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worksheets/_rels/sheet21.xml.rels" ContentType="application/vnd.openxmlformats-package.relationships+xml"/>
  <Override PartName="/xl/worksheets/_rels/sheet3.xml.rels" ContentType="application/vnd.openxmlformats-package.relationships+xml"/>
  <Override PartName="/xl/worksheets/_rels/sheet12.xml.rels" ContentType="application/vnd.openxmlformats-package.relationships+xml"/>
  <Override PartName="/xl/worksheets/_rels/sheet7.xml.rels" ContentType="application/vnd.openxmlformats-package.relationships+xml"/>
  <Override PartName="/xl/worksheets/_rels/sheet13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15.xml" ContentType="application/vnd.ms-excel.controlproperties+xml"/>
  <Override PartName="/xl/ctrlProps/ctrlProps10.xml" ContentType="application/vnd.ms-excel.controlproperties+xml"/>
  <Override PartName="/xl/ctrlProps/ctrlProps9.xml" ContentType="application/vnd.ms-excel.controlproperties+xml"/>
  <Override PartName="/xl/ctrlProps/ctrlProps18.xml" ContentType="application/vnd.ms-excel.controlproperties+xml"/>
  <Override PartName="/xl/ctrlProps/ctrlProps20.xml" ContentType="application/vnd.ms-excel.controlproperties+xml"/>
  <Override PartName="/xl/ctrlProps/ctrlProps16.xml" ContentType="application/vnd.ms-excel.controlproperties+xml"/>
  <Override PartName="/xl/ctrlProps/ctrlProps7.xml" ContentType="application/vnd.ms-excel.controlproperties+xml"/>
  <Override PartName="/xl/ctrlProps/ctrlProps14.xml" ContentType="application/vnd.ms-excel.controlproperties+xml"/>
  <Override PartName="/xl/ctrlProps/ctrlProps5.xml" ContentType="application/vnd.ms-excel.controlproperties+xml"/>
  <Override PartName="/xl/ctrlProps/ctrlProps13.xml" ContentType="application/vnd.ms-excel.controlproperties+xml"/>
  <Override PartName="/xl/ctrlProps/ctrlProps4.xml" ContentType="application/vnd.ms-excel.controlproperties+xml"/>
  <Override PartName="/xl/ctrlProps/ctrlProps12.xml" ContentType="application/vnd.ms-excel.controlproperties+xml"/>
  <Override PartName="/xl/ctrlProps/ctrlProps3.xml" ContentType="application/vnd.ms-excel.controlproperties+xml"/>
  <Override PartName="/xl/ctrlProps/ctrlProps11.xml" ContentType="application/vnd.ms-excel.controlproperties+xml"/>
  <Override PartName="/xl/ctrlProps/ctrlProps2.xml" ContentType="application/vnd.ms-excel.controlproperties+xml"/>
  <Override PartName="/xl/ctrlProps/ctrlProps34.xml" ContentType="application/vnd.ms-excel.controlproperties+xml"/>
  <Override PartName="/xl/ctrlProps/ctrlProps22.xml" ContentType="application/vnd.ms-excel.controlproperties+xml"/>
  <Override PartName="/xl/ctrlProps/ctrlProps33.xml" ContentType="application/vnd.ms-excel.controlproperties+xml"/>
  <Override PartName="/xl/ctrlProps/ctrlProps31.xml" ContentType="application/vnd.ms-excel.controlproperties+xml"/>
  <Override PartName="/xl/ctrlProps/ctrlProps29.xml" ContentType="application/vnd.ms-excel.controlproperties+xml"/>
  <Override PartName="/xl/ctrlProps/ctrlProps17.xml" ContentType="application/vnd.ms-excel.controlproperties+xml"/>
  <Override PartName="/xl/ctrlProps/ctrlProps28.xml" ContentType="application/vnd.ms-excel.controlproperties+xml"/>
  <Override PartName="/xl/ctrlProps/ctrlProps26.xml" ContentType="application/vnd.ms-excel.controlproperties+xml"/>
  <Override PartName="/xl/ctrlProps/ctrlProps25.xml" ContentType="application/vnd.ms-excel.controlproperties+xml"/>
  <Override PartName="/xl/ctrlProps/ctrlProps24.xml" ContentType="application/vnd.ms-excel.controlproperties+xml"/>
  <Override PartName="/xl/ctrlProps/ctrlProps23.xml" ContentType="application/vnd.ms-excel.controlproperties+xml"/>
  <Override PartName="/xl/ctrlProps/ctrlProps21.xml" ContentType="application/vnd.ms-excel.controlproperties+xml"/>
  <Override PartName="/xl/ctrlProps/ctrlProps19.xml" ContentType="application/vnd.ms-excel.controlproperties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6.xml" ContentType="application/vnd.openxmlformats-officedocument.drawing+xml"/>
  <Override PartName="/xl/drawings/vmlDrawing2.vml" ContentType="application/vnd.openxmlformats-officedocument.vmlDrawing"/>
  <Override PartName="/xl/drawings/drawing8.xml" ContentType="application/vnd.openxmlformats-officedocument.drawing+xml"/>
  <Override PartName="/xl/drawings/drawing27.xml" ContentType="application/vnd.openxmlformats-officedocument.drawing+xml"/>
  <Override PartName="/xl/drawings/vmlDrawing4.vml" ContentType="application/vnd.openxmlformats-officedocument.vmlDrawing"/>
  <Override PartName="/xl/drawings/drawing30.xml" ContentType="application/vnd.openxmlformats-officedocument.drawing+xml"/>
  <Override PartName="/xl/drawings/vmlDrawing5.vml" ContentType="application/vnd.openxmlformats-officedocument.vmlDrawing"/>
  <Override PartName="/xl/drawings/drawing32.xml" ContentType="application/vnd.openxmlformats-officedocument.drawing+xml"/>
  <Override PartName="/xl/drawings/vmlDrawing6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positions" sheetId="2" state="visible" r:id="rId4"/>
    <sheet name="p1" sheetId="3" state="visible" r:id="rId5"/>
    <sheet name="p0" sheetId="4" state="visible" r:id="rId6"/>
    <sheet name="p_chgs" sheetId="5" state="visible" r:id="rId7"/>
    <sheet name="pl" sheetId="6" state="visible" r:id="rId8"/>
    <sheet name="m1" sheetId="7" state="visible" r:id="rId9"/>
    <sheet name="m0" sheetId="8" state="visible" r:id="rId10"/>
    <sheet name="m_chg" sheetId="9" state="visible" r:id="rId11"/>
    <sheet name="download" sheetId="10" state="visible" r:id="rId12"/>
    <sheet name="Index" sheetId="11" state="visible" r:id="rId13"/>
    <sheet name="GD_Fetch" sheetId="12" state="visible" r:id="rId14"/>
    <sheet name="upload" sheetId="13" state="visible" r:id="rId15"/>
    <sheet name="Tables" sheetId="14" state="visible" r:id="rId16"/>
    <sheet name="batch" sheetId="15" state="visible" r:id="rId17"/>
    <sheet name="Codes" sheetId="16" state="visible" r:id="rId18"/>
    <sheet name="UpLoad Macro" sheetId="17" state="hidden" r:id="rId19"/>
    <sheet name="Curve Load Macro" sheetId="18" state="hidden" r:id="rId20"/>
    <sheet name="Setup Macro" sheetId="19" state="hidden" r:id="rId21"/>
    <sheet name="mdlCode" sheetId="20" state="hidden" r:id="rId22"/>
    <sheet name="dlgPostID" sheetId="21" state="visible" r:id="rId23"/>
    <sheet name="I1" sheetId="22" state="visible" r:id="rId24"/>
  </sheets>
  <externalReferences>
    <externalReference r:id="rId25"/>
    <externalReference r:id="rId26"/>
    <externalReference r:id="rId27"/>
  </externalReferences>
  <definedNames>
    <definedName function="false" hidden="false" localSheetId="15" name="_xlnm.Print_Area" vbProcedure="false">Codes!$B$125:$H$141</definedName>
    <definedName function="false" hidden="false" localSheetId="6" name="_xlnm.Print_Area" vbProcedure="false">m1!$A$6:$BK$15</definedName>
    <definedName function="false" hidden="false" localSheetId="4" name="_xlnm.Print_Area" vbProcedure="false">p_chgs!$1:$65536</definedName>
    <definedName function="false" hidden="false" localSheetId="3" name="_xlnm.Print_Area" vbProcedure="false">p0!$1:$65536</definedName>
    <definedName function="false" hidden="false" localSheetId="2" name="_xlnm.Print_Area" vbProcedure="false">p1!$A$1:$N$24</definedName>
    <definedName function="false" hidden="false" localSheetId="1" name="_xlnm.Print_Area" vbProcedure="false">positions!$A$1:$AI$36</definedName>
    <definedName function="false" hidden="false" localSheetId="1" name="_xlnm.Print_Titles" vbProcedure="false">positions!$2:$5</definedName>
    <definedName function="false" hidden="false" localSheetId="0" name="_xlnm.Print_Area" vbProcedure="false">summary!$A$1:$R$27</definedName>
    <definedName function="false" hidden="false" name="CARLTON_B" vbProcedure="false">batch!$BI$1:$BJ$182</definedName>
    <definedName function="false" hidden="false" name="CARLTON_I" vbProcedure="false">batch!$BK$1:$BL$182</definedName>
    <definedName function="false" hidden="false" name="Cash" vbProcedure="false">[1]Deals!$G$6</definedName>
    <definedName function="false" hidden="false" name="CHIPPAWA" vbProcedure="false">batch!$J$1:$K$182</definedName>
    <definedName function="false" hidden="false" name="CONSUMERS_B" vbProcedure="false">batch!$AM$1:$AN$182</definedName>
    <definedName function="false" hidden="false" name="CONSUMERS_I" vbProcedure="false">batch!$AO$1:$AP$182</definedName>
    <definedName function="false" hidden="false" name="CONSUMSERS_B" vbProcedure="false">batch!$AM$1:$AN$182</definedName>
    <definedName function="false" hidden="false" name="CORNWALL" vbProcedure="false">batch!$Y$1:$Z$182</definedName>
    <definedName function="false" hidden="false" name="Count" vbProcedure="false">upload!$E$12</definedName>
    <definedName function="false" hidden="false" name="Count2" vbProcedure="false">GD_Fetch!$A$4</definedName>
    <definedName function="false" hidden="false" name="CurveCode" vbProcedure="false">GD_Fetch!$B$4</definedName>
    <definedName function="false" hidden="false" name="curves" vbProcedure="false">m1!$A$8:$AI$183</definedName>
    <definedName function="false" hidden="false" name="CurveTable" vbProcedure="false">upload!$G$2:$H$8</definedName>
    <definedName function="false" hidden="false" name="CurveTable2" vbProcedure="false">GD_Fetch!$E$1:$AB$7</definedName>
    <definedName function="false" hidden="false" name="CurveType" vbProcedure="false">GD_Fetch!$B$5</definedName>
    <definedName function="false" hidden="false" name="DateToday" vbProcedure="false">download!$C$16</definedName>
    <definedName function="false" hidden="false" name="DAWN" vbProcedure="false">batch!$A$1:$B$182</definedName>
    <definedName function="false" hidden="false" name="DAWN_GDM" vbProcedure="false">batch!$AB$1:$AC$182</definedName>
    <definedName function="false" hidden="false" name="deals_inc" vbProcedure="false">I1!$B$3</definedName>
    <definedName function="false" hidden="false" name="Dump" vbProcedure="false">GD_Fetch!$B$7</definedName>
    <definedName function="false" hidden="false" name="EffectiveDate" vbProcedure="false">GD_Fetch!$B$2</definedName>
    <definedName function="false" hidden="false" name="EMERSONUSA" vbProcedure="false">batch!$AK$1:$AL$182</definedName>
    <definedName function="false" hidden="false" name="EMERSONUSA_I" vbProcedure="false">batch!$BG$1:$BH$182</definedName>
    <definedName function="false" hidden="false" name="EndLine" vbProcedure="false">upload!$G$21</definedName>
    <definedName function="false" hidden="false" name="EndLine2" vbProcedure="false">upload!$G$23</definedName>
    <definedName function="false" hidden="false" name="FARWELL_B" vbProcedure="false">batch!$BM$1:$BN$182</definedName>
    <definedName function="false" hidden="false" name="FARWELL_I" vbProcedure="false">batch!$BO$1:$BP$182</definedName>
    <definedName function="false" hidden="false" name="FileName" vbProcedure="false">upload!$F$12</definedName>
    <definedName function="false" hidden="false" name="FileTable" vbProcedure="false">upload!$A$12:$C$39</definedName>
    <definedName function="false" hidden="false" name="FileType" vbProcedure="false">upload!$B$6</definedName>
    <definedName function="false" hidden="false" name="FinishFile" vbProcedure="false">upload!$F$17:$H$17</definedName>
    <definedName function="false" hidden="false" name="FinishFlag" vbProcedure="false">#REF!</definedName>
    <definedName function="false" hidden="false" name="FTPConfig" vbProcedure="false">upload!$B$7</definedName>
    <definedName function="false" hidden="false" name="HPL_SHIPCHAN" vbProcedure="false">batch!$A$1:$B$48</definedName>
    <definedName function="false" hidden="false" name="IF_WAHA" vbProcedure="false">batch!$G$1:$H$48</definedName>
    <definedName function="false" hidden="false" name="Index" vbProcedure="false">Index!$A$1:$L$90</definedName>
    <definedName function="false" hidden="false" name="Iroquis_B" vbProcedure="false">batch!$AU$1:$AV$182</definedName>
    <definedName function="false" hidden="false" name="IROQUOIS_B" vbProcedure="false">batch!$AW$1:$AX$182</definedName>
    <definedName function="false" hidden="false" name="Iroquois_I" vbProcedure="false">batch!$AW$1:$AX$182</definedName>
    <definedName function="false" hidden="false" name="IROQ_B" vbProcedure="false">batch!$AU$1:$AV$182</definedName>
    <definedName function="false" hidden="false" name="IROQ_I" vbProcedure="false">batch!$AW$1:$AX$182</definedName>
    <definedName function="false" hidden="false" name="KNX1" vbProcedure="false">#REF!</definedName>
    <definedName function="false" hidden="false" name="LocalPath" vbProcedure="false">upload!$B$4</definedName>
    <definedName function="false" hidden="false" name="MICH_STCLAIR_B" vbProcedure="false">batch!$AQ$1:$AR$182</definedName>
    <definedName function="false" hidden="false" name="MICH_STCLAIR_I" vbProcedure="false">batch!$AS$1:$AT$182</definedName>
    <definedName function="false" hidden="false" name="Month" vbProcedure="false">GD_Fetch!$B$3</definedName>
    <definedName function="false" hidden="false" name="names" vbProcedure="false">pl!$AY$12:$AZ$28</definedName>
    <definedName function="false" hidden="false" name="NIAGARA" vbProcedure="false">batch!$D$1:$E$182</definedName>
    <definedName function="false" hidden="false" name="NIAGARA_GDM" vbProcedure="false">batch!$AE$1:$AF$182</definedName>
    <definedName function="false" hidden="false" name="OJIBWAY" vbProcedure="false">batch!$S$1:$T$182</definedName>
    <definedName function="false" hidden="false" name="PARKWAY" vbProcedure="false">batch!$M$1:$N$182</definedName>
    <definedName function="false" hidden="false" name="Prompt1" vbProcedure="false">[1]Deals!$I$4</definedName>
    <definedName function="false" hidden="false" name="Prompt2" vbProcedure="false">[1]Deals!$I$5</definedName>
    <definedName function="false" hidden="false" name="Prompt3" vbProcedure="false">[1]Deals!$I$6</definedName>
    <definedName function="false" hidden="false" name="Prompt4" vbProcedure="false">[1]Deals!$I$7</definedName>
    <definedName function="false" hidden="false" name="Prompt5" vbProcedure="false">[1]Deals!$I$8</definedName>
    <definedName function="false" hidden="false" name="Prompt6" vbProcedure="false">[1]Deals!$I$9</definedName>
    <definedName function="false" hidden="false" name="Prompt7" vbProcedure="false">[1]Deals!$I$10</definedName>
    <definedName function="false" hidden="false" name="Prompt8" vbProcedure="false">[1]Deals!$I$11</definedName>
    <definedName function="false" hidden="false" name="PutGet" vbProcedure="false">upload!$B$3</definedName>
    <definedName function="false" hidden="false" name="PW" vbProcedure="false">I1!$B$2</definedName>
    <definedName function="false" hidden="false" name="RangeName" vbProcedure="false">upload!$G$12</definedName>
    <definedName function="false" hidden="false" name="RemotePath" vbProcedure="false">upload!$B$5</definedName>
    <definedName function="false" hidden="false" name="RiskType" vbProcedure="false">GD_Fetch!$B$6</definedName>
    <definedName function="false" hidden="false" name="SkipLines" vbProcedure="false">upload!$G$20</definedName>
    <definedName function="false" hidden="false" name="SkipLines2" vbProcedure="false">upload!$G$22</definedName>
    <definedName function="false" hidden="false" name="SPUR_B" vbProcedure="false">batch!$AY$1:$AZ$182</definedName>
    <definedName function="false" hidden="false" name="SPUR_I" vbProcedure="false">batch!$BA$1:$BB$182</definedName>
    <definedName function="false" hidden="false" name="StartMonth" vbProcedure="false">#REF!</definedName>
    <definedName function="false" hidden="false" name="STORAGE" vbProcedure="false">batch!$V$1:$W$182</definedName>
    <definedName function="false" hidden="false" name="ST_CLAIR" vbProcedure="false">batch!$P$1:$Q$182</definedName>
    <definedName function="false" hidden="false" name="UID" vbProcedure="false">I1!$B$1</definedName>
    <definedName function="false" hidden="false" name="UID1" vbProcedure="false">#REF!</definedName>
    <definedName function="false" hidden="false" name="UNION_CDA_B" vbProcedure="false">batch!$BC$1:$BD$182</definedName>
    <definedName function="false" hidden="false" name="UNION_CDA_I" vbProcedure="false">batch!$BE$1:$BF$182</definedName>
    <definedName function="false" hidden="false" name="WADDINGTON" vbProcedure="false">batch!$G$1:$H$182</definedName>
    <definedName function="false" hidden="false" name="WADDINGTON_GDM" vbProcedure="false">batch!$AH$1:$AI$182</definedName>
    <definedName function="false" hidden="false" name="WAHA_KCBT" vbProcedure="false">batch!$D$1:$E$48</definedName>
    <definedName function="false" hidden="false" name="_Order1" vbProcedure="false">0</definedName>
    <definedName function="false" hidden="false" name="_Order2" vbProcedure="false">0</definedName>
    <definedName function="false" hidden="false" localSheetId="9" name="QUERY2_keep_password" vbProcedure="false">FALSE()</definedName>
    <definedName function="false" hidden="false" localSheetId="9" name="QUERY2_query_connection" vbProcedure="false">{"DSN=EGSPROD;UID=DBRAST_PC;"}</definedName>
    <definedName function="false" hidden="false" localSheetId="9" name="QUERY2_query_definition" vbProcedure="false">{"SELECT EGS_CURVES.EFFECTIVE_DT, EGS_CURVES.BOOK_TYPE_CD, EGS_CURVES.CURVE_CD, EGS_CURVES.REF_PERIOD_";"DT, EGS_CURVES.CURVE_AMT
FROM EGS.EGS_CURVES EGS_CURVES
WHERE (EGS_CURVES.EFFECTIVE_DT={ts '1995-1";"2-11 00:00:00'}) AND (EGS_CURVES.CURVE_CD='NG') AND (EGS_CURVES.CURVE_TYPE_CD='PR') AND (EGS_CURVES.";"BOOK_TYPE_CD='P')"}</definedName>
    <definedName function="false" hidden="false" localSheetId="9" name="QUERY2_query_options" vbProcedure="false">{TRUE;FALSE}</definedName>
    <definedName function="false" hidden="false" localSheetId="9" name="QUERY2_query_range" vbProcedure="false">download!$A$38:$D$299</definedName>
    <definedName function="false" hidden="false" localSheetId="9" name="QUERY2_query_source" vbProcedure="false">{"EGSPROD"}</definedName>
    <definedName function="false" hidden="false" localSheetId="9" name="QUERY2_query_statement" vbProcedure="false">{"SELECT EGS_CURVES.EFFECTIVE_DT, EGS_CURVES.BOOK_TYPE_CD, EGS_CURVES.CURVE_CD, EGS_CURVES.REF_PERIOD_";"DT, EGS_CURVES.CURVE_AMT
FROM EGS.EGS_CURVES EGS_CURVES
WHERE (EGS_CURVES.EFFECTIVE_DT={ts '1995-1";"2-11 00:00:00'}) AND (EGS_CURVES.CURVE_CD='NG') AND (EGS_CURVES.CURVE_TYPE_CD='PR') AND (EGS_CURVES.";"BOOK_TYPE_CD='P')"}</definedName>
    <definedName function="false" hidden="false" localSheetId="9" name="QUERY2_user_name" vbProcedure="false">"DBRAST_PC"</definedName>
    <definedName function="false" hidden="false" localSheetId="20" name="KNX1" vbProcedure="false">[3]batch!$A$1</definedName>
  </definedNames>
  <calcPr iterateCount="100" refMode="A1" iterate="false" iterateDelta="0.001"/>
  <pivotCaches>
    <pivotCache cacheId="1" r:id="rId29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<sst xmlns="http://schemas.openxmlformats.org/spreadsheetml/2006/main" count="4380" uniqueCount="849">
  <si>
    <t xml:space="preserve">FT-Ont-Central Term Positions</t>
  </si>
  <si>
    <t xml:space="preserve">NET</t>
  </si>
  <si>
    <t xml:space="preserve">Emerson</t>
  </si>
  <si>
    <t xml:space="preserve">SWDA</t>
  </si>
  <si>
    <t xml:space="preserve">SPUR</t>
  </si>
  <si>
    <t xml:space="preserve">CDA</t>
  </si>
  <si>
    <t xml:space="preserve">EDA</t>
  </si>
  <si>
    <t xml:space="preserve">BORDERS</t>
  </si>
  <si>
    <t xml:space="preserve">ONTARIO</t>
  </si>
  <si>
    <t xml:space="preserve">MICH</t>
  </si>
  <si>
    <t xml:space="preserve">CHIC</t>
  </si>
  <si>
    <t xml:space="preserve">NE</t>
  </si>
  <si>
    <t xml:space="preserve">MARKET</t>
  </si>
  <si>
    <t xml:space="preserve">AECO</t>
  </si>
  <si>
    <t xml:space="preserve">NYMEX</t>
  </si>
  <si>
    <t xml:space="preserve">Sum00</t>
  </si>
  <si>
    <t xml:space="preserve">Ontario</t>
  </si>
  <si>
    <t xml:space="preserve">Aeco/Emer</t>
  </si>
  <si>
    <t xml:space="preserve">Mich/Chic</t>
  </si>
  <si>
    <t xml:space="preserve">Wtr00/01</t>
  </si>
  <si>
    <t xml:space="preserve">Sum01</t>
  </si>
  <si>
    <t xml:space="preserve">Wtr01/02</t>
  </si>
  <si>
    <t xml:space="preserve">Sum02</t>
  </si>
  <si>
    <t xml:space="preserve">Nov02</t>
  </si>
  <si>
    <t xml:space="preserve">Winter CDA/EDA</t>
  </si>
  <si>
    <t xml:space="preserve">Nov03</t>
  </si>
  <si>
    <t xml:space="preserve">Nov04</t>
  </si>
  <si>
    <t xml:space="preserve">Nov05</t>
  </si>
  <si>
    <t xml:space="preserve">Nov06</t>
  </si>
  <si>
    <t xml:space="preserve">Nov07</t>
  </si>
  <si>
    <t xml:space="preserve">Nov99 out</t>
  </si>
  <si>
    <t xml:space="preserve">Fletch</t>
  </si>
  <si>
    <t xml:space="preserve">Gas</t>
  </si>
  <si>
    <t xml:space="preserve">MI</t>
  </si>
  <si>
    <t xml:space="preserve">DI-B</t>
  </si>
  <si>
    <t xml:space="preserve">DI-F</t>
  </si>
  <si>
    <t xml:space="preserve">DI-Total</t>
  </si>
  <si>
    <t xml:space="preserve">NX1</t>
  </si>
  <si>
    <t xml:space="preserve">NXB2</t>
  </si>
  <si>
    <t xml:space="preserve">NX3</t>
  </si>
  <si>
    <t xml:space="preserve">Total</t>
  </si>
  <si>
    <t xml:space="preserve">Basis</t>
  </si>
  <si>
    <t xml:space="preserve">East Can.</t>
  </si>
  <si>
    <t xml:space="preserve">Chicago</t>
  </si>
  <si>
    <t xml:space="preserve">Michigan</t>
  </si>
  <si>
    <t xml:space="preserve">Gulf</t>
  </si>
  <si>
    <t xml:space="preserve">Nymex</t>
  </si>
  <si>
    <t xml:space="preserve">N-V</t>
  </si>
  <si>
    <t xml:space="preserve">Index</t>
  </si>
  <si>
    <t xml:space="preserve">X-H</t>
  </si>
  <si>
    <t xml:space="preserve">Less MI</t>
  </si>
  <si>
    <t xml:space="preserve">DAWN FP</t>
  </si>
  <si>
    <t xml:space="preserve">Dawn</t>
  </si>
  <si>
    <t xml:space="preserve">Niagara</t>
  </si>
  <si>
    <t xml:space="preserve">Parkway</t>
  </si>
  <si>
    <t xml:space="preserve">Consumer's CDA</t>
  </si>
  <si>
    <t xml:space="preserve">Chippawa</t>
  </si>
  <si>
    <t xml:space="preserve">Engage</t>
  </si>
  <si>
    <t xml:space="preserve">Waddington</t>
  </si>
  <si>
    <t xml:space="preserve">St.Clair</t>
  </si>
  <si>
    <t xml:space="preserve">Sithe</t>
  </si>
  <si>
    <t xml:space="preserve">GDM-DAWN</t>
  </si>
  <si>
    <t xml:space="preserve">GDM-NIAGARA</t>
  </si>
  <si>
    <t xml:space="preserve">Texaco</t>
  </si>
  <si>
    <t xml:space="preserve">GDM-WADDINGTON</t>
  </si>
  <si>
    <t xml:space="preserve">TZ6</t>
  </si>
  <si>
    <t xml:space="preserve">CNG</t>
  </si>
  <si>
    <t xml:space="preserve">TCO</t>
  </si>
  <si>
    <t xml:space="preserve">TM3</t>
  </si>
  <si>
    <t xml:space="preserve">Aeco</t>
  </si>
  <si>
    <t xml:space="preserve">Physical Eastern Canada</t>
  </si>
  <si>
    <t xml:space="preserve">Financial Markets</t>
  </si>
  <si>
    <t xml:space="preserve">Start</t>
  </si>
  <si>
    <t xml:space="preserve">Union CDA</t>
  </si>
  <si>
    <t xml:space="preserve">Consumers</t>
  </si>
  <si>
    <t xml:space="preserve">GDM</t>
  </si>
  <si>
    <t xml:space="preserve">Cons.</t>
  </si>
  <si>
    <t xml:space="preserve">NGI</t>
  </si>
  <si>
    <t xml:space="preserve">IF</t>
  </si>
  <si>
    <t xml:space="preserve">CGPR</t>
  </si>
  <si>
    <t xml:space="preserve">Henry</t>
  </si>
  <si>
    <t xml:space="preserve">End</t>
  </si>
  <si>
    <t xml:space="preserve">Carlton</t>
  </si>
  <si>
    <t xml:space="preserve">Farwell</t>
  </si>
  <si>
    <t xml:space="preserve">Dawn </t>
  </si>
  <si>
    <t xml:space="preserve">Wadd</t>
  </si>
  <si>
    <t xml:space="preserve">ML7</t>
  </si>
  <si>
    <t xml:space="preserve">Power</t>
  </si>
  <si>
    <t xml:space="preserve">Mich</t>
  </si>
  <si>
    <t xml:space="preserve">VENT</t>
  </si>
  <si>
    <t xml:space="preserve">TransZ6</t>
  </si>
  <si>
    <t xml:space="preserve">TetcoM3</t>
  </si>
  <si>
    <t xml:space="preserve">ANR/LA</t>
  </si>
  <si>
    <t xml:space="preserve">NGPL/LA</t>
  </si>
  <si>
    <t xml:space="preserve">Rockies</t>
  </si>
  <si>
    <t xml:space="preserve">SanJuan</t>
  </si>
  <si>
    <t xml:space="preserve">Hub</t>
  </si>
  <si>
    <t xml:space="preserve">Quantity</t>
  </si>
  <si>
    <t xml:space="preserve">TOTAL</t>
  </si>
  <si>
    <t xml:space="preserve">GL</t>
  </si>
  <si>
    <t xml:space="preserve">Ont.</t>
  </si>
  <si>
    <t xml:space="preserve">West</t>
  </si>
  <si>
    <t xml:space="preserve">Hub Deals</t>
  </si>
  <si>
    <t xml:space="preserve">John</t>
  </si>
  <si>
    <t xml:space="preserve">Cons</t>
  </si>
  <si>
    <t xml:space="preserve">Union</t>
  </si>
  <si>
    <t xml:space="preserve">H</t>
  </si>
  <si>
    <t xml:space="preserve">REPORT NO: RSR0950is_lotus</t>
  </si>
  <si>
    <t xml:space="preserve">EGS RISK MANAGEMENT</t>
  </si>
  <si>
    <t xml:space="preserve">PAGE: 1    </t>
  </si>
  <si>
    <t xml:space="preserve">PRINTED ON: 13-JUN-2000</t>
  </si>
  <si>
    <t xml:space="preserve">IMPLICIT POSITION</t>
  </si>
  <si>
    <t xml:space="preserve">(Gas : NYMEX Contract Eqv. Currency : Multiples of 100,000 Dollar)</t>
  </si>
  <si>
    <t xml:space="preserve">TIME: 04:40</t>
  </si>
  <si>
    <t xml:space="preserve">COB:</t>
  </si>
  <si>
    <t xml:space="preserve">Swaps</t>
  </si>
  <si>
    <t xml:space="preserve">Post Id   :</t>
  </si>
  <si>
    <t xml:space="preserve">FT-Ont-Central Price                                                                                </t>
  </si>
  <si>
    <t xml:space="preserve"> (Calculated in </t>
  </si>
  <si>
    <t xml:space="preserve">USD </t>
  </si>
  <si>
    <t xml:space="preserve">/</t>
  </si>
  <si>
    <t xml:space="preserve">MMBTU)</t>
  </si>
  <si>
    <t xml:space="preserve">Book      :</t>
  </si>
  <si>
    <t xml:space="preserve">FT-ONTARIO                                        </t>
  </si>
  <si>
    <t xml:space="preserve">H"Period"</t>
  </si>
  <si>
    <t xml:space="preserve">CGPR-AECO/BASIS</t>
  </si>
  <si>
    <t xml:space="preserve"> CGPR-CARLTON  </t>
  </si>
  <si>
    <t xml:space="preserve"> CGPR-CHIPPAWA </t>
  </si>
  <si>
    <t xml:space="preserve">   CGPR-DAWN   </t>
  </si>
  <si>
    <t xml:space="preserve">CGPR-EMERSONUSA</t>
  </si>
  <si>
    <t xml:space="preserve"> CGPR-FARWELL  </t>
  </si>
  <si>
    <t xml:space="preserve">   CGPR-IROQ   </t>
  </si>
  <si>
    <t xml:space="preserve"> CGPR-NIAGARA  </t>
  </si>
  <si>
    <t xml:space="preserve"> CGPR-PARKWAY  </t>
  </si>
  <si>
    <t xml:space="preserve">   CGPR-SPUR   </t>
  </si>
  <si>
    <t xml:space="preserve"> CGPR-ST.CLAIR </t>
  </si>
  <si>
    <t xml:space="preserve"> CGPR-WADDING  </t>
  </si>
  <si>
    <t xml:space="preserve"> CONSUMERS_CDA </t>
  </si>
  <si>
    <t xml:space="preserve">   GDM-DAWN    </t>
  </si>
  <si>
    <t xml:space="preserve">  GDM-NIAGARA  </t>
  </si>
  <si>
    <t xml:space="preserve">GDM-WADDINGTON </t>
  </si>
  <si>
    <t xml:space="preserve"> IF-ANR/JOLIET </t>
  </si>
  <si>
    <t xml:space="preserve">IF-CGT/APPALAC </t>
  </si>
  <si>
    <t xml:space="preserve">IF-CNG/APPALACH</t>
  </si>
  <si>
    <t xml:space="preserve">   IF-HEHUB    </t>
  </si>
  <si>
    <t xml:space="preserve">  IF-NNG/VENT  </t>
  </si>
  <si>
    <t xml:space="preserve">  IF-TETCO/M3  </t>
  </si>
  <si>
    <t xml:space="preserve"> IF-TRANSCO/Z6 </t>
  </si>
  <si>
    <t xml:space="preserve">   MICH/CONS   </t>
  </si>
  <si>
    <t xml:space="preserve">  MICH_CG-GD   </t>
  </si>
  <si>
    <t xml:space="preserve">    ML7/CG     </t>
  </si>
  <si>
    <t xml:space="preserve">      NG       </t>
  </si>
  <si>
    <t xml:space="preserve"> NGI/CHI. GATE </t>
  </si>
  <si>
    <t xml:space="preserve">  NGW-IROQ/Z2  </t>
  </si>
  <si>
    <t xml:space="preserve">TOLL:EMP/EAST.Z</t>
  </si>
  <si>
    <t xml:space="preserve"> TOLL:EMP/WADD </t>
  </si>
  <si>
    <t xml:space="preserve">TRANS:AECO/EMP </t>
  </si>
  <si>
    <t xml:space="preserve">   UNION_CDA   </t>
  </si>
  <si>
    <t xml:space="preserve">     Total     </t>
  </si>
  <si>
    <t xml:space="preserve">      CAD      </t>
  </si>
  <si>
    <t xml:space="preserve">      USD      </t>
  </si>
  <si>
    <t xml:space="preserve">H"------"</t>
  </si>
  <si>
    <t xml:space="preserve">---------------</t>
  </si>
  <si>
    <t xml:space="preserve">S"---------"</t>
  </si>
  <si>
    <t xml:space="preserve">    Total</t>
  </si>
  <si>
    <t xml:space="preserve">531.11-"</t>
  </si>
  <si>
    <t xml:space="preserve">-65.53-"</t>
  </si>
  <si>
    <t xml:space="preserve">_x000c_</t>
  </si>
  <si>
    <t xml:space="preserve">PAGE: 2    </t>
  </si>
  <si>
    <t xml:space="preserve">PRINTED ON: 12-JUN-2000</t>
  </si>
  <si>
    <t xml:space="preserve">TIME: 04:48</t>
  </si>
  <si>
    <t xml:space="preserve">530.37-"</t>
  </si>
  <si>
    <t xml:space="preserve">-38.75-"</t>
  </si>
  <si>
    <t xml:space="preserve">-29.02-"</t>
  </si>
  <si>
    <t xml:space="preserve">Period</t>
  </si>
  <si>
    <t xml:space="preserve">CGPR-FARWELL</t>
  </si>
  <si>
    <t xml:space="preserve">IF-ANR/JOLIET</t>
  </si>
  <si>
    <t xml:space="preserve">NGW-IROQ/Z2</t>
  </si>
  <si>
    <t xml:space="preserve">------</t>
  </si>
  <si>
    <t xml:space="preserve">Price</t>
  </si>
  <si>
    <t xml:space="preserve">Gas Daily</t>
  </si>
  <si>
    <t xml:space="preserve">Options</t>
  </si>
  <si>
    <t xml:space="preserve">New Deals</t>
  </si>
  <si>
    <t xml:space="preserve">Book PL</t>
  </si>
  <si>
    <t xml:space="preserve">Dawn-GDM</t>
  </si>
  <si>
    <t xml:space="preserve">St. Clair</t>
  </si>
  <si>
    <t xml:space="preserve">Niag-GDM</t>
  </si>
  <si>
    <t xml:space="preserve">Chip</t>
  </si>
  <si>
    <t xml:space="preserve">Wadd-GDM</t>
  </si>
  <si>
    <t xml:space="preserve">TranscoZ6</t>
  </si>
  <si>
    <t xml:space="preserve">NG</t>
  </si>
  <si>
    <t xml:space="preserve">Cornwall</t>
  </si>
  <si>
    <t xml:space="preserve">Transco</t>
  </si>
  <si>
    <t xml:space="preserve">Tetco</t>
  </si>
  <si>
    <t xml:space="preserve">Tico</t>
  </si>
  <si>
    <t xml:space="preserve">S00</t>
  </si>
  <si>
    <t xml:space="preserve">W00</t>
  </si>
  <si>
    <t xml:space="preserve">S01</t>
  </si>
  <si>
    <t xml:space="preserve">Fixed Price Curves</t>
  </si>
  <si>
    <t xml:space="preserve">Mich-SC</t>
  </si>
  <si>
    <t xml:space="preserve">Ojibway</t>
  </si>
  <si>
    <t xml:space="preserve">Union_CDA</t>
  </si>
  <si>
    <t xml:space="preserve">Spur</t>
  </si>
  <si>
    <t xml:space="preserve">Iroquois</t>
  </si>
  <si>
    <t xml:space="preserve">Trsc Z6</t>
  </si>
  <si>
    <t xml:space="preserve">Tetco M3</t>
  </si>
  <si>
    <t xml:space="preserve">FX</t>
  </si>
  <si>
    <t xml:space="preserve">CD %</t>
  </si>
  <si>
    <t xml:space="preserve">US %</t>
  </si>
  <si>
    <t xml:space="preserve">CD DF</t>
  </si>
  <si>
    <t xml:space="preserve">US DF</t>
  </si>
  <si>
    <t xml:space="preserve">PV</t>
  </si>
  <si>
    <t xml:space="preserve">W98</t>
  </si>
  <si>
    <t xml:space="preserve">1Y</t>
  </si>
  <si>
    <t xml:space="preserve">-</t>
  </si>
  <si>
    <t xml:space="preserve">Mich-St.Clair</t>
  </si>
  <si>
    <t xml:space="preserve">Consumes</t>
  </si>
  <si>
    <t xml:space="preserve">Ojbwy</t>
  </si>
  <si>
    <t xml:space="preserve">Effective Date</t>
  </si>
  <si>
    <t xml:space="preserve">CURVE 1</t>
  </si>
  <si>
    <t xml:space="preserve">CURVE 2</t>
  </si>
  <si>
    <t xml:space="preserve">CURVE 3</t>
  </si>
  <si>
    <t xml:space="preserve">CURVE 4</t>
  </si>
  <si>
    <t xml:space="preserve">CURVE 5</t>
  </si>
  <si>
    <t xml:space="preserve">CURVE 6</t>
  </si>
  <si>
    <t xml:space="preserve">CURVE 7</t>
  </si>
  <si>
    <t xml:space="preserve">CURVE 8</t>
  </si>
  <si>
    <t xml:space="preserve">CURVE 9</t>
  </si>
  <si>
    <t xml:space="preserve">CURVE 10</t>
  </si>
  <si>
    <t xml:space="preserve">CURVE 11</t>
  </si>
  <si>
    <t xml:space="preserve">CURVE 12</t>
  </si>
  <si>
    <t xml:space="preserve">CURVE 13</t>
  </si>
  <si>
    <t xml:space="preserve">CURVE 14</t>
  </si>
  <si>
    <t xml:space="preserve">CURVE 15</t>
  </si>
  <si>
    <t xml:space="preserve">CURVE 16</t>
  </si>
  <si>
    <t xml:space="preserve">CURVE 17</t>
  </si>
  <si>
    <t xml:space="preserve">Curve Code</t>
  </si>
  <si>
    <t xml:space="preserve">Curve Type</t>
  </si>
  <si>
    <t xml:space="preserve">Book Code 1</t>
  </si>
  <si>
    <t xml:space="preserve">Book Code 2</t>
  </si>
  <si>
    <t xml:space="preserve">Database</t>
  </si>
  <si>
    <t xml:space="preserve">EGSPROD32</t>
  </si>
  <si>
    <t xml:space="preserve">Login</t>
  </si>
  <si>
    <t xml:space="preserve">GSTOREY_PC</t>
  </si>
  <si>
    <t xml:space="preserve">Password</t>
  </si>
  <si>
    <t xml:space="preserve">Prompt Month</t>
  </si>
  <si>
    <t xml:space="preserve">Month</t>
  </si>
  <si>
    <t xml:space="preserve">Sum of Qty</t>
  </si>
  <si>
    <t xml:space="preserve">PUB Code (Region)</t>
  </si>
  <si>
    <t xml:space="preserve">CGPR-CHIP/IDX</t>
  </si>
  <si>
    <t xml:space="preserve">CGPR-DAWN/IDX</t>
  </si>
  <si>
    <t xml:space="preserve">CGPR-NIAG/IDX</t>
  </si>
  <si>
    <t xml:space="preserve">CGPR-PARK/IDX</t>
  </si>
  <si>
    <t xml:space="preserve">CGPR-ST.CLAIR/I</t>
  </si>
  <si>
    <t xml:space="preserve">CGPR-WADD/IDX</t>
  </si>
  <si>
    <t xml:space="preserve">CONSUMERS_CDA/I</t>
  </si>
  <si>
    <t xml:space="preserve">(blank)</t>
  </si>
  <si>
    <t xml:space="preserve">ML7/CG-IDX</t>
  </si>
  <si>
    <t xml:space="preserve">NGMR-ALBDR/IDX</t>
  </si>
  <si>
    <t xml:space="preserve">CGPR-ALBR/IDX</t>
  </si>
  <si>
    <t xml:space="preserve">CGPR-IROQ/IDX</t>
  </si>
  <si>
    <t xml:space="preserve">CGPR-SPUR/IDX</t>
  </si>
  <si>
    <t xml:space="preserve">MICH/CONS/I</t>
  </si>
  <si>
    <t xml:space="preserve">UNION_CDA/IDX</t>
  </si>
  <si>
    <t xml:space="preserve">CGPR-EMRSNUS/I</t>
  </si>
  <si>
    <t xml:space="preserve">CGPR-CARLTN/IDX</t>
  </si>
  <si>
    <t xml:space="preserve">IF-PAN/TX/OK/I</t>
  </si>
  <si>
    <t xml:space="preserve">NGI-CTYGATE/I</t>
  </si>
  <si>
    <t xml:space="preserve">CGPR-FARWEL/IDX</t>
  </si>
  <si>
    <t xml:space="preserve">IF-ANR/JOLIET-I</t>
  </si>
  <si>
    <t xml:space="preserve">NGW-IROQ/Z2-IDX</t>
  </si>
  <si>
    <t xml:space="preserve">Grand Total</t>
  </si>
  <si>
    <t xml:space="preserve">GD-HEHUB</t>
  </si>
  <si>
    <t xml:space="preserve">GD-DAWN</t>
  </si>
  <si>
    <t xml:space="preserve">GD-NIAGARA</t>
  </si>
  <si>
    <t xml:space="preserve">GD-WADDINGTON</t>
  </si>
  <si>
    <t xml:space="preserve">GD-CHI. GATE</t>
  </si>
  <si>
    <t xml:space="preserve">GD-MICHCON</t>
  </si>
  <si>
    <t xml:space="preserve">GD-CONSUMERS</t>
  </si>
  <si>
    <t xml:space="preserve">GD-NNG/VENT</t>
  </si>
  <si>
    <t xml:space="preserve">GD-PAN/TX/OK</t>
  </si>
  <si>
    <t xml:space="preserve">GD-NGPL/OK</t>
  </si>
  <si>
    <t xml:space="preserve">GD-ANR/OK</t>
  </si>
  <si>
    <t xml:space="preserve">GD-ANR/LA_ONSHO</t>
  </si>
  <si>
    <t xml:space="preserve">GD-NGPL/LA</t>
  </si>
  <si>
    <t xml:space="preserve">GD-ELPO/SANJUAN</t>
  </si>
  <si>
    <t xml:space="preserve">GD-NWPL_ROCKY_M</t>
  </si>
  <si>
    <t xml:space="preserve">GD-NW STANFIELD</t>
  </si>
  <si>
    <t xml:space="preserve">GD-MALIN-CTYGAT</t>
  </si>
  <si>
    <t xml:space="preserve">GD-CGT/APPALAC</t>
  </si>
  <si>
    <t xml:space="preserve">GD-CNG/NORTH</t>
  </si>
  <si>
    <t xml:space="preserve">GD-CNG/SOUTH</t>
  </si>
  <si>
    <t xml:space="preserve">GD-TETCO/M3</t>
  </si>
  <si>
    <t xml:space="preserve">GD-TRCOZ6/NY</t>
  </si>
  <si>
    <t xml:space="preserve">GDP-ML7/CG</t>
  </si>
  <si>
    <t xml:space="preserve">GD-NTHWST/CANB</t>
  </si>
  <si>
    <t xml:space="preserve">SP</t>
  </si>
  <si>
    <t xml:space="preserve">D</t>
  </si>
  <si>
    <t xml:space="preserve">P</t>
  </si>
  <si>
    <t xml:space="preserve">Cell Location</t>
  </si>
  <si>
    <t xml:space="preserve">c15</t>
  </si>
  <si>
    <t xml:space="preserve">c16</t>
  </si>
  <si>
    <t xml:space="preserve">c17</t>
  </si>
  <si>
    <t xml:space="preserve">c18</t>
  </si>
  <si>
    <t xml:space="preserve">c19</t>
  </si>
  <si>
    <t xml:space="preserve">c20</t>
  </si>
  <si>
    <t xml:space="preserve">c21</t>
  </si>
  <si>
    <t xml:space="preserve">c22</t>
  </si>
  <si>
    <t xml:space="preserve">c23</t>
  </si>
  <si>
    <t xml:space="preserve">c24</t>
  </si>
  <si>
    <t xml:space="preserve">c25</t>
  </si>
  <si>
    <t xml:space="preserve">c26</t>
  </si>
  <si>
    <t xml:space="preserve">c27</t>
  </si>
  <si>
    <t xml:space="preserve">c28</t>
  </si>
  <si>
    <t xml:space="preserve">c29</t>
  </si>
  <si>
    <t xml:space="preserve">c30</t>
  </si>
  <si>
    <t xml:space="preserve">c31</t>
  </si>
  <si>
    <t xml:space="preserve">c32</t>
  </si>
  <si>
    <t xml:space="preserve">c33</t>
  </si>
  <si>
    <t xml:space="preserve">c34</t>
  </si>
  <si>
    <t xml:space="preserve">c35</t>
  </si>
  <si>
    <t xml:space="preserve">c36</t>
  </si>
  <si>
    <t xml:space="preserve">c37</t>
  </si>
  <si>
    <t xml:space="preserve">GD-IROQ/Z2</t>
  </si>
  <si>
    <t xml:space="preserve">FTP DOWNLOAD INFORMATION</t>
  </si>
  <si>
    <t xml:space="preserve">Put or Get:</t>
  </si>
  <si>
    <t xml:space="preserve">Put</t>
  </si>
  <si>
    <t xml:space="preserve">LocalPath:</t>
  </si>
  <si>
    <t xml:space="preserve">o:\ECT_Trading\Central\Ontario\CurveDownload\</t>
  </si>
  <si>
    <t xml:space="preserve">RemotePath:</t>
  </si>
  <si>
    <t xml:space="preserve">/worksheets2/candbook/</t>
  </si>
  <si>
    <t xml:space="preserve">FileType:</t>
  </si>
  <si>
    <t xml:space="preserve">B</t>
  </si>
  <si>
    <t xml:space="preserve">FTPConfig:</t>
  </si>
  <si>
    <t xml:space="preserve">FTPBatch.ini</t>
  </si>
  <si>
    <t xml:space="preserve">V Lookup</t>
  </si>
  <si>
    <t xml:space="preserve">File Names</t>
  </si>
  <si>
    <t xml:space="preserve">Range Names</t>
  </si>
  <si>
    <t xml:space="preserve">dawn.prn</t>
  </si>
  <si>
    <t xml:space="preserve">DAWN</t>
  </si>
  <si>
    <t xml:space="preserve">niagara.prn</t>
  </si>
  <si>
    <t xml:space="preserve">NIAGARA</t>
  </si>
  <si>
    <t xml:space="preserve">waddington.prn</t>
  </si>
  <si>
    <t xml:space="preserve">WADDINGTON</t>
  </si>
  <si>
    <t xml:space="preserve">chippawa.prn</t>
  </si>
  <si>
    <t xml:space="preserve">CHIPPAWA</t>
  </si>
  <si>
    <t xml:space="preserve">parkway.prn</t>
  </si>
  <si>
    <t xml:space="preserve">PARKWAY</t>
  </si>
  <si>
    <t xml:space="preserve">Do not erase - this is used by the macro</t>
  </si>
  <si>
    <t xml:space="preserve">stclair.prn</t>
  </si>
  <si>
    <t xml:space="preserve">ST.CLAIR</t>
  </si>
  <si>
    <t xml:space="preserve">ojibway.prn</t>
  </si>
  <si>
    <t xml:space="preserve">OJIBWAY</t>
  </si>
  <si>
    <t xml:space="preserve">storage.prn</t>
  </si>
  <si>
    <t xml:space="preserve">STORAGE</t>
  </si>
  <si>
    <t xml:space="preserve">cornwall.prn</t>
  </si>
  <si>
    <t xml:space="preserve">CORNWALL</t>
  </si>
  <si>
    <t xml:space="preserve">Skip Lines</t>
  </si>
  <si>
    <t xml:space="preserve">dawn_gdm.prn</t>
  </si>
  <si>
    <t xml:space="preserve">DAWN_GDM</t>
  </si>
  <si>
    <t xml:space="preserve">End Line</t>
  </si>
  <si>
    <t xml:space="preserve">niagara_gdm.prn</t>
  </si>
  <si>
    <t xml:space="preserve">NIAGARA_GDM</t>
  </si>
  <si>
    <t xml:space="preserve">Skip Lines2</t>
  </si>
  <si>
    <t xml:space="preserve">waddington_gdm.prn</t>
  </si>
  <si>
    <t xml:space="preserve">WADDINGTON_GDM</t>
  </si>
  <si>
    <t xml:space="preserve">End Line2</t>
  </si>
  <si>
    <t xml:space="preserve">emersonusa.prn</t>
  </si>
  <si>
    <t xml:space="preserve">EMERSONUSA</t>
  </si>
  <si>
    <t xml:space="preserve">consumers_b.prn</t>
  </si>
  <si>
    <t xml:space="preserve">CONSUMERS_B</t>
  </si>
  <si>
    <t xml:space="preserve">consumers_i.prn</t>
  </si>
  <si>
    <t xml:space="preserve">CONSUMERS_I</t>
  </si>
  <si>
    <t xml:space="preserve">mich_stclair_b.prn</t>
  </si>
  <si>
    <t xml:space="preserve">MICH_STCLAIR_B</t>
  </si>
  <si>
    <t xml:space="preserve">mich_stclair_i.prn</t>
  </si>
  <si>
    <t xml:space="preserve">MICH_STCLAIR_I</t>
  </si>
  <si>
    <t xml:space="preserve">iroquois_b.prn</t>
  </si>
  <si>
    <t xml:space="preserve">IROQ_B</t>
  </si>
  <si>
    <t xml:space="preserve">iroquois_i.prn</t>
  </si>
  <si>
    <t xml:space="preserve">IROQ_I</t>
  </si>
  <si>
    <t xml:space="preserve">spur_b.prn</t>
  </si>
  <si>
    <t xml:space="preserve">SPUR_B</t>
  </si>
  <si>
    <t xml:space="preserve">spur_i.prn</t>
  </si>
  <si>
    <t xml:space="preserve">SPUR_I</t>
  </si>
  <si>
    <t xml:space="preserve">union_cda_b.prn</t>
  </si>
  <si>
    <t xml:space="preserve">UNION_CDA_B</t>
  </si>
  <si>
    <t xml:space="preserve">union_cda_i.prn</t>
  </si>
  <si>
    <t xml:space="preserve">UNION_CDA_I</t>
  </si>
  <si>
    <t xml:space="preserve">emersonusa_i.prn</t>
  </si>
  <si>
    <t xml:space="preserve">EMERSONUSA_I</t>
  </si>
  <si>
    <t xml:space="preserve">carlton_b.prn</t>
  </si>
  <si>
    <t xml:space="preserve">CARLTON_B</t>
  </si>
  <si>
    <t xml:space="preserve">carlton_i.prn</t>
  </si>
  <si>
    <t xml:space="preserve">CARLTON_I</t>
  </si>
  <si>
    <t xml:space="preserve">farwell_b.prn</t>
  </si>
  <si>
    <t xml:space="preserve">FARWELL_B</t>
  </si>
  <si>
    <t xml:space="preserve">farwell_i.prn</t>
  </si>
  <si>
    <t xml:space="preserve">FARWELL_I</t>
  </si>
  <si>
    <t xml:space="preserve">Table 1 - Book Codes</t>
  </si>
  <si>
    <t xml:space="preserve">P - Price</t>
  </si>
  <si>
    <t xml:space="preserve">D - Basis</t>
  </si>
  <si>
    <t xml:space="preserve">I</t>
  </si>
  <si>
    <t xml:space="preserve">I - Index</t>
  </si>
  <si>
    <t xml:space="preserve">R</t>
  </si>
  <si>
    <t xml:space="preserve">R - Rate</t>
  </si>
  <si>
    <t xml:space="preserve">F</t>
  </si>
  <si>
    <t xml:space="preserve">F - Foreign Exchange</t>
  </si>
  <si>
    <t xml:space="preserve">Open</t>
  </si>
  <si>
    <t xml:space="preserve">Table 2 - Curve Types</t>
  </si>
  <si>
    <t xml:space="preserve">PR</t>
  </si>
  <si>
    <t xml:space="preserve">PR - Mid Price</t>
  </si>
  <si>
    <t xml:space="preserve">BP</t>
  </si>
  <si>
    <t xml:space="preserve">BP - Bid Price</t>
  </si>
  <si>
    <t xml:space="preserve">AP</t>
  </si>
  <si>
    <t xml:space="preserve">AP - Ask Price</t>
  </si>
  <si>
    <t xml:space="preserve">AA</t>
  </si>
  <si>
    <t xml:space="preserve">AA - Libor AA</t>
  </si>
  <si>
    <t xml:space="preserve">VO</t>
  </si>
  <si>
    <t xml:space="preserve">VO - Mid Volatility</t>
  </si>
  <si>
    <t xml:space="preserve">BV</t>
  </si>
  <si>
    <t xml:space="preserve">BV - Bid Volatility</t>
  </si>
  <si>
    <t xml:space="preserve">AV</t>
  </si>
  <si>
    <t xml:space="preserve">AV - Ask Volatility</t>
  </si>
  <si>
    <t xml:space="preserve">FX - Foreign Exchange</t>
  </si>
  <si>
    <t xml:space="preserve">IR</t>
  </si>
  <si>
    <t xml:space="preserve">IR - Interest Rate</t>
  </si>
  <si>
    <t xml:space="preserve">CAD</t>
  </si>
  <si>
    <t xml:space="preserve">CAD - C$ BA </t>
  </si>
  <si>
    <t xml:space="preserve">Table 3 - Curve Codes</t>
  </si>
  <si>
    <t xml:space="preserve">NG-Nymex Natural Gas</t>
  </si>
  <si>
    <t xml:space="preserve">INT</t>
  </si>
  <si>
    <t xml:space="preserve">INT-Interest Rate</t>
  </si>
  <si>
    <t xml:space="preserve">CAD/USD</t>
  </si>
  <si>
    <t xml:space="preserve">Canada/US Dollar</t>
  </si>
  <si>
    <t xml:space="preserve">IF-ANR/LA_OFFSH</t>
  </si>
  <si>
    <t xml:space="preserve">IF-ANR/LA_ONSHO</t>
  </si>
  <si>
    <t xml:space="preserve">IF-ANR/OK</t>
  </si>
  <si>
    <t xml:space="preserve">IF-CGT/APPALAC</t>
  </si>
  <si>
    <t xml:space="preserve">IF-CIG/RKYMTN</t>
  </si>
  <si>
    <t xml:space="preserve">IF-COLGULF/LA</t>
  </si>
  <si>
    <t xml:space="preserve">IF-ELPO/PERMIAN</t>
  </si>
  <si>
    <t xml:space="preserve">IF-ELPO/SJ</t>
  </si>
  <si>
    <t xml:space="preserve">IF-FGT/Z1</t>
  </si>
  <si>
    <t xml:space="preserve">IF-FGT/Z2</t>
  </si>
  <si>
    <t xml:space="preserve">IF-FGT/Z3</t>
  </si>
  <si>
    <t xml:space="preserve">IF-HEHUB</t>
  </si>
  <si>
    <t xml:space="preserve">IF-HPL/SHPCHAN</t>
  </si>
  <si>
    <t xml:space="preserve">IF-KERN/RIVER</t>
  </si>
  <si>
    <t xml:space="preserve">IF-KOCH</t>
  </si>
  <si>
    <t xml:space="preserve">IF-KOCH/TX</t>
  </si>
  <si>
    <t xml:space="preserve">IF-NGPL/LA</t>
  </si>
  <si>
    <t xml:space="preserve">IF-NGPL/MIDCON</t>
  </si>
  <si>
    <t xml:space="preserve">IF-NGPL/TX</t>
  </si>
  <si>
    <t xml:space="preserve">IF-NGPLTXOK</t>
  </si>
  <si>
    <t xml:space="preserve">IF-NNG/DEMARCAT</t>
  </si>
  <si>
    <t xml:space="preserve">IF-NNG/TOK</t>
  </si>
  <si>
    <t xml:space="preserve">IF-NNG/VENT</t>
  </si>
  <si>
    <t xml:space="preserve">IF-NORAM/EAST</t>
  </si>
  <si>
    <t xml:space="preserve">IF-NORAM/WEST</t>
  </si>
  <si>
    <t xml:space="preserve">IF-NTHWST/CANBR</t>
  </si>
  <si>
    <t xml:space="preserve">IF-NWPL_ROCKY_M</t>
  </si>
  <si>
    <t xml:space="preserve">IF-ONG/OKLAHOMA</t>
  </si>
  <si>
    <t xml:space="preserve">IF-PAN/TX/OK</t>
  </si>
  <si>
    <t xml:space="preserve">IF-QUESTAR</t>
  </si>
  <si>
    <t xml:space="preserve">IF-SONAT/LA</t>
  </si>
  <si>
    <t xml:space="preserve">IF-TENN/LA</t>
  </si>
  <si>
    <t xml:space="preserve">IF-TENN/LA_OFF</t>
  </si>
  <si>
    <t xml:space="preserve">IF-TENN/TX</t>
  </si>
  <si>
    <t xml:space="preserve">IF-TENN/Z5</t>
  </si>
  <si>
    <t xml:space="preserve">IF-TENN/Z6</t>
  </si>
  <si>
    <t xml:space="preserve">IF-TETCO/ELA</t>
  </si>
  <si>
    <t xml:space="preserve">IF-TETCO/ETX</t>
  </si>
  <si>
    <t xml:space="preserve">IF-TETCO/M3</t>
  </si>
  <si>
    <t xml:space="preserve">IF-TETCO/STX</t>
  </si>
  <si>
    <t xml:space="preserve">IF-TETCO/WLA</t>
  </si>
  <si>
    <t xml:space="preserve">IF-TGT/Z1</t>
  </si>
  <si>
    <t xml:space="preserve">IF-TGT/ZSL</t>
  </si>
  <si>
    <t xml:space="preserve">IF-TRANSCO/Z1</t>
  </si>
  <si>
    <t xml:space="preserve">IF-TRANSCO/Z2</t>
  </si>
  <si>
    <t xml:space="preserve">IF-TRANSCO/Z3</t>
  </si>
  <si>
    <t xml:space="preserve">IF-TRANSCO/Z4</t>
  </si>
  <si>
    <t xml:space="preserve">IF-TRANSCO/Z5</t>
  </si>
  <si>
    <t xml:space="preserve">IF-TRANSCO/Z6</t>
  </si>
  <si>
    <t xml:space="preserve">IF-TRUNKL/LA</t>
  </si>
  <si>
    <t xml:space="preserve">IF-TRUNKL/TX</t>
  </si>
  <si>
    <t xml:space="preserve">IF-TW/PERMIAN</t>
  </si>
  <si>
    <t xml:space="preserve">IF-VALERO/TX</t>
  </si>
  <si>
    <t xml:space="preserve">IF-WNG/TOK</t>
  </si>
  <si>
    <t xml:space="preserve">NGI/CHI. GATE</t>
  </si>
  <si>
    <t xml:space="preserve">NGI-MALIN</t>
  </si>
  <si>
    <t xml:space="preserve">MICH_CG-GD</t>
  </si>
  <si>
    <t xml:space="preserve">NGI-SOCAL</t>
  </si>
  <si>
    <t xml:space="preserve">WAHA KCBT</t>
  </si>
  <si>
    <t xml:space="preserve">CGPR-DAWN</t>
  </si>
  <si>
    <t xml:space="preserve">CGPR-NIAGARA</t>
  </si>
  <si>
    <t xml:space="preserve">CGPR-WADDING</t>
  </si>
  <si>
    <t xml:space="preserve">CGPR-PARKWAY</t>
  </si>
  <si>
    <t xml:space="preserve">NIAGARA-GDM</t>
  </si>
  <si>
    <t xml:space="preserve">WADD-GDM</t>
  </si>
  <si>
    <t xml:space="preserve">ML7/CG</t>
  </si>
  <si>
    <t xml:space="preserve">MICH/CONS</t>
  </si>
  <si>
    <t xml:space="preserve">PWRC</t>
  </si>
  <si>
    <t xml:space="preserve">COB</t>
  </si>
  <si>
    <t xml:space="preserve">PWRP</t>
  </si>
  <si>
    <t xml:space="preserve">Palo Verde</t>
  </si>
  <si>
    <t xml:space="preserve">PWNT</t>
  </si>
  <si>
    <t xml:space="preserve">Entergy</t>
  </si>
  <si>
    <t xml:space="preserve">PWCN</t>
  </si>
  <si>
    <t xml:space="preserve">Cinergy</t>
  </si>
  <si>
    <t xml:space="preserve">C2GC</t>
  </si>
  <si>
    <t xml:space="preserve">MB Ethane</t>
  </si>
  <si>
    <t xml:space="preserve">EPMX</t>
  </si>
  <si>
    <t xml:space="preserve">MB Ethane/Propane Mix</t>
  </si>
  <si>
    <t xml:space="preserve">C2CN</t>
  </si>
  <si>
    <t xml:space="preserve">Conway Ethane</t>
  </si>
  <si>
    <t xml:space="preserve">C3GC</t>
  </si>
  <si>
    <t xml:space="preserve">MB TET Propane</t>
  </si>
  <si>
    <t xml:space="preserve">C3XT</t>
  </si>
  <si>
    <t xml:space="preserve">MB NTET Propane</t>
  </si>
  <si>
    <t xml:space="preserve">C3CN</t>
  </si>
  <si>
    <t xml:space="preserve">Conway Propane</t>
  </si>
  <si>
    <t xml:space="preserve">NC4</t>
  </si>
  <si>
    <t xml:space="preserve">MB TET N-Butane</t>
  </si>
  <si>
    <t xml:space="preserve">NBXT</t>
  </si>
  <si>
    <t xml:space="preserve">MB NTET N-Butane</t>
  </si>
  <si>
    <t xml:space="preserve">NBCN</t>
  </si>
  <si>
    <t xml:space="preserve">Conway N-Butane</t>
  </si>
  <si>
    <t xml:space="preserve">IC4</t>
  </si>
  <si>
    <t xml:space="preserve">MB TET Iso-Butane</t>
  </si>
  <si>
    <t xml:space="preserve">IBXT</t>
  </si>
  <si>
    <t xml:space="preserve">MB NTET Iso-Butane</t>
  </si>
  <si>
    <t xml:space="preserve">IBCN</t>
  </si>
  <si>
    <t xml:space="preserve">Conway Iso-Butane</t>
  </si>
  <si>
    <t xml:space="preserve">C5+</t>
  </si>
  <si>
    <t xml:space="preserve">MB TET Nat Gasoline</t>
  </si>
  <si>
    <t xml:space="preserve">C5XT</t>
  </si>
  <si>
    <t xml:space="preserve">MB NTET Nat Gasoline</t>
  </si>
  <si>
    <t xml:space="preserve">C5CN</t>
  </si>
  <si>
    <t xml:space="preserve">Conway Nat Gasoline</t>
  </si>
  <si>
    <t xml:space="preserve">WTI</t>
  </si>
  <si>
    <t xml:space="preserve">WTI Crude Oil</t>
  </si>
  <si>
    <t xml:space="preserve">61NY</t>
  </si>
  <si>
    <t xml:space="preserve">#6 Oil 1%S New York</t>
  </si>
  <si>
    <t xml:space="preserve">62NY</t>
  </si>
  <si>
    <t xml:space="preserve">#6 Oil 2%S New York</t>
  </si>
  <si>
    <t xml:space="preserve">61GC</t>
  </si>
  <si>
    <t xml:space="preserve">#6 Oil 1%S Gulf coast</t>
  </si>
  <si>
    <t xml:space="preserve">63GC</t>
  </si>
  <si>
    <t xml:space="preserve">#6 Oil 3%S Gulf coast</t>
  </si>
  <si>
    <t xml:space="preserve">GCHO</t>
  </si>
  <si>
    <t xml:space="preserve">#2 Oil Gulf Coast</t>
  </si>
  <si>
    <t xml:space="preserve">HU</t>
  </si>
  <si>
    <t xml:space="preserve">Unleaded Gasoline</t>
  </si>
  <si>
    <t xml:space="preserve">MEOH</t>
  </si>
  <si>
    <t xml:space="preserve">Methanol Gulf Coast</t>
  </si>
  <si>
    <t xml:space="preserve">MTBE</t>
  </si>
  <si>
    <t xml:space="preserve">MTBE Gulf coast</t>
  </si>
  <si>
    <t xml:space="preserve">NG_OMICRON_1</t>
  </si>
  <si>
    <t xml:space="preserve">Omicron Vol Curve 1</t>
  </si>
  <si>
    <t xml:space="preserve">NG_OMICRON_2</t>
  </si>
  <si>
    <t xml:space="preserve">Omicron Vol Curve 2</t>
  </si>
  <si>
    <t xml:space="preserve">NG_OMICRON_3</t>
  </si>
  <si>
    <t xml:space="preserve">Omicron Vol Curve 3</t>
  </si>
  <si>
    <t xml:space="preserve">NG_OMICRON_4</t>
  </si>
  <si>
    <t xml:space="preserve">Omicron Vol Curve 4</t>
  </si>
  <si>
    <t xml:space="preserve">NG_OMICRON_5</t>
  </si>
  <si>
    <t xml:space="preserve">Omicron Vol Curve 5</t>
  </si>
  <si>
    <t xml:space="preserve">NG_OMICRON_6</t>
  </si>
  <si>
    <t xml:space="preserve">Omicron Vol Curve 6</t>
  </si>
  <si>
    <t xml:space="preserve">NG_OMICRON_7</t>
  </si>
  <si>
    <t xml:space="preserve">Omicron Vol Curve 7</t>
  </si>
  <si>
    <t xml:space="preserve">NG_OMICRON_8</t>
  </si>
  <si>
    <t xml:space="preserve">Omicron Vol Curve 8</t>
  </si>
  <si>
    <t xml:space="preserve">NG_OMICRON_9</t>
  </si>
  <si>
    <t xml:space="preserve">Omicron Vol Curve 9</t>
  </si>
  <si>
    <t xml:space="preserve">NG_OMICRON_10</t>
  </si>
  <si>
    <t xml:space="preserve">Omicron Vol Curve 10</t>
  </si>
  <si>
    <t xml:space="preserve">NG_OMICRON_11</t>
  </si>
  <si>
    <t xml:space="preserve">Omicron Vol Curve 11</t>
  </si>
  <si>
    <t xml:space="preserve">NG_OMICRON_12</t>
  </si>
  <si>
    <t xml:space="preserve">Omicron Vol Curve 12</t>
  </si>
  <si>
    <t xml:space="preserve">NG_OMICRON_13</t>
  </si>
  <si>
    <t xml:space="preserve">Omicron Vol Curve 13</t>
  </si>
  <si>
    <t xml:space="preserve">NG_OMICRON_14</t>
  </si>
  <si>
    <t xml:space="preserve">Omicron Vol Curve 14</t>
  </si>
  <si>
    <t xml:space="preserve">NG_OMICRON_15</t>
  </si>
  <si>
    <t xml:space="preserve">Omicron Vol Curve 15</t>
  </si>
  <si>
    <t xml:space="preserve">NG_OMICRON_16</t>
  </si>
  <si>
    <t xml:space="preserve">Omicron Vol Curve 16</t>
  </si>
  <si>
    <t xml:space="preserve">NG_OMICRON_17</t>
  </si>
  <si>
    <t xml:space="preserve">Omicron Vol Curve 17</t>
  </si>
  <si>
    <t xml:space="preserve"># DAWN</t>
  </si>
  <si>
    <t xml:space="preserve"># NIAGARA</t>
  </si>
  <si>
    <t xml:space="preserve"># WADDINGTON</t>
  </si>
  <si>
    <t xml:space="preserve"># CHIPPAWA</t>
  </si>
  <si>
    <t xml:space="preserve"># PARKWAY</t>
  </si>
  <si>
    <t xml:space="preserve"># ST.CLAIR</t>
  </si>
  <si>
    <t xml:space="preserve"># OJIBWAY</t>
  </si>
  <si>
    <t xml:space="preserve"># STORAGE</t>
  </si>
  <si>
    <t xml:space="preserve"># CORNWALL</t>
  </si>
  <si>
    <t xml:space="preserve"># DAWN_GDM</t>
  </si>
  <si>
    <t xml:space="preserve"># NIAGARA_GDM</t>
  </si>
  <si>
    <t xml:space="preserve"># WADDINGTON_GDM</t>
  </si>
  <si>
    <t xml:space="preserve">#EMERSONUSA</t>
  </si>
  <si>
    <t xml:space="preserve"># CONSUMERS_CDA-Basis</t>
  </si>
  <si>
    <t xml:space="preserve"># CONSUMERS_CDA-Index</t>
  </si>
  <si>
    <t xml:space="preserve"># Mich-St.Clair-Basis</t>
  </si>
  <si>
    <t xml:space="preserve"># Mich-St.Clair-Index</t>
  </si>
  <si>
    <t xml:space="preserve"># Iroquis-Basis</t>
  </si>
  <si>
    <t xml:space="preserve"># Iroquois-Index</t>
  </si>
  <si>
    <t xml:space="preserve"># Spur-Basis</t>
  </si>
  <si>
    <t xml:space="preserve"># Spur-Index</t>
  </si>
  <si>
    <t xml:space="preserve"># Union_CDA-Basis</t>
  </si>
  <si>
    <t xml:space="preserve"># Union_CDA-Index</t>
  </si>
  <si>
    <t xml:space="preserve"># CGPR-Emerson USA-Index</t>
  </si>
  <si>
    <t xml:space="preserve"># Carlton-Basis</t>
  </si>
  <si>
    <t xml:space="preserve"># Carlton-Index</t>
  </si>
  <si>
    <t xml:space="preserve">#Farwell-Basis</t>
  </si>
  <si>
    <t xml:space="preserve"># Farwell-Index</t>
  </si>
  <si>
    <t xml:space="preserve">DATE = </t>
  </si>
  <si>
    <t xml:space="preserve">SOURCE=CGPR-DAWN</t>
  </si>
  <si>
    <t xml:space="preserve">SOURCE=CGPR-NIAGARA</t>
  </si>
  <si>
    <t xml:space="preserve">SOURCE=CGPR-WADDING</t>
  </si>
  <si>
    <t xml:space="preserve">SOURCE=CGPR-CHIPPAWA</t>
  </si>
  <si>
    <t xml:space="preserve">SOURCE=CGPR-PARKWAY</t>
  </si>
  <si>
    <t xml:space="preserve">SOURCE=CGPR-ST.CLAIR</t>
  </si>
  <si>
    <t xml:space="preserve">SOURCE=CGPR-OJIBWAY</t>
  </si>
  <si>
    <t xml:space="preserve">SOURCE=STORAGE/B</t>
  </si>
  <si>
    <t xml:space="preserve">SOURCE=CGPR-CORNWALL</t>
  </si>
  <si>
    <t xml:space="preserve">SOURCE=GDM-DAWN</t>
  </si>
  <si>
    <t xml:space="preserve">SOURCE=GDM-NIAGARA</t>
  </si>
  <si>
    <t xml:space="preserve">SOURCE=GDM-WADDINGTON</t>
  </si>
  <si>
    <t xml:space="preserve">SOURCE=CGPR-EMERSONUSA</t>
  </si>
  <si>
    <t xml:space="preserve">SOURCE=CONSUMERS_CDA</t>
  </si>
  <si>
    <t xml:space="preserve">SOURCE=CONSUMERS_CDA/I</t>
  </si>
  <si>
    <t xml:space="preserve">SOURCE=MICH-ST.CLAIR</t>
  </si>
  <si>
    <t xml:space="preserve">SOURCE=MICH-ST.CLAIR/I</t>
  </si>
  <si>
    <t xml:space="preserve">SOURCE=CGPR-IROQ</t>
  </si>
  <si>
    <t xml:space="preserve">SOURCE=CGPR-IROQ/IDX</t>
  </si>
  <si>
    <t xml:space="preserve">SOURCE=CGPR-SPUR</t>
  </si>
  <si>
    <t xml:space="preserve">SOURCE=CGPR-SPUR/IDX</t>
  </si>
  <si>
    <t xml:space="preserve">SOURCE=UNION_CDA</t>
  </si>
  <si>
    <t xml:space="preserve">SOURCE=UNION_CDA/IDX</t>
  </si>
  <si>
    <t xml:space="preserve">SOURCE=CGPR-EMRSNUS/I</t>
  </si>
  <si>
    <t xml:space="preserve">SOURCE=CGPR-CARLTON</t>
  </si>
  <si>
    <t xml:space="preserve">SOURCE=CGPR-CARLTN/IDX</t>
  </si>
  <si>
    <t xml:space="preserve">SOURCE=CGPR-FARWELL</t>
  </si>
  <si>
    <t xml:space="preserve">RISK_TYPE=D</t>
  </si>
  <si>
    <t xml:space="preserve">RISK_TYPE=I</t>
  </si>
  <si>
    <t xml:space="preserve">CVTYPE=PR</t>
  </si>
  <si>
    <t xml:space="preserve">UOM=MMBTU</t>
  </si>
  <si>
    <t xml:space="preserve">CVNAME=CGPR-DAWN</t>
  </si>
  <si>
    <t xml:space="preserve">CVNAME=CGPR-NIAGARA</t>
  </si>
  <si>
    <t xml:space="preserve">CVNAME=CGPR-WADDING</t>
  </si>
  <si>
    <t xml:space="preserve">CVNAME=CGPR-CHIPPAWA</t>
  </si>
  <si>
    <t xml:space="preserve">CVNAME=CGPR-PARKWAY</t>
  </si>
  <si>
    <t xml:space="preserve">CVNAME=CGPR-ST.CLAIR</t>
  </si>
  <si>
    <t xml:space="preserve">CVNAME=CGPR-OJIBWAY</t>
  </si>
  <si>
    <t xml:space="preserve">CVNAME=STORAGE/B</t>
  </si>
  <si>
    <t xml:space="preserve">CVNAME=CGPR-CORNWALL</t>
  </si>
  <si>
    <t xml:space="preserve">CVNAME=GDM-DAWN</t>
  </si>
  <si>
    <t xml:space="preserve">CVNAME=GDM-NIAGARA</t>
  </si>
  <si>
    <t xml:space="preserve">CVNAME=GDM-WADDINGTON</t>
  </si>
  <si>
    <t xml:space="preserve">CVNAME=CGPR-EMERSONUSA</t>
  </si>
  <si>
    <t xml:space="preserve">CVNAME=CONSUMERS_CDA</t>
  </si>
  <si>
    <t xml:space="preserve">CVNAME=CONSUMERS_CDA/I</t>
  </si>
  <si>
    <t xml:space="preserve">CVNAME=MICH-ST.CLAIR</t>
  </si>
  <si>
    <t xml:space="preserve">CVNAME=MICH-ST.CLAIR/I</t>
  </si>
  <si>
    <t xml:space="preserve">CVNAME=CGPR-IROQ</t>
  </si>
  <si>
    <t xml:space="preserve">CVNAME=CGPR-IROQ/IDX</t>
  </si>
  <si>
    <t xml:space="preserve">CVNAME=CGPR-SPUR</t>
  </si>
  <si>
    <t xml:space="preserve">CVNAME=CGPR-SPUR/IDX</t>
  </si>
  <si>
    <t xml:space="preserve">CVNAME=UNION_CDA</t>
  </si>
  <si>
    <t xml:space="preserve">CVNAME=UNION_CDA/IDX</t>
  </si>
  <si>
    <t xml:space="preserve">CVNAME=CGPR-EMRSNUS/I</t>
  </si>
  <si>
    <t xml:space="preserve">CVNAME=CGPR-CARLTON</t>
  </si>
  <si>
    <t xml:space="preserve">CVNAME=CGPR-CARLTN/IDX</t>
  </si>
  <si>
    <t xml:space="preserve">CVNAME=CGPR-FARWELL</t>
  </si>
  <si>
    <t xml:space="preserve"># Start Data</t>
  </si>
  <si>
    <t xml:space="preserve">BEGIN</t>
  </si>
  <si>
    <t xml:space="preserve">Curve</t>
  </si>
  <si>
    <t xml:space="preserve">Book</t>
  </si>
  <si>
    <t xml:space="preserve">Code</t>
  </si>
  <si>
    <t xml:space="preserve">Type</t>
  </si>
  <si>
    <t xml:space="preserve">Remark</t>
  </si>
  <si>
    <t xml:space="preserve">Nymex Price - Bid</t>
  </si>
  <si>
    <t xml:space="preserve">Nymex Price - Mid</t>
  </si>
  <si>
    <t xml:space="preserve">Nymex Price - Offer</t>
  </si>
  <si>
    <t xml:space="preserve">Nymex Gas Volatility - Bid</t>
  </si>
  <si>
    <t xml:space="preserve">Nymex Gas Volatility - Mid</t>
  </si>
  <si>
    <t xml:space="preserve">Nymex Gas Volatility - Offer</t>
  </si>
  <si>
    <t xml:space="preserve">Nymex Crude Oil Price - Mid</t>
  </si>
  <si>
    <t xml:space="preserve">West Texas Intermediate</t>
  </si>
  <si>
    <t xml:space="preserve">Nymex Crude Oil Volatility - Mid</t>
  </si>
  <si>
    <t xml:space="preserve">Exchange</t>
  </si>
  <si>
    <t xml:space="preserve">Exchange Rate - Canada/US</t>
  </si>
  <si>
    <t xml:space="preserve">Gulf Coast Area</t>
  </si>
  <si>
    <t xml:space="preserve">D or I</t>
  </si>
  <si>
    <t xml:space="preserve">Henry Hub (Cash)</t>
  </si>
  <si>
    <t xml:space="preserve">Henry Hub</t>
  </si>
  <si>
    <t xml:space="preserve">ANR Pipeline.</t>
  </si>
  <si>
    <t xml:space="preserve">Louisiana (Onshore)</t>
  </si>
  <si>
    <t xml:space="preserve">Louisiana (Offshore)</t>
  </si>
  <si>
    <t xml:space="preserve">Columbia Gulf Transmission</t>
  </si>
  <si>
    <t xml:space="preserve">Louisiana</t>
  </si>
  <si>
    <t xml:space="preserve">Florida Gas Transmission</t>
  </si>
  <si>
    <t xml:space="preserve">Zone 1</t>
  </si>
  <si>
    <t xml:space="preserve">Zone 2</t>
  </si>
  <si>
    <t xml:space="preserve">Zone 3</t>
  </si>
  <si>
    <t xml:space="preserve">Koch Gateway Pipeline</t>
  </si>
  <si>
    <t xml:space="preserve">Natural Gas Pipeline</t>
  </si>
  <si>
    <t xml:space="preserve">Southern Natural Gas</t>
  </si>
  <si>
    <t xml:space="preserve">Tennessee Gas Pipeline</t>
  </si>
  <si>
    <t xml:space="preserve">Louisiana (500 Line)</t>
  </si>
  <si>
    <t xml:space="preserve">IF-TENN/LAOFF</t>
  </si>
  <si>
    <t xml:space="preserve">Louisiana (800 Line)</t>
  </si>
  <si>
    <t xml:space="preserve">Texas Eastern Transmission.</t>
  </si>
  <si>
    <t xml:space="preserve">East Louisiana</t>
  </si>
  <si>
    <t xml:space="preserve">Texas Eastern Transmission</t>
  </si>
  <si>
    <t xml:space="preserve">West Louisiana</t>
  </si>
  <si>
    <t xml:space="preserve">East Texas</t>
  </si>
  <si>
    <t xml:space="preserve">Texas Gas Transmission</t>
  </si>
  <si>
    <t xml:space="preserve">Zone SL</t>
  </si>
  <si>
    <t xml:space="preserve">Transcontinental Gas Pipeline</t>
  </si>
  <si>
    <t xml:space="preserve">Zone 2 (Pooling Points)</t>
  </si>
  <si>
    <t xml:space="preserve">Zone 3 (Pooling Points)</t>
  </si>
  <si>
    <t xml:space="preserve">Mississippi, Alabama</t>
  </si>
  <si>
    <t xml:space="preserve">Trunkline Gas</t>
  </si>
  <si>
    <t xml:space="preserve">Texas Area (Gulf Coast)</t>
  </si>
  <si>
    <t xml:space="preserve">Houston Pipe Line</t>
  </si>
  <si>
    <t xml:space="preserve">Houston Ship Channel (LP)</t>
  </si>
  <si>
    <t xml:space="preserve">Texas</t>
  </si>
  <si>
    <t xml:space="preserve">Texas (Gulf Coast Line)</t>
  </si>
  <si>
    <t xml:space="preserve">Texas (100 Line)</t>
  </si>
  <si>
    <t xml:space="preserve">South Texas</t>
  </si>
  <si>
    <t xml:space="preserve">Transcontinental Gas Pipeline.</t>
  </si>
  <si>
    <t xml:space="preserve">Zone 1 (Pooling Points)</t>
  </si>
  <si>
    <t xml:space="preserve">Valero Transmission</t>
  </si>
  <si>
    <t xml:space="preserve">Midcontinent Area</t>
  </si>
  <si>
    <t xml:space="preserve">ANR Pipeline</t>
  </si>
  <si>
    <t xml:space="preserve">Oklahoma </t>
  </si>
  <si>
    <t xml:space="preserve">Mid-Continent</t>
  </si>
  <si>
    <t xml:space="preserve">IF-NGPL/TXOK</t>
  </si>
  <si>
    <t xml:space="preserve">TexOk</t>
  </si>
  <si>
    <t xml:space="preserve">NorAm Gas Transmission</t>
  </si>
  <si>
    <t xml:space="preserve">East</t>
  </si>
  <si>
    <t xml:space="preserve">Northern Natural Gas</t>
  </si>
  <si>
    <t xml:space="preserve">Texas, Oklahoma, Kansas</t>
  </si>
  <si>
    <t xml:space="preserve">Ventura, Iowa</t>
  </si>
  <si>
    <t xml:space="preserve">Demarcation</t>
  </si>
  <si>
    <t xml:space="preserve">ONG Transmission</t>
  </si>
  <si>
    <t xml:space="preserve">Oklahoma</t>
  </si>
  <si>
    <t xml:space="preserve">Panhandle Eastern Pipeline</t>
  </si>
  <si>
    <t xml:space="preserve">Texas, Oklahoma (mainline)</t>
  </si>
  <si>
    <t xml:space="preserve">Williams Natural Gas</t>
  </si>
  <si>
    <t xml:space="preserve">West/Rockies Area</t>
  </si>
  <si>
    <t xml:space="preserve">Colorado Interstate Gas</t>
  </si>
  <si>
    <t xml:space="preserve">Rocky Mountains</t>
  </si>
  <si>
    <t xml:space="preserve">El Paso Natural Gas</t>
  </si>
  <si>
    <t xml:space="preserve">Permian Basin</t>
  </si>
  <si>
    <t xml:space="preserve">San Juan Basin</t>
  </si>
  <si>
    <t xml:space="preserve">Kern River Gas Transmission</t>
  </si>
  <si>
    <t xml:space="preserve">Wyoming</t>
  </si>
  <si>
    <t xml:space="preserve">Northwest Pipeline Corp.</t>
  </si>
  <si>
    <t xml:space="preserve">Canadian Border (Sumas)</t>
  </si>
  <si>
    <t xml:space="preserve">Questar Pipeline</t>
  </si>
  <si>
    <t xml:space="preserve">Transwestern Pipeline</t>
  </si>
  <si>
    <t xml:space="preserve">Alberta</t>
  </si>
  <si>
    <t xml:space="preserve">West Texas</t>
  </si>
  <si>
    <t xml:space="preserve">Appalachia Area</t>
  </si>
  <si>
    <t xml:space="preserve">Columbia Gas Transmission</t>
  </si>
  <si>
    <t xml:space="preserve">Appalachia (WV,OH,KY)</t>
  </si>
  <si>
    <t xml:space="preserve">CNG Transmission</t>
  </si>
  <si>
    <t xml:space="preserve">Appalachia</t>
  </si>
  <si>
    <t xml:space="preserve">City Gate (Delivered)</t>
  </si>
  <si>
    <t xml:space="preserve">El Paso / SoCal (Topock)</t>
  </si>
  <si>
    <t xml:space="preserve">Southern California Border</t>
  </si>
  <si>
    <t xml:space="preserve">PGT / PG&amp;E (Malin 400 line)</t>
  </si>
  <si>
    <t xml:space="preserve">Northern California Border</t>
  </si>
  <si>
    <t xml:space="preserve">Illinois via NGPL</t>
  </si>
  <si>
    <t xml:space="preserve">Chicago City Gate</t>
  </si>
  <si>
    <t xml:space="preserve"> </t>
  </si>
  <si>
    <t xml:space="preserve">NGI-MICH_CG</t>
  </si>
  <si>
    <t xml:space="preserve">Michigan Consolidated Gas</t>
  </si>
  <si>
    <t xml:space="preserve">Michigan City Gate</t>
  </si>
  <si>
    <t xml:space="preserve">Transcontinental Gas Pipeline*</t>
  </si>
  <si>
    <t xml:space="preserve">Zone 5 City Gates</t>
  </si>
  <si>
    <t xml:space="preserve">Zone 6 City Gates</t>
  </si>
  <si>
    <t xml:space="preserve">M3 City Gates</t>
  </si>
  <si>
    <t xml:space="preserve">Liquid Hydrocarbons</t>
  </si>
  <si>
    <t xml:space="preserve">Ethane - Purity</t>
  </si>
  <si>
    <t xml:space="preserve">Mt. Belvieu - OPIS</t>
  </si>
  <si>
    <t xml:space="preserve">Ethane/Propane Mix</t>
  </si>
  <si>
    <t xml:space="preserve">Ethane</t>
  </si>
  <si>
    <t xml:space="preserve">Conway - OPIS</t>
  </si>
  <si>
    <t xml:space="preserve">Propane TET</t>
  </si>
  <si>
    <t xml:space="preserve">Propane Non-TET</t>
  </si>
  <si>
    <t xml:space="preserve">Propane</t>
  </si>
  <si>
    <t xml:space="preserve">N-Butane TET</t>
  </si>
  <si>
    <t xml:space="preserve">N-Butane Non-TET</t>
  </si>
  <si>
    <t xml:space="preserve">N-Butane</t>
  </si>
  <si>
    <t xml:space="preserve">Iso-Butane TET</t>
  </si>
  <si>
    <t xml:space="preserve">Iso-Butane Non-TET</t>
  </si>
  <si>
    <t xml:space="preserve">Iso-Butane</t>
  </si>
  <si>
    <t xml:space="preserve">Gasoline TET</t>
  </si>
  <si>
    <t xml:space="preserve">Gasoline Non-TET</t>
  </si>
  <si>
    <t xml:space="preserve">Gasoline</t>
  </si>
  <si>
    <t xml:space="preserve">Fuel Oil (#6-1%S)</t>
  </si>
  <si>
    <t xml:space="preserve">NY Cargo - Platts</t>
  </si>
  <si>
    <t xml:space="preserve">Fuel Oil (#6-2%S)</t>
  </si>
  <si>
    <t xml:space="preserve">Gulf Coast - Platts</t>
  </si>
  <si>
    <t xml:space="preserve">Fuel Oil (#6-3%S)</t>
  </si>
  <si>
    <t xml:space="preserve">Heating Oil (#2)</t>
  </si>
  <si>
    <t xml:space="preserve">Methanol</t>
  </si>
  <si>
    <t xml:space="preserve">CNG/APPALACH</t>
  </si>
  <si>
    <t xml:space="preserve">CGT/APPALAC</t>
  </si>
  <si>
    <t xml:space="preserve">ANR/LA_ONSHO, NGPL/LA, SONAT/LA</t>
  </si>
  <si>
    <t xml:space="preserve">TRANSCO/Z3</t>
  </si>
  <si>
    <t xml:space="preserve">TENN/LA, TENN/LAOFF</t>
  </si>
  <si>
    <t xml:space="preserve">COLGULF/LA, TGT/ZSL, TRUNKL/LA, TETCO/ELA, TETCO/WLA, FGT/Z2</t>
  </si>
  <si>
    <t xml:space="preserve">ONG/OKLAHOMA, ANR/OK, NGPL/MIDCON</t>
  </si>
  <si>
    <t xml:space="preserve">NNG/VENT</t>
  </si>
  <si>
    <t xml:space="preserve">NNG/DEMARCAT</t>
  </si>
  <si>
    <t xml:space="preserve">HPL/SHPCHAN</t>
  </si>
  <si>
    <t xml:space="preserve">TETCO/STX, TENN/TX, TRANSCO/Z1, NGPL/TX </t>
  </si>
  <si>
    <t xml:space="preserve">ELPO/PERMIAN, TW/PERMIAN</t>
  </si>
  <si>
    <t xml:space="preserve">ELPO/SJ</t>
  </si>
  <si>
    <t xml:space="preserve">NWPL_ROCKY_M, NTHWST/CANBR</t>
  </si>
  <si>
    <t xml:space="preserve">TRANSCO/Z6, TETCO/M3</t>
  </si>
  <si>
    <t xml:space="preserve">User ID:</t>
  </si>
  <si>
    <t xml:space="preserve">Password:</t>
  </si>
  <si>
    <t xml:space="preserve">Included Deals</t>
  </si>
  <si>
    <t xml:space="preserve">ALL</t>
  </si>
  <si>
    <t xml:space="preserve">Hedge Strip</t>
  </si>
  <si>
    <t xml:space="preserve">Predictive Greeks</t>
  </si>
  <si>
    <t xml:space="preserve">Ref</t>
  </si>
  <si>
    <t xml:space="preserve">Net</t>
  </si>
  <si>
    <t xml:space="preserve">Opt</t>
  </si>
  <si>
    <t xml:space="preserve">OCT</t>
  </si>
  <si>
    <t xml:space="preserve">EXG</t>
  </si>
  <si>
    <t xml:space="preserve">Sigma</t>
  </si>
  <si>
    <t xml:space="preserve">Actual Option Gamma</t>
  </si>
  <si>
    <t xml:space="preserve">Qty</t>
  </si>
  <si>
    <t xml:space="preserve">Futures</t>
  </si>
  <si>
    <t xml:space="preserve">Delta</t>
  </si>
  <si>
    <t xml:space="preserve">Call</t>
  </si>
  <si>
    <t xml:space="preserve">Charm</t>
  </si>
  <si>
    <t xml:space="preserve">ALL DEALS</t>
  </si>
</sst>
</file>

<file path=xl/styles.xml><?xml version="1.0" encoding="utf-8"?>
<styleSheet xmlns="http://schemas.openxmlformats.org/spreadsheetml/2006/main">
  <numFmts count="95">
    <numFmt numFmtId="164" formatCode="General"/>
    <numFmt numFmtId="165" formatCode="\\#,##0.00;[RED]&quot;\-&quot;#,##0.00"/>
    <numFmt numFmtId="166" formatCode="#,##0;[RED]\-#,##0"/>
    <numFmt numFmtId="167" formatCode="_ \\* #,##0_ ;_ \\* \-#,##0_ ;_ \\* \-_ ;_ @_ "/>
    <numFmt numFmtId="168" formatCode="_ * #,##0_ ;_ * \-#,##0_ ;_ * \-_ ;_ @_ "/>
    <numFmt numFmtId="169" formatCode="\$#,##0_);[RED]&quot;($&quot;#,##0\)"/>
    <numFmt numFmtId="170" formatCode="[$-409]#,##0_);[RED]\(#,##0\)"/>
    <numFmt numFmtId="171" formatCode="_ * #,##0.00_ ;_ * &quot;\\\\-&quot;#,##0.00_ ;_ * \-??_ ;_ @_ "/>
    <numFmt numFmtId="172" formatCode="\\#,##0;[RED]&quot;\\\\-&quot;#,##0"/>
    <numFmt numFmtId="173" formatCode="_ \\* #,##0_ ;_ \\* &quot;\\\\-&quot;#,##0_ ;_ \\* \-_ ;_ @_ "/>
    <numFmt numFmtId="174" formatCode="_ * #,##0.00_ ;_ * &quot;\\\\\-&quot;#,##0.00_ ;_ * \-??_ ;_ @_ "/>
    <numFmt numFmtId="175" formatCode="\\#,##0;[RED]&quot;\-&quot;#,##0"/>
    <numFmt numFmtId="176" formatCode="#,##0.00;[RED]\-#,##0.00"/>
    <numFmt numFmtId="177" formatCode="_ \\* #,##0.00_ ;_ \\* \-#,##0.00_ ;_ \\* \-??_ ;_ @_ "/>
    <numFmt numFmtId="178" formatCode="_ * #,##0.00_ ;_ * \-#,##0.00_ ;_ * \-??_ ;_ @_ "/>
    <numFmt numFmtId="179" formatCode="\$#,##0.00_);[RED]&quot;($&quot;#,##0.00\)"/>
    <numFmt numFmtId="180" formatCode="[$-409]#,##0.00_);[RED]\(#,##0.00\)"/>
    <numFmt numFmtId="181" formatCode="\\#,##0;&quot;\\\\\\-&quot;#,##0"/>
    <numFmt numFmtId="182" formatCode="\\#,##0;&quot;\\\\\\\-&quot;#,##0"/>
    <numFmt numFmtId="183" formatCode="_(* #,##0_);_(* \(#,##0\);_(* \-_);_(@_)"/>
    <numFmt numFmtId="184" formatCode="_-* #,##0_-;\-* #,##0_-;_-* \-_-;_-@_-"/>
    <numFmt numFmtId="185" formatCode="\\#,##0.00;[RED]&quot;\\\\\-&quot;#,##0.00"/>
    <numFmt numFmtId="186" formatCode="\\#,##0.00;&quot;\\\\\\-&quot;#,##0.00"/>
    <numFmt numFmtId="187" formatCode="_ \\* #,##0.00_ ;_ \\* &quot;\\\\\-&quot;#,##0.00_ ;_ \\* \-??_ ;_ @_ "/>
    <numFmt numFmtId="188" formatCode="_ * #,##0_ ;_ * &quot;\\\\\-&quot;#,##0_ ;_ * \-_ ;_ @_ "/>
    <numFmt numFmtId="189" formatCode="0.000"/>
    <numFmt numFmtId="190" formatCode="_(* #,##0.00_);_(* \(#,##0.00\);_(* \-??_);_(@_)"/>
    <numFmt numFmtId="191" formatCode="_-* #,##0.00_-;\-* #,##0.00_-;_-* \-??_-;_-@_-"/>
    <numFmt numFmtId="192" formatCode="#,##0.00"/>
    <numFmt numFmtId="193" formatCode="_ * #,##0_ ;_ * &quot;\\\\-&quot;#,##0_ ;_ * \-_ ;_ @_ "/>
    <numFmt numFmtId="194" formatCode="_ \\* #,##0_ ;_ \\* &quot;\\\\\-&quot;#,##0_ ;_ \\* \-_ ;_ @_ "/>
    <numFmt numFmtId="195" formatCode="_(\$* #,##0_);_(\$* \(#,##0\);_(\$* \-_);_(@_)"/>
    <numFmt numFmtId="196" formatCode="_ * #,##0_ ;_ * &quot;\\-&quot;#,##0_ ;_ * \-_ ;_ @_ "/>
    <numFmt numFmtId="197" formatCode="\\#,##0.00;[RED]&quot;\\\\\\-&quot;#,##0.00"/>
    <numFmt numFmtId="198" formatCode="\\#,##0.00;&quot;\\\\\-&quot;#,##0.00"/>
    <numFmt numFmtId="199" formatCode="_-\\* #,##0_-;&quot;-\&quot;* #,##0_-;_-\\* \-_-;_-@_-"/>
    <numFmt numFmtId="200" formatCode="\\#,##0.00;&quot;\-&quot;#,##0.00"/>
    <numFmt numFmtId="201" formatCode="\\#,##0;[RED]&quot;\\\\\\-&quot;#,##0"/>
    <numFmt numFmtId="202" formatCode="\\#,##0.00;&quot;\\\-&quot;#,##0.00"/>
    <numFmt numFmtId="203" formatCode="_ \\* #,##0.00_ ;_ \\* &quot;\\\\-&quot;#,##0.00_ ;_ \\* \-??_ ;_ @_ "/>
    <numFmt numFmtId="204" formatCode="_(\$* #,##0.00_);_(\$* \(#,##0.00\);_(\$* \-??_);_(@_)"/>
    <numFmt numFmtId="205" formatCode="_ \\* #,##0.00_ ;_ \\* &quot;\\-&quot;#,##0.00_ ;_ \\* \-??_ ;_ @_ "/>
    <numFmt numFmtId="206" formatCode="_-\\* #,##0.00_-;&quot;-\&quot;* #,##0.00_-;_-\\* \-??_-;_-@_-"/>
    <numFmt numFmtId="207" formatCode="_ \\* #,##0_ ;_ \\* &quot;\\-&quot;#,##0_ ;_ \\* \-_ ;_ @_ "/>
    <numFmt numFmtId="208" formatCode="0.00"/>
    <numFmt numFmtId="209" formatCode="_ \\* #,##0.00_ ;_ \\* &quot;\-&quot;#,##0.00_ ;_ \\* \-??_ ;_ @_ "/>
    <numFmt numFmtId="210" formatCode="\\#,##0;[RED]&quot;\\\\\\\-&quot;#,##0"/>
    <numFmt numFmtId="211" formatCode="yy&quot;\\\-&quot;mm&quot;\\\-&quot;dd&quot;\\\\ &quot;h:mm"/>
    <numFmt numFmtId="212" formatCode="#&quot;\\\\ &quot;??/??"/>
    <numFmt numFmtId="213" formatCode="General_)"/>
    <numFmt numFmtId="214" formatCode="[$-409]#,##0_);\(#,##0\)"/>
    <numFmt numFmtId="215" formatCode="#,##0"/>
    <numFmt numFmtId="216" formatCode="0.0%"/>
    <numFmt numFmtId="217" formatCode="[$-409]mmm\-yy"/>
    <numFmt numFmtId="218" formatCode="_(* #,##0_);_(* \(#,##0\);_(* \-??_);_(@_)"/>
    <numFmt numFmtId="219" formatCode="m/d/yy\ h:mm\ AM/PM"/>
    <numFmt numFmtId="220" formatCode="mmm"/>
    <numFmt numFmtId="221" formatCode="0_);[RED]\(0\)"/>
    <numFmt numFmtId="222" formatCode="[$-409]d\-mmm"/>
    <numFmt numFmtId="223" formatCode="_(\$* #,##0_);_(\$* \(#,##0\);_(\$* \-??_);_(@_)"/>
    <numFmt numFmtId="224" formatCode="_(* #,##0.0000_);_(* \(#,##0.0000\);_(* \-????_);_(@_)"/>
    <numFmt numFmtId="225" formatCode="_(\$* #,##0.000_);_(\$* \(#,##0.000\);_(\$* \-??_);_(@_)"/>
    <numFmt numFmtId="226" formatCode="0"/>
    <numFmt numFmtId="227" formatCode="#,##0.0000000000000_);[RED]\(#,##0.0000000000000\)"/>
    <numFmt numFmtId="228" formatCode="#,##0.0000_);\(#,##0.0000\)"/>
    <numFmt numFmtId="229" formatCode="mmm\-yy_)"/>
    <numFmt numFmtId="230" formatCode="0_);\(0\)"/>
    <numFmt numFmtId="231" formatCode="[$-409]m/d/yyyy"/>
    <numFmt numFmtId="232" formatCode="[$-409]d\-mmm\-yy"/>
    <numFmt numFmtId="233" formatCode="0.000_)"/>
    <numFmt numFmtId="234" formatCode="\$#,##0_);&quot;($&quot;#,##0\)"/>
    <numFmt numFmtId="235" formatCode="[$-409]#,##0.00_);\(#,##0.00\)"/>
    <numFmt numFmtId="236" formatCode="0.00_)"/>
    <numFmt numFmtId="237" formatCode="_(* #,##0.000_);_(* \(#,##0.000\);_(* \-??_);_(@_)"/>
    <numFmt numFmtId="238" formatCode="#,##0.000"/>
    <numFmt numFmtId="239" formatCode="_(* #,##0.0000_);_(* \(#,##0.0000\);_(* \-??_);_(@_)"/>
    <numFmt numFmtId="240" formatCode="0.00%"/>
    <numFmt numFmtId="241" formatCode="0.0000_)"/>
    <numFmt numFmtId="242" formatCode="#,##0.000_);\(#,##0.000\)"/>
    <numFmt numFmtId="243" formatCode="dd\-mmm\-yy"/>
    <numFmt numFmtId="244" formatCode="0.0000"/>
    <numFmt numFmtId="245" formatCode="0.0_)"/>
    <numFmt numFmtId="246" formatCode="0.00000000_)"/>
    <numFmt numFmtId="247" formatCode="0.000000000_)"/>
    <numFmt numFmtId="248" formatCode="#,##0.0000_);[RED]\(#,##0.0000\)"/>
    <numFmt numFmtId="249" formatCode="mm/dd/yy"/>
    <numFmt numFmtId="250" formatCode="m/d/yyyy\ h:mm:ss"/>
    <numFmt numFmtId="251" formatCode="mmm\-dd\-yy"/>
    <numFmt numFmtId="252" formatCode="mmdd"/>
    <numFmt numFmtId="253" formatCode="&quot;Curves Loaded for  &quot;mm/dd/yy"/>
    <numFmt numFmtId="254" formatCode="&quot;DATE=&quot;mm/dd/yy"/>
    <numFmt numFmtId="255" formatCode="mm/dd/yyyy"/>
    <numFmt numFmtId="256" formatCode="mmm\-yyyy"/>
    <numFmt numFmtId="257" formatCode="@"/>
    <numFmt numFmtId="258" formatCode="#,##0.0"/>
  </numFmts>
  <fonts count="83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1"/>
      <name val="??"/>
      <family val="3"/>
      <charset val="129"/>
    </font>
    <font>
      <sz val="10"/>
      <name val="?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sz val="10"/>
      <name val="Courier New"/>
      <family val="0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8"/>
      <name val=""/>
      <family val="0"/>
    </font>
    <font>
      <sz val="11"/>
      <name val="Arial"/>
      <family val="0"/>
    </font>
    <font>
      <sz val="10"/>
      <name val="Book Antiqua"/>
      <family val="0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b val="true"/>
      <sz val="10"/>
      <name val="Times New Roman"/>
      <family val="1"/>
    </font>
    <font>
      <b val="true"/>
      <i val="true"/>
      <sz val="12"/>
      <name val="Arial"/>
      <family val="2"/>
    </font>
    <font>
      <i val="true"/>
      <sz val="8"/>
      <name val="Times New Roman"/>
      <family val="1"/>
    </font>
    <font>
      <i val="true"/>
      <sz val="10"/>
      <name val="Times New Roman"/>
      <family val="1"/>
    </font>
    <font>
      <b val="true"/>
      <sz val="6"/>
      <name val="Times New Roman"/>
      <family val="1"/>
    </font>
    <font>
      <u val="single"/>
      <sz val="10"/>
      <name val="Times New Roman"/>
      <family val="1"/>
    </font>
    <font>
      <b val="true"/>
      <u val="single"/>
      <sz val="10"/>
      <name val="Times New Roman"/>
      <family val="1"/>
    </font>
    <font>
      <b val="true"/>
      <sz val="8"/>
      <color rgb="FF008000"/>
      <name val="Times New Roman"/>
      <family val="1"/>
    </font>
    <font>
      <b val="true"/>
      <sz val="8"/>
      <color rgb="FFFF0000"/>
      <name val="Times New Roman"/>
      <family val="0"/>
    </font>
    <font>
      <b val="true"/>
      <i val="true"/>
      <sz val="8"/>
      <name val="Times New Roman"/>
      <family val="0"/>
    </font>
    <font>
      <b val="true"/>
      <i val="true"/>
      <sz val="10"/>
      <name val="Times New Roman"/>
      <family val="1"/>
    </font>
    <font>
      <b val="true"/>
      <i val="true"/>
      <sz val="10"/>
      <name val="Times New Roman"/>
      <family val="0"/>
    </font>
    <font>
      <b val="true"/>
      <sz val="8"/>
      <color rgb="FF0000FF"/>
      <name val="Times New Roman"/>
      <family val="0"/>
    </font>
    <font>
      <sz val="8"/>
      <name val="Times New Roman"/>
      <family val="1"/>
    </font>
    <font>
      <b val="true"/>
      <sz val="8"/>
      <name val="Times New Roman"/>
      <family val="0"/>
    </font>
    <font>
      <b val="true"/>
      <sz val="8"/>
      <color rgb="FFFF0000"/>
      <name val="Times New Roman"/>
      <family val="1"/>
    </font>
    <font>
      <b val="true"/>
      <sz val="10"/>
      <name val="Times New Roman"/>
      <family val="0"/>
    </font>
    <font>
      <b val="true"/>
      <sz val="8"/>
      <name val="Times New Roman"/>
      <family val="1"/>
    </font>
    <font>
      <b val="true"/>
      <sz val="8"/>
      <color rgb="FF000000"/>
      <name val="Times New Roman"/>
      <family val="0"/>
    </font>
    <font>
      <sz val="10"/>
      <color rgb="FF0000FF"/>
      <name val="Times New Roman"/>
      <family val="1"/>
    </font>
    <font>
      <sz val="8"/>
      <color rgb="FF000000"/>
      <name val="Times New Roman"/>
      <family val="1"/>
    </font>
    <font>
      <b val="true"/>
      <sz val="10"/>
      <color rgb="FF0000FF"/>
      <name val="Times New Roman"/>
      <family val="1"/>
    </font>
    <font>
      <sz val="8"/>
      <color rgb="FF0000FF"/>
      <name val="Times New Roman"/>
      <family val="1"/>
    </font>
    <font>
      <sz val="10"/>
      <color rgb="FF000000"/>
      <name val="Times New Roman"/>
      <family val="1"/>
    </font>
    <font>
      <sz val="10"/>
      <color rgb="FF008000"/>
      <name val="Times New Roman"/>
      <family val="1"/>
    </font>
    <font>
      <sz val="6"/>
      <color rgb="FF000000"/>
      <name val="Times New Roman"/>
      <family val="1"/>
    </font>
    <font>
      <sz val="6"/>
      <color rgb="FF008000"/>
      <name val="Times New Roman"/>
      <family val="1"/>
    </font>
    <font>
      <sz val="10"/>
      <color rgb="FFFF0000"/>
      <name val="Times New Roman"/>
      <family val="1"/>
    </font>
    <font>
      <b val="true"/>
      <sz val="11"/>
      <color rgb="FF000080"/>
      <name val="Times New Roman"/>
      <family val="1"/>
    </font>
    <font>
      <sz val="10"/>
      <color rgb="FF000080"/>
      <name val="Times New Roman"/>
      <family val="1"/>
    </font>
    <font>
      <sz val="10"/>
      <color rgb="FF000080"/>
      <name val="Arial"/>
      <family val="0"/>
    </font>
    <font>
      <b val="true"/>
      <sz val="10"/>
      <name val="Arial"/>
      <family val="2"/>
    </font>
    <font>
      <b val="true"/>
      <sz val="12"/>
      <name val="Times New Roman"/>
      <family val="1"/>
    </font>
    <font>
      <sz val="10"/>
      <name val="MS Serif"/>
      <family val="1"/>
    </font>
    <font>
      <b val="true"/>
      <sz val="11"/>
      <name val="Arial"/>
      <family val="2"/>
    </font>
    <font>
      <sz val="11"/>
      <name val="Arial"/>
      <family val="2"/>
    </font>
    <font>
      <b val="true"/>
      <sz val="11"/>
      <name val="Arial"/>
      <family val="0"/>
    </font>
    <font>
      <b val="true"/>
      <sz val="11"/>
      <color rgb="FF000000"/>
      <name val="Arial"/>
      <family val="0"/>
    </font>
  </fonts>
  <fills count="14">
    <fill>
      <patternFill patternType="none"/>
    </fill>
    <fill>
      <patternFill patternType="gray125"/>
    </fill>
    <fill>
      <patternFill patternType="solid">
        <fgColor rgb="FFFFFF7F"/>
        <bgColor rgb="FFFFFF99"/>
      </patternFill>
    </fill>
    <fill>
      <patternFill patternType="solid">
        <fgColor rgb="FFFFFF99"/>
        <bgColor rgb="FFFFFF7F"/>
      </patternFill>
    </fill>
    <fill>
      <patternFill patternType="solid">
        <fgColor rgb="FFC0C0C0"/>
        <bgColor rgb="FFDDDDDD"/>
      </patternFill>
    </fill>
    <fill>
      <patternFill patternType="solid">
        <fgColor rgb="FFDDDDDD"/>
        <bgColor rgb="FFCCFFCC"/>
      </patternFill>
    </fill>
    <fill>
      <patternFill patternType="solid">
        <fgColor rgb="FFCCFFCC"/>
        <bgColor rgb="FFCCFFFF"/>
      </patternFill>
    </fill>
    <fill>
      <patternFill patternType="solid">
        <fgColor rgb="FFFFCC99"/>
        <bgColor rgb="FFDDDDDD"/>
      </patternFill>
    </fill>
    <fill>
      <patternFill patternType="solid">
        <fgColor rgb="FFFFFFCC"/>
        <bgColor rgb="FFFFFFFF"/>
      </patternFill>
    </fill>
    <fill>
      <patternFill patternType="solid">
        <fgColor rgb="FF00FF00"/>
        <bgColor rgb="FF33CCCC"/>
      </patternFill>
    </fill>
    <fill>
      <patternFill patternType="solid">
        <fgColor rgb="FFFFFF00"/>
        <bgColor rgb="FFFFCC00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99CCFF"/>
        <bgColor rgb="FFC0C0C0"/>
      </patternFill>
    </fill>
  </fills>
  <borders count="66">
    <border diagonalUp="false" diagonalDown="false">
      <left/>
      <right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dashed"/>
      <right style="dashed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dashed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dashed"/>
      <right style="dashed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dashed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dashed"/>
      <right style="dashed"/>
      <top/>
      <bottom style="thin"/>
      <diagonal/>
    </border>
    <border diagonalUp="false" diagonalDown="false">
      <left style="dashed"/>
      <right style="thin"/>
      <top/>
      <bottom style="thin"/>
      <diagonal/>
    </border>
    <border diagonalUp="false" diagonalDown="false">
      <left style="thin"/>
      <right/>
      <top/>
      <bottom style="dotted"/>
      <diagonal/>
    </border>
    <border diagonalUp="false" diagonalDown="false">
      <left/>
      <right/>
      <top/>
      <bottom style="hair"/>
      <diagonal/>
    </border>
    <border diagonalUp="false" diagonalDown="false">
      <left/>
      <right style="thin"/>
      <top/>
      <bottom style="hair"/>
      <diagonal/>
    </border>
    <border diagonalUp="false" diagonalDown="false">
      <left style="double"/>
      <right/>
      <top style="double"/>
      <bottom/>
      <diagonal/>
    </border>
    <border diagonalUp="false" diagonalDown="false">
      <left/>
      <right/>
      <top style="double"/>
      <bottom/>
      <diagonal/>
    </border>
    <border diagonalUp="false" diagonalDown="false">
      <left/>
      <right style="double"/>
      <top style="double"/>
      <bottom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/>
      <right style="thin"/>
      <top style="double"/>
      <bottom/>
      <diagonal/>
    </border>
    <border diagonalUp="false" diagonalDown="false">
      <left style="thin"/>
      <right/>
      <top style="double"/>
      <bottom/>
      <diagonal/>
    </border>
    <border diagonalUp="false" diagonalDown="false">
      <left style="double"/>
      <right/>
      <top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double"/>
      <top/>
      <bottom style="double"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/>
      <right style="thin"/>
      <top/>
      <bottom style="double"/>
      <diagonal/>
    </border>
    <border diagonalUp="false" diagonalDown="false">
      <left style="thin"/>
      <right/>
      <top/>
      <bottom style="double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</borders>
  <cellStyleXfs count="121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204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9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9" fontId="0" fillId="0" borderId="0" applyFont="true" applyBorder="false" applyAlignment="false" applyProtection="false"/>
    <xf numFmtId="200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20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179" fontId="0" fillId="0" borderId="1" applyFont="true" applyBorder="true" applyAlignment="false" applyProtection="false"/>
    <xf numFmtId="179" fontId="0" fillId="0" borderId="0" applyFont="true" applyBorder="false" applyAlignment="false" applyProtection="false"/>
    <xf numFmtId="179" fontId="0" fillId="0" borderId="1" applyFont="true" applyBorder="true" applyAlignment="false" applyProtection="false"/>
    <xf numFmtId="20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20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208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9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10" fontId="0" fillId="0" borderId="0" applyFont="true" applyBorder="false" applyAlignment="false" applyProtection="false"/>
    <xf numFmtId="20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205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203" fontId="0" fillId="0" borderId="0" applyFont="true" applyBorder="false" applyAlignment="false" applyProtection="false"/>
    <xf numFmtId="20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9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7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2" fillId="0" borderId="0" applyFont="true" applyBorder="false" applyAlignment="false" applyProtection="false"/>
    <xf numFmtId="211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11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2" applyFont="true" applyBorder="true" applyAlignment="false" applyProtection="false"/>
    <xf numFmtId="164" fontId="14" fillId="0" borderId="0" applyFont="true" applyBorder="false" applyAlignment="false" applyProtection="false"/>
    <xf numFmtId="164" fontId="0" fillId="2" borderId="0" applyFont="true" applyBorder="true" applyAlignment="false" applyProtection="false"/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21" fillId="0" borderId="0" applyFont="true" applyBorder="false" applyAlignment="false" applyProtection="false"/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21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false" applyAlignment="true" applyProtection="false">
      <alignment horizontal="general" vertical="bottom" textRotation="0" wrapText="false" indent="0" shrinkToFit="false"/>
    </xf>
    <xf numFmtId="213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215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0" fillId="0" borderId="0" applyFont="true" applyBorder="true" applyAlignment="false" applyProtection="true"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6" fontId="0" fillId="0" borderId="0" applyFont="true" applyBorder="false" applyAlignment="false" applyProtection="false"/>
    <xf numFmtId="211" fontId="7" fillId="0" borderId="4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8" fillId="3" borderId="0" applyFont="true" applyBorder="false" applyAlignment="false" applyProtection="false"/>
    <xf numFmtId="21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5" fontId="44" fillId="0" borderId="2" applyFont="true" applyBorder="true" applyAlignment="true" applyProtection="false">
      <alignment horizontal="general" vertical="bottom" textRotation="0" wrapText="false" indent="0" shrinkToFit="false"/>
    </xf>
  </cellStyleXfs>
  <cellXfs count="56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4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9" fontId="47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0" fontId="45" fillId="4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1" fontId="45" fillId="5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2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7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3" fontId="2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0" fontId="45" fillId="4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1" fontId="45" fillId="5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0" fontId="45" fillId="4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21" fontId="45" fillId="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1" fontId="45" fillId="5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45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1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1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4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4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8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45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5" fontId="4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4" fillId="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4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26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8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7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5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4" fillId="6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7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6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8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5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5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45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27" fontId="5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5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5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7" fontId="5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8" fontId="52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9" fontId="5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5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17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5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2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2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25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24" fillId="0" borderId="2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4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6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6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6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9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7" fontId="4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9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218" fontId="58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18" fontId="58" fillId="0" borderId="2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18" fontId="58" fillId="0" borderId="3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18" fontId="58" fillId="0" borderId="31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218" fontId="24" fillId="0" borderId="3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6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4" fontId="4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8" fontId="5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29" fontId="6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29" fontId="4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18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4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4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1" fillId="4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8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1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28" fontId="6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9" fontId="62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9" fontId="62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9" fillId="4" borderId="1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8" borderId="1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8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6" borderId="1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7" fontId="5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64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63" fillId="4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6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9" fontId="62" fillId="0" borderId="1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12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1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1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62" fillId="0" borderId="1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0" fontId="61" fillId="4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8" fontId="59" fillId="4" borderId="12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1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1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8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6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62" fillId="0" borderId="1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8" fillId="0" borderId="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1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8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9" fontId="62" fillId="0" borderId="1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59" fillId="8" borderId="1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6" borderId="1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6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4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8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6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6" fillId="6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0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9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6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0" borderId="12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1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1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45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61" fillId="6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8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1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4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0" fontId="61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8" fontId="59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3" fillId="4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59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0" borderId="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45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6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45" fillId="8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59" fillId="8" borderId="12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61" fillId="8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8" fontId="59" fillId="8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8" fontId="59" fillId="8" borderId="6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4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6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8" fontId="6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24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18" fontId="2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2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fill" vertical="bottom" textRotation="0" wrapText="false" indent="0" shrinkToFit="false"/>
      <protection locked="true" hidden="false"/>
    </xf>
    <xf numFmtId="233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14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34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35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0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6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2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2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3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4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23" fontId="6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3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33" fontId="2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7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2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8" fontId="6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9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0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3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1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33" fontId="6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1" fontId="6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37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7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3" fontId="68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3" fontId="68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9" fontId="68" fillId="0" borderId="0" xfId="15" applyFont="true" applyBorder="true" applyAlignment="true" applyProtection="true">
      <alignment horizontal="fil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fil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7" fontId="68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7" fontId="68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7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2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4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34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3" fontId="6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7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6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8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7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4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68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3" fontId="6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3" fontId="68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3" fontId="69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41" fontId="68" fillId="3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41" fontId="68" fillId="6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41" fontId="68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70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1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0" fillId="3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70" fillId="6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234" fontId="6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29" fontId="6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23" fontId="6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1" fontId="68" fillId="9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1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3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24" fillId="9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41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1" fontId="68" fillId="9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1" fontId="6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1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3" fillId="3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8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3" fillId="6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3" fillId="0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7" fontId="6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7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5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25" fontId="6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3" fontId="2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3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6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26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24" fillId="1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3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29" fontId="68" fillId="9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237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7" fontId="72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37" fontId="24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3" fillId="0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111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46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29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7" fontId="68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3" fillId="0" borderId="0" xfId="111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3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7" xfId="1116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9" fontId="6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9" fontId="69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9" fontId="68" fillId="3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1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9" fontId="68" fillId="6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6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1" fontId="2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42" fontId="68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3" fontId="6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39" fontId="68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17" fontId="68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6" fontId="68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40" fontId="68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4" fontId="68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23" fontId="68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8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7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3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4" fontId="68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14" fontId="68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3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3" fontId="69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36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04" fontId="6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48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8" fontId="6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8" fontId="68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48" fontId="68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232" fontId="6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248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8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6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6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8" fillId="3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8" fillId="6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2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8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217" fontId="61" fillId="8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43" fontId="66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49" fontId="24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30" fontId="24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7" fontId="73" fillId="8" borderId="3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43" fontId="45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43" fontId="45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7" fontId="74" fillId="6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36" xfId="91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0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0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0" fillId="0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50" fontId="75" fillId="8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1" fontId="76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31" fontId="0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7" fontId="0" fillId="0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3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5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2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4" fillId="0" borderId="0" xfId="92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928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0" borderId="0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7" fillId="0" borderId="0" xfId="928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4" fillId="0" borderId="0" xfId="928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4" fillId="0" borderId="0" xfId="928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5" fillId="0" borderId="0" xfId="928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45" fillId="0" borderId="0" xfId="928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52" fontId="24" fillId="0" borderId="0" xfId="92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928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4" fillId="0" borderId="0" xfId="928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31" fontId="24" fillId="0" borderId="0" xfId="928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5" fillId="0" borderId="39" xfId="928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39" xfId="928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5" fillId="0" borderId="45" xfId="928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0" borderId="48" xfId="928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4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39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0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1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2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2" xfId="928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231" fontId="24" fillId="0" borderId="0" xfId="92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3" fontId="45" fillId="11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11" borderId="48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1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1" borderId="52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1" borderId="45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1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3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8" fillId="0" borderId="0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31" fontId="24" fillId="0" borderId="0" xfId="92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9" fillId="3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52" xfId="90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0" xfId="90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53" xfId="90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906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45" xfId="90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54" xfId="906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47" xfId="90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6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5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0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1" fillId="12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0" fillId="0" borderId="0" xfId="906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0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31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9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37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39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54" fontId="2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55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2" fillId="0" borderId="0" xfId="90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1" fillId="0" borderId="0" xfId="906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1" fillId="0" borderId="3" xfId="90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1" fillId="0" borderId="0" xfId="906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1" fillId="0" borderId="0" xfId="906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906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1" fillId="0" borderId="0" xfId="90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906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93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13" borderId="5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4" borderId="5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13" borderId="5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4" borderId="5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13" borderId="5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4" borderId="6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5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6" fontId="77" fillId="13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57" fontId="77" fillId="13" borderId="6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256" fontId="45" fillId="4" borderId="4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256" fontId="45" fillId="4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258" fontId="45" fillId="4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8" fontId="24" fillId="4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58" fontId="45" fillId="4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6" fontId="45" fillId="4" borderId="4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256" fontId="45" fillId="4" borderId="5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258" fontId="45" fillId="4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8" fontId="45" fillId="4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58" fontId="45" fillId="4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45" fillId="4" borderId="6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45" fillId="4" borderId="6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45" fillId="4" borderId="6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</cellXfs>
  <cellStyles count="120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?? [0]_94???" xfId="20"/>
    <cellStyle name="?? [0]_94???_proforma818" xfId="21"/>
    <cellStyle name="?? [0]_??" xfId="22"/>
    <cellStyle name="?? [0]_???" xfId="23"/>
    <cellStyle name="?? [0]_?????" xfId="24"/>
    <cellStyle name="?? [0]_?????_???" xfId="25"/>
    <cellStyle name="?? [0]_?????_???_proforma818" xfId="26"/>
    <cellStyle name="?? [0]_?????_proforma818" xfId="27"/>
    <cellStyle name="?? [0]_???_proforma818" xfId="28"/>
    <cellStyle name="?? [0]_??_proforma818" xfId="29"/>
    <cellStyle name="?? [0]_dimon" xfId="30"/>
    <cellStyle name="?? [0]_form" xfId="31"/>
    <cellStyle name="?? [0]_form_proforma818" xfId="32"/>
    <cellStyle name="?? [0]_laroux" xfId="33"/>
    <cellStyle name="?? [0]_laroux_1" xfId="34"/>
    <cellStyle name="?? [0]_laroux_1_proforma818" xfId="35"/>
    <cellStyle name="?? [0]_laroux_2" xfId="36"/>
    <cellStyle name="?? [0]_laroux_proforma818" xfId="37"/>
    <cellStyle name="?? [0]_PERSONAL" xfId="38"/>
    <cellStyle name="?? [0]_PERSONAL_1" xfId="39"/>
    <cellStyle name="?? [0]_PERSONAL_1_proforma818" xfId="40"/>
    <cellStyle name="?? [0]_PERSONAL_2" xfId="41"/>
    <cellStyle name="?? [0]_PERSONAL_2_proforma818" xfId="42"/>
    <cellStyle name="?? [0]_PERSONAL_3" xfId="43"/>
    <cellStyle name="?? [0]_PERSONAL_proforma818" xfId="44"/>
    <cellStyle name="?? [0]_Sheet2" xfId="45"/>
    <cellStyle name="??_94???" xfId="46"/>
    <cellStyle name="??_94???_proforma818" xfId="47"/>
    <cellStyle name="??_970120" xfId="48"/>
    <cellStyle name="??_97???" xfId="49"/>
    <cellStyle name="??_?.????" xfId="50"/>
    <cellStyle name="??_??" xfId="51"/>
    <cellStyle name="??_???" xfId="52"/>
    <cellStyle name="??_????" xfId="53"/>
    <cellStyle name="??_?????" xfId="54"/>
    <cellStyle name="??_?????_1" xfId="55"/>
    <cellStyle name="??_?????_2" xfId="56"/>
    <cellStyle name="??_?????_???" xfId="57"/>
    <cellStyle name="??_?????_???_proforma818" xfId="58"/>
    <cellStyle name="??_?????_???_proforma818_1" xfId="59"/>
    <cellStyle name="??_?????_proforma818" xfId="60"/>
    <cellStyle name="??_?????_proforma818_1" xfId="61"/>
    <cellStyle name="??_????_1" xfId="62"/>
    <cellStyle name="??_???_proforma818" xfId="63"/>
    <cellStyle name="??_???_proforma818_1" xfId="64"/>
    <cellStyle name="??_??_1" xfId="65"/>
    <cellStyle name="??_??_????" xfId="66"/>
    <cellStyle name="??_??_????_proforma818" xfId="67"/>
    <cellStyle name="??_??_proforma818" xfId="68"/>
    <cellStyle name="??_??_proforma818_1" xfId="69"/>
    <cellStyle name="??_??_proforma818_2" xfId="70"/>
    <cellStyle name="??_BEBU_GI" xfId="71"/>
    <cellStyle name="??_dimon" xfId="72"/>
    <cellStyle name="??_dimon_proforma818" xfId="73"/>
    <cellStyle name="??_form" xfId="74"/>
    <cellStyle name="??_form_proforma818" xfId="75"/>
    <cellStyle name="??_form_proforma818_1" xfId="76"/>
    <cellStyle name="??_ga_PB" xfId="77"/>
    <cellStyle name="??_laroux" xfId="78"/>
    <cellStyle name="??_laroux_1" xfId="79"/>
    <cellStyle name="??_laroux_1_proforma818" xfId="80"/>
    <cellStyle name="??_laroux_1_proforma818_1" xfId="81"/>
    <cellStyle name="??_laroux_2" xfId="82"/>
    <cellStyle name="??_laroux_2_proforma818" xfId="83"/>
    <cellStyle name="??_laroux_3" xfId="84"/>
    <cellStyle name="??_laroux_4" xfId="85"/>
    <cellStyle name="??_laroux_5" xfId="86"/>
    <cellStyle name="??_laroux_6" xfId="87"/>
    <cellStyle name="??_laroux_7" xfId="88"/>
    <cellStyle name="??_laroux_8" xfId="89"/>
    <cellStyle name="??_laroux_proforma818" xfId="90"/>
    <cellStyle name="??_laroux_proforma818_1" xfId="91"/>
    <cellStyle name="??_PERSONAL" xfId="92"/>
    <cellStyle name="??_PERSONAL_1" xfId="93"/>
    <cellStyle name="??_PERSONAL_1_proforma818" xfId="94"/>
    <cellStyle name="??_PERSONAL_1_proforma818_1" xfId="95"/>
    <cellStyle name="??_PERSONAL_2" xfId="96"/>
    <cellStyle name="??_PERSONAL_2_proforma818" xfId="97"/>
    <cellStyle name="??_PERSONAL_2_proforma818_1" xfId="98"/>
    <cellStyle name="??_PERSONAL_3" xfId="99"/>
    <cellStyle name="??_PERSONAL_3_proforma818" xfId="100"/>
    <cellStyle name="??_PERSONAL_4" xfId="101"/>
    <cellStyle name="??_PERSONAL_proforma818" xfId="102"/>
    <cellStyle name="??_PERSONAL_proforma818_1" xfId="103"/>
    <cellStyle name="??_Query11" xfId="104"/>
    <cellStyle name="??_Sheet1" xfId="105"/>
    <cellStyle name="??_Sheet1 (2)" xfId="106"/>
    <cellStyle name="??_Sheet2" xfId="107"/>
    <cellStyle name="??_Sheet2_proforma818" xfId="108"/>
    <cellStyle name="Comma [0]_9101" xfId="109"/>
    <cellStyle name="Comma [0]_9400" xfId="110"/>
    <cellStyle name="Comma [0]_A" xfId="111"/>
    <cellStyle name="Comma [0]_A_dimon" xfId="112"/>
    <cellStyle name="Comma [0]_algasdefault" xfId="113"/>
    <cellStyle name="Comma [0]_Alternative1" xfId="114"/>
    <cellStyle name="Comma [0]_Alternative1_1" xfId="115"/>
    <cellStyle name="Comma [0]_App E" xfId="116"/>
    <cellStyle name="Comma [0]_Arapahoe" xfId="117"/>
    <cellStyle name="Comma [0]_Assumptions" xfId="118"/>
    <cellStyle name="Comma [0]_bahiadefault" xfId="119"/>
    <cellStyle name="Comma [0]_BFJUNCFP" xfId="120"/>
    <cellStyle name="Comma [0]_Book3" xfId="121"/>
    <cellStyle name="Comma [0]_brault" xfId="122"/>
    <cellStyle name="Comma [0]_BRFEEMAY" xfId="123"/>
    <cellStyle name="Comma [0]_C1196" xfId="124"/>
    <cellStyle name="Comma [0]_C4296" xfId="125"/>
    <cellStyle name="Comma [0]_C4396" xfId="126"/>
    <cellStyle name="Comma [0]_C4496" xfId="127"/>
    <cellStyle name="Comma [0]_C4A296" xfId="128"/>
    <cellStyle name="Comma [0]_C4A396" xfId="129"/>
    <cellStyle name="Comma [0]_C4APR" xfId="130"/>
    <cellStyle name="Comma [0]_C4AUGFIN" xfId="131"/>
    <cellStyle name="Comma [0]_C4MAY96" xfId="132"/>
    <cellStyle name="Comma [0]_C4Z296" xfId="133"/>
    <cellStyle name="Comma [0]_Calculations" xfId="134"/>
    <cellStyle name="Comma [0]_Calculations (2)" xfId="135"/>
    <cellStyle name="Comma [0]_Calculations II" xfId="136"/>
    <cellStyle name="Comma [0]_Calculations III" xfId="137"/>
    <cellStyle name="Comma [0]_Calculations_1" xfId="138"/>
    <cellStyle name="Comma [0]_CAPEX" xfId="139"/>
    <cellStyle name="Comma [0]_CAPEX94" xfId="140"/>
    <cellStyle name="Comma [0]_CCA" xfId="141"/>
    <cellStyle name="Comma [0]_CF_DPR" xfId="142"/>
    <cellStyle name="Comma [0]_Charts" xfId="143"/>
    <cellStyle name="Comma [0]_CO444JE" xfId="144"/>
    <cellStyle name="Comma [0]_Comm File" xfId="145"/>
    <cellStyle name="Comma [0]_coperdefault" xfId="146"/>
    <cellStyle name="Comma [0]_Crude Chart" xfId="147"/>
    <cellStyle name="Comma [0]_Crude Cover" xfId="148"/>
    <cellStyle name="Comma [0]_Cum. Back Roll Chart" xfId="149"/>
    <cellStyle name="Comma [0]_Daily Changes" xfId="150"/>
    <cellStyle name="Comma [0]_Daily Hedge Strips" xfId="151"/>
    <cellStyle name="Comma [0]_DEFAULT" xfId="152"/>
    <cellStyle name="Comma [0]_dimon" xfId="153"/>
    <cellStyle name="Comma [0]_Division-US$" xfId="154"/>
    <cellStyle name="Comma [0]_Dowell C1b" xfId="155"/>
    <cellStyle name="Comma [0]_Dowell-C1a" xfId="156"/>
    <cellStyle name="Comma [0]_ECT_Form" xfId="157"/>
    <cellStyle name="Comma [0]_ECT_Form_005" xfId="158"/>
    <cellStyle name="Comma [0]_ECT_Form_600" xfId="159"/>
    <cellStyle name="Comma [0]_ECT_Form_608" xfId="160"/>
    <cellStyle name="Comma [0]_ECT_Form_727" xfId="161"/>
    <cellStyle name="Comma [0]_ECT_Form_777" xfId="162"/>
    <cellStyle name="Comma [0]_ECT_Form_BS" xfId="163"/>
    <cellStyle name="Comma [0]_ECT_Form_GRP" xfId="164"/>
    <cellStyle name="Comma [0]_emserdefault" xfId="165"/>
    <cellStyle name="Comma [0]_form" xfId="166"/>
    <cellStyle name="Comma [0]_FP 20 A (1)" xfId="167"/>
    <cellStyle name="Comma [0]_FP 20 A (2)" xfId="168"/>
    <cellStyle name="Comma [0]_FP-20 (App. E)" xfId="169"/>
    <cellStyle name="Comma [0]_FP-20 (App.A) " xfId="170"/>
    <cellStyle name="Comma [0]_FP-20 (App.D)" xfId="171"/>
    <cellStyle name="Comma [0]_FP-20(App.B)" xfId="172"/>
    <cellStyle name="Comma [0]_FP-20(C1) (a)" xfId="173"/>
    <cellStyle name="Comma [0]_FP-20(C1) (a) (2)" xfId="174"/>
    <cellStyle name="Comma [0]_FP-20(C1) (b)" xfId="175"/>
    <cellStyle name="Comma [0]_FP-20(C1) (b) " xfId="176"/>
    <cellStyle name="Comma [0]_FP-20(C1) (b) (2)" xfId="177"/>
    <cellStyle name="Comma [0]_GenAssum" xfId="178"/>
    <cellStyle name="Comma [0]_GP C1a" xfId="179"/>
    <cellStyle name="Comma [0]_GP C1b" xfId="180"/>
    <cellStyle name="Comma [0]_GP_EI_3" xfId="181"/>
    <cellStyle name="Comma [0]_GQ C1A" xfId="182"/>
    <cellStyle name="Comma [0]_GQ C1B" xfId="183"/>
    <cellStyle name="Comma [0]_HOGANGAS" xfId="184"/>
    <cellStyle name="Comma [0]_HOGANOIL" xfId="185"/>
    <cellStyle name="Comma [0]_IPM C1b" xfId="186"/>
    <cellStyle name="Comma [0]_IPMC1a" xfId="187"/>
    <cellStyle name="Comma [0]_IS-Hold" xfId="188"/>
    <cellStyle name="Comma [0]_JETEMP" xfId="189"/>
    <cellStyle name="Comma [0]_june gas estimate" xfId="190"/>
    <cellStyle name="Comma [0]_laroux" xfId="191"/>
    <cellStyle name="Comma [0]_laroux_1" xfId="192"/>
    <cellStyle name="Comma [0]_laroux_1_dimon" xfId="193"/>
    <cellStyle name="Comma [0]_laroux_1_dimon_1" xfId="194"/>
    <cellStyle name="Comma [0]_laroux_1_laroux" xfId="195"/>
    <cellStyle name="Comma [0]_laroux_1_PLDT" xfId="196"/>
    <cellStyle name="Comma [0]_laroux_1_VERA" xfId="197"/>
    <cellStyle name="Comma [0]_laroux_1_VIRUS-EDY" xfId="198"/>
    <cellStyle name="Comma [0]_laroux_2" xfId="199"/>
    <cellStyle name="Comma [0]_laroux_2_dimon" xfId="200"/>
    <cellStyle name="Comma [0]_laroux_2_dimon_1" xfId="201"/>
    <cellStyle name="Comma [0]_laroux_2_laroux" xfId="202"/>
    <cellStyle name="Comma [0]_laroux_2_laroux_dimon" xfId="203"/>
    <cellStyle name="Comma [0]_laroux_2_PLDT" xfId="204"/>
    <cellStyle name="Comma [0]_laroux_2_VERA" xfId="205"/>
    <cellStyle name="Comma [0]_laroux_3" xfId="206"/>
    <cellStyle name="Comma [0]_laroux_3_dimon" xfId="207"/>
    <cellStyle name="Comma [0]_laroux_3_Hedge Strategy Comparison" xfId="208"/>
    <cellStyle name="Comma [0]_laroux_dimon" xfId="209"/>
    <cellStyle name="Comma [0]_laroux_dimon_1" xfId="210"/>
    <cellStyle name="Comma [0]_laroux_laroux" xfId="211"/>
    <cellStyle name="Comma [0]_laroux_laroux_1" xfId="212"/>
    <cellStyle name="Comma [0]_laroux_laroux_dimon" xfId="213"/>
    <cellStyle name="Comma [0]_laroux_MATERAL2" xfId="214"/>
    <cellStyle name="Comma [0]_laroux_MATERAL2_dimon" xfId="215"/>
    <cellStyle name="Comma [0]_laroux_MATERAL2_laroux" xfId="216"/>
    <cellStyle name="Comma [0]_laroux_MATERAL2_laroux_dimon" xfId="217"/>
    <cellStyle name="Comma [0]_laroux_MATERAL2_VERA" xfId="218"/>
    <cellStyle name="Comma [0]_laroux_MATERAL2_VIRUS-EDY" xfId="219"/>
    <cellStyle name="Comma [0]_laroux_mud plant bolted" xfId="220"/>
    <cellStyle name="Comma [0]_laroux_mud plant bolted_dimon" xfId="221"/>
    <cellStyle name="Comma [0]_laroux_mud plant bolted_Hedge Strategy Comparison" xfId="222"/>
    <cellStyle name="Comma [0]_laroux_PLDT" xfId="223"/>
    <cellStyle name="Comma [0]_laroux_VERA" xfId="224"/>
    <cellStyle name="Comma [0]_laroux_VERA_1" xfId="225"/>
    <cellStyle name="Comma [0]_laroux_VIRUS-EDY" xfId="226"/>
    <cellStyle name="Comma [0]_MATERAL2" xfId="227"/>
    <cellStyle name="Comma [0]_MATERAL2_dimon" xfId="228"/>
    <cellStyle name="Comma [0]_MATERAL2_Hedge Strategy Comparison" xfId="229"/>
    <cellStyle name="Comma [0]_MMBtu Conversion" xfId="230"/>
    <cellStyle name="Comma [0]_monci" xfId="231"/>
    <cellStyle name="Comma [0]_mud plant bolted" xfId="232"/>
    <cellStyle name="Comma [0]_mud plant bolted_dimon" xfId="233"/>
    <cellStyle name="Comma [0]_mud plant bolted_laroux" xfId="234"/>
    <cellStyle name="Comma [0]_mud plant bolted_laroux_dimon" xfId="235"/>
    <cellStyle name="Comma [0]_mud plant bolted_VERA" xfId="236"/>
    <cellStyle name="Comma [0]_mud plant bolted_VIRUS-EDY" xfId="237"/>
    <cellStyle name="Comma [0]_Net Crude Equiv Total Chart" xfId="238"/>
    <cellStyle name="Comma [0]_NGL Chart" xfId="239"/>
    <cellStyle name="Comma [0]_NGL Cover" xfId="240"/>
    <cellStyle name="Comma [0]_Odner" xfId="241"/>
    <cellStyle name="Comma [0]_Odner (2)" xfId="242"/>
    <cellStyle name="Comma [0]_Odner (3)" xfId="243"/>
    <cellStyle name="Comma [0]_Other Months" xfId="244"/>
    <cellStyle name="Comma [0]_P7APRFNL" xfId="245"/>
    <cellStyle name="Comma [0]_pbdefault" xfId="246"/>
    <cellStyle name="Comma [0]_PERSONAL" xfId="247"/>
    <cellStyle name="Comma [0]_Pink" xfId="248"/>
    <cellStyle name="Comma [0]_Plan" xfId="249"/>
    <cellStyle name="Comma [0]_PLDT" xfId="250"/>
    <cellStyle name="Comma [0]_PLDT_1" xfId="251"/>
    <cellStyle name="Comma [0]_pldt_Calculations" xfId="252"/>
    <cellStyle name="Comma [0]_pldt_dimon" xfId="253"/>
    <cellStyle name="Comma [0]_Position" xfId="254"/>
    <cellStyle name="Comma [0]_priccurv" xfId="255"/>
    <cellStyle name="Comma [0]_Prior Day" xfId="256"/>
    <cellStyle name="Comma [0]_Products Chart" xfId="257"/>
    <cellStyle name="Comma [0]_Products Cover" xfId="258"/>
    <cellStyle name="Comma [0]_PROFILE4" xfId="259"/>
    <cellStyle name="Comma [0]_Projects" xfId="260"/>
    <cellStyle name="Comma [0]_PURCHASE" xfId="261"/>
    <cellStyle name="Comma [0]_Quarter End Months" xfId="262"/>
    <cellStyle name="Comma [0]_r1" xfId="263"/>
    <cellStyle name="Comma [0]_Resid Chart" xfId="264"/>
    <cellStyle name="Comma [0]_Resid Cover" xfId="265"/>
    <cellStyle name="Comma [0]_RFI" xfId="266"/>
    <cellStyle name="Comma [0]_RFI_1" xfId="267"/>
    <cellStyle name="Comma [0]_Sales Order" xfId="268"/>
    <cellStyle name="Comma [0]_Sheet1" xfId="269"/>
    <cellStyle name="Comma [0]_Snr. CO" xfId="270"/>
    <cellStyle name="Comma [0]_Subcont File" xfId="271"/>
    <cellStyle name="Comma [0]_Summary Info" xfId="272"/>
    <cellStyle name="Comma [0]_SUMPAGE" xfId="273"/>
    <cellStyle name="Comma [0]_VIRUS-EDY" xfId="274"/>
    <cellStyle name="Comma [0]_VOUCHER" xfId="275"/>
    <cellStyle name="Comma [0]_White" xfId="276"/>
    <cellStyle name="Comma [0]_WSP" xfId="277"/>
    <cellStyle name="Comma_9101" xfId="278"/>
    <cellStyle name="Comma_9400" xfId="279"/>
    <cellStyle name="Comma_A" xfId="280"/>
    <cellStyle name="Comma_A_dimon" xfId="281"/>
    <cellStyle name="Comma_algasdefault" xfId="282"/>
    <cellStyle name="Comma_algasdefault_1" xfId="283"/>
    <cellStyle name="Comma_Alternative1" xfId="284"/>
    <cellStyle name="Comma_Alternative1_1" xfId="285"/>
    <cellStyle name="Comma_App E" xfId="286"/>
    <cellStyle name="Comma_Arapahoe" xfId="287"/>
    <cellStyle name="Comma_Assumptions" xfId="288"/>
    <cellStyle name="Comma_bahiadefault" xfId="289"/>
    <cellStyle name="Comma_bahiadefault_1" xfId="290"/>
    <cellStyle name="Comma_BFJUNCFP" xfId="291"/>
    <cellStyle name="Comma_Book3" xfId="292"/>
    <cellStyle name="Comma_brault" xfId="293"/>
    <cellStyle name="Comma_BRFEEMAY" xfId="294"/>
    <cellStyle name="Comma_C1196" xfId="295"/>
    <cellStyle name="Comma_C4296" xfId="296"/>
    <cellStyle name="Comma_C4396" xfId="297"/>
    <cellStyle name="Comma_C4496" xfId="298"/>
    <cellStyle name="Comma_C4A296" xfId="299"/>
    <cellStyle name="Comma_C4A396" xfId="300"/>
    <cellStyle name="Comma_C4APR" xfId="301"/>
    <cellStyle name="Comma_C4AUGFIN" xfId="302"/>
    <cellStyle name="Comma_C4MAY96" xfId="303"/>
    <cellStyle name="Comma_C4Z296" xfId="304"/>
    <cellStyle name="Comma_Calculations" xfId="305"/>
    <cellStyle name="Comma_Calculations (2)" xfId="306"/>
    <cellStyle name="Comma_Calculations II" xfId="307"/>
    <cellStyle name="Comma_Calculations III" xfId="308"/>
    <cellStyle name="Comma_Calculations_1" xfId="309"/>
    <cellStyle name="Comma_CAPEX" xfId="310"/>
    <cellStyle name="Comma_CAPEX94" xfId="311"/>
    <cellStyle name="Comma_CCA" xfId="312"/>
    <cellStyle name="Comma_CF_DPR" xfId="313"/>
    <cellStyle name="Comma_Charts" xfId="314"/>
    <cellStyle name="Comma_CO444JE" xfId="315"/>
    <cellStyle name="Comma_Comm File" xfId="316"/>
    <cellStyle name="Comma_coperdefault" xfId="317"/>
    <cellStyle name="Comma_coperdefault_1" xfId="318"/>
    <cellStyle name="Comma_Crude Chart" xfId="319"/>
    <cellStyle name="Comma_Crude Cover" xfId="320"/>
    <cellStyle name="Comma_Cum. Back Roll Chart" xfId="321"/>
    <cellStyle name="Comma_Daily Changes" xfId="322"/>
    <cellStyle name="Comma_Daily Hedge Strips" xfId="323"/>
    <cellStyle name="Comma_DEFAULT" xfId="324"/>
    <cellStyle name="Comma_dimon" xfId="325"/>
    <cellStyle name="Comma_Division-US$" xfId="326"/>
    <cellStyle name="Comma_Dowell C1b" xfId="327"/>
    <cellStyle name="Comma_Dowell-C1a" xfId="328"/>
    <cellStyle name="Comma_ECT_Form" xfId="329"/>
    <cellStyle name="Comma_ECT_Form_005" xfId="330"/>
    <cellStyle name="Comma_ECT_Form_600" xfId="331"/>
    <cellStyle name="Comma_ECT_Form_608" xfId="332"/>
    <cellStyle name="Comma_ECT_Form_727" xfId="333"/>
    <cellStyle name="Comma_ECT_Form_777" xfId="334"/>
    <cellStyle name="Comma_ECT_Form_BS" xfId="335"/>
    <cellStyle name="Comma_ECT_Form_GRP" xfId="336"/>
    <cellStyle name="Comma_emserdefault" xfId="337"/>
    <cellStyle name="Comma_emserdefault_1" xfId="338"/>
    <cellStyle name="Comma_form" xfId="339"/>
    <cellStyle name="Comma_FP 20 A (1)" xfId="340"/>
    <cellStyle name="Comma_FP 20 A (2)" xfId="341"/>
    <cellStyle name="Comma_FP-20 (App. E)" xfId="342"/>
    <cellStyle name="Comma_FP-20 (App.A) " xfId="343"/>
    <cellStyle name="Comma_FP-20 (App.D)" xfId="344"/>
    <cellStyle name="Comma_FP-20(App.B)" xfId="345"/>
    <cellStyle name="Comma_FP-20(C1) (a)" xfId="346"/>
    <cellStyle name="Comma_FP-20(C1) (a) (2)" xfId="347"/>
    <cellStyle name="Comma_FP-20(C1) (b)" xfId="348"/>
    <cellStyle name="Comma_FP-20(C1) (b) " xfId="349"/>
    <cellStyle name="Comma_FP-20(C1) (b) (2)" xfId="350"/>
    <cellStyle name="Comma_GenAssum" xfId="351"/>
    <cellStyle name="Comma_GP C1a" xfId="352"/>
    <cellStyle name="Comma_GP C1b" xfId="353"/>
    <cellStyle name="Comma_GP_EI_3" xfId="354"/>
    <cellStyle name="Comma_GQ C1A" xfId="355"/>
    <cellStyle name="Comma_GQ C1B" xfId="356"/>
    <cellStyle name="Comma_HOGANGAS" xfId="357"/>
    <cellStyle name="Comma_HOGANOIL" xfId="358"/>
    <cellStyle name="Comma_IPM C1b" xfId="359"/>
    <cellStyle name="Comma_IPMC1a" xfId="360"/>
    <cellStyle name="Comma_IS-Hold" xfId="361"/>
    <cellStyle name="Comma_JETEMP" xfId="362"/>
    <cellStyle name="Comma_june gas estimate" xfId="363"/>
    <cellStyle name="Comma_laroux" xfId="364"/>
    <cellStyle name="Comma_laroux_1" xfId="365"/>
    <cellStyle name="Comma_laroux_1_dimon" xfId="366"/>
    <cellStyle name="Comma_laroux_1_dimon_1" xfId="367"/>
    <cellStyle name="Comma_laroux_1_laroux" xfId="368"/>
    <cellStyle name="Comma_laroux_1_PLDT" xfId="369"/>
    <cellStyle name="Comma_laroux_1_VERA" xfId="370"/>
    <cellStyle name="Comma_laroux_1_VERA_1" xfId="371"/>
    <cellStyle name="Comma_laroux_1_VIRUS-EDY" xfId="372"/>
    <cellStyle name="Comma_laroux_2" xfId="373"/>
    <cellStyle name="Comma_laroux_2_dimon" xfId="374"/>
    <cellStyle name="Comma_laroux_2_dimon_1" xfId="375"/>
    <cellStyle name="Comma_laroux_2_laroux" xfId="376"/>
    <cellStyle name="Comma_laroux_2_laroux_dimon" xfId="377"/>
    <cellStyle name="Comma_laroux_2_PLDT" xfId="378"/>
    <cellStyle name="Comma_laroux_2_VERA" xfId="379"/>
    <cellStyle name="Comma_laroux_2_VERA_1" xfId="380"/>
    <cellStyle name="Comma_laroux_3" xfId="381"/>
    <cellStyle name="Comma_laroux_3_dimon" xfId="382"/>
    <cellStyle name="Comma_laroux_3_dimon_1" xfId="383"/>
    <cellStyle name="Comma_laroux_3_Hedge Strategy Comparison" xfId="384"/>
    <cellStyle name="Comma_laroux_dimon" xfId="385"/>
    <cellStyle name="Comma_laroux_dimon_1" xfId="386"/>
    <cellStyle name="Comma_laroux_laroux" xfId="387"/>
    <cellStyle name="Comma_laroux_laroux_1" xfId="388"/>
    <cellStyle name="Comma_laroux_laroux_dimon" xfId="389"/>
    <cellStyle name="Comma_laroux_PLDT" xfId="390"/>
    <cellStyle name="Comma_laroux_VERA" xfId="391"/>
    <cellStyle name="Comma_laroux_VERA_1" xfId="392"/>
    <cellStyle name="Comma_laroux_VIRUS-EDY" xfId="393"/>
    <cellStyle name="Comma_MATERAL2" xfId="394"/>
    <cellStyle name="Comma_MATERAL2_dimon" xfId="395"/>
    <cellStyle name="Comma_MATERAL2_Hedge Strategy Comparison" xfId="396"/>
    <cellStyle name="Comma_MMBtu Conversion" xfId="397"/>
    <cellStyle name="Comma_monci" xfId="398"/>
    <cellStyle name="Comma_mud plant bolted" xfId="399"/>
    <cellStyle name="Comma_Net Crude Equiv Total Chart" xfId="400"/>
    <cellStyle name="Comma_NGL Chart" xfId="401"/>
    <cellStyle name="Comma_NGL Cover" xfId="402"/>
    <cellStyle name="Comma_Odner" xfId="403"/>
    <cellStyle name="Comma_Odner (2)" xfId="404"/>
    <cellStyle name="Comma_Odner (3)" xfId="405"/>
    <cellStyle name="Comma_Other Months" xfId="406"/>
    <cellStyle name="Comma_P7APRFNL" xfId="407"/>
    <cellStyle name="Comma_pbdefault" xfId="408"/>
    <cellStyle name="Comma_pbdefault_1" xfId="409"/>
    <cellStyle name="Comma_PERSONAL" xfId="410"/>
    <cellStyle name="Comma_Pink" xfId="411"/>
    <cellStyle name="Comma_Plan" xfId="412"/>
    <cellStyle name="Comma_PLDT" xfId="413"/>
    <cellStyle name="Comma_PLDT_1" xfId="414"/>
    <cellStyle name="Comma_pldt_Calculations" xfId="415"/>
    <cellStyle name="Comma_pldt_dimon" xfId="416"/>
    <cellStyle name="Comma_Position" xfId="417"/>
    <cellStyle name="Comma_priccurv" xfId="418"/>
    <cellStyle name="Comma_Prior Day" xfId="419"/>
    <cellStyle name="Comma_Products Chart" xfId="420"/>
    <cellStyle name="Comma_Products Cover" xfId="421"/>
    <cellStyle name="Comma_PROFILE4" xfId="422"/>
    <cellStyle name="Comma_Projects" xfId="423"/>
    <cellStyle name="Comma_PURCHASE" xfId="424"/>
    <cellStyle name="Comma_Quarter End Months" xfId="425"/>
    <cellStyle name="Comma_r1" xfId="426"/>
    <cellStyle name="Comma_Resid Chart" xfId="427"/>
    <cellStyle name="Comma_Resid Cover" xfId="428"/>
    <cellStyle name="Comma_RFI" xfId="429"/>
    <cellStyle name="Comma_RFI_1" xfId="430"/>
    <cellStyle name="Comma_Sales Order" xfId="431"/>
    <cellStyle name="Comma_Sheet1" xfId="432"/>
    <cellStyle name="Comma_Snr. CO" xfId="433"/>
    <cellStyle name="Comma_Subcont File" xfId="434"/>
    <cellStyle name="Comma_Summary Info" xfId="435"/>
    <cellStyle name="Comma_SUMPAGE" xfId="436"/>
    <cellStyle name="Comma_VIRUS-EDY" xfId="437"/>
    <cellStyle name="Comma_VOUCHER" xfId="438"/>
    <cellStyle name="Comma_White" xfId="439"/>
    <cellStyle name="Comma_WSP" xfId="440"/>
    <cellStyle name="Currency [0]_9101" xfId="441"/>
    <cellStyle name="Currency [0]_9400" xfId="442"/>
    <cellStyle name="Currency [0]_A" xfId="443"/>
    <cellStyle name="Currency [0]_A_dimon" xfId="444"/>
    <cellStyle name="Currency [0]_algasdefault" xfId="445"/>
    <cellStyle name="Currency [0]_Alternative1" xfId="446"/>
    <cellStyle name="Currency [0]_Alternative1_1" xfId="447"/>
    <cellStyle name="Currency [0]_App E" xfId="448"/>
    <cellStyle name="Currency [0]_Arapahoe" xfId="449"/>
    <cellStyle name="Currency [0]_Assumptions" xfId="450"/>
    <cellStyle name="Currency [0]_bahiadefault" xfId="451"/>
    <cellStyle name="Currency [0]_BFJUNCFP" xfId="452"/>
    <cellStyle name="Currency [0]_Book3" xfId="453"/>
    <cellStyle name="Currency [0]_brault" xfId="454"/>
    <cellStyle name="Currency [0]_BRFEEMAY" xfId="455"/>
    <cellStyle name="Currency [0]_C1196" xfId="456"/>
    <cellStyle name="Currency [0]_C4296" xfId="457"/>
    <cellStyle name="Currency [0]_C4396" xfId="458"/>
    <cellStyle name="Currency [0]_C4496" xfId="459"/>
    <cellStyle name="Currency [0]_C4A296" xfId="460"/>
    <cellStyle name="Currency [0]_C4A396" xfId="461"/>
    <cellStyle name="Currency [0]_C4APR" xfId="462"/>
    <cellStyle name="Currency [0]_C4AUGFIN" xfId="463"/>
    <cellStyle name="Currency [0]_C4MAY96" xfId="464"/>
    <cellStyle name="Currency [0]_C4Z296" xfId="465"/>
    <cellStyle name="Currency [0]_Calculations" xfId="466"/>
    <cellStyle name="Currency [0]_Calculations (2)" xfId="467"/>
    <cellStyle name="Currency [0]_Calculations II" xfId="468"/>
    <cellStyle name="Currency [0]_Calculations III" xfId="469"/>
    <cellStyle name="Currency [0]_Calculations_1" xfId="470"/>
    <cellStyle name="Currency [0]_CAPEX" xfId="471"/>
    <cellStyle name="Currency [0]_CAPEX94" xfId="472"/>
    <cellStyle name="Currency [0]_Cardig GHS" xfId="473"/>
    <cellStyle name="Currency [0]_Cash Flows" xfId="474"/>
    <cellStyle name="Currency [0]_CCA" xfId="475"/>
    <cellStyle name="Currency [0]_CF_DPR" xfId="476"/>
    <cellStyle name="Currency [0]_Charts" xfId="477"/>
    <cellStyle name="Currency [0]_CO444JE" xfId="478"/>
    <cellStyle name="Currency [0]_Comm File" xfId="479"/>
    <cellStyle name="Currency [0]_coperdefault" xfId="480"/>
    <cellStyle name="Currency [0]_Cost Code" xfId="481"/>
    <cellStyle name="Currency [0]_Crude Chart" xfId="482"/>
    <cellStyle name="Currency [0]_Crude Cover" xfId="483"/>
    <cellStyle name="Currency [0]_Cum. Back Roll Chart" xfId="484"/>
    <cellStyle name="Currency [0]_Daily Changes" xfId="485"/>
    <cellStyle name="Currency [0]_Daily Hedge Strips" xfId="486"/>
    <cellStyle name="Currency [0]_DEFAULT" xfId="487"/>
    <cellStyle name="Currency [0]_dimon" xfId="488"/>
    <cellStyle name="Currency [0]_dimon_1" xfId="489"/>
    <cellStyle name="Currency [0]_dimon_2" xfId="490"/>
    <cellStyle name="Currency [0]_Division-US$" xfId="491"/>
    <cellStyle name="Currency [0]_Dowell C1b" xfId="492"/>
    <cellStyle name="Currency [0]_Dowell-C1a" xfId="493"/>
    <cellStyle name="Currency [0]_ECT_Form" xfId="494"/>
    <cellStyle name="Currency [0]_ECT_Form_005" xfId="495"/>
    <cellStyle name="Currency [0]_ECT_Form_600" xfId="496"/>
    <cellStyle name="Currency [0]_ECT_Form_608" xfId="497"/>
    <cellStyle name="Currency [0]_ECT_Form_727" xfId="498"/>
    <cellStyle name="Currency [0]_ECT_Form_777" xfId="499"/>
    <cellStyle name="Currency [0]_ECT_Form_BS" xfId="500"/>
    <cellStyle name="Currency [0]_ECT_Form_GRP" xfId="501"/>
    <cellStyle name="Currency [0]_emserdefault" xfId="502"/>
    <cellStyle name="Currency [0]_form" xfId="503"/>
    <cellStyle name="Currency [0]_FP 20 A (1)" xfId="504"/>
    <cellStyle name="Currency [0]_FP 20 A (2)" xfId="505"/>
    <cellStyle name="Currency [0]_FP-20 (App. E)" xfId="506"/>
    <cellStyle name="Currency [0]_FP-20 (App.A) " xfId="507"/>
    <cellStyle name="Currency [0]_FP-20 (App.D)" xfId="508"/>
    <cellStyle name="Currency [0]_FP-20(App.B)" xfId="509"/>
    <cellStyle name="Currency [0]_FP-20(C1) (a)" xfId="510"/>
    <cellStyle name="Currency [0]_FP-20(C1) (a) (2)" xfId="511"/>
    <cellStyle name="Currency [0]_FP-20(C1) (b)" xfId="512"/>
    <cellStyle name="Currency [0]_FP-20(C1) (b) " xfId="513"/>
    <cellStyle name="Currency [0]_FP-20(C1) (b) (2)" xfId="514"/>
    <cellStyle name="Currency [0]_GenAssum" xfId="515"/>
    <cellStyle name="Currency [0]_GP C1a" xfId="516"/>
    <cellStyle name="Currency [0]_GP C1b" xfId="517"/>
    <cellStyle name="Currency [0]_GP_EI_3" xfId="518"/>
    <cellStyle name="Currency [0]_GQ C1A" xfId="519"/>
    <cellStyle name="Currency [0]_GQ C1B" xfId="520"/>
    <cellStyle name="Currency [0]_HOGANGAS" xfId="521"/>
    <cellStyle name="Currency [0]_HOGANOIL" xfId="522"/>
    <cellStyle name="Currency [0]_IPM C1b" xfId="523"/>
    <cellStyle name="Currency [0]_IPMC1a" xfId="524"/>
    <cellStyle name="Currency [0]_IS-Hold" xfId="525"/>
    <cellStyle name="Currency [0]_JETEMP" xfId="526"/>
    <cellStyle name="Currency [0]_june gas estimate" xfId="527"/>
    <cellStyle name="Currency [0]_laroux" xfId="528"/>
    <cellStyle name="Currency [0]_laroux_1" xfId="529"/>
    <cellStyle name="Currency [0]_laroux_1_dimon" xfId="530"/>
    <cellStyle name="Currency [0]_laroux_1_dimon_1" xfId="531"/>
    <cellStyle name="Currency [0]_laroux_1_dimon_2" xfId="532"/>
    <cellStyle name="Currency [0]_laroux_1_laroux" xfId="533"/>
    <cellStyle name="Currency [0]_laroux_1_laroux_1" xfId="534"/>
    <cellStyle name="Currency [0]_laroux_1_laroux_dimon" xfId="535"/>
    <cellStyle name="Currency [0]_laroux_1_Locas" xfId="536"/>
    <cellStyle name="Currency [0]_laroux_1_PLDT" xfId="537"/>
    <cellStyle name="Currency [0]_laroux_1_VERA" xfId="538"/>
    <cellStyle name="Currency [0]_laroux_1_VERA_1" xfId="539"/>
    <cellStyle name="Currency [0]_laroux_1_VIRUS-EDY" xfId="540"/>
    <cellStyle name="Currency [0]_laroux_2" xfId="541"/>
    <cellStyle name="Currency [0]_laroux_2_dimon" xfId="542"/>
    <cellStyle name="Currency [0]_laroux_2_dimon_1" xfId="543"/>
    <cellStyle name="Currency [0]_laroux_2_dimon_2" xfId="544"/>
    <cellStyle name="Currency [0]_laroux_2_laroux" xfId="545"/>
    <cellStyle name="Currency [0]_laroux_2_laroux_dimon" xfId="546"/>
    <cellStyle name="Currency [0]_laroux_2_Locas" xfId="547"/>
    <cellStyle name="Currency [0]_laroux_2_PLDT" xfId="548"/>
    <cellStyle name="Currency [0]_laroux_2_VIRUS-EDY" xfId="549"/>
    <cellStyle name="Currency [0]_laroux_3" xfId="550"/>
    <cellStyle name="Currency [0]_laroux_3_dimon" xfId="551"/>
    <cellStyle name="Currency [0]_laroux_3_dimon_1" xfId="552"/>
    <cellStyle name="Currency [0]_laroux_3_dimon_2" xfId="553"/>
    <cellStyle name="Currency [0]_laroux_4" xfId="554"/>
    <cellStyle name="Currency [0]_laroux_4_dimon" xfId="555"/>
    <cellStyle name="Currency [0]_laroux_4_dimon_1" xfId="556"/>
    <cellStyle name="Currency [0]_laroux_4_Hedge Strategy Comparison" xfId="557"/>
    <cellStyle name="Currency [0]_laroux_5" xfId="558"/>
    <cellStyle name="Currency [0]_laroux_5_Hedge Strategy Comparison" xfId="559"/>
    <cellStyle name="Currency [0]_laroux_6" xfId="560"/>
    <cellStyle name="Currency [0]_laroux_7" xfId="561"/>
    <cellStyle name="Currency [0]_laroux_dimon" xfId="562"/>
    <cellStyle name="Currency [0]_laroux_dimon_1" xfId="563"/>
    <cellStyle name="Currency [0]_laroux_dimon_2" xfId="564"/>
    <cellStyle name="Currency [0]_laroux_laroux" xfId="565"/>
    <cellStyle name="Currency [0]_laroux_laroux_1" xfId="566"/>
    <cellStyle name="Currency [0]_laroux_laroux_1_dimon" xfId="567"/>
    <cellStyle name="Currency [0]_laroux_laroux_dimon" xfId="568"/>
    <cellStyle name="Currency [0]_laroux_Locas" xfId="569"/>
    <cellStyle name="Currency [0]_laroux_MATERAL2" xfId="570"/>
    <cellStyle name="Currency [0]_laroux_MATERAL2_dimon" xfId="571"/>
    <cellStyle name="Currency [0]_laroux_MATERAL2_laroux" xfId="572"/>
    <cellStyle name="Currency [0]_laroux_MATERAL2_laroux_dimon" xfId="573"/>
    <cellStyle name="Currency [0]_laroux_MATERAL2_VERA" xfId="574"/>
    <cellStyle name="Currency [0]_laroux_MATERAL2_VIRUS-EDY" xfId="575"/>
    <cellStyle name="Currency [0]_laroux_mud plant bolted" xfId="576"/>
    <cellStyle name="Currency [0]_laroux_mud plant bolted_dimon" xfId="577"/>
    <cellStyle name="Currency [0]_laroux_mud plant bolted_Hedge Strategy Comparison" xfId="578"/>
    <cellStyle name="Currency [0]_laroux_VERA" xfId="579"/>
    <cellStyle name="Currency [0]_laroux_VERA_1" xfId="580"/>
    <cellStyle name="Currency [0]_laroux_VIRUS-EDY" xfId="581"/>
    <cellStyle name="Currency [0]_List" xfId="582"/>
    <cellStyle name="Currency [0]_MATERAL2" xfId="583"/>
    <cellStyle name="Currency [0]_MATERAL2_dimon" xfId="584"/>
    <cellStyle name="Currency [0]_MATERAL2_Hedge Strategy Comparison" xfId="585"/>
    <cellStyle name="Currency [0]_MMBtu Conversion" xfId="586"/>
    <cellStyle name="Currency [0]_monci" xfId="587"/>
    <cellStyle name="Currency [0]_mud plant bolted" xfId="588"/>
    <cellStyle name="Currency [0]_mud plant bolted_dimon" xfId="589"/>
    <cellStyle name="Currency [0]_mud plant bolted_laroux" xfId="590"/>
    <cellStyle name="Currency [0]_mud plant bolted_laroux_dimon" xfId="591"/>
    <cellStyle name="Currency [0]_mud plant bolted_VERA" xfId="592"/>
    <cellStyle name="Currency [0]_mud plant bolted_VIRUS-EDY" xfId="593"/>
    <cellStyle name="Currency [0]_Net Crude Equiv Total Chart" xfId="594"/>
    <cellStyle name="Currency [0]_NGL Chart" xfId="595"/>
    <cellStyle name="Currency [0]_NGL Cover" xfId="596"/>
    <cellStyle name="Currency [0]_Odner" xfId="597"/>
    <cellStyle name="Currency [0]_Odner (2)" xfId="598"/>
    <cellStyle name="Currency [0]_Odner (3)" xfId="599"/>
    <cellStyle name="Currency [0]_Other Months" xfId="600"/>
    <cellStyle name="Currency [0]_P7APRFNL" xfId="601"/>
    <cellStyle name="Currency [0]_pbdefault" xfId="602"/>
    <cellStyle name="Currency [0]_PERSONAL" xfId="603"/>
    <cellStyle name="Currency [0]_Pink" xfId="604"/>
    <cellStyle name="Currency [0]_Plan" xfId="605"/>
    <cellStyle name="Currency [0]_PLDT" xfId="606"/>
    <cellStyle name="Currency [0]_PLDT_1" xfId="607"/>
    <cellStyle name="Currency [0]_pldt_1_dimon" xfId="608"/>
    <cellStyle name="Currency [0]_pldt_Calculations" xfId="609"/>
    <cellStyle name="Currency [0]_pldt_dimon" xfId="610"/>
    <cellStyle name="Currency [0]_Position" xfId="611"/>
    <cellStyle name="Currency [0]_priccurv" xfId="612"/>
    <cellStyle name="Currency [0]_Prior Day" xfId="613"/>
    <cellStyle name="Currency [0]_Products Chart" xfId="614"/>
    <cellStyle name="Currency [0]_Products Cover" xfId="615"/>
    <cellStyle name="Currency [0]_PROFILE4" xfId="616"/>
    <cellStyle name="Currency [0]_Projects" xfId="617"/>
    <cellStyle name="Currency [0]_PURCHASE" xfId="618"/>
    <cellStyle name="Currency [0]_Quarter End Months" xfId="619"/>
    <cellStyle name="Currency [0]_r1" xfId="620"/>
    <cellStyle name="Currency [0]_Resid Chart" xfId="621"/>
    <cellStyle name="Currency [0]_Resid Cover" xfId="622"/>
    <cellStyle name="Currency [0]_RFI" xfId="623"/>
    <cellStyle name="Currency [0]_RFI_1" xfId="624"/>
    <cellStyle name="Currency [0]_Sales Order" xfId="625"/>
    <cellStyle name="Currency [0]_Sheet1" xfId="626"/>
    <cellStyle name="Currency [0]_Sheet1 (2)" xfId="627"/>
    <cellStyle name="Currency [0]_Snr. CO" xfId="628"/>
    <cellStyle name="Currency [0]_Subcont File" xfId="629"/>
    <cellStyle name="Currency [0]_Summary Info" xfId="630"/>
    <cellStyle name="Currency [0]_SUMPAGE" xfId="631"/>
    <cellStyle name="Currency [0]_VERA" xfId="632"/>
    <cellStyle name="Currency [0]_VIRUS-EDY" xfId="633"/>
    <cellStyle name="Currency [0]_VIRUS-EDY_1" xfId="634"/>
    <cellStyle name="Currency [0]_VOUCHER" xfId="635"/>
    <cellStyle name="Currency [0]_White" xfId="636"/>
    <cellStyle name="Currency [0]_WSP" xfId="637"/>
    <cellStyle name="Currency_1422V11" xfId="638"/>
    <cellStyle name="Currency_9101" xfId="639"/>
    <cellStyle name="Currency_9400" xfId="640"/>
    <cellStyle name="Currency_A" xfId="641"/>
    <cellStyle name="Currency_A_dimon" xfId="642"/>
    <cellStyle name="Currency_algasdefault" xfId="643"/>
    <cellStyle name="Currency_algasdefault_1" xfId="644"/>
    <cellStyle name="Currency_Alternative1" xfId="645"/>
    <cellStyle name="Currency_Alternative1_1" xfId="646"/>
    <cellStyle name="Currency_App E" xfId="647"/>
    <cellStyle name="Currency_Arapahoe" xfId="648"/>
    <cellStyle name="Currency_Assumptions" xfId="649"/>
    <cellStyle name="Currency_bahiadefault" xfId="650"/>
    <cellStyle name="Currency_bahiadefault_1" xfId="651"/>
    <cellStyle name="Currency_BFJUNCFP" xfId="652"/>
    <cellStyle name="Currency_BIGOUT" xfId="653"/>
    <cellStyle name="Currency_Book3" xfId="654"/>
    <cellStyle name="Currency_brault" xfId="655"/>
    <cellStyle name="Currency_BRFEEMAY" xfId="656"/>
    <cellStyle name="Currency_C1196" xfId="657"/>
    <cellStyle name="Currency_C4296" xfId="658"/>
    <cellStyle name="Currency_C4396" xfId="659"/>
    <cellStyle name="Currency_C4496" xfId="660"/>
    <cellStyle name="Currency_C4A296" xfId="661"/>
    <cellStyle name="Currency_C4A396" xfId="662"/>
    <cellStyle name="Currency_C4APR" xfId="663"/>
    <cellStyle name="Currency_C4AUGFIN" xfId="664"/>
    <cellStyle name="Currency_C4MAY96" xfId="665"/>
    <cellStyle name="Currency_C4Z296" xfId="666"/>
    <cellStyle name="Currency_Calculations" xfId="667"/>
    <cellStyle name="Currency_Calculations (2)" xfId="668"/>
    <cellStyle name="Currency_Calculations II" xfId="669"/>
    <cellStyle name="Currency_Calculations III" xfId="670"/>
    <cellStyle name="Currency_Calculations_1" xfId="671"/>
    <cellStyle name="Currency_CAPEX" xfId="672"/>
    <cellStyle name="Currency_CAPEX94" xfId="673"/>
    <cellStyle name="Currency_Cardig GHS" xfId="674"/>
    <cellStyle name="Currency_Cash Flows" xfId="675"/>
    <cellStyle name="Currency_CCA" xfId="676"/>
    <cellStyle name="Currency_CF_DPR" xfId="677"/>
    <cellStyle name="Currency_Charts" xfId="678"/>
    <cellStyle name="Currency_CO444JE" xfId="679"/>
    <cellStyle name="Currency_Comm File" xfId="680"/>
    <cellStyle name="Currency_coperdefault" xfId="681"/>
    <cellStyle name="Currency_coperdefault_1" xfId="682"/>
    <cellStyle name="Currency_Cost Code" xfId="683"/>
    <cellStyle name="Currency_Crude Chart" xfId="684"/>
    <cellStyle name="Currency_Crude Cover" xfId="685"/>
    <cellStyle name="Currency_Cum. Back Roll Chart" xfId="686"/>
    <cellStyle name="Currency_Daily Changes" xfId="687"/>
    <cellStyle name="Currency_Daily Hedge Strips" xfId="688"/>
    <cellStyle name="Currency_DEFAULT" xfId="689"/>
    <cellStyle name="Currency_dimon" xfId="690"/>
    <cellStyle name="Currency_dimon_1" xfId="691"/>
    <cellStyle name="Currency_dimon_2" xfId="692"/>
    <cellStyle name="Currency_Division-US$" xfId="693"/>
    <cellStyle name="Currency_Dowell C1b" xfId="694"/>
    <cellStyle name="Currency_Dowell-C1a" xfId="695"/>
    <cellStyle name="Currency_ECT_Form" xfId="696"/>
    <cellStyle name="Currency_ECT_Form_005" xfId="697"/>
    <cellStyle name="Currency_ECT_Form_600" xfId="698"/>
    <cellStyle name="Currency_ECT_Form_608" xfId="699"/>
    <cellStyle name="Currency_ECT_Form_727" xfId="700"/>
    <cellStyle name="Currency_ECT_Form_777" xfId="701"/>
    <cellStyle name="Currency_ECT_Form_BS" xfId="702"/>
    <cellStyle name="Currency_ECT_Form_GRP" xfId="703"/>
    <cellStyle name="Currency_emserdefault" xfId="704"/>
    <cellStyle name="Currency_emserdefault_1" xfId="705"/>
    <cellStyle name="Currency_form" xfId="706"/>
    <cellStyle name="Currency_FP 20 A (1)" xfId="707"/>
    <cellStyle name="Currency_FP 20 A (2)" xfId="708"/>
    <cellStyle name="Currency_FP-20 (App. E)" xfId="709"/>
    <cellStyle name="Currency_FP-20 (App.A) " xfId="710"/>
    <cellStyle name="Currency_FP-20 (App.D)" xfId="711"/>
    <cellStyle name="Currency_FP-20(App.B)" xfId="712"/>
    <cellStyle name="Currency_FP-20(C1) (a)" xfId="713"/>
    <cellStyle name="Currency_FP-20(C1) (a) (2)" xfId="714"/>
    <cellStyle name="Currency_FP-20(C1) (b)" xfId="715"/>
    <cellStyle name="Currency_FP-20(C1) (b) " xfId="716"/>
    <cellStyle name="Currency_FP-20(C1) (b) (2)" xfId="717"/>
    <cellStyle name="Currency_GenAssum" xfId="718"/>
    <cellStyle name="Currency_GP C1a" xfId="719"/>
    <cellStyle name="Currency_GP C1b" xfId="720"/>
    <cellStyle name="Currency_GP_EI_3" xfId="721"/>
    <cellStyle name="Currency_GQ C1A" xfId="722"/>
    <cellStyle name="Currency_GQ C1B" xfId="723"/>
    <cellStyle name="Currency_HOGANGAS" xfId="724"/>
    <cellStyle name="Currency_HOGANOIL" xfId="725"/>
    <cellStyle name="Currency_IPM C1b" xfId="726"/>
    <cellStyle name="Currency_IPMC1a" xfId="727"/>
    <cellStyle name="Currency_IS-Hold" xfId="728"/>
    <cellStyle name="Currency_JETEMP" xfId="729"/>
    <cellStyle name="Currency_JETEMP_1" xfId="730"/>
    <cellStyle name="Currency_JETEMP_VOUCHER" xfId="731"/>
    <cellStyle name="Currency_june gas estimate" xfId="732"/>
    <cellStyle name="Currency_laroux" xfId="733"/>
    <cellStyle name="Currency_laroux_1" xfId="734"/>
    <cellStyle name="Currency_laroux_1_dimon" xfId="735"/>
    <cellStyle name="Currency_laroux_1_dimon_1" xfId="736"/>
    <cellStyle name="Currency_laroux_1_dimon_2" xfId="737"/>
    <cellStyle name="Currency_laroux_1_laroux" xfId="738"/>
    <cellStyle name="Currency_laroux_1_laroux_1" xfId="739"/>
    <cellStyle name="Currency_laroux_1_laroux_dimon" xfId="740"/>
    <cellStyle name="Currency_laroux_1_Locas" xfId="741"/>
    <cellStyle name="Currency_laroux_1_PLDT" xfId="742"/>
    <cellStyle name="Currency_laroux_1_VERA" xfId="743"/>
    <cellStyle name="Currency_laroux_1_VERA_1" xfId="744"/>
    <cellStyle name="Currency_laroux_1_VIRUS-EDY" xfId="745"/>
    <cellStyle name="Currency_laroux_2" xfId="746"/>
    <cellStyle name="Currency_laroux_2_dimon" xfId="747"/>
    <cellStyle name="Currency_laroux_2_dimon_1" xfId="748"/>
    <cellStyle name="Currency_laroux_2_dimon_2" xfId="749"/>
    <cellStyle name="Currency_laroux_2_laroux" xfId="750"/>
    <cellStyle name="Currency_laroux_2_laroux_dimon" xfId="751"/>
    <cellStyle name="Currency_laroux_2_Locas" xfId="752"/>
    <cellStyle name="Currency_laroux_2_PLDT" xfId="753"/>
    <cellStyle name="Currency_laroux_2_VIRUS-EDY" xfId="754"/>
    <cellStyle name="Currency_laroux_3" xfId="755"/>
    <cellStyle name="Currency_laroux_3_dimon" xfId="756"/>
    <cellStyle name="Currency_laroux_3_dimon_1" xfId="757"/>
    <cellStyle name="Currency_laroux_3_dimon_2" xfId="758"/>
    <cellStyle name="Currency_laroux_4" xfId="759"/>
    <cellStyle name="Currency_laroux_4_dimon" xfId="760"/>
    <cellStyle name="Currency_laroux_4_dimon_1" xfId="761"/>
    <cellStyle name="Currency_laroux_4_Hedge Strategy Comparison" xfId="762"/>
    <cellStyle name="Currency_laroux_5" xfId="763"/>
    <cellStyle name="Currency_laroux_5_Hedge Strategy Comparison" xfId="764"/>
    <cellStyle name="Currency_laroux_6" xfId="765"/>
    <cellStyle name="Currency_laroux_7" xfId="766"/>
    <cellStyle name="Currency_laroux_8" xfId="767"/>
    <cellStyle name="Currency_laroux_dimon" xfId="768"/>
    <cellStyle name="Currency_laroux_dimon_1" xfId="769"/>
    <cellStyle name="Currency_laroux_dimon_2" xfId="770"/>
    <cellStyle name="Currency_laroux_laroux" xfId="771"/>
    <cellStyle name="Currency_laroux_laroux_1" xfId="772"/>
    <cellStyle name="Currency_laroux_laroux_1_dimon" xfId="773"/>
    <cellStyle name="Currency_laroux_laroux_dimon" xfId="774"/>
    <cellStyle name="Currency_laroux_Locas" xfId="775"/>
    <cellStyle name="Currency_laroux_VERA" xfId="776"/>
    <cellStyle name="Currency_laroux_VERA_1" xfId="777"/>
    <cellStyle name="Currency_laroux_VIRUS-EDY" xfId="778"/>
    <cellStyle name="Currency_List" xfId="779"/>
    <cellStyle name="Currency_MATERAL2" xfId="780"/>
    <cellStyle name="Currency_MATERAL2_dimon" xfId="781"/>
    <cellStyle name="Currency_MATERAL2_Hedge Strategy Comparison" xfId="782"/>
    <cellStyle name="Currency_MMBtu Conversion" xfId="783"/>
    <cellStyle name="Currency_monci" xfId="784"/>
    <cellStyle name="Currency_mud plant bolted" xfId="785"/>
    <cellStyle name="Currency_mud plant bolted_dimon" xfId="786"/>
    <cellStyle name="Currency_mud plant bolted_dimon_Hedge Strategy Comparison" xfId="787"/>
    <cellStyle name="Currency_mud plant bolted_Hedge Strategy Comparison" xfId="788"/>
    <cellStyle name="Currency_mud plant bolted_PLDT" xfId="789"/>
    <cellStyle name="Currency_mud plant bolted_VERA" xfId="790"/>
    <cellStyle name="Currency_mud plant bolted_VERA_1" xfId="791"/>
    <cellStyle name="Currency_Net Crude Equiv Total Chart" xfId="792"/>
    <cellStyle name="Currency_NGL Chart" xfId="793"/>
    <cellStyle name="Currency_NGL Cover" xfId="794"/>
    <cellStyle name="Currency_Odner" xfId="795"/>
    <cellStyle name="Currency_Odner (2)" xfId="796"/>
    <cellStyle name="Currency_Odner (3)" xfId="797"/>
    <cellStyle name="Currency_Other Months" xfId="798"/>
    <cellStyle name="Currency_P7APRFNL" xfId="799"/>
    <cellStyle name="Currency_pbdefault" xfId="800"/>
    <cellStyle name="Currency_pbdefault_1" xfId="801"/>
    <cellStyle name="Currency_PERSONAL" xfId="802"/>
    <cellStyle name="Currency_Pink" xfId="803"/>
    <cellStyle name="Currency_Plan" xfId="804"/>
    <cellStyle name="Currency_PLDT" xfId="805"/>
    <cellStyle name="Currency_PLDT_1" xfId="806"/>
    <cellStyle name="Currency_pldt_1_dimon" xfId="807"/>
    <cellStyle name="Currency_pldt_Calculations" xfId="808"/>
    <cellStyle name="Currency_pldt_dimon" xfId="809"/>
    <cellStyle name="Currency_Position" xfId="810"/>
    <cellStyle name="Currency_priccurv" xfId="811"/>
    <cellStyle name="Currency_Prior Day" xfId="812"/>
    <cellStyle name="Currency_Products Chart" xfId="813"/>
    <cellStyle name="Currency_Products Cover" xfId="814"/>
    <cellStyle name="Currency_PROFILE4" xfId="815"/>
    <cellStyle name="Currency_Projects" xfId="816"/>
    <cellStyle name="Currency_PURCHASE" xfId="817"/>
    <cellStyle name="Currency_Quarter End Months" xfId="818"/>
    <cellStyle name="Currency_r1" xfId="819"/>
    <cellStyle name="Currency_Resid Chart" xfId="820"/>
    <cellStyle name="Currency_Resid Cover" xfId="821"/>
    <cellStyle name="Currency_RFI" xfId="822"/>
    <cellStyle name="Currency_RFI_1" xfId="823"/>
    <cellStyle name="Currency_Sales Order" xfId="824"/>
    <cellStyle name="Currency_Sheet1" xfId="825"/>
    <cellStyle name="Currency_Sheet1 (2)" xfId="826"/>
    <cellStyle name="Currency_Snr. CO" xfId="827"/>
    <cellStyle name="Currency_Subcont File" xfId="828"/>
    <cellStyle name="Currency_Summary Info" xfId="829"/>
    <cellStyle name="Currency_SUMPAGE" xfId="830"/>
    <cellStyle name="Currency_VERA" xfId="831"/>
    <cellStyle name="Currency_VIRUS-EDY" xfId="832"/>
    <cellStyle name="Currency_VIRUS-EDY_1" xfId="833"/>
    <cellStyle name="Currency_VOUCHER" xfId="834"/>
    <cellStyle name="Currency_White" xfId="835"/>
    <cellStyle name="Currency_WSP" xfId="836"/>
    <cellStyle name="Date" xfId="837"/>
    <cellStyle name="Fixed" xfId="838"/>
    <cellStyle name="HEADER" xfId="839"/>
    <cellStyle name="Heading 1" xfId="840"/>
    <cellStyle name="Heading2" xfId="841"/>
    <cellStyle name="HIGHLIGHT" xfId="842"/>
    <cellStyle name="Hyperlink 1" xfId="843"/>
    <cellStyle name="NewFill" xfId="844"/>
    <cellStyle name="Normal - Style1" xfId="845"/>
    <cellStyle name="Normal_1422V11" xfId="846"/>
    <cellStyle name="Normal_2 DAY" xfId="847"/>
    <cellStyle name="Normal_2 Days Prior" xfId="848"/>
    <cellStyle name="Normal_20196" xfId="849"/>
    <cellStyle name="Normal_3 days prior" xfId="850"/>
    <cellStyle name="Normal_4 days prior" xfId="851"/>
    <cellStyle name="Normal_4018fin" xfId="852"/>
    <cellStyle name="Normal_4021fin" xfId="853"/>
    <cellStyle name="Normal_5 DAY" xfId="854"/>
    <cellStyle name="Normal_A" xfId="855"/>
    <cellStyle name="Normal_A (2)" xfId="856"/>
    <cellStyle name="Normal_A_CurvMI" xfId="857"/>
    <cellStyle name="Normal_A_dimon" xfId="858"/>
    <cellStyle name="Normal_A_intra" xfId="859"/>
    <cellStyle name="Normal_A_VERA" xfId="860"/>
    <cellStyle name="Normal_algasdefault" xfId="861"/>
    <cellStyle name="Normal_algasdefault_1" xfId="862"/>
    <cellStyle name="Normal_Alternative1" xfId="863"/>
    <cellStyle name="Normal_Alternative1_1" xfId="864"/>
    <cellStyle name="Normal_AOPS" xfId="865"/>
    <cellStyle name="Normal_App E" xfId="866"/>
    <cellStyle name="Normal_Arapahoe" xfId="867"/>
    <cellStyle name="Normal_Assumptions" xfId="868"/>
    <cellStyle name="Normal_B" xfId="869"/>
    <cellStyle name="Normal_bahiadefault" xfId="870"/>
    <cellStyle name="Normal_bahiadefault_1" xfId="871"/>
    <cellStyle name="Normal_BIGOUT" xfId="872"/>
    <cellStyle name="Normal_Book3" xfId="873"/>
    <cellStyle name="Normal_BREPAIR" xfId="874"/>
    <cellStyle name="Normal_C" xfId="875"/>
    <cellStyle name="Normal_c2" xfId="876"/>
    <cellStyle name="Normal_c2 " xfId="877"/>
    <cellStyle name="Normal_C2 1" xfId="878"/>
    <cellStyle name="Normal_C2 5" xfId="879"/>
    <cellStyle name="Normal_c3" xfId="880"/>
    <cellStyle name="Normal_C3 1" xfId="881"/>
    <cellStyle name="Normal_C3 5" xfId="882"/>
    <cellStyle name="Normal_C4AUGFIN" xfId="883"/>
    <cellStyle name="Normal_c5+" xfId="884"/>
    <cellStyle name="Normal_C5+ 1" xfId="885"/>
    <cellStyle name="Normal_C5+ 5" xfId="886"/>
    <cellStyle name="Normal_Calculations" xfId="887"/>
    <cellStyle name="Normal_Calculations (2)" xfId="888"/>
    <cellStyle name="Normal_Calculations II" xfId="889"/>
    <cellStyle name="Normal_Calculations II_1" xfId="890"/>
    <cellStyle name="Normal_Calculations III" xfId="891"/>
    <cellStyle name="Normal_Calculations_1" xfId="892"/>
    <cellStyle name="Normal_Calculations_2" xfId="893"/>
    <cellStyle name="Normal_CAPEX" xfId="894"/>
    <cellStyle name="Normal_CAPEX2" xfId="895"/>
    <cellStyle name="Normal_CAPEX94" xfId="896"/>
    <cellStyle name="Normal_CAPEX_VERA" xfId="897"/>
    <cellStyle name="Normal_Cardig GHS" xfId="898"/>
    <cellStyle name="Normal_Cash Flows" xfId="899"/>
    <cellStyle name="Normal_Certs Q2" xfId="900"/>
    <cellStyle name="Normal_Certs Q2 (2)" xfId="901"/>
    <cellStyle name="Normal_CFMACROS.XLM" xfId="902"/>
    <cellStyle name="Normal_CFMODEL.XLS" xfId="903"/>
    <cellStyle name="Normal_Co-wide Monthly" xfId="904"/>
    <cellStyle name="Normal_CO444JE" xfId="905"/>
    <cellStyle name="Normal_Codes2" xfId="906"/>
    <cellStyle name="Normal_COMOTH" xfId="907"/>
    <cellStyle name="Normal_Compare" xfId="908"/>
    <cellStyle name="Normal_coperdefault" xfId="909"/>
    <cellStyle name="Normal_coperdefault_1" xfId="910"/>
    <cellStyle name="Normal_Cost Code" xfId="911"/>
    <cellStyle name="Normal_Costs" xfId="912"/>
    <cellStyle name="Normal_Crude &amp; Resid" xfId="913"/>
    <cellStyle name="Normal_Curves" xfId="914"/>
    <cellStyle name="Normal_Curves_Codes" xfId="915"/>
    <cellStyle name="Normal_Curves_Curve" xfId="916"/>
    <cellStyle name="Normal_Curves_CurvMI" xfId="917"/>
    <cellStyle name="Normal_Curves_Input" xfId="918"/>
    <cellStyle name="Normal_Curves_m1" xfId="919"/>
    <cellStyle name="Normal_Curves_Module1" xfId="920"/>
    <cellStyle name="Normal_Curves_Tables" xfId="921"/>
    <cellStyle name="Normal_D" xfId="922"/>
    <cellStyle name="Normal_Daily" xfId="923"/>
    <cellStyle name="Normal_Daily Changes" xfId="924"/>
    <cellStyle name="Normal_Daily Changes 2" xfId="925"/>
    <cellStyle name="Normal_Daily Changes_1" xfId="926"/>
    <cellStyle name="Normal_Data" xfId="927"/>
    <cellStyle name="Normal_Data_1" xfId="928"/>
    <cellStyle name="Normal_Deals" xfId="929"/>
    <cellStyle name="Normal_DEFAULT" xfId="930"/>
    <cellStyle name="Normal_Dialog1" xfId="931"/>
    <cellStyle name="Normal_Dialog1_1" xfId="932"/>
    <cellStyle name="Normal_Dialog1_2" xfId="933"/>
    <cellStyle name="Normal_dimon" xfId="934"/>
    <cellStyle name="Normal_dimon_1" xfId="935"/>
    <cellStyle name="Normal_dimon_2" xfId="936"/>
    <cellStyle name="Normal_dimon_3" xfId="937"/>
    <cellStyle name="Normal_DIV" xfId="938"/>
    <cellStyle name="Normal_dlgPostID" xfId="939"/>
    <cellStyle name="Normal_Dowell C1b" xfId="940"/>
    <cellStyle name="Normal_Dowell-C1a" xfId="941"/>
    <cellStyle name="Normal_E" xfId="942"/>
    <cellStyle name="Normal_ECT_Form" xfId="943"/>
    <cellStyle name="Normal_ECT_Form_005" xfId="944"/>
    <cellStyle name="Normal_ECT_Form_600" xfId="945"/>
    <cellStyle name="Normal_ECT_Form_608" xfId="946"/>
    <cellStyle name="Normal_ECT_Form_727" xfId="947"/>
    <cellStyle name="Normal_ECT_Form_777" xfId="948"/>
    <cellStyle name="Normal_ECT_Form_BS" xfId="949"/>
    <cellStyle name="Normal_ECT_Form_GRP" xfId="950"/>
    <cellStyle name="Normal_emserdefault" xfId="951"/>
    <cellStyle name="Normal_emserdefault_1" xfId="952"/>
    <cellStyle name="Normal_EQCON" xfId="953"/>
    <cellStyle name="Normal_F" xfId="954"/>
    <cellStyle name="Normal_FP 20 A (1)" xfId="955"/>
    <cellStyle name="Normal_FP 20 A (2)" xfId="956"/>
    <cellStyle name="Normal_FP-20 (App. E)" xfId="957"/>
    <cellStyle name="Normal_FP-20 (App.A) " xfId="958"/>
    <cellStyle name="Normal_FP-20 (App.A) _1" xfId="959"/>
    <cellStyle name="Normal_FP-20(C1) (a)" xfId="960"/>
    <cellStyle name="Normal_FP-20(C1) (a) (2)" xfId="961"/>
    <cellStyle name="Normal_FP-20(C1) (a)_1" xfId="962"/>
    <cellStyle name="Normal_FP-20(C1) (b)" xfId="963"/>
    <cellStyle name="Normal_FP-20(C1) (b) " xfId="964"/>
    <cellStyle name="Normal_FP-20(C1) (b) (2)" xfId="965"/>
    <cellStyle name="Normal_FP-20(C1) (e)" xfId="966"/>
    <cellStyle name="Normal_FP20_C1A" xfId="967"/>
    <cellStyle name="Normal_FP20_C1B" xfId="968"/>
    <cellStyle name="Normal_FRAC" xfId="969"/>
    <cellStyle name="Normal_frac " xfId="970"/>
    <cellStyle name="Normal_G" xfId="971"/>
    <cellStyle name="Normal_GE03" xfId="972"/>
    <cellStyle name="Normal_GE04" xfId="973"/>
    <cellStyle name="Normal_GenAssum" xfId="974"/>
    <cellStyle name="Normal_GP C1a" xfId="975"/>
    <cellStyle name="Normal_GP C1b" xfId="976"/>
    <cellStyle name="Normal_GP_EI_3" xfId="977"/>
    <cellStyle name="Normal_GQ C1A" xfId="978"/>
    <cellStyle name="Normal_GQ C1B" xfId="979"/>
    <cellStyle name="Normal_HC" xfId="980"/>
    <cellStyle name="Normal_HOGANGAS" xfId="981"/>
    <cellStyle name="Normal_HOGANOIL" xfId="982"/>
    <cellStyle name="Normal_ic4" xfId="983"/>
    <cellStyle name="Normal_IC4 1" xfId="984"/>
    <cellStyle name="Normal_IC4 5" xfId="985"/>
    <cellStyle name="Normal_Igobox" xfId="986"/>
    <cellStyle name="Normal_Igobox_1" xfId="987"/>
    <cellStyle name="Normal_Igobox_2" xfId="988"/>
    <cellStyle name="Normal_Igobox_Imacros" xfId="989"/>
    <cellStyle name="Normal_Igobox_IPP" xfId="990"/>
    <cellStyle name="Normal_Igobox_Iprintbox" xfId="991"/>
    <cellStyle name="Normal_Imacros" xfId="992"/>
    <cellStyle name="Normal_Imacros_1" xfId="993"/>
    <cellStyle name="Normal_Imacros_2" xfId="994"/>
    <cellStyle name="Normal_Input" xfId="995"/>
    <cellStyle name="Normal_INPUT_1" xfId="996"/>
    <cellStyle name="Normal_Input_CurvMI" xfId="997"/>
    <cellStyle name="Normal_INPUT_GenAssum" xfId="998"/>
    <cellStyle name="Normal_Input_intra" xfId="999"/>
    <cellStyle name="Normal_Inputs" xfId="1000"/>
    <cellStyle name="Normal_intra" xfId="1001"/>
    <cellStyle name="Normal_INVREV" xfId="1002"/>
    <cellStyle name="Normal_IPM C1b" xfId="1003"/>
    <cellStyle name="Normal_IPMC1a" xfId="1004"/>
    <cellStyle name="Normal_IPP" xfId="1005"/>
    <cellStyle name="Normal_IPP_1" xfId="1006"/>
    <cellStyle name="Normal_IPP_1_Igobox" xfId="1007"/>
    <cellStyle name="Normal_IPP_1_Imacros" xfId="1008"/>
    <cellStyle name="Normal_IPP_1_Iprintbox" xfId="1009"/>
    <cellStyle name="Normal_IPP_2" xfId="1010"/>
    <cellStyle name="Normal_Iprintbox" xfId="1011"/>
    <cellStyle name="Normal_Iprintbox_1" xfId="1012"/>
    <cellStyle name="Normal_Iprintbox_2" xfId="1013"/>
    <cellStyle name="Normal_IS-Hold" xfId="1014"/>
    <cellStyle name="Normal_Iterbox" xfId="1015"/>
    <cellStyle name="Normal_JETEMP" xfId="1016"/>
    <cellStyle name="Normal_JETEMP_1" xfId="1017"/>
    <cellStyle name="Normal_JETEMP_VOUCHER" xfId="1018"/>
    <cellStyle name="Normal_laroux" xfId="1019"/>
    <cellStyle name="Normal_laroux_1" xfId="1020"/>
    <cellStyle name="Normal_laroux_1_dimon" xfId="1021"/>
    <cellStyle name="Normal_laroux_1_dimon_1" xfId="1022"/>
    <cellStyle name="Normal_laroux_1_laroux" xfId="1023"/>
    <cellStyle name="Normal_laroux_1_laroux_1" xfId="1024"/>
    <cellStyle name="Normal_laroux_1_laroux_2" xfId="1025"/>
    <cellStyle name="Normal_laroux_1_Locas" xfId="1026"/>
    <cellStyle name="Normal_laroux_1_Locas_1" xfId="1027"/>
    <cellStyle name="Normal_laroux_1_PLDT" xfId="1028"/>
    <cellStyle name="Normal_laroux_1_VERA" xfId="1029"/>
    <cellStyle name="Normal_laroux_1_VERA_1" xfId="1030"/>
    <cellStyle name="Normal_laroux_1_VIRUS-EDY" xfId="1031"/>
    <cellStyle name="Normal_laroux_2" xfId="1032"/>
    <cellStyle name="Normal_laroux_2_dimon" xfId="1033"/>
    <cellStyle name="Normal_laroux_2_dimon_1" xfId="1034"/>
    <cellStyle name="Normal_laroux_2_dimon_2" xfId="1035"/>
    <cellStyle name="Normal_laroux_2_laroux" xfId="1036"/>
    <cellStyle name="Normal_laroux_2_laroux_1" xfId="1037"/>
    <cellStyle name="Normal_laroux_2_laroux_2" xfId="1038"/>
    <cellStyle name="Normal_laroux_2_Locas" xfId="1039"/>
    <cellStyle name="Normal_laroux_2_Locas_1" xfId="1040"/>
    <cellStyle name="Normal_laroux_2_VIRUS-EDY" xfId="1041"/>
    <cellStyle name="Normal_laroux_3" xfId="1042"/>
    <cellStyle name="Normal_laroux_3_dimon" xfId="1043"/>
    <cellStyle name="Normal_laroux_3_dimon_1" xfId="1044"/>
    <cellStyle name="Normal_laroux_3_dimon_2" xfId="1045"/>
    <cellStyle name="Normal_laroux_3_dimon_3" xfId="1046"/>
    <cellStyle name="Normal_laroux_3_laroux" xfId="1047"/>
    <cellStyle name="Normal_laroux_3_laroux_1" xfId="1048"/>
    <cellStyle name="Normal_laroux_3_laroux_2" xfId="1049"/>
    <cellStyle name="Normal_laroux_3_Locas" xfId="1050"/>
    <cellStyle name="Normal_laroux_3_PLDT" xfId="1051"/>
    <cellStyle name="Normal_laroux_3_VERA" xfId="1052"/>
    <cellStyle name="Normal_laroux_3_VERA_1" xfId="1053"/>
    <cellStyle name="Normal_laroux_3_VIRUS-EDY" xfId="1054"/>
    <cellStyle name="Normal_laroux_4" xfId="1055"/>
    <cellStyle name="Normal_laroux_4_dimon" xfId="1056"/>
    <cellStyle name="Normal_laroux_4_dimon_1" xfId="1057"/>
    <cellStyle name="Normal_laroux_4_dimon_2" xfId="1058"/>
    <cellStyle name="Normal_laroux_4_laroux" xfId="1059"/>
    <cellStyle name="Normal_laroux_4_laroux_1" xfId="1060"/>
    <cellStyle name="Normal_laroux_4_laroux_2" xfId="1061"/>
    <cellStyle name="Normal_laroux_4_PLDT" xfId="1062"/>
    <cellStyle name="Normal_laroux_4_VERA" xfId="1063"/>
    <cellStyle name="Normal_laroux_4_VIRUS-EDY" xfId="1064"/>
    <cellStyle name="Normal_laroux_5" xfId="1065"/>
    <cellStyle name="Normal_laroux_5_dimon" xfId="1066"/>
    <cellStyle name="Normal_laroux_5_dimon_1" xfId="1067"/>
    <cellStyle name="Normal_laroux_5_dimon_2" xfId="1068"/>
    <cellStyle name="Normal_laroux_5_laroux" xfId="1069"/>
    <cellStyle name="Normal_laroux_5_laroux_1" xfId="1070"/>
    <cellStyle name="Normal_laroux_5_laroux_2" xfId="1071"/>
    <cellStyle name="Normal_laroux_5_PLDT" xfId="1072"/>
    <cellStyle name="Normal_laroux_5_VERA" xfId="1073"/>
    <cellStyle name="Normal_laroux_5_VIRUS-EDY" xfId="1074"/>
    <cellStyle name="Normal_laroux_6" xfId="1075"/>
    <cellStyle name="Normal_laroux_6_dimon" xfId="1076"/>
    <cellStyle name="Normal_laroux_6_dimon_1" xfId="1077"/>
    <cellStyle name="Normal_laroux_6_dimon_2" xfId="1078"/>
    <cellStyle name="Normal_laroux_6_laroux" xfId="1079"/>
    <cellStyle name="Normal_laroux_6_laroux_1" xfId="1080"/>
    <cellStyle name="Normal_laroux_6_PLDT" xfId="1081"/>
    <cellStyle name="Normal_laroux_6_VERA" xfId="1082"/>
    <cellStyle name="Normal_laroux_6_VIRUS-EDY" xfId="1083"/>
    <cellStyle name="Normal_laroux_7" xfId="1084"/>
    <cellStyle name="Normal_laroux_7_dimon" xfId="1085"/>
    <cellStyle name="Normal_laroux_7_dimon_1" xfId="1086"/>
    <cellStyle name="Normal_laroux_7_laroux" xfId="1087"/>
    <cellStyle name="Normal_laroux_7_VERA" xfId="1088"/>
    <cellStyle name="Normal_laroux_7_VIRUS-EDY" xfId="1089"/>
    <cellStyle name="Normal_laroux_8" xfId="1090"/>
    <cellStyle name="Normal_laroux_8_dimon" xfId="1091"/>
    <cellStyle name="Normal_laroux_8_VERA" xfId="1092"/>
    <cellStyle name="Normal_laroux_9" xfId="1093"/>
    <cellStyle name="Normal_laroux_9_dimon" xfId="1094"/>
    <cellStyle name="Normal_laroux_A" xfId="1095"/>
    <cellStyle name="Normal_laroux_B" xfId="1096"/>
    <cellStyle name="Normal_laroux_C" xfId="1097"/>
    <cellStyle name="Normal_laroux_D" xfId="1098"/>
    <cellStyle name="Normal_laroux_dimon" xfId="1099"/>
    <cellStyle name="Normal_laroux_dimon_1" xfId="1100"/>
    <cellStyle name="Normal_laroux_dimon_2" xfId="1101"/>
    <cellStyle name="Normal_laroux_dimon_3" xfId="1102"/>
    <cellStyle name="Normal_laroux_dimon_4" xfId="1103"/>
    <cellStyle name="Normal_laroux_laroux" xfId="1104"/>
    <cellStyle name="Normal_laroux_laroux_1" xfId="1105"/>
    <cellStyle name="Normal_laroux_laroux_2" xfId="1106"/>
    <cellStyle name="Normal_laroux_Locas" xfId="1107"/>
    <cellStyle name="Normal_laroux_PLDT" xfId="1108"/>
    <cellStyle name="Normal_laroux_VERA" xfId="1109"/>
    <cellStyle name="Normal_laroux_VERA_1" xfId="1110"/>
    <cellStyle name="Normal_laroux_VIRUS-EDY" xfId="1111"/>
    <cellStyle name="Normal_Liquids Book Origination" xfId="1112"/>
    <cellStyle name="Normal_List" xfId="1113"/>
    <cellStyle name="Normal_Locas" xfId="1114"/>
    <cellStyle name="Normal_Locas_1" xfId="1115"/>
    <cellStyle name="Normal_m1" xfId="1116"/>
    <cellStyle name="Normal_MAJREP" xfId="1117"/>
    <cellStyle name="Normal_MATERAL2" xfId="1118"/>
    <cellStyle name="Normal_mdlCode" xfId="1119"/>
    <cellStyle name="Normal_MID CURVE" xfId="1120"/>
    <cellStyle name="Normal_MMBtu Conversion" xfId="1121"/>
    <cellStyle name="Normal_MMBtu Conversion_Dialog1" xfId="1122"/>
    <cellStyle name="Normal_Module1" xfId="1123"/>
    <cellStyle name="Normal_Module1 (2)" xfId="1124"/>
    <cellStyle name="Normal_Module1 (2)_1" xfId="1125"/>
    <cellStyle name="Normal_MONTHLY" xfId="1126"/>
    <cellStyle name="Normal_MOR  - Supp" xfId="1127"/>
    <cellStyle name="Normal_MTBE" xfId="1128"/>
    <cellStyle name="Normal_mtbe " xfId="1129"/>
    <cellStyle name="Normal_mud plant bolted" xfId="1130"/>
    <cellStyle name="Normal_Multikarya" xfId="1131"/>
    <cellStyle name="Normal_nc4" xfId="1132"/>
    <cellStyle name="Normal_NC4 1" xfId="1133"/>
    <cellStyle name="Normal_NC4 5" xfId="1134"/>
    <cellStyle name="Normal_NGL" xfId="1135"/>
    <cellStyle name="Normal_OPSTAT" xfId="1136"/>
    <cellStyle name="Normal_Other Months" xfId="1137"/>
    <cellStyle name="Normal_P&amp;L" xfId="1138"/>
    <cellStyle name="Normal_pbdefault" xfId="1139"/>
    <cellStyle name="Normal_pbdefault_1" xfId="1140"/>
    <cellStyle name="Normal_PERMANT.XLS" xfId="1141"/>
    <cellStyle name="Normal_PERSONAL" xfId="1142"/>
    <cellStyle name="Normal_PERSONAL_dimon" xfId="1143"/>
    <cellStyle name="Normal_PERSONAL_Locas" xfId="1144"/>
    <cellStyle name="Normal_Pink" xfId="1145"/>
    <cellStyle name="Normal_PLDT" xfId="1146"/>
    <cellStyle name="Normal_PLDT_1" xfId="1147"/>
    <cellStyle name="Normal_pldt_1_Calculations" xfId="1148"/>
    <cellStyle name="Normal_PLDT_2" xfId="1149"/>
    <cellStyle name="Normal_pldt_2_Calculations" xfId="1150"/>
    <cellStyle name="Normal_pldt_2_dimon" xfId="1151"/>
    <cellStyle name="Normal_pldt_3" xfId="1152"/>
    <cellStyle name="Normal_pldt_4" xfId="1153"/>
    <cellStyle name="Normal_PLDT_4_dimon" xfId="1154"/>
    <cellStyle name="Normal_pldt_Calculations" xfId="1155"/>
    <cellStyle name="Normal_PLDT_dimon" xfId="1156"/>
    <cellStyle name="Normal_Position" xfId="1157"/>
    <cellStyle name="Normal_Positions" xfId="1158"/>
    <cellStyle name="Normal_POW-Provision" xfId="1159"/>
    <cellStyle name="Normal_priccurv" xfId="1160"/>
    <cellStyle name="Normal_priccurv_1" xfId="1161"/>
    <cellStyle name="Normal_priccurv_2" xfId="1162"/>
    <cellStyle name="Normal_PrintBox (2)" xfId="1163"/>
    <cellStyle name="Normal_Prior" xfId="1164"/>
    <cellStyle name="Normal_Prior Day" xfId="1165"/>
    <cellStyle name="Normal_Prior Day 2" xfId="1166"/>
    <cellStyle name="Normal_PROD SALES" xfId="1167"/>
    <cellStyle name="Normal_PROD SALES by Region Pg 2" xfId="1168"/>
    <cellStyle name="Normal_PRODUCT" xfId="1169"/>
    <cellStyle name="Normal_Production Payment model" xfId="1170"/>
    <cellStyle name="Normal_production tony" xfId="1171"/>
    <cellStyle name="Normal_PROFILE4" xfId="1172"/>
    <cellStyle name="Normal_Prudency" xfId="1173"/>
    <cellStyle name="Normal_Prudsum" xfId="1174"/>
    <cellStyle name="Normal_PURCHASE" xfId="1175"/>
    <cellStyle name="Normal_Q08-95.XLS" xfId="1176"/>
    <cellStyle name="Normal_QMM-1" xfId="1177"/>
    <cellStyle name="Normal_Quarter End Months" xfId="1178"/>
    <cellStyle name="Normal_r1" xfId="1179"/>
    <cellStyle name="Normal_Report" xfId="1180"/>
    <cellStyle name="Normal_resid " xfId="1181"/>
    <cellStyle name="Normal_RESID (2)" xfId="1182"/>
    <cellStyle name="Normal_ROM" xfId="1183"/>
    <cellStyle name="Normal_RUL Current Month Price" xfId="1184"/>
    <cellStyle name="Normal_Sales Order" xfId="1185"/>
    <cellStyle name="Normal_SC COP" xfId="1186"/>
    <cellStyle name="Normal_Sheet1" xfId="1187"/>
    <cellStyle name="Normal_Sheet1 (2)" xfId="1188"/>
    <cellStyle name="Normal_Sheet1 (2)_VERA" xfId="1189"/>
    <cellStyle name="Normal_Sheet1 (2)_VERA_1" xfId="1190"/>
    <cellStyle name="Normal_Sheet1_List" xfId="1191"/>
    <cellStyle name="Normal_Sheet1_VERA" xfId="1192"/>
    <cellStyle name="Normal_Sheet1_VERA_1" xfId="1193"/>
    <cellStyle name="Normal_SOP" xfId="1194"/>
    <cellStyle name="Normal_Storage" xfId="1195"/>
    <cellStyle name="Normal_Summary" xfId="1196"/>
    <cellStyle name="Normal_SUMPAGE" xfId="1197"/>
    <cellStyle name="Normal_Tables" xfId="1198"/>
    <cellStyle name="Normal_TEMP.XLS" xfId="1199"/>
    <cellStyle name="Normal_Template" xfId="1200"/>
    <cellStyle name="Normal_Transport_1" xfId="1201"/>
    <cellStyle name="Normal_UNL" xfId="1202"/>
    <cellStyle name="Normal_unl " xfId="1203"/>
    <cellStyle name="Normal_VOL" xfId="1204"/>
    <cellStyle name="Normal_VOL " xfId="1205"/>
    <cellStyle name="Normal_VOUCHER" xfId="1206"/>
    <cellStyle name="Normal_VOUCHER.XLS" xfId="1207"/>
    <cellStyle name="Normal_White" xfId="1208"/>
    <cellStyle name="Normal_WSP" xfId="1209"/>
    <cellStyle name="Normal_wti " xfId="1210"/>
    <cellStyle name="Normal_WTI (2)" xfId="1211"/>
    <cellStyle name="Percent_PERMANT.XLS" xfId="1212"/>
    <cellStyle name="Percent_TEMP.XLS" xfId="1213"/>
    <cellStyle name="Percent_VOUCHER.XLS" xfId="1214"/>
    <cellStyle name="Total" xfId="1215"/>
    <cellStyle name="Unprot" xfId="1216"/>
    <cellStyle name="Unprot$" xfId="1217"/>
    <cellStyle name="Unprotect" xfId="121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7F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externalLink" Target="externalLinks/externalLink1.xml"/><Relationship Id="rId26" Type="http://schemas.openxmlformats.org/officeDocument/2006/relationships/externalLink" Target="externalLinks/externalLink2.xml"/><Relationship Id="rId27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29" Type="http://schemas.openxmlformats.org/officeDocument/2006/relationships/pivotCacheDefinition" Target="pivotCache/pivotCacheDefinition1.xml"/>
</Relationships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6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8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20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2.xml><?xml version="1.0" encoding="utf-8"?>
<formControlPr xmlns="http://schemas.microsoft.com/office/spreadsheetml/2009/9/main" objectType="Button" lockText="1"/>
</file>

<file path=xl/ctrlProps/ctrlProps23.xml><?xml version="1.0" encoding="utf-8"?>
<formControlPr xmlns="http://schemas.microsoft.com/office/spreadsheetml/2009/9/main" objectType="Button" lockText="1"/>
</file>

<file path=xl/ctrlProps/ctrlProps24.xml><?xml version="1.0" encoding="utf-8"?>
<formControlPr xmlns="http://schemas.microsoft.com/office/spreadsheetml/2009/9/main" objectType="Button" lockText="1"/>
</file>

<file path=xl/ctrlProps/ctrlProps25.xml><?xml version="1.0" encoding="utf-8"?>
<formControlPr xmlns="http://schemas.microsoft.com/office/spreadsheetml/2009/9/main" objectType="Button" lockText="1"/>
</file>

<file path=xl/ctrlProps/ctrlProps26.xml><?xml version="1.0" encoding="utf-8"?>
<formControlPr xmlns="http://schemas.microsoft.com/office/spreadsheetml/2009/9/main" objectType="Button" lockText="1"/>
</file>

<file path=xl/ctrlProps/ctrlProps28.xml><?xml version="1.0" encoding="utf-8"?>
<formControlPr xmlns="http://schemas.microsoft.com/office/spreadsheetml/2009/9/main" objectType="Button" lockText="1"/>
</file>

<file path=xl/ctrlProps/ctrlProps29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31.xml><?xml version="1.0" encoding="utf-8"?>
<formControlPr xmlns="http://schemas.microsoft.com/office/spreadsheetml/2009/9/main" objectType="Button" lockText="1"/>
</file>

<file path=xl/ctrlProps/ctrlProps33.xml><?xml version="1.0" encoding="utf-8"?>
<formControlPr xmlns="http://schemas.microsoft.com/office/spreadsheetml/2009/9/main" objectType="Button" lockText="1"/>
</file>

<file path=xl/ctrlProps/ctrlProps34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19080</xdr:rowOff>
        </xdr:from>
        <xdr:to>
          <xdr:col>5</xdr:col>
          <xdr:colOff>-190440</xdr:colOff>
          <xdr:row>5</xdr:row>
          <xdr:rowOff>114480</xdr:rowOff>
        </xdr:to>
        <xdr:sp>
          <xdr:nvSpPr>
            <xdr:cNvPr id="1001" name="btnEnterPostID" descr="Enter Post I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19080</xdr:rowOff>
        </xdr:from>
        <xdr:to>
          <xdr:col>5</xdr:col>
          <xdr:colOff>-190440</xdr:colOff>
          <xdr:row>5</xdr:row>
          <xdr:rowOff>114480</xdr:rowOff>
        </xdr:to>
        <xdr:sp>
          <xdr:nvSpPr>
            <xdr:cNvPr id="1002" name="btnEnterPostID" descr="Enter Post I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19080</xdr:rowOff>
        </xdr:from>
        <xdr:to>
          <xdr:col>5</xdr:col>
          <xdr:colOff>-190440</xdr:colOff>
          <xdr:row>5</xdr:row>
          <xdr:rowOff>114480</xdr:rowOff>
        </xdr:to>
        <xdr:sp>
          <xdr:nvSpPr>
            <xdr:cNvPr id="1003" name="btnEnterPostID" descr="Enter Post I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19080</xdr:rowOff>
        </xdr:from>
        <xdr:to>
          <xdr:col>5</xdr:col>
          <xdr:colOff>-190440</xdr:colOff>
          <xdr:row>5</xdr:row>
          <xdr:rowOff>114480</xdr:rowOff>
        </xdr:to>
        <xdr:sp>
          <xdr:nvSpPr>
            <xdr:cNvPr id="1004" name="btnEnterPostID" descr="Enter Post I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</a:t>
              </a:r>
            </a:p>
          </xdr:txBody>
        </xdr:sp>
        <xdr:clientData/>
      </xdr:twoCellAnchor>
    </mc:Choice>
  </mc:AlternateContent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261360</xdr:colOff>
          <xdr:row>9</xdr:row>
          <xdr:rowOff>75960</xdr:rowOff>
        </xdr:from>
        <xdr:to>
          <xdr:col>2</xdr:col>
          <xdr:colOff>110520</xdr:colOff>
          <xdr:row>11</xdr:row>
          <xdr:rowOff>56880</xdr:rowOff>
        </xdr:to>
        <xdr:sp>
          <xdr:nvSpPr>
            <xdr:cNvPr id="1001" name="Button 1" descr="Curve Fetc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Fetch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261360</xdr:colOff>
          <xdr:row>9</xdr:row>
          <xdr:rowOff>75960</xdr:rowOff>
        </xdr:from>
        <xdr:to>
          <xdr:col>2</xdr:col>
          <xdr:colOff>110520</xdr:colOff>
          <xdr:row>11</xdr:row>
          <xdr:rowOff>56880</xdr:rowOff>
        </xdr:to>
        <xdr:sp>
          <xdr:nvSpPr>
            <xdr:cNvPr id="1002" name="Button 2" descr="Curve Fetc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Fetch</a:t>
              </a:r>
            </a:p>
          </xdr:txBody>
        </xdr:sp>
        <xdr:clientData/>
      </xdr:twoCellAnchor>
    </mc:Choice>
  </mc:AlternateContent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111240</xdr:colOff>
          <xdr:row>1</xdr:row>
          <xdr:rowOff>18720</xdr:rowOff>
        </xdr:from>
        <xdr:to>
          <xdr:col>6</xdr:col>
          <xdr:colOff>30960</xdr:colOff>
          <xdr:row>2</xdr:row>
          <xdr:rowOff>76320</xdr:rowOff>
        </xdr:to>
        <xdr:sp>
          <xdr:nvSpPr>
            <xdr:cNvPr id="1001" name="Button 1" descr="Copy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Copy Curves</a:t>
              </a:r>
            </a:p>
          </xdr:txBody>
        </xdr:sp>
        <xdr:clientData/>
      </xdr:twoCellAnchor>
    </mc:Choice>
  </mc:AlternateContent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</xdr:row>
          <xdr:rowOff>0</xdr:rowOff>
        </xdr:from>
        <xdr:to>
          <xdr:col>51</xdr:col>
          <xdr:colOff>360</xdr:colOff>
          <xdr:row>27</xdr:row>
          <xdr:rowOff>66600</xdr:rowOff>
        </xdr:to>
        <xdr:sp>
          <xdr:nvSpPr>
            <xdr:cNvPr id="0" name="dlgEnter" descr="Macro Box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Macro Box: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</xdr:row>
          <xdr:rowOff>0</xdr:rowOff>
        </xdr:from>
        <xdr:to>
          <xdr:col>27</xdr:col>
          <xdr:colOff>69840</xdr:colOff>
          <xdr:row>9</xdr:row>
          <xdr:rowOff>38160</xdr:rowOff>
        </xdr:to>
        <xdr:sp>
          <xdr:nvSpPr>
            <xdr:cNvPr id="0" name="Label 3" descr="Enter Post ID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Post ID: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</xdr:row>
          <xdr:rowOff>0</xdr:rowOff>
        </xdr:from>
        <xdr:to>
          <xdr:col>30</xdr:col>
          <xdr:colOff>69840</xdr:colOff>
          <xdr:row>16</xdr:row>
          <xdr:rowOff>38160</xdr:rowOff>
        </xdr:to>
        <xdr:sp>
          <xdr:nvSpPr>
            <xdr:cNvPr id="0" name="Label 5" descr="Enter Date (MMDD)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Date (MMDD):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9</xdr:row>
          <xdr:rowOff>0</xdr:rowOff>
        </xdr:from>
        <xdr:to>
          <xdr:col>48</xdr:col>
          <xdr:colOff>360</xdr:colOff>
          <xdr:row>11</xdr:row>
          <xdr:rowOff>66960</xdr:rowOff>
        </xdr:to>
        <xdr:sp>
          <xdr:nvSpPr>
            <xdr:cNvPr id="1001" name="Button 6" descr="OK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OK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14</xdr:row>
          <xdr:rowOff>0</xdr:rowOff>
        </xdr:from>
        <xdr:to>
          <xdr:col>48</xdr:col>
          <xdr:colOff>360</xdr:colOff>
          <xdr:row>16</xdr:row>
          <xdr:rowOff>66960</xdr:rowOff>
        </xdr:to>
        <xdr:sp>
          <xdr:nvSpPr>
            <xdr:cNvPr id="1002" name="Button 7" descr="Cance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Cancel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</xdr:row>
          <xdr:rowOff>28800</xdr:rowOff>
        </xdr:from>
        <xdr:to>
          <xdr:col>30</xdr:col>
          <xdr:colOff>69840</xdr:colOff>
          <xdr:row>22</xdr:row>
          <xdr:rowOff>66600</xdr:rowOff>
        </xdr:to>
        <xdr:sp>
          <xdr:nvSpPr>
            <xdr:cNvPr id="0" name="Label 9" descr="Enter Index Post ID: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Enter Index Post ID:</a:t>
              </a:r>
            </a:p>
          </xdr:txBody>
        </xdr:sp>
        <xdr:clientData/>
      </xdr:twoCellAnchor>
    </mc:Choice>
  </mc:AlternateContent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80640</xdr:colOff>
          <xdr:row>0</xdr:row>
          <xdr:rowOff>66240</xdr:rowOff>
        </xdr:from>
        <xdr:to>
          <xdr:col>1</xdr:col>
          <xdr:colOff>-110160</xdr:colOff>
          <xdr:row>1</xdr:row>
          <xdr:rowOff>133560</xdr:rowOff>
        </xdr:to>
        <xdr:sp>
          <xdr:nvSpPr>
            <xdr:cNvPr id="1001" name="Button 1" descr="Setu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Setup</a:t>
              </a:r>
            </a:p>
          </xdr:txBody>
        </xdr:sp>
        <xdr:clientData/>
      </xdr:twoCellAnchor>
    </mc:Choice>
  </mc:AlternateContent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10440</xdr:colOff>
          <xdr:row>21</xdr:row>
          <xdr:rowOff>0</xdr:rowOff>
        </xdr:to>
        <xdr:sp>
          <xdr:nvSpPr>
            <xdr:cNvPr id="0" name="Drop Down 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2</xdr:col>
          <xdr:colOff>10440</xdr:colOff>
          <xdr:row>22</xdr:row>
          <xdr:rowOff>0</xdr:rowOff>
        </xdr:to>
        <xdr:sp>
          <xdr:nvSpPr>
            <xdr:cNvPr id="0" name="Drop Down 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2</xdr:col>
          <xdr:colOff>10440</xdr:colOff>
          <xdr:row>20</xdr:row>
          <xdr:rowOff>0</xdr:rowOff>
        </xdr:to>
        <xdr:sp>
          <xdr:nvSpPr>
            <xdr:cNvPr id="0" name="Drop Down 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2</xdr:col>
          <xdr:colOff>10440</xdr:colOff>
          <xdr:row>19</xdr:row>
          <xdr:rowOff>0</xdr:rowOff>
        </xdr:to>
        <xdr:sp>
          <xdr:nvSpPr>
            <xdr:cNvPr id="0" name="Drop Down 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6</xdr:col>
          <xdr:colOff>360</xdr:colOff>
          <xdr:row>21</xdr:row>
          <xdr:rowOff>0</xdr:rowOff>
        </xdr:to>
        <xdr:sp>
          <xdr:nvSpPr>
            <xdr:cNvPr id="0" name="Drop Down 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6</xdr:col>
          <xdr:colOff>360</xdr:colOff>
          <xdr:row>22</xdr:row>
          <xdr:rowOff>0</xdr:rowOff>
        </xdr:to>
        <xdr:sp>
          <xdr:nvSpPr>
            <xdr:cNvPr id="0" name="Drop Down 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6</xdr:col>
          <xdr:colOff>360</xdr:colOff>
          <xdr:row>20</xdr:row>
          <xdr:rowOff>0</xdr:rowOff>
        </xdr:to>
        <xdr:sp>
          <xdr:nvSpPr>
            <xdr:cNvPr id="0" name="Drop Down 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6</xdr:col>
          <xdr:colOff>360</xdr:colOff>
          <xdr:row>19</xdr:row>
          <xdr:rowOff>0</xdr:rowOff>
        </xdr:to>
        <xdr:sp>
          <xdr:nvSpPr>
            <xdr:cNvPr id="0" name="Drop Down 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20</xdr:row>
          <xdr:rowOff>0</xdr:rowOff>
        </xdr:from>
        <xdr:to>
          <xdr:col>10</xdr:col>
          <xdr:colOff>360</xdr:colOff>
          <xdr:row>21</xdr:row>
          <xdr:rowOff>0</xdr:rowOff>
        </xdr:to>
        <xdr:sp>
          <xdr:nvSpPr>
            <xdr:cNvPr id="0" name="Drop Down 1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21</xdr:row>
          <xdr:rowOff>0</xdr:rowOff>
        </xdr:from>
        <xdr:to>
          <xdr:col>10</xdr:col>
          <xdr:colOff>360</xdr:colOff>
          <xdr:row>22</xdr:row>
          <xdr:rowOff>0</xdr:rowOff>
        </xdr:to>
        <xdr:sp>
          <xdr:nvSpPr>
            <xdr:cNvPr id="0" name="Drop Down 1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19</xdr:row>
          <xdr:rowOff>0</xdr:rowOff>
        </xdr:from>
        <xdr:to>
          <xdr:col>10</xdr:col>
          <xdr:colOff>360</xdr:colOff>
          <xdr:row>20</xdr:row>
          <xdr:rowOff>0</xdr:rowOff>
        </xdr:to>
        <xdr:sp>
          <xdr:nvSpPr>
            <xdr:cNvPr id="0" name="Drop Down 1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18</xdr:row>
          <xdr:rowOff>0</xdr:rowOff>
        </xdr:from>
        <xdr:to>
          <xdr:col>10</xdr:col>
          <xdr:colOff>360</xdr:colOff>
          <xdr:row>19</xdr:row>
          <xdr:rowOff>0</xdr:rowOff>
        </xdr:to>
        <xdr:sp>
          <xdr:nvSpPr>
            <xdr:cNvPr id="0" name="Drop Down 1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0</xdr:rowOff>
        </xdr:from>
        <xdr:to>
          <xdr:col>14</xdr:col>
          <xdr:colOff>10440</xdr:colOff>
          <xdr:row>21</xdr:row>
          <xdr:rowOff>0</xdr:rowOff>
        </xdr:to>
        <xdr:sp>
          <xdr:nvSpPr>
            <xdr:cNvPr id="0" name="Drop Down 1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14</xdr:col>
          <xdr:colOff>10440</xdr:colOff>
          <xdr:row>22</xdr:row>
          <xdr:rowOff>0</xdr:rowOff>
        </xdr:to>
        <xdr:sp>
          <xdr:nvSpPr>
            <xdr:cNvPr id="0" name="Drop Down 1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0</xdr:rowOff>
        </xdr:from>
        <xdr:to>
          <xdr:col>14</xdr:col>
          <xdr:colOff>10440</xdr:colOff>
          <xdr:row>20</xdr:row>
          <xdr:rowOff>0</xdr:rowOff>
        </xdr:to>
        <xdr:sp>
          <xdr:nvSpPr>
            <xdr:cNvPr id="0" name="Drop Down 1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0</xdr:rowOff>
        </xdr:from>
        <xdr:to>
          <xdr:col>14</xdr:col>
          <xdr:colOff>10440</xdr:colOff>
          <xdr:row>19</xdr:row>
          <xdr:rowOff>0</xdr:rowOff>
        </xdr:to>
        <xdr:sp>
          <xdr:nvSpPr>
            <xdr:cNvPr id="0" name="Drop Down 1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20</xdr:row>
          <xdr:rowOff>0</xdr:rowOff>
        </xdr:from>
        <xdr:to>
          <xdr:col>18</xdr:col>
          <xdr:colOff>0</xdr:colOff>
          <xdr:row>21</xdr:row>
          <xdr:rowOff>0</xdr:rowOff>
        </xdr:to>
        <xdr:sp>
          <xdr:nvSpPr>
            <xdr:cNvPr id="0" name="Drop Down 1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21</xdr:row>
          <xdr:rowOff>0</xdr:rowOff>
        </xdr:from>
        <xdr:to>
          <xdr:col>18</xdr:col>
          <xdr:colOff>0</xdr:colOff>
          <xdr:row>22</xdr:row>
          <xdr:rowOff>0</xdr:rowOff>
        </xdr:to>
        <xdr:sp>
          <xdr:nvSpPr>
            <xdr:cNvPr id="0" name="Drop Down 1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0</xdr:rowOff>
        </xdr:from>
        <xdr:to>
          <xdr:col>18</xdr:col>
          <xdr:colOff>0</xdr:colOff>
          <xdr:row>20</xdr:row>
          <xdr:rowOff>0</xdr:rowOff>
        </xdr:to>
        <xdr:sp>
          <xdr:nvSpPr>
            <xdr:cNvPr id="0" name="Drop Down 2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0</xdr:rowOff>
        </xdr:from>
        <xdr:to>
          <xdr:col>18</xdr:col>
          <xdr:colOff>0</xdr:colOff>
          <xdr:row>19</xdr:row>
          <xdr:rowOff>0</xdr:rowOff>
        </xdr:to>
        <xdr:sp>
          <xdr:nvSpPr>
            <xdr:cNvPr id="0" name="Drop Down 2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20</xdr:row>
          <xdr:rowOff>0</xdr:rowOff>
        </xdr:from>
        <xdr:to>
          <xdr:col>22</xdr:col>
          <xdr:colOff>360</xdr:colOff>
          <xdr:row>21</xdr:row>
          <xdr:rowOff>0</xdr:rowOff>
        </xdr:to>
        <xdr:sp>
          <xdr:nvSpPr>
            <xdr:cNvPr id="0" name="Drop Down 2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21</xdr:row>
          <xdr:rowOff>0</xdr:rowOff>
        </xdr:from>
        <xdr:to>
          <xdr:col>22</xdr:col>
          <xdr:colOff>360</xdr:colOff>
          <xdr:row>22</xdr:row>
          <xdr:rowOff>0</xdr:rowOff>
        </xdr:to>
        <xdr:sp>
          <xdr:nvSpPr>
            <xdr:cNvPr id="0" name="Drop Down 2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19</xdr:row>
          <xdr:rowOff>0</xdr:rowOff>
        </xdr:from>
        <xdr:to>
          <xdr:col>22</xdr:col>
          <xdr:colOff>360</xdr:colOff>
          <xdr:row>20</xdr:row>
          <xdr:rowOff>0</xdr:rowOff>
        </xdr:to>
        <xdr:sp>
          <xdr:nvSpPr>
            <xdr:cNvPr id="0" name="Drop Down 2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18</xdr:row>
          <xdr:rowOff>0</xdr:rowOff>
        </xdr:from>
        <xdr:to>
          <xdr:col>22</xdr:col>
          <xdr:colOff>360</xdr:colOff>
          <xdr:row>19</xdr:row>
          <xdr:rowOff>0</xdr:rowOff>
        </xdr:to>
        <xdr:sp>
          <xdr:nvSpPr>
            <xdr:cNvPr id="0" name="Drop Down 2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20</xdr:row>
          <xdr:rowOff>0</xdr:rowOff>
        </xdr:from>
        <xdr:to>
          <xdr:col>26</xdr:col>
          <xdr:colOff>10440</xdr:colOff>
          <xdr:row>21</xdr:row>
          <xdr:rowOff>0</xdr:rowOff>
        </xdr:to>
        <xdr:sp>
          <xdr:nvSpPr>
            <xdr:cNvPr id="0" name="Drop Down 2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21</xdr:row>
          <xdr:rowOff>0</xdr:rowOff>
        </xdr:from>
        <xdr:to>
          <xdr:col>26</xdr:col>
          <xdr:colOff>10440</xdr:colOff>
          <xdr:row>22</xdr:row>
          <xdr:rowOff>0</xdr:rowOff>
        </xdr:to>
        <xdr:sp>
          <xdr:nvSpPr>
            <xdr:cNvPr id="0" name="Drop Down 2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19</xdr:row>
          <xdr:rowOff>0</xdr:rowOff>
        </xdr:from>
        <xdr:to>
          <xdr:col>26</xdr:col>
          <xdr:colOff>10440</xdr:colOff>
          <xdr:row>20</xdr:row>
          <xdr:rowOff>0</xdr:rowOff>
        </xdr:to>
        <xdr:sp>
          <xdr:nvSpPr>
            <xdr:cNvPr id="0" name="Drop Down 2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18</xdr:row>
          <xdr:rowOff>0</xdr:rowOff>
        </xdr:from>
        <xdr:to>
          <xdr:col>26</xdr:col>
          <xdr:colOff>10440</xdr:colOff>
          <xdr:row>19</xdr:row>
          <xdr:rowOff>0</xdr:rowOff>
        </xdr:to>
        <xdr:sp>
          <xdr:nvSpPr>
            <xdr:cNvPr id="0" name="Drop Down 2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20</xdr:row>
          <xdr:rowOff>0</xdr:rowOff>
        </xdr:from>
        <xdr:to>
          <xdr:col>30</xdr:col>
          <xdr:colOff>360</xdr:colOff>
          <xdr:row>21</xdr:row>
          <xdr:rowOff>0</xdr:rowOff>
        </xdr:to>
        <xdr:sp>
          <xdr:nvSpPr>
            <xdr:cNvPr id="0" name="Drop Down 3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21</xdr:row>
          <xdr:rowOff>0</xdr:rowOff>
        </xdr:from>
        <xdr:to>
          <xdr:col>30</xdr:col>
          <xdr:colOff>360</xdr:colOff>
          <xdr:row>22</xdr:row>
          <xdr:rowOff>0</xdr:rowOff>
        </xdr:to>
        <xdr:sp>
          <xdr:nvSpPr>
            <xdr:cNvPr id="0" name="Drop Down 3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19</xdr:row>
          <xdr:rowOff>0</xdr:rowOff>
        </xdr:from>
        <xdr:to>
          <xdr:col>30</xdr:col>
          <xdr:colOff>360</xdr:colOff>
          <xdr:row>20</xdr:row>
          <xdr:rowOff>0</xdr:rowOff>
        </xdr:to>
        <xdr:sp>
          <xdr:nvSpPr>
            <xdr:cNvPr id="0" name="Drop Down 3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18</xdr:row>
          <xdr:rowOff>0</xdr:rowOff>
        </xdr:from>
        <xdr:to>
          <xdr:col>30</xdr:col>
          <xdr:colOff>360</xdr:colOff>
          <xdr:row>19</xdr:row>
          <xdr:rowOff>0</xdr:rowOff>
        </xdr:to>
        <xdr:sp>
          <xdr:nvSpPr>
            <xdr:cNvPr id="0" name="Drop Down 3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20</xdr:row>
          <xdr:rowOff>0</xdr:rowOff>
        </xdr:from>
        <xdr:to>
          <xdr:col>34</xdr:col>
          <xdr:colOff>0</xdr:colOff>
          <xdr:row>21</xdr:row>
          <xdr:rowOff>0</xdr:rowOff>
        </xdr:to>
        <xdr:sp>
          <xdr:nvSpPr>
            <xdr:cNvPr id="0" name="Drop Down 3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21</xdr:row>
          <xdr:rowOff>0</xdr:rowOff>
        </xdr:from>
        <xdr:to>
          <xdr:col>34</xdr:col>
          <xdr:colOff>0</xdr:colOff>
          <xdr:row>22</xdr:row>
          <xdr:rowOff>0</xdr:rowOff>
        </xdr:to>
        <xdr:sp>
          <xdr:nvSpPr>
            <xdr:cNvPr id="0" name="Drop Down 3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19</xdr:row>
          <xdr:rowOff>0</xdr:rowOff>
        </xdr:from>
        <xdr:to>
          <xdr:col>34</xdr:col>
          <xdr:colOff>0</xdr:colOff>
          <xdr:row>20</xdr:row>
          <xdr:rowOff>0</xdr:rowOff>
        </xdr:to>
        <xdr:sp>
          <xdr:nvSpPr>
            <xdr:cNvPr id="0" name="Drop Down 3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18</xdr:row>
          <xdr:rowOff>0</xdr:rowOff>
        </xdr:from>
        <xdr:to>
          <xdr:col>34</xdr:col>
          <xdr:colOff>0</xdr:colOff>
          <xdr:row>19</xdr:row>
          <xdr:rowOff>0</xdr:rowOff>
        </xdr:to>
        <xdr:sp>
          <xdr:nvSpPr>
            <xdr:cNvPr id="0" name="Drop Down 3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20</xdr:row>
          <xdr:rowOff>0</xdr:rowOff>
        </xdr:from>
        <xdr:to>
          <xdr:col>38</xdr:col>
          <xdr:colOff>10080</xdr:colOff>
          <xdr:row>21</xdr:row>
          <xdr:rowOff>0</xdr:rowOff>
        </xdr:to>
        <xdr:sp>
          <xdr:nvSpPr>
            <xdr:cNvPr id="0" name="Drop Down 3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21</xdr:row>
          <xdr:rowOff>0</xdr:rowOff>
        </xdr:from>
        <xdr:to>
          <xdr:col>38</xdr:col>
          <xdr:colOff>10080</xdr:colOff>
          <xdr:row>22</xdr:row>
          <xdr:rowOff>0</xdr:rowOff>
        </xdr:to>
        <xdr:sp>
          <xdr:nvSpPr>
            <xdr:cNvPr id="0" name="Drop Down 3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19</xdr:row>
          <xdr:rowOff>0</xdr:rowOff>
        </xdr:from>
        <xdr:to>
          <xdr:col>38</xdr:col>
          <xdr:colOff>10080</xdr:colOff>
          <xdr:row>20</xdr:row>
          <xdr:rowOff>0</xdr:rowOff>
        </xdr:to>
        <xdr:sp>
          <xdr:nvSpPr>
            <xdr:cNvPr id="0" name="Drop Down 4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18</xdr:row>
          <xdr:rowOff>0</xdr:rowOff>
        </xdr:from>
        <xdr:to>
          <xdr:col>38</xdr:col>
          <xdr:colOff>10080</xdr:colOff>
          <xdr:row>19</xdr:row>
          <xdr:rowOff>0</xdr:rowOff>
        </xdr:to>
        <xdr:sp>
          <xdr:nvSpPr>
            <xdr:cNvPr id="0" name="Drop Down 4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20</xdr:row>
          <xdr:rowOff>0</xdr:rowOff>
        </xdr:from>
        <xdr:to>
          <xdr:col>42</xdr:col>
          <xdr:colOff>0</xdr:colOff>
          <xdr:row>21</xdr:row>
          <xdr:rowOff>0</xdr:rowOff>
        </xdr:to>
        <xdr:sp>
          <xdr:nvSpPr>
            <xdr:cNvPr id="0" name="Drop Down 4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21</xdr:row>
          <xdr:rowOff>0</xdr:rowOff>
        </xdr:from>
        <xdr:to>
          <xdr:col>42</xdr:col>
          <xdr:colOff>0</xdr:colOff>
          <xdr:row>22</xdr:row>
          <xdr:rowOff>0</xdr:rowOff>
        </xdr:to>
        <xdr:sp>
          <xdr:nvSpPr>
            <xdr:cNvPr id="0" name="Drop Down 4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19</xdr:row>
          <xdr:rowOff>0</xdr:rowOff>
        </xdr:from>
        <xdr:to>
          <xdr:col>42</xdr:col>
          <xdr:colOff>0</xdr:colOff>
          <xdr:row>20</xdr:row>
          <xdr:rowOff>0</xdr:rowOff>
        </xdr:to>
        <xdr:sp>
          <xdr:nvSpPr>
            <xdr:cNvPr id="0" name="Drop Down 4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18</xdr:row>
          <xdr:rowOff>0</xdr:rowOff>
        </xdr:from>
        <xdr:to>
          <xdr:col>42</xdr:col>
          <xdr:colOff>0</xdr:colOff>
          <xdr:row>19</xdr:row>
          <xdr:rowOff>0</xdr:rowOff>
        </xdr:to>
        <xdr:sp>
          <xdr:nvSpPr>
            <xdr:cNvPr id="0" name="Drop Down 4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20</xdr:row>
          <xdr:rowOff>0</xdr:rowOff>
        </xdr:from>
        <xdr:to>
          <xdr:col>46</xdr:col>
          <xdr:colOff>0</xdr:colOff>
          <xdr:row>21</xdr:row>
          <xdr:rowOff>0</xdr:rowOff>
        </xdr:to>
        <xdr:sp>
          <xdr:nvSpPr>
            <xdr:cNvPr id="0" name="Drop Down 4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21</xdr:row>
          <xdr:rowOff>0</xdr:rowOff>
        </xdr:from>
        <xdr:to>
          <xdr:col>46</xdr:col>
          <xdr:colOff>0</xdr:colOff>
          <xdr:row>22</xdr:row>
          <xdr:rowOff>0</xdr:rowOff>
        </xdr:to>
        <xdr:sp>
          <xdr:nvSpPr>
            <xdr:cNvPr id="0" name="Drop Down 4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19</xdr:row>
          <xdr:rowOff>0</xdr:rowOff>
        </xdr:from>
        <xdr:to>
          <xdr:col>46</xdr:col>
          <xdr:colOff>0</xdr:colOff>
          <xdr:row>20</xdr:row>
          <xdr:rowOff>0</xdr:rowOff>
        </xdr:to>
        <xdr:sp>
          <xdr:nvSpPr>
            <xdr:cNvPr id="0" name="Drop Down 4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0</xdr:colOff>
          <xdr:row>18</xdr:row>
          <xdr:rowOff>0</xdr:rowOff>
        </xdr:from>
        <xdr:to>
          <xdr:col>46</xdr:col>
          <xdr:colOff>0</xdr:colOff>
          <xdr:row>19</xdr:row>
          <xdr:rowOff>0</xdr:rowOff>
        </xdr:to>
        <xdr:sp>
          <xdr:nvSpPr>
            <xdr:cNvPr id="0" name="Drop Down 4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0</xdr:rowOff>
        </xdr:from>
        <xdr:to>
          <xdr:col>6</xdr:col>
          <xdr:colOff>360</xdr:colOff>
          <xdr:row>21</xdr:row>
          <xdr:rowOff>0</xdr:rowOff>
        </xdr:to>
        <xdr:sp>
          <xdr:nvSpPr>
            <xdr:cNvPr id="0" name="Drop Down 5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0</xdr:rowOff>
        </xdr:from>
        <xdr:to>
          <xdr:col>6</xdr:col>
          <xdr:colOff>360</xdr:colOff>
          <xdr:row>22</xdr:row>
          <xdr:rowOff>0</xdr:rowOff>
        </xdr:to>
        <xdr:sp>
          <xdr:nvSpPr>
            <xdr:cNvPr id="0" name="Drop Down 5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6</xdr:col>
          <xdr:colOff>360</xdr:colOff>
          <xdr:row>20</xdr:row>
          <xdr:rowOff>0</xdr:rowOff>
        </xdr:to>
        <xdr:sp>
          <xdr:nvSpPr>
            <xdr:cNvPr id="0" name="Drop Down 5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6</xdr:col>
          <xdr:colOff>360</xdr:colOff>
          <xdr:row>19</xdr:row>
          <xdr:rowOff>0</xdr:rowOff>
        </xdr:to>
        <xdr:sp>
          <xdr:nvSpPr>
            <xdr:cNvPr id="0" name="Drop Down 5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20</xdr:row>
          <xdr:rowOff>0</xdr:rowOff>
        </xdr:from>
        <xdr:to>
          <xdr:col>10</xdr:col>
          <xdr:colOff>360</xdr:colOff>
          <xdr:row>21</xdr:row>
          <xdr:rowOff>0</xdr:rowOff>
        </xdr:to>
        <xdr:sp>
          <xdr:nvSpPr>
            <xdr:cNvPr id="0" name="Drop Down 5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21</xdr:row>
          <xdr:rowOff>0</xdr:rowOff>
        </xdr:from>
        <xdr:to>
          <xdr:col>10</xdr:col>
          <xdr:colOff>360</xdr:colOff>
          <xdr:row>22</xdr:row>
          <xdr:rowOff>0</xdr:rowOff>
        </xdr:to>
        <xdr:sp>
          <xdr:nvSpPr>
            <xdr:cNvPr id="0" name="Drop Down 5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19</xdr:row>
          <xdr:rowOff>0</xdr:rowOff>
        </xdr:from>
        <xdr:to>
          <xdr:col>10</xdr:col>
          <xdr:colOff>360</xdr:colOff>
          <xdr:row>20</xdr:row>
          <xdr:rowOff>0</xdr:rowOff>
        </xdr:to>
        <xdr:sp>
          <xdr:nvSpPr>
            <xdr:cNvPr id="0" name="Drop Down 6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18</xdr:row>
          <xdr:rowOff>0</xdr:rowOff>
        </xdr:from>
        <xdr:to>
          <xdr:col>10</xdr:col>
          <xdr:colOff>360</xdr:colOff>
          <xdr:row>19</xdr:row>
          <xdr:rowOff>0</xdr:rowOff>
        </xdr:to>
        <xdr:sp>
          <xdr:nvSpPr>
            <xdr:cNvPr id="0" name="Drop Down 6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20</xdr:row>
          <xdr:rowOff>0</xdr:rowOff>
        </xdr:from>
        <xdr:to>
          <xdr:col>14</xdr:col>
          <xdr:colOff>10440</xdr:colOff>
          <xdr:row>21</xdr:row>
          <xdr:rowOff>0</xdr:rowOff>
        </xdr:to>
        <xdr:sp>
          <xdr:nvSpPr>
            <xdr:cNvPr id="0" name="Drop Down 6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0</xdr:rowOff>
        </xdr:from>
        <xdr:to>
          <xdr:col>14</xdr:col>
          <xdr:colOff>10440</xdr:colOff>
          <xdr:row>22</xdr:row>
          <xdr:rowOff>0</xdr:rowOff>
        </xdr:to>
        <xdr:sp>
          <xdr:nvSpPr>
            <xdr:cNvPr id="0" name="Drop Down 6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0</xdr:rowOff>
        </xdr:from>
        <xdr:to>
          <xdr:col>14</xdr:col>
          <xdr:colOff>10440</xdr:colOff>
          <xdr:row>20</xdr:row>
          <xdr:rowOff>0</xdr:rowOff>
        </xdr:to>
        <xdr:sp>
          <xdr:nvSpPr>
            <xdr:cNvPr id="0" name="Drop Down 6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0</xdr:rowOff>
        </xdr:from>
        <xdr:to>
          <xdr:col>14</xdr:col>
          <xdr:colOff>10440</xdr:colOff>
          <xdr:row>19</xdr:row>
          <xdr:rowOff>0</xdr:rowOff>
        </xdr:to>
        <xdr:sp>
          <xdr:nvSpPr>
            <xdr:cNvPr id="0" name="Drop Down 6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20</xdr:row>
          <xdr:rowOff>0</xdr:rowOff>
        </xdr:from>
        <xdr:to>
          <xdr:col>18</xdr:col>
          <xdr:colOff>0</xdr:colOff>
          <xdr:row>21</xdr:row>
          <xdr:rowOff>0</xdr:rowOff>
        </xdr:to>
        <xdr:sp>
          <xdr:nvSpPr>
            <xdr:cNvPr id="0" name="Drop Down 6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21</xdr:row>
          <xdr:rowOff>0</xdr:rowOff>
        </xdr:from>
        <xdr:to>
          <xdr:col>18</xdr:col>
          <xdr:colOff>0</xdr:colOff>
          <xdr:row>22</xdr:row>
          <xdr:rowOff>0</xdr:rowOff>
        </xdr:to>
        <xdr:sp>
          <xdr:nvSpPr>
            <xdr:cNvPr id="0" name="Drop Down 6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0</xdr:rowOff>
        </xdr:from>
        <xdr:to>
          <xdr:col>18</xdr:col>
          <xdr:colOff>0</xdr:colOff>
          <xdr:row>20</xdr:row>
          <xdr:rowOff>0</xdr:rowOff>
        </xdr:to>
        <xdr:sp>
          <xdr:nvSpPr>
            <xdr:cNvPr id="0" name="Drop Down 6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0</xdr:rowOff>
        </xdr:from>
        <xdr:to>
          <xdr:col>18</xdr:col>
          <xdr:colOff>0</xdr:colOff>
          <xdr:row>19</xdr:row>
          <xdr:rowOff>0</xdr:rowOff>
        </xdr:to>
        <xdr:sp>
          <xdr:nvSpPr>
            <xdr:cNvPr id="0" name="Drop Down 6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20</xdr:row>
          <xdr:rowOff>0</xdr:rowOff>
        </xdr:from>
        <xdr:to>
          <xdr:col>22</xdr:col>
          <xdr:colOff>360</xdr:colOff>
          <xdr:row>21</xdr:row>
          <xdr:rowOff>0</xdr:rowOff>
        </xdr:to>
        <xdr:sp>
          <xdr:nvSpPr>
            <xdr:cNvPr id="0" name="Drop Down 7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21</xdr:row>
          <xdr:rowOff>0</xdr:rowOff>
        </xdr:from>
        <xdr:to>
          <xdr:col>22</xdr:col>
          <xdr:colOff>360</xdr:colOff>
          <xdr:row>22</xdr:row>
          <xdr:rowOff>0</xdr:rowOff>
        </xdr:to>
        <xdr:sp>
          <xdr:nvSpPr>
            <xdr:cNvPr id="0" name="Drop Down 7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19</xdr:row>
          <xdr:rowOff>0</xdr:rowOff>
        </xdr:from>
        <xdr:to>
          <xdr:col>22</xdr:col>
          <xdr:colOff>360</xdr:colOff>
          <xdr:row>20</xdr:row>
          <xdr:rowOff>0</xdr:rowOff>
        </xdr:to>
        <xdr:sp>
          <xdr:nvSpPr>
            <xdr:cNvPr id="0" name="Drop Down 7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18</xdr:row>
          <xdr:rowOff>0</xdr:rowOff>
        </xdr:from>
        <xdr:to>
          <xdr:col>22</xdr:col>
          <xdr:colOff>360</xdr:colOff>
          <xdr:row>19</xdr:row>
          <xdr:rowOff>0</xdr:rowOff>
        </xdr:to>
        <xdr:sp>
          <xdr:nvSpPr>
            <xdr:cNvPr id="0" name="Drop Down 7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29520</xdr:colOff>
          <xdr:row>12</xdr:row>
          <xdr:rowOff>161640</xdr:rowOff>
        </xdr:from>
        <xdr:to>
          <xdr:col>2</xdr:col>
          <xdr:colOff>-38160</xdr:colOff>
          <xdr:row>13</xdr:row>
          <xdr:rowOff>124200</xdr:rowOff>
        </xdr:to>
        <xdr:sp>
          <xdr:nvSpPr>
            <xdr:cNvPr id="1001" name="Button 74" descr="Curve 1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50760</xdr:colOff>
          <xdr:row>12</xdr:row>
          <xdr:rowOff>181080</xdr:rowOff>
        </xdr:from>
        <xdr:to>
          <xdr:col>46</xdr:col>
          <xdr:colOff>-28080</xdr:colOff>
          <xdr:row>13</xdr:row>
          <xdr:rowOff>142920</xdr:rowOff>
        </xdr:to>
        <xdr:sp>
          <xdr:nvSpPr>
            <xdr:cNvPr id="1002" name="Button 76" descr="Curve 12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12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50760</xdr:colOff>
          <xdr:row>12</xdr:row>
          <xdr:rowOff>171360</xdr:rowOff>
        </xdr:from>
        <xdr:to>
          <xdr:col>42</xdr:col>
          <xdr:colOff>-28080</xdr:colOff>
          <xdr:row>13</xdr:row>
          <xdr:rowOff>132840</xdr:rowOff>
        </xdr:to>
        <xdr:sp>
          <xdr:nvSpPr>
            <xdr:cNvPr id="1003" name="Button 77" descr="Curve 11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11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60840</xdr:colOff>
          <xdr:row>12</xdr:row>
          <xdr:rowOff>142920</xdr:rowOff>
        </xdr:from>
        <xdr:to>
          <xdr:col>38</xdr:col>
          <xdr:colOff>-8640</xdr:colOff>
          <xdr:row>13</xdr:row>
          <xdr:rowOff>104400</xdr:rowOff>
        </xdr:to>
        <xdr:sp>
          <xdr:nvSpPr>
            <xdr:cNvPr id="1004" name="Button 78" descr="Curve 10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10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40320</xdr:colOff>
          <xdr:row>12</xdr:row>
          <xdr:rowOff>152640</xdr:rowOff>
        </xdr:from>
        <xdr:to>
          <xdr:col>34</xdr:col>
          <xdr:colOff>-38520</xdr:colOff>
          <xdr:row>13</xdr:row>
          <xdr:rowOff>114120</xdr:rowOff>
        </xdr:to>
        <xdr:sp>
          <xdr:nvSpPr>
            <xdr:cNvPr id="1005" name="Button 79" descr="Curve 9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9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29520</xdr:colOff>
          <xdr:row>12</xdr:row>
          <xdr:rowOff>161640</xdr:rowOff>
        </xdr:from>
        <xdr:to>
          <xdr:col>30</xdr:col>
          <xdr:colOff>-48960</xdr:colOff>
          <xdr:row>13</xdr:row>
          <xdr:rowOff>124200</xdr:rowOff>
        </xdr:to>
        <xdr:sp>
          <xdr:nvSpPr>
            <xdr:cNvPr id="1006" name="Button 80" descr="Curve 8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8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119880</xdr:colOff>
          <xdr:row>12</xdr:row>
          <xdr:rowOff>171360</xdr:rowOff>
        </xdr:from>
        <xdr:to>
          <xdr:col>26</xdr:col>
          <xdr:colOff>50400</xdr:colOff>
          <xdr:row>13</xdr:row>
          <xdr:rowOff>132840</xdr:rowOff>
        </xdr:to>
        <xdr:sp>
          <xdr:nvSpPr>
            <xdr:cNvPr id="1007" name="Button 81" descr="Curve 7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7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29880</xdr:colOff>
          <xdr:row>12</xdr:row>
          <xdr:rowOff>190080</xdr:rowOff>
        </xdr:from>
        <xdr:to>
          <xdr:col>22</xdr:col>
          <xdr:colOff>-48960</xdr:colOff>
          <xdr:row>13</xdr:row>
          <xdr:rowOff>152640</xdr:rowOff>
        </xdr:to>
        <xdr:sp>
          <xdr:nvSpPr>
            <xdr:cNvPr id="1008" name="Button 82" descr="Curve 6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6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1107360</xdr:colOff>
          <xdr:row>12</xdr:row>
          <xdr:rowOff>190080</xdr:rowOff>
        </xdr:from>
        <xdr:to>
          <xdr:col>17</xdr:col>
          <xdr:colOff>1702080</xdr:colOff>
          <xdr:row>13</xdr:row>
          <xdr:rowOff>152640</xdr:rowOff>
        </xdr:to>
        <xdr:sp>
          <xdr:nvSpPr>
            <xdr:cNvPr id="1009" name="Button 83" descr="Curve 5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5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1056960</xdr:colOff>
          <xdr:row>12</xdr:row>
          <xdr:rowOff>190080</xdr:rowOff>
        </xdr:from>
        <xdr:to>
          <xdr:col>13</xdr:col>
          <xdr:colOff>1652760</xdr:colOff>
          <xdr:row>13</xdr:row>
          <xdr:rowOff>152640</xdr:rowOff>
        </xdr:to>
        <xdr:sp>
          <xdr:nvSpPr>
            <xdr:cNvPr id="1010" name="Button 84" descr="Curve 4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4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131400</xdr:colOff>
          <xdr:row>12</xdr:row>
          <xdr:rowOff>171360</xdr:rowOff>
        </xdr:from>
        <xdr:to>
          <xdr:col>10</xdr:col>
          <xdr:colOff>50760</xdr:colOff>
          <xdr:row>13</xdr:row>
          <xdr:rowOff>132840</xdr:rowOff>
        </xdr:to>
        <xdr:sp>
          <xdr:nvSpPr>
            <xdr:cNvPr id="1011" name="Button 85" descr="Curve 3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3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141480</xdr:colOff>
          <xdr:row>12</xdr:row>
          <xdr:rowOff>171360</xdr:rowOff>
        </xdr:from>
        <xdr:to>
          <xdr:col>6</xdr:col>
          <xdr:colOff>60840</xdr:colOff>
          <xdr:row>13</xdr:row>
          <xdr:rowOff>132840</xdr:rowOff>
        </xdr:to>
        <xdr:sp>
          <xdr:nvSpPr>
            <xdr:cNvPr id="1012" name="Button 86" descr="Curve 2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2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412200</xdr:colOff>
          <xdr:row>1</xdr:row>
          <xdr:rowOff>76320</xdr:rowOff>
        </xdr:from>
        <xdr:to>
          <xdr:col>5</xdr:col>
          <xdr:colOff>1581120</xdr:colOff>
          <xdr:row>5</xdr:row>
          <xdr:rowOff>162000</xdr:rowOff>
        </xdr:to>
        <xdr:sp>
          <xdr:nvSpPr>
            <xdr:cNvPr id="1013" name="Button 87" descr="Fetch All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All Curves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0</xdr:colOff>
          <xdr:row>20</xdr:row>
          <xdr:rowOff>9720</xdr:rowOff>
        </xdr:from>
        <xdr:to>
          <xdr:col>50</xdr:col>
          <xdr:colOff>0</xdr:colOff>
          <xdr:row>21</xdr:row>
          <xdr:rowOff>9720</xdr:rowOff>
        </xdr:to>
        <xdr:sp>
          <xdr:nvSpPr>
            <xdr:cNvPr id="0" name="Drop Down 8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0</xdr:colOff>
          <xdr:row>21</xdr:row>
          <xdr:rowOff>0</xdr:rowOff>
        </xdr:from>
        <xdr:to>
          <xdr:col>50</xdr:col>
          <xdr:colOff>0</xdr:colOff>
          <xdr:row>22</xdr:row>
          <xdr:rowOff>0</xdr:rowOff>
        </xdr:to>
        <xdr:sp>
          <xdr:nvSpPr>
            <xdr:cNvPr id="0" name="Drop Down 8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0</xdr:colOff>
          <xdr:row>19</xdr:row>
          <xdr:rowOff>0</xdr:rowOff>
        </xdr:from>
        <xdr:to>
          <xdr:col>50</xdr:col>
          <xdr:colOff>0</xdr:colOff>
          <xdr:row>20</xdr:row>
          <xdr:rowOff>0</xdr:rowOff>
        </xdr:to>
        <xdr:sp>
          <xdr:nvSpPr>
            <xdr:cNvPr id="0" name="Drop Down 9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0</xdr:colOff>
          <xdr:row>18</xdr:row>
          <xdr:rowOff>0</xdr:rowOff>
        </xdr:from>
        <xdr:to>
          <xdr:col>50</xdr:col>
          <xdr:colOff>0</xdr:colOff>
          <xdr:row>19</xdr:row>
          <xdr:rowOff>0</xdr:rowOff>
        </xdr:to>
        <xdr:sp>
          <xdr:nvSpPr>
            <xdr:cNvPr id="0" name="Drop Down 9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50760</xdr:colOff>
          <xdr:row>12</xdr:row>
          <xdr:rowOff>181080</xdr:rowOff>
        </xdr:from>
        <xdr:to>
          <xdr:col>50</xdr:col>
          <xdr:colOff>-28080</xdr:colOff>
          <xdr:row>13</xdr:row>
          <xdr:rowOff>142920</xdr:rowOff>
        </xdr:to>
        <xdr:sp>
          <xdr:nvSpPr>
            <xdr:cNvPr id="1014" name="Button 92" descr="Curve 13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13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0</xdr:colOff>
          <xdr:row>20</xdr:row>
          <xdr:rowOff>0</xdr:rowOff>
        </xdr:from>
        <xdr:to>
          <xdr:col>54</xdr:col>
          <xdr:colOff>360</xdr:colOff>
          <xdr:row>21</xdr:row>
          <xdr:rowOff>0</xdr:rowOff>
        </xdr:to>
        <xdr:sp>
          <xdr:nvSpPr>
            <xdr:cNvPr id="0" name="Drop Down 9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0</xdr:colOff>
          <xdr:row>21</xdr:row>
          <xdr:rowOff>0</xdr:rowOff>
        </xdr:from>
        <xdr:to>
          <xdr:col>54</xdr:col>
          <xdr:colOff>360</xdr:colOff>
          <xdr:row>22</xdr:row>
          <xdr:rowOff>0</xdr:rowOff>
        </xdr:to>
        <xdr:sp>
          <xdr:nvSpPr>
            <xdr:cNvPr id="0" name="Drop Down 9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0</xdr:colOff>
          <xdr:row>19</xdr:row>
          <xdr:rowOff>0</xdr:rowOff>
        </xdr:from>
        <xdr:to>
          <xdr:col>54</xdr:col>
          <xdr:colOff>360</xdr:colOff>
          <xdr:row>20</xdr:row>
          <xdr:rowOff>0</xdr:rowOff>
        </xdr:to>
        <xdr:sp>
          <xdr:nvSpPr>
            <xdr:cNvPr id="0" name="Drop Down 9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0</xdr:colOff>
          <xdr:row>18</xdr:row>
          <xdr:rowOff>0</xdr:rowOff>
        </xdr:from>
        <xdr:to>
          <xdr:col>54</xdr:col>
          <xdr:colOff>360</xdr:colOff>
          <xdr:row>19</xdr:row>
          <xdr:rowOff>0</xdr:rowOff>
        </xdr:to>
        <xdr:sp>
          <xdr:nvSpPr>
            <xdr:cNvPr id="0" name="Drop Down 9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50760</xdr:colOff>
          <xdr:row>12</xdr:row>
          <xdr:rowOff>181080</xdr:rowOff>
        </xdr:from>
        <xdr:to>
          <xdr:col>54</xdr:col>
          <xdr:colOff>-28080</xdr:colOff>
          <xdr:row>13</xdr:row>
          <xdr:rowOff>142920</xdr:rowOff>
        </xdr:to>
        <xdr:sp>
          <xdr:nvSpPr>
            <xdr:cNvPr id="1015" name="Button 97" descr="Curve 14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14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20</xdr:row>
          <xdr:rowOff>0</xdr:rowOff>
        </xdr:from>
        <xdr:to>
          <xdr:col>58</xdr:col>
          <xdr:colOff>360</xdr:colOff>
          <xdr:row>21</xdr:row>
          <xdr:rowOff>0</xdr:rowOff>
        </xdr:to>
        <xdr:sp>
          <xdr:nvSpPr>
            <xdr:cNvPr id="0" name="Drop Down 9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21</xdr:row>
          <xdr:rowOff>0</xdr:rowOff>
        </xdr:from>
        <xdr:to>
          <xdr:col>58</xdr:col>
          <xdr:colOff>360</xdr:colOff>
          <xdr:row>22</xdr:row>
          <xdr:rowOff>0</xdr:rowOff>
        </xdr:to>
        <xdr:sp>
          <xdr:nvSpPr>
            <xdr:cNvPr id="0" name="Drop Down 9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19</xdr:row>
          <xdr:rowOff>0</xdr:rowOff>
        </xdr:from>
        <xdr:to>
          <xdr:col>58</xdr:col>
          <xdr:colOff>360</xdr:colOff>
          <xdr:row>20</xdr:row>
          <xdr:rowOff>0</xdr:rowOff>
        </xdr:to>
        <xdr:sp>
          <xdr:nvSpPr>
            <xdr:cNvPr id="0" name="Drop Down 10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0</xdr:colOff>
          <xdr:row>18</xdr:row>
          <xdr:rowOff>0</xdr:rowOff>
        </xdr:from>
        <xdr:to>
          <xdr:col>58</xdr:col>
          <xdr:colOff>360</xdr:colOff>
          <xdr:row>19</xdr:row>
          <xdr:rowOff>0</xdr:rowOff>
        </xdr:to>
        <xdr:sp>
          <xdr:nvSpPr>
            <xdr:cNvPr id="0" name="Drop Down 10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50760</xdr:colOff>
          <xdr:row>12</xdr:row>
          <xdr:rowOff>181080</xdr:rowOff>
        </xdr:from>
        <xdr:to>
          <xdr:col>58</xdr:col>
          <xdr:colOff>-28080</xdr:colOff>
          <xdr:row>13</xdr:row>
          <xdr:rowOff>142920</xdr:rowOff>
        </xdr:to>
        <xdr:sp>
          <xdr:nvSpPr>
            <xdr:cNvPr id="1016" name="Button 102" descr="Curve 15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15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0</xdr:colOff>
          <xdr:row>20</xdr:row>
          <xdr:rowOff>0</xdr:rowOff>
        </xdr:from>
        <xdr:to>
          <xdr:col>62</xdr:col>
          <xdr:colOff>360</xdr:colOff>
          <xdr:row>21</xdr:row>
          <xdr:rowOff>0</xdr:rowOff>
        </xdr:to>
        <xdr:sp>
          <xdr:nvSpPr>
            <xdr:cNvPr id="0" name="Drop Down 10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0</xdr:colOff>
          <xdr:row>21</xdr:row>
          <xdr:rowOff>0</xdr:rowOff>
        </xdr:from>
        <xdr:to>
          <xdr:col>62</xdr:col>
          <xdr:colOff>360</xdr:colOff>
          <xdr:row>22</xdr:row>
          <xdr:rowOff>0</xdr:rowOff>
        </xdr:to>
        <xdr:sp>
          <xdr:nvSpPr>
            <xdr:cNvPr id="0" name="Drop Down 10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0</xdr:colOff>
          <xdr:row>19</xdr:row>
          <xdr:rowOff>0</xdr:rowOff>
        </xdr:from>
        <xdr:to>
          <xdr:col>62</xdr:col>
          <xdr:colOff>360</xdr:colOff>
          <xdr:row>20</xdr:row>
          <xdr:rowOff>0</xdr:rowOff>
        </xdr:to>
        <xdr:sp>
          <xdr:nvSpPr>
            <xdr:cNvPr id="0" name="Drop Down 10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0</xdr:colOff>
          <xdr:row>18</xdr:row>
          <xdr:rowOff>0</xdr:rowOff>
        </xdr:from>
        <xdr:to>
          <xdr:col>62</xdr:col>
          <xdr:colOff>360</xdr:colOff>
          <xdr:row>19</xdr:row>
          <xdr:rowOff>0</xdr:rowOff>
        </xdr:to>
        <xdr:sp>
          <xdr:nvSpPr>
            <xdr:cNvPr id="0" name="Drop Down 10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50400</xdr:colOff>
          <xdr:row>12</xdr:row>
          <xdr:rowOff>181080</xdr:rowOff>
        </xdr:from>
        <xdr:to>
          <xdr:col>62</xdr:col>
          <xdr:colOff>-27720</xdr:colOff>
          <xdr:row>13</xdr:row>
          <xdr:rowOff>142920</xdr:rowOff>
        </xdr:to>
        <xdr:sp>
          <xdr:nvSpPr>
            <xdr:cNvPr id="1017" name="Button 107" descr="Curve 16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16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0</xdr:colOff>
          <xdr:row>20</xdr:row>
          <xdr:rowOff>0</xdr:rowOff>
        </xdr:from>
        <xdr:to>
          <xdr:col>66</xdr:col>
          <xdr:colOff>0</xdr:colOff>
          <xdr:row>21</xdr:row>
          <xdr:rowOff>0</xdr:rowOff>
        </xdr:to>
        <xdr:sp>
          <xdr:nvSpPr>
            <xdr:cNvPr id="0" name="Drop Down 10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0</xdr:colOff>
          <xdr:row>21</xdr:row>
          <xdr:rowOff>0</xdr:rowOff>
        </xdr:from>
        <xdr:to>
          <xdr:col>66</xdr:col>
          <xdr:colOff>0</xdr:colOff>
          <xdr:row>22</xdr:row>
          <xdr:rowOff>0</xdr:rowOff>
        </xdr:to>
        <xdr:sp>
          <xdr:nvSpPr>
            <xdr:cNvPr id="0" name="Drop Down 10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0</xdr:colOff>
          <xdr:row>19</xdr:row>
          <xdr:rowOff>0</xdr:rowOff>
        </xdr:from>
        <xdr:to>
          <xdr:col>66</xdr:col>
          <xdr:colOff>0</xdr:colOff>
          <xdr:row>20</xdr:row>
          <xdr:rowOff>0</xdr:rowOff>
        </xdr:to>
        <xdr:sp>
          <xdr:nvSpPr>
            <xdr:cNvPr id="0" name="Drop Down 11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0</xdr:colOff>
          <xdr:row>18</xdr:row>
          <xdr:rowOff>0</xdr:rowOff>
        </xdr:from>
        <xdr:to>
          <xdr:col>66</xdr:col>
          <xdr:colOff>0</xdr:colOff>
          <xdr:row>19</xdr:row>
          <xdr:rowOff>0</xdr:rowOff>
        </xdr:to>
        <xdr:sp>
          <xdr:nvSpPr>
            <xdr:cNvPr id="0" name="Drop Down 11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50760</xdr:colOff>
          <xdr:row>12</xdr:row>
          <xdr:rowOff>181080</xdr:rowOff>
        </xdr:from>
        <xdr:to>
          <xdr:col>66</xdr:col>
          <xdr:colOff>-28080</xdr:colOff>
          <xdr:row>13</xdr:row>
          <xdr:rowOff>142920</xdr:rowOff>
        </xdr:to>
        <xdr:sp>
          <xdr:nvSpPr>
            <xdr:cNvPr id="1018" name="Button 112" descr="Curve 17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17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I:/Trading/KHOLST/INTRA/Prompt/Deals_Jul29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H:/east0915(c)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CT_Trading/Central/Ontario/Gstorey/east_swa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als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ositions"/>
      <sheetName val="INDEX"/>
      <sheetName val="p1"/>
      <sheetName val="p0"/>
      <sheetName val="p_chgs"/>
      <sheetName val="pl"/>
      <sheetName val="m1"/>
      <sheetName val="m0"/>
      <sheetName val="m_chg"/>
      <sheetName val="download"/>
      <sheetName val="GD_Fetch"/>
      <sheetName val="upload"/>
      <sheetName val="Tables"/>
      <sheetName val="batch"/>
      <sheetName val="Codes"/>
      <sheetName val="UpLoad Macro"/>
      <sheetName val="Curve Load Macro"/>
      <sheetName val="Setup Macro"/>
      <sheetName val="mdlCode"/>
      <sheetName val="dlgPostID"/>
      <sheetName val="I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*****"/>
      <sheetName val="Sheet1"/>
      <sheetName val="Summer"/>
      <sheetName val="Swap"/>
      <sheetName val="Feeds"/>
      <sheetName val="Option"/>
      <sheetName val="GL"/>
      <sheetName val="Fuel Hist"/>
    </sheetNames>
    <sheetDataSet>
      <sheetData sheetId="0"/>
      <sheetData sheetId="1"/>
      <sheetData sheetId="2"/>
      <sheetData sheetId="3"/>
      <sheetData sheetId="4"/>
      <sheetData sheetId="5">
        <row r="22">
          <cell r="P22">
            <v>-20.7196342533082</v>
          </cell>
        </row>
      </sheetData>
      <sheetData sheetId="6"/>
      <sheetData sheetId="7"/>
    </sheetDataSet>
  </externalBook>
</externalLink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909" createdVersion="3">
  <cacheSource type="worksheet">
    <worksheetSource ref="A6:C1500" sheet="I1"/>
  </cacheSource>
  <cacheFields count="3">
    <cacheField name="PUB Code (Region)" numFmtId="0">
      <sharedItems containsBlank="1" count="22">
        <s v="CGPR-ALBR/IDX"/>
        <s v="CGPR-CARLTN/IDX"/>
        <s v="CGPR-CHIP/IDX"/>
        <s v="CGPR-DAWN/IDX"/>
        <s v="CGPR-EMRSNUS/I"/>
        <s v="CGPR-FARWEL/IDX"/>
        <s v="CGPR-IROQ/IDX"/>
        <s v="CGPR-NIAG/IDX"/>
        <s v="CGPR-PARK/IDX"/>
        <s v="CGPR-SPUR/IDX"/>
        <s v="CGPR-ST.CLAIR/I"/>
        <s v="CGPR-WADD/IDX"/>
        <s v="CONSUMERS_CDA/I"/>
        <s v="IF-ANR/JOLIET-I"/>
        <s v="IF-PAN/TX/OK/I"/>
        <s v="MICH/CONS/I"/>
        <s v="ML7/CG-IDX"/>
        <s v="NGI-CTYGATE/I"/>
        <s v="NGMR-ALBDR/IDX"/>
        <s v="NGW-IROQ/Z2-IDX"/>
        <s v="UNION_CDA/IDX"/>
        <m/>
      </sharedItems>
    </cacheField>
    <cacheField name="Period" numFmtId="0">
      <sharedItems containsNonDate="0" containsDate="1" containsString="0" containsBlank="1" minDate="2000-06-01T00:00:00" maxDate="2009-10-01T00:00:00" count="114"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m/>
      </sharedItems>
    </cacheField>
    <cacheField name="Qty" numFmtId="0">
      <sharedItems containsString="0" containsBlank="1" containsNumber="1" minValue="-107.73821006" maxValue="788.04265925" count="651">
        <n v="-107.73821006"/>
        <n v="-106.45029128"/>
        <n v="-105.80173909"/>
        <n v="-104.87829388"/>
        <n v="-104.53347096"/>
        <n v="-103.62802978"/>
        <n v="-101.76311118"/>
        <n v="-99.31101876"/>
        <n v="-98.70401753"/>
        <n v="-97.55655805"/>
        <n v="-96.6784876"/>
        <n v="-96.39146721"/>
        <n v="-95.2441399"/>
        <n v="-94.66714214"/>
        <n v="-93.83284826"/>
        <n v="-93.54202374"/>
        <n v="-93.13794818"/>
        <n v="-92.71601638"/>
        <n v="-92.56867752"/>
        <n v="-92.43221079"/>
        <n v="-91.87227728"/>
        <n v="-91.49254294"/>
        <n v="-91.05817822"/>
        <n v="-90.81345971"/>
        <n v="-90.66905246"/>
        <n v="-89.97716195"/>
        <n v="-89.73830455"/>
        <n v="-89.69226837"/>
        <n v="-88.6790357"/>
        <n v="-88.62468022"/>
        <n v="-88.60639116"/>
        <n v="-88.14530627"/>
        <n v="-88.08778376"/>
        <n v="-87.35222404"/>
        <n v="-87.31147322"/>
        <n v="-87.10462166"/>
        <n v="-87.04086098"/>
        <n v="-86.32108559"/>
        <n v="-86.27226107"/>
        <n v="-86.07631338"/>
        <n v="-85.5568488"/>
        <n v="-84.78859383"/>
        <n v="-84.72964252"/>
        <n v="-84.55677599"/>
        <n v="-83.82811293"/>
        <n v="-83.78755459"/>
        <n v="-83.53490331"/>
        <n v="-83.09870921"/>
        <n v="-82.82601905"/>
        <n v="-82.51748691"/>
        <n v="-82.47762187"/>
        <n v="-82.32139858"/>
        <n v="-82.00434245"/>
        <n v="-81.60289147"/>
        <n v="-81.33459431"/>
        <n v="-81.32808899"/>
        <n v="-81.00224321"/>
        <n v="-80.63009565"/>
        <n v="-80.33862576"/>
        <n v="-80.01021268"/>
        <n v="-79.55234642"/>
        <n v="-79.50990237"/>
        <n v="-79.17905421"/>
        <n v="-78.86498354"/>
        <n v="-78.56480069"/>
        <n v="-77.90017032"/>
        <n v="-77.59739534"/>
        <n v="-76.64617411"/>
        <n v="-76.17579198"/>
        <n v="-75.81087643"/>
        <n v="-75.55348652"/>
        <n v="-75.35568259"/>
        <n v="-75.25825628"/>
        <n v="-74.62212926"/>
        <n v="-74.48505509"/>
        <n v="-74.35130413"/>
        <n v="-73.89441268"/>
        <n v="-73.79038425"/>
        <n v="-73.26597434"/>
        <n v="-73.03225935"/>
        <n v="-72.38325572"/>
        <n v="-72.15100858"/>
        <n v="-71.36582678"/>
        <n v="-71.27994272"/>
        <n v="-70.84113712"/>
        <n v="-70.2417395"/>
        <n v="-69.98522053"/>
        <n v="-69.39393877"/>
        <n v="-69.13921"/>
        <n v="-68.7130315"/>
        <n v="-68.13379196"/>
        <n v="-67.90885677"/>
        <n v="-67.65050492"/>
        <n v="-67.31037069"/>
        <n v="-67.08690066"/>
        <n v="-66.33309238"/>
        <n v="-66.27898608"/>
        <n v="-65.87854933"/>
        <n v="-65.31284871"/>
        <n v="-65.09793803"/>
        <n v="-64.52210776"/>
        <n v="-63.36835487"/>
        <n v="-61.68072035"/>
        <n v="-55.44620842"/>
        <n v="-55.12775569"/>
        <n v="-54.49489604"/>
        <n v="-53.835"/>
        <n v="-53.03710888"/>
        <n v="-41.0419554"/>
        <n v="-40.96438179"/>
        <n v="-40.72910478"/>
        <n v="-40.26153978"/>
        <n v="-39.774"/>
        <n v="-39.18450762"/>
        <n v="-37.71515682"/>
        <n v="-36.88291084"/>
        <n v="-36.43595136"/>
        <n v="-35.56072389"/>
        <n v="-30.52737031"/>
        <n v="-30.34078325"/>
        <n v="-30.0145999"/>
        <n v="-29.98806387"/>
        <n v="-29.83438222"/>
        <n v="-29.83438221"/>
        <n v="-29.71815242"/>
        <n v="-29.62992476"/>
        <n v="-29.48968846"/>
        <n v="-29.48968845"/>
        <n v="-29.27724602"/>
        <n v="-29.21465843"/>
        <n v="-29.21465842"/>
        <n v="-29.09988177"/>
        <n v="-28.84342687"/>
        <n v="-28.75402985"/>
        <n v="-28.50012216"/>
        <n v="-27.99051667"/>
        <n v="-27.23685799"/>
        <n v="-27.09807473"/>
        <n v="-26.84534962"/>
        <n v="-26.78379322"/>
        <n v="-26.32280411"/>
        <n v="-26.16475319"/>
        <n v="-25.86245677"/>
        <n v="-25.76631718"/>
        <n v="-25.62125543"/>
        <n v="-25.61023064"/>
        <n v="-25.31507563"/>
        <n v="-25.08195004"/>
        <n v="-25.01536639"/>
        <n v="-24.72008558"/>
        <n v="-24.57130366"/>
        <n v="-24.3502248"/>
        <n v="-24.28120338"/>
        <n v="-24.06278561"/>
        <n v="-23.63558963"/>
        <n v="-23.48938667"/>
        <n v="-23.0034562"/>
        <n v="-22.99138523"/>
        <n v="-22.87133692"/>
        <n v="-22.60877686"/>
        <n v="-22.335"/>
        <n v="-22.24658952"/>
        <n v="-22.11233289"/>
        <n v="-22.00397188"/>
        <n v="-21.85386214"/>
        <n v="-21.65505538"/>
        <n v="-21.58975717"/>
        <n v="-21.32680394"/>
        <n v="-21.19418076"/>
        <n v="-21.01940175"/>
        <n v="-20.93518628"/>
        <n v="-20.76367306"/>
        <n v="-20.67879407"/>
        <n v="-20.56045765"/>
        <n v="-20.5494879"/>
        <n v="-20.38280739"/>
        <n v="-20.30522455"/>
        <n v="-20.13344954"/>
        <n v="-20.05519677"/>
        <n v="-19.8093518"/>
        <n v="-19.68778063"/>
        <n v="-19.52694458"/>
        <n v="-19.45064175"/>
        <n v="-19.2862335"/>
        <n v="-19.27726087"/>
        <n v="-19.21623822"/>
        <n v="-19.09815374"/>
        <n v="-19.04681758"/>
        <n v="-18.93573264"/>
        <n v="-18.93077417"/>
        <n v="-18.87532855"/>
        <n v="-18.76554502"/>
        <n v="-18.7075923"/>
        <n v="-18.70384693"/>
        <n v="-18.64756758"/>
        <n v="-18.54183916"/>
        <n v="-18.44463583"/>
        <n v="-18.42243893"/>
        <n v="-18.30902877"/>
        <n v="-18.20815511"/>
        <n v="-18.1541133"/>
        <n v="-18.08781548"/>
        <n v="-17.93499756"/>
        <n v="-17.86916242"/>
        <n v="-17.75901576"/>
        <n v="-17.60931019"/>
        <n v="-17.55117525"/>
        <n v="-17.39649537"/>
        <n v="-17.33873911"/>
        <n v="-17.1439159"/>
        <n v="-17.12993202"/>
        <n v="-17.02643837"/>
        <n v="-16.88023195"/>
        <n v="-16.82468787"/>
        <n v="-16.67586342"/>
        <n v="-16.62542773"/>
        <n v="-16.52510853"/>
        <n v="-16.37767376"/>
        <n v="-16.33273064"/>
        <n v="-16.18365999"/>
        <n v="-16.13953824"/>
        <n v="-15.94872673"/>
        <n v="-15.94150136"/>
        <n v="-15.85265962"/>
        <n v="-15.71056593"/>
        <n v="-15.66538155"/>
        <n v="-15.52478017"/>
        <n v="-15.44892962"/>
        <n v="-15.3657156"/>
        <n v="-15.36019942"/>
        <n v="-15.24889895"/>
        <n v="-15.18386626"/>
        <n v="-15"/>
        <n v="-14.77768427"/>
        <n v="-13.43453491"/>
        <n v="-13.35386946"/>
        <n v="-13.19958454"/>
        <n v="-13.07648112"/>
        <n v="-11.98842587"/>
        <n v="-11.70090165"/>
        <n v="-11.6293843"/>
        <n v="-11.49418973"/>
        <n v="-11.39073479"/>
        <n v="-11.35691782"/>
        <n v="-11.22173882"/>
        <n v="-11.1537565"/>
        <n v="-11.05545934"/>
        <n v="-11.02119416"/>
        <n v="-10.92387334"/>
        <n v="-10.89043514"/>
        <n v="-10.82446334"/>
        <n v="-10.72854555"/>
        <n v="-10.69971263"/>
        <n v="-10.60117938"/>
        <n v="-10.57303701"/>
        <n v="-10.44823313"/>
        <n v="-10.43967409"/>
        <n v="-10.38534871"/>
        <n v="-10.29190714"/>
        <n v="-10.26273444"/>
        <n v="-10.17041761"/>
        <n v="-9.98985823"/>
        <n v="-9.71757771"/>
        <n v="-9.21557957"/>
        <n v="-9.15877415"/>
        <n v="-9.05158554"/>
        <n v="-8.9718132"/>
        <n v="-8.94202684"/>
        <n v="-8.83433974"/>
        <n v="-8.78096544"/>
        <n v="-8.70556309"/>
        <n v="-8.6769176"/>
        <n v="-8.60016506"/>
        <n v="-8.4463811"/>
        <n v="-8.22143595"/>
        <n v="-1.44362805"/>
        <n v="-1.39703555"/>
        <n v="-0.98161253"/>
        <n v="-0.91058834"/>
        <n v="-0.58134663"/>
        <n v="-0.429804"/>
        <n v="-0.38575914"/>
        <n v="-0.36933438"/>
        <n v="-0.32407219"/>
        <n v="-0.30000702"/>
        <n v="-0.29356163"/>
        <n v="-0.2541556"/>
        <n v="-0.10733999"/>
        <n v="-0.08771694"/>
        <n v="-0.07917493"/>
        <n v="-0.06122"/>
        <n v="-0.03476916"/>
        <n v="-0.02592332"/>
        <n v="-1E-008"/>
        <n v="0"/>
        <n v="1E-008"/>
        <n v="1.9691139"/>
        <n v="2.14940843"/>
        <n v="2.1677468"/>
        <n v="2.17602939"/>
        <n v="2.19382388"/>
        <n v="2.19499498"/>
        <n v="2.20762836"/>
        <n v="2.21668988"/>
        <n v="2.2350003"/>
        <n v="2.24399098"/>
        <n v="2.26265006"/>
        <n v="2.27680864"/>
        <n v="2.30488103"/>
        <n v="2.31185214"/>
        <n v="2.33307637"/>
        <n v="2.36067021"/>
        <n v="2.37500319"/>
        <n v="4.78855921"/>
        <n v="5.21023622"/>
        <n v="5.35622382"/>
        <n v="5.45303365"/>
        <n v="5.46084654"/>
        <n v="5.50253081"/>
        <n v="5.51817222"/>
        <n v="5.56827243"/>
        <n v="5.60198892"/>
        <n v="5.66890454"/>
        <n v="5.68399352"/>
        <n v="5.69512531"/>
        <n v="5.73682372"/>
        <n v="5.80371083"/>
        <n v="5.83908268"/>
        <n v="6.0840472"/>
        <n v="6.24920671"/>
        <n v="6.36478693"/>
        <n v="6.41901908"/>
        <n v="6.4425469"/>
        <n v="6.49752343"/>
        <n v="6.53777052"/>
        <n v="6.61766437"/>
        <n v="6.63896599"/>
        <n v="6.69849237"/>
        <n v="6.71992862"/>
        <n v="6.77756876"/>
        <n v="6.81947468"/>
        <n v="6.84431466"/>
        <n v="6.90266"/>
        <n v="6.92973841"/>
        <n v="6.98681604"/>
        <n v="7.02995932"/>
        <n v="7.11720499"/>
        <n v="9.06363562"/>
        <n v="9.302301"/>
        <n v="9.32849924"/>
        <n v="9.5817337"/>
        <n v="9.75894959"/>
        <n v="9.84210223"/>
        <n v="9.87817679"/>
        <n v="9.88624041"/>
        <n v="9.96247076"/>
        <n v="9.97931057"/>
        <n v="10.0241805"/>
        <n v="10.03625848"/>
        <n v="10.09595494"/>
        <n v="10.1466795"/>
        <n v="10.15694061"/>
        <n v="10.17934068"/>
        <n v="10.27061081"/>
        <n v="10.30347842"/>
        <n v="10.39185643"/>
        <n v="10.4561096"/>
        <n v="10.49419605"/>
        <n v="10.58365532"/>
        <n v="10.62517389"/>
        <n v="10.71268943"/>
        <n v="10.77883981"/>
        <n v="10.91261115"/>
        <n v="10.95519074"/>
        <n v="11.04865848"/>
        <n v="11.09087354"/>
        <n v="11.18156921"/>
        <n v="11.18753817"/>
        <n v="11.25192843"/>
        <n v="11.29811354"/>
        <n v="11.39143883"/>
        <n v="11.43726289"/>
        <n v="11.5323652"/>
        <n v="11.54649326"/>
        <n v="11.6045293"/>
        <n v="11.74760974"/>
        <n v="11.78314038"/>
        <n v="11.89131687"/>
        <n v="12.03195826"/>
        <n v="12.10501116"/>
        <n v="12.46081892"/>
        <n v="12.80561656"/>
        <n v="12.86160217"/>
        <n v="12.93929401"/>
        <n v="13.03876025"/>
        <n v="13.15492262"/>
        <n v="13.1958216"/>
        <n v="13.31314931"/>
        <n v="13.39429317"/>
        <n v="13.55564314"/>
        <n v="13.59600714"/>
        <n v="13.7194912"/>
        <n v="13.88085975"/>
        <n v="13.96622304"/>
        <n v="14.91719111"/>
        <n v="15.24889895"/>
        <n v="15.3657156"/>
        <n v="15.52478017"/>
        <n v="15.66538155"/>
        <n v="15.71056593"/>
        <n v="15.85265962"/>
        <n v="15.94150136"/>
        <n v="15.94872673"/>
        <n v="15.9926828"/>
        <n v="16.13953824"/>
        <n v="16.18365999"/>
        <n v="16.28576593"/>
        <n v="16.33273064"/>
        <n v="16.37767376"/>
        <n v="16.42806144"/>
        <n v="16.48225242"/>
        <n v="16.52510853"/>
        <n v="16.62542773"/>
        <n v="16.62737738"/>
        <n v="16.67586342"/>
        <n v="16.72930125"/>
        <n v="16.82468787"/>
        <n v="16.88023195"/>
        <n v="16.93170539"/>
        <n v="17.02643837"/>
        <n v="17.12993202"/>
        <n v="17.1439159"/>
        <n v="17.33873911"/>
        <n v="17.39649537"/>
        <n v="17.55117525"/>
        <n v="17.60931019"/>
        <n v="17.75901576"/>
        <n v="17.86916242"/>
        <n v="17.93499756"/>
        <n v="18.08781548"/>
        <n v="18.1541133"/>
        <n v="18.30902877"/>
        <n v="18.42243893"/>
        <n v="18.44463583"/>
        <n v="18.64756758"/>
        <n v="18.7075923"/>
        <n v="18.87532855"/>
        <n v="18.93573264"/>
        <n v="19.09815374"/>
        <n v="19.21623822"/>
        <n v="19.2862335"/>
        <n v="19.45064175"/>
        <n v="19.52694458"/>
        <n v="19.68778063"/>
        <n v="19.8093518"/>
        <n v="20.05519677"/>
        <n v="20.13344954"/>
        <n v="20.30522455"/>
        <n v="20.38280739"/>
        <n v="20.5494879"/>
        <n v="20.56045765"/>
        <n v="20.67879407"/>
        <n v="20.76367306"/>
        <n v="20.93518628"/>
        <n v="21.01940175"/>
        <n v="21.19418076"/>
        <n v="21.31650074"/>
        <n v="21.32680394"/>
        <n v="21.58975717"/>
        <n v="21.65505538"/>
        <n v="21.85386214"/>
        <n v="21.91377591"/>
        <n v="22.11233289"/>
        <n v="22.24658952"/>
        <n v="22.30985137"/>
        <n v="22.51235778"/>
        <n v="22.57635109"/>
        <n v="22.78132473"/>
        <n v="22.90049301"/>
        <n v="22.91926813"/>
        <n v="23.19303821"/>
        <n v="23.19784606"/>
        <n v="23.25477137"/>
        <n v="23.47091414"/>
        <n v="23.53416211"/>
        <n v="23.74456759"/>
        <n v="23.88928348"/>
        <n v="23.96263359"/>
        <n v="24.17611678"/>
        <n v="24.25128094"/>
        <n v="24.46690581"/>
        <n v="24.61162759"/>
        <n v="24.61603199"/>
        <n v="24.91256096"/>
        <n v="24.98674193"/>
        <n v="25.21368093"/>
        <n v="25.28941012"/>
        <n v="25.30718399"/>
        <n v="25.51024405"/>
        <n v="25.54240302"/>
        <n v="25.66712469"/>
        <n v="25.75286579"/>
        <n v="25.84020849"/>
        <n v="25.97787929"/>
        <n v="25.99769668"/>
        <n v="26.06357211"/>
        <n v="26.29305983"/>
        <n v="26.45423319"/>
        <n v="26.77429717"/>
        <n v="26.84534963"/>
        <n v="27.09807472"/>
        <n v="27.15842816"/>
        <n v="27.41481381"/>
        <n v="27.567"/>
        <n v="27.58041585"/>
        <n v="27.90490942"/>
        <n v="28.22897448"/>
        <n v="28.39204286"/>
        <n v="34.09442094"/>
        <n v="34.7192379"/>
        <n v="34.80980696"/>
        <n v="35.23214224"/>
        <n v="35.44811111"/>
        <n v="35.87699002"/>
        <n v="36.3"/>
        <n v="47.433"/>
        <n v="47.52847357"/>
        <n v="48.39379417"/>
        <n v="48.97673261"/>
        <n v="49.02296361"/>
        <n v="49.61260915"/>
        <n v="49.91499881"/>
        <n v="50.51628351"/>
        <n v="53.1996634"/>
        <n v="54.66191857"/>
        <n v="55.29671788"/>
        <n v="55.61614664"/>
        <n v="61.68072035"/>
        <n v="63.36835487"/>
        <n v="63.50200581"/>
        <n v="64.52210776"/>
        <n v="65.09793803"/>
        <n v="65.31284871"/>
        <n v="65.87854933"/>
        <n v="66.27898608"/>
        <n v="66.33309238"/>
        <n v="66.95948306"/>
        <n v="67.08690066"/>
        <n v="67.31037069"/>
        <n v="67.90885677"/>
        <n v="68.13379196"/>
        <n v="68.7130315"/>
        <n v="69.13921"/>
        <n v="69.39393877"/>
        <n v="69.98522053"/>
        <n v="70.15939484"/>
        <n v="70.2417395"/>
        <n v="70.84113712"/>
        <n v="71.27994272"/>
        <n v="71.36582678"/>
        <n v="72.15100858"/>
        <n v="72.38325572"/>
        <n v="73.03225935"/>
        <n v="73.03664606"/>
        <n v="73.26597434"/>
        <n v="73.72422113"/>
        <n v="73.89441268"/>
        <n v="74.35130413"/>
        <n v="74.58595553"/>
        <n v="74.62212926"/>
        <n v="75.03649975"/>
        <n v="75.25825628"/>
        <n v="75.55348652"/>
        <n v="76.17579198"/>
        <n v="76.55095863"/>
        <n v="76.64617411"/>
        <n v="77.24622328"/>
        <n v="77.59739534"/>
        <n v="77.90017032"/>
        <n v="78.15479274"/>
        <n v="78.56480069"/>
        <n v="78.63542218"/>
        <n v="78.86498354"/>
        <n v="79.50990237"/>
        <n v="79.55234642"/>
        <n v="80.01021268"/>
        <n v="80.33862576"/>
        <n v="81.00224321"/>
        <n v="81.32808899"/>
        <n v="82.00434245"/>
        <n v="82.47762187"/>
        <n v="82.51748691"/>
        <n v="83.53490331"/>
        <n v="83.78755459"/>
        <n v="84.55677599"/>
        <n v="84.78859383"/>
        <n v="85.5568488"/>
        <n v="86.07631338"/>
        <n v="86.32108559"/>
        <n v="87.10462166"/>
        <n v="87.35222404"/>
        <n v="88.14530627"/>
        <n v="88.60639116"/>
        <n v="88.6790357"/>
        <n v="89.73830455"/>
        <n v="89.97716195"/>
        <n v="90.81345971"/>
        <n v="91.05817822"/>
        <n v="91.87227728"/>
        <n v="92.43221079"/>
        <n v="92.71601638"/>
        <n v="93.54202374"/>
        <n v="93.83284826"/>
        <n v="94.43143395"/>
        <n v="94.66714214"/>
        <n v="95.22709843"/>
        <n v="95.2441399"/>
        <n v="96.39146721"/>
        <n v="96.6784876"/>
        <n v="97.55655805"/>
        <n v="97.84956877"/>
        <n v="98.12826655"/>
        <n v="98.70401753"/>
        <n v="99.31101876"/>
        <n v="99.64276749"/>
        <n v="100.51338778"/>
        <n v="100.84494971"/>
        <n v="101.73288164"/>
        <n v="102.35649222"/>
        <n v="103.59488102"/>
        <n v="103.86979657"/>
        <n v="104.84763832"/>
        <n v="105.08115736"/>
        <n v="106.07316251"/>
        <n v="106.662"/>
        <n v="106.71390848"/>
        <n v="107.96943625"/>
        <n v="109.22330599"/>
        <n v="109.85424876"/>
        <n v="110.69726224"/>
        <n v="123.15474257"/>
        <n v="126.09725334"/>
        <n v="150.17378317"/>
        <n v="154.3014858"/>
        <n v="254.900298"/>
        <n v="267.19006435"/>
        <n v="631.57417108"/>
        <n v="718.91431578"/>
        <n v="784.23929133"/>
        <n v="788.04265925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9">
  <r>
    <x v="0"/>
    <x v="0"/>
    <x v="294"/>
  </r>
  <r>
    <x v="0"/>
    <x v="1"/>
    <x v="294"/>
  </r>
  <r>
    <x v="0"/>
    <x v="2"/>
    <x v="294"/>
  </r>
  <r>
    <x v="0"/>
    <x v="3"/>
    <x v="294"/>
  </r>
  <r>
    <x v="0"/>
    <x v="4"/>
    <x v="294"/>
  </r>
  <r>
    <x v="0"/>
    <x v="5"/>
    <x v="294"/>
  </r>
  <r>
    <x v="0"/>
    <x v="6"/>
    <x v="294"/>
  </r>
  <r>
    <x v="0"/>
    <x v="7"/>
    <x v="294"/>
  </r>
  <r>
    <x v="0"/>
    <x v="8"/>
    <x v="294"/>
  </r>
  <r>
    <x v="0"/>
    <x v="9"/>
    <x v="294"/>
  </r>
  <r>
    <x v="0"/>
    <x v="10"/>
    <x v="294"/>
  </r>
  <r>
    <x v="0"/>
    <x v="11"/>
    <x v="294"/>
  </r>
  <r>
    <x v="0"/>
    <x v="12"/>
    <x v="294"/>
  </r>
  <r>
    <x v="0"/>
    <x v="13"/>
    <x v="294"/>
  </r>
  <r>
    <x v="0"/>
    <x v="14"/>
    <x v="294"/>
  </r>
  <r>
    <x v="0"/>
    <x v="15"/>
    <x v="294"/>
  </r>
  <r>
    <x v="0"/>
    <x v="16"/>
    <x v="294"/>
  </r>
  <r>
    <x v="0"/>
    <x v="17"/>
    <x v="294"/>
  </r>
  <r>
    <x v="0"/>
    <x v="18"/>
    <x v="294"/>
  </r>
  <r>
    <x v="0"/>
    <x v="19"/>
    <x v="294"/>
  </r>
  <r>
    <x v="0"/>
    <x v="20"/>
    <x v="294"/>
  </r>
  <r>
    <x v="0"/>
    <x v="21"/>
    <x v="294"/>
  </r>
  <r>
    <x v="0"/>
    <x v="22"/>
    <x v="294"/>
  </r>
  <r>
    <x v="0"/>
    <x v="23"/>
    <x v="294"/>
  </r>
  <r>
    <x v="0"/>
    <x v="24"/>
    <x v="294"/>
  </r>
  <r>
    <x v="0"/>
    <x v="25"/>
    <x v="294"/>
  </r>
  <r>
    <x v="0"/>
    <x v="26"/>
    <x v="294"/>
  </r>
  <r>
    <x v="0"/>
    <x v="27"/>
    <x v="294"/>
  </r>
  <r>
    <x v="0"/>
    <x v="28"/>
    <x v="294"/>
  </r>
  <r>
    <x v="0"/>
    <x v="29"/>
    <x v="294"/>
  </r>
  <r>
    <x v="0"/>
    <x v="30"/>
    <x v="294"/>
  </r>
  <r>
    <x v="0"/>
    <x v="31"/>
    <x v="294"/>
  </r>
  <r>
    <x v="0"/>
    <x v="32"/>
    <x v="294"/>
  </r>
  <r>
    <x v="0"/>
    <x v="33"/>
    <x v="294"/>
  </r>
  <r>
    <x v="0"/>
    <x v="34"/>
    <x v="294"/>
  </r>
  <r>
    <x v="0"/>
    <x v="35"/>
    <x v="294"/>
  </r>
  <r>
    <x v="0"/>
    <x v="36"/>
    <x v="294"/>
  </r>
  <r>
    <x v="0"/>
    <x v="37"/>
    <x v="294"/>
  </r>
  <r>
    <x v="0"/>
    <x v="38"/>
    <x v="294"/>
  </r>
  <r>
    <x v="0"/>
    <x v="39"/>
    <x v="294"/>
  </r>
  <r>
    <x v="0"/>
    <x v="40"/>
    <x v="294"/>
  </r>
  <r>
    <x v="0"/>
    <x v="41"/>
    <x v="294"/>
  </r>
  <r>
    <x v="0"/>
    <x v="42"/>
    <x v="294"/>
  </r>
  <r>
    <x v="0"/>
    <x v="43"/>
    <x v="294"/>
  </r>
  <r>
    <x v="0"/>
    <x v="44"/>
    <x v="294"/>
  </r>
  <r>
    <x v="0"/>
    <x v="45"/>
    <x v="294"/>
  </r>
  <r>
    <x v="0"/>
    <x v="46"/>
    <x v="294"/>
  </r>
  <r>
    <x v="0"/>
    <x v="47"/>
    <x v="294"/>
  </r>
  <r>
    <x v="0"/>
    <x v="48"/>
    <x v="294"/>
  </r>
  <r>
    <x v="0"/>
    <x v="49"/>
    <x v="294"/>
  </r>
  <r>
    <x v="0"/>
    <x v="50"/>
    <x v="294"/>
  </r>
  <r>
    <x v="0"/>
    <x v="51"/>
    <x v="294"/>
  </r>
  <r>
    <x v="0"/>
    <x v="52"/>
    <x v="294"/>
  </r>
  <r>
    <x v="0"/>
    <x v="53"/>
    <x v="294"/>
  </r>
  <r>
    <x v="0"/>
    <x v="54"/>
    <x v="294"/>
  </r>
  <r>
    <x v="0"/>
    <x v="55"/>
    <x v="294"/>
  </r>
  <r>
    <x v="0"/>
    <x v="56"/>
    <x v="294"/>
  </r>
  <r>
    <x v="0"/>
    <x v="57"/>
    <x v="294"/>
  </r>
  <r>
    <x v="0"/>
    <x v="58"/>
    <x v="294"/>
  </r>
  <r>
    <x v="0"/>
    <x v="59"/>
    <x v="294"/>
  </r>
  <r>
    <x v="0"/>
    <x v="60"/>
    <x v="294"/>
  </r>
  <r>
    <x v="0"/>
    <x v="61"/>
    <x v="294"/>
  </r>
  <r>
    <x v="0"/>
    <x v="62"/>
    <x v="294"/>
  </r>
  <r>
    <x v="0"/>
    <x v="63"/>
    <x v="294"/>
  </r>
  <r>
    <x v="0"/>
    <x v="64"/>
    <x v="294"/>
  </r>
  <r>
    <x v="0"/>
    <x v="65"/>
    <x v="294"/>
  </r>
  <r>
    <x v="0"/>
    <x v="66"/>
    <x v="294"/>
  </r>
  <r>
    <x v="0"/>
    <x v="67"/>
    <x v="294"/>
  </r>
  <r>
    <x v="0"/>
    <x v="68"/>
    <x v="294"/>
  </r>
  <r>
    <x v="0"/>
    <x v="69"/>
    <x v="294"/>
  </r>
  <r>
    <x v="0"/>
    <x v="70"/>
    <x v="294"/>
  </r>
  <r>
    <x v="0"/>
    <x v="71"/>
    <x v="294"/>
  </r>
  <r>
    <x v="0"/>
    <x v="72"/>
    <x v="294"/>
  </r>
  <r>
    <x v="0"/>
    <x v="73"/>
    <x v="294"/>
  </r>
  <r>
    <x v="0"/>
    <x v="74"/>
    <x v="294"/>
  </r>
  <r>
    <x v="0"/>
    <x v="75"/>
    <x v="294"/>
  </r>
  <r>
    <x v="0"/>
    <x v="76"/>
    <x v="294"/>
  </r>
  <r>
    <x v="0"/>
    <x v="77"/>
    <x v="294"/>
  </r>
  <r>
    <x v="0"/>
    <x v="78"/>
    <x v="294"/>
  </r>
  <r>
    <x v="0"/>
    <x v="79"/>
    <x v="294"/>
  </r>
  <r>
    <x v="0"/>
    <x v="80"/>
    <x v="294"/>
  </r>
  <r>
    <x v="0"/>
    <x v="81"/>
    <x v="294"/>
  </r>
  <r>
    <x v="0"/>
    <x v="82"/>
    <x v="294"/>
  </r>
  <r>
    <x v="0"/>
    <x v="83"/>
    <x v="294"/>
  </r>
  <r>
    <x v="0"/>
    <x v="84"/>
    <x v="294"/>
  </r>
  <r>
    <x v="0"/>
    <x v="85"/>
    <x v="294"/>
  </r>
  <r>
    <x v="0"/>
    <x v="86"/>
    <x v="294"/>
  </r>
  <r>
    <x v="0"/>
    <x v="87"/>
    <x v="294"/>
  </r>
  <r>
    <x v="0"/>
    <x v="88"/>
    <x v="294"/>
  </r>
  <r>
    <x v="0"/>
    <x v="89"/>
    <x v="294"/>
  </r>
  <r>
    <x v="0"/>
    <x v="90"/>
    <x v="294"/>
  </r>
  <r>
    <x v="0"/>
    <x v="91"/>
    <x v="294"/>
  </r>
  <r>
    <x v="0"/>
    <x v="92"/>
    <x v="294"/>
  </r>
  <r>
    <x v="0"/>
    <x v="93"/>
    <x v="294"/>
  </r>
  <r>
    <x v="0"/>
    <x v="94"/>
    <x v="294"/>
  </r>
  <r>
    <x v="0"/>
    <x v="95"/>
    <x v="294"/>
  </r>
  <r>
    <x v="0"/>
    <x v="96"/>
    <x v="294"/>
  </r>
  <r>
    <x v="0"/>
    <x v="97"/>
    <x v="294"/>
  </r>
  <r>
    <x v="0"/>
    <x v="98"/>
    <x v="294"/>
  </r>
  <r>
    <x v="0"/>
    <x v="99"/>
    <x v="294"/>
  </r>
  <r>
    <x v="0"/>
    <x v="100"/>
    <x v="294"/>
  </r>
  <r>
    <x v="1"/>
    <x v="5"/>
    <x v="130"/>
  </r>
  <r>
    <x v="1"/>
    <x v="6"/>
    <x v="120"/>
  </r>
  <r>
    <x v="1"/>
    <x v="7"/>
    <x v="122"/>
  </r>
  <r>
    <x v="1"/>
    <x v="8"/>
    <x v="139"/>
  </r>
  <r>
    <x v="1"/>
    <x v="9"/>
    <x v="126"/>
  </r>
  <r>
    <x v="2"/>
    <x v="0"/>
    <x v="348"/>
  </r>
  <r>
    <x v="2"/>
    <x v="1"/>
    <x v="116"/>
  </r>
  <r>
    <x v="2"/>
    <x v="2"/>
    <x v="115"/>
  </r>
  <r>
    <x v="2"/>
    <x v="3"/>
    <x v="117"/>
  </r>
  <r>
    <x v="2"/>
    <x v="4"/>
    <x v="114"/>
  </r>
  <r>
    <x v="2"/>
    <x v="5"/>
    <x v="277"/>
  </r>
  <r>
    <x v="2"/>
    <x v="6"/>
    <x v="276"/>
  </r>
  <r>
    <x v="2"/>
    <x v="7"/>
    <x v="317"/>
  </r>
  <r>
    <x v="2"/>
    <x v="8"/>
    <x v="313"/>
  </r>
  <r>
    <x v="2"/>
    <x v="9"/>
    <x v="324"/>
  </r>
  <r>
    <x v="2"/>
    <x v="10"/>
    <x v="275"/>
  </r>
  <r>
    <x v="2"/>
    <x v="11"/>
    <x v="278"/>
  </r>
  <r>
    <x v="2"/>
    <x v="12"/>
    <x v="279"/>
  </r>
  <r>
    <x v="2"/>
    <x v="13"/>
    <x v="282"/>
  </r>
  <r>
    <x v="2"/>
    <x v="14"/>
    <x v="283"/>
  </r>
  <r>
    <x v="2"/>
    <x v="15"/>
    <x v="281"/>
  </r>
  <r>
    <x v="2"/>
    <x v="16"/>
    <x v="280"/>
  </r>
  <r>
    <x v="2"/>
    <x v="17"/>
    <x v="286"/>
  </r>
  <r>
    <x v="2"/>
    <x v="18"/>
    <x v="285"/>
  </r>
  <r>
    <x v="2"/>
    <x v="19"/>
    <x v="284"/>
  </r>
  <r>
    <x v="2"/>
    <x v="20"/>
    <x v="287"/>
  </r>
  <r>
    <x v="2"/>
    <x v="21"/>
    <x v="288"/>
  </r>
  <r>
    <x v="2"/>
    <x v="22"/>
    <x v="289"/>
  </r>
  <r>
    <x v="2"/>
    <x v="23"/>
    <x v="290"/>
  </r>
  <r>
    <x v="2"/>
    <x v="24"/>
    <x v="291"/>
  </r>
  <r>
    <x v="2"/>
    <x v="25"/>
    <x v="292"/>
  </r>
  <r>
    <x v="3"/>
    <x v="0"/>
    <x v="644"/>
  </r>
  <r>
    <x v="3"/>
    <x v="1"/>
    <x v="646"/>
  </r>
  <r>
    <x v="3"/>
    <x v="2"/>
    <x v="647"/>
  </r>
  <r>
    <x v="3"/>
    <x v="3"/>
    <x v="648"/>
  </r>
  <r>
    <x v="3"/>
    <x v="4"/>
    <x v="649"/>
  </r>
  <r>
    <x v="3"/>
    <x v="5"/>
    <x v="639"/>
  </r>
  <r>
    <x v="3"/>
    <x v="6"/>
    <x v="645"/>
  </r>
  <r>
    <x v="3"/>
    <x v="7"/>
    <x v="621"/>
  </r>
  <r>
    <x v="3"/>
    <x v="8"/>
    <x v="108"/>
  </r>
  <r>
    <x v="3"/>
    <x v="9"/>
    <x v="640"/>
  </r>
  <r>
    <x v="3"/>
    <x v="10"/>
    <x v="539"/>
  </r>
  <r>
    <x v="3"/>
    <x v="11"/>
    <x v="523"/>
  </r>
  <r>
    <x v="3"/>
    <x v="12"/>
    <x v="519"/>
  </r>
  <r>
    <x v="3"/>
    <x v="13"/>
    <x v="522"/>
  </r>
  <r>
    <x v="3"/>
    <x v="14"/>
    <x v="521"/>
  </r>
  <r>
    <x v="3"/>
    <x v="15"/>
    <x v="518"/>
  </r>
  <r>
    <x v="3"/>
    <x v="16"/>
    <x v="520"/>
  </r>
  <r>
    <x v="3"/>
    <x v="17"/>
    <x v="574"/>
  </r>
  <r>
    <x v="3"/>
    <x v="18"/>
    <x v="581"/>
  </r>
  <r>
    <x v="3"/>
    <x v="19"/>
    <x v="579"/>
  </r>
  <r>
    <x v="3"/>
    <x v="20"/>
    <x v="555"/>
  </r>
  <r>
    <x v="3"/>
    <x v="21"/>
    <x v="576"/>
  </r>
  <r>
    <x v="3"/>
    <x v="22"/>
    <x v="528"/>
  </r>
  <r>
    <x v="3"/>
    <x v="23"/>
    <x v="532"/>
  </r>
  <r>
    <x v="3"/>
    <x v="24"/>
    <x v="527"/>
  </r>
  <r>
    <x v="3"/>
    <x v="25"/>
    <x v="531"/>
  </r>
  <r>
    <x v="3"/>
    <x v="26"/>
    <x v="530"/>
  </r>
  <r>
    <x v="3"/>
    <x v="27"/>
    <x v="526"/>
  </r>
  <r>
    <x v="3"/>
    <x v="28"/>
    <x v="529"/>
  </r>
  <r>
    <x v="3"/>
    <x v="29"/>
    <x v="497"/>
  </r>
  <r>
    <x v="3"/>
    <x v="30"/>
    <x v="504"/>
  </r>
  <r>
    <x v="3"/>
    <x v="31"/>
    <x v="502"/>
  </r>
  <r>
    <x v="3"/>
    <x v="32"/>
    <x v="481"/>
  </r>
  <r>
    <x v="3"/>
    <x v="33"/>
    <x v="499"/>
  </r>
  <r>
    <x v="4"/>
    <x v="5"/>
    <x v="130"/>
  </r>
  <r>
    <x v="4"/>
    <x v="6"/>
    <x v="120"/>
  </r>
  <r>
    <x v="4"/>
    <x v="7"/>
    <x v="122"/>
  </r>
  <r>
    <x v="4"/>
    <x v="8"/>
    <x v="139"/>
  </r>
  <r>
    <x v="4"/>
    <x v="9"/>
    <x v="126"/>
  </r>
  <r>
    <x v="5"/>
    <x v="5"/>
    <x v="563"/>
  </r>
  <r>
    <x v="5"/>
    <x v="6"/>
    <x v="570"/>
  </r>
  <r>
    <x v="5"/>
    <x v="7"/>
    <x v="568"/>
  </r>
  <r>
    <x v="5"/>
    <x v="8"/>
    <x v="546"/>
  </r>
  <r>
    <x v="5"/>
    <x v="9"/>
    <x v="565"/>
  </r>
  <r>
    <x v="6"/>
    <x v="0"/>
    <x v="634"/>
  </r>
  <r>
    <x v="6"/>
    <x v="1"/>
    <x v="638"/>
  </r>
  <r>
    <x v="6"/>
    <x v="2"/>
    <x v="637"/>
  </r>
  <r>
    <x v="6"/>
    <x v="3"/>
    <x v="632"/>
  </r>
  <r>
    <x v="6"/>
    <x v="4"/>
    <x v="636"/>
  </r>
  <r>
    <x v="6"/>
    <x v="5"/>
    <x v="630"/>
  </r>
  <r>
    <x v="6"/>
    <x v="6"/>
    <x v="635"/>
  </r>
  <r>
    <x v="6"/>
    <x v="7"/>
    <x v="633"/>
  </r>
  <r>
    <x v="6"/>
    <x v="8"/>
    <x v="615"/>
  </r>
  <r>
    <x v="6"/>
    <x v="9"/>
    <x v="631"/>
  </r>
  <r>
    <x v="6"/>
    <x v="10"/>
    <x v="626"/>
  </r>
  <r>
    <x v="6"/>
    <x v="11"/>
    <x v="629"/>
  </r>
  <r>
    <x v="6"/>
    <x v="12"/>
    <x v="624"/>
  </r>
  <r>
    <x v="6"/>
    <x v="13"/>
    <x v="628"/>
  </r>
  <r>
    <x v="6"/>
    <x v="14"/>
    <x v="627"/>
  </r>
  <r>
    <x v="6"/>
    <x v="15"/>
    <x v="620"/>
  </r>
  <r>
    <x v="6"/>
    <x v="16"/>
    <x v="625"/>
  </r>
  <r>
    <x v="6"/>
    <x v="17"/>
    <x v="618"/>
  </r>
  <r>
    <x v="6"/>
    <x v="18"/>
    <x v="623"/>
  </r>
  <r>
    <x v="6"/>
    <x v="19"/>
    <x v="622"/>
  </r>
  <r>
    <x v="6"/>
    <x v="20"/>
    <x v="602"/>
  </r>
  <r>
    <x v="6"/>
    <x v="21"/>
    <x v="619"/>
  </r>
  <r>
    <x v="6"/>
    <x v="22"/>
    <x v="612"/>
  </r>
  <r>
    <x v="6"/>
    <x v="23"/>
    <x v="617"/>
  </r>
  <r>
    <x v="6"/>
    <x v="24"/>
    <x v="610"/>
  </r>
  <r>
    <x v="6"/>
    <x v="25"/>
    <x v="616"/>
  </r>
  <r>
    <x v="6"/>
    <x v="26"/>
    <x v="614"/>
  </r>
  <r>
    <x v="6"/>
    <x v="27"/>
    <x v="607"/>
  </r>
  <r>
    <x v="6"/>
    <x v="28"/>
    <x v="611"/>
  </r>
  <r>
    <x v="6"/>
    <x v="29"/>
    <x v="605"/>
  </r>
  <r>
    <x v="6"/>
    <x v="30"/>
    <x v="609"/>
  </r>
  <r>
    <x v="6"/>
    <x v="31"/>
    <x v="608"/>
  </r>
  <r>
    <x v="6"/>
    <x v="32"/>
    <x v="590"/>
  </r>
  <r>
    <x v="6"/>
    <x v="33"/>
    <x v="606"/>
  </r>
  <r>
    <x v="6"/>
    <x v="34"/>
    <x v="600"/>
  </r>
  <r>
    <x v="6"/>
    <x v="35"/>
    <x v="604"/>
  </r>
  <r>
    <x v="6"/>
    <x v="36"/>
    <x v="598"/>
  </r>
  <r>
    <x v="6"/>
    <x v="37"/>
    <x v="603"/>
  </r>
  <r>
    <x v="6"/>
    <x v="38"/>
    <x v="601"/>
  </r>
  <r>
    <x v="6"/>
    <x v="39"/>
    <x v="595"/>
  </r>
  <r>
    <x v="6"/>
    <x v="40"/>
    <x v="599"/>
  </r>
  <r>
    <x v="6"/>
    <x v="41"/>
    <x v="593"/>
  </r>
  <r>
    <x v="6"/>
    <x v="42"/>
    <x v="597"/>
  </r>
  <r>
    <x v="6"/>
    <x v="43"/>
    <x v="596"/>
  </r>
  <r>
    <x v="6"/>
    <x v="44"/>
    <x v="584"/>
  </r>
  <r>
    <x v="6"/>
    <x v="45"/>
    <x v="594"/>
  </r>
  <r>
    <x v="6"/>
    <x v="46"/>
    <x v="588"/>
  </r>
  <r>
    <x v="6"/>
    <x v="47"/>
    <x v="592"/>
  </r>
  <r>
    <x v="6"/>
    <x v="48"/>
    <x v="586"/>
  </r>
  <r>
    <x v="6"/>
    <x v="49"/>
    <x v="591"/>
  </r>
  <r>
    <x v="6"/>
    <x v="50"/>
    <x v="589"/>
  </r>
  <r>
    <x v="6"/>
    <x v="51"/>
    <x v="582"/>
  </r>
  <r>
    <x v="6"/>
    <x v="52"/>
    <x v="587"/>
  </r>
  <r>
    <x v="6"/>
    <x v="53"/>
    <x v="578"/>
  </r>
  <r>
    <x v="6"/>
    <x v="54"/>
    <x v="585"/>
  </r>
  <r>
    <x v="6"/>
    <x v="55"/>
    <x v="583"/>
  </r>
  <r>
    <x v="6"/>
    <x v="56"/>
    <x v="559"/>
  </r>
  <r>
    <x v="6"/>
    <x v="57"/>
    <x v="580"/>
  </r>
  <r>
    <x v="6"/>
    <x v="58"/>
    <x v="572"/>
  </r>
  <r>
    <x v="6"/>
    <x v="59"/>
    <x v="577"/>
  </r>
  <r>
    <x v="6"/>
    <x v="60"/>
    <x v="569"/>
  </r>
  <r>
    <x v="6"/>
    <x v="61"/>
    <x v="575"/>
  </r>
  <r>
    <x v="6"/>
    <x v="62"/>
    <x v="573"/>
  </r>
  <r>
    <x v="6"/>
    <x v="63"/>
    <x v="564"/>
  </r>
  <r>
    <x v="6"/>
    <x v="64"/>
    <x v="571"/>
  </r>
  <r>
    <x v="6"/>
    <x v="65"/>
    <x v="561"/>
  </r>
  <r>
    <x v="6"/>
    <x v="66"/>
    <x v="567"/>
  </r>
  <r>
    <x v="6"/>
    <x v="67"/>
    <x v="566"/>
  </r>
  <r>
    <x v="6"/>
    <x v="68"/>
    <x v="545"/>
  </r>
  <r>
    <x v="6"/>
    <x v="69"/>
    <x v="562"/>
  </r>
  <r>
    <x v="6"/>
    <x v="70"/>
    <x v="556"/>
  </r>
  <r>
    <x v="6"/>
    <x v="71"/>
    <x v="560"/>
  </r>
  <r>
    <x v="6"/>
    <x v="72"/>
    <x v="553"/>
  </r>
  <r>
    <x v="6"/>
    <x v="73"/>
    <x v="558"/>
  </r>
  <r>
    <x v="6"/>
    <x v="74"/>
    <x v="557"/>
  </r>
  <r>
    <x v="6"/>
    <x v="75"/>
    <x v="550"/>
  </r>
  <r>
    <x v="6"/>
    <x v="76"/>
    <x v="554"/>
  </r>
  <r>
    <x v="6"/>
    <x v="77"/>
    <x v="548"/>
  </r>
  <r>
    <x v="6"/>
    <x v="78"/>
    <x v="552"/>
  </r>
  <r>
    <x v="6"/>
    <x v="79"/>
    <x v="551"/>
  </r>
  <r>
    <x v="6"/>
    <x v="80"/>
    <x v="537"/>
  </r>
  <r>
    <x v="6"/>
    <x v="81"/>
    <x v="549"/>
  </r>
  <r>
    <x v="6"/>
    <x v="82"/>
    <x v="542"/>
  </r>
  <r>
    <x v="6"/>
    <x v="83"/>
    <x v="547"/>
  </r>
  <r>
    <x v="6"/>
    <x v="84"/>
    <x v="540"/>
  </r>
  <r>
    <x v="6"/>
    <x v="85"/>
    <x v="544"/>
  </r>
  <r>
    <x v="6"/>
    <x v="86"/>
    <x v="543"/>
  </r>
  <r>
    <x v="6"/>
    <x v="87"/>
    <x v="538"/>
  </r>
  <r>
    <x v="6"/>
    <x v="88"/>
    <x v="541"/>
  </r>
  <r>
    <x v="7"/>
    <x v="0"/>
    <x v="525"/>
  </r>
  <r>
    <x v="7"/>
    <x v="1"/>
    <x v="641"/>
  </r>
  <r>
    <x v="7"/>
    <x v="2"/>
    <x v="613"/>
  </r>
  <r>
    <x v="7"/>
    <x v="3"/>
    <x v="642"/>
  </r>
  <r>
    <x v="7"/>
    <x v="4"/>
    <x v="643"/>
  </r>
  <r>
    <x v="7"/>
    <x v="5"/>
    <x v="138"/>
  </r>
  <r>
    <x v="7"/>
    <x v="6"/>
    <x v="393"/>
  </r>
  <r>
    <x v="7"/>
    <x v="7"/>
    <x v="392"/>
  </r>
  <r>
    <x v="7"/>
    <x v="8"/>
    <x v="383"/>
  </r>
  <r>
    <x v="7"/>
    <x v="9"/>
    <x v="137"/>
  </r>
  <r>
    <x v="7"/>
    <x v="10"/>
    <x v="420"/>
  </r>
  <r>
    <x v="7"/>
    <x v="11"/>
    <x v="428"/>
  </r>
  <r>
    <x v="7"/>
    <x v="12"/>
    <x v="416"/>
  </r>
  <r>
    <x v="7"/>
    <x v="13"/>
    <x v="425"/>
  </r>
  <r>
    <x v="7"/>
    <x v="14"/>
    <x v="423"/>
  </r>
  <r>
    <x v="7"/>
    <x v="15"/>
    <x v="413"/>
  </r>
  <r>
    <x v="7"/>
    <x v="16"/>
    <x v="419"/>
  </r>
  <r>
    <x v="7"/>
    <x v="17"/>
    <x v="242"/>
  </r>
  <r>
    <x v="7"/>
    <x v="18"/>
    <x v="239"/>
  </r>
  <r>
    <x v="7"/>
    <x v="19"/>
    <x v="240"/>
  </r>
  <r>
    <x v="7"/>
    <x v="20"/>
    <x v="256"/>
  </r>
  <r>
    <x v="7"/>
    <x v="21"/>
    <x v="241"/>
  </r>
  <r>
    <x v="7"/>
    <x v="22"/>
    <x v="246"/>
  </r>
  <r>
    <x v="7"/>
    <x v="23"/>
    <x v="243"/>
  </r>
  <r>
    <x v="7"/>
    <x v="24"/>
    <x v="248"/>
  </r>
  <r>
    <x v="7"/>
    <x v="25"/>
    <x v="244"/>
  </r>
  <r>
    <x v="7"/>
    <x v="26"/>
    <x v="245"/>
  </r>
  <r>
    <x v="7"/>
    <x v="27"/>
    <x v="251"/>
  </r>
  <r>
    <x v="7"/>
    <x v="28"/>
    <x v="247"/>
  </r>
  <r>
    <x v="7"/>
    <x v="29"/>
    <x v="253"/>
  </r>
  <r>
    <x v="7"/>
    <x v="30"/>
    <x v="249"/>
  </r>
  <r>
    <x v="7"/>
    <x v="31"/>
    <x v="250"/>
  </r>
  <r>
    <x v="7"/>
    <x v="32"/>
    <x v="262"/>
  </r>
  <r>
    <x v="7"/>
    <x v="33"/>
    <x v="252"/>
  </r>
  <r>
    <x v="7"/>
    <x v="34"/>
    <x v="258"/>
  </r>
  <r>
    <x v="7"/>
    <x v="35"/>
    <x v="254"/>
  </r>
  <r>
    <x v="7"/>
    <x v="36"/>
    <x v="260"/>
  </r>
  <r>
    <x v="7"/>
    <x v="37"/>
    <x v="255"/>
  </r>
  <r>
    <x v="7"/>
    <x v="38"/>
    <x v="257"/>
  </r>
  <r>
    <x v="7"/>
    <x v="39"/>
    <x v="261"/>
  </r>
  <r>
    <x v="7"/>
    <x v="40"/>
    <x v="259"/>
  </r>
  <r>
    <x v="7"/>
    <x v="41"/>
    <x v="165"/>
  </r>
  <r>
    <x v="7"/>
    <x v="42"/>
    <x v="161"/>
  </r>
  <r>
    <x v="7"/>
    <x v="43"/>
    <x v="162"/>
  </r>
  <r>
    <x v="7"/>
    <x v="44"/>
    <x v="173"/>
  </r>
  <r>
    <x v="7"/>
    <x v="45"/>
    <x v="164"/>
  </r>
  <r>
    <x v="7"/>
    <x v="46"/>
    <x v="169"/>
  </r>
  <r>
    <x v="7"/>
    <x v="47"/>
    <x v="166"/>
  </r>
  <r>
    <x v="7"/>
    <x v="48"/>
    <x v="171"/>
  </r>
  <r>
    <x v="7"/>
    <x v="49"/>
    <x v="167"/>
  </r>
  <r>
    <x v="7"/>
    <x v="50"/>
    <x v="168"/>
  </r>
  <r>
    <x v="7"/>
    <x v="51"/>
    <x v="175"/>
  </r>
  <r>
    <x v="7"/>
    <x v="52"/>
    <x v="170"/>
  </r>
  <r>
    <x v="7"/>
    <x v="53"/>
    <x v="177"/>
  </r>
  <r>
    <x v="7"/>
    <x v="54"/>
    <x v="172"/>
  </r>
  <r>
    <x v="7"/>
    <x v="55"/>
    <x v="174"/>
  </r>
  <r>
    <x v="7"/>
    <x v="56"/>
    <x v="196"/>
  </r>
  <r>
    <x v="7"/>
    <x v="57"/>
    <x v="176"/>
  </r>
  <r>
    <x v="7"/>
    <x v="58"/>
    <x v="181"/>
  </r>
  <r>
    <x v="7"/>
    <x v="59"/>
    <x v="178"/>
  </r>
  <r>
    <x v="7"/>
    <x v="60"/>
    <x v="183"/>
  </r>
  <r>
    <x v="7"/>
    <x v="61"/>
    <x v="179"/>
  </r>
  <r>
    <x v="7"/>
    <x v="62"/>
    <x v="180"/>
  </r>
  <r>
    <x v="7"/>
    <x v="63"/>
    <x v="188"/>
  </r>
  <r>
    <x v="7"/>
    <x v="64"/>
    <x v="182"/>
  </r>
  <r>
    <x v="7"/>
    <x v="65"/>
    <x v="192"/>
  </r>
  <r>
    <x v="7"/>
    <x v="66"/>
    <x v="185"/>
  </r>
  <r>
    <x v="7"/>
    <x v="67"/>
    <x v="186"/>
  </r>
  <r>
    <x v="7"/>
    <x v="68"/>
    <x v="209"/>
  </r>
  <r>
    <x v="7"/>
    <x v="69"/>
    <x v="190"/>
  </r>
  <r>
    <x v="7"/>
    <x v="70"/>
    <x v="200"/>
  </r>
  <r>
    <x v="7"/>
    <x v="71"/>
    <x v="194"/>
  </r>
  <r>
    <x v="7"/>
    <x v="72"/>
    <x v="202"/>
  </r>
  <r>
    <x v="7"/>
    <x v="73"/>
    <x v="197"/>
  </r>
  <r>
    <x v="7"/>
    <x v="74"/>
    <x v="198"/>
  </r>
  <r>
    <x v="7"/>
    <x v="75"/>
    <x v="205"/>
  </r>
  <r>
    <x v="7"/>
    <x v="76"/>
    <x v="201"/>
  </r>
  <r>
    <x v="7"/>
    <x v="77"/>
    <x v="207"/>
  </r>
  <r>
    <x v="7"/>
    <x v="78"/>
    <x v="203"/>
  </r>
  <r>
    <x v="7"/>
    <x v="79"/>
    <x v="204"/>
  </r>
  <r>
    <x v="7"/>
    <x v="80"/>
    <x v="222"/>
  </r>
  <r>
    <x v="7"/>
    <x v="81"/>
    <x v="206"/>
  </r>
  <r>
    <x v="7"/>
    <x v="82"/>
    <x v="212"/>
  </r>
  <r>
    <x v="7"/>
    <x v="83"/>
    <x v="208"/>
  </r>
  <r>
    <x v="7"/>
    <x v="84"/>
    <x v="214"/>
  </r>
  <r>
    <x v="7"/>
    <x v="85"/>
    <x v="210"/>
  </r>
  <r>
    <x v="7"/>
    <x v="86"/>
    <x v="211"/>
  </r>
  <r>
    <x v="7"/>
    <x v="87"/>
    <x v="217"/>
  </r>
  <r>
    <x v="7"/>
    <x v="88"/>
    <x v="213"/>
  </r>
  <r>
    <x v="7"/>
    <x v="89"/>
    <x v="219"/>
  </r>
  <r>
    <x v="7"/>
    <x v="90"/>
    <x v="215"/>
  </r>
  <r>
    <x v="7"/>
    <x v="91"/>
    <x v="216"/>
  </r>
  <r>
    <x v="7"/>
    <x v="92"/>
    <x v="228"/>
  </r>
  <r>
    <x v="7"/>
    <x v="93"/>
    <x v="218"/>
  </r>
  <r>
    <x v="7"/>
    <x v="94"/>
    <x v="224"/>
  </r>
  <r>
    <x v="7"/>
    <x v="95"/>
    <x v="220"/>
  </r>
  <r>
    <x v="7"/>
    <x v="96"/>
    <x v="226"/>
  </r>
  <r>
    <x v="7"/>
    <x v="97"/>
    <x v="221"/>
  </r>
  <r>
    <x v="7"/>
    <x v="98"/>
    <x v="223"/>
  </r>
  <r>
    <x v="7"/>
    <x v="99"/>
    <x v="230"/>
  </r>
  <r>
    <x v="7"/>
    <x v="100"/>
    <x v="225"/>
  </r>
  <r>
    <x v="8"/>
    <x v="0"/>
    <x v="112"/>
  </r>
  <r>
    <x v="8"/>
    <x v="1"/>
    <x v="109"/>
  </r>
  <r>
    <x v="8"/>
    <x v="2"/>
    <x v="110"/>
  </r>
  <r>
    <x v="8"/>
    <x v="3"/>
    <x v="113"/>
  </r>
  <r>
    <x v="8"/>
    <x v="4"/>
    <x v="111"/>
  </r>
  <r>
    <x v="8"/>
    <x v="5"/>
    <x v="144"/>
  </r>
  <r>
    <x v="8"/>
    <x v="6"/>
    <x v="140"/>
  </r>
  <r>
    <x v="8"/>
    <x v="7"/>
    <x v="141"/>
  </r>
  <r>
    <x v="8"/>
    <x v="8"/>
    <x v="155"/>
  </r>
  <r>
    <x v="8"/>
    <x v="9"/>
    <x v="142"/>
  </r>
  <r>
    <x v="8"/>
    <x v="10"/>
    <x v="53"/>
  </r>
  <r>
    <x v="8"/>
    <x v="11"/>
    <x v="44"/>
  </r>
  <r>
    <x v="8"/>
    <x v="12"/>
    <x v="57"/>
  </r>
  <r>
    <x v="8"/>
    <x v="13"/>
    <x v="48"/>
  </r>
  <r>
    <x v="8"/>
    <x v="14"/>
    <x v="51"/>
  </r>
  <r>
    <x v="8"/>
    <x v="15"/>
    <x v="62"/>
  </r>
  <r>
    <x v="8"/>
    <x v="16"/>
    <x v="54"/>
  </r>
  <r>
    <x v="8"/>
    <x v="17"/>
    <x v="24"/>
  </r>
  <r>
    <x v="8"/>
    <x v="18"/>
    <x v="16"/>
  </r>
  <r>
    <x v="8"/>
    <x v="19"/>
    <x v="18"/>
  </r>
  <r>
    <x v="8"/>
    <x v="20"/>
    <x v="47"/>
  </r>
  <r>
    <x v="8"/>
    <x v="21"/>
    <x v="21"/>
  </r>
  <r>
    <x v="8"/>
    <x v="22"/>
    <x v="34"/>
  </r>
  <r>
    <x v="8"/>
    <x v="23"/>
    <x v="27"/>
  </r>
  <r>
    <x v="8"/>
    <x v="24"/>
    <x v="38"/>
  </r>
  <r>
    <x v="8"/>
    <x v="25"/>
    <x v="29"/>
  </r>
  <r>
    <x v="8"/>
    <x v="26"/>
    <x v="32"/>
  </r>
  <r>
    <x v="8"/>
    <x v="27"/>
    <x v="42"/>
  </r>
  <r>
    <x v="8"/>
    <x v="28"/>
    <x v="36"/>
  </r>
  <r>
    <x v="8"/>
    <x v="29"/>
    <x v="147"/>
  </r>
  <r>
    <x v="8"/>
    <x v="30"/>
    <x v="143"/>
  </r>
  <r>
    <x v="8"/>
    <x v="31"/>
    <x v="145"/>
  </r>
  <r>
    <x v="8"/>
    <x v="32"/>
    <x v="157"/>
  </r>
  <r>
    <x v="8"/>
    <x v="33"/>
    <x v="146"/>
  </r>
  <r>
    <x v="8"/>
    <x v="34"/>
    <x v="151"/>
  </r>
  <r>
    <x v="8"/>
    <x v="35"/>
    <x v="148"/>
  </r>
  <r>
    <x v="8"/>
    <x v="36"/>
    <x v="153"/>
  </r>
  <r>
    <x v="8"/>
    <x v="37"/>
    <x v="149"/>
  </r>
  <r>
    <x v="8"/>
    <x v="38"/>
    <x v="150"/>
  </r>
  <r>
    <x v="8"/>
    <x v="39"/>
    <x v="154"/>
  </r>
  <r>
    <x v="8"/>
    <x v="40"/>
    <x v="152"/>
  </r>
  <r>
    <x v="8"/>
    <x v="41"/>
    <x v="309"/>
  </r>
  <r>
    <x v="8"/>
    <x v="42"/>
    <x v="312"/>
  </r>
  <r>
    <x v="8"/>
    <x v="43"/>
    <x v="311"/>
  </r>
  <r>
    <x v="8"/>
    <x v="44"/>
    <x v="301"/>
  </r>
  <r>
    <x v="8"/>
    <x v="45"/>
    <x v="310"/>
  </r>
  <r>
    <x v="8"/>
    <x v="46"/>
    <x v="305"/>
  </r>
  <r>
    <x v="8"/>
    <x v="47"/>
    <x v="308"/>
  </r>
  <r>
    <x v="8"/>
    <x v="48"/>
    <x v="303"/>
  </r>
  <r>
    <x v="8"/>
    <x v="49"/>
    <x v="307"/>
  </r>
  <r>
    <x v="8"/>
    <x v="50"/>
    <x v="306"/>
  </r>
  <r>
    <x v="8"/>
    <x v="51"/>
    <x v="299"/>
  </r>
  <r>
    <x v="8"/>
    <x v="52"/>
    <x v="304"/>
  </r>
  <r>
    <x v="8"/>
    <x v="53"/>
    <x v="297"/>
  </r>
  <r>
    <x v="8"/>
    <x v="54"/>
    <x v="302"/>
  </r>
  <r>
    <x v="8"/>
    <x v="55"/>
    <x v="300"/>
  </r>
  <r>
    <x v="8"/>
    <x v="56"/>
    <x v="296"/>
  </r>
  <r>
    <x v="8"/>
    <x v="57"/>
    <x v="298"/>
  </r>
  <r>
    <x v="8"/>
    <x v="58"/>
    <x v="343"/>
  </r>
  <r>
    <x v="8"/>
    <x v="59"/>
    <x v="346"/>
  </r>
  <r>
    <x v="8"/>
    <x v="60"/>
    <x v="341"/>
  </r>
  <r>
    <x v="8"/>
    <x v="61"/>
    <x v="345"/>
  </r>
  <r>
    <x v="8"/>
    <x v="62"/>
    <x v="344"/>
  </r>
  <r>
    <x v="8"/>
    <x v="63"/>
    <x v="338"/>
  </r>
  <r>
    <x v="8"/>
    <x v="64"/>
    <x v="342"/>
  </r>
  <r>
    <x v="8"/>
    <x v="65"/>
    <x v="336"/>
  </r>
  <r>
    <x v="8"/>
    <x v="66"/>
    <x v="340"/>
  </r>
  <r>
    <x v="8"/>
    <x v="67"/>
    <x v="339"/>
  </r>
  <r>
    <x v="8"/>
    <x v="68"/>
    <x v="328"/>
  </r>
  <r>
    <x v="8"/>
    <x v="69"/>
    <x v="337"/>
  </r>
  <r>
    <x v="8"/>
    <x v="70"/>
    <x v="332"/>
  </r>
  <r>
    <x v="8"/>
    <x v="71"/>
    <x v="335"/>
  </r>
  <r>
    <x v="8"/>
    <x v="72"/>
    <x v="330"/>
  </r>
  <r>
    <x v="8"/>
    <x v="73"/>
    <x v="334"/>
  </r>
  <r>
    <x v="8"/>
    <x v="74"/>
    <x v="333"/>
  </r>
  <r>
    <x v="8"/>
    <x v="75"/>
    <x v="329"/>
  </r>
  <r>
    <x v="8"/>
    <x v="76"/>
    <x v="331"/>
  </r>
  <r>
    <x v="8"/>
    <x v="77"/>
    <x v="266"/>
  </r>
  <r>
    <x v="8"/>
    <x v="78"/>
    <x v="263"/>
  </r>
  <r>
    <x v="8"/>
    <x v="79"/>
    <x v="264"/>
  </r>
  <r>
    <x v="8"/>
    <x v="80"/>
    <x v="274"/>
  </r>
  <r>
    <x v="8"/>
    <x v="81"/>
    <x v="265"/>
  </r>
  <r>
    <x v="8"/>
    <x v="82"/>
    <x v="270"/>
  </r>
  <r>
    <x v="8"/>
    <x v="83"/>
    <x v="267"/>
  </r>
  <r>
    <x v="8"/>
    <x v="84"/>
    <x v="272"/>
  </r>
  <r>
    <x v="8"/>
    <x v="85"/>
    <x v="268"/>
  </r>
  <r>
    <x v="8"/>
    <x v="86"/>
    <x v="269"/>
  </r>
  <r>
    <x v="8"/>
    <x v="87"/>
    <x v="273"/>
  </r>
  <r>
    <x v="8"/>
    <x v="88"/>
    <x v="271"/>
  </r>
  <r>
    <x v="9"/>
    <x v="0"/>
    <x v="513"/>
  </r>
  <r>
    <x v="9"/>
    <x v="1"/>
    <x v="517"/>
  </r>
  <r>
    <x v="9"/>
    <x v="2"/>
    <x v="516"/>
  </r>
  <r>
    <x v="9"/>
    <x v="3"/>
    <x v="511"/>
  </r>
  <r>
    <x v="9"/>
    <x v="4"/>
    <x v="515"/>
  </r>
  <r>
    <x v="9"/>
    <x v="5"/>
    <x v="294"/>
  </r>
  <r>
    <x v="9"/>
    <x v="6"/>
    <x v="294"/>
  </r>
  <r>
    <x v="9"/>
    <x v="7"/>
    <x v="294"/>
  </r>
  <r>
    <x v="9"/>
    <x v="8"/>
    <x v="294"/>
  </r>
  <r>
    <x v="9"/>
    <x v="9"/>
    <x v="294"/>
  </r>
  <r>
    <x v="9"/>
    <x v="10"/>
    <x v="505"/>
  </r>
  <r>
    <x v="9"/>
    <x v="11"/>
    <x v="508"/>
  </r>
  <r>
    <x v="9"/>
    <x v="12"/>
    <x v="501"/>
  </r>
  <r>
    <x v="9"/>
    <x v="13"/>
    <x v="507"/>
  </r>
  <r>
    <x v="9"/>
    <x v="14"/>
    <x v="506"/>
  </r>
  <r>
    <x v="9"/>
    <x v="15"/>
    <x v="496"/>
  </r>
  <r>
    <x v="9"/>
    <x v="16"/>
    <x v="503"/>
  </r>
  <r>
    <x v="9"/>
    <x v="17"/>
    <x v="294"/>
  </r>
  <r>
    <x v="9"/>
    <x v="18"/>
    <x v="294"/>
  </r>
  <r>
    <x v="9"/>
    <x v="19"/>
    <x v="294"/>
  </r>
  <r>
    <x v="9"/>
    <x v="20"/>
    <x v="294"/>
  </r>
  <r>
    <x v="9"/>
    <x v="21"/>
    <x v="294"/>
  </r>
  <r>
    <x v="9"/>
    <x v="22"/>
    <x v="489"/>
  </r>
  <r>
    <x v="9"/>
    <x v="23"/>
    <x v="493"/>
  </r>
  <r>
    <x v="9"/>
    <x v="24"/>
    <x v="487"/>
  </r>
  <r>
    <x v="9"/>
    <x v="25"/>
    <x v="492"/>
  </r>
  <r>
    <x v="9"/>
    <x v="26"/>
    <x v="490"/>
  </r>
  <r>
    <x v="9"/>
    <x v="27"/>
    <x v="484"/>
  </r>
  <r>
    <x v="9"/>
    <x v="28"/>
    <x v="488"/>
  </r>
  <r>
    <x v="9"/>
    <x v="29"/>
    <x v="294"/>
  </r>
  <r>
    <x v="9"/>
    <x v="30"/>
    <x v="294"/>
  </r>
  <r>
    <x v="9"/>
    <x v="31"/>
    <x v="294"/>
  </r>
  <r>
    <x v="9"/>
    <x v="32"/>
    <x v="294"/>
  </r>
  <r>
    <x v="9"/>
    <x v="33"/>
    <x v="294"/>
  </r>
  <r>
    <x v="9"/>
    <x v="34"/>
    <x v="476"/>
  </r>
  <r>
    <x v="9"/>
    <x v="35"/>
    <x v="480"/>
  </r>
  <r>
    <x v="9"/>
    <x v="36"/>
    <x v="474"/>
  </r>
  <r>
    <x v="9"/>
    <x v="37"/>
    <x v="479"/>
  </r>
  <r>
    <x v="9"/>
    <x v="38"/>
    <x v="477"/>
  </r>
  <r>
    <x v="9"/>
    <x v="39"/>
    <x v="471"/>
  </r>
  <r>
    <x v="9"/>
    <x v="40"/>
    <x v="475"/>
  </r>
  <r>
    <x v="9"/>
    <x v="41"/>
    <x v="294"/>
  </r>
  <r>
    <x v="9"/>
    <x v="42"/>
    <x v="294"/>
  </r>
  <r>
    <x v="9"/>
    <x v="43"/>
    <x v="294"/>
  </r>
  <r>
    <x v="9"/>
    <x v="44"/>
    <x v="294"/>
  </r>
  <r>
    <x v="9"/>
    <x v="45"/>
    <x v="294"/>
  </r>
  <r>
    <x v="9"/>
    <x v="46"/>
    <x v="464"/>
  </r>
  <r>
    <x v="9"/>
    <x v="47"/>
    <x v="468"/>
  </r>
  <r>
    <x v="9"/>
    <x v="48"/>
    <x v="462"/>
  </r>
  <r>
    <x v="9"/>
    <x v="49"/>
    <x v="467"/>
  </r>
  <r>
    <x v="9"/>
    <x v="50"/>
    <x v="465"/>
  </r>
  <r>
    <x v="9"/>
    <x v="51"/>
    <x v="458"/>
  </r>
  <r>
    <x v="9"/>
    <x v="52"/>
    <x v="463"/>
  </r>
  <r>
    <x v="9"/>
    <x v="53"/>
    <x v="294"/>
  </r>
  <r>
    <x v="9"/>
    <x v="54"/>
    <x v="294"/>
  </r>
  <r>
    <x v="9"/>
    <x v="55"/>
    <x v="294"/>
  </r>
  <r>
    <x v="9"/>
    <x v="56"/>
    <x v="294"/>
  </r>
  <r>
    <x v="9"/>
    <x v="57"/>
    <x v="294"/>
  </r>
  <r>
    <x v="9"/>
    <x v="58"/>
    <x v="452"/>
  </r>
  <r>
    <x v="9"/>
    <x v="59"/>
    <x v="455"/>
  </r>
  <r>
    <x v="9"/>
    <x v="60"/>
    <x v="450"/>
  </r>
  <r>
    <x v="9"/>
    <x v="61"/>
    <x v="454"/>
  </r>
  <r>
    <x v="9"/>
    <x v="62"/>
    <x v="453"/>
  </r>
  <r>
    <x v="9"/>
    <x v="63"/>
    <x v="447"/>
  </r>
  <r>
    <x v="9"/>
    <x v="64"/>
    <x v="451"/>
  </r>
  <r>
    <x v="9"/>
    <x v="65"/>
    <x v="294"/>
  </r>
  <r>
    <x v="9"/>
    <x v="66"/>
    <x v="294"/>
  </r>
  <r>
    <x v="9"/>
    <x v="67"/>
    <x v="294"/>
  </r>
  <r>
    <x v="9"/>
    <x v="68"/>
    <x v="294"/>
  </r>
  <r>
    <x v="9"/>
    <x v="69"/>
    <x v="294"/>
  </r>
  <r>
    <x v="9"/>
    <x v="70"/>
    <x v="440"/>
  </r>
  <r>
    <x v="9"/>
    <x v="71"/>
    <x v="444"/>
  </r>
  <r>
    <x v="9"/>
    <x v="72"/>
    <x v="438"/>
  </r>
  <r>
    <x v="9"/>
    <x v="73"/>
    <x v="442"/>
  </r>
  <r>
    <x v="9"/>
    <x v="74"/>
    <x v="441"/>
  </r>
  <r>
    <x v="9"/>
    <x v="75"/>
    <x v="435"/>
  </r>
  <r>
    <x v="9"/>
    <x v="76"/>
    <x v="439"/>
  </r>
  <r>
    <x v="9"/>
    <x v="77"/>
    <x v="294"/>
  </r>
  <r>
    <x v="9"/>
    <x v="78"/>
    <x v="294"/>
  </r>
  <r>
    <x v="9"/>
    <x v="79"/>
    <x v="294"/>
  </r>
  <r>
    <x v="9"/>
    <x v="80"/>
    <x v="294"/>
  </r>
  <r>
    <x v="9"/>
    <x v="81"/>
    <x v="294"/>
  </r>
  <r>
    <x v="9"/>
    <x v="82"/>
    <x v="427"/>
  </r>
  <r>
    <x v="9"/>
    <x v="83"/>
    <x v="432"/>
  </r>
  <r>
    <x v="9"/>
    <x v="84"/>
    <x v="424"/>
  </r>
  <r>
    <x v="9"/>
    <x v="85"/>
    <x v="430"/>
  </r>
  <r>
    <x v="9"/>
    <x v="86"/>
    <x v="429"/>
  </r>
  <r>
    <x v="9"/>
    <x v="87"/>
    <x v="418"/>
  </r>
  <r>
    <x v="9"/>
    <x v="88"/>
    <x v="426"/>
  </r>
  <r>
    <x v="9"/>
    <x v="89"/>
    <x v="294"/>
  </r>
  <r>
    <x v="9"/>
    <x v="90"/>
    <x v="294"/>
  </r>
  <r>
    <x v="9"/>
    <x v="91"/>
    <x v="294"/>
  </r>
  <r>
    <x v="9"/>
    <x v="92"/>
    <x v="294"/>
  </r>
  <r>
    <x v="9"/>
    <x v="93"/>
    <x v="294"/>
  </r>
  <r>
    <x v="9"/>
    <x v="94"/>
    <x v="409"/>
  </r>
  <r>
    <x v="9"/>
    <x v="95"/>
    <x v="414"/>
  </r>
  <r>
    <x v="9"/>
    <x v="96"/>
    <x v="407"/>
  </r>
  <r>
    <x v="9"/>
    <x v="97"/>
    <x v="412"/>
  </r>
  <r>
    <x v="9"/>
    <x v="98"/>
    <x v="410"/>
  </r>
  <r>
    <x v="9"/>
    <x v="99"/>
    <x v="405"/>
  </r>
  <r>
    <x v="9"/>
    <x v="100"/>
    <x v="408"/>
  </r>
  <r>
    <x v="10"/>
    <x v="0"/>
    <x v="524"/>
  </r>
  <r>
    <x v="10"/>
    <x v="1"/>
    <x v="536"/>
  </r>
  <r>
    <x v="10"/>
    <x v="2"/>
    <x v="535"/>
  </r>
  <r>
    <x v="10"/>
    <x v="3"/>
    <x v="533"/>
  </r>
  <r>
    <x v="10"/>
    <x v="4"/>
    <x v="534"/>
  </r>
  <r>
    <x v="10"/>
    <x v="5"/>
    <x v="129"/>
  </r>
  <r>
    <x v="10"/>
    <x v="6"/>
    <x v="120"/>
  </r>
  <r>
    <x v="10"/>
    <x v="7"/>
    <x v="123"/>
  </r>
  <r>
    <x v="10"/>
    <x v="8"/>
    <x v="139"/>
  </r>
  <r>
    <x v="10"/>
    <x v="9"/>
    <x v="127"/>
  </r>
  <r>
    <x v="10"/>
    <x v="10"/>
    <x v="294"/>
  </r>
  <r>
    <x v="10"/>
    <x v="11"/>
    <x v="294"/>
  </r>
  <r>
    <x v="10"/>
    <x v="12"/>
    <x v="294"/>
  </r>
  <r>
    <x v="10"/>
    <x v="13"/>
    <x v="294"/>
  </r>
  <r>
    <x v="10"/>
    <x v="14"/>
    <x v="294"/>
  </r>
  <r>
    <x v="10"/>
    <x v="15"/>
    <x v="294"/>
  </r>
  <r>
    <x v="10"/>
    <x v="16"/>
    <x v="294"/>
  </r>
  <r>
    <x v="10"/>
    <x v="17"/>
    <x v="294"/>
  </r>
  <r>
    <x v="10"/>
    <x v="18"/>
    <x v="294"/>
  </r>
  <r>
    <x v="10"/>
    <x v="19"/>
    <x v="294"/>
  </r>
  <r>
    <x v="10"/>
    <x v="20"/>
    <x v="294"/>
  </r>
  <r>
    <x v="10"/>
    <x v="21"/>
    <x v="294"/>
  </r>
  <r>
    <x v="10"/>
    <x v="22"/>
    <x v="294"/>
  </r>
  <r>
    <x v="10"/>
    <x v="23"/>
    <x v="294"/>
  </r>
  <r>
    <x v="10"/>
    <x v="24"/>
    <x v="294"/>
  </r>
  <r>
    <x v="10"/>
    <x v="25"/>
    <x v="294"/>
  </r>
  <r>
    <x v="10"/>
    <x v="26"/>
    <x v="294"/>
  </r>
  <r>
    <x v="10"/>
    <x v="27"/>
    <x v="294"/>
  </r>
  <r>
    <x v="10"/>
    <x v="28"/>
    <x v="294"/>
  </r>
  <r>
    <x v="10"/>
    <x v="29"/>
    <x v="294"/>
  </r>
  <r>
    <x v="10"/>
    <x v="30"/>
    <x v="294"/>
  </r>
  <r>
    <x v="10"/>
    <x v="31"/>
    <x v="294"/>
  </r>
  <r>
    <x v="10"/>
    <x v="32"/>
    <x v="294"/>
  </r>
  <r>
    <x v="10"/>
    <x v="33"/>
    <x v="294"/>
  </r>
  <r>
    <x v="10"/>
    <x v="34"/>
    <x v="294"/>
  </r>
  <r>
    <x v="10"/>
    <x v="35"/>
    <x v="294"/>
  </r>
  <r>
    <x v="10"/>
    <x v="36"/>
    <x v="294"/>
  </r>
  <r>
    <x v="10"/>
    <x v="37"/>
    <x v="294"/>
  </r>
  <r>
    <x v="10"/>
    <x v="38"/>
    <x v="294"/>
  </r>
  <r>
    <x v="10"/>
    <x v="39"/>
    <x v="294"/>
  </r>
  <r>
    <x v="10"/>
    <x v="40"/>
    <x v="294"/>
  </r>
  <r>
    <x v="10"/>
    <x v="41"/>
    <x v="294"/>
  </r>
  <r>
    <x v="10"/>
    <x v="42"/>
    <x v="294"/>
  </r>
  <r>
    <x v="10"/>
    <x v="43"/>
    <x v="294"/>
  </r>
  <r>
    <x v="10"/>
    <x v="44"/>
    <x v="294"/>
  </r>
  <r>
    <x v="10"/>
    <x v="45"/>
    <x v="294"/>
  </r>
  <r>
    <x v="10"/>
    <x v="46"/>
    <x v="294"/>
  </r>
  <r>
    <x v="10"/>
    <x v="47"/>
    <x v="294"/>
  </r>
  <r>
    <x v="10"/>
    <x v="48"/>
    <x v="294"/>
  </r>
  <r>
    <x v="10"/>
    <x v="49"/>
    <x v="294"/>
  </r>
  <r>
    <x v="10"/>
    <x v="50"/>
    <x v="294"/>
  </r>
  <r>
    <x v="10"/>
    <x v="51"/>
    <x v="294"/>
  </r>
  <r>
    <x v="10"/>
    <x v="52"/>
    <x v="294"/>
  </r>
  <r>
    <x v="10"/>
    <x v="53"/>
    <x v="294"/>
  </r>
  <r>
    <x v="10"/>
    <x v="54"/>
    <x v="294"/>
  </r>
  <r>
    <x v="10"/>
    <x v="55"/>
    <x v="294"/>
  </r>
  <r>
    <x v="10"/>
    <x v="56"/>
    <x v="294"/>
  </r>
  <r>
    <x v="10"/>
    <x v="57"/>
    <x v="294"/>
  </r>
  <r>
    <x v="10"/>
    <x v="58"/>
    <x v="294"/>
  </r>
  <r>
    <x v="10"/>
    <x v="59"/>
    <x v="294"/>
  </r>
  <r>
    <x v="10"/>
    <x v="60"/>
    <x v="294"/>
  </r>
  <r>
    <x v="10"/>
    <x v="61"/>
    <x v="294"/>
  </r>
  <r>
    <x v="10"/>
    <x v="62"/>
    <x v="294"/>
  </r>
  <r>
    <x v="10"/>
    <x v="63"/>
    <x v="294"/>
  </r>
  <r>
    <x v="10"/>
    <x v="64"/>
    <x v="294"/>
  </r>
  <r>
    <x v="10"/>
    <x v="65"/>
    <x v="294"/>
  </r>
  <r>
    <x v="10"/>
    <x v="66"/>
    <x v="294"/>
  </r>
  <r>
    <x v="10"/>
    <x v="67"/>
    <x v="294"/>
  </r>
  <r>
    <x v="10"/>
    <x v="68"/>
    <x v="294"/>
  </r>
  <r>
    <x v="10"/>
    <x v="69"/>
    <x v="294"/>
  </r>
  <r>
    <x v="10"/>
    <x v="70"/>
    <x v="294"/>
  </r>
  <r>
    <x v="10"/>
    <x v="71"/>
    <x v="294"/>
  </r>
  <r>
    <x v="10"/>
    <x v="72"/>
    <x v="294"/>
  </r>
  <r>
    <x v="10"/>
    <x v="73"/>
    <x v="294"/>
  </r>
  <r>
    <x v="10"/>
    <x v="74"/>
    <x v="294"/>
  </r>
  <r>
    <x v="10"/>
    <x v="75"/>
    <x v="294"/>
  </r>
  <r>
    <x v="10"/>
    <x v="76"/>
    <x v="294"/>
  </r>
  <r>
    <x v="10"/>
    <x v="77"/>
    <x v="294"/>
  </r>
  <r>
    <x v="10"/>
    <x v="78"/>
    <x v="294"/>
  </r>
  <r>
    <x v="10"/>
    <x v="79"/>
    <x v="294"/>
  </r>
  <r>
    <x v="10"/>
    <x v="80"/>
    <x v="294"/>
  </r>
  <r>
    <x v="10"/>
    <x v="81"/>
    <x v="294"/>
  </r>
  <r>
    <x v="10"/>
    <x v="82"/>
    <x v="294"/>
  </r>
  <r>
    <x v="10"/>
    <x v="83"/>
    <x v="294"/>
  </r>
  <r>
    <x v="10"/>
    <x v="84"/>
    <x v="294"/>
  </r>
  <r>
    <x v="10"/>
    <x v="85"/>
    <x v="294"/>
  </r>
  <r>
    <x v="10"/>
    <x v="86"/>
    <x v="294"/>
  </r>
  <r>
    <x v="10"/>
    <x v="87"/>
    <x v="294"/>
  </r>
  <r>
    <x v="10"/>
    <x v="88"/>
    <x v="294"/>
  </r>
  <r>
    <x v="10"/>
    <x v="89"/>
    <x v="294"/>
  </r>
  <r>
    <x v="10"/>
    <x v="90"/>
    <x v="294"/>
  </r>
  <r>
    <x v="10"/>
    <x v="91"/>
    <x v="294"/>
  </r>
  <r>
    <x v="10"/>
    <x v="92"/>
    <x v="294"/>
  </r>
  <r>
    <x v="10"/>
    <x v="93"/>
    <x v="294"/>
  </r>
  <r>
    <x v="10"/>
    <x v="94"/>
    <x v="294"/>
  </r>
  <r>
    <x v="10"/>
    <x v="95"/>
    <x v="294"/>
  </r>
  <r>
    <x v="10"/>
    <x v="96"/>
    <x v="294"/>
  </r>
  <r>
    <x v="10"/>
    <x v="97"/>
    <x v="294"/>
  </r>
  <r>
    <x v="10"/>
    <x v="98"/>
    <x v="294"/>
  </r>
  <r>
    <x v="10"/>
    <x v="99"/>
    <x v="294"/>
  </r>
  <r>
    <x v="10"/>
    <x v="100"/>
    <x v="294"/>
  </r>
  <r>
    <x v="10"/>
    <x v="101"/>
    <x v="294"/>
  </r>
  <r>
    <x v="10"/>
    <x v="102"/>
    <x v="294"/>
  </r>
  <r>
    <x v="10"/>
    <x v="103"/>
    <x v="294"/>
  </r>
  <r>
    <x v="10"/>
    <x v="104"/>
    <x v="294"/>
  </r>
  <r>
    <x v="10"/>
    <x v="105"/>
    <x v="294"/>
  </r>
  <r>
    <x v="10"/>
    <x v="106"/>
    <x v="294"/>
  </r>
  <r>
    <x v="10"/>
    <x v="107"/>
    <x v="294"/>
  </r>
  <r>
    <x v="10"/>
    <x v="108"/>
    <x v="294"/>
  </r>
  <r>
    <x v="10"/>
    <x v="109"/>
    <x v="294"/>
  </r>
  <r>
    <x v="10"/>
    <x v="110"/>
    <x v="294"/>
  </r>
  <r>
    <x v="10"/>
    <x v="111"/>
    <x v="294"/>
  </r>
  <r>
    <x v="10"/>
    <x v="112"/>
    <x v="294"/>
  </r>
  <r>
    <x v="11"/>
    <x v="0"/>
    <x v="106"/>
  </r>
  <r>
    <x v="11"/>
    <x v="1"/>
    <x v="103"/>
  </r>
  <r>
    <x v="11"/>
    <x v="2"/>
    <x v="104"/>
  </r>
  <r>
    <x v="11"/>
    <x v="3"/>
    <x v="107"/>
  </r>
  <r>
    <x v="11"/>
    <x v="4"/>
    <x v="105"/>
  </r>
  <r>
    <x v="11"/>
    <x v="5"/>
    <x v="237"/>
  </r>
  <r>
    <x v="11"/>
    <x v="6"/>
    <x v="234"/>
  </r>
  <r>
    <x v="11"/>
    <x v="7"/>
    <x v="235"/>
  </r>
  <r>
    <x v="11"/>
    <x v="8"/>
    <x v="238"/>
  </r>
  <r>
    <x v="11"/>
    <x v="9"/>
    <x v="236"/>
  </r>
  <r>
    <x v="11"/>
    <x v="10"/>
    <x v="3"/>
  </r>
  <r>
    <x v="11"/>
    <x v="11"/>
    <x v="0"/>
  </r>
  <r>
    <x v="11"/>
    <x v="12"/>
    <x v="5"/>
  </r>
  <r>
    <x v="11"/>
    <x v="13"/>
    <x v="1"/>
  </r>
  <r>
    <x v="11"/>
    <x v="14"/>
    <x v="2"/>
  </r>
  <r>
    <x v="11"/>
    <x v="15"/>
    <x v="6"/>
  </r>
  <r>
    <x v="11"/>
    <x v="16"/>
    <x v="4"/>
  </r>
  <r>
    <x v="11"/>
    <x v="17"/>
    <x v="10"/>
  </r>
  <r>
    <x v="11"/>
    <x v="18"/>
    <x v="7"/>
  </r>
  <r>
    <x v="11"/>
    <x v="19"/>
    <x v="8"/>
  </r>
  <r>
    <x v="11"/>
    <x v="20"/>
    <x v="30"/>
  </r>
  <r>
    <x v="11"/>
    <x v="21"/>
    <x v="9"/>
  </r>
  <r>
    <x v="11"/>
    <x v="22"/>
    <x v="14"/>
  </r>
  <r>
    <x v="11"/>
    <x v="23"/>
    <x v="11"/>
  </r>
  <r>
    <x v="11"/>
    <x v="24"/>
    <x v="17"/>
  </r>
  <r>
    <x v="11"/>
    <x v="25"/>
    <x v="12"/>
  </r>
  <r>
    <x v="11"/>
    <x v="26"/>
    <x v="13"/>
  </r>
  <r>
    <x v="11"/>
    <x v="27"/>
    <x v="22"/>
  </r>
  <r>
    <x v="11"/>
    <x v="28"/>
    <x v="15"/>
  </r>
  <r>
    <x v="11"/>
    <x v="29"/>
    <x v="25"/>
  </r>
  <r>
    <x v="11"/>
    <x v="30"/>
    <x v="19"/>
  </r>
  <r>
    <x v="11"/>
    <x v="31"/>
    <x v="20"/>
  </r>
  <r>
    <x v="11"/>
    <x v="32"/>
    <x v="50"/>
  </r>
  <r>
    <x v="11"/>
    <x v="33"/>
    <x v="23"/>
  </r>
  <r>
    <x v="11"/>
    <x v="34"/>
    <x v="33"/>
  </r>
  <r>
    <x v="11"/>
    <x v="35"/>
    <x v="26"/>
  </r>
  <r>
    <x v="11"/>
    <x v="36"/>
    <x v="37"/>
  </r>
  <r>
    <x v="11"/>
    <x v="37"/>
    <x v="28"/>
  </r>
  <r>
    <x v="11"/>
    <x v="38"/>
    <x v="31"/>
  </r>
  <r>
    <x v="11"/>
    <x v="39"/>
    <x v="41"/>
  </r>
  <r>
    <x v="11"/>
    <x v="40"/>
    <x v="35"/>
  </r>
  <r>
    <x v="11"/>
    <x v="41"/>
    <x v="45"/>
  </r>
  <r>
    <x v="11"/>
    <x v="42"/>
    <x v="39"/>
  </r>
  <r>
    <x v="11"/>
    <x v="43"/>
    <x v="40"/>
  </r>
  <r>
    <x v="11"/>
    <x v="44"/>
    <x v="60"/>
  </r>
  <r>
    <x v="11"/>
    <x v="45"/>
    <x v="43"/>
  </r>
  <r>
    <x v="11"/>
    <x v="46"/>
    <x v="55"/>
  </r>
  <r>
    <x v="11"/>
    <x v="47"/>
    <x v="46"/>
  </r>
  <r>
    <x v="11"/>
    <x v="48"/>
    <x v="58"/>
  </r>
  <r>
    <x v="11"/>
    <x v="49"/>
    <x v="49"/>
  </r>
  <r>
    <x v="11"/>
    <x v="50"/>
    <x v="52"/>
  </r>
  <r>
    <x v="11"/>
    <x v="51"/>
    <x v="63"/>
  </r>
  <r>
    <x v="11"/>
    <x v="52"/>
    <x v="56"/>
  </r>
  <r>
    <x v="11"/>
    <x v="53"/>
    <x v="65"/>
  </r>
  <r>
    <x v="11"/>
    <x v="54"/>
    <x v="59"/>
  </r>
  <r>
    <x v="11"/>
    <x v="55"/>
    <x v="61"/>
  </r>
  <r>
    <x v="11"/>
    <x v="56"/>
    <x v="82"/>
  </r>
  <r>
    <x v="11"/>
    <x v="57"/>
    <x v="64"/>
  </r>
  <r>
    <x v="11"/>
    <x v="58"/>
    <x v="70"/>
  </r>
  <r>
    <x v="11"/>
    <x v="59"/>
    <x v="66"/>
  </r>
  <r>
    <x v="11"/>
    <x v="60"/>
    <x v="73"/>
  </r>
  <r>
    <x v="11"/>
    <x v="61"/>
    <x v="67"/>
  </r>
  <r>
    <x v="11"/>
    <x v="62"/>
    <x v="68"/>
  </r>
  <r>
    <x v="11"/>
    <x v="63"/>
    <x v="78"/>
  </r>
  <r>
    <x v="11"/>
    <x v="64"/>
    <x v="72"/>
  </r>
  <r>
    <x v="11"/>
    <x v="65"/>
    <x v="80"/>
  </r>
  <r>
    <x v="11"/>
    <x v="66"/>
    <x v="75"/>
  </r>
  <r>
    <x v="11"/>
    <x v="67"/>
    <x v="76"/>
  </r>
  <r>
    <x v="11"/>
    <x v="68"/>
    <x v="95"/>
  </r>
  <r>
    <x v="11"/>
    <x v="69"/>
    <x v="79"/>
  </r>
  <r>
    <x v="11"/>
    <x v="70"/>
    <x v="85"/>
  </r>
  <r>
    <x v="11"/>
    <x v="71"/>
    <x v="81"/>
  </r>
  <r>
    <x v="11"/>
    <x v="72"/>
    <x v="87"/>
  </r>
  <r>
    <x v="11"/>
    <x v="73"/>
    <x v="83"/>
  </r>
  <r>
    <x v="11"/>
    <x v="74"/>
    <x v="84"/>
  </r>
  <r>
    <x v="11"/>
    <x v="75"/>
    <x v="90"/>
  </r>
  <r>
    <x v="11"/>
    <x v="76"/>
    <x v="86"/>
  </r>
  <r>
    <x v="11"/>
    <x v="77"/>
    <x v="93"/>
  </r>
  <r>
    <x v="11"/>
    <x v="78"/>
    <x v="88"/>
  </r>
  <r>
    <x v="11"/>
    <x v="79"/>
    <x v="89"/>
  </r>
  <r>
    <x v="11"/>
    <x v="80"/>
    <x v="102"/>
  </r>
  <r>
    <x v="11"/>
    <x v="81"/>
    <x v="91"/>
  </r>
  <r>
    <x v="11"/>
    <x v="82"/>
    <x v="98"/>
  </r>
  <r>
    <x v="11"/>
    <x v="83"/>
    <x v="94"/>
  </r>
  <r>
    <x v="11"/>
    <x v="84"/>
    <x v="100"/>
  </r>
  <r>
    <x v="11"/>
    <x v="85"/>
    <x v="96"/>
  </r>
  <r>
    <x v="11"/>
    <x v="86"/>
    <x v="97"/>
  </r>
  <r>
    <x v="11"/>
    <x v="87"/>
    <x v="101"/>
  </r>
  <r>
    <x v="11"/>
    <x v="88"/>
    <x v="99"/>
  </r>
  <r>
    <x v="12"/>
    <x v="0"/>
    <x v="160"/>
  </r>
  <r>
    <x v="12"/>
    <x v="1"/>
    <x v="156"/>
  </r>
  <r>
    <x v="12"/>
    <x v="2"/>
    <x v="158"/>
  </r>
  <r>
    <x v="12"/>
    <x v="3"/>
    <x v="163"/>
  </r>
  <r>
    <x v="12"/>
    <x v="4"/>
    <x v="159"/>
  </r>
  <r>
    <x v="12"/>
    <x v="5"/>
    <x v="354"/>
  </r>
  <r>
    <x v="12"/>
    <x v="6"/>
    <x v="361"/>
  </r>
  <r>
    <x v="12"/>
    <x v="7"/>
    <x v="359"/>
  </r>
  <r>
    <x v="12"/>
    <x v="8"/>
    <x v="347"/>
  </r>
  <r>
    <x v="12"/>
    <x v="9"/>
    <x v="356"/>
  </r>
  <r>
    <x v="12"/>
    <x v="10"/>
    <x v="191"/>
  </r>
  <r>
    <x v="12"/>
    <x v="11"/>
    <x v="184"/>
  </r>
  <r>
    <x v="12"/>
    <x v="12"/>
    <x v="195"/>
  </r>
  <r>
    <x v="12"/>
    <x v="13"/>
    <x v="187"/>
  </r>
  <r>
    <x v="12"/>
    <x v="14"/>
    <x v="189"/>
  </r>
  <r>
    <x v="12"/>
    <x v="15"/>
    <x v="199"/>
  </r>
  <r>
    <x v="12"/>
    <x v="16"/>
    <x v="193"/>
  </r>
  <r>
    <x v="12"/>
    <x v="17"/>
    <x v="124"/>
  </r>
  <r>
    <x v="12"/>
    <x v="18"/>
    <x v="118"/>
  </r>
  <r>
    <x v="12"/>
    <x v="19"/>
    <x v="119"/>
  </r>
  <r>
    <x v="12"/>
    <x v="20"/>
    <x v="136"/>
  </r>
  <r>
    <x v="12"/>
    <x v="21"/>
    <x v="121"/>
  </r>
  <r>
    <x v="12"/>
    <x v="22"/>
    <x v="132"/>
  </r>
  <r>
    <x v="12"/>
    <x v="23"/>
    <x v="125"/>
  </r>
  <r>
    <x v="12"/>
    <x v="24"/>
    <x v="134"/>
  </r>
  <r>
    <x v="12"/>
    <x v="25"/>
    <x v="128"/>
  </r>
  <r>
    <x v="12"/>
    <x v="26"/>
    <x v="131"/>
  </r>
  <r>
    <x v="12"/>
    <x v="27"/>
    <x v="135"/>
  </r>
  <r>
    <x v="12"/>
    <x v="28"/>
    <x v="133"/>
  </r>
  <r>
    <x v="12"/>
    <x v="29"/>
    <x v="323"/>
  </r>
  <r>
    <x v="12"/>
    <x v="30"/>
    <x v="327"/>
  </r>
  <r>
    <x v="12"/>
    <x v="31"/>
    <x v="326"/>
  </r>
  <r>
    <x v="12"/>
    <x v="32"/>
    <x v="314"/>
  </r>
  <r>
    <x v="12"/>
    <x v="33"/>
    <x v="325"/>
  </r>
  <r>
    <x v="12"/>
    <x v="34"/>
    <x v="319"/>
  </r>
  <r>
    <x v="12"/>
    <x v="35"/>
    <x v="322"/>
  </r>
  <r>
    <x v="12"/>
    <x v="36"/>
    <x v="316"/>
  </r>
  <r>
    <x v="12"/>
    <x v="37"/>
    <x v="321"/>
  </r>
  <r>
    <x v="12"/>
    <x v="38"/>
    <x v="320"/>
  </r>
  <r>
    <x v="12"/>
    <x v="39"/>
    <x v="315"/>
  </r>
  <r>
    <x v="12"/>
    <x v="40"/>
    <x v="318"/>
  </r>
  <r>
    <x v="12"/>
    <x v="41"/>
    <x v="386"/>
  </r>
  <r>
    <x v="12"/>
    <x v="42"/>
    <x v="389"/>
  </r>
  <r>
    <x v="12"/>
    <x v="43"/>
    <x v="388"/>
  </r>
  <r>
    <x v="12"/>
    <x v="44"/>
    <x v="377"/>
  </r>
  <r>
    <x v="12"/>
    <x v="45"/>
    <x v="387"/>
  </r>
  <r>
    <x v="12"/>
    <x v="46"/>
    <x v="381"/>
  </r>
  <r>
    <x v="12"/>
    <x v="47"/>
    <x v="385"/>
  </r>
  <r>
    <x v="12"/>
    <x v="48"/>
    <x v="379"/>
  </r>
  <r>
    <x v="12"/>
    <x v="49"/>
    <x v="384"/>
  </r>
  <r>
    <x v="12"/>
    <x v="50"/>
    <x v="382"/>
  </r>
  <r>
    <x v="12"/>
    <x v="51"/>
    <x v="375"/>
  </r>
  <r>
    <x v="12"/>
    <x v="52"/>
    <x v="380"/>
  </r>
  <r>
    <x v="12"/>
    <x v="53"/>
    <x v="373"/>
  </r>
  <r>
    <x v="12"/>
    <x v="54"/>
    <x v="378"/>
  </r>
  <r>
    <x v="12"/>
    <x v="55"/>
    <x v="376"/>
  </r>
  <r>
    <x v="12"/>
    <x v="56"/>
    <x v="358"/>
  </r>
  <r>
    <x v="12"/>
    <x v="57"/>
    <x v="374"/>
  </r>
  <r>
    <x v="12"/>
    <x v="58"/>
    <x v="369"/>
  </r>
  <r>
    <x v="12"/>
    <x v="59"/>
    <x v="372"/>
  </r>
  <r>
    <x v="12"/>
    <x v="60"/>
    <x v="367"/>
  </r>
  <r>
    <x v="12"/>
    <x v="61"/>
    <x v="371"/>
  </r>
  <r>
    <x v="12"/>
    <x v="62"/>
    <x v="370"/>
  </r>
  <r>
    <x v="12"/>
    <x v="63"/>
    <x v="364"/>
  </r>
  <r>
    <x v="12"/>
    <x v="64"/>
    <x v="368"/>
  </r>
  <r>
    <x v="12"/>
    <x v="65"/>
    <x v="362"/>
  </r>
  <r>
    <x v="12"/>
    <x v="66"/>
    <x v="366"/>
  </r>
  <r>
    <x v="12"/>
    <x v="67"/>
    <x v="365"/>
  </r>
  <r>
    <x v="12"/>
    <x v="68"/>
    <x v="349"/>
  </r>
  <r>
    <x v="12"/>
    <x v="69"/>
    <x v="363"/>
  </r>
  <r>
    <x v="12"/>
    <x v="70"/>
    <x v="353"/>
  </r>
  <r>
    <x v="12"/>
    <x v="71"/>
    <x v="360"/>
  </r>
  <r>
    <x v="12"/>
    <x v="72"/>
    <x v="351"/>
  </r>
  <r>
    <x v="12"/>
    <x v="73"/>
    <x v="357"/>
  </r>
  <r>
    <x v="12"/>
    <x v="74"/>
    <x v="355"/>
  </r>
  <r>
    <x v="12"/>
    <x v="75"/>
    <x v="350"/>
  </r>
  <r>
    <x v="12"/>
    <x v="76"/>
    <x v="352"/>
  </r>
  <r>
    <x v="13"/>
    <x v="5"/>
    <x v="77"/>
  </r>
  <r>
    <x v="13"/>
    <x v="6"/>
    <x v="69"/>
  </r>
  <r>
    <x v="13"/>
    <x v="7"/>
    <x v="71"/>
  </r>
  <r>
    <x v="13"/>
    <x v="8"/>
    <x v="92"/>
  </r>
  <r>
    <x v="13"/>
    <x v="9"/>
    <x v="74"/>
  </r>
  <r>
    <x v="14"/>
    <x v="0"/>
    <x v="232"/>
  </r>
  <r>
    <x v="15"/>
    <x v="0"/>
    <x v="294"/>
  </r>
  <r>
    <x v="15"/>
    <x v="1"/>
    <x v="294"/>
  </r>
  <r>
    <x v="15"/>
    <x v="2"/>
    <x v="293"/>
  </r>
  <r>
    <x v="15"/>
    <x v="3"/>
    <x v="295"/>
  </r>
  <r>
    <x v="15"/>
    <x v="4"/>
    <x v="295"/>
  </r>
  <r>
    <x v="16"/>
    <x v="0"/>
    <x v="232"/>
  </r>
  <r>
    <x v="16"/>
    <x v="1"/>
    <x v="227"/>
  </r>
  <r>
    <x v="16"/>
    <x v="2"/>
    <x v="229"/>
  </r>
  <r>
    <x v="16"/>
    <x v="3"/>
    <x v="233"/>
  </r>
  <r>
    <x v="16"/>
    <x v="4"/>
    <x v="231"/>
  </r>
  <r>
    <x v="17"/>
    <x v="17"/>
    <x v="400"/>
  </r>
  <r>
    <x v="17"/>
    <x v="18"/>
    <x v="403"/>
  </r>
  <r>
    <x v="17"/>
    <x v="19"/>
    <x v="402"/>
  </r>
  <r>
    <x v="17"/>
    <x v="20"/>
    <x v="390"/>
  </r>
  <r>
    <x v="17"/>
    <x v="21"/>
    <x v="401"/>
  </r>
  <r>
    <x v="17"/>
    <x v="22"/>
    <x v="396"/>
  </r>
  <r>
    <x v="17"/>
    <x v="23"/>
    <x v="399"/>
  </r>
  <r>
    <x v="17"/>
    <x v="24"/>
    <x v="394"/>
  </r>
  <r>
    <x v="17"/>
    <x v="25"/>
    <x v="398"/>
  </r>
  <r>
    <x v="17"/>
    <x v="26"/>
    <x v="397"/>
  </r>
  <r>
    <x v="17"/>
    <x v="27"/>
    <x v="391"/>
  </r>
  <r>
    <x v="17"/>
    <x v="28"/>
    <x v="395"/>
  </r>
  <r>
    <x v="18"/>
    <x v="0"/>
    <x v="294"/>
  </r>
  <r>
    <x v="18"/>
    <x v="1"/>
    <x v="294"/>
  </r>
  <r>
    <x v="18"/>
    <x v="2"/>
    <x v="294"/>
  </r>
  <r>
    <x v="18"/>
    <x v="3"/>
    <x v="294"/>
  </r>
  <r>
    <x v="18"/>
    <x v="4"/>
    <x v="294"/>
  </r>
  <r>
    <x v="19"/>
    <x v="7"/>
    <x v="404"/>
  </r>
  <r>
    <x v="20"/>
    <x v="5"/>
    <x v="509"/>
  </r>
  <r>
    <x v="20"/>
    <x v="6"/>
    <x v="514"/>
  </r>
  <r>
    <x v="20"/>
    <x v="7"/>
    <x v="512"/>
  </r>
  <r>
    <x v="20"/>
    <x v="8"/>
    <x v="491"/>
  </r>
  <r>
    <x v="20"/>
    <x v="9"/>
    <x v="510"/>
  </r>
  <r>
    <x v="20"/>
    <x v="17"/>
    <x v="494"/>
  </r>
  <r>
    <x v="20"/>
    <x v="18"/>
    <x v="500"/>
  </r>
  <r>
    <x v="20"/>
    <x v="19"/>
    <x v="498"/>
  </r>
  <r>
    <x v="20"/>
    <x v="20"/>
    <x v="478"/>
  </r>
  <r>
    <x v="20"/>
    <x v="21"/>
    <x v="495"/>
  </r>
  <r>
    <x v="20"/>
    <x v="29"/>
    <x v="482"/>
  </r>
  <r>
    <x v="20"/>
    <x v="30"/>
    <x v="486"/>
  </r>
  <r>
    <x v="20"/>
    <x v="31"/>
    <x v="485"/>
  </r>
  <r>
    <x v="20"/>
    <x v="32"/>
    <x v="466"/>
  </r>
  <r>
    <x v="20"/>
    <x v="33"/>
    <x v="483"/>
  </r>
  <r>
    <x v="20"/>
    <x v="41"/>
    <x v="469"/>
  </r>
  <r>
    <x v="20"/>
    <x v="42"/>
    <x v="473"/>
  </r>
  <r>
    <x v="20"/>
    <x v="43"/>
    <x v="472"/>
  </r>
  <r>
    <x v="20"/>
    <x v="44"/>
    <x v="460"/>
  </r>
  <r>
    <x v="20"/>
    <x v="45"/>
    <x v="470"/>
  </r>
  <r>
    <x v="20"/>
    <x v="53"/>
    <x v="456"/>
  </r>
  <r>
    <x v="20"/>
    <x v="54"/>
    <x v="461"/>
  </r>
  <r>
    <x v="20"/>
    <x v="55"/>
    <x v="459"/>
  </r>
  <r>
    <x v="20"/>
    <x v="56"/>
    <x v="443"/>
  </r>
  <r>
    <x v="20"/>
    <x v="57"/>
    <x v="457"/>
  </r>
  <r>
    <x v="20"/>
    <x v="65"/>
    <x v="445"/>
  </r>
  <r>
    <x v="20"/>
    <x v="66"/>
    <x v="449"/>
  </r>
  <r>
    <x v="20"/>
    <x v="67"/>
    <x v="448"/>
  </r>
  <r>
    <x v="20"/>
    <x v="68"/>
    <x v="431"/>
  </r>
  <r>
    <x v="20"/>
    <x v="69"/>
    <x v="446"/>
  </r>
  <r>
    <x v="20"/>
    <x v="77"/>
    <x v="433"/>
  </r>
  <r>
    <x v="20"/>
    <x v="78"/>
    <x v="437"/>
  </r>
  <r>
    <x v="20"/>
    <x v="79"/>
    <x v="436"/>
  </r>
  <r>
    <x v="20"/>
    <x v="80"/>
    <x v="411"/>
  </r>
  <r>
    <x v="20"/>
    <x v="81"/>
    <x v="434"/>
  </r>
  <r>
    <x v="20"/>
    <x v="89"/>
    <x v="415"/>
  </r>
  <r>
    <x v="20"/>
    <x v="90"/>
    <x v="422"/>
  </r>
  <r>
    <x v="20"/>
    <x v="91"/>
    <x v="421"/>
  </r>
  <r>
    <x v="20"/>
    <x v="92"/>
    <x v="406"/>
  </r>
  <r>
    <x v="20"/>
    <x v="93"/>
    <x v="417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1:X117" firstHeaderRow="1" firstDataRow="2" firstDataCol="1"/>
  <pivotFields count="3">
    <pivotField axis="axisCol" compact="0" showAll="0" outline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compact="0" showAll="0" outline="0">
      <items count="1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</pivotField>
    <pivotField dataField="1" compact="0" showAll="0"/>
  </pivotFields>
  <rowFields count="1">
    <field x="1"/>
  </rowFields>
  <rowItems count="115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 t="grand">
      <x v="114"/>
    </i>
  </rowItems>
  <colFields count="1">
    <field x="0"/>
  </colFields>
  <colItems count="23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 v="22"/>
    </i>
  </colItems>
  <dataFields count="1">
    <dataField name="Sum of Qty" fld="2" subtotal="sum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9.xml"/><Relationship Id="rId4" Type="http://schemas.openxmlformats.org/officeDocument/2006/relationships/ctrlProp" Target="../ctrlProps/ctrlProps10.xml"/><Relationship Id="rId5" Type="http://schemas.openxmlformats.org/officeDocument/2006/relationships/ctrlProp" Target="../ctrlProps/ctrlProps11.xml"/><Relationship Id="rId6" Type="http://schemas.openxmlformats.org/officeDocument/2006/relationships/ctrlProp" Target="../ctrlProps/ctrlProps12.xml"/><Relationship Id="rId7" Type="http://schemas.openxmlformats.org/officeDocument/2006/relationships/ctrlProp" Target="../ctrlProps/ctrlProps13.xml"/><Relationship Id="rId8" Type="http://schemas.openxmlformats.org/officeDocument/2006/relationships/ctrlProp" Target="../ctrlProps/ctrlProps14.xml"/><Relationship Id="rId9" Type="http://schemas.openxmlformats.org/officeDocument/2006/relationships/ctrlProp" Target="../ctrlProps/ctrlProps15.xml"/><Relationship Id="rId10" Type="http://schemas.openxmlformats.org/officeDocument/2006/relationships/ctrlProp" Target="../ctrlProps/ctrlProps16.xml"/><Relationship Id="rId11" Type="http://schemas.openxmlformats.org/officeDocument/2006/relationships/ctrlProp" Target="../ctrlProps/ctrlProps17.xml"/><Relationship Id="rId12" Type="http://schemas.openxmlformats.org/officeDocument/2006/relationships/ctrlProp" Target="../ctrlProps/ctrlProps18.xml"/><Relationship Id="rId13" Type="http://schemas.openxmlformats.org/officeDocument/2006/relationships/ctrlProp" Target="../ctrlProps/ctrlProps19.xml"/><Relationship Id="rId14" Type="http://schemas.openxmlformats.org/officeDocument/2006/relationships/ctrlProp" Target="../ctrlProps/ctrlProps20.xml"/><Relationship Id="rId15" Type="http://schemas.openxmlformats.org/officeDocument/2006/relationships/ctrlProp" Target="../ctrlProps/ctrlProps21.xml"/><Relationship Id="rId16" Type="http://schemas.openxmlformats.org/officeDocument/2006/relationships/ctrlProp" Target="../ctrlProps/ctrlProps22.xml"/><Relationship Id="rId17" Type="http://schemas.openxmlformats.org/officeDocument/2006/relationships/ctrlProp" Target="../ctrlProps/ctrlProps23.xml"/><Relationship Id="rId18" Type="http://schemas.openxmlformats.org/officeDocument/2006/relationships/ctrlProp" Target="../ctrlProps/ctrlProps24.xml"/><Relationship Id="rId19" Type="http://schemas.openxmlformats.org/officeDocument/2006/relationships/ctrlProp" Target="../ctrlProps/ctrlProps25.xml"/><Relationship Id="rId20" Type="http://schemas.openxmlformats.org/officeDocument/2006/relationships/ctrlProp" Target="../ctrlProps/ctrlProps26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27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s28.xml"/><Relationship Id="rId4" Type="http://schemas.openxmlformats.org/officeDocument/2006/relationships/ctrlProp" Target="../ctrlProps/ctrlProps29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30.xml"/><Relationship Id="rId2" Type="http://schemas.openxmlformats.org/officeDocument/2006/relationships/vmlDrawing" Target="../drawings/vmlDrawing5.vml"/><Relationship Id="rId3" Type="http://schemas.openxmlformats.org/officeDocument/2006/relationships/ctrlProp" Target="../ctrlProps/ctrlProps31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vmlDrawing" Target="../drawings/vmlDrawing6.vml"/><Relationship Id="rId3" Type="http://schemas.openxmlformats.org/officeDocument/2006/relationships/ctrlProp" Target="../ctrlProps/ctrlProps33.xml"/><Relationship Id="rId4" Type="http://schemas.openxmlformats.org/officeDocument/2006/relationships/ctrlProp" Target="../ctrlProps/ctrlProps3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<Relationship Id="rId6" Type="http://schemas.openxmlformats.org/officeDocument/2006/relationships/ctrlProp" Target="../ctrlProps/ctrlProps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7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E5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8.85"/>
    <col collapsed="false" customWidth="true" hidden="false" outlineLevel="0" max="2" min="2" style="1" width="7.85"/>
    <col collapsed="false" customWidth="false" hidden="false" outlineLevel="0" max="3" min="3" style="2" width="9.14"/>
    <col collapsed="false" customWidth="true" hidden="false" outlineLevel="0" max="4" min="4" style="2" width="7.85"/>
    <col collapsed="false" customWidth="true" hidden="false" outlineLevel="0" max="5" min="5" style="2" width="7.28"/>
    <col collapsed="false" customWidth="true" hidden="false" outlineLevel="0" max="6" min="6" style="2" width="8.41"/>
    <col collapsed="false" customWidth="false" hidden="false" outlineLevel="0" max="8" min="7" style="2" width="9.14"/>
    <col collapsed="false" customWidth="true" hidden="false" outlineLevel="0" max="9" min="9" style="2" width="5.13"/>
    <col collapsed="false" customWidth="true" hidden="false" outlineLevel="0" max="10" min="10" style="2" width="7.28"/>
    <col collapsed="false" customWidth="true" hidden="false" outlineLevel="0" max="11" min="11" style="2" width="7.85"/>
    <col collapsed="false" customWidth="true" hidden="false" outlineLevel="0" max="12" min="12" style="2" width="7.42"/>
    <col collapsed="false" customWidth="false" hidden="false" outlineLevel="0" max="13" min="13" style="2" width="9.14"/>
    <col collapsed="false" customWidth="true" hidden="false" outlineLevel="0" max="14" min="14" style="2" width="3.56"/>
    <col collapsed="false" customWidth="true" hidden="false" outlineLevel="0" max="15" min="15" style="2" width="7.56"/>
    <col collapsed="false" customWidth="true" hidden="false" outlineLevel="0" max="16" min="16" style="2" width="3.7"/>
    <col collapsed="false" customWidth="true" hidden="false" outlineLevel="0" max="17" min="17" style="2" width="8.28"/>
    <col collapsed="false" customWidth="true" hidden="false" outlineLevel="0" max="18" min="18" style="2" width="6.13"/>
    <col collapsed="false" customWidth="true" hidden="false" outlineLevel="0" max="19" min="19" style="2" width="9.41"/>
    <col collapsed="false" customWidth="true" hidden="false" outlineLevel="0" max="20" min="20" style="2" width="7.56"/>
    <col collapsed="false" customWidth="true" hidden="false" outlineLevel="0" max="22" min="21" style="2" width="9.56"/>
    <col collapsed="false" customWidth="true" hidden="false" outlineLevel="0" max="25" min="23" style="2" width="8.99"/>
    <col collapsed="false" customWidth="true" hidden="false" outlineLevel="0" max="26" min="26" style="2" width="7.28"/>
    <col collapsed="false" customWidth="true" hidden="false" outlineLevel="0" max="27" min="27" style="2" width="6.85"/>
    <col collapsed="false" customWidth="true" hidden="false" outlineLevel="0" max="28" min="28" style="2" width="10.56"/>
    <col collapsed="false" customWidth="true" hidden="false" outlineLevel="0" max="29" min="29" style="2" width="9.28"/>
    <col collapsed="false" customWidth="true" hidden="false" outlineLevel="0" max="43" min="30" style="2" width="11.56"/>
    <col collapsed="false" customWidth="false" hidden="false" outlineLevel="0" max="257" min="44" style="2" width="9.14"/>
  </cols>
  <sheetData>
    <row r="1" customFormat="false" ht="15" hidden="false" customHeight="false" outlineLevel="0" collapsed="false">
      <c r="A1" s="3" t="s">
        <v>0</v>
      </c>
      <c r="B1" s="3"/>
      <c r="G1" s="4"/>
      <c r="H1" s="5"/>
    </row>
    <row r="2" customFormat="false" ht="15" hidden="false" customHeight="true" outlineLevel="0" collapsed="false">
      <c r="A2" s="6" t="n">
        <f aca="true">NOW()</f>
        <v>45926.9851469235</v>
      </c>
      <c r="B2" s="6"/>
      <c r="C2" s="6"/>
      <c r="D2" s="6"/>
      <c r="G2" s="4"/>
    </row>
    <row r="3" customFormat="false" ht="13.5" hidden="false" customHeight="true" outlineLevel="0" collapsed="false">
      <c r="A3" s="6"/>
      <c r="G3" s="7" t="s">
        <v>1</v>
      </c>
      <c r="H3" s="7"/>
      <c r="M3" s="8" t="s">
        <v>1</v>
      </c>
    </row>
    <row r="4" customFormat="false" ht="12.75" hidden="false" customHeight="false" outlineLevel="0" collapsed="false">
      <c r="B4" s="8" t="s">
        <v>2</v>
      </c>
      <c r="C4" s="8" t="s">
        <v>3</v>
      </c>
      <c r="D4" s="8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/>
      <c r="J4" s="8" t="s">
        <v>9</v>
      </c>
      <c r="K4" s="8" t="s">
        <v>10</v>
      </c>
      <c r="L4" s="8" t="s">
        <v>11</v>
      </c>
      <c r="M4" s="8" t="s">
        <v>12</v>
      </c>
      <c r="O4" s="8" t="s">
        <v>13</v>
      </c>
      <c r="P4" s="8"/>
      <c r="Q4" s="8" t="s">
        <v>14</v>
      </c>
      <c r="Z4" s="7"/>
    </row>
    <row r="5" customFormat="false" ht="13.5" hidden="false" customHeight="true" outlineLevel="0" collapsed="false">
      <c r="A5" s="9" t="n">
        <f aca="false">positions!A6</f>
        <v>36678</v>
      </c>
      <c r="B5" s="10"/>
      <c r="C5" s="11"/>
      <c r="D5" s="12"/>
      <c r="E5" s="12"/>
      <c r="F5" s="12"/>
      <c r="G5" s="13"/>
      <c r="H5" s="14"/>
      <c r="I5" s="15"/>
      <c r="J5" s="11"/>
      <c r="K5" s="12"/>
      <c r="L5" s="12"/>
      <c r="M5" s="16" t="n">
        <f aca="false">+L5+K5+J5+H5</f>
        <v>0</v>
      </c>
      <c r="O5" s="10" t="n">
        <f aca="false">positions!AG6</f>
        <v>0</v>
      </c>
      <c r="P5" s="8"/>
      <c r="Q5" s="10" t="n">
        <f aca="false">59.4-3.3-17-17</f>
        <v>22.1</v>
      </c>
      <c r="R5" s="17" t="n">
        <f aca="false">Q5</f>
        <v>22.1</v>
      </c>
      <c r="S5" s="17"/>
      <c r="U5" s="18"/>
      <c r="V5" s="18"/>
      <c r="W5" s="18"/>
      <c r="X5" s="19"/>
      <c r="Y5" s="20"/>
      <c r="Z5" s="21"/>
      <c r="AB5" s="21"/>
      <c r="AC5" s="22"/>
      <c r="AD5" s="23"/>
      <c r="AE5" s="23"/>
    </row>
    <row r="6" customFormat="false" ht="13.5" hidden="false" customHeight="true" outlineLevel="0" collapsed="false">
      <c r="A6" s="24" t="n">
        <f aca="false">positions!A7</f>
        <v>36708</v>
      </c>
      <c r="B6" s="25" t="n">
        <f aca="false">positions!AM7</f>
        <v>0</v>
      </c>
      <c r="C6" s="26" t="n">
        <f aca="false">positions!AO7</f>
        <v>58.67</v>
      </c>
      <c r="D6" s="27" t="n">
        <f aca="false">positions!AQ7</f>
        <v>127.27</v>
      </c>
      <c r="E6" s="27" t="n">
        <f aca="false">positions!AS7</f>
        <v>-17.4</v>
      </c>
      <c r="F6" s="27" t="n">
        <f aca="false">positions!AU7</f>
        <v>-9.27</v>
      </c>
      <c r="G6" s="28" t="n">
        <f aca="false">F6+D6+E6</f>
        <v>100.6</v>
      </c>
      <c r="H6" s="29" t="n">
        <f aca="false">positions!AW7</f>
        <v>159.27</v>
      </c>
      <c r="I6" s="15"/>
      <c r="J6" s="26" t="n">
        <f aca="false">positions!BA7</f>
        <v>-123.59</v>
      </c>
      <c r="K6" s="27" t="n">
        <f aca="false">positions!BC7</f>
        <v>108.14</v>
      </c>
      <c r="L6" s="27" t="n">
        <f aca="false">positions!BE7</f>
        <v>0</v>
      </c>
      <c r="M6" s="30" t="n">
        <f aca="false">+L6+K6+J6+H6</f>
        <v>143.82</v>
      </c>
      <c r="O6" s="25" t="n">
        <f aca="false">positions!AG7</f>
        <v>0</v>
      </c>
      <c r="P6" s="8"/>
      <c r="Q6" s="25" t="n">
        <f aca="false">positions!AI7</f>
        <v>51.0603657466918</v>
      </c>
      <c r="R6" s="17" t="n">
        <f aca="false">Q6+R5</f>
        <v>73.1603657466918</v>
      </c>
      <c r="U6" s="18"/>
      <c r="V6" s="18"/>
      <c r="W6" s="18"/>
      <c r="X6" s="19"/>
      <c r="Y6" s="20"/>
      <c r="Z6" s="21"/>
      <c r="AB6" s="21"/>
      <c r="AC6" s="22"/>
      <c r="AD6" s="23"/>
      <c r="AE6" s="23"/>
    </row>
    <row r="7" customFormat="false" ht="13.5" hidden="false" customHeight="true" outlineLevel="0" collapsed="false">
      <c r="A7" s="24" t="n">
        <f aca="false">positions!A8</f>
        <v>36739</v>
      </c>
      <c r="B7" s="25" t="n">
        <f aca="false">positions!AM8</f>
        <v>0</v>
      </c>
      <c r="C7" s="26" t="n">
        <f aca="false">positions!AO8</f>
        <v>113.73</v>
      </c>
      <c r="D7" s="27" t="n">
        <f aca="false">positions!AQ8</f>
        <v>156.61</v>
      </c>
      <c r="E7" s="27" t="n">
        <f aca="false">positions!AS8</f>
        <v>-63.6</v>
      </c>
      <c r="F7" s="27" t="n">
        <f aca="false">positions!AU8</f>
        <v>-9.22000000000001</v>
      </c>
      <c r="G7" s="28" t="n">
        <f aca="false">F7+D7+E7</f>
        <v>83.79</v>
      </c>
      <c r="H7" s="29" t="n">
        <f aca="false">positions!AW8</f>
        <v>197.52</v>
      </c>
      <c r="I7" s="15"/>
      <c r="J7" s="26" t="n">
        <f aca="false">positions!BA8</f>
        <v>-30.72</v>
      </c>
      <c r="K7" s="27" t="n">
        <f aca="false">positions!BC8</f>
        <v>92.16</v>
      </c>
      <c r="L7" s="27" t="n">
        <f aca="false">positions!BE8</f>
        <v>0</v>
      </c>
      <c r="M7" s="30" t="n">
        <f aca="false">+L7+K7+J7+H7</f>
        <v>258.96</v>
      </c>
      <c r="O7" s="25" t="n">
        <f aca="false">positions!AG8</f>
        <v>0</v>
      </c>
      <c r="P7" s="8"/>
      <c r="Q7" s="25" t="n">
        <f aca="false">positions!AI8</f>
        <v>85.85</v>
      </c>
      <c r="R7" s="17" t="n">
        <f aca="false">Q7+R6</f>
        <v>159.010365746692</v>
      </c>
      <c r="U7" s="18"/>
      <c r="V7" s="18"/>
      <c r="W7" s="18"/>
      <c r="X7" s="19"/>
      <c r="Y7" s="20"/>
      <c r="Z7" s="21"/>
      <c r="AB7" s="21"/>
      <c r="AC7" s="22"/>
      <c r="AD7" s="23"/>
      <c r="AE7" s="23"/>
    </row>
    <row r="8" customFormat="false" ht="13.5" hidden="false" customHeight="true" outlineLevel="0" collapsed="false">
      <c r="A8" s="24" t="n">
        <f aca="false">positions!A9</f>
        <v>36770</v>
      </c>
      <c r="B8" s="25" t="n">
        <f aca="false">positions!AM9</f>
        <v>0</v>
      </c>
      <c r="C8" s="26" t="n">
        <f aca="false">positions!AO9</f>
        <v>74.88</v>
      </c>
      <c r="D8" s="27" t="n">
        <f aca="false">positions!AQ9</f>
        <v>150.64</v>
      </c>
      <c r="E8" s="27" t="n">
        <f aca="false">positions!AS9</f>
        <v>-61.18</v>
      </c>
      <c r="F8" s="27" t="n">
        <f aca="false">positions!AU9</f>
        <v>-8.87000000000001</v>
      </c>
      <c r="G8" s="28" t="n">
        <f aca="false">F8+D8+E8</f>
        <v>80.59</v>
      </c>
      <c r="H8" s="29" t="n">
        <f aca="false">positions!AW9</f>
        <v>155.47</v>
      </c>
      <c r="I8" s="15"/>
      <c r="J8" s="26" t="n">
        <f aca="false">positions!BA9</f>
        <v>-29.56</v>
      </c>
      <c r="K8" s="27" t="n">
        <f aca="false">positions!BC9</f>
        <v>88.67</v>
      </c>
      <c r="L8" s="27" t="n">
        <f aca="false">positions!BE9</f>
        <v>0</v>
      </c>
      <c r="M8" s="30" t="n">
        <f aca="false">+L8+K8+J8+H8</f>
        <v>214.58</v>
      </c>
      <c r="O8" s="25" t="n">
        <f aca="false">positions!AG9</f>
        <v>0</v>
      </c>
      <c r="P8" s="8"/>
      <c r="Q8" s="25" t="n">
        <f aca="false">positions!AI9</f>
        <v>-11.68</v>
      </c>
      <c r="R8" s="17" t="n">
        <f aca="false">Q8+R7</f>
        <v>147.330365746692</v>
      </c>
      <c r="U8" s="18"/>
      <c r="V8" s="18"/>
      <c r="W8" s="18"/>
      <c r="X8" s="19"/>
      <c r="Y8" s="20"/>
      <c r="Z8" s="21"/>
      <c r="AB8" s="21"/>
      <c r="AC8" s="22"/>
      <c r="AD8" s="23"/>
      <c r="AE8" s="23"/>
    </row>
    <row r="9" customFormat="false" ht="13.5" hidden="false" customHeight="true" outlineLevel="0" collapsed="false">
      <c r="A9" s="24" t="n">
        <f aca="false">positions!A10</f>
        <v>36800</v>
      </c>
      <c r="B9" s="25" t="n">
        <f aca="false">positions!AM10</f>
        <v>0</v>
      </c>
      <c r="C9" s="26" t="n">
        <f aca="false">positions!AO10</f>
        <v>98.69</v>
      </c>
      <c r="D9" s="27" t="n">
        <f aca="false">positions!AQ10</f>
        <v>153.54</v>
      </c>
      <c r="E9" s="27" t="n">
        <f aca="false">positions!AS10</f>
        <v>-62.87</v>
      </c>
      <c r="F9" s="27" t="n">
        <f aca="false">positions!AU10</f>
        <v>-9.11</v>
      </c>
      <c r="G9" s="28" t="n">
        <f aca="false">F9+D9+E9</f>
        <v>81.56</v>
      </c>
      <c r="H9" s="29" t="n">
        <f aca="false">positions!AW10</f>
        <v>180.25</v>
      </c>
      <c r="I9" s="15"/>
      <c r="J9" s="26" t="n">
        <f aca="false">positions!BA10</f>
        <v>-15.19</v>
      </c>
      <c r="K9" s="27" t="n">
        <f aca="false">positions!BC10</f>
        <v>-136.65</v>
      </c>
      <c r="L9" s="27" t="n">
        <f aca="false">positions!BE10</f>
        <v>121.47</v>
      </c>
      <c r="M9" s="30" t="n">
        <f aca="false">+L9+K9+J9+H9</f>
        <v>149.88</v>
      </c>
      <c r="O9" s="25" t="n">
        <f aca="false">positions!AG10</f>
        <v>0</v>
      </c>
      <c r="P9" s="8"/>
      <c r="Q9" s="25" t="n">
        <f aca="false">positions!AI10</f>
        <v>-49.34</v>
      </c>
      <c r="R9" s="17" t="n">
        <f aca="false">Q9+R8</f>
        <v>97.9903657466918</v>
      </c>
      <c r="W9" s="18"/>
      <c r="X9" s="19"/>
      <c r="Y9" s="20"/>
      <c r="Z9" s="21"/>
      <c r="AB9" s="21"/>
      <c r="AC9" s="22"/>
      <c r="AD9" s="23"/>
      <c r="AE9" s="23"/>
    </row>
    <row r="10" customFormat="false" ht="13.5" hidden="false" customHeight="true" outlineLevel="0" collapsed="false">
      <c r="A10" s="24" t="n">
        <f aca="false">positions!A11</f>
        <v>36831</v>
      </c>
      <c r="B10" s="25" t="n">
        <f aca="false">positions!AM11</f>
        <v>14.62</v>
      </c>
      <c r="C10" s="26" t="n">
        <f aca="false">positions!AO11</f>
        <v>-35.37</v>
      </c>
      <c r="D10" s="27" t="n">
        <f aca="false">positions!AQ11</f>
        <v>-40</v>
      </c>
      <c r="E10" s="27" t="n">
        <f aca="false">positions!AS11</f>
        <v>-3.49</v>
      </c>
      <c r="F10" s="27" t="n">
        <f aca="false">positions!AU11</f>
        <v>82.03</v>
      </c>
      <c r="G10" s="28" t="n">
        <f aca="false">F10+D10+E10</f>
        <v>38.54</v>
      </c>
      <c r="H10" s="29" t="n">
        <f aca="false">positions!AW11</f>
        <v>3.17</v>
      </c>
      <c r="I10" s="31"/>
      <c r="J10" s="26" t="n">
        <f aca="false">positions!BA11</f>
        <v>0</v>
      </c>
      <c r="K10" s="27" t="n">
        <f aca="false">positions!BC11</f>
        <v>-190.65</v>
      </c>
      <c r="L10" s="27" t="n">
        <f aca="false">positions!BE11</f>
        <v>0</v>
      </c>
      <c r="M10" s="30" t="n">
        <f aca="false">+L10+K10+J10+H10</f>
        <v>-187.48</v>
      </c>
      <c r="N10" s="32"/>
      <c r="O10" s="25" t="n">
        <f aca="false">positions!AG11</f>
        <v>29.98</v>
      </c>
      <c r="P10" s="7"/>
      <c r="Q10" s="25" t="n">
        <f aca="false">positions!AI11</f>
        <v>0.76</v>
      </c>
      <c r="R10" s="17" t="n">
        <f aca="false">Q10+R9</f>
        <v>98.7503657466918</v>
      </c>
      <c r="U10" s="18"/>
      <c r="V10" s="18"/>
      <c r="W10" s="18"/>
      <c r="X10" s="19"/>
      <c r="Y10" s="20"/>
      <c r="Z10" s="21"/>
      <c r="AB10" s="21"/>
      <c r="AC10" s="22"/>
      <c r="AD10" s="23"/>
      <c r="AE10" s="23"/>
    </row>
    <row r="11" customFormat="false" ht="13.5" hidden="false" customHeight="true" outlineLevel="0" collapsed="false">
      <c r="A11" s="24" t="n">
        <f aca="false">positions!A12</f>
        <v>36861</v>
      </c>
      <c r="B11" s="25" t="n">
        <f aca="false">positions!AM12</f>
        <v>15.02</v>
      </c>
      <c r="C11" s="26" t="n">
        <f aca="false">positions!AO12</f>
        <v>117.13</v>
      </c>
      <c r="D11" s="27" t="n">
        <f aca="false">positions!AQ12</f>
        <v>-0.560000000000001</v>
      </c>
      <c r="E11" s="27" t="n">
        <f aca="false">positions!AS12</f>
        <v>-3.59</v>
      </c>
      <c r="F11" s="27" t="n">
        <f aca="false">positions!AU12</f>
        <v>84.28</v>
      </c>
      <c r="G11" s="28" t="n">
        <f aca="false">F11+D11+E11</f>
        <v>80.13</v>
      </c>
      <c r="H11" s="29" t="n">
        <f aca="false">positions!AW12</f>
        <v>197.26</v>
      </c>
      <c r="I11" s="31"/>
      <c r="J11" s="26" t="n">
        <f aca="false">positions!BA12</f>
        <v>0</v>
      </c>
      <c r="K11" s="27" t="n">
        <f aca="false">positions!BC12</f>
        <v>-45.79</v>
      </c>
      <c r="L11" s="27" t="n">
        <f aca="false">positions!BE12</f>
        <v>0</v>
      </c>
      <c r="M11" s="30" t="n">
        <f aca="false">+L11+K11+J11+H11</f>
        <v>151.47</v>
      </c>
      <c r="N11" s="32"/>
      <c r="O11" s="25" t="n">
        <f aca="false">positions!AG12</f>
        <v>30.8</v>
      </c>
      <c r="P11" s="7"/>
      <c r="Q11" s="25" t="n">
        <f aca="false">positions!AI12</f>
        <v>1.75</v>
      </c>
      <c r="R11" s="17" t="n">
        <f aca="false">Q11+R10</f>
        <v>100.500365746692</v>
      </c>
      <c r="W11" s="18"/>
      <c r="X11" s="19"/>
      <c r="Y11" s="20"/>
      <c r="Z11" s="21"/>
      <c r="AB11" s="21"/>
      <c r="AC11" s="22"/>
      <c r="AD11" s="23"/>
      <c r="AE11" s="23"/>
    </row>
    <row r="12" customFormat="false" ht="13.5" hidden="false" customHeight="true" outlineLevel="0" collapsed="false">
      <c r="A12" s="24" t="n">
        <f aca="false">positions!A13</f>
        <v>36892</v>
      </c>
      <c r="B12" s="25" t="n">
        <f aca="false">positions!AM13</f>
        <v>14.93</v>
      </c>
      <c r="C12" s="26" t="n">
        <f aca="false">positions!AO13</f>
        <v>53.38</v>
      </c>
      <c r="D12" s="27" t="n">
        <f aca="false">positions!AQ13</f>
        <v>6.29</v>
      </c>
      <c r="E12" s="27" t="n">
        <f aca="false">positions!AS13</f>
        <v>-3.57</v>
      </c>
      <c r="F12" s="27" t="n">
        <f aca="false">positions!AU13</f>
        <v>83.77</v>
      </c>
      <c r="G12" s="28" t="n">
        <f aca="false">F12+D12+E12</f>
        <v>86.49</v>
      </c>
      <c r="H12" s="29" t="n">
        <f aca="false">positions!AW13</f>
        <v>139.87</v>
      </c>
      <c r="I12" s="31"/>
      <c r="J12" s="26" t="n">
        <f aca="false">positions!BA13</f>
        <v>0</v>
      </c>
      <c r="K12" s="27" t="n">
        <f aca="false">positions!BC13</f>
        <v>-45.52</v>
      </c>
      <c r="L12" s="27" t="n">
        <f aca="false">positions!BE13</f>
        <v>0</v>
      </c>
      <c r="M12" s="30" t="n">
        <f aca="false">+L12+K12+J12+H12</f>
        <v>94.35</v>
      </c>
      <c r="N12" s="32"/>
      <c r="O12" s="25" t="n">
        <f aca="false">positions!AG13</f>
        <v>30.61</v>
      </c>
      <c r="P12" s="7"/>
      <c r="Q12" s="25" t="n">
        <f aca="false">positions!AI13</f>
        <v>0.78</v>
      </c>
      <c r="R12" s="17" t="n">
        <f aca="false">Q12+R11</f>
        <v>101.280365746692</v>
      </c>
      <c r="U12" s="18"/>
      <c r="V12" s="18"/>
      <c r="W12" s="18"/>
      <c r="X12" s="19"/>
      <c r="Y12" s="20"/>
      <c r="Z12" s="21"/>
      <c r="AB12" s="21"/>
      <c r="AC12" s="22"/>
      <c r="AD12" s="23"/>
      <c r="AE12" s="23"/>
    </row>
    <row r="13" customFormat="false" ht="13.5" hidden="false" customHeight="true" outlineLevel="0" collapsed="false">
      <c r="A13" s="24" t="n">
        <f aca="false">positions!A14</f>
        <v>36923</v>
      </c>
      <c r="B13" s="25" t="n">
        <f aca="false">positions!AM14</f>
        <v>13.4</v>
      </c>
      <c r="C13" s="26" t="n">
        <f aca="false">positions!AO14</f>
        <v>-94.6</v>
      </c>
      <c r="D13" s="27" t="n">
        <f aca="false">positions!AQ14</f>
        <v>4.38</v>
      </c>
      <c r="E13" s="27" t="n">
        <f aca="false">positions!AS14</f>
        <v>-3.21</v>
      </c>
      <c r="F13" s="27" t="n">
        <f aca="false">positions!AU14</f>
        <v>75.2</v>
      </c>
      <c r="G13" s="28" t="n">
        <f aca="false">F13+D13+E13</f>
        <v>76.37</v>
      </c>
      <c r="H13" s="29" t="n">
        <f aca="false">positions!AW14</f>
        <v>-18.23</v>
      </c>
      <c r="I13" s="31"/>
      <c r="J13" s="26" t="n">
        <f aca="false">positions!BA14</f>
        <v>0</v>
      </c>
      <c r="K13" s="27" t="n">
        <f aca="false">positions!BC14</f>
        <v>-40.86</v>
      </c>
      <c r="L13" s="27" t="n">
        <f aca="false">positions!BE14</f>
        <v>0</v>
      </c>
      <c r="M13" s="30" t="n">
        <f aca="false">+L13+K13+J13+H13</f>
        <v>-59.09</v>
      </c>
      <c r="N13" s="32"/>
      <c r="O13" s="25" t="n">
        <f aca="false">positions!AG14</f>
        <v>27.48</v>
      </c>
      <c r="P13" s="7"/>
      <c r="Q13" s="25" t="n">
        <f aca="false">positions!AI14</f>
        <v>3.09</v>
      </c>
      <c r="R13" s="17" t="n">
        <f aca="false">Q13+R12</f>
        <v>104.370365746692</v>
      </c>
      <c r="W13" s="18"/>
      <c r="X13" s="19"/>
      <c r="Y13" s="20"/>
      <c r="Z13" s="21"/>
      <c r="AB13" s="21"/>
      <c r="AC13" s="22"/>
      <c r="AD13" s="23"/>
      <c r="AE13" s="23"/>
    </row>
    <row r="14" customFormat="false" ht="13.5" hidden="false" customHeight="true" outlineLevel="0" collapsed="false">
      <c r="A14" s="33" t="n">
        <f aca="false">positions!A15</f>
        <v>36951</v>
      </c>
      <c r="B14" s="34" t="n">
        <f aca="false">positions!AM15</f>
        <v>14.74</v>
      </c>
      <c r="C14" s="35" t="n">
        <f aca="false">positions!AO15</f>
        <v>64.17</v>
      </c>
      <c r="D14" s="36" t="n">
        <f aca="false">positions!AQ15</f>
        <v>-33.29</v>
      </c>
      <c r="E14" s="36" t="n">
        <f aca="false">positions!AS15</f>
        <v>-3.53</v>
      </c>
      <c r="F14" s="36" t="n">
        <f aca="false">positions!AU15</f>
        <v>82.8</v>
      </c>
      <c r="G14" s="37" t="n">
        <f aca="false">F14+D14+E14</f>
        <v>45.98</v>
      </c>
      <c r="H14" s="38" t="n">
        <f aca="false">positions!AW15</f>
        <v>110.15</v>
      </c>
      <c r="I14" s="31"/>
      <c r="J14" s="35" t="n">
        <f aca="false">positions!BA15</f>
        <v>0</v>
      </c>
      <c r="K14" s="36" t="n">
        <f aca="false">positions!BC15</f>
        <v>-45</v>
      </c>
      <c r="L14" s="36" t="n">
        <f aca="false">positions!BE15</f>
        <v>0</v>
      </c>
      <c r="M14" s="39" t="n">
        <f aca="false">+L14+K14+J14+H14</f>
        <v>65.15</v>
      </c>
      <c r="N14" s="32"/>
      <c r="O14" s="34" t="n">
        <f aca="false">positions!AG15</f>
        <v>30.26</v>
      </c>
      <c r="P14" s="7"/>
      <c r="Q14" s="34" t="n">
        <f aca="false">positions!AI15</f>
        <v>-2.08</v>
      </c>
      <c r="R14" s="17" t="n">
        <f aca="false">Q14+R13</f>
        <v>102.290365746692</v>
      </c>
      <c r="U14" s="18"/>
      <c r="V14" s="18"/>
      <c r="W14" s="18"/>
      <c r="X14" s="19"/>
      <c r="Y14" s="20"/>
      <c r="Z14" s="21"/>
      <c r="AB14" s="21"/>
      <c r="AC14" s="22"/>
      <c r="AD14" s="23"/>
      <c r="AE14" s="23"/>
    </row>
    <row r="15" customFormat="false" ht="13.5" hidden="false" customHeight="true" outlineLevel="0" collapsed="false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O15" s="15"/>
      <c r="P15" s="8"/>
      <c r="Q15" s="15"/>
      <c r="W15" s="18"/>
      <c r="X15" s="19"/>
      <c r="Y15" s="20"/>
      <c r="Z15" s="21"/>
      <c r="AB15" s="21"/>
      <c r="AC15" s="22"/>
      <c r="AD15" s="23"/>
      <c r="AE15" s="23"/>
    </row>
    <row r="16" customFormat="false" ht="13.5" hidden="false" customHeight="true" outlineLevel="0" collapsed="false">
      <c r="A16" s="40" t="s">
        <v>15</v>
      </c>
      <c r="B16" s="12"/>
      <c r="C16" s="11" t="n">
        <f aca="false">positions!AP7</f>
        <v>345.97</v>
      </c>
      <c r="D16" s="12" t="n">
        <f aca="false">positions!AR7</f>
        <v>588.06</v>
      </c>
      <c r="E16" s="12" t="n">
        <f aca="false">positions!AT7</f>
        <v>-205.05</v>
      </c>
      <c r="F16" s="12" t="n">
        <f aca="false">positions!AV7</f>
        <v>-36.47</v>
      </c>
      <c r="G16" s="12" t="n">
        <f aca="false">F16+D16+E16</f>
        <v>346.54</v>
      </c>
      <c r="H16" s="14" t="n">
        <f aca="false">+G16+C16</f>
        <v>692.51</v>
      </c>
      <c r="I16" s="31"/>
      <c r="J16" s="11" t="n">
        <f aca="false">positions!BB7</f>
        <v>-199.06</v>
      </c>
      <c r="K16" s="12" t="n">
        <f aca="false">positions!BD7</f>
        <v>152.32</v>
      </c>
      <c r="L16" s="12" t="n">
        <f aca="false">positions!BF7</f>
        <v>121.47</v>
      </c>
      <c r="M16" s="14" t="n">
        <f aca="false">+H16+J16+K16+L16</f>
        <v>767.24</v>
      </c>
      <c r="N16" s="32"/>
      <c r="O16" s="10" t="n">
        <f aca="false">positions!BH7</f>
        <v>0</v>
      </c>
      <c r="P16" s="7"/>
      <c r="Q16" s="10" t="n">
        <f aca="false">SUM(Q5:Q9)</f>
        <v>97.9903657466918</v>
      </c>
      <c r="R16" s="2" t="s">
        <v>16</v>
      </c>
      <c r="S16" s="2" t="s">
        <v>17</v>
      </c>
      <c r="T16" s="2" t="s">
        <v>18</v>
      </c>
      <c r="X16" s="19"/>
      <c r="Y16" s="20"/>
      <c r="Z16" s="21"/>
      <c r="AB16" s="21"/>
      <c r="AC16" s="22"/>
      <c r="AD16" s="23"/>
      <c r="AE16" s="23"/>
    </row>
    <row r="17" customFormat="false" ht="13.5" hidden="false" customHeight="true" outlineLevel="0" collapsed="false">
      <c r="A17" s="41" t="s">
        <v>19</v>
      </c>
      <c r="B17" s="27" t="n">
        <f aca="false">SUM(positions!AM11:AM15)</f>
        <v>72.71</v>
      </c>
      <c r="C17" s="26" t="n">
        <f aca="false">positions!AP13</f>
        <v>104.71</v>
      </c>
      <c r="D17" s="27" t="n">
        <f aca="false">positions!AR13</f>
        <v>-63.18</v>
      </c>
      <c r="E17" s="27" t="n">
        <f aca="false">positions!AT13</f>
        <v>-17.39</v>
      </c>
      <c r="F17" s="27" t="n">
        <f aca="false">positions!AV13</f>
        <v>408.08</v>
      </c>
      <c r="G17" s="27" t="n">
        <f aca="false">F17+D17+E17</f>
        <v>327.51</v>
      </c>
      <c r="H17" s="29" t="n">
        <f aca="false">+G17+C17</f>
        <v>432.22</v>
      </c>
      <c r="I17" s="31"/>
      <c r="J17" s="26" t="n">
        <f aca="false">positions!BB13</f>
        <v>0</v>
      </c>
      <c r="K17" s="27" t="n">
        <f aca="false">positions!BD13</f>
        <v>-367.82</v>
      </c>
      <c r="L17" s="27" t="n">
        <f aca="false">positions!BF13</f>
        <v>0</v>
      </c>
      <c r="M17" s="29" t="n">
        <f aca="false">+H17+J17+K17+L17+B17</f>
        <v>137.11</v>
      </c>
      <c r="N17" s="32"/>
      <c r="O17" s="25" t="n">
        <f aca="false">SUM(positions!AG11:AG15)</f>
        <v>149.13</v>
      </c>
      <c r="P17" s="7"/>
      <c r="Q17" s="25" t="n">
        <f aca="false">positions!AJ13</f>
        <v>4.3</v>
      </c>
      <c r="R17" s="17" t="n">
        <f aca="false">+H17</f>
        <v>432.22</v>
      </c>
      <c r="S17" s="42" t="n">
        <f aca="false">+O17+B17</f>
        <v>221.84</v>
      </c>
      <c r="T17" s="17" t="n">
        <f aca="false">+K17+J17</f>
        <v>-367.82</v>
      </c>
      <c r="U17" s="42" t="n">
        <f aca="false">+R17+S17+T17+L17</f>
        <v>286.24</v>
      </c>
      <c r="X17" s="19"/>
      <c r="Y17" s="20"/>
      <c r="Z17" s="21"/>
      <c r="AB17" s="21"/>
      <c r="AC17" s="22"/>
      <c r="AD17" s="23"/>
      <c r="AE17" s="23"/>
    </row>
    <row r="18" customFormat="false" ht="13.5" hidden="false" customHeight="true" outlineLevel="0" collapsed="false">
      <c r="A18" s="41" t="s">
        <v>20</v>
      </c>
      <c r="B18" s="27" t="n">
        <f aca="false">SUM(positions!AM16:AM22)</f>
        <v>0</v>
      </c>
      <c r="C18" s="26" t="n">
        <f aca="false">positions!AP19</f>
        <v>273.68</v>
      </c>
      <c r="D18" s="27" t="n">
        <f aca="false">positions!AR19</f>
        <v>293.63</v>
      </c>
      <c r="E18" s="27" t="n">
        <f aca="false">positions!AT19</f>
        <v>-703.2</v>
      </c>
      <c r="F18" s="27" t="n">
        <f aca="false">positions!AV19</f>
        <v>-286.61</v>
      </c>
      <c r="G18" s="27" t="n">
        <f aca="false">F18+D18+E18</f>
        <v>-696.18</v>
      </c>
      <c r="H18" s="29" t="n">
        <f aca="false">+G18+C18</f>
        <v>-422.5</v>
      </c>
      <c r="I18" s="31"/>
      <c r="J18" s="26" t="n">
        <f aca="false">positions!BB19</f>
        <v>298.09</v>
      </c>
      <c r="K18" s="27" t="n">
        <f aca="false">positions!BD19</f>
        <v>0</v>
      </c>
      <c r="L18" s="27" t="n">
        <f aca="false">positions!BF19</f>
        <v>397.44</v>
      </c>
      <c r="M18" s="29" t="n">
        <f aca="false">+H18+J18+K18+L18</f>
        <v>273.03</v>
      </c>
      <c r="N18" s="43"/>
      <c r="O18" s="25"/>
      <c r="P18" s="7"/>
      <c r="Q18" s="25" t="n">
        <f aca="false">positions!AJ19</f>
        <v>0.85</v>
      </c>
      <c r="S18" s="17"/>
      <c r="X18" s="19"/>
      <c r="Y18" s="20"/>
      <c r="Z18" s="21"/>
      <c r="AB18" s="21"/>
      <c r="AC18" s="22"/>
      <c r="AD18" s="23"/>
      <c r="AE18" s="23"/>
    </row>
    <row r="19" customFormat="false" ht="13.5" hidden="false" customHeight="true" outlineLevel="0" collapsed="false">
      <c r="A19" s="41" t="s">
        <v>21</v>
      </c>
      <c r="B19" s="27"/>
      <c r="C19" s="26" t="n">
        <f aca="false">positions!AP25</f>
        <v>313.12</v>
      </c>
      <c r="D19" s="27" t="n">
        <f aca="false">positions!AR25</f>
        <v>-89.04</v>
      </c>
      <c r="E19" s="27" t="n">
        <f aca="false">positions!AT25</f>
        <v>-474.51</v>
      </c>
      <c r="F19" s="27" t="n">
        <f aca="false">positions!AV25</f>
        <v>-175.82</v>
      </c>
      <c r="G19" s="27" t="n">
        <f aca="false">F19+D19+E19</f>
        <v>-739.37</v>
      </c>
      <c r="H19" s="29" t="n">
        <f aca="false">+G19+C19</f>
        <v>-426.25</v>
      </c>
      <c r="I19" s="31"/>
      <c r="J19" s="26" t="n">
        <f aca="false">positions!BB25</f>
        <v>67.63</v>
      </c>
      <c r="K19" s="27" t="n">
        <f aca="false">positions!BD25</f>
        <v>67.63</v>
      </c>
      <c r="L19" s="27" t="n">
        <f aca="false">positions!BF25</f>
        <v>0</v>
      </c>
      <c r="M19" s="29" t="n">
        <f aca="false">+H19+J19+K19+L19</f>
        <v>-290.99</v>
      </c>
      <c r="N19" s="32"/>
      <c r="O19" s="25"/>
      <c r="P19" s="7"/>
      <c r="Q19" s="25"/>
      <c r="S19" s="17"/>
      <c r="X19" s="19"/>
      <c r="Y19" s="20"/>
      <c r="Z19" s="21"/>
      <c r="AB19" s="21"/>
      <c r="AC19" s="22"/>
      <c r="AD19" s="23"/>
      <c r="AE19" s="23"/>
    </row>
    <row r="20" customFormat="false" ht="13.5" hidden="false" customHeight="true" outlineLevel="0" collapsed="false">
      <c r="A20" s="41" t="s">
        <v>22</v>
      </c>
      <c r="B20" s="27"/>
      <c r="C20" s="26" t="n">
        <f aca="false">positions!AP31</f>
        <v>343.97</v>
      </c>
      <c r="D20" s="27" t="n">
        <f aca="false">positions!AR31</f>
        <v>92.26</v>
      </c>
      <c r="E20" s="27" t="n">
        <f aca="false">positions!AT31</f>
        <v>-813.84</v>
      </c>
      <c r="F20" s="27" t="n">
        <f aca="false">positions!AV31</f>
        <v>-240.38</v>
      </c>
      <c r="G20" s="27" t="n">
        <f aca="false">F20+D20+E20</f>
        <v>-961.96</v>
      </c>
      <c r="H20" s="29" t="n">
        <f aca="false">+G20+C20</f>
        <v>-617.99</v>
      </c>
      <c r="I20" s="31"/>
      <c r="J20" s="26" t="n">
        <f aca="false">positions!BB31</f>
        <v>92.46</v>
      </c>
      <c r="K20" s="27" t="n">
        <f aca="false">positions!BD31</f>
        <v>369.83</v>
      </c>
      <c r="L20" s="27" t="n">
        <f aca="false">positions!BF31</f>
        <v>0</v>
      </c>
      <c r="M20" s="29" t="n">
        <f aca="false">+H20+J20+K20+L20</f>
        <v>-155.7</v>
      </c>
      <c r="N20" s="32"/>
      <c r="O20" s="25"/>
      <c r="P20" s="7"/>
      <c r="Q20" s="25"/>
      <c r="X20" s="19"/>
      <c r="Y20" s="44"/>
      <c r="Z20" s="21"/>
      <c r="AB20" s="21"/>
      <c r="AC20" s="22"/>
      <c r="AD20" s="23"/>
      <c r="AE20" s="23"/>
    </row>
    <row r="21" customFormat="false" ht="13.5" hidden="false" customHeight="true" outlineLevel="0" collapsed="false">
      <c r="A21" s="41" t="s">
        <v>23</v>
      </c>
      <c r="B21" s="27"/>
      <c r="C21" s="26" t="n">
        <f aca="false">positions!AP40</f>
        <v>125.89</v>
      </c>
      <c r="D21" s="27" t="n">
        <f aca="false">positions!AR40</f>
        <v>33.35</v>
      </c>
      <c r="E21" s="27" t="n">
        <f aca="false">positions!AT40</f>
        <v>-112.8</v>
      </c>
      <c r="F21" s="27" t="n">
        <f aca="false">positions!AV40</f>
        <v>-387.47</v>
      </c>
      <c r="G21" s="27" t="n">
        <f aca="false">F21+D21+E21</f>
        <v>-466.92</v>
      </c>
      <c r="H21" s="29" t="n">
        <f aca="false">+G21+C21</f>
        <v>-341.03</v>
      </c>
      <c r="I21" s="31"/>
      <c r="J21" s="26" t="n">
        <f aca="false">positions!BB40</f>
        <v>150.46</v>
      </c>
      <c r="K21" s="27" t="n">
        <f aca="false">positions!BD40</f>
        <v>0</v>
      </c>
      <c r="L21" s="27" t="n">
        <f aca="false">positions!BF40</f>
        <v>0</v>
      </c>
      <c r="M21" s="29" t="n">
        <f aca="false">+H21+J21+K21+L21</f>
        <v>-190.57</v>
      </c>
      <c r="N21" s="32"/>
      <c r="O21" s="25"/>
      <c r="P21" s="7"/>
      <c r="Q21" s="25"/>
      <c r="T21" s="1" t="s">
        <v>24</v>
      </c>
      <c r="X21" s="19"/>
      <c r="Y21" s="44"/>
      <c r="Z21" s="21"/>
      <c r="AB21" s="21"/>
      <c r="AC21" s="22"/>
      <c r="AD21" s="23"/>
      <c r="AE21" s="23"/>
    </row>
    <row r="22" customFormat="false" ht="13.5" hidden="false" customHeight="true" outlineLevel="0" collapsed="false">
      <c r="A22" s="41" t="s">
        <v>25</v>
      </c>
      <c r="B22" s="27"/>
      <c r="C22" s="26" t="n">
        <f aca="false">positions!AP52</f>
        <v>0</v>
      </c>
      <c r="D22" s="27" t="n">
        <f aca="false">positions!AR52</f>
        <v>-108.43</v>
      </c>
      <c r="E22" s="27" t="n">
        <f aca="false">positions!AT52</f>
        <v>274.82</v>
      </c>
      <c r="F22" s="27" t="n">
        <f aca="false">positions!AV52</f>
        <v>0</v>
      </c>
      <c r="G22" s="27" t="n">
        <f aca="false">F22+D22+E22</f>
        <v>166.39</v>
      </c>
      <c r="H22" s="29" t="n">
        <f aca="false">+G22+C22</f>
        <v>166.39</v>
      </c>
      <c r="I22" s="31"/>
      <c r="J22" s="26" t="n">
        <f aca="false">positions!BB52</f>
        <v>0</v>
      </c>
      <c r="K22" s="27" t="n">
        <f aca="false">positions!BD52</f>
        <v>0</v>
      </c>
      <c r="L22" s="27" t="n">
        <f aca="false">positions!BF52</f>
        <v>0</v>
      </c>
      <c r="M22" s="29" t="n">
        <f aca="false">+H22+J22+K22+L22</f>
        <v>166.39</v>
      </c>
      <c r="N22" s="32"/>
      <c r="O22" s="25"/>
      <c r="P22" s="7"/>
      <c r="Q22" s="25"/>
      <c r="T22" s="45" t="n">
        <f aca="false">SUM(positions!AT13,positions!AV13,positions!AT25,positions!AV25,positions!AT37,positions!AV37,positions!AT49,positions!AV49,positions!AT61,positions!AV61,positions!AT73,positions!AV73,positions!AT85,positions!AV85,positions!AT97,positions!AV97)</f>
        <v>239.79</v>
      </c>
      <c r="X22" s="19"/>
      <c r="Y22" s="44"/>
      <c r="Z22" s="21"/>
      <c r="AB22" s="21"/>
      <c r="AC22" s="22"/>
      <c r="AD22" s="23"/>
      <c r="AE22" s="23"/>
    </row>
    <row r="23" customFormat="false" ht="13.5" hidden="false" customHeight="true" outlineLevel="0" collapsed="false">
      <c r="A23" s="41" t="s">
        <v>26</v>
      </c>
      <c r="B23" s="27"/>
      <c r="C23" s="26" t="n">
        <f aca="false">positions!AP64</f>
        <v>0</v>
      </c>
      <c r="D23" s="27" t="n">
        <f aca="false">positions!AR64</f>
        <v>-100.11</v>
      </c>
      <c r="E23" s="27" t="n">
        <f aca="false">positions!AT64</f>
        <v>288.21</v>
      </c>
      <c r="F23" s="27" t="n">
        <f aca="false">positions!AV64</f>
        <v>0</v>
      </c>
      <c r="G23" s="27" t="n">
        <f aca="false">F23+D23+E23</f>
        <v>188.1</v>
      </c>
      <c r="H23" s="29" t="n">
        <f aca="false">+G23+C23</f>
        <v>188.1</v>
      </c>
      <c r="I23" s="15"/>
      <c r="J23" s="26"/>
      <c r="K23" s="27" t="n">
        <f aca="false">positions!BD64</f>
        <v>0</v>
      </c>
      <c r="L23" s="27"/>
      <c r="M23" s="29" t="n">
        <f aca="false">+H23+J23+K23+L23</f>
        <v>188.1</v>
      </c>
      <c r="N23" s="32"/>
      <c r="O23" s="25"/>
      <c r="P23" s="7"/>
      <c r="Q23" s="25"/>
      <c r="Y23" s="46"/>
      <c r="AD23" s="23"/>
      <c r="AE23" s="23"/>
    </row>
    <row r="24" customFormat="false" ht="13.5" hidden="false" customHeight="true" outlineLevel="0" collapsed="false">
      <c r="A24" s="41" t="s">
        <v>27</v>
      </c>
      <c r="B24" s="27"/>
      <c r="C24" s="26" t="n">
        <f aca="false">positions!AP76</f>
        <v>0</v>
      </c>
      <c r="D24" s="27" t="n">
        <f aca="false">positions!AR76</f>
        <v>-93.05</v>
      </c>
      <c r="E24" s="27" t="n">
        <f aca="false">positions!AT76</f>
        <v>291.02</v>
      </c>
      <c r="F24" s="27" t="n">
        <f aca="false">positions!AV76</f>
        <v>0</v>
      </c>
      <c r="G24" s="27" t="n">
        <f aca="false">F24+D24+E24</f>
        <v>197.97</v>
      </c>
      <c r="H24" s="29" t="n">
        <f aca="false">+G24+C24</f>
        <v>197.97</v>
      </c>
      <c r="I24" s="15"/>
      <c r="J24" s="26"/>
      <c r="K24" s="27" t="n">
        <f aca="false">positions!BD76</f>
        <v>0</v>
      </c>
      <c r="L24" s="27"/>
      <c r="M24" s="29" t="n">
        <f aca="false">+H24+J24+K24+L24</f>
        <v>197.97</v>
      </c>
      <c r="N24" s="32"/>
      <c r="O24" s="25"/>
      <c r="P24" s="7"/>
      <c r="Q24" s="25"/>
      <c r="Y24" s="46"/>
      <c r="AD24" s="23"/>
      <c r="AE24" s="23"/>
    </row>
    <row r="25" customFormat="false" ht="13.5" hidden="false" customHeight="true" outlineLevel="0" collapsed="false">
      <c r="A25" s="41" t="s">
        <v>28</v>
      </c>
      <c r="B25" s="27"/>
      <c r="C25" s="26" t="n">
        <f aca="false">positions!AP88</f>
        <v>0</v>
      </c>
      <c r="D25" s="27" t="n">
        <f aca="false">positions!AR88</f>
        <v>-86.52</v>
      </c>
      <c r="E25" s="27" t="n">
        <f aca="false">positions!AT88</f>
        <v>-19.09</v>
      </c>
      <c r="F25" s="27" t="n">
        <f aca="false">positions!AV88</f>
        <v>0</v>
      </c>
      <c r="G25" s="27" t="n">
        <f aca="false">F25+D25+E25</f>
        <v>-105.61</v>
      </c>
      <c r="H25" s="29" t="n">
        <f aca="false">+G25+C25</f>
        <v>-105.61</v>
      </c>
      <c r="I25" s="15"/>
      <c r="J25" s="26"/>
      <c r="K25" s="27" t="n">
        <f aca="false">positions!BD88</f>
        <v>0</v>
      </c>
      <c r="L25" s="27"/>
      <c r="M25" s="29" t="n">
        <f aca="false">+H25+J25+K25+L25</f>
        <v>-105.61</v>
      </c>
      <c r="N25" s="32"/>
      <c r="O25" s="25"/>
      <c r="P25" s="7"/>
      <c r="Q25" s="25"/>
      <c r="Y25" s="46"/>
      <c r="AD25" s="23"/>
      <c r="AE25" s="23"/>
    </row>
    <row r="26" customFormat="false" ht="13.5" hidden="false" customHeight="true" outlineLevel="0" collapsed="false">
      <c r="A26" s="47" t="s">
        <v>29</v>
      </c>
      <c r="B26" s="36"/>
      <c r="C26" s="35" t="n">
        <f aca="false">positions!AP100</f>
        <v>0</v>
      </c>
      <c r="D26" s="36" t="n">
        <f aca="false">positions!AR100</f>
        <v>-81.04</v>
      </c>
      <c r="E26" s="36" t="n">
        <f aca="false">positions!AT100</f>
        <v>81.04</v>
      </c>
      <c r="F26" s="36" t="n">
        <f aca="false">positions!AV100</f>
        <v>0</v>
      </c>
      <c r="G26" s="36" t="n">
        <f aca="false">F26+D26+E26</f>
        <v>0</v>
      </c>
      <c r="H26" s="38" t="n">
        <f aca="false">+G26+C26</f>
        <v>0</v>
      </c>
      <c r="I26" s="15"/>
      <c r="J26" s="35"/>
      <c r="K26" s="36" t="n">
        <f aca="false">positions!BD100</f>
        <v>0</v>
      </c>
      <c r="L26" s="36"/>
      <c r="M26" s="38" t="n">
        <f aca="false">H26+J26+K26</f>
        <v>0</v>
      </c>
      <c r="N26" s="32"/>
      <c r="O26" s="34"/>
      <c r="P26" s="7"/>
      <c r="Q26" s="34"/>
      <c r="Y26" s="46"/>
      <c r="AD26" s="23"/>
      <c r="AE26" s="23"/>
    </row>
    <row r="27" customFormat="false" ht="12.75" hidden="false" customHeight="false" outlineLevel="0" collapsed="false">
      <c r="A27" s="48" t="s">
        <v>30</v>
      </c>
      <c r="B27" s="48"/>
      <c r="C27" s="15" t="n">
        <f aca="false">SUM(C16:C26)</f>
        <v>1507.34</v>
      </c>
      <c r="D27" s="15" t="n">
        <f aca="false">SUM(D16:D26)</f>
        <v>385.93</v>
      </c>
      <c r="E27" s="15" t="n">
        <f aca="false">SUM(E16:E26)</f>
        <v>-1410.79</v>
      </c>
      <c r="F27" s="15" t="n">
        <f aca="false">SUM(F16:F26)</f>
        <v>-718.67</v>
      </c>
      <c r="G27" s="15" t="n">
        <f aca="false">SUM(G16:G26)</f>
        <v>-1743.53</v>
      </c>
      <c r="H27" s="15" t="n">
        <f aca="false">SUM(H16:H26)</f>
        <v>-236.19</v>
      </c>
      <c r="J27" s="15" t="n">
        <f aca="false">SUM(J16:J26)</f>
        <v>409.58</v>
      </c>
      <c r="K27" s="15" t="n">
        <f aca="false">SUM(K16:K26)</f>
        <v>221.96</v>
      </c>
      <c r="L27" s="15" t="n">
        <f aca="false">SUM(L16:L26)</f>
        <v>518.91</v>
      </c>
      <c r="M27" s="15" t="n">
        <f aca="false">SUM(M16:M26)</f>
        <v>986.97</v>
      </c>
      <c r="O27" s="15" t="n">
        <f aca="false">SUM(O16:O18)</f>
        <v>149.13</v>
      </c>
      <c r="P27" s="8"/>
      <c r="Q27" s="15"/>
      <c r="AD27" s="49"/>
      <c r="AE27" s="50"/>
    </row>
    <row r="28" customFormat="false" ht="12.75" hidden="false" customHeight="false" outlineLevel="0" collapsed="false">
      <c r="A28" s="4"/>
      <c r="B28" s="51"/>
      <c r="O28" s="2" t="s">
        <v>31</v>
      </c>
      <c r="Q28" s="15"/>
    </row>
    <row r="29" customFormat="false" ht="12.75" hidden="false" customHeight="false" outlineLevel="0" collapsed="false">
      <c r="A29" s="52"/>
      <c r="B29" s="53" t="s">
        <v>32</v>
      </c>
      <c r="C29" s="53" t="s">
        <v>33</v>
      </c>
      <c r="D29" s="53" t="s">
        <v>34</v>
      </c>
      <c r="E29" s="53" t="s">
        <v>35</v>
      </c>
      <c r="F29" s="53" t="s">
        <v>36</v>
      </c>
      <c r="G29" s="53" t="s">
        <v>37</v>
      </c>
      <c r="H29" s="53" t="s">
        <v>38</v>
      </c>
      <c r="I29" s="53" t="s">
        <v>39</v>
      </c>
      <c r="J29" s="53"/>
      <c r="K29" s="54" t="s">
        <v>40</v>
      </c>
      <c r="M29" s="55" t="s">
        <v>41</v>
      </c>
    </row>
    <row r="30" customFormat="false" ht="12.75" hidden="false" customHeight="false" outlineLevel="0" collapsed="false">
      <c r="A30" s="56" t="s">
        <v>42</v>
      </c>
      <c r="B30" s="57"/>
      <c r="C30" s="57" t="n">
        <f aca="false">+M30-D30</f>
        <v>0</v>
      </c>
      <c r="D30" s="58" t="n">
        <f aca="false">positions!O6</f>
        <v>0</v>
      </c>
      <c r="E30" s="58" t="n">
        <v>203</v>
      </c>
      <c r="F30" s="57" t="n">
        <f aca="false">+D30+E30</f>
        <v>203</v>
      </c>
      <c r="G30" s="57" t="n">
        <f aca="false">-B30-C30</f>
        <v>-0</v>
      </c>
      <c r="H30" s="57"/>
      <c r="I30" s="57"/>
      <c r="J30" s="57"/>
      <c r="K30" s="59" t="n">
        <f aca="false">I30+H30+G30+E30+C30+B30</f>
        <v>203</v>
      </c>
      <c r="M30" s="60" t="n">
        <f aca="false">positions!N6+positions!P6+positions!O6</f>
        <v>0</v>
      </c>
      <c r="P30" s="60"/>
      <c r="Q30" s="17"/>
      <c r="V30" s="21"/>
    </row>
    <row r="31" customFormat="false" ht="12.75" hidden="false" customHeight="false" outlineLevel="0" collapsed="false">
      <c r="A31" s="56" t="s">
        <v>43</v>
      </c>
      <c r="B31" s="61"/>
      <c r="C31" s="57" t="n">
        <f aca="false">+M31-D31</f>
        <v>0</v>
      </c>
      <c r="D31" s="58"/>
      <c r="E31" s="58"/>
      <c r="F31" s="57" t="n">
        <f aca="false">+D31+E31</f>
        <v>0</v>
      </c>
      <c r="G31" s="57" t="n">
        <f aca="false">-C31</f>
        <v>-0</v>
      </c>
      <c r="H31" s="57"/>
      <c r="I31" s="57"/>
      <c r="J31" s="57"/>
      <c r="K31" s="59" t="n">
        <f aca="false">I31+H31+G31+E31+C31+B31</f>
        <v>0</v>
      </c>
      <c r="M31" s="60" t="n">
        <f aca="false">positions!T6</f>
        <v>0</v>
      </c>
      <c r="P31" s="60"/>
      <c r="V31" s="62"/>
      <c r="X31" s="63"/>
    </row>
    <row r="32" customFormat="false" ht="12.75" hidden="false" customHeight="false" outlineLevel="0" collapsed="false">
      <c r="A32" s="56" t="s">
        <v>44</v>
      </c>
      <c r="B32" s="57"/>
      <c r="C32" s="57" t="n">
        <f aca="false">+M32-D32</f>
        <v>60</v>
      </c>
      <c r="D32" s="58" t="n">
        <v>-60</v>
      </c>
      <c r="E32" s="58" t="n">
        <v>-15</v>
      </c>
      <c r="F32" s="57" t="n">
        <f aca="false">+D32+E32</f>
        <v>-75</v>
      </c>
      <c r="G32" s="57" t="n">
        <f aca="false">-C32</f>
        <v>-60</v>
      </c>
      <c r="H32" s="57"/>
      <c r="I32" s="57"/>
      <c r="J32" s="57"/>
      <c r="K32" s="59" t="n">
        <f aca="false">I32+H32+G32+E32+C32+B32</f>
        <v>-15</v>
      </c>
      <c r="M32" s="60" t="n">
        <f aca="false">positions!Q6+positions!S6</f>
        <v>0</v>
      </c>
      <c r="P32" s="60"/>
      <c r="S32" s="64"/>
      <c r="T32" s="64"/>
      <c r="U32" s="64"/>
      <c r="V32" s="64"/>
      <c r="X32" s="63"/>
    </row>
    <row r="33" customFormat="false" ht="12.75" hidden="false" customHeight="false" outlineLevel="0" collapsed="false">
      <c r="A33" s="56" t="s">
        <v>11</v>
      </c>
      <c r="B33" s="57"/>
      <c r="C33" s="57" t="n">
        <f aca="false">+M33-D33</f>
        <v>-30</v>
      </c>
      <c r="D33" s="58" t="n">
        <v>30</v>
      </c>
      <c r="E33" s="58"/>
      <c r="F33" s="57" t="n">
        <f aca="false">+D33+E33</f>
        <v>30</v>
      </c>
      <c r="G33" s="57" t="n">
        <f aca="false">-C33</f>
        <v>30</v>
      </c>
      <c r="H33" s="57"/>
      <c r="I33" s="57"/>
      <c r="J33" s="57"/>
      <c r="K33" s="59" t="n">
        <f aca="false">I33+H33+G33+E33+C33+B33</f>
        <v>0</v>
      </c>
      <c r="M33" s="60" t="n">
        <f aca="false">positions!V6+positions!W6+positions!X6+positions!Y6</f>
        <v>0</v>
      </c>
      <c r="P33" s="60"/>
      <c r="S33" s="65"/>
      <c r="T33" s="65"/>
      <c r="U33" s="65"/>
      <c r="V33" s="65"/>
      <c r="W33" s="65"/>
      <c r="X33" s="63"/>
    </row>
    <row r="34" customFormat="false" ht="12.75" hidden="false" customHeight="false" outlineLevel="0" collapsed="false">
      <c r="A34" s="56" t="s">
        <v>45</v>
      </c>
      <c r="B34" s="57"/>
      <c r="C34" s="57" t="n">
        <f aca="false">+M34-D34</f>
        <v>0</v>
      </c>
      <c r="D34" s="58" t="n">
        <v>30</v>
      </c>
      <c r="E34" s="58"/>
      <c r="F34" s="57" t="n">
        <f aca="false">+D34+E34</f>
        <v>30</v>
      </c>
      <c r="G34" s="57" t="n">
        <f aca="false">-C34</f>
        <v>-0</v>
      </c>
      <c r="H34" s="57"/>
      <c r="I34" s="57"/>
      <c r="J34" s="57"/>
      <c r="K34" s="59" t="n">
        <f aca="false">I34+H34+G34+E34+C34+B34</f>
        <v>0</v>
      </c>
      <c r="M34" s="60" t="n">
        <v>30</v>
      </c>
      <c r="P34" s="60"/>
      <c r="S34" s="65"/>
      <c r="T34" s="65"/>
      <c r="U34" s="65"/>
      <c r="V34" s="65"/>
      <c r="W34" s="65"/>
      <c r="X34" s="63"/>
    </row>
    <row r="35" customFormat="false" ht="12.75" hidden="false" customHeight="false" outlineLevel="0" collapsed="false">
      <c r="A35" s="66" t="s">
        <v>46</v>
      </c>
      <c r="B35" s="67"/>
      <c r="C35" s="67" t="n">
        <f aca="false">+M35-D35</f>
        <v>0</v>
      </c>
      <c r="D35" s="68"/>
      <c r="E35" s="68"/>
      <c r="F35" s="67" t="n">
        <f aca="false">+D35+E35</f>
        <v>0</v>
      </c>
      <c r="G35" s="67" t="n">
        <f aca="false">positions!AI6-summary!I35</f>
        <v>-28.638</v>
      </c>
      <c r="H35" s="67"/>
      <c r="I35" s="67" t="n">
        <f aca="false">86*0.333</f>
        <v>28.638</v>
      </c>
      <c r="J35" s="67"/>
      <c r="K35" s="69" t="n">
        <f aca="false">I35+H35+G35+E35+C35+B35</f>
        <v>0</v>
      </c>
      <c r="M35" s="60" t="n">
        <v>0</v>
      </c>
      <c r="P35" s="60"/>
      <c r="T35" s="1"/>
      <c r="U35" s="1"/>
      <c r="V35" s="1"/>
      <c r="X35" s="70"/>
    </row>
    <row r="36" customFormat="false" ht="12.75" hidden="false" customHeight="false" outlineLevel="0" collapsed="false">
      <c r="A36" s="71" t="s">
        <v>40</v>
      </c>
      <c r="B36" s="72" t="n">
        <f aca="false">SUM(B30:B35)</f>
        <v>0</v>
      </c>
      <c r="C36" s="72" t="n">
        <f aca="false">SUM(C30:C35)</f>
        <v>30</v>
      </c>
      <c r="D36" s="72" t="n">
        <f aca="false">SUM(D30:D35)</f>
        <v>0</v>
      </c>
      <c r="E36" s="72" t="n">
        <f aca="false">SUM(E30:E35)</f>
        <v>188</v>
      </c>
      <c r="F36" s="72" t="n">
        <f aca="false">SUM(F30:F35)</f>
        <v>188</v>
      </c>
      <c r="G36" s="72" t="n">
        <f aca="false">SUM(G30:G35)</f>
        <v>-58.638</v>
      </c>
      <c r="H36" s="72" t="n">
        <f aca="false">SUM(H30:H35)</f>
        <v>0</v>
      </c>
      <c r="I36" s="72" t="n">
        <f aca="false">SUM(I30:I35)</f>
        <v>28.638</v>
      </c>
      <c r="J36" s="72"/>
      <c r="K36" s="73" t="n">
        <f aca="false">SUM(K30:K35)</f>
        <v>188</v>
      </c>
      <c r="O36" s="1" t="n">
        <f aca="false">SUM(O29:O35)</f>
        <v>0</v>
      </c>
      <c r="T36" s="1"/>
      <c r="U36" s="1"/>
      <c r="V36" s="1"/>
    </row>
    <row r="37" customFormat="false" ht="12.75" hidden="false" customHeight="false" outlineLevel="0" collapsed="false">
      <c r="A37" s="4"/>
      <c r="B37" s="74"/>
      <c r="C37" s="1"/>
      <c r="D37" s="65"/>
      <c r="E37" s="1" t="s">
        <v>32</v>
      </c>
      <c r="F37" s="65" t="n">
        <f aca="false">+F36+B36</f>
        <v>188</v>
      </c>
      <c r="G37" s="65"/>
      <c r="I37" s="75"/>
      <c r="J37" s="75" t="s">
        <v>47</v>
      </c>
      <c r="K37" s="15" t="n">
        <f aca="false">SUM(Q6:Q9)</f>
        <v>75.8903657466918</v>
      </c>
      <c r="L37" s="65"/>
      <c r="M37" s="8"/>
      <c r="T37" s="1"/>
      <c r="U37" s="1"/>
      <c r="V37" s="1"/>
    </row>
    <row r="38" customFormat="false" ht="12.75" hidden="false" customHeight="false" outlineLevel="0" collapsed="false">
      <c r="C38" s="1"/>
      <c r="D38" s="1"/>
      <c r="E38" s="1" t="s">
        <v>48</v>
      </c>
      <c r="F38" s="15" t="n">
        <f aca="false">+C36</f>
        <v>30</v>
      </c>
      <c r="G38" s="65"/>
      <c r="H38" s="1"/>
      <c r="I38" s="1"/>
      <c r="J38" s="21" t="s">
        <v>49</v>
      </c>
      <c r="K38" s="65" t="n">
        <f aca="false">SUM(Q10:Q14)</f>
        <v>4.3</v>
      </c>
      <c r="L38" s="76"/>
      <c r="M38" s="1"/>
      <c r="N38" s="1"/>
      <c r="O38" s="1"/>
      <c r="P38" s="1"/>
      <c r="Q38" s="1"/>
    </row>
    <row r="39" customFormat="false" ht="12.75" hidden="false" customHeight="false" outlineLevel="0" collapsed="false">
      <c r="C39" s="1"/>
      <c r="D39" s="1"/>
      <c r="E39" s="77" t="str">
        <f aca="false">J37</f>
        <v>N-V</v>
      </c>
      <c r="F39" s="65" t="n">
        <f aca="false">+K37</f>
        <v>75.8903657466918</v>
      </c>
      <c r="G39" s="78"/>
      <c r="H39" s="1"/>
      <c r="I39" s="1"/>
      <c r="J39" s="1"/>
      <c r="K39" s="65" t="n">
        <f aca="false">+K38+K37+K36</f>
        <v>268.190365746692</v>
      </c>
      <c r="L39" s="65"/>
      <c r="M39" s="1"/>
      <c r="N39" s="1"/>
      <c r="O39" s="1"/>
      <c r="P39" s="1"/>
      <c r="Q39" s="1"/>
      <c r="T39" s="1"/>
      <c r="U39" s="1"/>
      <c r="V39" s="1"/>
    </row>
    <row r="40" customFormat="false" ht="12.75" hidden="false" customHeight="false" outlineLevel="0" collapsed="false">
      <c r="C40" s="1"/>
      <c r="D40" s="1"/>
      <c r="E40" s="77" t="str">
        <f aca="false">J38</f>
        <v>X-H</v>
      </c>
      <c r="F40" s="79" t="n">
        <f aca="false">+K38</f>
        <v>4.3</v>
      </c>
      <c r="G40" s="78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customFormat="false" ht="12.75" hidden="false" customHeight="false" outlineLevel="0" collapsed="false">
      <c r="C41" s="1"/>
      <c r="D41" s="1"/>
      <c r="E41" s="1"/>
      <c r="F41" s="65" t="n">
        <f aca="false">SUM(F37:F40)</f>
        <v>298.190365746692</v>
      </c>
      <c r="G41" s="78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customFormat="false" ht="12.75" hidden="false" customHeight="false" outlineLevel="0" collapsed="false">
      <c r="C42" s="1"/>
      <c r="D42" s="1"/>
      <c r="E42" s="1" t="s">
        <v>50</v>
      </c>
      <c r="F42" s="65" t="n">
        <f aca="false">+F41-F38</f>
        <v>268.190365746692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customFormat="false" ht="12.75" hidden="false" customHeight="false" outlineLevel="0" collapsed="false">
      <c r="C43" s="1"/>
      <c r="D43" s="1"/>
      <c r="E43" s="1"/>
      <c r="F43" s="8" t="n">
        <v>-60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customFormat="false" ht="12.75" hidden="false" customHeight="false" outlineLevel="0" collapsed="false">
      <c r="C44" s="1"/>
      <c r="D44" s="1"/>
      <c r="E44" s="1"/>
      <c r="F44" s="65" t="n">
        <f aca="false">+F41+F43</f>
        <v>238.190365746692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customFormat="false" ht="12.75" hidden="false" customHeight="false" outlineLevel="0" collapsed="false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customFormat="false" ht="12.75" hidden="false" customHeight="false" outlineLevel="0" collapsed="false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customFormat="false" ht="12.75" hidden="false" customHeight="false" outlineLevel="0" collapsed="false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T47" s="1"/>
      <c r="U47" s="1"/>
      <c r="V47" s="1"/>
    </row>
    <row r="48" customFormat="false" ht="12.75" hidden="false" customHeight="false" outlineLevel="0" collapsed="false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T48" s="1"/>
      <c r="U48" s="1"/>
      <c r="V48" s="1"/>
    </row>
    <row r="49" customFormat="false" ht="12.75" hidden="false" customHeight="false" outlineLevel="0" collapsed="false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T49" s="1"/>
      <c r="U49" s="1"/>
      <c r="V49" s="1"/>
    </row>
    <row r="50" customFormat="false" ht="12.75" hidden="false" customHeight="false" outlineLevel="0" collapsed="false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T50" s="1"/>
      <c r="U50" s="74"/>
      <c r="V50" s="1"/>
    </row>
    <row r="51" customFormat="false" ht="12.75" hidden="false" customHeight="false" outlineLevel="0" collapsed="false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T51" s="1"/>
      <c r="U51" s="74"/>
      <c r="V51" s="1"/>
    </row>
    <row r="52" customFormat="false" ht="12.75" hidden="false" customHeight="false" outlineLevel="0" collapsed="false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customFormat="false" ht="12.75" hidden="false" customHeight="false" outlineLevel="0" collapsed="false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customFormat="false" ht="12.75" hidden="false" customHeight="false" outlineLevel="0" collapsed="false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</sheetData>
  <mergeCells count="2">
    <mergeCell ref="A2:D2"/>
    <mergeCell ref="G3:H3"/>
  </mergeCells>
  <printOptions headings="false" gridLines="false" gridLinesSet="true" horizontalCentered="false" verticalCentered="false"/>
  <pageMargins left="0.359722222222222" right="0.4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138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6" activeCellId="0" sqref="A1:B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3" width="15.85"/>
    <col collapsed="false" customWidth="true" hidden="false" outlineLevel="0" max="2" min="2" style="2" width="25.28"/>
    <col collapsed="false" customWidth="true" hidden="false" outlineLevel="0" max="3" min="3" style="2" width="4.28"/>
    <col collapsed="false" customWidth="true" hidden="false" outlineLevel="0" max="4" min="4" style="2" width="1.99"/>
    <col collapsed="false" customWidth="true" hidden="false" outlineLevel="0" max="5" min="5" style="2" width="15.85"/>
    <col collapsed="false" customWidth="true" hidden="false" outlineLevel="0" max="6" min="6" style="2" width="25.41"/>
    <col collapsed="false" customWidth="true" hidden="false" outlineLevel="0" max="7" min="7" style="2" width="3.85"/>
    <col collapsed="false" customWidth="true" hidden="false" outlineLevel="0" max="8" min="8" style="2" width="2.13"/>
    <col collapsed="false" customWidth="true" hidden="false" outlineLevel="0" max="9" min="9" style="2" width="15.85"/>
    <col collapsed="false" customWidth="true" hidden="false" outlineLevel="0" max="10" min="10" style="2" width="25.41"/>
    <col collapsed="false" customWidth="true" hidden="false" outlineLevel="0" max="11" min="11" style="2" width="3.99"/>
    <col collapsed="false" customWidth="true" hidden="false" outlineLevel="0" max="12" min="12" style="2" width="2.7"/>
    <col collapsed="false" customWidth="true" hidden="false" outlineLevel="0" max="13" min="13" style="63" width="15.85"/>
    <col collapsed="false" customWidth="true" hidden="false" outlineLevel="0" max="14" min="14" style="2" width="25.28"/>
    <col collapsed="false" customWidth="true" hidden="false" outlineLevel="0" max="16" min="15" style="2" width="2.99"/>
    <col collapsed="false" customWidth="true" hidden="false" outlineLevel="0" max="17" min="17" style="2" width="15.85"/>
    <col collapsed="false" customWidth="true" hidden="false" outlineLevel="0" max="18" min="18" style="2" width="25.41"/>
    <col collapsed="false" customWidth="true" hidden="false" outlineLevel="0" max="20" min="19" style="2" width="3.56"/>
    <col collapsed="false" customWidth="true" hidden="false" outlineLevel="0" max="21" min="21" style="2" width="15.85"/>
    <col collapsed="false" customWidth="true" hidden="false" outlineLevel="0" max="22" min="22" style="2" width="25.41"/>
    <col collapsed="false" customWidth="true" hidden="false" outlineLevel="0" max="24" min="23" style="2" width="3.28"/>
    <col collapsed="false" customWidth="true" hidden="false" outlineLevel="0" max="25" min="25" style="63" width="15.85"/>
    <col collapsed="false" customWidth="true" hidden="false" outlineLevel="0" max="26" min="26" style="2" width="25.28"/>
    <col collapsed="false" customWidth="true" hidden="false" outlineLevel="0" max="27" min="27" style="2" width="2.7"/>
    <col collapsed="false" customWidth="true" hidden="false" outlineLevel="0" max="28" min="28" style="2" width="3.42"/>
    <col collapsed="false" customWidth="true" hidden="false" outlineLevel="0" max="29" min="29" style="2" width="15.85"/>
    <col collapsed="false" customWidth="true" hidden="false" outlineLevel="0" max="30" min="30" style="2" width="25.41"/>
    <col collapsed="false" customWidth="true" hidden="false" outlineLevel="0" max="32" min="31" style="2" width="3.14"/>
    <col collapsed="false" customWidth="true" hidden="false" outlineLevel="0" max="33" min="33" style="2" width="15.85"/>
    <col collapsed="false" customWidth="true" hidden="false" outlineLevel="0" max="34" min="34" style="2" width="25.41"/>
    <col collapsed="false" customWidth="true" hidden="false" outlineLevel="0" max="35" min="35" style="2" width="3.56"/>
    <col collapsed="false" customWidth="true" hidden="false" outlineLevel="0" max="36" min="36" style="2" width="2.7"/>
    <col collapsed="false" customWidth="true" hidden="false" outlineLevel="0" max="37" min="37" style="63" width="15.85"/>
    <col collapsed="false" customWidth="true" hidden="false" outlineLevel="0" max="38" min="38" style="2" width="25.28"/>
    <col collapsed="false" customWidth="true" hidden="false" outlineLevel="0" max="40" min="39" style="2" width="2.99"/>
    <col collapsed="false" customWidth="true" hidden="false" outlineLevel="0" max="41" min="41" style="2" width="15.85"/>
    <col collapsed="false" customWidth="true" hidden="false" outlineLevel="0" max="42" min="42" style="2" width="25.41"/>
    <col collapsed="false" customWidth="true" hidden="false" outlineLevel="0" max="44" min="43" style="2" width="3.56"/>
    <col collapsed="false" customWidth="true" hidden="false" outlineLevel="0" max="45" min="45" style="2" width="15.85"/>
    <col collapsed="false" customWidth="true" hidden="false" outlineLevel="0" max="46" min="46" style="2" width="25.41"/>
    <col collapsed="false" customWidth="true" hidden="false" outlineLevel="0" max="47" min="47" style="2" width="3.28"/>
    <col collapsed="false" customWidth="true" hidden="false" outlineLevel="0" max="48" min="48" style="2" width="5.56"/>
    <col collapsed="false" customWidth="true" hidden="false" outlineLevel="0" max="49" min="49" style="2" width="15.85"/>
    <col collapsed="false" customWidth="true" hidden="false" outlineLevel="0" max="50" min="50" style="2" width="25.41"/>
    <col collapsed="false" customWidth="true" hidden="false" outlineLevel="0" max="51" min="51" style="2" width="3.28"/>
    <col collapsed="false" customWidth="false" hidden="false" outlineLevel="0" max="52" min="52" style="2" width="9.14"/>
    <col collapsed="false" customWidth="true" hidden="false" outlineLevel="0" max="53" min="53" style="2" width="15.85"/>
    <col collapsed="false" customWidth="true" hidden="false" outlineLevel="0" max="54" min="54" style="2" width="25.41"/>
    <col collapsed="false" customWidth="true" hidden="false" outlineLevel="0" max="55" min="55" style="2" width="3.28"/>
    <col collapsed="false" customWidth="false" hidden="false" outlineLevel="0" max="56" min="56" style="2" width="9.14"/>
    <col collapsed="false" customWidth="true" hidden="false" outlineLevel="0" max="57" min="57" style="2" width="15.85"/>
    <col collapsed="false" customWidth="true" hidden="false" outlineLevel="0" max="58" min="58" style="2" width="25.41"/>
    <col collapsed="false" customWidth="true" hidden="false" outlineLevel="0" max="59" min="59" style="2" width="3.28"/>
    <col collapsed="false" customWidth="false" hidden="false" outlineLevel="0" max="60" min="60" style="2" width="9.14"/>
    <col collapsed="false" customWidth="true" hidden="false" outlineLevel="0" max="61" min="61" style="2" width="15.85"/>
    <col collapsed="false" customWidth="true" hidden="false" outlineLevel="0" max="62" min="62" style="2" width="25.41"/>
    <col collapsed="false" customWidth="true" hidden="false" outlineLevel="0" max="63" min="63" style="2" width="3.28"/>
    <col collapsed="false" customWidth="false" hidden="false" outlineLevel="0" max="64" min="64" style="2" width="9.14"/>
    <col collapsed="false" customWidth="true" hidden="false" outlineLevel="0" max="65" min="65" style="2" width="15.85"/>
    <col collapsed="false" customWidth="true" hidden="false" outlineLevel="0" max="66" min="66" style="2" width="25.41"/>
    <col collapsed="false" customWidth="true" hidden="false" outlineLevel="0" max="67" min="67" style="2" width="3.28"/>
    <col collapsed="false" customWidth="false" hidden="false" outlineLevel="0" max="257" min="68" style="2" width="9.14"/>
  </cols>
  <sheetData>
    <row r="1" customFormat="false" ht="13.5" hidden="false" customHeight="false" outlineLevel="0" collapsed="false"/>
    <row r="2" customFormat="false" ht="13.5" hidden="false" customHeight="false" outlineLevel="0" collapsed="false">
      <c r="A2" s="409" t="s">
        <v>218</v>
      </c>
      <c r="B2" s="410" t="n">
        <v>36689</v>
      </c>
      <c r="J2" s="411" t="n">
        <f aca="true">IF(WEEKDAY(TODAY())=2,TODAY()-3,TODAY()-1)</f>
        <v>45925</v>
      </c>
    </row>
    <row r="3" customFormat="false" ht="13.5" hidden="false" customHeight="false" outlineLevel="0" collapsed="false">
      <c r="B3" s="0"/>
      <c r="J3" s="411" t="n">
        <v>36586</v>
      </c>
    </row>
    <row r="4" customFormat="false" ht="13.5" hidden="false" customHeight="false" outlineLevel="0" collapsed="false">
      <c r="B4" s="412"/>
      <c r="J4" s="411" t="n">
        <f aca="false">WORKDAY(J3,-2)</f>
        <v>36584</v>
      </c>
    </row>
    <row r="5" customFormat="false" ht="13.5" hidden="false" customHeight="false" outlineLevel="0" collapsed="false">
      <c r="B5" s="0"/>
      <c r="J5" s="411" t="n">
        <f aca="false">IF((J2+1)&gt;=J4,EOMONTH(J3,0)+1,J3)</f>
        <v>36617</v>
      </c>
    </row>
    <row r="6" customFormat="false" ht="12.75" hidden="false" customHeight="true" outlineLevel="0" collapsed="false">
      <c r="B6" s="0"/>
      <c r="J6" s="413" t="n">
        <v>0</v>
      </c>
    </row>
    <row r="8" customFormat="false" ht="13.5" hidden="true" customHeight="false" outlineLevel="0" collapsed="false">
      <c r="A8" s="2" t="s">
        <v>219</v>
      </c>
      <c r="E8" s="2" t="s">
        <v>220</v>
      </c>
      <c r="I8" s="2" t="s">
        <v>221</v>
      </c>
      <c r="M8" s="2" t="s">
        <v>222</v>
      </c>
      <c r="Q8" s="2" t="s">
        <v>223</v>
      </c>
      <c r="U8" s="2" t="s">
        <v>224</v>
      </c>
      <c r="Y8" s="2" t="s">
        <v>225</v>
      </c>
      <c r="AC8" s="2" t="s">
        <v>226</v>
      </c>
      <c r="AG8" s="2" t="s">
        <v>227</v>
      </c>
      <c r="AK8" s="2" t="s">
        <v>228</v>
      </c>
      <c r="AO8" s="2" t="s">
        <v>229</v>
      </c>
      <c r="AS8" s="2" t="s">
        <v>230</v>
      </c>
      <c r="AW8" s="2" t="s">
        <v>231</v>
      </c>
      <c r="BA8" s="2" t="s">
        <v>232</v>
      </c>
      <c r="BE8" s="2" t="s">
        <v>233</v>
      </c>
      <c r="BI8" s="2" t="s">
        <v>234</v>
      </c>
      <c r="BM8" s="2" t="s">
        <v>235</v>
      </c>
    </row>
    <row r="9" customFormat="false" ht="12.75" hidden="true" customHeight="false" outlineLevel="0" collapsed="false">
      <c r="A9" s="414" t="s">
        <v>236</v>
      </c>
      <c r="B9" s="415" t="str">
        <f aca="false">VLOOKUP(C9,Tables!$B$34:$C$154,2)</f>
        <v>MICH_CG-GD</v>
      </c>
      <c r="C9" s="416" t="n">
        <v>62</v>
      </c>
      <c r="E9" s="414" t="s">
        <v>236</v>
      </c>
      <c r="F9" s="415" t="str">
        <f aca="false">VLOOKUP(G9,Tables!$B$34:$C$154,2)</f>
        <v>NGI/CHI. GATE</v>
      </c>
      <c r="G9" s="416" t="n">
        <v>60</v>
      </c>
      <c r="I9" s="414" t="s">
        <v>236</v>
      </c>
      <c r="J9" s="415" t="str">
        <f aca="false">VLOOKUP(K9,Tables!$B$34:$C$154,2)</f>
        <v>IF-TRANSCO/Z6</v>
      </c>
      <c r="K9" s="416" t="n">
        <v>53</v>
      </c>
      <c r="M9" s="414" t="s">
        <v>236</v>
      </c>
      <c r="N9" s="415" t="str">
        <f aca="false">VLOOKUP(O9,Tables!$B$34:$C$154,2)</f>
        <v>IF-TETCO/M3</v>
      </c>
      <c r="O9" s="416" t="n">
        <v>43</v>
      </c>
      <c r="Q9" s="414" t="s">
        <v>236</v>
      </c>
      <c r="R9" s="415" t="str">
        <f aca="false">VLOOKUP(S9,Tables!$B$34:$C$154,2)</f>
        <v>IF-CNG/APPALACH</v>
      </c>
      <c r="S9" s="416" t="n">
        <v>9</v>
      </c>
      <c r="U9" s="414" t="s">
        <v>236</v>
      </c>
      <c r="V9" s="415" t="str">
        <f aca="false">VLOOKUP(W9,Tables!$B$34:$C$154,2)</f>
        <v>IF-CGT/APPALAC</v>
      </c>
      <c r="W9" s="416" t="n">
        <v>7</v>
      </c>
      <c r="Y9" s="414" t="s">
        <v>236</v>
      </c>
      <c r="Z9" s="415" t="str">
        <f aca="false">VLOOKUP(AA9,Tables!$B$34:$C$154,2)</f>
        <v>NG</v>
      </c>
      <c r="AA9" s="416" t="n">
        <v>1</v>
      </c>
      <c r="AC9" s="414" t="s">
        <v>236</v>
      </c>
      <c r="AD9" s="415" t="str">
        <f aca="false">VLOOKUP(AE9,Tables!$B$34:$C$154,2)</f>
        <v>CAD/USD</v>
      </c>
      <c r="AE9" s="416" t="n">
        <v>3</v>
      </c>
      <c r="AG9" s="414" t="s">
        <v>236</v>
      </c>
      <c r="AH9" s="415" t="str">
        <f aca="false">VLOOKUP(AI9,Tables!$B$34:$C$154,2)</f>
        <v>INT</v>
      </c>
      <c r="AI9" s="416" t="n">
        <v>2</v>
      </c>
      <c r="AK9" s="414" t="s">
        <v>236</v>
      </c>
      <c r="AL9" s="415" t="str">
        <f aca="false">VLOOKUP(AM9,Tables!$B$34:$C$154,2)</f>
        <v>INT</v>
      </c>
      <c r="AM9" s="416" t="n">
        <v>2</v>
      </c>
      <c r="AO9" s="414" t="s">
        <v>236</v>
      </c>
      <c r="AP9" s="415" t="str">
        <f aca="false">VLOOKUP(AQ9,Tables!$B$34:$C$154,2)</f>
        <v>IF-NWPL_ROCKY_M</v>
      </c>
      <c r="AQ9" s="416" t="n">
        <v>31</v>
      </c>
      <c r="AS9" s="414" t="s">
        <v>236</v>
      </c>
      <c r="AT9" s="415" t="str">
        <f aca="false">VLOOKUP(AU9,Tables!$B$34:$C$154,2)</f>
        <v>CGPR-AECO/BASIS</v>
      </c>
      <c r="AU9" s="416" t="n">
        <v>65</v>
      </c>
      <c r="AW9" s="414" t="s">
        <v>236</v>
      </c>
      <c r="AX9" s="415" t="str">
        <f aca="false">VLOOKUP(AY9,Tables!$B$34:$C$154,2)</f>
        <v>ML7/CG</v>
      </c>
      <c r="AY9" s="416" t="n">
        <v>72</v>
      </c>
      <c r="BA9" s="414" t="s">
        <v>236</v>
      </c>
      <c r="BB9" s="415" t="str">
        <f aca="false">VLOOKUP(BC9,Tables!$B$34:$C$154,2)</f>
        <v>IF-HEHUB</v>
      </c>
      <c r="BC9" s="416" t="n">
        <v>16</v>
      </c>
      <c r="BE9" s="414" t="s">
        <v>236</v>
      </c>
      <c r="BF9" s="415" t="str">
        <f aca="false">VLOOKUP(BG9,Tables!$B$34:$C$154,2)</f>
        <v>NG</v>
      </c>
      <c r="BG9" s="416" t="n">
        <v>1</v>
      </c>
      <c r="BI9" s="414" t="s">
        <v>236</v>
      </c>
      <c r="BJ9" s="415" t="str">
        <f aca="false">VLOOKUP(BK9,Tables!$B$34:$C$154,2)</f>
        <v>IF-NGPL/MIDCON</v>
      </c>
      <c r="BK9" s="416" t="n">
        <v>22</v>
      </c>
      <c r="BM9" s="414" t="s">
        <v>236</v>
      </c>
      <c r="BN9" s="415" t="str">
        <f aca="false">VLOOKUP(BO9,Tables!$B$34:$C$154,2)</f>
        <v>CGPR-DAWN</v>
      </c>
      <c r="BO9" s="416" t="n">
        <v>66</v>
      </c>
    </row>
    <row r="10" customFormat="false" ht="12.75" hidden="true" customHeight="false" outlineLevel="0" collapsed="false">
      <c r="A10" s="417" t="s">
        <v>237</v>
      </c>
      <c r="B10" s="418" t="str">
        <f aca="false">VLOOKUP(C10,Tables!$B$18:$C$29,2)</f>
        <v>PR</v>
      </c>
      <c r="C10" s="419" t="n">
        <v>1</v>
      </c>
      <c r="E10" s="417" t="s">
        <v>237</v>
      </c>
      <c r="F10" s="418" t="str">
        <f aca="false">VLOOKUP(G10,Tables!$B$18:$C$29,2)</f>
        <v>PR</v>
      </c>
      <c r="G10" s="419" t="n">
        <v>1</v>
      </c>
      <c r="I10" s="417" t="s">
        <v>237</v>
      </c>
      <c r="J10" s="418" t="str">
        <f aca="false">VLOOKUP(K10,Tables!$B$18:$C$29,2)</f>
        <v>PR</v>
      </c>
      <c r="K10" s="419" t="n">
        <v>1</v>
      </c>
      <c r="M10" s="417" t="s">
        <v>237</v>
      </c>
      <c r="N10" s="418" t="str">
        <f aca="false">VLOOKUP(O10,Tables!$B$18:$C$29,2)</f>
        <v>PR</v>
      </c>
      <c r="O10" s="419" t="n">
        <v>1</v>
      </c>
      <c r="Q10" s="417" t="s">
        <v>237</v>
      </c>
      <c r="R10" s="418" t="str">
        <f aca="false">VLOOKUP(S10,Tables!$B$18:$C$29,2)</f>
        <v>PR</v>
      </c>
      <c r="S10" s="419" t="n">
        <v>1</v>
      </c>
      <c r="U10" s="417" t="s">
        <v>237</v>
      </c>
      <c r="V10" s="418" t="str">
        <f aca="false">VLOOKUP(W10,Tables!$B$18:$C$29,2)</f>
        <v>PR</v>
      </c>
      <c r="W10" s="419" t="n">
        <v>1</v>
      </c>
      <c r="Y10" s="417" t="s">
        <v>237</v>
      </c>
      <c r="Z10" s="418" t="str">
        <f aca="false">VLOOKUP(AA10,Tables!$B$18:$C$29,2)</f>
        <v>PR</v>
      </c>
      <c r="AA10" s="419" t="n">
        <v>1</v>
      </c>
      <c r="AC10" s="417" t="s">
        <v>237</v>
      </c>
      <c r="AD10" s="418" t="str">
        <f aca="false">VLOOKUP(AE10,Tables!$B$18:$C$29,2)</f>
        <v>FX</v>
      </c>
      <c r="AE10" s="419" t="n">
        <v>8</v>
      </c>
      <c r="AG10" s="417" t="s">
        <v>237</v>
      </c>
      <c r="AH10" s="418" t="str">
        <f aca="false">VLOOKUP(AI10,Tables!$B$18:$C$29,2)</f>
        <v>CAD</v>
      </c>
      <c r="AI10" s="419" t="n">
        <v>10</v>
      </c>
      <c r="AK10" s="417" t="s">
        <v>237</v>
      </c>
      <c r="AL10" s="418" t="str">
        <f aca="false">VLOOKUP(AM10,Tables!$B$18:$C$29,2)</f>
        <v>AA</v>
      </c>
      <c r="AM10" s="419" t="n">
        <v>4</v>
      </c>
      <c r="AO10" s="417" t="s">
        <v>237</v>
      </c>
      <c r="AP10" s="418" t="str">
        <f aca="false">VLOOKUP(AQ10,Tables!$B$18:$C$29,2)</f>
        <v>PR</v>
      </c>
      <c r="AQ10" s="419" t="n">
        <v>1</v>
      </c>
      <c r="AS10" s="417" t="s">
        <v>237</v>
      </c>
      <c r="AT10" s="418" t="str">
        <f aca="false">VLOOKUP(AU10,Tables!$B$18:$C$29,2)</f>
        <v>PR</v>
      </c>
      <c r="AU10" s="419" t="n">
        <v>1</v>
      </c>
      <c r="AW10" s="417" t="s">
        <v>237</v>
      </c>
      <c r="AX10" s="418" t="str">
        <f aca="false">VLOOKUP(AY10,Tables!$B$18:$C$29,2)</f>
        <v>PR</v>
      </c>
      <c r="AY10" s="419" t="n">
        <v>1</v>
      </c>
      <c r="BA10" s="417" t="s">
        <v>237</v>
      </c>
      <c r="BB10" s="418" t="str">
        <f aca="false">VLOOKUP(BC10,Tables!$B$18:$C$29,2)</f>
        <v>PR</v>
      </c>
      <c r="BC10" s="419" t="n">
        <v>1</v>
      </c>
      <c r="BE10" s="417" t="s">
        <v>237</v>
      </c>
      <c r="BF10" s="418" t="str">
        <f aca="false">VLOOKUP(BG10,Tables!$B$18:$C$29,2)</f>
        <v>VO</v>
      </c>
      <c r="BG10" s="419" t="n">
        <v>5</v>
      </c>
      <c r="BI10" s="417" t="s">
        <v>237</v>
      </c>
      <c r="BJ10" s="418" t="str">
        <f aca="false">VLOOKUP(BK10,Tables!$B$18:$C$29,2)</f>
        <v>PR</v>
      </c>
      <c r="BK10" s="419" t="n">
        <v>1</v>
      </c>
      <c r="BM10" s="417" t="s">
        <v>237</v>
      </c>
      <c r="BN10" s="418" t="str">
        <f aca="false">VLOOKUP(BO10,Tables!$B$18:$C$29,2)</f>
        <v>PR</v>
      </c>
      <c r="BO10" s="419" t="n">
        <v>1</v>
      </c>
    </row>
    <row r="11" customFormat="false" ht="12.75" hidden="true" customHeight="false" outlineLevel="0" collapsed="false">
      <c r="A11" s="417" t="s">
        <v>238</v>
      </c>
      <c r="B11" s="418" t="str">
        <f aca="false">VLOOKUP(C11,Tables!$B$4:$C$13,2)</f>
        <v>D</v>
      </c>
      <c r="C11" s="419" t="n">
        <v>2</v>
      </c>
      <c r="E11" s="417" t="s">
        <v>238</v>
      </c>
      <c r="F11" s="418" t="str">
        <f aca="false">VLOOKUP(G11,Tables!$B$4:$C$13,2)</f>
        <v>D</v>
      </c>
      <c r="G11" s="419" t="n">
        <v>2</v>
      </c>
      <c r="I11" s="417" t="s">
        <v>238</v>
      </c>
      <c r="J11" s="418" t="str">
        <f aca="false">VLOOKUP(K11,Tables!$B$4:$C$13,2)</f>
        <v>D</v>
      </c>
      <c r="K11" s="419" t="n">
        <v>2</v>
      </c>
      <c r="M11" s="417" t="s">
        <v>238</v>
      </c>
      <c r="N11" s="418" t="str">
        <f aca="false">VLOOKUP(O11,Tables!$B$4:$C$13,2)</f>
        <v>D</v>
      </c>
      <c r="O11" s="419" t="n">
        <v>2</v>
      </c>
      <c r="Q11" s="417" t="s">
        <v>238</v>
      </c>
      <c r="R11" s="418" t="str">
        <f aca="false">VLOOKUP(S11,Tables!$B$4:$C$13,2)</f>
        <v>D</v>
      </c>
      <c r="S11" s="419" t="n">
        <v>2</v>
      </c>
      <c r="U11" s="417" t="s">
        <v>238</v>
      </c>
      <c r="V11" s="418" t="str">
        <f aca="false">VLOOKUP(W11,Tables!$B$4:$C$13,2)</f>
        <v>D</v>
      </c>
      <c r="W11" s="419" t="n">
        <v>2</v>
      </c>
      <c r="Y11" s="417" t="s">
        <v>238</v>
      </c>
      <c r="Z11" s="418" t="str">
        <f aca="false">VLOOKUP(AA11,Tables!$B$4:$C$13,2)</f>
        <v>P</v>
      </c>
      <c r="AA11" s="419" t="n">
        <v>1</v>
      </c>
      <c r="AC11" s="417" t="s">
        <v>238</v>
      </c>
      <c r="AD11" s="418" t="str">
        <f aca="false">VLOOKUP(AE11,Tables!$B$4:$C$13,2)</f>
        <v>F</v>
      </c>
      <c r="AE11" s="419" t="n">
        <v>5</v>
      </c>
      <c r="AG11" s="417" t="s">
        <v>238</v>
      </c>
      <c r="AH11" s="418" t="str">
        <f aca="false">VLOOKUP(AI11,Tables!$B$4:$C$13,2)</f>
        <v>R</v>
      </c>
      <c r="AI11" s="419" t="n">
        <v>4</v>
      </c>
      <c r="AK11" s="417" t="s">
        <v>238</v>
      </c>
      <c r="AL11" s="418" t="str">
        <f aca="false">VLOOKUP(AM11,Tables!$B$4:$C$13,2)</f>
        <v>R</v>
      </c>
      <c r="AM11" s="419" t="n">
        <v>4</v>
      </c>
      <c r="AO11" s="417" t="s">
        <v>238</v>
      </c>
      <c r="AP11" s="418" t="str">
        <f aca="false">VLOOKUP(AQ11,Tables!$B$4:$C$13,2)</f>
        <v>D</v>
      </c>
      <c r="AQ11" s="419" t="n">
        <v>2</v>
      </c>
      <c r="AS11" s="417" t="s">
        <v>238</v>
      </c>
      <c r="AT11" s="418" t="str">
        <f aca="false">VLOOKUP(AU11,Tables!$B$4:$C$13,2)</f>
        <v>D</v>
      </c>
      <c r="AU11" s="419" t="n">
        <v>2</v>
      </c>
      <c r="AW11" s="417" t="s">
        <v>238</v>
      </c>
      <c r="AX11" s="418" t="str">
        <f aca="false">VLOOKUP(AY11,Tables!$B$4:$C$13,2)</f>
        <v>D</v>
      </c>
      <c r="AY11" s="419" t="n">
        <v>2</v>
      </c>
      <c r="BA11" s="417" t="s">
        <v>238</v>
      </c>
      <c r="BB11" s="418" t="str">
        <f aca="false">VLOOKUP(BC11,Tables!$B$4:$C$13,2)</f>
        <v>D</v>
      </c>
      <c r="BC11" s="419" t="n">
        <v>2</v>
      </c>
      <c r="BE11" s="417" t="s">
        <v>238</v>
      </c>
      <c r="BF11" s="418" t="str">
        <f aca="false">VLOOKUP(BG11,Tables!$B$4:$C$13,2)</f>
        <v>P</v>
      </c>
      <c r="BG11" s="419" t="n">
        <v>1</v>
      </c>
      <c r="BI11" s="417" t="s">
        <v>238</v>
      </c>
      <c r="BJ11" s="418" t="str">
        <f aca="false">VLOOKUP(BK11,Tables!$B$4:$C$13,2)</f>
        <v>D</v>
      </c>
      <c r="BK11" s="419" t="n">
        <v>2</v>
      </c>
      <c r="BM11" s="417" t="s">
        <v>238</v>
      </c>
      <c r="BN11" s="418" t="str">
        <f aca="false">VLOOKUP(BO11,Tables!$B$4:$C$13,2)</f>
        <v>D</v>
      </c>
      <c r="BO11" s="419" t="n">
        <v>2</v>
      </c>
    </row>
    <row r="12" customFormat="false" ht="13.5" hidden="true" customHeight="false" outlineLevel="0" collapsed="false">
      <c r="A12" s="420" t="s">
        <v>239</v>
      </c>
      <c r="B12" s="421" t="n">
        <f aca="false">VLOOKUP(C12,Tables!$B$4:$C$13,2)</f>
        <v>0</v>
      </c>
      <c r="C12" s="422" t="n">
        <v>7</v>
      </c>
      <c r="E12" s="420" t="s">
        <v>239</v>
      </c>
      <c r="F12" s="421" t="n">
        <f aca="false">VLOOKUP(G12,Tables!$B$4:$C$13,2)</f>
        <v>0</v>
      </c>
      <c r="G12" s="422" t="n">
        <v>7</v>
      </c>
      <c r="I12" s="420" t="s">
        <v>239</v>
      </c>
      <c r="J12" s="421" t="n">
        <f aca="false">VLOOKUP(K12,Tables!$B$4:$C$13,2)</f>
        <v>0</v>
      </c>
      <c r="K12" s="422" t="n">
        <v>7</v>
      </c>
      <c r="M12" s="420" t="s">
        <v>239</v>
      </c>
      <c r="N12" s="421" t="n">
        <f aca="false">VLOOKUP(O12,Tables!$B$4:$C$13,2)</f>
        <v>0</v>
      </c>
      <c r="O12" s="422" t="n">
        <v>7</v>
      </c>
      <c r="Q12" s="420" t="s">
        <v>239</v>
      </c>
      <c r="R12" s="421" t="n">
        <f aca="false">VLOOKUP(S12,Tables!$B$4:$C$13,2)</f>
        <v>0</v>
      </c>
      <c r="S12" s="422" t="n">
        <v>7</v>
      </c>
      <c r="U12" s="420" t="s">
        <v>239</v>
      </c>
      <c r="V12" s="421" t="n">
        <f aca="false">VLOOKUP(W12,Tables!$B$4:$C$13,2)</f>
        <v>0</v>
      </c>
      <c r="W12" s="422" t="n">
        <v>7</v>
      </c>
      <c r="Y12" s="420" t="s">
        <v>239</v>
      </c>
      <c r="Z12" s="421" t="n">
        <f aca="false">VLOOKUP(AA12,Tables!$B$4:$C$13,2)</f>
        <v>0</v>
      </c>
      <c r="AA12" s="422" t="n">
        <v>7</v>
      </c>
      <c r="AC12" s="420" t="s">
        <v>239</v>
      </c>
      <c r="AD12" s="421" t="n">
        <f aca="false">VLOOKUP(AE12,Tables!$B$4:$C$13,2)</f>
        <v>0</v>
      </c>
      <c r="AE12" s="422" t="n">
        <v>7</v>
      </c>
      <c r="AG12" s="420" t="s">
        <v>239</v>
      </c>
      <c r="AH12" s="421" t="n">
        <f aca="false">VLOOKUP(AI12,Tables!$B$4:$C$13,2)</f>
        <v>0</v>
      </c>
      <c r="AI12" s="422" t="n">
        <v>7</v>
      </c>
      <c r="AK12" s="420" t="s">
        <v>239</v>
      </c>
      <c r="AL12" s="421" t="n">
        <f aca="false">VLOOKUP(AM12,Tables!$B$4:$C$13,2)</f>
        <v>0</v>
      </c>
      <c r="AM12" s="422" t="n">
        <v>7</v>
      </c>
      <c r="AO12" s="420" t="s">
        <v>239</v>
      </c>
      <c r="AP12" s="421" t="n">
        <f aca="false">VLOOKUP(AQ12,Tables!$B$4:$C$13,2)</f>
        <v>0</v>
      </c>
      <c r="AQ12" s="422" t="n">
        <v>6</v>
      </c>
      <c r="AS12" s="420" t="s">
        <v>239</v>
      </c>
      <c r="AT12" s="421" t="n">
        <f aca="false">VLOOKUP(AU12,Tables!$B$4:$C$13,2)</f>
        <v>0</v>
      </c>
      <c r="AU12" s="422" t="n">
        <v>7</v>
      </c>
      <c r="AW12" s="420" t="s">
        <v>239</v>
      </c>
      <c r="AX12" s="421" t="n">
        <f aca="false">VLOOKUP(AY12,Tables!$B$4:$C$13,2)</f>
        <v>0</v>
      </c>
      <c r="AY12" s="422" t="n">
        <v>7</v>
      </c>
      <c r="BA12" s="420" t="s">
        <v>239</v>
      </c>
      <c r="BB12" s="421" t="n">
        <f aca="false">VLOOKUP(BC12,Tables!$B$4:$C$13,2)</f>
        <v>0</v>
      </c>
      <c r="BC12" s="422" t="n">
        <v>7</v>
      </c>
      <c r="BE12" s="420" t="s">
        <v>239</v>
      </c>
      <c r="BF12" s="421" t="n">
        <f aca="false">VLOOKUP(BG12,Tables!$B$4:$C$13,2)</f>
        <v>0</v>
      </c>
      <c r="BG12" s="422" t="n">
        <v>7</v>
      </c>
      <c r="BI12" s="420" t="s">
        <v>239</v>
      </c>
      <c r="BJ12" s="421" t="n">
        <f aca="false">VLOOKUP(BK12,Tables!$B$4:$C$13,2)</f>
        <v>0</v>
      </c>
      <c r="BK12" s="422" t="n">
        <v>7</v>
      </c>
      <c r="BM12" s="420" t="s">
        <v>239</v>
      </c>
      <c r="BN12" s="421" t="n">
        <f aca="false">VLOOKUP(BO12,Tables!$B$4:$C$13,2)</f>
        <v>0</v>
      </c>
      <c r="BO12" s="422" t="n">
        <v>7</v>
      </c>
    </row>
    <row r="13" customFormat="false" ht="18" hidden="false" customHeight="true" outlineLevel="0" collapsed="false"/>
    <row r="14" customFormat="false" ht="18" hidden="false" customHeight="true" outlineLevel="0" collapsed="false">
      <c r="BN14" s="255"/>
    </row>
    <row r="15" customFormat="false" ht="15" hidden="false" customHeight="true" outlineLevel="0" collapsed="false">
      <c r="A15" s="423" t="s">
        <v>240</v>
      </c>
      <c r="B15" s="424" t="s">
        <v>241</v>
      </c>
      <c r="E15" s="423" t="s">
        <v>240</v>
      </c>
      <c r="F15" s="424" t="s">
        <v>241</v>
      </c>
      <c r="H15" s="0"/>
      <c r="I15" s="423" t="s">
        <v>240</v>
      </c>
      <c r="J15" s="424" t="s">
        <v>241</v>
      </c>
      <c r="L15" s="0"/>
      <c r="M15" s="423" t="s">
        <v>240</v>
      </c>
      <c r="N15" s="424" t="s">
        <v>241</v>
      </c>
      <c r="Q15" s="423" t="s">
        <v>240</v>
      </c>
      <c r="R15" s="424" t="s">
        <v>241</v>
      </c>
      <c r="T15" s="0"/>
      <c r="U15" s="423" t="s">
        <v>240</v>
      </c>
      <c r="V15" s="424" t="s">
        <v>241</v>
      </c>
      <c r="X15" s="0"/>
      <c r="Y15" s="423" t="s">
        <v>240</v>
      </c>
      <c r="Z15" s="424" t="s">
        <v>241</v>
      </c>
      <c r="AC15" s="423" t="s">
        <v>240</v>
      </c>
      <c r="AD15" s="424" t="s">
        <v>241</v>
      </c>
      <c r="AF15" s="0"/>
      <c r="AG15" s="423" t="s">
        <v>240</v>
      </c>
      <c r="AH15" s="424" t="s">
        <v>241</v>
      </c>
      <c r="AJ15" s="0"/>
      <c r="AK15" s="423" t="s">
        <v>240</v>
      </c>
      <c r="AL15" s="424" t="s">
        <v>241</v>
      </c>
      <c r="AO15" s="423" t="s">
        <v>240</v>
      </c>
      <c r="AP15" s="424" t="s">
        <v>241</v>
      </c>
      <c r="AR15" s="0"/>
      <c r="AS15" s="423" t="s">
        <v>240</v>
      </c>
      <c r="AT15" s="424" t="s">
        <v>241</v>
      </c>
      <c r="AV15" s="0"/>
      <c r="AW15" s="423" t="s">
        <v>240</v>
      </c>
      <c r="AX15" s="424" t="s">
        <v>241</v>
      </c>
      <c r="BA15" s="423" t="s">
        <v>240</v>
      </c>
      <c r="BB15" s="424" t="s">
        <v>241</v>
      </c>
      <c r="BE15" s="423" t="s">
        <v>240</v>
      </c>
      <c r="BF15" s="424" t="s">
        <v>241</v>
      </c>
      <c r="BI15" s="423" t="s">
        <v>240</v>
      </c>
      <c r="BJ15" s="424" t="s">
        <v>241</v>
      </c>
      <c r="BM15" s="423" t="s">
        <v>240</v>
      </c>
      <c r="BN15" s="424" t="s">
        <v>241</v>
      </c>
    </row>
    <row r="16" customFormat="false" ht="15" hidden="false" customHeight="true" outlineLevel="0" collapsed="false">
      <c r="A16" s="423" t="s">
        <v>242</v>
      </c>
      <c r="B16" s="424" t="s">
        <v>243</v>
      </c>
      <c r="E16" s="423" t="s">
        <v>242</v>
      </c>
      <c r="F16" s="424" t="s">
        <v>243</v>
      </c>
      <c r="H16" s="0"/>
      <c r="I16" s="423" t="s">
        <v>242</v>
      </c>
      <c r="J16" s="424" t="s">
        <v>243</v>
      </c>
      <c r="L16" s="0"/>
      <c r="M16" s="423" t="s">
        <v>242</v>
      </c>
      <c r="N16" s="424" t="s">
        <v>243</v>
      </c>
      <c r="Q16" s="423" t="s">
        <v>242</v>
      </c>
      <c r="R16" s="424" t="s">
        <v>243</v>
      </c>
      <c r="T16" s="0"/>
      <c r="U16" s="423" t="s">
        <v>242</v>
      </c>
      <c r="V16" s="424" t="s">
        <v>243</v>
      </c>
      <c r="X16" s="0"/>
      <c r="Y16" s="423" t="s">
        <v>242</v>
      </c>
      <c r="Z16" s="424" t="s">
        <v>243</v>
      </c>
      <c r="AC16" s="423" t="s">
        <v>242</v>
      </c>
      <c r="AD16" s="424" t="s">
        <v>243</v>
      </c>
      <c r="AF16" s="0"/>
      <c r="AG16" s="423" t="s">
        <v>242</v>
      </c>
      <c r="AH16" s="424" t="s">
        <v>243</v>
      </c>
      <c r="AJ16" s="0"/>
      <c r="AK16" s="423" t="s">
        <v>242</v>
      </c>
      <c r="AL16" s="424" t="s">
        <v>243</v>
      </c>
      <c r="AO16" s="423" t="s">
        <v>242</v>
      </c>
      <c r="AP16" s="424" t="s">
        <v>243</v>
      </c>
      <c r="AR16" s="0"/>
      <c r="AS16" s="423" t="s">
        <v>242</v>
      </c>
      <c r="AT16" s="424" t="s">
        <v>243</v>
      </c>
      <c r="AV16" s="0"/>
      <c r="AW16" s="423" t="s">
        <v>242</v>
      </c>
      <c r="AX16" s="424" t="s">
        <v>243</v>
      </c>
      <c r="BA16" s="423" t="s">
        <v>242</v>
      </c>
      <c r="BB16" s="424" t="s">
        <v>243</v>
      </c>
      <c r="BE16" s="423" t="s">
        <v>242</v>
      </c>
      <c r="BF16" s="424" t="s">
        <v>243</v>
      </c>
      <c r="BI16" s="423" t="s">
        <v>242</v>
      </c>
      <c r="BJ16" s="424" t="s">
        <v>243</v>
      </c>
      <c r="BM16" s="423" t="s">
        <v>242</v>
      </c>
      <c r="BN16" s="424" t="s">
        <v>243</v>
      </c>
    </row>
    <row r="17" customFormat="false" ht="15" hidden="false" customHeight="true" outlineLevel="0" collapsed="false">
      <c r="A17" s="423" t="s">
        <v>244</v>
      </c>
      <c r="B17" s="424" t="s">
        <v>243</v>
      </c>
      <c r="E17" s="423" t="s">
        <v>244</v>
      </c>
      <c r="F17" s="424" t="s">
        <v>243</v>
      </c>
      <c r="H17" s="0"/>
      <c r="I17" s="423" t="s">
        <v>244</v>
      </c>
      <c r="J17" s="424" t="s">
        <v>243</v>
      </c>
      <c r="L17" s="0"/>
      <c r="M17" s="423" t="s">
        <v>244</v>
      </c>
      <c r="N17" s="424" t="s">
        <v>243</v>
      </c>
      <c r="Q17" s="423" t="s">
        <v>244</v>
      </c>
      <c r="R17" s="424" t="s">
        <v>243</v>
      </c>
      <c r="T17" s="0"/>
      <c r="U17" s="423" t="s">
        <v>244</v>
      </c>
      <c r="V17" s="424" t="s">
        <v>243</v>
      </c>
      <c r="X17" s="0"/>
      <c r="Y17" s="423" t="s">
        <v>244</v>
      </c>
      <c r="Z17" s="424" t="s">
        <v>243</v>
      </c>
      <c r="AC17" s="423" t="s">
        <v>244</v>
      </c>
      <c r="AD17" s="424" t="s">
        <v>243</v>
      </c>
      <c r="AF17" s="0"/>
      <c r="AG17" s="423" t="s">
        <v>244</v>
      </c>
      <c r="AH17" s="424" t="s">
        <v>243</v>
      </c>
      <c r="AJ17" s="0"/>
      <c r="AK17" s="423" t="s">
        <v>244</v>
      </c>
      <c r="AL17" s="424" t="s">
        <v>243</v>
      </c>
      <c r="AO17" s="423" t="s">
        <v>244</v>
      </c>
      <c r="AP17" s="424" t="s">
        <v>243</v>
      </c>
      <c r="AR17" s="0"/>
      <c r="AS17" s="423" t="s">
        <v>244</v>
      </c>
      <c r="AT17" s="424" t="s">
        <v>243</v>
      </c>
      <c r="AV17" s="0"/>
      <c r="AW17" s="423" t="s">
        <v>244</v>
      </c>
      <c r="AX17" s="424" t="s">
        <v>243</v>
      </c>
      <c r="BA17" s="423" t="s">
        <v>244</v>
      </c>
      <c r="BB17" s="424" t="s">
        <v>243</v>
      </c>
      <c r="BE17" s="423" t="s">
        <v>244</v>
      </c>
      <c r="BF17" s="424" t="s">
        <v>243</v>
      </c>
      <c r="BI17" s="423" t="s">
        <v>244</v>
      </c>
      <c r="BJ17" s="424" t="s">
        <v>243</v>
      </c>
      <c r="BM17" s="423" t="s">
        <v>244</v>
      </c>
      <c r="BN17" s="424" t="s">
        <v>243</v>
      </c>
    </row>
    <row r="18" customFormat="false" ht="15" hidden="false" customHeight="true" outlineLevel="0" collapsed="false">
      <c r="A18" s="423" t="s">
        <v>218</v>
      </c>
      <c r="B18" s="425" t="n">
        <f aca="false">B2</f>
        <v>36689</v>
      </c>
      <c r="E18" s="423" t="s">
        <v>218</v>
      </c>
      <c r="F18" s="425" t="n">
        <f aca="false">B18</f>
        <v>36689</v>
      </c>
      <c r="H18" s="0"/>
      <c r="I18" s="423" t="s">
        <v>218</v>
      </c>
      <c r="J18" s="425" t="n">
        <f aca="false">B18</f>
        <v>36689</v>
      </c>
      <c r="L18" s="0"/>
      <c r="M18" s="423" t="s">
        <v>218</v>
      </c>
      <c r="N18" s="425" t="n">
        <f aca="false">$B$2</f>
        <v>36689</v>
      </c>
      <c r="Q18" s="423" t="s">
        <v>218</v>
      </c>
      <c r="R18" s="425" t="n">
        <f aca="false">$B$2</f>
        <v>36689</v>
      </c>
      <c r="T18" s="0"/>
      <c r="U18" s="423" t="s">
        <v>218</v>
      </c>
      <c r="V18" s="425" t="n">
        <f aca="false">$B$2</f>
        <v>36689</v>
      </c>
      <c r="X18" s="0"/>
      <c r="Y18" s="423" t="s">
        <v>218</v>
      </c>
      <c r="Z18" s="425" t="n">
        <f aca="false">V18</f>
        <v>36689</v>
      </c>
      <c r="AC18" s="423" t="s">
        <v>218</v>
      </c>
      <c r="AD18" s="425" t="n">
        <f aca="false">Z18</f>
        <v>36689</v>
      </c>
      <c r="AF18" s="0"/>
      <c r="AG18" s="423" t="s">
        <v>218</v>
      </c>
      <c r="AH18" s="425" t="n">
        <f aca="false">AD18</f>
        <v>36689</v>
      </c>
      <c r="AJ18" s="0"/>
      <c r="AK18" s="423" t="s">
        <v>218</v>
      </c>
      <c r="AL18" s="425" t="n">
        <f aca="false">AH18</f>
        <v>36689</v>
      </c>
      <c r="AO18" s="423" t="s">
        <v>218</v>
      </c>
      <c r="AP18" s="425" t="n">
        <f aca="false">AL18</f>
        <v>36689</v>
      </c>
      <c r="AR18" s="0"/>
      <c r="AS18" s="423" t="s">
        <v>218</v>
      </c>
      <c r="AT18" s="425" t="n">
        <v>36647</v>
      </c>
      <c r="AV18" s="0"/>
      <c r="AW18" s="423" t="s">
        <v>218</v>
      </c>
      <c r="AX18" s="425" t="n">
        <f aca="false">AP18</f>
        <v>36689</v>
      </c>
      <c r="BA18" s="423" t="s">
        <v>218</v>
      </c>
      <c r="BB18" s="425" t="n">
        <v>36460</v>
      </c>
      <c r="BE18" s="423" t="s">
        <v>218</v>
      </c>
      <c r="BF18" s="425" t="n">
        <v>36682</v>
      </c>
      <c r="BI18" s="423" t="s">
        <v>218</v>
      </c>
      <c r="BJ18" s="425" t="n">
        <v>36591</v>
      </c>
      <c r="BM18" s="423" t="s">
        <v>218</v>
      </c>
      <c r="BN18" s="425" t="n">
        <v>36689</v>
      </c>
    </row>
    <row r="19" customFormat="false" ht="15" hidden="false" customHeight="true" outlineLevel="0" collapsed="false">
      <c r="A19" s="423" t="s">
        <v>236</v>
      </c>
      <c r="B19" s="426"/>
      <c r="E19" s="423" t="s">
        <v>236</v>
      </c>
      <c r="F19" s="426"/>
      <c r="H19" s="0"/>
      <c r="I19" s="423" t="s">
        <v>236</v>
      </c>
      <c r="J19" s="426"/>
      <c r="L19" s="0"/>
      <c r="M19" s="423" t="s">
        <v>236</v>
      </c>
      <c r="N19" s="426"/>
      <c r="Q19" s="423" t="s">
        <v>236</v>
      </c>
      <c r="R19" s="426"/>
      <c r="T19" s="0"/>
      <c r="U19" s="423" t="s">
        <v>236</v>
      </c>
      <c r="V19" s="426"/>
      <c r="X19" s="0"/>
      <c r="Y19" s="423" t="s">
        <v>236</v>
      </c>
      <c r="Z19" s="426"/>
      <c r="AC19" s="423" t="s">
        <v>236</v>
      </c>
      <c r="AD19" s="426"/>
      <c r="AF19" s="0"/>
      <c r="AG19" s="423" t="s">
        <v>236</v>
      </c>
      <c r="AH19" s="426"/>
      <c r="AJ19" s="0"/>
      <c r="AK19" s="423" t="s">
        <v>236</v>
      </c>
      <c r="AL19" s="426"/>
      <c r="AO19" s="423" t="s">
        <v>236</v>
      </c>
      <c r="AP19" s="426"/>
      <c r="AR19" s="0"/>
      <c r="AS19" s="423" t="s">
        <v>236</v>
      </c>
      <c r="AT19" s="426"/>
      <c r="AV19" s="0"/>
      <c r="AW19" s="423" t="s">
        <v>236</v>
      </c>
      <c r="AX19" s="426"/>
      <c r="BA19" s="423" t="s">
        <v>236</v>
      </c>
      <c r="BB19" s="426"/>
      <c r="BE19" s="423" t="s">
        <v>236</v>
      </c>
      <c r="BF19" s="426"/>
      <c r="BI19" s="423" t="s">
        <v>236</v>
      </c>
      <c r="BJ19" s="426"/>
      <c r="BM19" s="423" t="s">
        <v>236</v>
      </c>
      <c r="BN19" s="426"/>
    </row>
    <row r="20" customFormat="false" ht="15" hidden="false" customHeight="true" outlineLevel="0" collapsed="false">
      <c r="A20" s="423" t="s">
        <v>237</v>
      </c>
      <c r="B20" s="426"/>
      <c r="E20" s="423" t="s">
        <v>237</v>
      </c>
      <c r="F20" s="426"/>
      <c r="H20" s="0"/>
      <c r="I20" s="423" t="s">
        <v>237</v>
      </c>
      <c r="J20" s="426"/>
      <c r="L20" s="0"/>
      <c r="M20" s="423" t="s">
        <v>237</v>
      </c>
      <c r="N20" s="426"/>
      <c r="Q20" s="423" t="s">
        <v>237</v>
      </c>
      <c r="R20" s="426"/>
      <c r="T20" s="0"/>
      <c r="U20" s="423" t="s">
        <v>237</v>
      </c>
      <c r="V20" s="426"/>
      <c r="X20" s="0"/>
      <c r="Y20" s="423" t="s">
        <v>237</v>
      </c>
      <c r="Z20" s="426"/>
      <c r="AC20" s="423" t="s">
        <v>237</v>
      </c>
      <c r="AD20" s="426"/>
      <c r="AF20" s="0"/>
      <c r="AG20" s="423" t="s">
        <v>237</v>
      </c>
      <c r="AH20" s="426"/>
      <c r="AJ20" s="0"/>
      <c r="AK20" s="423" t="s">
        <v>237</v>
      </c>
      <c r="AL20" s="426"/>
      <c r="AO20" s="423" t="s">
        <v>237</v>
      </c>
      <c r="AP20" s="426"/>
      <c r="AR20" s="0"/>
      <c r="AS20" s="423" t="s">
        <v>237</v>
      </c>
      <c r="AT20" s="426"/>
      <c r="AV20" s="0"/>
      <c r="AW20" s="423" t="s">
        <v>237</v>
      </c>
      <c r="AX20" s="426"/>
      <c r="BA20" s="423" t="s">
        <v>237</v>
      </c>
      <c r="BB20" s="426"/>
      <c r="BE20" s="423" t="s">
        <v>237</v>
      </c>
      <c r="BF20" s="426"/>
      <c r="BI20" s="423" t="s">
        <v>237</v>
      </c>
      <c r="BJ20" s="426"/>
      <c r="BM20" s="423" t="s">
        <v>237</v>
      </c>
      <c r="BN20" s="426"/>
    </row>
    <row r="21" customFormat="false" ht="15" hidden="false" customHeight="true" outlineLevel="0" collapsed="false">
      <c r="A21" s="423" t="s">
        <v>238</v>
      </c>
      <c r="B21" s="426"/>
      <c r="E21" s="423" t="s">
        <v>238</v>
      </c>
      <c r="F21" s="426"/>
      <c r="H21" s="0"/>
      <c r="I21" s="423" t="s">
        <v>238</v>
      </c>
      <c r="J21" s="426"/>
      <c r="L21" s="0"/>
      <c r="M21" s="423" t="s">
        <v>238</v>
      </c>
      <c r="N21" s="426"/>
      <c r="Q21" s="423" t="s">
        <v>238</v>
      </c>
      <c r="R21" s="426"/>
      <c r="T21" s="0"/>
      <c r="U21" s="423" t="s">
        <v>238</v>
      </c>
      <c r="V21" s="426"/>
      <c r="X21" s="0"/>
      <c r="Y21" s="423" t="s">
        <v>238</v>
      </c>
      <c r="Z21" s="426"/>
      <c r="AC21" s="423" t="s">
        <v>238</v>
      </c>
      <c r="AD21" s="426"/>
      <c r="AF21" s="0"/>
      <c r="AG21" s="423" t="s">
        <v>238</v>
      </c>
      <c r="AH21" s="426"/>
      <c r="AJ21" s="0"/>
      <c r="AK21" s="423" t="s">
        <v>238</v>
      </c>
      <c r="AL21" s="426"/>
      <c r="AO21" s="423" t="s">
        <v>238</v>
      </c>
      <c r="AP21" s="426"/>
      <c r="AR21" s="0"/>
      <c r="AS21" s="423" t="s">
        <v>238</v>
      </c>
      <c r="AT21" s="426"/>
      <c r="AV21" s="0"/>
      <c r="AW21" s="423" t="s">
        <v>238</v>
      </c>
      <c r="AX21" s="426"/>
      <c r="BA21" s="423" t="s">
        <v>238</v>
      </c>
      <c r="BB21" s="426"/>
      <c r="BE21" s="423" t="s">
        <v>238</v>
      </c>
      <c r="BF21" s="426"/>
      <c r="BI21" s="423" t="s">
        <v>238</v>
      </c>
      <c r="BJ21" s="426"/>
      <c r="BM21" s="423" t="s">
        <v>238</v>
      </c>
      <c r="BN21" s="426"/>
    </row>
    <row r="22" customFormat="false" ht="15" hidden="false" customHeight="true" outlineLevel="0" collapsed="false">
      <c r="A22" s="423" t="s">
        <v>239</v>
      </c>
      <c r="B22" s="426"/>
      <c r="E22" s="423" t="s">
        <v>239</v>
      </c>
      <c r="F22" s="426"/>
      <c r="H22" s="0"/>
      <c r="I22" s="423" t="s">
        <v>239</v>
      </c>
      <c r="J22" s="426"/>
      <c r="L22" s="0"/>
      <c r="M22" s="423" t="s">
        <v>239</v>
      </c>
      <c r="N22" s="426"/>
      <c r="Q22" s="423" t="s">
        <v>239</v>
      </c>
      <c r="R22" s="426"/>
      <c r="T22" s="0"/>
      <c r="U22" s="423" t="s">
        <v>239</v>
      </c>
      <c r="V22" s="426"/>
      <c r="X22" s="0"/>
      <c r="Y22" s="423" t="s">
        <v>239</v>
      </c>
      <c r="Z22" s="426"/>
      <c r="AC22" s="423" t="s">
        <v>239</v>
      </c>
      <c r="AD22" s="426"/>
      <c r="AF22" s="0"/>
      <c r="AG22" s="423" t="s">
        <v>239</v>
      </c>
      <c r="AH22" s="426"/>
      <c r="AJ22" s="0"/>
      <c r="AK22" s="423" t="s">
        <v>239</v>
      </c>
      <c r="AL22" s="426"/>
      <c r="AO22" s="423" t="s">
        <v>239</v>
      </c>
      <c r="AP22" s="426"/>
      <c r="AR22" s="0"/>
      <c r="AS22" s="423" t="s">
        <v>239</v>
      </c>
      <c r="AT22" s="426"/>
      <c r="AV22" s="0"/>
      <c r="AW22" s="423" t="s">
        <v>239</v>
      </c>
      <c r="AX22" s="426"/>
      <c r="BA22" s="423" t="s">
        <v>239</v>
      </c>
      <c r="BB22" s="426"/>
      <c r="BE22" s="423" t="s">
        <v>239</v>
      </c>
      <c r="BF22" s="426"/>
      <c r="BI22" s="423" t="s">
        <v>239</v>
      </c>
      <c r="BJ22" s="426"/>
      <c r="BM22" s="423" t="s">
        <v>239</v>
      </c>
      <c r="BN22" s="426"/>
    </row>
    <row r="23" customFormat="false" ht="15" hidden="false" customHeight="true" outlineLevel="0" collapsed="false">
      <c r="A23" s="423" t="s">
        <v>245</v>
      </c>
      <c r="B23" s="427" t="n">
        <f aca="false">$J$3</f>
        <v>36586</v>
      </c>
      <c r="E23" s="423" t="s">
        <v>245</v>
      </c>
      <c r="F23" s="427" t="n">
        <f aca="false">$J$3</f>
        <v>36586</v>
      </c>
      <c r="H23" s="0"/>
      <c r="I23" s="423" t="s">
        <v>245</v>
      </c>
      <c r="J23" s="427" t="n">
        <f aca="false">$J$3</f>
        <v>36586</v>
      </c>
      <c r="L23" s="0"/>
      <c r="M23" s="423" t="s">
        <v>245</v>
      </c>
      <c r="N23" s="427" t="n">
        <f aca="false">$J$3</f>
        <v>36586</v>
      </c>
      <c r="Q23" s="423" t="s">
        <v>245</v>
      </c>
      <c r="R23" s="427" t="n">
        <f aca="false">$J$3</f>
        <v>36586</v>
      </c>
      <c r="T23" s="0"/>
      <c r="U23" s="423" t="s">
        <v>245</v>
      </c>
      <c r="V23" s="427" t="n">
        <f aca="false">$J$3</f>
        <v>36586</v>
      </c>
      <c r="X23" s="0"/>
      <c r="Y23" s="423" t="s">
        <v>245</v>
      </c>
      <c r="Z23" s="427" t="n">
        <v>36678</v>
      </c>
      <c r="AC23" s="423" t="s">
        <v>245</v>
      </c>
      <c r="AD23" s="427" t="n">
        <f aca="false">Z23</f>
        <v>36678</v>
      </c>
      <c r="AF23" s="0"/>
      <c r="AG23" s="423" t="s">
        <v>245</v>
      </c>
      <c r="AH23" s="427" t="n">
        <f aca="false">AD23</f>
        <v>36678</v>
      </c>
      <c r="AJ23" s="0"/>
      <c r="AK23" s="423" t="s">
        <v>245</v>
      </c>
      <c r="AL23" s="427" t="n">
        <f aca="false">AH23</f>
        <v>36678</v>
      </c>
      <c r="AO23" s="423" t="s">
        <v>245</v>
      </c>
      <c r="AP23" s="427" t="n">
        <f aca="false">B23</f>
        <v>36586</v>
      </c>
      <c r="AR23" s="0"/>
      <c r="AS23" s="423" t="s">
        <v>245</v>
      </c>
      <c r="AT23" s="427" t="n">
        <v>36617</v>
      </c>
      <c r="AV23" s="0"/>
      <c r="AW23" s="423" t="s">
        <v>245</v>
      </c>
      <c r="AX23" s="427" t="n">
        <f aca="false">B23</f>
        <v>36586</v>
      </c>
      <c r="BA23" s="423" t="s">
        <v>245</v>
      </c>
      <c r="BB23" s="427" t="n">
        <v>36465</v>
      </c>
      <c r="BE23" s="423" t="s">
        <v>245</v>
      </c>
      <c r="BF23" s="427" t="n">
        <v>36647</v>
      </c>
      <c r="BI23" s="423" t="s">
        <v>245</v>
      </c>
      <c r="BJ23" s="427" t="n">
        <v>36161</v>
      </c>
      <c r="BM23" s="423" t="s">
        <v>245</v>
      </c>
      <c r="BN23" s="427" t="n">
        <v>36647</v>
      </c>
    </row>
    <row r="24" customFormat="false" ht="18" hidden="false" customHeight="true" outlineLevel="0" collapsed="false">
      <c r="A24" s="2"/>
      <c r="E24" s="0"/>
      <c r="F24" s="0"/>
      <c r="G24" s="0"/>
      <c r="H24" s="0"/>
      <c r="I24" s="0"/>
      <c r="J24" s="0"/>
      <c r="K24" s="0"/>
      <c r="L24" s="0"/>
      <c r="M24" s="2"/>
      <c r="Q24" s="0"/>
      <c r="R24" s="0"/>
      <c r="S24" s="0"/>
      <c r="T24" s="0"/>
      <c r="U24" s="0"/>
      <c r="V24" s="0"/>
      <c r="W24" s="0"/>
      <c r="X24" s="0"/>
      <c r="Y24" s="2"/>
      <c r="AC24" s="0"/>
      <c r="AD24" s="0"/>
      <c r="AE24" s="0"/>
      <c r="AF24" s="0"/>
      <c r="AG24" s="0"/>
      <c r="AH24" s="0"/>
      <c r="AI24" s="0"/>
      <c r="AJ24" s="0"/>
      <c r="AK24" s="2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BA24" s="0"/>
      <c r="BB24" s="0"/>
      <c r="BC24" s="0"/>
      <c r="BE24" s="0"/>
      <c r="BF24" s="0"/>
      <c r="BG24" s="0"/>
      <c r="BI24" s="0"/>
      <c r="BJ24" s="0"/>
      <c r="BK24" s="0"/>
      <c r="BM24" s="0"/>
      <c r="BN24" s="0"/>
      <c r="BO24" s="0"/>
    </row>
    <row r="25" customFormat="false" ht="12.75" hidden="false" customHeight="false" outlineLevel="0" collapsed="false">
      <c r="A25" s="428" t="s">
        <v>246</v>
      </c>
      <c r="B25" s="429" t="str">
        <f aca="false">CONCATENATE(B$9,"-",B$10,"-",B$11)</f>
        <v>MICH_CG-GD-PR-D</v>
      </c>
      <c r="E25" s="428" t="s">
        <v>246</v>
      </c>
      <c r="F25" s="429" t="str">
        <f aca="false">CONCATENATE(F$9,"-",F$10,"-",F$11)</f>
        <v>NGI/CHI. GATE-PR-D</v>
      </c>
      <c r="G25" s="0"/>
      <c r="I25" s="428" t="s">
        <v>246</v>
      </c>
      <c r="J25" s="429" t="str">
        <f aca="false">CONCATENATE(J$9,"-",J$10,"-",J$11)</f>
        <v>IF-TRANSCO/Z6-PR-D</v>
      </c>
      <c r="K25" s="0"/>
      <c r="M25" s="428" t="s">
        <v>246</v>
      </c>
      <c r="N25" s="429" t="str">
        <f aca="false">CONCATENATE(N$9,"-",N$10,"-",N$11)</f>
        <v>IF-TETCO/M3-PR-D</v>
      </c>
      <c r="Q25" s="428" t="s">
        <v>246</v>
      </c>
      <c r="R25" s="429" t="str">
        <f aca="false">CONCATENATE(R$9,"-",R$10,"-",R$11)</f>
        <v>IF-CNG/APPALACH-PR-D</v>
      </c>
      <c r="S25" s="0"/>
      <c r="U25" s="428" t="s">
        <v>246</v>
      </c>
      <c r="V25" s="429" t="str">
        <f aca="false">CONCATENATE(V$9,"-",V$10,"-",V$11)</f>
        <v>IF-CGT/APPALAC-PR-D</v>
      </c>
      <c r="W25" s="0"/>
      <c r="Y25" s="428" t="s">
        <v>246</v>
      </c>
      <c r="Z25" s="429" t="str">
        <f aca="false">CONCATENATE(Z$9,"-",Z$10,"-",Z$11)</f>
        <v>NG-PR-P</v>
      </c>
      <c r="AC25" s="428" t="s">
        <v>246</v>
      </c>
      <c r="AD25" s="429" t="str">
        <f aca="false">CONCATENATE(AD$9,"-",AD$10,"-",AD$11)</f>
        <v>CAD/USD-FX-F</v>
      </c>
      <c r="AE25" s="0"/>
      <c r="AG25" s="428" t="s">
        <v>246</v>
      </c>
      <c r="AH25" s="429" t="str">
        <f aca="false">CONCATENATE(AH$9,"-",AH$10,"-",AH$11)</f>
        <v>INT-CAD-R</v>
      </c>
      <c r="AI25" s="0"/>
      <c r="AK25" s="428" t="s">
        <v>246</v>
      </c>
      <c r="AL25" s="429" t="str">
        <f aca="false">CONCATENATE(AL$9,"-",AL$10,"-",AL$11)</f>
        <v>INT-AA-R</v>
      </c>
      <c r="AO25" s="428" t="s">
        <v>246</v>
      </c>
      <c r="AP25" s="429" t="str">
        <f aca="false">CONCATENATE(AP$9,"-",AP$10,"-",AP$11)</f>
        <v>IF-NWPL_ROCKY_M-PR-D</v>
      </c>
      <c r="AQ25" s="0"/>
      <c r="AS25" s="428" t="s">
        <v>246</v>
      </c>
      <c r="AT25" s="429" t="str">
        <f aca="false">CONCATENATE(AT$9,"-",AT$10,"-",AT$11)</f>
        <v>CGPR-AECO/BASIS-PR-D</v>
      </c>
      <c r="AU25" s="0"/>
      <c r="AW25" s="428" t="s">
        <v>246</v>
      </c>
      <c r="AX25" s="429" t="str">
        <f aca="false">CONCATENATE(AX$9,"-",AX$10,"-",AX$11)</f>
        <v>ML7/CG-PR-D</v>
      </c>
      <c r="AY25" s="0"/>
      <c r="BA25" s="428" t="s">
        <v>246</v>
      </c>
      <c r="BB25" s="429" t="str">
        <f aca="false">CONCATENATE(BB$9,"-",BB$10,"-",BB$11)</f>
        <v>IF-HEHUB-PR-D</v>
      </c>
      <c r="BC25" s="0"/>
      <c r="BE25" s="428" t="s">
        <v>246</v>
      </c>
      <c r="BF25" s="429" t="str">
        <f aca="false">CONCATENATE(BF$9,"-",BF$10,"-",BF$11)</f>
        <v>NG-VO-P</v>
      </c>
      <c r="BG25" s="0"/>
      <c r="BI25" s="428" t="s">
        <v>246</v>
      </c>
      <c r="BJ25" s="429" t="str">
        <f aca="false">CONCATENATE(BJ$9,"-",BJ$10,"-",BJ$11)</f>
        <v>IF-NGPL/MIDCON-PR-D</v>
      </c>
      <c r="BK25" s="0"/>
      <c r="BM25" s="428" t="s">
        <v>246</v>
      </c>
      <c r="BN25" s="429" t="str">
        <f aca="false">CONCATENATE(BN$9,"-",BN$10,"-",BN$11)</f>
        <v>CGPR-DAWN-PR-D</v>
      </c>
      <c r="BO25" s="0"/>
    </row>
    <row r="26" customFormat="false" ht="12.75" hidden="false" customHeight="false" outlineLevel="0" collapsed="false">
      <c r="A26" s="430"/>
      <c r="E26" s="0"/>
      <c r="F26" s="0"/>
      <c r="G26" s="0"/>
      <c r="I26" s="0"/>
      <c r="J26" s="0"/>
      <c r="K26" s="0"/>
      <c r="M26" s="430"/>
      <c r="Q26" s="0"/>
      <c r="R26" s="0"/>
      <c r="S26" s="0"/>
      <c r="U26" s="0"/>
      <c r="V26" s="0"/>
      <c r="W26" s="0"/>
      <c r="Y26" s="430"/>
      <c r="AC26" s="0"/>
      <c r="AD26" s="0"/>
      <c r="AE26" s="0"/>
      <c r="AG26" s="0"/>
      <c r="AH26" s="0"/>
      <c r="AI26" s="0"/>
      <c r="AK26" s="430"/>
      <c r="AO26" s="0"/>
      <c r="AP26" s="0"/>
      <c r="AQ26" s="0"/>
      <c r="AS26" s="0"/>
      <c r="AT26" s="0"/>
      <c r="AU26" s="0"/>
      <c r="AW26" s="0"/>
      <c r="AX26" s="0"/>
      <c r="AY26" s="0"/>
      <c r="BA26" s="0"/>
      <c r="BB26" s="0"/>
      <c r="BC26" s="0"/>
      <c r="BE26" s="0"/>
      <c r="BF26" s="0"/>
      <c r="BG26" s="0"/>
      <c r="BI26" s="0"/>
      <c r="BJ26" s="0"/>
      <c r="BK26" s="0"/>
      <c r="BM26" s="0"/>
      <c r="BN26" s="0"/>
      <c r="BO26" s="0"/>
      <c r="BQ26" s="18"/>
      <c r="BR26" s="0" t="n">
        <v>3.016</v>
      </c>
    </row>
    <row r="27" customFormat="false" ht="12.75" hidden="false" customHeight="false" outlineLevel="0" collapsed="false">
      <c r="A27" s="431" t="n">
        <v>36678</v>
      </c>
      <c r="B27" s="0" t="n">
        <v>0.124</v>
      </c>
      <c r="C27" s="0"/>
      <c r="D27" s="0"/>
      <c r="E27" s="431" t="n">
        <v>36678</v>
      </c>
      <c r="F27" s="0" t="n">
        <v>0.044</v>
      </c>
      <c r="G27" s="0"/>
      <c r="H27" s="0"/>
      <c r="I27" s="431" t="n">
        <v>36678</v>
      </c>
      <c r="J27" s="0" t="n">
        <v>0.314</v>
      </c>
      <c r="K27" s="0"/>
      <c r="L27" s="0"/>
      <c r="M27" s="431" t="n">
        <v>36678</v>
      </c>
      <c r="N27" s="0" t="n">
        <v>0.264</v>
      </c>
      <c r="O27" s="0"/>
      <c r="P27" s="0"/>
      <c r="Q27" s="431" t="n">
        <v>36678</v>
      </c>
      <c r="R27" s="0" t="n">
        <v>0.184</v>
      </c>
      <c r="S27" s="0"/>
      <c r="T27" s="0"/>
      <c r="U27" s="431" t="n">
        <v>36678</v>
      </c>
      <c r="V27" s="0" t="n">
        <v>0.124</v>
      </c>
      <c r="W27" s="0"/>
      <c r="X27" s="0"/>
      <c r="Y27" s="431" t="n">
        <v>36678</v>
      </c>
      <c r="Z27" s="0" t="n">
        <v>4.406</v>
      </c>
      <c r="AA27" s="0"/>
      <c r="AB27" s="0"/>
      <c r="AC27" s="431" t="n">
        <v>36678</v>
      </c>
      <c r="AD27" s="0" t="n">
        <v>1.4747</v>
      </c>
      <c r="AE27" s="0"/>
      <c r="AF27" s="0"/>
      <c r="AG27" s="431" t="n">
        <v>36678</v>
      </c>
      <c r="AH27" s="0" t="n">
        <v>1</v>
      </c>
      <c r="AI27" s="0"/>
      <c r="AJ27" s="0"/>
      <c r="AK27" s="431" t="n">
        <v>36678</v>
      </c>
      <c r="AL27" s="0" t="n">
        <v>1</v>
      </c>
      <c r="AM27" s="0"/>
      <c r="AN27" s="0"/>
      <c r="AO27" s="431" t="n">
        <v>36678</v>
      </c>
      <c r="AP27" s="0" t="n">
        <v>-0.756</v>
      </c>
      <c r="AQ27" s="0"/>
      <c r="AR27" s="0"/>
      <c r="AS27" s="0"/>
      <c r="AT27" s="0"/>
      <c r="AU27" s="0"/>
      <c r="AW27" s="431" t="n">
        <v>36678</v>
      </c>
      <c r="AX27" s="0" t="n">
        <v>0.124</v>
      </c>
      <c r="AY27" s="0"/>
      <c r="BA27" s="431" t="n">
        <v>36465</v>
      </c>
      <c r="BB27" s="0" t="n">
        <v>0.013</v>
      </c>
      <c r="BC27" s="0"/>
      <c r="BE27" s="431" t="n">
        <v>36647</v>
      </c>
      <c r="BF27" s="0" t="n">
        <v>0.2</v>
      </c>
      <c r="BG27" s="0"/>
      <c r="BH27" s="2" t="n">
        <f aca="false">BF27+BJ27</f>
        <v>0.057</v>
      </c>
      <c r="BI27" s="431" t="n">
        <v>36586</v>
      </c>
      <c r="BJ27" s="0" t="n">
        <v>-0.143</v>
      </c>
      <c r="BK27" s="0"/>
      <c r="BM27" s="431" t="n">
        <v>36678</v>
      </c>
      <c r="BN27" s="0" t="n">
        <v>0.095</v>
      </c>
      <c r="BO27" s="0"/>
      <c r="BQ27" s="18"/>
      <c r="BR27" s="0" t="n">
        <v>3.011</v>
      </c>
    </row>
    <row r="28" customFormat="false" ht="12.75" hidden="false" customHeight="false" outlineLevel="0" collapsed="false">
      <c r="A28" s="431" t="n">
        <v>36708</v>
      </c>
      <c r="B28" s="0" t="n">
        <v>0.135</v>
      </c>
      <c r="C28" s="0"/>
      <c r="D28" s="0"/>
      <c r="E28" s="431" t="n">
        <v>36708</v>
      </c>
      <c r="F28" s="0" t="n">
        <v>0.09</v>
      </c>
      <c r="G28" s="0"/>
      <c r="H28" s="0"/>
      <c r="I28" s="431" t="n">
        <v>36708</v>
      </c>
      <c r="J28" s="0" t="n">
        <v>0.5</v>
      </c>
      <c r="K28" s="0"/>
      <c r="L28" s="0"/>
      <c r="M28" s="431" t="n">
        <v>36708</v>
      </c>
      <c r="N28" s="0" t="n">
        <v>0.43</v>
      </c>
      <c r="O28" s="0"/>
      <c r="P28" s="0"/>
      <c r="Q28" s="431" t="n">
        <v>36708</v>
      </c>
      <c r="R28" s="0" t="n">
        <v>0.255</v>
      </c>
      <c r="S28" s="0"/>
      <c r="T28" s="0"/>
      <c r="U28" s="431" t="n">
        <v>36708</v>
      </c>
      <c r="V28" s="0" t="n">
        <v>0.2</v>
      </c>
      <c r="W28" s="0"/>
      <c r="X28" s="0"/>
      <c r="Y28" s="431" t="n">
        <v>36708</v>
      </c>
      <c r="Z28" s="0" t="n">
        <v>4.212</v>
      </c>
      <c r="AA28" s="0"/>
      <c r="AB28" s="0"/>
      <c r="AC28" s="431" t="n">
        <v>36708</v>
      </c>
      <c r="AD28" s="0" t="n">
        <v>1.474044907159</v>
      </c>
      <c r="AE28" s="0"/>
      <c r="AF28" s="0"/>
      <c r="AG28" s="431" t="n">
        <v>36708</v>
      </c>
      <c r="AH28" s="0" t="n">
        <v>0.059301150566196</v>
      </c>
      <c r="AI28" s="0"/>
      <c r="AJ28" s="0"/>
      <c r="AK28" s="431" t="n">
        <v>36708</v>
      </c>
      <c r="AL28" s="0" t="n">
        <v>0.068114679809021</v>
      </c>
      <c r="AM28" s="0"/>
      <c r="AN28" s="0"/>
      <c r="AO28" s="431" t="n">
        <v>36708</v>
      </c>
      <c r="AP28" s="0" t="n">
        <v>-0.475</v>
      </c>
      <c r="AQ28" s="0"/>
      <c r="AR28" s="0"/>
      <c r="AS28" s="0"/>
      <c r="AT28" s="0"/>
      <c r="AU28" s="0"/>
      <c r="AW28" s="431" t="n">
        <v>36708</v>
      </c>
      <c r="AX28" s="0" t="n">
        <v>0.135</v>
      </c>
      <c r="AY28" s="0"/>
      <c r="BA28" s="431" t="n">
        <v>36495</v>
      </c>
      <c r="BB28" s="0" t="n">
        <v>0.005</v>
      </c>
      <c r="BC28" s="0"/>
      <c r="BE28" s="431" t="n">
        <v>36678</v>
      </c>
      <c r="BF28" s="0" t="n">
        <v>0.45</v>
      </c>
      <c r="BG28" s="0"/>
      <c r="BH28" s="2" t="n">
        <f aca="false">BF28+BJ28</f>
        <v>0.3225</v>
      </c>
      <c r="BI28" s="431" t="n">
        <v>36617</v>
      </c>
      <c r="BJ28" s="0" t="n">
        <v>-0.1275</v>
      </c>
      <c r="BK28" s="0"/>
      <c r="BM28" s="431" t="n">
        <v>36708</v>
      </c>
      <c r="BN28" s="0" t="n">
        <v>0.125</v>
      </c>
      <c r="BP28" s="0"/>
      <c r="BQ28" s="18"/>
      <c r="BR28" s="2" t="n">
        <v>3.092</v>
      </c>
    </row>
    <row r="29" customFormat="false" ht="12.75" hidden="false" customHeight="false" outlineLevel="0" collapsed="false">
      <c r="A29" s="431" t="n">
        <v>36739</v>
      </c>
      <c r="B29" s="0" t="n">
        <v>0.1325</v>
      </c>
      <c r="C29" s="0"/>
      <c r="D29" s="0"/>
      <c r="E29" s="431" t="n">
        <v>36739</v>
      </c>
      <c r="F29" s="0" t="n">
        <v>0.0825</v>
      </c>
      <c r="G29" s="0"/>
      <c r="H29" s="0"/>
      <c r="I29" s="431" t="n">
        <v>36739</v>
      </c>
      <c r="J29" s="0" t="n">
        <v>0.53</v>
      </c>
      <c r="K29" s="0"/>
      <c r="L29" s="0"/>
      <c r="M29" s="431" t="n">
        <v>36739</v>
      </c>
      <c r="N29" s="0" t="n">
        <v>0.44</v>
      </c>
      <c r="O29" s="0"/>
      <c r="P29" s="0"/>
      <c r="Q29" s="431" t="n">
        <v>36739</v>
      </c>
      <c r="R29" s="0" t="n">
        <v>0.265</v>
      </c>
      <c r="S29" s="0"/>
      <c r="T29" s="0"/>
      <c r="U29" s="431" t="n">
        <v>36739</v>
      </c>
      <c r="V29" s="0" t="n">
        <v>0.2</v>
      </c>
      <c r="W29" s="0"/>
      <c r="X29" s="0"/>
      <c r="Y29" s="431" t="n">
        <v>36739</v>
      </c>
      <c r="Z29" s="0" t="n">
        <v>4.198</v>
      </c>
      <c r="AA29" s="0"/>
      <c r="AB29" s="0"/>
      <c r="AC29" s="431" t="n">
        <v>36739</v>
      </c>
      <c r="AD29" s="0" t="n">
        <v>1.472955441007</v>
      </c>
      <c r="AE29" s="0"/>
      <c r="AF29" s="0"/>
      <c r="AG29" s="431" t="n">
        <v>36739</v>
      </c>
      <c r="AH29" s="0" t="n">
        <v>0.05979945612652</v>
      </c>
      <c r="AI29" s="0"/>
      <c r="AJ29" s="0"/>
      <c r="AK29" s="431" t="n">
        <v>36739</v>
      </c>
      <c r="AL29" s="0" t="n">
        <v>0.068724149714611</v>
      </c>
      <c r="AM29" s="0"/>
      <c r="AN29" s="0"/>
      <c r="AO29" s="431" t="n">
        <v>36739</v>
      </c>
      <c r="AP29" s="0" t="n">
        <v>-0.46</v>
      </c>
      <c r="AQ29" s="0"/>
      <c r="AR29" s="0"/>
      <c r="AS29" s="0"/>
      <c r="AT29" s="0"/>
      <c r="AU29" s="0"/>
      <c r="AW29" s="431" t="n">
        <v>36739</v>
      </c>
      <c r="AX29" s="0" t="n">
        <v>0.1325</v>
      </c>
      <c r="AY29" s="0"/>
      <c r="BA29" s="431" t="n">
        <v>36526</v>
      </c>
      <c r="BB29" s="0" t="n">
        <v>0.005</v>
      </c>
      <c r="BC29" s="0"/>
      <c r="BE29" s="431" t="n">
        <v>36708</v>
      </c>
      <c r="BF29" s="0" t="n">
        <v>0.62</v>
      </c>
      <c r="BG29" s="0"/>
      <c r="BH29" s="2" t="n">
        <f aca="false">BF29+BJ29</f>
        <v>0.4975</v>
      </c>
      <c r="BI29" s="431" t="n">
        <v>36647</v>
      </c>
      <c r="BJ29" s="0" t="n">
        <v>-0.1225</v>
      </c>
      <c r="BK29" s="0"/>
      <c r="BM29" s="431" t="n">
        <v>36739</v>
      </c>
      <c r="BN29" s="0" t="n">
        <v>0.14</v>
      </c>
      <c r="BP29" s="0"/>
    </row>
    <row r="30" customFormat="false" ht="12.75" hidden="false" customHeight="false" outlineLevel="0" collapsed="false">
      <c r="A30" s="431" t="n">
        <v>36770</v>
      </c>
      <c r="B30" s="0" t="n">
        <v>0.1375</v>
      </c>
      <c r="C30" s="0"/>
      <c r="D30" s="0"/>
      <c r="E30" s="431" t="n">
        <v>36770</v>
      </c>
      <c r="F30" s="0" t="n">
        <v>0.0775</v>
      </c>
      <c r="G30" s="0"/>
      <c r="H30" s="0"/>
      <c r="I30" s="431" t="n">
        <v>36770</v>
      </c>
      <c r="J30" s="0" t="n">
        <v>0.49</v>
      </c>
      <c r="K30" s="0"/>
      <c r="L30" s="0"/>
      <c r="M30" s="431" t="n">
        <v>36770</v>
      </c>
      <c r="N30" s="0" t="n">
        <v>0.42</v>
      </c>
      <c r="O30" s="0"/>
      <c r="P30" s="0"/>
      <c r="Q30" s="431" t="n">
        <v>36770</v>
      </c>
      <c r="R30" s="0" t="n">
        <v>0.24</v>
      </c>
      <c r="S30" s="0"/>
      <c r="T30" s="0"/>
      <c r="U30" s="431" t="n">
        <v>36770</v>
      </c>
      <c r="V30" s="0" t="n">
        <v>0.18</v>
      </c>
      <c r="W30" s="0"/>
      <c r="X30" s="0"/>
      <c r="Y30" s="431" t="n">
        <v>36770</v>
      </c>
      <c r="Z30" s="0" t="n">
        <v>4.173</v>
      </c>
      <c r="AA30" s="0"/>
      <c r="AB30" s="0"/>
      <c r="AC30" s="431" t="n">
        <v>36770</v>
      </c>
      <c r="AD30" s="0" t="n">
        <v>1.471840896749</v>
      </c>
      <c r="AE30" s="0"/>
      <c r="AF30" s="0"/>
      <c r="AG30" s="431" t="n">
        <v>36770</v>
      </c>
      <c r="AH30" s="0" t="n">
        <v>0.060334399125666</v>
      </c>
      <c r="AI30" s="0"/>
      <c r="AJ30" s="0"/>
      <c r="AK30" s="431" t="n">
        <v>36770</v>
      </c>
      <c r="AL30" s="0" t="n">
        <v>0.069369039807233</v>
      </c>
      <c r="AM30" s="0"/>
      <c r="AN30" s="0"/>
      <c r="AO30" s="431" t="n">
        <v>36770</v>
      </c>
      <c r="AP30" s="0" t="n">
        <v>-0.46</v>
      </c>
      <c r="AQ30" s="0"/>
      <c r="AR30" s="0"/>
      <c r="AS30" s="0"/>
      <c r="AT30" s="0"/>
      <c r="AU30" s="0"/>
      <c r="AW30" s="431" t="n">
        <v>36770</v>
      </c>
      <c r="AX30" s="0" t="n">
        <v>0.1375</v>
      </c>
      <c r="AY30" s="0"/>
      <c r="BA30" s="431" t="n">
        <v>36557</v>
      </c>
      <c r="BB30" s="0" t="n">
        <v>0.005</v>
      </c>
      <c r="BC30" s="0"/>
      <c r="BE30" s="431" t="n">
        <v>36739</v>
      </c>
      <c r="BF30" s="0" t="n">
        <v>0.61</v>
      </c>
      <c r="BG30" s="0"/>
      <c r="BH30" s="2" t="n">
        <f aca="false">BF30+BJ30</f>
        <v>0.4875</v>
      </c>
      <c r="BI30" s="431" t="n">
        <v>36678</v>
      </c>
      <c r="BJ30" s="0" t="n">
        <v>-0.1225</v>
      </c>
      <c r="BK30" s="0"/>
      <c r="BM30" s="431" t="n">
        <v>36770</v>
      </c>
      <c r="BN30" s="0" t="n">
        <v>0.18</v>
      </c>
    </row>
    <row r="31" customFormat="false" ht="12.75" hidden="false" customHeight="false" outlineLevel="0" collapsed="false">
      <c r="A31" s="431" t="n">
        <v>36800</v>
      </c>
      <c r="B31" s="0" t="n">
        <v>0.155</v>
      </c>
      <c r="C31" s="0"/>
      <c r="D31" s="0"/>
      <c r="E31" s="431" t="n">
        <v>36800</v>
      </c>
      <c r="F31" s="0" t="n">
        <v>0.09</v>
      </c>
      <c r="G31" s="0"/>
      <c r="H31" s="0"/>
      <c r="I31" s="431" t="n">
        <v>36800</v>
      </c>
      <c r="J31" s="0" t="n">
        <v>0.59</v>
      </c>
      <c r="K31" s="0"/>
      <c r="L31" s="0"/>
      <c r="M31" s="431" t="n">
        <v>36800</v>
      </c>
      <c r="N31" s="0" t="n">
        <v>0.44</v>
      </c>
      <c r="O31" s="0"/>
      <c r="P31" s="0"/>
      <c r="Q31" s="431" t="n">
        <v>36800</v>
      </c>
      <c r="R31" s="0" t="n">
        <v>0.25</v>
      </c>
      <c r="S31" s="0"/>
      <c r="T31" s="0"/>
      <c r="U31" s="431" t="n">
        <v>36800</v>
      </c>
      <c r="V31" s="0" t="n">
        <v>0.205</v>
      </c>
      <c r="W31" s="0"/>
      <c r="X31" s="0"/>
      <c r="Y31" s="431" t="n">
        <v>36800</v>
      </c>
      <c r="Z31" s="0" t="n">
        <v>4.16</v>
      </c>
      <c r="AA31" s="0"/>
      <c r="AB31" s="0"/>
      <c r="AC31" s="431" t="n">
        <v>36800</v>
      </c>
      <c r="AD31" s="0" t="n">
        <v>1.470605725512</v>
      </c>
      <c r="AE31" s="0"/>
      <c r="AF31" s="0"/>
      <c r="AG31" s="431" t="n">
        <v>36800</v>
      </c>
      <c r="AH31" s="0" t="n">
        <v>0.060319538342422</v>
      </c>
      <c r="AI31" s="0"/>
      <c r="AJ31" s="0"/>
      <c r="AK31" s="431" t="n">
        <v>36800</v>
      </c>
      <c r="AL31" s="0" t="n">
        <v>0.069765416325006</v>
      </c>
      <c r="AM31" s="0"/>
      <c r="AN31" s="0"/>
      <c r="AO31" s="431" t="n">
        <v>36800</v>
      </c>
      <c r="AP31" s="0" t="n">
        <v>-0.46</v>
      </c>
      <c r="AQ31" s="0"/>
      <c r="AR31" s="0"/>
      <c r="AS31" s="0"/>
      <c r="AT31" s="0"/>
      <c r="AU31" s="0"/>
      <c r="AW31" s="431" t="n">
        <v>36800</v>
      </c>
      <c r="AX31" s="0" t="n">
        <v>0.155</v>
      </c>
      <c r="AY31" s="0"/>
      <c r="BA31" s="431" t="n">
        <v>36586</v>
      </c>
      <c r="BB31" s="0" t="n">
        <v>0.005</v>
      </c>
      <c r="BC31" s="0"/>
      <c r="BE31" s="431" t="n">
        <v>36770</v>
      </c>
      <c r="BF31" s="0" t="n">
        <v>0.61</v>
      </c>
      <c r="BG31" s="0"/>
      <c r="BH31" s="2" t="n">
        <f aca="false">BF31+BJ31</f>
        <v>0.4875</v>
      </c>
      <c r="BI31" s="431" t="n">
        <v>36708</v>
      </c>
      <c r="BJ31" s="0" t="n">
        <v>-0.1225</v>
      </c>
      <c r="BK31" s="0"/>
      <c r="BM31" s="431" t="n">
        <v>36800</v>
      </c>
      <c r="BN31" s="0" t="n">
        <v>0.19</v>
      </c>
    </row>
    <row r="32" customFormat="false" ht="12.75" hidden="false" customHeight="false" outlineLevel="0" collapsed="false">
      <c r="A32" s="431" t="n">
        <v>36831</v>
      </c>
      <c r="B32" s="0" t="n">
        <v>0.235</v>
      </c>
      <c r="C32" s="0"/>
      <c r="D32" s="0"/>
      <c r="E32" s="431" t="n">
        <v>36831</v>
      </c>
      <c r="F32" s="0" t="n">
        <v>0.155</v>
      </c>
      <c r="G32" s="0"/>
      <c r="H32" s="0"/>
      <c r="I32" s="431" t="n">
        <v>36831</v>
      </c>
      <c r="J32" s="0" t="n">
        <v>1.03</v>
      </c>
      <c r="K32" s="0"/>
      <c r="L32" s="0"/>
      <c r="M32" s="431" t="n">
        <v>36831</v>
      </c>
      <c r="N32" s="0" t="n">
        <v>0.71</v>
      </c>
      <c r="O32" s="0"/>
      <c r="P32" s="0"/>
      <c r="Q32" s="431" t="n">
        <v>36831</v>
      </c>
      <c r="R32" s="0" t="n">
        <v>0.4</v>
      </c>
      <c r="S32" s="0"/>
      <c r="T32" s="0"/>
      <c r="U32" s="431" t="n">
        <v>36831</v>
      </c>
      <c r="V32" s="0" t="n">
        <v>0.3075</v>
      </c>
      <c r="W32" s="0"/>
      <c r="X32" s="0"/>
      <c r="Y32" s="431" t="n">
        <v>36831</v>
      </c>
      <c r="Z32" s="0" t="n">
        <v>4.215</v>
      </c>
      <c r="AA32" s="0"/>
      <c r="AB32" s="0"/>
      <c r="AC32" s="431" t="n">
        <v>36831</v>
      </c>
      <c r="AD32" s="0" t="n">
        <v>1.469433918349</v>
      </c>
      <c r="AE32" s="0"/>
      <c r="AF32" s="0"/>
      <c r="AG32" s="431" t="n">
        <v>36831</v>
      </c>
      <c r="AH32" s="0" t="n">
        <v>0.060641380520885</v>
      </c>
      <c r="AI32" s="0"/>
      <c r="AJ32" s="0"/>
      <c r="AK32" s="431" t="n">
        <v>36831</v>
      </c>
      <c r="AL32" s="0" t="n">
        <v>0.070143800475088</v>
      </c>
      <c r="AM32" s="0"/>
      <c r="AN32" s="0"/>
      <c r="AO32" s="431" t="n">
        <v>36831</v>
      </c>
      <c r="AP32" s="0" t="n">
        <v>-0.315</v>
      </c>
      <c r="AQ32" s="0"/>
      <c r="AR32" s="0"/>
      <c r="AS32" s="0"/>
      <c r="AT32" s="0"/>
      <c r="AU32" s="0"/>
      <c r="AW32" s="431" t="n">
        <v>36831</v>
      </c>
      <c r="AX32" s="0" t="n">
        <v>0.235</v>
      </c>
      <c r="AY32" s="0"/>
      <c r="BA32" s="431" t="n">
        <v>36617</v>
      </c>
      <c r="BB32" s="0" t="n">
        <v>0.005</v>
      </c>
      <c r="BC32" s="0"/>
      <c r="BE32" s="431" t="n">
        <v>36800</v>
      </c>
      <c r="BF32" s="0" t="n">
        <v>0.6075</v>
      </c>
      <c r="BG32" s="0"/>
      <c r="BH32" s="2" t="n">
        <f aca="false">BF32+BJ32</f>
        <v>0.485</v>
      </c>
      <c r="BI32" s="431" t="n">
        <v>36739</v>
      </c>
      <c r="BJ32" s="0" t="n">
        <v>-0.1225</v>
      </c>
      <c r="BK32" s="0"/>
      <c r="BM32" s="431" t="n">
        <v>36831</v>
      </c>
      <c r="BN32" s="0" t="n">
        <v>0.285</v>
      </c>
    </row>
    <row r="33" customFormat="false" ht="12.75" hidden="false" customHeight="false" outlineLevel="0" collapsed="false">
      <c r="A33" s="431" t="n">
        <v>36861</v>
      </c>
      <c r="B33" s="0" t="n">
        <v>0.245</v>
      </c>
      <c r="C33" s="0"/>
      <c r="D33" s="0"/>
      <c r="E33" s="431" t="n">
        <v>36861</v>
      </c>
      <c r="F33" s="0" t="n">
        <v>0.165</v>
      </c>
      <c r="G33" s="0"/>
      <c r="H33" s="0"/>
      <c r="I33" s="431" t="n">
        <v>36861</v>
      </c>
      <c r="J33" s="0" t="n">
        <v>1.74</v>
      </c>
      <c r="K33" s="0"/>
      <c r="L33" s="0"/>
      <c r="M33" s="431" t="n">
        <v>36861</v>
      </c>
      <c r="N33" s="0" t="n">
        <v>1.02</v>
      </c>
      <c r="O33" s="0"/>
      <c r="P33" s="0"/>
      <c r="Q33" s="431" t="n">
        <v>36861</v>
      </c>
      <c r="R33" s="0" t="n">
        <v>0.46</v>
      </c>
      <c r="S33" s="0"/>
      <c r="T33" s="0"/>
      <c r="U33" s="431" t="n">
        <v>36861</v>
      </c>
      <c r="V33" s="0" t="n">
        <v>0.3875</v>
      </c>
      <c r="W33" s="0"/>
      <c r="X33" s="0"/>
      <c r="Y33" s="431" t="n">
        <v>36861</v>
      </c>
      <c r="Z33" s="0" t="n">
        <v>4.28</v>
      </c>
      <c r="AA33" s="0"/>
      <c r="AB33" s="0"/>
      <c r="AC33" s="431" t="n">
        <v>36861</v>
      </c>
      <c r="AD33" s="0" t="n">
        <v>1.468288187219</v>
      </c>
      <c r="AE33" s="0"/>
      <c r="AF33" s="0"/>
      <c r="AG33" s="431" t="n">
        <v>36861</v>
      </c>
      <c r="AH33" s="0" t="n">
        <v>0.060952840726351</v>
      </c>
      <c r="AI33" s="0"/>
      <c r="AJ33" s="0"/>
      <c r="AK33" s="431" t="n">
        <v>36861</v>
      </c>
      <c r="AL33" s="0" t="n">
        <v>0.070509978729918</v>
      </c>
      <c r="AM33" s="0"/>
      <c r="AN33" s="0"/>
      <c r="AO33" s="431" t="n">
        <v>36861</v>
      </c>
      <c r="AP33" s="0" t="n">
        <v>-0.29</v>
      </c>
      <c r="AQ33" s="0"/>
      <c r="AR33" s="0"/>
      <c r="AS33" s="0"/>
      <c r="AT33" s="0"/>
      <c r="AU33" s="0"/>
      <c r="AW33" s="431" t="n">
        <v>36861</v>
      </c>
      <c r="AX33" s="0" t="n">
        <v>0.245</v>
      </c>
      <c r="AY33" s="0"/>
      <c r="BA33" s="431" t="n">
        <v>36647</v>
      </c>
      <c r="BB33" s="0" t="n">
        <v>0.005</v>
      </c>
      <c r="BC33" s="0"/>
      <c r="BE33" s="431" t="n">
        <v>36831</v>
      </c>
      <c r="BF33" s="0" t="n">
        <v>0.61</v>
      </c>
      <c r="BG33" s="0"/>
      <c r="BI33" s="431" t="n">
        <v>36770</v>
      </c>
      <c r="BJ33" s="0" t="n">
        <v>-0.1225</v>
      </c>
      <c r="BK33" s="0"/>
      <c r="BM33" s="431" t="n">
        <v>36861</v>
      </c>
      <c r="BN33" s="0" t="n">
        <v>0.305</v>
      </c>
    </row>
    <row r="34" customFormat="false" ht="12.75" hidden="false" customHeight="false" outlineLevel="0" collapsed="false">
      <c r="A34" s="431" t="n">
        <v>36892</v>
      </c>
      <c r="B34" s="0" t="n">
        <v>0.2875</v>
      </c>
      <c r="C34" s="0"/>
      <c r="D34" s="0"/>
      <c r="E34" s="431" t="n">
        <v>36892</v>
      </c>
      <c r="F34" s="0" t="n">
        <v>0.175</v>
      </c>
      <c r="G34" s="0"/>
      <c r="H34" s="0"/>
      <c r="I34" s="431" t="n">
        <v>36892</v>
      </c>
      <c r="J34" s="0" t="n">
        <v>2.23</v>
      </c>
      <c r="K34" s="0"/>
      <c r="L34" s="0"/>
      <c r="M34" s="431" t="n">
        <v>36892</v>
      </c>
      <c r="N34" s="0" t="n">
        <v>1.26</v>
      </c>
      <c r="O34" s="0"/>
      <c r="P34" s="0"/>
      <c r="Q34" s="431" t="n">
        <v>36892</v>
      </c>
      <c r="R34" s="0" t="n">
        <v>0.54</v>
      </c>
      <c r="S34" s="0"/>
      <c r="T34" s="0"/>
      <c r="U34" s="431" t="n">
        <v>36892</v>
      </c>
      <c r="V34" s="0" t="n">
        <v>0.4225</v>
      </c>
      <c r="W34" s="0"/>
      <c r="X34" s="0"/>
      <c r="Y34" s="431" t="n">
        <v>36892</v>
      </c>
      <c r="Z34" s="0" t="n">
        <v>4.268</v>
      </c>
      <c r="AA34" s="0"/>
      <c r="AB34" s="0"/>
      <c r="AC34" s="431" t="n">
        <v>36892</v>
      </c>
      <c r="AD34" s="0" t="n">
        <v>1.467075646105</v>
      </c>
      <c r="AE34" s="0"/>
      <c r="AF34" s="0"/>
      <c r="AG34" s="431" t="n">
        <v>36892</v>
      </c>
      <c r="AH34" s="0" t="n">
        <v>0.061254982690762</v>
      </c>
      <c r="AI34" s="0"/>
      <c r="AJ34" s="0"/>
      <c r="AK34" s="431" t="n">
        <v>36892</v>
      </c>
      <c r="AL34" s="0" t="n">
        <v>0.070889575863889</v>
      </c>
      <c r="AM34" s="0"/>
      <c r="AN34" s="0"/>
      <c r="AO34" s="431" t="n">
        <v>36892</v>
      </c>
      <c r="AP34" s="0" t="n">
        <v>-0.29</v>
      </c>
      <c r="AQ34" s="0"/>
      <c r="AR34" s="0"/>
      <c r="AS34" s="0"/>
      <c r="AT34" s="0"/>
      <c r="AU34" s="0"/>
      <c r="AW34" s="431" t="n">
        <v>36892</v>
      </c>
      <c r="AX34" s="0" t="n">
        <v>0.2875</v>
      </c>
      <c r="AY34" s="0"/>
      <c r="BA34" s="431" t="n">
        <v>36678</v>
      </c>
      <c r="BB34" s="0" t="n">
        <v>0.005</v>
      </c>
      <c r="BC34" s="0"/>
      <c r="BE34" s="431" t="n">
        <v>36861</v>
      </c>
      <c r="BF34" s="0" t="n">
        <v>0.6125</v>
      </c>
      <c r="BG34" s="0"/>
      <c r="BI34" s="431" t="n">
        <v>36800</v>
      </c>
      <c r="BJ34" s="0" t="n">
        <v>-0.1175</v>
      </c>
      <c r="BK34" s="0"/>
      <c r="BM34" s="431" t="n">
        <v>36892</v>
      </c>
      <c r="BN34" s="0" t="n">
        <v>0.32</v>
      </c>
      <c r="BP34" s="0"/>
    </row>
    <row r="35" customFormat="false" ht="12.75" hidden="false" customHeight="false" outlineLevel="0" collapsed="false">
      <c r="A35" s="431" t="n">
        <v>36923</v>
      </c>
      <c r="B35" s="0" t="n">
        <v>0.305</v>
      </c>
      <c r="C35" s="0"/>
      <c r="D35" s="0"/>
      <c r="E35" s="431" t="n">
        <v>36923</v>
      </c>
      <c r="F35" s="0" t="n">
        <v>0.1825</v>
      </c>
      <c r="G35" s="0"/>
      <c r="H35" s="0"/>
      <c r="I35" s="431" t="n">
        <v>36923</v>
      </c>
      <c r="J35" s="0" t="n">
        <v>2.18</v>
      </c>
      <c r="K35" s="0"/>
      <c r="L35" s="0"/>
      <c r="M35" s="431" t="n">
        <v>36923</v>
      </c>
      <c r="N35" s="0" t="n">
        <v>1.25</v>
      </c>
      <c r="O35" s="0"/>
      <c r="P35" s="0"/>
      <c r="Q35" s="431" t="n">
        <v>36923</v>
      </c>
      <c r="R35" s="0" t="n">
        <v>0.53</v>
      </c>
      <c r="S35" s="0"/>
      <c r="T35" s="0"/>
      <c r="U35" s="431" t="n">
        <v>36923</v>
      </c>
      <c r="V35" s="0" t="n">
        <v>0.4225</v>
      </c>
      <c r="W35" s="0"/>
      <c r="X35" s="0"/>
      <c r="Y35" s="431" t="n">
        <v>36923</v>
      </c>
      <c r="Z35" s="0" t="n">
        <v>4.049</v>
      </c>
      <c r="AA35" s="0"/>
      <c r="AB35" s="0"/>
      <c r="AC35" s="431" t="n">
        <v>36923</v>
      </c>
      <c r="AD35" s="0" t="n">
        <v>1.465822316848</v>
      </c>
      <c r="AE35" s="0"/>
      <c r="AF35" s="0"/>
      <c r="AG35" s="431" t="n">
        <v>36923</v>
      </c>
      <c r="AH35" s="0" t="n">
        <v>0.061533202912566</v>
      </c>
      <c r="AI35" s="0"/>
      <c r="AJ35" s="0"/>
      <c r="AK35" s="431" t="n">
        <v>36923</v>
      </c>
      <c r="AL35" s="0" t="n">
        <v>0.071271093456078</v>
      </c>
      <c r="AM35" s="0"/>
      <c r="AN35" s="0"/>
      <c r="AO35" s="431" t="n">
        <v>36923</v>
      </c>
      <c r="AP35" s="0" t="n">
        <v>-0.315</v>
      </c>
      <c r="AQ35" s="0"/>
      <c r="AR35" s="0"/>
      <c r="AS35" s="0"/>
      <c r="AT35" s="0"/>
      <c r="AU35" s="0"/>
      <c r="AW35" s="431" t="n">
        <v>36923</v>
      </c>
      <c r="AX35" s="0" t="n">
        <v>0.305</v>
      </c>
      <c r="AY35" s="0"/>
      <c r="BA35" s="431" t="n">
        <v>36708</v>
      </c>
      <c r="BB35" s="0" t="n">
        <v>0.005</v>
      </c>
      <c r="BC35" s="0"/>
      <c r="BE35" s="431" t="n">
        <v>36892</v>
      </c>
      <c r="BF35" s="0" t="n">
        <v>0.615</v>
      </c>
      <c r="BG35" s="0"/>
      <c r="BI35" s="431" t="n">
        <v>36831</v>
      </c>
      <c r="BJ35" s="0" t="n">
        <v>-0.1275</v>
      </c>
      <c r="BK35" s="0"/>
      <c r="BM35" s="431" t="n">
        <v>36923</v>
      </c>
      <c r="BN35" s="0" t="n">
        <v>0.365</v>
      </c>
      <c r="BO35" s="0"/>
    </row>
    <row r="36" customFormat="false" ht="12.75" hidden="false" customHeight="false" outlineLevel="0" collapsed="false">
      <c r="A36" s="431" t="n">
        <v>36951</v>
      </c>
      <c r="B36" s="0" t="n">
        <v>0.315</v>
      </c>
      <c r="C36" s="0"/>
      <c r="D36" s="0"/>
      <c r="E36" s="431" t="n">
        <v>36951</v>
      </c>
      <c r="F36" s="0" t="n">
        <v>0.185</v>
      </c>
      <c r="G36" s="0"/>
      <c r="H36" s="0"/>
      <c r="I36" s="431" t="n">
        <v>36951</v>
      </c>
      <c r="J36" s="0" t="n">
        <v>1.24</v>
      </c>
      <c r="K36" s="0"/>
      <c r="L36" s="0"/>
      <c r="M36" s="431" t="n">
        <v>36951</v>
      </c>
      <c r="N36" s="0" t="n">
        <v>0.91</v>
      </c>
      <c r="O36" s="0"/>
      <c r="P36" s="0"/>
      <c r="Q36" s="431" t="n">
        <v>36951</v>
      </c>
      <c r="R36" s="0" t="n">
        <v>0.48</v>
      </c>
      <c r="S36" s="0"/>
      <c r="T36" s="0"/>
      <c r="U36" s="431" t="n">
        <v>36951</v>
      </c>
      <c r="V36" s="0" t="n">
        <v>0.3475</v>
      </c>
      <c r="W36" s="0"/>
      <c r="X36" s="0"/>
      <c r="Y36" s="431" t="n">
        <v>36951</v>
      </c>
      <c r="Z36" s="0" t="n">
        <v>3.83</v>
      </c>
      <c r="AA36" s="0"/>
      <c r="AB36" s="0"/>
      <c r="AC36" s="431" t="n">
        <v>36951</v>
      </c>
      <c r="AD36" s="0" t="n">
        <v>1.464670179133</v>
      </c>
      <c r="AE36" s="0"/>
      <c r="AF36" s="0"/>
      <c r="AG36" s="431" t="n">
        <v>36951</v>
      </c>
      <c r="AH36" s="0" t="n">
        <v>0.061784498618865</v>
      </c>
      <c r="AI36" s="0"/>
      <c r="AJ36" s="0"/>
      <c r="AK36" s="431" t="n">
        <v>36951</v>
      </c>
      <c r="AL36" s="0" t="n">
        <v>0.071615690032301</v>
      </c>
      <c r="AM36" s="0"/>
      <c r="AN36" s="0"/>
      <c r="AO36" s="431" t="n">
        <v>36951</v>
      </c>
      <c r="AP36" s="0" t="n">
        <v>-0.315</v>
      </c>
      <c r="AQ36" s="0"/>
      <c r="AR36" s="0"/>
      <c r="AS36" s="0"/>
      <c r="AT36" s="0"/>
      <c r="AU36" s="0"/>
      <c r="AW36" s="431" t="n">
        <v>36951</v>
      </c>
      <c r="AX36" s="0" t="n">
        <v>0.315</v>
      </c>
      <c r="AY36" s="0"/>
      <c r="BA36" s="431" t="n">
        <v>36739</v>
      </c>
      <c r="BB36" s="0" t="n">
        <v>0.005</v>
      </c>
      <c r="BC36" s="0"/>
      <c r="BE36" s="431" t="n">
        <v>36923</v>
      </c>
      <c r="BF36" s="0" t="n">
        <v>0.595</v>
      </c>
      <c r="BG36" s="0"/>
      <c r="BI36" s="431" t="n">
        <v>36861</v>
      </c>
      <c r="BJ36" s="0" t="n">
        <v>-0.13</v>
      </c>
      <c r="BK36" s="0"/>
      <c r="BM36" s="431" t="n">
        <v>36951</v>
      </c>
      <c r="BN36" s="0" t="n">
        <v>0.365</v>
      </c>
      <c r="BP36" s="432" t="n">
        <f aca="false">BN36-BN38</f>
        <v>0.19</v>
      </c>
    </row>
    <row r="37" customFormat="false" ht="12.75" hidden="false" customHeight="false" outlineLevel="0" collapsed="false">
      <c r="A37" s="431" t="n">
        <v>36982</v>
      </c>
      <c r="B37" s="0" t="n">
        <v>0.16</v>
      </c>
      <c r="C37" s="0"/>
      <c r="D37" s="0"/>
      <c r="E37" s="431" t="n">
        <v>36982</v>
      </c>
      <c r="F37" s="0" t="n">
        <v>0.09</v>
      </c>
      <c r="G37" s="0"/>
      <c r="H37" s="0"/>
      <c r="I37" s="431" t="n">
        <v>36982</v>
      </c>
      <c r="J37" s="0" t="n">
        <v>0.54</v>
      </c>
      <c r="K37" s="0"/>
      <c r="L37" s="0"/>
      <c r="M37" s="431" t="n">
        <v>36982</v>
      </c>
      <c r="N37" s="0" t="n">
        <v>0.43</v>
      </c>
      <c r="O37" s="0"/>
      <c r="P37" s="0"/>
      <c r="Q37" s="431" t="n">
        <v>36982</v>
      </c>
      <c r="R37" s="0" t="n">
        <v>0.23</v>
      </c>
      <c r="S37" s="0"/>
      <c r="T37" s="0"/>
      <c r="U37" s="431" t="n">
        <v>36982</v>
      </c>
      <c r="V37" s="0" t="n">
        <v>0.19</v>
      </c>
      <c r="W37" s="0"/>
      <c r="X37" s="0"/>
      <c r="Y37" s="431" t="n">
        <v>36982</v>
      </c>
      <c r="Z37" s="0" t="n">
        <v>3.611</v>
      </c>
      <c r="AA37" s="0"/>
      <c r="AB37" s="0"/>
      <c r="AC37" s="431" t="n">
        <v>36982</v>
      </c>
      <c r="AD37" s="0" t="n">
        <v>1.463402486701</v>
      </c>
      <c r="AE37" s="0"/>
      <c r="AF37" s="0"/>
      <c r="AG37" s="431" t="n">
        <v>36982</v>
      </c>
      <c r="AH37" s="0" t="n">
        <v>0.062019346510804</v>
      </c>
      <c r="AI37" s="0"/>
      <c r="AJ37" s="0"/>
      <c r="AK37" s="431" t="n">
        <v>36982</v>
      </c>
      <c r="AL37" s="0" t="n">
        <v>0.071927088374567</v>
      </c>
      <c r="AM37" s="0"/>
      <c r="AN37" s="0"/>
      <c r="AO37" s="431" t="n">
        <v>36982</v>
      </c>
      <c r="AP37" s="0" t="n">
        <v>-0.41</v>
      </c>
      <c r="AQ37" s="0"/>
      <c r="AR37" s="0"/>
      <c r="AS37" s="0"/>
      <c r="AT37" s="0"/>
      <c r="AU37" s="0"/>
      <c r="AW37" s="431" t="n">
        <v>36982</v>
      </c>
      <c r="AX37" s="0" t="n">
        <v>0.16</v>
      </c>
      <c r="AY37" s="0"/>
      <c r="BA37" s="431" t="n">
        <v>36770</v>
      </c>
      <c r="BB37" s="0" t="n">
        <v>0.005</v>
      </c>
      <c r="BC37" s="0"/>
      <c r="BE37" s="431" t="n">
        <v>36951</v>
      </c>
      <c r="BF37" s="0" t="n">
        <v>0.53</v>
      </c>
      <c r="BG37" s="0"/>
      <c r="BI37" s="431" t="n">
        <v>36892</v>
      </c>
      <c r="BJ37" s="0" t="n">
        <v>-0.1325</v>
      </c>
      <c r="BK37" s="0"/>
      <c r="BM37" s="431" t="n">
        <v>36982</v>
      </c>
      <c r="BN37" s="0" t="n">
        <v>0.175</v>
      </c>
      <c r="BO37" s="0"/>
    </row>
    <row r="38" customFormat="false" ht="12.75" hidden="false" customHeight="false" outlineLevel="0" collapsed="false">
      <c r="A38" s="431" t="n">
        <v>37012</v>
      </c>
      <c r="B38" s="0" t="n">
        <v>0.1475</v>
      </c>
      <c r="C38" s="0"/>
      <c r="D38" s="0"/>
      <c r="E38" s="431" t="n">
        <v>37012</v>
      </c>
      <c r="F38" s="0" t="n">
        <v>0.0775</v>
      </c>
      <c r="G38" s="0"/>
      <c r="H38" s="0"/>
      <c r="I38" s="431" t="n">
        <v>37012</v>
      </c>
      <c r="J38" s="0" t="n">
        <v>0.425</v>
      </c>
      <c r="K38" s="0"/>
      <c r="L38" s="0"/>
      <c r="M38" s="431" t="n">
        <v>37012</v>
      </c>
      <c r="N38" s="0" t="n">
        <v>0.3825</v>
      </c>
      <c r="O38" s="0"/>
      <c r="P38" s="0"/>
      <c r="Q38" s="431" t="n">
        <v>37012</v>
      </c>
      <c r="R38" s="0" t="n">
        <v>0.22</v>
      </c>
      <c r="S38" s="0"/>
      <c r="T38" s="0"/>
      <c r="U38" s="431" t="n">
        <v>37012</v>
      </c>
      <c r="V38" s="0" t="n">
        <v>0.185</v>
      </c>
      <c r="W38" s="0"/>
      <c r="X38" s="0"/>
      <c r="Y38" s="431" t="n">
        <v>37012</v>
      </c>
      <c r="Z38" s="0" t="n">
        <v>3.481</v>
      </c>
      <c r="AA38" s="0"/>
      <c r="AB38" s="0"/>
      <c r="AC38" s="431" t="n">
        <v>37012</v>
      </c>
      <c r="AD38" s="0" t="n">
        <v>1.462234533794</v>
      </c>
      <c r="AE38" s="0"/>
      <c r="AF38" s="0"/>
      <c r="AG38" s="431" t="n">
        <v>37012</v>
      </c>
      <c r="AH38" s="0" t="n">
        <v>0.062188501843233</v>
      </c>
      <c r="AI38" s="0"/>
      <c r="AJ38" s="0"/>
      <c r="AK38" s="431" t="n">
        <v>37012</v>
      </c>
      <c r="AL38" s="0" t="n">
        <v>0.072109961404498</v>
      </c>
      <c r="AM38" s="0"/>
      <c r="AN38" s="0"/>
      <c r="AO38" s="431" t="n">
        <v>37012</v>
      </c>
      <c r="AP38" s="0" t="n">
        <v>-0.41</v>
      </c>
      <c r="AQ38" s="0"/>
      <c r="AR38" s="0"/>
      <c r="AS38" s="0"/>
      <c r="AT38" s="0"/>
      <c r="AU38" s="0"/>
      <c r="AW38" s="431" t="n">
        <v>37012</v>
      </c>
      <c r="AX38" s="0" t="n">
        <v>0.1475</v>
      </c>
      <c r="AY38" s="0"/>
      <c r="BA38" s="431" t="n">
        <v>36800</v>
      </c>
      <c r="BB38" s="0" t="n">
        <v>0.005</v>
      </c>
      <c r="BC38" s="0"/>
      <c r="BE38" s="431" t="n">
        <v>36982</v>
      </c>
      <c r="BF38" s="0" t="n">
        <v>0.435</v>
      </c>
      <c r="BG38" s="0"/>
      <c r="BI38" s="431" t="n">
        <v>36923</v>
      </c>
      <c r="BJ38" s="0" t="n">
        <v>-0.125</v>
      </c>
      <c r="BK38" s="0"/>
      <c r="BM38" s="431" t="n">
        <v>37012</v>
      </c>
      <c r="BN38" s="0" t="n">
        <v>0.175</v>
      </c>
      <c r="BO38" s="0"/>
    </row>
    <row r="39" customFormat="false" ht="12.75" hidden="false" customHeight="false" outlineLevel="0" collapsed="false">
      <c r="A39" s="431" t="n">
        <v>37043</v>
      </c>
      <c r="B39" s="0" t="n">
        <v>0.1425</v>
      </c>
      <c r="C39" s="0"/>
      <c r="D39" s="0"/>
      <c r="E39" s="431" t="n">
        <v>37043</v>
      </c>
      <c r="F39" s="0" t="n">
        <v>0.0725</v>
      </c>
      <c r="G39" s="0"/>
      <c r="H39" s="0"/>
      <c r="I39" s="431" t="n">
        <v>37043</v>
      </c>
      <c r="J39" s="0" t="n">
        <v>0.425</v>
      </c>
      <c r="K39" s="0"/>
      <c r="L39" s="0"/>
      <c r="M39" s="431" t="n">
        <v>37043</v>
      </c>
      <c r="N39" s="0" t="n">
        <v>0.3825</v>
      </c>
      <c r="O39" s="0"/>
      <c r="P39" s="0"/>
      <c r="Q39" s="431" t="n">
        <v>37043</v>
      </c>
      <c r="R39" s="0" t="n">
        <v>0.22</v>
      </c>
      <c r="S39" s="0"/>
      <c r="T39" s="0"/>
      <c r="U39" s="431" t="n">
        <v>37043</v>
      </c>
      <c r="V39" s="0" t="n">
        <v>0.185</v>
      </c>
      <c r="W39" s="0"/>
      <c r="X39" s="0"/>
      <c r="Y39" s="431" t="n">
        <v>37043</v>
      </c>
      <c r="Z39" s="0" t="n">
        <v>3.449</v>
      </c>
      <c r="AA39" s="0"/>
      <c r="AB39" s="0"/>
      <c r="AC39" s="431" t="n">
        <v>37043</v>
      </c>
      <c r="AD39" s="0" t="n">
        <v>1.461025490946</v>
      </c>
      <c r="AE39" s="0"/>
      <c r="AF39" s="0"/>
      <c r="AG39" s="431" t="n">
        <v>37043</v>
      </c>
      <c r="AH39" s="0" t="n">
        <v>0.06236329569672</v>
      </c>
      <c r="AI39" s="0"/>
      <c r="AJ39" s="0"/>
      <c r="AK39" s="431" t="n">
        <v>37043</v>
      </c>
      <c r="AL39" s="0" t="n">
        <v>0.072298930213698</v>
      </c>
      <c r="AM39" s="0"/>
      <c r="AN39" s="0"/>
      <c r="AO39" s="431" t="n">
        <v>37043</v>
      </c>
      <c r="AP39" s="0" t="n">
        <v>-0.41</v>
      </c>
      <c r="AQ39" s="0"/>
      <c r="AR39" s="0"/>
      <c r="AS39" s="0"/>
      <c r="AT39" s="0"/>
      <c r="AU39" s="0"/>
      <c r="AW39" s="431" t="n">
        <v>37043</v>
      </c>
      <c r="AX39" s="0" t="n">
        <v>0.1425</v>
      </c>
      <c r="AY39" s="0"/>
      <c r="BA39" s="431" t="n">
        <v>36831</v>
      </c>
      <c r="BB39" s="0" t="n">
        <v>0.005</v>
      </c>
      <c r="BC39" s="0"/>
      <c r="BE39" s="431" t="n">
        <v>37012</v>
      </c>
      <c r="BF39" s="0" t="n">
        <v>0.3725</v>
      </c>
      <c r="BG39" s="0"/>
      <c r="BI39" s="431" t="n">
        <v>36951</v>
      </c>
      <c r="BJ39" s="0" t="n">
        <v>-0.1225</v>
      </c>
      <c r="BK39" s="0"/>
      <c r="BM39" s="431" t="n">
        <v>37043</v>
      </c>
      <c r="BN39" s="0" t="n">
        <v>0.175</v>
      </c>
      <c r="BO39" s="0"/>
    </row>
    <row r="40" customFormat="false" ht="12.75" hidden="false" customHeight="false" outlineLevel="0" collapsed="false">
      <c r="A40" s="431" t="n">
        <v>37073</v>
      </c>
      <c r="B40" s="0" t="n">
        <v>0.135</v>
      </c>
      <c r="C40" s="0"/>
      <c r="D40" s="0"/>
      <c r="E40" s="431" t="n">
        <v>37073</v>
      </c>
      <c r="F40" s="0" t="n">
        <v>0.065</v>
      </c>
      <c r="G40" s="0"/>
      <c r="H40" s="0"/>
      <c r="I40" s="431" t="n">
        <v>37073</v>
      </c>
      <c r="J40" s="0" t="n">
        <v>0.49</v>
      </c>
      <c r="K40" s="0"/>
      <c r="L40" s="0"/>
      <c r="M40" s="431" t="n">
        <v>37073</v>
      </c>
      <c r="N40" s="0" t="n">
        <v>0.41</v>
      </c>
      <c r="O40" s="0"/>
      <c r="P40" s="0"/>
      <c r="Q40" s="431" t="n">
        <v>37073</v>
      </c>
      <c r="R40" s="0" t="n">
        <v>0.2325</v>
      </c>
      <c r="S40" s="0"/>
      <c r="T40" s="0"/>
      <c r="U40" s="431" t="n">
        <v>37073</v>
      </c>
      <c r="V40" s="0" t="n">
        <v>0.185</v>
      </c>
      <c r="W40" s="0"/>
      <c r="X40" s="0"/>
      <c r="Y40" s="431" t="n">
        <v>37073</v>
      </c>
      <c r="Z40" s="0" t="n">
        <v>3.444</v>
      </c>
      <c r="AA40" s="0"/>
      <c r="AB40" s="0"/>
      <c r="AC40" s="431" t="n">
        <v>37073</v>
      </c>
      <c r="AD40" s="0" t="n">
        <v>1.459816022693</v>
      </c>
      <c r="AE40" s="0"/>
      <c r="AF40" s="0"/>
      <c r="AG40" s="431" t="n">
        <v>37073</v>
      </c>
      <c r="AH40" s="0" t="n">
        <v>0.062485312096006</v>
      </c>
      <c r="AI40" s="0"/>
      <c r="AJ40" s="0"/>
      <c r="AK40" s="431" t="n">
        <v>37073</v>
      </c>
      <c r="AL40" s="0" t="n">
        <v>0.072459651309183</v>
      </c>
      <c r="AM40" s="0"/>
      <c r="AN40" s="0"/>
      <c r="AO40" s="431" t="n">
        <v>37073</v>
      </c>
      <c r="AP40" s="0" t="n">
        <v>-0.41</v>
      </c>
      <c r="AQ40" s="0"/>
      <c r="AR40" s="0"/>
      <c r="AS40" s="0"/>
      <c r="AT40" s="0"/>
      <c r="AU40" s="0"/>
      <c r="AW40" s="431" t="n">
        <v>37073</v>
      </c>
      <c r="AX40" s="0" t="n">
        <v>0.135</v>
      </c>
      <c r="AY40" s="0"/>
      <c r="BA40" s="431" t="n">
        <v>36861</v>
      </c>
      <c r="BB40" s="0" t="n">
        <v>0.005</v>
      </c>
      <c r="BC40" s="0"/>
      <c r="BE40" s="431" t="n">
        <v>37043</v>
      </c>
      <c r="BF40" s="0" t="n">
        <v>0.35</v>
      </c>
      <c r="BG40" s="0"/>
      <c r="BI40" s="431" t="n">
        <v>36982</v>
      </c>
      <c r="BJ40" s="0" t="n">
        <v>-0.125</v>
      </c>
      <c r="BK40" s="0"/>
      <c r="BM40" s="431" t="n">
        <v>37073</v>
      </c>
      <c r="BN40" s="0" t="n">
        <v>0.175</v>
      </c>
      <c r="BO40" s="0"/>
    </row>
    <row r="41" customFormat="false" ht="12.75" hidden="false" customHeight="false" outlineLevel="0" collapsed="false">
      <c r="A41" s="431" t="n">
        <v>37104</v>
      </c>
      <c r="B41" s="0" t="n">
        <v>0.1325</v>
      </c>
      <c r="C41" s="0"/>
      <c r="D41" s="0"/>
      <c r="E41" s="431" t="n">
        <v>37104</v>
      </c>
      <c r="F41" s="0" t="n">
        <v>0.0625</v>
      </c>
      <c r="G41" s="0"/>
      <c r="H41" s="0"/>
      <c r="I41" s="431" t="n">
        <v>37104</v>
      </c>
      <c r="J41" s="0" t="n">
        <v>0.49</v>
      </c>
      <c r="K41" s="0"/>
      <c r="L41" s="0"/>
      <c r="M41" s="431" t="n">
        <v>37104</v>
      </c>
      <c r="N41" s="0" t="n">
        <v>0.41</v>
      </c>
      <c r="O41" s="0"/>
      <c r="P41" s="0"/>
      <c r="Q41" s="431" t="n">
        <v>37104</v>
      </c>
      <c r="R41" s="0" t="n">
        <v>0.2325</v>
      </c>
      <c r="S41" s="0"/>
      <c r="T41" s="0"/>
      <c r="U41" s="431" t="n">
        <v>37104</v>
      </c>
      <c r="V41" s="0" t="n">
        <v>0.185</v>
      </c>
      <c r="W41" s="0"/>
      <c r="X41" s="0"/>
      <c r="Y41" s="431" t="n">
        <v>37104</v>
      </c>
      <c r="Z41" s="0" t="n">
        <v>3.448</v>
      </c>
      <c r="AA41" s="0"/>
      <c r="AB41" s="0"/>
      <c r="AC41" s="431" t="n">
        <v>37104</v>
      </c>
      <c r="AD41" s="0" t="n">
        <v>1.458507377802</v>
      </c>
      <c r="AE41" s="0"/>
      <c r="AF41" s="0"/>
      <c r="AG41" s="431" t="n">
        <v>37104</v>
      </c>
      <c r="AH41" s="0" t="n">
        <v>0.062538330335889</v>
      </c>
      <c r="AI41" s="0"/>
      <c r="AJ41" s="0"/>
      <c r="AK41" s="431" t="n">
        <v>37104</v>
      </c>
      <c r="AL41" s="0" t="n">
        <v>0.072583990100708</v>
      </c>
      <c r="AM41" s="0"/>
      <c r="AN41" s="0"/>
      <c r="AO41" s="431" t="n">
        <v>37104</v>
      </c>
      <c r="AP41" s="0" t="n">
        <v>-0.41</v>
      </c>
      <c r="AQ41" s="0"/>
      <c r="AR41" s="0"/>
      <c r="AS41" s="0"/>
      <c r="AT41" s="0"/>
      <c r="AU41" s="0"/>
      <c r="AW41" s="431" t="n">
        <v>37104</v>
      </c>
      <c r="AX41" s="0" t="n">
        <v>0.1325</v>
      </c>
      <c r="AY41" s="0"/>
      <c r="BA41" s="431" t="n">
        <v>36892</v>
      </c>
      <c r="BB41" s="0" t="n">
        <v>0.005</v>
      </c>
      <c r="BC41" s="0"/>
      <c r="BE41" s="431" t="n">
        <v>37073</v>
      </c>
      <c r="BF41" s="0" t="n">
        <v>0.345</v>
      </c>
      <c r="BG41" s="0"/>
      <c r="BI41" s="431" t="n">
        <v>37012</v>
      </c>
      <c r="BJ41" s="0" t="n">
        <v>-0.125</v>
      </c>
      <c r="BK41" s="0"/>
      <c r="BM41" s="431" t="n">
        <v>37104</v>
      </c>
      <c r="BN41" s="0" t="n">
        <v>0.175</v>
      </c>
      <c r="BO41" s="0"/>
    </row>
    <row r="42" customFormat="false" ht="12.75" hidden="false" customHeight="false" outlineLevel="0" collapsed="false">
      <c r="A42" s="431" t="n">
        <v>37135</v>
      </c>
      <c r="B42" s="0" t="n">
        <v>0.1325</v>
      </c>
      <c r="C42" s="0"/>
      <c r="D42" s="0"/>
      <c r="E42" s="431" t="n">
        <v>37135</v>
      </c>
      <c r="F42" s="0" t="n">
        <v>0.0625</v>
      </c>
      <c r="G42" s="0"/>
      <c r="H42" s="0"/>
      <c r="I42" s="431" t="n">
        <v>37135</v>
      </c>
      <c r="J42" s="0" t="n">
        <v>0.425</v>
      </c>
      <c r="K42" s="0"/>
      <c r="L42" s="0"/>
      <c r="M42" s="431" t="n">
        <v>37135</v>
      </c>
      <c r="N42" s="0" t="n">
        <v>0.3825</v>
      </c>
      <c r="O42" s="0"/>
      <c r="P42" s="0"/>
      <c r="Q42" s="431" t="n">
        <v>37135</v>
      </c>
      <c r="R42" s="0" t="n">
        <v>0.21</v>
      </c>
      <c r="S42" s="0"/>
      <c r="T42" s="0"/>
      <c r="U42" s="431" t="n">
        <v>37135</v>
      </c>
      <c r="V42" s="0" t="n">
        <v>0.18</v>
      </c>
      <c r="W42" s="0"/>
      <c r="X42" s="0"/>
      <c r="Y42" s="431" t="n">
        <v>37135</v>
      </c>
      <c r="Z42" s="0" t="n">
        <v>3.435</v>
      </c>
      <c r="AA42" s="0"/>
      <c r="AB42" s="0"/>
      <c r="AC42" s="431" t="n">
        <v>37135</v>
      </c>
      <c r="AD42" s="0" t="n">
        <v>1.457182953828</v>
      </c>
      <c r="AE42" s="0"/>
      <c r="AF42" s="0"/>
      <c r="AG42" s="431" t="n">
        <v>37135</v>
      </c>
      <c r="AH42" s="0" t="n">
        <v>0.062591348576705</v>
      </c>
      <c r="AI42" s="0"/>
      <c r="AJ42" s="0"/>
      <c r="AK42" s="431" t="n">
        <v>37135</v>
      </c>
      <c r="AL42" s="0" t="n">
        <v>0.072708328897339</v>
      </c>
      <c r="AM42" s="0"/>
      <c r="AN42" s="0"/>
      <c r="AO42" s="431" t="n">
        <v>37135</v>
      </c>
      <c r="AP42" s="0" t="n">
        <v>-0.41</v>
      </c>
      <c r="AQ42" s="0"/>
      <c r="AR42" s="0"/>
      <c r="AS42" s="0"/>
      <c r="AT42" s="0"/>
      <c r="AU42" s="0"/>
      <c r="AW42" s="431" t="n">
        <v>37135</v>
      </c>
      <c r="AX42" s="0" t="n">
        <v>0.1325</v>
      </c>
      <c r="AY42" s="0"/>
      <c r="BA42" s="431" t="n">
        <v>36923</v>
      </c>
      <c r="BB42" s="0" t="n">
        <v>0.005</v>
      </c>
      <c r="BC42" s="0"/>
      <c r="BE42" s="431" t="n">
        <v>37104</v>
      </c>
      <c r="BF42" s="0" t="n">
        <v>0.345</v>
      </c>
      <c r="BG42" s="0"/>
      <c r="BI42" s="431" t="n">
        <v>37043</v>
      </c>
      <c r="BJ42" s="0" t="n">
        <v>-0.125</v>
      </c>
      <c r="BK42" s="0"/>
      <c r="BM42" s="431" t="n">
        <v>37135</v>
      </c>
      <c r="BN42" s="0" t="n">
        <v>0.175</v>
      </c>
      <c r="BO42" s="0"/>
    </row>
    <row r="43" customFormat="false" ht="12.75" hidden="false" customHeight="false" outlineLevel="0" collapsed="false">
      <c r="A43" s="431" t="n">
        <v>37165</v>
      </c>
      <c r="B43" s="0" t="n">
        <v>0.1475</v>
      </c>
      <c r="C43" s="0"/>
      <c r="D43" s="0"/>
      <c r="E43" s="431" t="n">
        <v>37165</v>
      </c>
      <c r="F43" s="0" t="n">
        <v>0.0775</v>
      </c>
      <c r="G43" s="0"/>
      <c r="H43" s="0"/>
      <c r="I43" s="431" t="n">
        <v>37165</v>
      </c>
      <c r="J43" s="0" t="n">
        <v>0.495</v>
      </c>
      <c r="K43" s="0"/>
      <c r="L43" s="0"/>
      <c r="M43" s="431" t="n">
        <v>37165</v>
      </c>
      <c r="N43" s="0" t="n">
        <v>0.4025</v>
      </c>
      <c r="O43" s="0"/>
      <c r="P43" s="0"/>
      <c r="Q43" s="431" t="n">
        <v>37165</v>
      </c>
      <c r="R43" s="0" t="n">
        <v>0.23</v>
      </c>
      <c r="S43" s="0"/>
      <c r="T43" s="0"/>
      <c r="U43" s="431" t="n">
        <v>37165</v>
      </c>
      <c r="V43" s="0" t="n">
        <v>0.185</v>
      </c>
      <c r="W43" s="0"/>
      <c r="X43" s="0"/>
      <c r="Y43" s="431" t="n">
        <v>37165</v>
      </c>
      <c r="Z43" s="0" t="n">
        <v>3.444</v>
      </c>
      <c r="AA43" s="0"/>
      <c r="AB43" s="0"/>
      <c r="AC43" s="431" t="n">
        <v>37165</v>
      </c>
      <c r="AD43" s="0" t="n">
        <v>1.45591669488</v>
      </c>
      <c r="AE43" s="0"/>
      <c r="AF43" s="0"/>
      <c r="AG43" s="431" t="n">
        <v>37165</v>
      </c>
      <c r="AH43" s="0" t="n">
        <v>0.062642656552576</v>
      </c>
      <c r="AI43" s="0"/>
      <c r="AJ43" s="0"/>
      <c r="AK43" s="431" t="n">
        <v>37165</v>
      </c>
      <c r="AL43" s="0" t="n">
        <v>0.072812039675254</v>
      </c>
      <c r="AM43" s="0"/>
      <c r="AN43" s="0"/>
      <c r="AO43" s="431" t="n">
        <v>37165</v>
      </c>
      <c r="AP43" s="0" t="n">
        <v>-0.41</v>
      </c>
      <c r="AQ43" s="0"/>
      <c r="AR43" s="0"/>
      <c r="AS43" s="0"/>
      <c r="AT43" s="0"/>
      <c r="AU43" s="0"/>
      <c r="AW43" s="431" t="n">
        <v>37165</v>
      </c>
      <c r="AX43" s="0" t="n">
        <v>0.1475</v>
      </c>
      <c r="AY43" s="0"/>
      <c r="BA43" s="431" t="n">
        <v>36951</v>
      </c>
      <c r="BB43" s="0" t="n">
        <v>0.005</v>
      </c>
      <c r="BC43" s="0"/>
      <c r="BE43" s="431" t="n">
        <v>37135</v>
      </c>
      <c r="BF43" s="0" t="n">
        <v>0.3475</v>
      </c>
      <c r="BG43" s="0"/>
      <c r="BI43" s="431" t="n">
        <v>37073</v>
      </c>
      <c r="BJ43" s="0" t="n">
        <v>-0.125</v>
      </c>
      <c r="BK43" s="0"/>
      <c r="BM43" s="431" t="n">
        <v>37165</v>
      </c>
      <c r="BN43" s="0" t="n">
        <v>0.175</v>
      </c>
      <c r="BO43" s="0"/>
    </row>
    <row r="44" customFormat="false" ht="12.75" hidden="false" customHeight="false" outlineLevel="0" collapsed="false">
      <c r="A44" s="431" t="n">
        <v>37196</v>
      </c>
      <c r="B44" s="0" t="n">
        <v>0.22</v>
      </c>
      <c r="C44" s="0"/>
      <c r="D44" s="0"/>
      <c r="E44" s="431" t="n">
        <v>37196</v>
      </c>
      <c r="F44" s="0" t="n">
        <v>0.125</v>
      </c>
      <c r="G44" s="0"/>
      <c r="H44" s="0"/>
      <c r="I44" s="431" t="n">
        <v>37196</v>
      </c>
      <c r="J44" s="0" t="n">
        <v>0.89</v>
      </c>
      <c r="K44" s="0"/>
      <c r="L44" s="0"/>
      <c r="M44" s="431" t="n">
        <v>37196</v>
      </c>
      <c r="N44" s="0" t="n">
        <v>0.67</v>
      </c>
      <c r="O44" s="0"/>
      <c r="P44" s="0"/>
      <c r="Q44" s="431" t="n">
        <v>37196</v>
      </c>
      <c r="R44" s="0" t="n">
        <v>0.335</v>
      </c>
      <c r="S44" s="0"/>
      <c r="T44" s="0"/>
      <c r="U44" s="431" t="n">
        <v>37196</v>
      </c>
      <c r="V44" s="0" t="n">
        <v>0.3075</v>
      </c>
      <c r="W44" s="0"/>
      <c r="X44" s="0"/>
      <c r="Y44" s="431" t="n">
        <v>37196</v>
      </c>
      <c r="Z44" s="0" t="n">
        <v>3.529</v>
      </c>
      <c r="AA44" s="0"/>
      <c r="AB44" s="0"/>
      <c r="AC44" s="431" t="n">
        <v>37196</v>
      </c>
      <c r="AD44" s="0" t="n">
        <v>1.454649839893</v>
      </c>
      <c r="AE44" s="0"/>
      <c r="AF44" s="0"/>
      <c r="AG44" s="431" t="n">
        <v>37196</v>
      </c>
      <c r="AH44" s="0" t="n">
        <v>0.062695674795227</v>
      </c>
      <c r="AI44" s="0"/>
      <c r="AJ44" s="0"/>
      <c r="AK44" s="431" t="n">
        <v>37196</v>
      </c>
      <c r="AL44" s="0" t="n">
        <v>0.07289196068919</v>
      </c>
      <c r="AM44" s="0"/>
      <c r="AN44" s="0"/>
      <c r="AO44" s="431" t="n">
        <v>37196</v>
      </c>
      <c r="AP44" s="0" t="n">
        <v>-0.315</v>
      </c>
      <c r="AQ44" s="0"/>
      <c r="AR44" s="0"/>
      <c r="AS44" s="0"/>
      <c r="AT44" s="0"/>
      <c r="AU44" s="0"/>
      <c r="AW44" s="431" t="n">
        <v>37196</v>
      </c>
      <c r="AX44" s="0" t="n">
        <v>0.22</v>
      </c>
      <c r="AY44" s="0"/>
      <c r="BA44" s="431" t="n">
        <v>36982</v>
      </c>
      <c r="BB44" s="0" t="n">
        <v>0.006</v>
      </c>
      <c r="BC44" s="0"/>
      <c r="BE44" s="431" t="n">
        <v>37165</v>
      </c>
      <c r="BF44" s="0" t="n">
        <v>0.35</v>
      </c>
      <c r="BG44" s="0"/>
      <c r="BI44" s="431" t="n">
        <v>37104</v>
      </c>
      <c r="BJ44" s="0" t="n">
        <v>-0.125</v>
      </c>
      <c r="BK44" s="0"/>
      <c r="BM44" s="431" t="n">
        <v>37196</v>
      </c>
      <c r="BN44" s="0" t="n">
        <v>0.28</v>
      </c>
      <c r="BO44" s="0"/>
    </row>
    <row r="45" customFormat="false" ht="12.75" hidden="false" customHeight="false" outlineLevel="0" collapsed="false">
      <c r="A45" s="431" t="n">
        <v>37226</v>
      </c>
      <c r="B45" s="0" t="n">
        <v>0.26</v>
      </c>
      <c r="C45" s="0"/>
      <c r="D45" s="0"/>
      <c r="E45" s="431" t="n">
        <v>37226</v>
      </c>
      <c r="F45" s="0" t="n">
        <v>0.165</v>
      </c>
      <c r="G45" s="0"/>
      <c r="H45" s="0"/>
      <c r="I45" s="431" t="n">
        <v>37226</v>
      </c>
      <c r="J45" s="0" t="n">
        <v>1.38</v>
      </c>
      <c r="K45" s="0"/>
      <c r="L45" s="0"/>
      <c r="M45" s="431" t="n">
        <v>37226</v>
      </c>
      <c r="N45" s="0" t="n">
        <v>0.98</v>
      </c>
      <c r="O45" s="0"/>
      <c r="P45" s="0"/>
      <c r="Q45" s="431" t="n">
        <v>37226</v>
      </c>
      <c r="R45" s="0" t="n">
        <v>0.425</v>
      </c>
      <c r="S45" s="0"/>
      <c r="T45" s="0"/>
      <c r="U45" s="431" t="n">
        <v>37226</v>
      </c>
      <c r="V45" s="0" t="n">
        <v>0.365</v>
      </c>
      <c r="W45" s="0"/>
      <c r="X45" s="0"/>
      <c r="Y45" s="431" t="n">
        <v>37226</v>
      </c>
      <c r="Z45" s="0" t="n">
        <v>3.623</v>
      </c>
      <c r="AA45" s="0"/>
      <c r="AB45" s="0"/>
      <c r="AC45" s="431" t="n">
        <v>37226</v>
      </c>
      <c r="AD45" s="0" t="n">
        <v>1.453418865995</v>
      </c>
      <c r="AE45" s="0"/>
      <c r="AF45" s="0"/>
      <c r="AG45" s="431" t="n">
        <v>37226</v>
      </c>
      <c r="AH45" s="0" t="n">
        <v>0.062746982772875</v>
      </c>
      <c r="AI45" s="0"/>
      <c r="AJ45" s="0"/>
      <c r="AK45" s="431" t="n">
        <v>37226</v>
      </c>
      <c r="AL45" s="0" t="n">
        <v>0.072969303607911</v>
      </c>
      <c r="AM45" s="0"/>
      <c r="AN45" s="0"/>
      <c r="AO45" s="431" t="n">
        <v>37226</v>
      </c>
      <c r="AP45" s="0" t="n">
        <v>-0.315</v>
      </c>
      <c r="AQ45" s="0"/>
      <c r="AR45" s="0"/>
      <c r="AS45" s="0"/>
      <c r="AT45" s="0"/>
      <c r="AU45" s="0"/>
      <c r="AW45" s="431" t="n">
        <v>37226</v>
      </c>
      <c r="AX45" s="0" t="n">
        <v>0.26</v>
      </c>
      <c r="AY45" s="0"/>
      <c r="BA45" s="431" t="n">
        <v>37012</v>
      </c>
      <c r="BB45" s="0" t="n">
        <v>0.006</v>
      </c>
      <c r="BC45" s="0"/>
      <c r="BE45" s="431" t="n">
        <v>37196</v>
      </c>
      <c r="BF45" s="0" t="n">
        <v>0.3475</v>
      </c>
      <c r="BG45" s="0"/>
      <c r="BI45" s="431" t="n">
        <v>37135</v>
      </c>
      <c r="BJ45" s="0" t="n">
        <v>-0.125</v>
      </c>
      <c r="BK45" s="0"/>
      <c r="BM45" s="431" t="n">
        <v>37226</v>
      </c>
      <c r="BN45" s="0" t="n">
        <v>0.3</v>
      </c>
      <c r="BO45" s="0"/>
    </row>
    <row r="46" customFormat="false" ht="12.75" hidden="false" customHeight="false" outlineLevel="0" collapsed="false">
      <c r="A46" s="431" t="n">
        <v>37257</v>
      </c>
      <c r="B46" s="0" t="n">
        <v>0.2725</v>
      </c>
      <c r="C46" s="0"/>
      <c r="D46" s="0"/>
      <c r="E46" s="431" t="n">
        <v>37257</v>
      </c>
      <c r="F46" s="0" t="n">
        <v>0.1775</v>
      </c>
      <c r="G46" s="0"/>
      <c r="H46" s="0"/>
      <c r="I46" s="431" t="n">
        <v>37257</v>
      </c>
      <c r="J46" s="0" t="n">
        <v>1.72</v>
      </c>
      <c r="K46" s="0"/>
      <c r="L46" s="0"/>
      <c r="M46" s="431" t="n">
        <v>37257</v>
      </c>
      <c r="N46" s="0" t="n">
        <v>1.12</v>
      </c>
      <c r="O46" s="0"/>
      <c r="P46" s="0"/>
      <c r="Q46" s="431" t="n">
        <v>37257</v>
      </c>
      <c r="R46" s="0" t="n">
        <v>0.51</v>
      </c>
      <c r="S46" s="0"/>
      <c r="T46" s="0"/>
      <c r="U46" s="431" t="n">
        <v>37257</v>
      </c>
      <c r="V46" s="0" t="n">
        <v>0.42</v>
      </c>
      <c r="W46" s="0"/>
      <c r="X46" s="0"/>
      <c r="Y46" s="431" t="n">
        <v>37257</v>
      </c>
      <c r="Z46" s="0" t="n">
        <v>3.632</v>
      </c>
      <c r="AA46" s="0"/>
      <c r="AB46" s="0"/>
      <c r="AC46" s="431" t="n">
        <v>37257</v>
      </c>
      <c r="AD46" s="0" t="n">
        <v>1.452151772394</v>
      </c>
      <c r="AE46" s="0"/>
      <c r="AF46" s="0"/>
      <c r="AG46" s="431" t="n">
        <v>37257</v>
      </c>
      <c r="AH46" s="0" t="n">
        <v>0.062800001017361</v>
      </c>
      <c r="AI46" s="0"/>
      <c r="AJ46" s="0"/>
      <c r="AK46" s="431" t="n">
        <v>37257</v>
      </c>
      <c r="AL46" s="0" t="n">
        <v>0.073044612484138</v>
      </c>
      <c r="AM46" s="0"/>
      <c r="AN46" s="0"/>
      <c r="AO46" s="431" t="n">
        <v>37257</v>
      </c>
      <c r="AP46" s="0" t="n">
        <v>-0.305</v>
      </c>
      <c r="AQ46" s="0"/>
      <c r="AR46" s="0"/>
      <c r="AS46" s="0"/>
      <c r="AT46" s="0"/>
      <c r="AU46" s="0"/>
      <c r="AW46" s="431" t="n">
        <v>37257</v>
      </c>
      <c r="AX46" s="0" t="n">
        <v>0.2725</v>
      </c>
      <c r="AY46" s="0"/>
      <c r="BA46" s="431" t="n">
        <v>37043</v>
      </c>
      <c r="BB46" s="0" t="n">
        <v>0.006</v>
      </c>
      <c r="BC46" s="0"/>
      <c r="BE46" s="431" t="n">
        <v>37226</v>
      </c>
      <c r="BF46" s="0" t="n">
        <v>0.35</v>
      </c>
      <c r="BG46" s="0"/>
      <c r="BI46" s="431" t="n">
        <v>37165</v>
      </c>
      <c r="BJ46" s="0" t="n">
        <v>-0.125</v>
      </c>
      <c r="BK46" s="0"/>
      <c r="BM46" s="431" t="n">
        <v>37257</v>
      </c>
      <c r="BN46" s="0" t="n">
        <v>0.315</v>
      </c>
      <c r="BO46" s="0"/>
    </row>
    <row r="47" customFormat="false" ht="12.75" hidden="false" customHeight="false" outlineLevel="0" collapsed="false">
      <c r="A47" s="431" t="n">
        <v>37288</v>
      </c>
      <c r="B47" s="0" t="n">
        <v>0.25</v>
      </c>
      <c r="C47" s="0"/>
      <c r="D47" s="0"/>
      <c r="E47" s="431" t="n">
        <v>37288</v>
      </c>
      <c r="F47" s="0" t="n">
        <v>0.155</v>
      </c>
      <c r="G47" s="0"/>
      <c r="H47" s="0"/>
      <c r="I47" s="431" t="n">
        <v>37288</v>
      </c>
      <c r="J47" s="0" t="n">
        <v>1.62</v>
      </c>
      <c r="K47" s="0"/>
      <c r="L47" s="0"/>
      <c r="M47" s="431" t="n">
        <v>37288</v>
      </c>
      <c r="N47" s="0" t="n">
        <v>1.11</v>
      </c>
      <c r="O47" s="0"/>
      <c r="P47" s="0"/>
      <c r="Q47" s="431" t="n">
        <v>37288</v>
      </c>
      <c r="R47" s="0" t="n">
        <v>0.52</v>
      </c>
      <c r="S47" s="0"/>
      <c r="T47" s="0"/>
      <c r="U47" s="431" t="n">
        <v>37288</v>
      </c>
      <c r="V47" s="0" t="n">
        <v>0.4175</v>
      </c>
      <c r="W47" s="0"/>
      <c r="X47" s="0"/>
      <c r="Y47" s="431" t="n">
        <v>37288</v>
      </c>
      <c r="Z47" s="0" t="n">
        <v>3.5</v>
      </c>
      <c r="AA47" s="0"/>
      <c r="AB47" s="0"/>
      <c r="AC47" s="431" t="n">
        <v>37288</v>
      </c>
      <c r="AD47" s="0" t="n">
        <v>1.450895211762</v>
      </c>
      <c r="AE47" s="0"/>
      <c r="AF47" s="0"/>
      <c r="AG47" s="431" t="n">
        <v>37288</v>
      </c>
      <c r="AH47" s="0" t="n">
        <v>0.062853019262781</v>
      </c>
      <c r="AI47" s="0"/>
      <c r="AJ47" s="0"/>
      <c r="AK47" s="431" t="n">
        <v>37288</v>
      </c>
      <c r="AL47" s="0" t="n">
        <v>0.073113535319515</v>
      </c>
      <c r="AM47" s="0"/>
      <c r="AN47" s="0"/>
      <c r="AO47" s="431" t="n">
        <v>37288</v>
      </c>
      <c r="AP47" s="0" t="n">
        <v>-0.305</v>
      </c>
      <c r="AQ47" s="0"/>
      <c r="AR47" s="0"/>
      <c r="AS47" s="0"/>
      <c r="AT47" s="0"/>
      <c r="AU47" s="0"/>
      <c r="AW47" s="431" t="n">
        <v>37288</v>
      </c>
      <c r="AX47" s="0" t="n">
        <v>0.25</v>
      </c>
      <c r="AY47" s="0"/>
      <c r="BA47" s="431" t="n">
        <v>37073</v>
      </c>
      <c r="BB47" s="0" t="n">
        <v>0.006</v>
      </c>
      <c r="BC47" s="0"/>
      <c r="BE47" s="431" t="n">
        <v>37257</v>
      </c>
      <c r="BF47" s="0" t="n">
        <v>0.355</v>
      </c>
      <c r="BG47" s="0"/>
      <c r="BI47" s="431" t="n">
        <v>37196</v>
      </c>
      <c r="BJ47" s="0" t="n">
        <v>-0.135</v>
      </c>
      <c r="BK47" s="0"/>
      <c r="BM47" s="431" t="n">
        <v>37288</v>
      </c>
      <c r="BN47" s="0" t="n">
        <v>0.36</v>
      </c>
      <c r="BO47" s="0"/>
    </row>
    <row r="48" customFormat="false" ht="12.75" hidden="false" customHeight="false" outlineLevel="0" collapsed="false">
      <c r="A48" s="431" t="n">
        <v>37316</v>
      </c>
      <c r="B48" s="0" t="n">
        <v>0.2475</v>
      </c>
      <c r="C48" s="0"/>
      <c r="D48" s="0"/>
      <c r="E48" s="431" t="n">
        <v>37316</v>
      </c>
      <c r="F48" s="0" t="n">
        <v>0.1525</v>
      </c>
      <c r="G48" s="0"/>
      <c r="H48" s="0"/>
      <c r="I48" s="431" t="n">
        <v>37316</v>
      </c>
      <c r="J48" s="0" t="n">
        <v>1.04</v>
      </c>
      <c r="K48" s="0"/>
      <c r="L48" s="0"/>
      <c r="M48" s="431" t="n">
        <v>37316</v>
      </c>
      <c r="N48" s="0" t="n">
        <v>0.78</v>
      </c>
      <c r="O48" s="0"/>
      <c r="P48" s="0"/>
      <c r="Q48" s="431" t="n">
        <v>37316</v>
      </c>
      <c r="R48" s="0" t="n">
        <v>0.39</v>
      </c>
      <c r="S48" s="0"/>
      <c r="T48" s="0"/>
      <c r="U48" s="431" t="n">
        <v>37316</v>
      </c>
      <c r="V48" s="0" t="n">
        <v>0.3275</v>
      </c>
      <c r="W48" s="0"/>
      <c r="X48" s="0"/>
      <c r="Y48" s="431" t="n">
        <v>37316</v>
      </c>
      <c r="Z48" s="0" t="n">
        <v>3.355</v>
      </c>
      <c r="AA48" s="0"/>
      <c r="AB48" s="0"/>
      <c r="AC48" s="431" t="n">
        <v>37316</v>
      </c>
      <c r="AD48" s="0" t="n">
        <v>1.449757998473</v>
      </c>
      <c r="AE48" s="0"/>
      <c r="AF48" s="0"/>
      <c r="AG48" s="431" t="n">
        <v>37316</v>
      </c>
      <c r="AH48" s="0" t="n">
        <v>0.062900906711058</v>
      </c>
      <c r="AI48" s="0"/>
      <c r="AJ48" s="0"/>
      <c r="AK48" s="431" t="n">
        <v>37316</v>
      </c>
      <c r="AL48" s="0" t="n">
        <v>0.07317578820443</v>
      </c>
      <c r="AM48" s="0"/>
      <c r="AN48" s="0"/>
      <c r="AO48" s="431" t="n">
        <v>37316</v>
      </c>
      <c r="AP48" s="0" t="n">
        <v>-0.305</v>
      </c>
      <c r="AQ48" s="0"/>
      <c r="AR48" s="0"/>
      <c r="AS48" s="0"/>
      <c r="AT48" s="0"/>
      <c r="AU48" s="0"/>
      <c r="AW48" s="431" t="n">
        <v>37316</v>
      </c>
      <c r="AX48" s="0" t="n">
        <v>0.2475</v>
      </c>
      <c r="AY48" s="0"/>
      <c r="BA48" s="431" t="n">
        <v>37104</v>
      </c>
      <c r="BB48" s="0" t="n">
        <v>0.006</v>
      </c>
      <c r="BC48" s="0"/>
      <c r="BE48" s="431" t="n">
        <v>37288</v>
      </c>
      <c r="BF48" s="0" t="n">
        <v>0.3475</v>
      </c>
      <c r="BG48" s="0"/>
      <c r="BI48" s="431" t="n">
        <v>37226</v>
      </c>
      <c r="BJ48" s="0" t="n">
        <v>-0.1375</v>
      </c>
      <c r="BK48" s="0"/>
      <c r="BM48" s="431" t="n">
        <v>37316</v>
      </c>
      <c r="BN48" s="0" t="n">
        <v>0.36</v>
      </c>
      <c r="BO48" s="0"/>
    </row>
    <row r="49" customFormat="false" ht="12.75" hidden="false" customHeight="false" outlineLevel="0" collapsed="false">
      <c r="A49" s="431" t="n">
        <v>37347</v>
      </c>
      <c r="B49" s="0" t="n">
        <v>0.1625</v>
      </c>
      <c r="C49" s="0"/>
      <c r="D49" s="0"/>
      <c r="E49" s="431" t="n">
        <v>37347</v>
      </c>
      <c r="F49" s="0" t="n">
        <v>0.0775</v>
      </c>
      <c r="G49" s="0"/>
      <c r="H49" s="0"/>
      <c r="I49" s="431" t="n">
        <v>37347</v>
      </c>
      <c r="J49" s="0" t="n">
        <v>0.54</v>
      </c>
      <c r="K49" s="0"/>
      <c r="L49" s="0"/>
      <c r="M49" s="431" t="n">
        <v>37347</v>
      </c>
      <c r="N49" s="0" t="n">
        <v>0.43</v>
      </c>
      <c r="O49" s="0"/>
      <c r="P49" s="0"/>
      <c r="Q49" s="431" t="n">
        <v>37347</v>
      </c>
      <c r="R49" s="0" t="n">
        <v>0.1975</v>
      </c>
      <c r="S49" s="0"/>
      <c r="T49" s="0"/>
      <c r="U49" s="431" t="n">
        <v>37347</v>
      </c>
      <c r="V49" s="0" t="n">
        <v>0.1775</v>
      </c>
      <c r="W49" s="0"/>
      <c r="X49" s="0"/>
      <c r="Y49" s="431" t="n">
        <v>37347</v>
      </c>
      <c r="Z49" s="0" t="n">
        <v>3.195</v>
      </c>
      <c r="AA49" s="0"/>
      <c r="AB49" s="0"/>
      <c r="AC49" s="431" t="n">
        <v>37347</v>
      </c>
      <c r="AD49" s="0" t="n">
        <v>1.448546214094</v>
      </c>
      <c r="AE49" s="0"/>
      <c r="AF49" s="0"/>
      <c r="AG49" s="431" t="n">
        <v>37347</v>
      </c>
      <c r="AH49" s="0" t="n">
        <v>0.062953924958252</v>
      </c>
      <c r="AI49" s="0"/>
      <c r="AJ49" s="0"/>
      <c r="AK49" s="431" t="n">
        <v>37347</v>
      </c>
      <c r="AL49" s="0" t="n">
        <v>0.073224943441181</v>
      </c>
      <c r="AM49" s="0"/>
      <c r="AN49" s="0"/>
      <c r="AO49" s="431" t="n">
        <v>37347</v>
      </c>
      <c r="AP49" s="0" t="n">
        <v>-0.33</v>
      </c>
      <c r="AQ49" s="0"/>
      <c r="AR49" s="0"/>
      <c r="AS49" s="0"/>
      <c r="AT49" s="0"/>
      <c r="AU49" s="0"/>
      <c r="AW49" s="431" t="n">
        <v>37347</v>
      </c>
      <c r="AX49" s="0" t="n">
        <v>0.1625</v>
      </c>
      <c r="AY49" s="0"/>
      <c r="BA49" s="431" t="n">
        <v>37135</v>
      </c>
      <c r="BB49" s="0" t="n">
        <v>0.006</v>
      </c>
      <c r="BC49" s="0"/>
      <c r="BE49" s="431" t="n">
        <v>37316</v>
      </c>
      <c r="BF49" s="0" t="n">
        <v>0.325</v>
      </c>
      <c r="BG49" s="0"/>
      <c r="BI49" s="431" t="n">
        <v>37257</v>
      </c>
      <c r="BJ49" s="0" t="n">
        <v>-0.14</v>
      </c>
      <c r="BK49" s="0"/>
      <c r="BM49" s="431" t="n">
        <v>37347</v>
      </c>
      <c r="BN49" s="0" t="n">
        <v>0.17</v>
      </c>
      <c r="BO49" s="0"/>
    </row>
    <row r="50" customFormat="false" ht="12.75" hidden="false" customHeight="false" outlineLevel="0" collapsed="false">
      <c r="A50" s="431" t="n">
        <v>37377</v>
      </c>
      <c r="B50" s="0" t="n">
        <v>0.1525</v>
      </c>
      <c r="C50" s="0"/>
      <c r="D50" s="0"/>
      <c r="E50" s="431" t="n">
        <v>37377</v>
      </c>
      <c r="F50" s="0" t="n">
        <v>0.0675</v>
      </c>
      <c r="G50" s="0"/>
      <c r="H50" s="0"/>
      <c r="I50" s="431" t="n">
        <v>37377</v>
      </c>
      <c r="J50" s="0" t="n">
        <v>0.425</v>
      </c>
      <c r="K50" s="0"/>
      <c r="L50" s="0"/>
      <c r="M50" s="431" t="n">
        <v>37377</v>
      </c>
      <c r="N50" s="0" t="n">
        <v>0.3825</v>
      </c>
      <c r="O50" s="0"/>
      <c r="P50" s="0"/>
      <c r="Q50" s="431" t="n">
        <v>37377</v>
      </c>
      <c r="R50" s="0" t="n">
        <v>0.1725</v>
      </c>
      <c r="S50" s="0"/>
      <c r="T50" s="0"/>
      <c r="U50" s="431" t="n">
        <v>37377</v>
      </c>
      <c r="V50" s="0" t="n">
        <v>0.1625</v>
      </c>
      <c r="W50" s="0"/>
      <c r="X50" s="0"/>
      <c r="Y50" s="431" t="n">
        <v>37377</v>
      </c>
      <c r="Z50" s="0" t="n">
        <v>3.124</v>
      </c>
      <c r="AA50" s="0"/>
      <c r="AB50" s="0"/>
      <c r="AC50" s="431" t="n">
        <v>37377</v>
      </c>
      <c r="AD50" s="0" t="n">
        <v>1.447451939396</v>
      </c>
      <c r="AE50" s="0"/>
      <c r="AF50" s="0"/>
      <c r="AG50" s="431" t="n">
        <v>37377</v>
      </c>
      <c r="AH50" s="0" t="n">
        <v>0.063005232940296</v>
      </c>
      <c r="AI50" s="0"/>
      <c r="AJ50" s="0"/>
      <c r="AK50" s="431" t="n">
        <v>37377</v>
      </c>
      <c r="AL50" s="0" t="n">
        <v>0.073243416995686</v>
      </c>
      <c r="AM50" s="0"/>
      <c r="AN50" s="0"/>
      <c r="AO50" s="431" t="n">
        <v>37377</v>
      </c>
      <c r="AP50" s="0" t="n">
        <v>-0.33</v>
      </c>
      <c r="AQ50" s="0"/>
      <c r="AR50" s="0"/>
      <c r="AS50" s="0"/>
      <c r="AT50" s="0"/>
      <c r="AU50" s="0"/>
      <c r="AW50" s="431" t="n">
        <v>37377</v>
      </c>
      <c r="AX50" s="0" t="n">
        <v>0.1525</v>
      </c>
      <c r="AY50" s="0"/>
      <c r="BA50" s="431" t="n">
        <v>37165</v>
      </c>
      <c r="BB50" s="0" t="n">
        <v>0.006</v>
      </c>
      <c r="BC50" s="0"/>
      <c r="BE50" s="431" t="n">
        <v>37347</v>
      </c>
      <c r="BF50" s="0" t="n">
        <v>0.28</v>
      </c>
      <c r="BG50" s="0"/>
      <c r="BI50" s="431" t="n">
        <v>37288</v>
      </c>
      <c r="BJ50" s="0" t="n">
        <v>-0.1425</v>
      </c>
      <c r="BK50" s="0"/>
      <c r="BM50" s="431" t="n">
        <v>37377</v>
      </c>
      <c r="BN50" s="0" t="n">
        <v>0.17</v>
      </c>
      <c r="BO50" s="0"/>
    </row>
    <row r="51" customFormat="false" ht="12.75" hidden="false" customHeight="false" outlineLevel="0" collapsed="false">
      <c r="A51" s="431" t="n">
        <v>37408</v>
      </c>
      <c r="B51" s="0" t="n">
        <v>0.1475</v>
      </c>
      <c r="C51" s="0"/>
      <c r="D51" s="0"/>
      <c r="E51" s="431" t="n">
        <v>37408</v>
      </c>
      <c r="F51" s="0" t="n">
        <v>0.0625</v>
      </c>
      <c r="G51" s="0"/>
      <c r="H51" s="0"/>
      <c r="I51" s="431" t="n">
        <v>37408</v>
      </c>
      <c r="J51" s="0" t="n">
        <v>0.425</v>
      </c>
      <c r="K51" s="0"/>
      <c r="L51" s="0"/>
      <c r="M51" s="431" t="n">
        <v>37408</v>
      </c>
      <c r="N51" s="0" t="n">
        <v>0.3825</v>
      </c>
      <c r="O51" s="0"/>
      <c r="P51" s="0"/>
      <c r="Q51" s="431" t="n">
        <v>37408</v>
      </c>
      <c r="R51" s="0" t="n">
        <v>0.1725</v>
      </c>
      <c r="S51" s="0"/>
      <c r="T51" s="0"/>
      <c r="U51" s="431" t="n">
        <v>37408</v>
      </c>
      <c r="V51" s="0" t="n">
        <v>0.1625</v>
      </c>
      <c r="W51" s="0"/>
      <c r="X51" s="0"/>
      <c r="Y51" s="431" t="n">
        <v>37408</v>
      </c>
      <c r="Z51" s="0" t="n">
        <v>3.094</v>
      </c>
      <c r="AA51" s="0"/>
      <c r="AB51" s="0"/>
      <c r="AC51" s="431" t="n">
        <v>37408</v>
      </c>
      <c r="AD51" s="0" t="n">
        <v>1.446330021503</v>
      </c>
      <c r="AE51" s="0"/>
      <c r="AF51" s="0"/>
      <c r="AG51" s="431" t="n">
        <v>37408</v>
      </c>
      <c r="AH51" s="0" t="n">
        <v>0.063058251189326</v>
      </c>
      <c r="AI51" s="0"/>
      <c r="AJ51" s="0"/>
      <c r="AK51" s="431" t="n">
        <v>37408</v>
      </c>
      <c r="AL51" s="0" t="n">
        <v>0.073262506335459</v>
      </c>
      <c r="AM51" s="0"/>
      <c r="AN51" s="0"/>
      <c r="AO51" s="431" t="n">
        <v>37408</v>
      </c>
      <c r="AP51" s="0" t="n">
        <v>-0.33</v>
      </c>
      <c r="AQ51" s="0"/>
      <c r="AR51" s="0"/>
      <c r="AS51" s="0"/>
      <c r="AT51" s="0"/>
      <c r="AU51" s="0"/>
      <c r="AW51" s="431" t="n">
        <v>37408</v>
      </c>
      <c r="AX51" s="0" t="n">
        <v>0.1475</v>
      </c>
      <c r="AY51" s="0"/>
      <c r="BA51" s="431" t="n">
        <v>37196</v>
      </c>
      <c r="BB51" s="0" t="n">
        <v>0.006</v>
      </c>
      <c r="BC51" s="0"/>
      <c r="BE51" s="431" t="n">
        <v>37377</v>
      </c>
      <c r="BF51" s="0" t="n">
        <v>0.275</v>
      </c>
      <c r="BG51" s="0"/>
      <c r="BI51" s="431" t="n">
        <v>37316</v>
      </c>
      <c r="BJ51" s="0" t="n">
        <v>-0.145</v>
      </c>
      <c r="BK51" s="0"/>
      <c r="BM51" s="431" t="n">
        <v>37408</v>
      </c>
      <c r="BN51" s="0" t="n">
        <v>0.17</v>
      </c>
      <c r="BO51" s="0"/>
    </row>
    <row r="52" customFormat="false" ht="12.75" hidden="false" customHeight="false" outlineLevel="0" collapsed="false">
      <c r="A52" s="431" t="n">
        <v>37438</v>
      </c>
      <c r="B52" s="0" t="n">
        <v>0.1375</v>
      </c>
      <c r="C52" s="0"/>
      <c r="D52" s="0"/>
      <c r="E52" s="431" t="n">
        <v>37438</v>
      </c>
      <c r="F52" s="0" t="n">
        <v>0.0525</v>
      </c>
      <c r="G52" s="0"/>
      <c r="H52" s="0"/>
      <c r="I52" s="431" t="n">
        <v>37438</v>
      </c>
      <c r="J52" s="0" t="n">
        <v>0.46</v>
      </c>
      <c r="K52" s="0"/>
      <c r="L52" s="0"/>
      <c r="M52" s="431" t="n">
        <v>37438</v>
      </c>
      <c r="N52" s="0" t="n">
        <v>0.41</v>
      </c>
      <c r="O52" s="0"/>
      <c r="P52" s="0"/>
      <c r="Q52" s="431" t="n">
        <v>37438</v>
      </c>
      <c r="R52" s="0" t="n">
        <v>0.185</v>
      </c>
      <c r="S52" s="0"/>
      <c r="T52" s="0"/>
      <c r="U52" s="431" t="n">
        <v>37438</v>
      </c>
      <c r="V52" s="0" t="n">
        <v>0.1625</v>
      </c>
      <c r="W52" s="0"/>
      <c r="X52" s="0"/>
      <c r="Y52" s="431" t="n">
        <v>37438</v>
      </c>
      <c r="Z52" s="0" t="n">
        <v>3.084</v>
      </c>
      <c r="AA52" s="0"/>
      <c r="AB52" s="0"/>
      <c r="AC52" s="431" t="n">
        <v>37438</v>
      </c>
      <c r="AD52" s="0" t="n">
        <v>1.445187279623</v>
      </c>
      <c r="AE52" s="0"/>
      <c r="AF52" s="0"/>
      <c r="AG52" s="431" t="n">
        <v>37438</v>
      </c>
      <c r="AH52" s="0" t="n">
        <v>0.063083165307177</v>
      </c>
      <c r="AI52" s="0"/>
      <c r="AJ52" s="0"/>
      <c r="AK52" s="431" t="n">
        <v>37438</v>
      </c>
      <c r="AL52" s="0" t="n">
        <v>0.073277382121189</v>
      </c>
      <c r="AM52" s="0"/>
      <c r="AN52" s="0"/>
      <c r="AO52" s="431" t="n">
        <v>37438</v>
      </c>
      <c r="AP52" s="0" t="n">
        <v>-0.33</v>
      </c>
      <c r="AQ52" s="0"/>
      <c r="AR52" s="0"/>
      <c r="AS52" s="0"/>
      <c r="AT52" s="0"/>
      <c r="AU52" s="0"/>
      <c r="AW52" s="431" t="n">
        <v>37438</v>
      </c>
      <c r="AX52" s="0" t="n">
        <v>0.1375</v>
      </c>
      <c r="AY52" s="0"/>
      <c r="BA52" s="431" t="n">
        <v>37226</v>
      </c>
      <c r="BB52" s="0" t="n">
        <v>0.006</v>
      </c>
      <c r="BC52" s="0"/>
      <c r="BE52" s="431" t="n">
        <v>37408</v>
      </c>
      <c r="BF52" s="0" t="n">
        <v>0.2725</v>
      </c>
      <c r="BG52" s="0"/>
      <c r="BI52" s="431" t="n">
        <v>37347</v>
      </c>
      <c r="BJ52" s="0" t="n">
        <v>-0.135</v>
      </c>
      <c r="BK52" s="0"/>
      <c r="BM52" s="431" t="n">
        <v>37438</v>
      </c>
      <c r="BN52" s="0" t="n">
        <v>0.17</v>
      </c>
      <c r="BO52" s="0"/>
    </row>
    <row r="53" customFormat="false" ht="12.75" hidden="false" customHeight="false" outlineLevel="0" collapsed="false">
      <c r="A53" s="431" t="n">
        <v>37469</v>
      </c>
      <c r="B53" s="0" t="n">
        <v>0.135</v>
      </c>
      <c r="C53" s="0"/>
      <c r="D53" s="0"/>
      <c r="E53" s="431" t="n">
        <v>37469</v>
      </c>
      <c r="F53" s="0" t="n">
        <v>0.05</v>
      </c>
      <c r="G53" s="0"/>
      <c r="H53" s="0"/>
      <c r="I53" s="431" t="n">
        <v>37469</v>
      </c>
      <c r="J53" s="0" t="n">
        <v>0.525</v>
      </c>
      <c r="K53" s="0"/>
      <c r="L53" s="0"/>
      <c r="M53" s="431" t="n">
        <v>37469</v>
      </c>
      <c r="N53" s="0" t="n">
        <v>0.41</v>
      </c>
      <c r="O53" s="0"/>
      <c r="P53" s="0"/>
      <c r="Q53" s="431" t="n">
        <v>37469</v>
      </c>
      <c r="R53" s="0" t="n">
        <v>0.185</v>
      </c>
      <c r="S53" s="0"/>
      <c r="T53" s="0"/>
      <c r="U53" s="431" t="n">
        <v>37469</v>
      </c>
      <c r="V53" s="0" t="n">
        <v>0.1625</v>
      </c>
      <c r="W53" s="0"/>
      <c r="X53" s="0"/>
      <c r="Y53" s="431" t="n">
        <v>37469</v>
      </c>
      <c r="Z53" s="0" t="n">
        <v>3.076</v>
      </c>
      <c r="AA53" s="0"/>
      <c r="AB53" s="0"/>
      <c r="AC53" s="431" t="n">
        <v>37469</v>
      </c>
      <c r="AD53" s="0" t="n">
        <v>1.443980262936</v>
      </c>
      <c r="AE53" s="0"/>
      <c r="AF53" s="0"/>
      <c r="AG53" s="431" t="n">
        <v>37469</v>
      </c>
      <c r="AH53" s="0" t="n">
        <v>0.063093119881261</v>
      </c>
      <c r="AI53" s="0"/>
      <c r="AJ53" s="0"/>
      <c r="AK53" s="431" t="n">
        <v>37469</v>
      </c>
      <c r="AL53" s="0" t="n">
        <v>0.073286827713105</v>
      </c>
      <c r="AM53" s="0"/>
      <c r="AN53" s="0"/>
      <c r="AO53" s="431" t="n">
        <v>37469</v>
      </c>
      <c r="AP53" s="0" t="n">
        <v>-0.33</v>
      </c>
      <c r="AQ53" s="0"/>
      <c r="AR53" s="0"/>
      <c r="AS53" s="0"/>
      <c r="AT53" s="0"/>
      <c r="AU53" s="0"/>
      <c r="AW53" s="431" t="n">
        <v>37469</v>
      </c>
      <c r="AX53" s="0" t="n">
        <v>0.135</v>
      </c>
      <c r="AY53" s="0"/>
      <c r="BA53" s="431" t="n">
        <v>37257</v>
      </c>
      <c r="BB53" s="0" t="n">
        <v>0.006</v>
      </c>
      <c r="BC53" s="0"/>
      <c r="BE53" s="431" t="n">
        <v>37438</v>
      </c>
      <c r="BF53" s="0" t="n">
        <v>0.27</v>
      </c>
      <c r="BG53" s="0"/>
      <c r="BI53" s="431" t="n">
        <v>37377</v>
      </c>
      <c r="BJ53" s="0" t="n">
        <v>-0.135</v>
      </c>
      <c r="BK53" s="0"/>
      <c r="BM53" s="431" t="n">
        <v>37469</v>
      </c>
      <c r="BN53" s="0" t="n">
        <v>0.17</v>
      </c>
      <c r="BO53" s="0"/>
    </row>
    <row r="54" customFormat="false" ht="12.75" hidden="false" customHeight="false" outlineLevel="0" collapsed="false">
      <c r="A54" s="431" t="n">
        <v>37500</v>
      </c>
      <c r="B54" s="0" t="n">
        <v>0.1325</v>
      </c>
      <c r="C54" s="0"/>
      <c r="D54" s="0"/>
      <c r="E54" s="431" t="n">
        <v>37500</v>
      </c>
      <c r="F54" s="0" t="n">
        <v>0.0475</v>
      </c>
      <c r="G54" s="0"/>
      <c r="H54" s="0"/>
      <c r="I54" s="431" t="n">
        <v>37500</v>
      </c>
      <c r="J54" s="0" t="n">
        <v>0.425</v>
      </c>
      <c r="K54" s="0"/>
      <c r="L54" s="0"/>
      <c r="M54" s="431" t="n">
        <v>37500</v>
      </c>
      <c r="N54" s="0" t="n">
        <v>0.3825</v>
      </c>
      <c r="O54" s="0"/>
      <c r="P54" s="0"/>
      <c r="Q54" s="431" t="n">
        <v>37500</v>
      </c>
      <c r="R54" s="0" t="n">
        <v>0.1625</v>
      </c>
      <c r="S54" s="0"/>
      <c r="T54" s="0"/>
      <c r="U54" s="431" t="n">
        <v>37500</v>
      </c>
      <c r="V54" s="0" t="n">
        <v>0.1625</v>
      </c>
      <c r="W54" s="0"/>
      <c r="X54" s="0"/>
      <c r="Y54" s="431" t="n">
        <v>37500</v>
      </c>
      <c r="Z54" s="0" t="n">
        <v>3.066</v>
      </c>
      <c r="AA54" s="0"/>
      <c r="AB54" s="0"/>
      <c r="AC54" s="431" t="n">
        <v>37500</v>
      </c>
      <c r="AD54" s="0" t="n">
        <v>1.442774386197</v>
      </c>
      <c r="AE54" s="0"/>
      <c r="AF54" s="0"/>
      <c r="AG54" s="431" t="n">
        <v>37500</v>
      </c>
      <c r="AH54" s="0" t="n">
        <v>0.063103074455378</v>
      </c>
      <c r="AI54" s="0"/>
      <c r="AJ54" s="0"/>
      <c r="AK54" s="431" t="n">
        <v>37500</v>
      </c>
      <c r="AL54" s="0" t="n">
        <v>0.073296273305051</v>
      </c>
      <c r="AM54" s="0"/>
      <c r="AN54" s="0"/>
      <c r="AO54" s="431" t="n">
        <v>37500</v>
      </c>
      <c r="AP54" s="0" t="n">
        <v>-0.33</v>
      </c>
      <c r="AQ54" s="0"/>
      <c r="AR54" s="0"/>
      <c r="AS54" s="0"/>
      <c r="AT54" s="0"/>
      <c r="AU54" s="0"/>
      <c r="AW54" s="431" t="n">
        <v>37500</v>
      </c>
      <c r="AX54" s="0" t="n">
        <v>0.1325</v>
      </c>
      <c r="AY54" s="0"/>
      <c r="BA54" s="431" t="n">
        <v>37288</v>
      </c>
      <c r="BB54" s="0" t="n">
        <v>0.006</v>
      </c>
      <c r="BC54" s="0"/>
      <c r="BE54" s="431" t="n">
        <v>37469</v>
      </c>
      <c r="BF54" s="0" t="n">
        <v>0.27</v>
      </c>
      <c r="BG54" s="0"/>
      <c r="BI54" s="431" t="n">
        <v>37408</v>
      </c>
      <c r="BJ54" s="0" t="n">
        <v>-0.135</v>
      </c>
      <c r="BK54" s="0"/>
      <c r="BM54" s="431" t="n">
        <v>37500</v>
      </c>
      <c r="BN54" s="0" t="n">
        <v>0.17</v>
      </c>
      <c r="BO54" s="0"/>
    </row>
    <row r="55" customFormat="false" ht="12.75" hidden="false" customHeight="false" outlineLevel="0" collapsed="false">
      <c r="A55" s="431" t="n">
        <v>37530</v>
      </c>
      <c r="B55" s="0" t="n">
        <v>0.1475</v>
      </c>
      <c r="C55" s="0"/>
      <c r="D55" s="0"/>
      <c r="E55" s="431" t="n">
        <v>37530</v>
      </c>
      <c r="F55" s="0" t="n">
        <v>0.0625</v>
      </c>
      <c r="G55" s="0"/>
      <c r="H55" s="0"/>
      <c r="I55" s="431" t="n">
        <v>37530</v>
      </c>
      <c r="J55" s="0" t="n">
        <v>0.345</v>
      </c>
      <c r="K55" s="0"/>
      <c r="L55" s="0"/>
      <c r="M55" s="431" t="n">
        <v>37530</v>
      </c>
      <c r="N55" s="0" t="n">
        <v>0.3625</v>
      </c>
      <c r="O55" s="0"/>
      <c r="P55" s="0"/>
      <c r="Q55" s="431" t="n">
        <v>37530</v>
      </c>
      <c r="R55" s="0" t="n">
        <v>0.185</v>
      </c>
      <c r="S55" s="0"/>
      <c r="T55" s="0"/>
      <c r="U55" s="431" t="n">
        <v>37530</v>
      </c>
      <c r="V55" s="0" t="n">
        <v>0.165</v>
      </c>
      <c r="W55" s="0"/>
      <c r="X55" s="0"/>
      <c r="Y55" s="431" t="n">
        <v>37530</v>
      </c>
      <c r="Z55" s="0" t="n">
        <v>3.084</v>
      </c>
      <c r="AA55" s="0"/>
      <c r="AB55" s="0"/>
      <c r="AC55" s="431" t="n">
        <v>37530</v>
      </c>
      <c r="AD55" s="0" t="n">
        <v>1.441619689572</v>
      </c>
      <c r="AE55" s="0"/>
      <c r="AF55" s="0"/>
      <c r="AG55" s="431" t="n">
        <v>37530</v>
      </c>
      <c r="AH55" s="0" t="n">
        <v>0.063112707914233</v>
      </c>
      <c r="AI55" s="0"/>
      <c r="AJ55" s="0"/>
      <c r="AK55" s="431" t="n">
        <v>37530</v>
      </c>
      <c r="AL55" s="0" t="n">
        <v>0.073301917456811</v>
      </c>
      <c r="AM55" s="0"/>
      <c r="AN55" s="0"/>
      <c r="AO55" s="431" t="n">
        <v>37530</v>
      </c>
      <c r="AP55" s="0" t="n">
        <v>-0.33</v>
      </c>
      <c r="AQ55" s="0"/>
      <c r="AR55" s="0"/>
      <c r="AS55" s="0"/>
      <c r="AT55" s="0"/>
      <c r="AU55" s="0"/>
      <c r="AW55" s="431" t="n">
        <v>37530</v>
      </c>
      <c r="AX55" s="0" t="n">
        <v>0.1475</v>
      </c>
      <c r="AY55" s="0"/>
      <c r="BA55" s="431" t="n">
        <v>37316</v>
      </c>
      <c r="BB55" s="0" t="n">
        <v>0.006</v>
      </c>
      <c r="BC55" s="0"/>
      <c r="BE55" s="431" t="n">
        <v>37500</v>
      </c>
      <c r="BF55" s="0" t="n">
        <v>0.27</v>
      </c>
      <c r="BG55" s="0"/>
      <c r="BI55" s="431" t="n">
        <v>37438</v>
      </c>
      <c r="BJ55" s="0" t="n">
        <v>-0.135</v>
      </c>
      <c r="BK55" s="0"/>
      <c r="BM55" s="431" t="n">
        <v>37530</v>
      </c>
      <c r="BN55" s="0" t="n">
        <v>0.17</v>
      </c>
      <c r="BO55" s="0"/>
    </row>
    <row r="56" customFormat="false" ht="12.75" hidden="false" customHeight="false" outlineLevel="0" collapsed="false">
      <c r="A56" s="431" t="n">
        <v>37561</v>
      </c>
      <c r="B56" s="0" t="n">
        <v>0.1875</v>
      </c>
      <c r="C56" s="0"/>
      <c r="D56" s="0"/>
      <c r="E56" s="431" t="n">
        <v>37561</v>
      </c>
      <c r="F56" s="0" t="n">
        <v>0.1125</v>
      </c>
      <c r="G56" s="0"/>
      <c r="H56" s="0"/>
      <c r="I56" s="431" t="n">
        <v>37561</v>
      </c>
      <c r="J56" s="0" t="n">
        <v>0.89</v>
      </c>
      <c r="K56" s="0"/>
      <c r="L56" s="0"/>
      <c r="M56" s="431" t="n">
        <v>37561</v>
      </c>
      <c r="N56" s="0" t="n">
        <v>0.68</v>
      </c>
      <c r="O56" s="0"/>
      <c r="P56" s="0"/>
      <c r="Q56" s="431" t="n">
        <v>37561</v>
      </c>
      <c r="R56" s="0" t="n">
        <v>0.2875</v>
      </c>
      <c r="S56" s="0"/>
      <c r="T56" s="0"/>
      <c r="U56" s="431" t="n">
        <v>37561</v>
      </c>
      <c r="V56" s="0" t="n">
        <v>0.24</v>
      </c>
      <c r="W56" s="0"/>
      <c r="X56" s="0"/>
      <c r="Y56" s="431" t="n">
        <v>37561</v>
      </c>
      <c r="Z56" s="0" t="n">
        <v>3.182</v>
      </c>
      <c r="AA56" s="0"/>
      <c r="AB56" s="0"/>
      <c r="AC56" s="431" t="n">
        <v>37561</v>
      </c>
      <c r="AD56" s="0" t="n">
        <v>1.440445097755</v>
      </c>
      <c r="AE56" s="0"/>
      <c r="AF56" s="0"/>
      <c r="AG56" s="431" t="n">
        <v>37561</v>
      </c>
      <c r="AH56" s="0" t="n">
        <v>0.063122662488415</v>
      </c>
      <c r="AI56" s="0"/>
      <c r="AJ56" s="0"/>
      <c r="AK56" s="431" t="n">
        <v>37561</v>
      </c>
      <c r="AL56" s="0" t="n">
        <v>0.073302728847986</v>
      </c>
      <c r="AM56" s="0"/>
      <c r="AN56" s="0"/>
      <c r="AO56" s="431" t="n">
        <v>37561</v>
      </c>
      <c r="AP56" s="0" t="n">
        <v>-0.27</v>
      </c>
      <c r="AQ56" s="0"/>
      <c r="AR56" s="0"/>
      <c r="AS56" s="0"/>
      <c r="AT56" s="0"/>
      <c r="AU56" s="0"/>
      <c r="AW56" s="431" t="n">
        <v>37561</v>
      </c>
      <c r="AX56" s="0" t="n">
        <v>0.1875</v>
      </c>
      <c r="AY56" s="0"/>
      <c r="BA56" s="431" t="n">
        <v>37347</v>
      </c>
      <c r="BB56" s="0" t="n">
        <v>0.007</v>
      </c>
      <c r="BC56" s="0"/>
      <c r="BE56" s="431" t="n">
        <v>37530</v>
      </c>
      <c r="BF56" s="0" t="n">
        <v>0.2725</v>
      </c>
      <c r="BG56" s="0"/>
      <c r="BI56" s="431" t="n">
        <v>37469</v>
      </c>
      <c r="BJ56" s="0" t="n">
        <v>-0.135</v>
      </c>
      <c r="BK56" s="0"/>
      <c r="BM56" s="431" t="n">
        <v>37561</v>
      </c>
      <c r="BN56" s="0" t="n">
        <v>0.29</v>
      </c>
      <c r="BO56" s="0"/>
    </row>
    <row r="57" customFormat="false" ht="12.75" hidden="false" customHeight="false" outlineLevel="0" collapsed="false">
      <c r="A57" s="431" t="n">
        <v>37591</v>
      </c>
      <c r="B57" s="0" t="n">
        <v>0.2275</v>
      </c>
      <c r="C57" s="0"/>
      <c r="D57" s="0"/>
      <c r="E57" s="431" t="n">
        <v>37591</v>
      </c>
      <c r="F57" s="0" t="n">
        <v>0.1525</v>
      </c>
      <c r="G57" s="0"/>
      <c r="H57" s="0"/>
      <c r="I57" s="431" t="n">
        <v>37591</v>
      </c>
      <c r="J57" s="0" t="n">
        <v>1.38</v>
      </c>
      <c r="K57" s="0"/>
      <c r="L57" s="0"/>
      <c r="M57" s="431" t="n">
        <v>37591</v>
      </c>
      <c r="N57" s="0" t="n">
        <v>0.98</v>
      </c>
      <c r="O57" s="0"/>
      <c r="P57" s="0"/>
      <c r="Q57" s="431" t="n">
        <v>37591</v>
      </c>
      <c r="R57" s="0" t="n">
        <v>0.3375</v>
      </c>
      <c r="S57" s="0"/>
      <c r="T57" s="0"/>
      <c r="U57" s="431" t="n">
        <v>37591</v>
      </c>
      <c r="V57" s="0" t="n">
        <v>0.295</v>
      </c>
      <c r="W57" s="0"/>
      <c r="X57" s="0"/>
      <c r="Y57" s="431" t="n">
        <v>37591</v>
      </c>
      <c r="Z57" s="0" t="n">
        <v>3.282</v>
      </c>
      <c r="AA57" s="0"/>
      <c r="AB57" s="0"/>
      <c r="AC57" s="431" t="n">
        <v>37591</v>
      </c>
      <c r="AD57" s="0" t="n">
        <v>1.439311369811</v>
      </c>
      <c r="AE57" s="0"/>
      <c r="AF57" s="0"/>
      <c r="AG57" s="431" t="n">
        <v>37591</v>
      </c>
      <c r="AH57" s="0" t="n">
        <v>0.063132295947332</v>
      </c>
      <c r="AI57" s="0"/>
      <c r="AJ57" s="0"/>
      <c r="AK57" s="431" t="n">
        <v>37591</v>
      </c>
      <c r="AL57" s="0" t="n">
        <v>0.073303514065252</v>
      </c>
      <c r="AM57" s="0"/>
      <c r="AN57" s="0"/>
      <c r="AO57" s="431" t="n">
        <v>37591</v>
      </c>
      <c r="AP57" s="0" t="n">
        <v>-0.27</v>
      </c>
      <c r="AQ57" s="0"/>
      <c r="AR57" s="0"/>
      <c r="AS57" s="0"/>
      <c r="AT57" s="0"/>
      <c r="AU57" s="0"/>
      <c r="AW57" s="431" t="n">
        <v>37591</v>
      </c>
      <c r="AX57" s="0" t="n">
        <v>0.2275</v>
      </c>
      <c r="AY57" s="0"/>
      <c r="BA57" s="431" t="n">
        <v>37377</v>
      </c>
      <c r="BB57" s="0" t="n">
        <v>0.007</v>
      </c>
      <c r="BC57" s="0"/>
      <c r="BE57" s="431" t="n">
        <v>37561</v>
      </c>
      <c r="BF57" s="0" t="n">
        <v>0.28</v>
      </c>
      <c r="BG57" s="0"/>
      <c r="BI57" s="431" t="n">
        <v>37500</v>
      </c>
      <c r="BJ57" s="0" t="n">
        <v>-0.135</v>
      </c>
      <c r="BK57" s="0"/>
      <c r="BM57" s="431" t="n">
        <v>37591</v>
      </c>
      <c r="BN57" s="0" t="n">
        <v>0.31</v>
      </c>
      <c r="BO57" s="0"/>
    </row>
    <row r="58" customFormat="false" ht="12.75" hidden="false" customHeight="false" outlineLevel="0" collapsed="false">
      <c r="A58" s="431" t="n">
        <v>37622</v>
      </c>
      <c r="B58" s="0" t="n">
        <v>0.24</v>
      </c>
      <c r="C58" s="0"/>
      <c r="D58" s="0"/>
      <c r="E58" s="431" t="n">
        <v>37622</v>
      </c>
      <c r="F58" s="0" t="n">
        <v>0.165</v>
      </c>
      <c r="G58" s="0"/>
      <c r="H58" s="0"/>
      <c r="I58" s="431" t="n">
        <v>37622</v>
      </c>
      <c r="J58" s="0" t="n">
        <v>1.72</v>
      </c>
      <c r="K58" s="0"/>
      <c r="L58" s="0"/>
      <c r="M58" s="431" t="n">
        <v>37622</v>
      </c>
      <c r="N58" s="0" t="n">
        <v>1.12</v>
      </c>
      <c r="O58" s="0"/>
      <c r="P58" s="0"/>
      <c r="Q58" s="431" t="n">
        <v>37622</v>
      </c>
      <c r="R58" s="0" t="n">
        <v>0.4375</v>
      </c>
      <c r="S58" s="0"/>
      <c r="T58" s="0"/>
      <c r="U58" s="431" t="n">
        <v>37622</v>
      </c>
      <c r="V58" s="0" t="n">
        <v>0.3425</v>
      </c>
      <c r="W58" s="0"/>
      <c r="X58" s="0"/>
      <c r="Y58" s="431" t="n">
        <v>37622</v>
      </c>
      <c r="Z58" s="0" t="n">
        <v>3.297</v>
      </c>
      <c r="AA58" s="0"/>
      <c r="AB58" s="0"/>
      <c r="AC58" s="431" t="n">
        <v>37622</v>
      </c>
      <c r="AD58" s="0" t="n">
        <v>1.438130542661</v>
      </c>
      <c r="AE58" s="0"/>
      <c r="AF58" s="0"/>
      <c r="AG58" s="431" t="n">
        <v>37622</v>
      </c>
      <c r="AH58" s="0" t="n">
        <v>0.063142250521578</v>
      </c>
      <c r="AI58" s="0"/>
      <c r="AJ58" s="0"/>
      <c r="AK58" s="431" t="n">
        <v>37622</v>
      </c>
      <c r="AL58" s="0" t="n">
        <v>0.07330781764363</v>
      </c>
      <c r="AM58" s="0"/>
      <c r="AN58" s="0"/>
      <c r="AO58" s="431" t="n">
        <v>37622</v>
      </c>
      <c r="AP58" s="0" t="n">
        <v>-0.27</v>
      </c>
      <c r="AQ58" s="0"/>
      <c r="AR58" s="0"/>
      <c r="AS58" s="0"/>
      <c r="AT58" s="0"/>
      <c r="AU58" s="0"/>
      <c r="AW58" s="431" t="n">
        <v>37622</v>
      </c>
      <c r="AX58" s="0" t="n">
        <v>0.24</v>
      </c>
      <c r="AY58" s="0"/>
      <c r="BA58" s="431" t="n">
        <v>37408</v>
      </c>
      <c r="BB58" s="0" t="n">
        <v>0.007</v>
      </c>
      <c r="BC58" s="0"/>
      <c r="BE58" s="431" t="n">
        <v>37591</v>
      </c>
      <c r="BF58" s="0" t="n">
        <v>0.2825</v>
      </c>
      <c r="BG58" s="0"/>
      <c r="BI58" s="431" t="n">
        <v>37530</v>
      </c>
      <c r="BJ58" s="0" t="n">
        <v>-0.135</v>
      </c>
      <c r="BK58" s="0"/>
      <c r="BM58" s="431" t="n">
        <v>37622</v>
      </c>
      <c r="BN58" s="0" t="n">
        <v>0.325</v>
      </c>
      <c r="BO58" s="0"/>
    </row>
    <row r="59" customFormat="false" ht="12.75" hidden="false" customHeight="false" outlineLevel="0" collapsed="false">
      <c r="A59" s="431" t="n">
        <v>37653</v>
      </c>
      <c r="B59" s="0" t="n">
        <v>0.2175</v>
      </c>
      <c r="C59" s="0"/>
      <c r="D59" s="0"/>
      <c r="E59" s="431" t="n">
        <v>37653</v>
      </c>
      <c r="F59" s="0" t="n">
        <v>0.1425</v>
      </c>
      <c r="G59" s="0"/>
      <c r="H59" s="0"/>
      <c r="I59" s="431" t="n">
        <v>37653</v>
      </c>
      <c r="J59" s="0" t="n">
        <v>1.62</v>
      </c>
      <c r="K59" s="0"/>
      <c r="L59" s="0"/>
      <c r="M59" s="431" t="n">
        <v>37653</v>
      </c>
      <c r="N59" s="0" t="n">
        <v>1.11</v>
      </c>
      <c r="O59" s="0"/>
      <c r="P59" s="0"/>
      <c r="Q59" s="431" t="n">
        <v>37653</v>
      </c>
      <c r="R59" s="0" t="n">
        <v>0.435</v>
      </c>
      <c r="S59" s="0"/>
      <c r="T59" s="0"/>
      <c r="U59" s="431" t="n">
        <v>37653</v>
      </c>
      <c r="V59" s="0" t="n">
        <v>0.3375</v>
      </c>
      <c r="W59" s="0"/>
      <c r="X59" s="0"/>
      <c r="Y59" s="431" t="n">
        <v>37653</v>
      </c>
      <c r="Z59" s="0" t="n">
        <v>3.172</v>
      </c>
      <c r="AA59" s="0"/>
      <c r="AB59" s="0"/>
      <c r="AC59" s="431" t="n">
        <v>37653</v>
      </c>
      <c r="AD59" s="0" t="n">
        <v>1.43693651181</v>
      </c>
      <c r="AE59" s="0"/>
      <c r="AF59" s="0"/>
      <c r="AG59" s="431" t="n">
        <v>37653</v>
      </c>
      <c r="AH59" s="0" t="n">
        <v>0.063152205095858</v>
      </c>
      <c r="AI59" s="0"/>
      <c r="AJ59" s="0"/>
      <c r="AK59" s="431" t="n">
        <v>37653</v>
      </c>
      <c r="AL59" s="0" t="n">
        <v>0.073316361735057</v>
      </c>
      <c r="AM59" s="0"/>
      <c r="AN59" s="0"/>
      <c r="AO59" s="431" t="n">
        <v>37653</v>
      </c>
      <c r="AP59" s="0" t="n">
        <v>-0.27</v>
      </c>
      <c r="AQ59" s="0"/>
      <c r="AR59" s="0"/>
      <c r="AS59" s="0"/>
      <c r="AT59" s="0"/>
      <c r="AU59" s="0"/>
      <c r="AW59" s="431" t="n">
        <v>37653</v>
      </c>
      <c r="AX59" s="0" t="n">
        <v>0.2175</v>
      </c>
      <c r="AY59" s="0"/>
      <c r="BA59" s="431" t="n">
        <v>37438</v>
      </c>
      <c r="BB59" s="0" t="n">
        <v>0.007</v>
      </c>
      <c r="BC59" s="0"/>
      <c r="BE59" s="431" t="n">
        <v>37622</v>
      </c>
      <c r="BF59" s="0" t="n">
        <v>0.29</v>
      </c>
      <c r="BG59" s="0"/>
      <c r="BI59" s="431" t="n">
        <v>37561</v>
      </c>
      <c r="BJ59" s="0" t="n">
        <v>-0.14</v>
      </c>
      <c r="BK59" s="0"/>
      <c r="BM59" s="431" t="n">
        <v>37653</v>
      </c>
      <c r="BN59" s="0" t="n">
        <v>0.37</v>
      </c>
      <c r="BO59" s="0"/>
    </row>
    <row r="60" customFormat="false" ht="12.75" hidden="false" customHeight="false" outlineLevel="0" collapsed="false">
      <c r="A60" s="431" t="n">
        <v>37681</v>
      </c>
      <c r="B60" s="0" t="n">
        <v>0.215</v>
      </c>
      <c r="C60" s="0"/>
      <c r="D60" s="0"/>
      <c r="E60" s="431" t="n">
        <v>37681</v>
      </c>
      <c r="F60" s="0" t="n">
        <v>0.14</v>
      </c>
      <c r="G60" s="0"/>
      <c r="H60" s="0"/>
      <c r="I60" s="431" t="n">
        <v>37681</v>
      </c>
      <c r="J60" s="0" t="n">
        <v>1.04</v>
      </c>
      <c r="K60" s="0"/>
      <c r="L60" s="0"/>
      <c r="M60" s="431" t="n">
        <v>37681</v>
      </c>
      <c r="N60" s="0" t="n">
        <v>0.78</v>
      </c>
      <c r="O60" s="0"/>
      <c r="P60" s="0"/>
      <c r="Q60" s="431" t="n">
        <v>37681</v>
      </c>
      <c r="R60" s="0" t="n">
        <v>0.3025</v>
      </c>
      <c r="S60" s="0"/>
      <c r="T60" s="0"/>
      <c r="U60" s="431" t="n">
        <v>37681</v>
      </c>
      <c r="V60" s="0" t="n">
        <v>0.26</v>
      </c>
      <c r="W60" s="0"/>
      <c r="X60" s="0"/>
      <c r="Y60" s="431" t="n">
        <v>37681</v>
      </c>
      <c r="Z60" s="0" t="n">
        <v>3.035</v>
      </c>
      <c r="AA60" s="0"/>
      <c r="AB60" s="0"/>
      <c r="AC60" s="431" t="n">
        <v>37681</v>
      </c>
      <c r="AD60" s="0" t="n">
        <v>1.435859179359</v>
      </c>
      <c r="AE60" s="0"/>
      <c r="AF60" s="0"/>
      <c r="AG60" s="431" t="n">
        <v>37681</v>
      </c>
      <c r="AH60" s="0" t="n">
        <v>0.063161196324268</v>
      </c>
      <c r="AI60" s="0"/>
      <c r="AJ60" s="0"/>
      <c r="AK60" s="431" t="n">
        <v>37681</v>
      </c>
      <c r="AL60" s="0" t="n">
        <v>0.073324078978948</v>
      </c>
      <c r="AM60" s="0"/>
      <c r="AN60" s="0"/>
      <c r="AO60" s="431" t="n">
        <v>37681</v>
      </c>
      <c r="AP60" s="0" t="n">
        <v>-0.27</v>
      </c>
      <c r="AQ60" s="0"/>
      <c r="AR60" s="0"/>
      <c r="AS60" s="0"/>
      <c r="AT60" s="0"/>
      <c r="AU60" s="0"/>
      <c r="AW60" s="431" t="n">
        <v>37681</v>
      </c>
      <c r="AX60" s="0" t="n">
        <v>0.215</v>
      </c>
      <c r="AY60" s="0"/>
      <c r="BA60" s="431" t="n">
        <v>37469</v>
      </c>
      <c r="BB60" s="0" t="n">
        <v>0.007</v>
      </c>
      <c r="BC60" s="0"/>
      <c r="BE60" s="431" t="n">
        <v>37653</v>
      </c>
      <c r="BF60" s="0" t="n">
        <v>0.28</v>
      </c>
      <c r="BG60" s="0"/>
      <c r="BI60" s="431" t="n">
        <v>37591</v>
      </c>
      <c r="BJ60" s="0" t="n">
        <v>-0.1425</v>
      </c>
      <c r="BK60" s="0"/>
      <c r="BM60" s="431" t="n">
        <v>37681</v>
      </c>
      <c r="BN60" s="0" t="n">
        <v>0.37</v>
      </c>
      <c r="BO60" s="0"/>
    </row>
    <row r="61" customFormat="false" ht="12.75" hidden="false" customHeight="false" outlineLevel="0" collapsed="false">
      <c r="A61" s="431" t="n">
        <v>37712</v>
      </c>
      <c r="B61" s="0" t="n">
        <v>0.165</v>
      </c>
      <c r="C61" s="0"/>
      <c r="D61" s="0"/>
      <c r="E61" s="431" t="n">
        <v>37712</v>
      </c>
      <c r="F61" s="0" t="n">
        <v>0.0675</v>
      </c>
      <c r="G61" s="0"/>
      <c r="H61" s="0"/>
      <c r="I61" s="431" t="n">
        <v>37712</v>
      </c>
      <c r="J61" s="0" t="n">
        <v>0.54</v>
      </c>
      <c r="K61" s="0"/>
      <c r="L61" s="0"/>
      <c r="M61" s="431" t="n">
        <v>37712</v>
      </c>
      <c r="N61" s="0" t="n">
        <v>0.43</v>
      </c>
      <c r="O61" s="0"/>
      <c r="P61" s="0"/>
      <c r="Q61" s="431" t="n">
        <v>37712</v>
      </c>
      <c r="R61" s="0" t="n">
        <v>0.1975</v>
      </c>
      <c r="S61" s="0"/>
      <c r="T61" s="0"/>
      <c r="U61" s="431" t="n">
        <v>37712</v>
      </c>
      <c r="V61" s="0" t="n">
        <v>0.1775</v>
      </c>
      <c r="W61" s="0"/>
      <c r="X61" s="0"/>
      <c r="Y61" s="431" t="n">
        <v>37712</v>
      </c>
      <c r="Z61" s="0" t="n">
        <v>2.892</v>
      </c>
      <c r="AA61" s="0"/>
      <c r="AB61" s="0"/>
      <c r="AC61" s="431" t="n">
        <v>37712</v>
      </c>
      <c r="AD61" s="0" t="n">
        <v>1.434704151246</v>
      </c>
      <c r="AE61" s="0"/>
      <c r="AF61" s="0"/>
      <c r="AG61" s="431" t="n">
        <v>37712</v>
      </c>
      <c r="AH61" s="0" t="n">
        <v>0.063171150898609</v>
      </c>
      <c r="AI61" s="0"/>
      <c r="AJ61" s="0"/>
      <c r="AK61" s="431" t="n">
        <v>37712</v>
      </c>
      <c r="AL61" s="0" t="n">
        <v>0.07332321576383</v>
      </c>
      <c r="AM61" s="0"/>
      <c r="AN61" s="0"/>
      <c r="AO61" s="431" t="n">
        <v>37712</v>
      </c>
      <c r="AP61" s="0" t="n">
        <v>-0.2925</v>
      </c>
      <c r="AQ61" s="0"/>
      <c r="AR61" s="0"/>
      <c r="AS61" s="0"/>
      <c r="AT61" s="0"/>
      <c r="AU61" s="0"/>
      <c r="AW61" s="431" t="n">
        <v>37712</v>
      </c>
      <c r="AX61" s="0" t="n">
        <v>0.165</v>
      </c>
      <c r="AY61" s="0"/>
      <c r="BA61" s="431" t="n">
        <v>37500</v>
      </c>
      <c r="BB61" s="0" t="n">
        <v>0.007</v>
      </c>
      <c r="BC61" s="0"/>
      <c r="BE61" s="431" t="n">
        <v>37681</v>
      </c>
      <c r="BF61" s="0" t="n">
        <v>0.2725</v>
      </c>
      <c r="BG61" s="0"/>
      <c r="BI61" s="431" t="n">
        <v>37622</v>
      </c>
      <c r="BJ61" s="0" t="n">
        <v>-0.145</v>
      </c>
      <c r="BK61" s="0"/>
      <c r="BM61" s="431" t="n">
        <v>37712</v>
      </c>
      <c r="BN61" s="0" t="n">
        <v>0.17</v>
      </c>
      <c r="BO61" s="0"/>
    </row>
    <row r="62" customFormat="false" ht="12.75" hidden="false" customHeight="false" outlineLevel="0" collapsed="false">
      <c r="A62" s="431" t="n">
        <v>37742</v>
      </c>
      <c r="B62" s="0" t="n">
        <v>0.155</v>
      </c>
      <c r="C62" s="0"/>
      <c r="D62" s="0"/>
      <c r="E62" s="431" t="n">
        <v>37742</v>
      </c>
      <c r="F62" s="0" t="n">
        <v>0.0575</v>
      </c>
      <c r="G62" s="0"/>
      <c r="H62" s="0"/>
      <c r="I62" s="431" t="n">
        <v>37742</v>
      </c>
      <c r="J62" s="0" t="n">
        <v>0.425</v>
      </c>
      <c r="K62" s="0"/>
      <c r="L62" s="0"/>
      <c r="M62" s="431" t="n">
        <v>37742</v>
      </c>
      <c r="N62" s="0" t="n">
        <v>0.3825</v>
      </c>
      <c r="O62" s="0"/>
      <c r="P62" s="0"/>
      <c r="Q62" s="431" t="n">
        <v>37742</v>
      </c>
      <c r="R62" s="0" t="n">
        <v>0.1725</v>
      </c>
      <c r="S62" s="0"/>
      <c r="T62" s="0"/>
      <c r="U62" s="431" t="n">
        <v>37742</v>
      </c>
      <c r="V62" s="0" t="n">
        <v>0.1625</v>
      </c>
      <c r="W62" s="0"/>
      <c r="X62" s="0"/>
      <c r="Y62" s="431" t="n">
        <v>37742</v>
      </c>
      <c r="Z62" s="0" t="n">
        <v>2.867</v>
      </c>
      <c r="AA62" s="0"/>
      <c r="AB62" s="0"/>
      <c r="AC62" s="431" t="n">
        <v>37742</v>
      </c>
      <c r="AD62" s="0" t="n">
        <v>1.433638994835</v>
      </c>
      <c r="AE62" s="0"/>
      <c r="AF62" s="0"/>
      <c r="AG62" s="431" t="n">
        <v>37742</v>
      </c>
      <c r="AH62" s="0" t="n">
        <v>0.063180784357681</v>
      </c>
      <c r="AI62" s="0"/>
      <c r="AJ62" s="0"/>
      <c r="AK62" s="431" t="n">
        <v>37742</v>
      </c>
      <c r="AL62" s="0" t="n">
        <v>0.073310015017528</v>
      </c>
      <c r="AM62" s="0"/>
      <c r="AN62" s="0"/>
      <c r="AO62" s="431" t="n">
        <v>37742</v>
      </c>
      <c r="AP62" s="0" t="n">
        <v>-0.2925</v>
      </c>
      <c r="AQ62" s="0"/>
      <c r="AR62" s="0"/>
      <c r="AS62" s="0"/>
      <c r="AT62" s="0"/>
      <c r="AU62" s="0"/>
      <c r="AW62" s="431" t="n">
        <v>37742</v>
      </c>
      <c r="AX62" s="0" t="n">
        <v>0.155</v>
      </c>
      <c r="AY62" s="0"/>
      <c r="BA62" s="431" t="n">
        <v>37530</v>
      </c>
      <c r="BB62" s="0" t="n">
        <v>0.007</v>
      </c>
      <c r="BC62" s="0"/>
      <c r="BE62" s="431" t="n">
        <v>37712</v>
      </c>
      <c r="BF62" s="0" t="n">
        <v>0.245</v>
      </c>
      <c r="BG62" s="0"/>
      <c r="BI62" s="431" t="n">
        <v>37653</v>
      </c>
      <c r="BJ62" s="0" t="n">
        <v>-0.1475</v>
      </c>
      <c r="BK62" s="0"/>
      <c r="BM62" s="431" t="n">
        <v>37742</v>
      </c>
      <c r="BN62" s="0" t="n">
        <v>0.17</v>
      </c>
      <c r="BO62" s="0"/>
    </row>
    <row r="63" customFormat="false" ht="12.75" hidden="false" customHeight="false" outlineLevel="0" collapsed="false">
      <c r="A63" s="431" t="n">
        <v>37773</v>
      </c>
      <c r="B63" s="0" t="n">
        <v>0.15</v>
      </c>
      <c r="C63" s="0"/>
      <c r="D63" s="0"/>
      <c r="E63" s="431" t="n">
        <v>37773</v>
      </c>
      <c r="F63" s="0" t="n">
        <v>0.0525</v>
      </c>
      <c r="G63" s="0"/>
      <c r="H63" s="0"/>
      <c r="I63" s="431" t="n">
        <v>37773</v>
      </c>
      <c r="J63" s="0" t="n">
        <v>0.425</v>
      </c>
      <c r="K63" s="0"/>
      <c r="L63" s="0"/>
      <c r="M63" s="431" t="n">
        <v>37773</v>
      </c>
      <c r="N63" s="0" t="n">
        <v>0.3825</v>
      </c>
      <c r="O63" s="0"/>
      <c r="P63" s="0"/>
      <c r="Q63" s="431" t="n">
        <v>37773</v>
      </c>
      <c r="R63" s="0" t="n">
        <v>0.1725</v>
      </c>
      <c r="S63" s="0"/>
      <c r="T63" s="0"/>
      <c r="U63" s="431" t="n">
        <v>37773</v>
      </c>
      <c r="V63" s="0" t="n">
        <v>0.1625</v>
      </c>
      <c r="W63" s="0"/>
      <c r="X63" s="0"/>
      <c r="Y63" s="431" t="n">
        <v>37773</v>
      </c>
      <c r="Z63" s="0" t="n">
        <v>2.872</v>
      </c>
      <c r="AA63" s="0"/>
      <c r="AB63" s="0"/>
      <c r="AC63" s="431" t="n">
        <v>37773</v>
      </c>
      <c r="AD63" s="0" t="n">
        <v>1.432544620936</v>
      </c>
      <c r="AE63" s="0"/>
      <c r="AF63" s="0"/>
      <c r="AG63" s="431" t="n">
        <v>37773</v>
      </c>
      <c r="AH63" s="0" t="n">
        <v>0.063190738932088</v>
      </c>
      <c r="AI63" s="0"/>
      <c r="AJ63" s="0"/>
      <c r="AK63" s="431" t="n">
        <v>37773</v>
      </c>
      <c r="AL63" s="0" t="n">
        <v>0.073296374246409</v>
      </c>
      <c r="AM63" s="0"/>
      <c r="AN63" s="0"/>
      <c r="AO63" s="431" t="n">
        <v>37773</v>
      </c>
      <c r="AP63" s="0" t="n">
        <v>-0.2925</v>
      </c>
      <c r="AQ63" s="0"/>
      <c r="AR63" s="0"/>
      <c r="AS63" s="0"/>
      <c r="AT63" s="0"/>
      <c r="AU63" s="0"/>
      <c r="AW63" s="431" t="n">
        <v>37773</v>
      </c>
      <c r="AX63" s="0" t="n">
        <v>0.15</v>
      </c>
      <c r="AY63" s="0"/>
      <c r="BA63" s="431" t="n">
        <v>37561</v>
      </c>
      <c r="BB63" s="0" t="n">
        <v>0.007</v>
      </c>
      <c r="BC63" s="0"/>
      <c r="BE63" s="431" t="n">
        <v>37742</v>
      </c>
      <c r="BF63" s="0" t="n">
        <v>0.24</v>
      </c>
      <c r="BG63" s="0"/>
      <c r="BI63" s="431" t="n">
        <v>37681</v>
      </c>
      <c r="BJ63" s="0" t="n">
        <v>-0.15</v>
      </c>
      <c r="BK63" s="0"/>
      <c r="BM63" s="431" t="n">
        <v>37773</v>
      </c>
      <c r="BN63" s="0" t="n">
        <v>0.17</v>
      </c>
      <c r="BO63" s="0"/>
    </row>
    <row r="64" customFormat="false" ht="12.75" hidden="false" customHeight="false" outlineLevel="0" collapsed="false">
      <c r="A64" s="431" t="n">
        <v>37803</v>
      </c>
      <c r="B64" s="0" t="n">
        <v>0.14</v>
      </c>
      <c r="C64" s="0"/>
      <c r="D64" s="0"/>
      <c r="E64" s="431" t="n">
        <v>37803</v>
      </c>
      <c r="F64" s="0" t="n">
        <v>0.0425</v>
      </c>
      <c r="G64" s="0"/>
      <c r="H64" s="0"/>
      <c r="I64" s="431" t="n">
        <v>37803</v>
      </c>
      <c r="J64" s="0" t="n">
        <v>0.46</v>
      </c>
      <c r="K64" s="0"/>
      <c r="L64" s="0"/>
      <c r="M64" s="431" t="n">
        <v>37803</v>
      </c>
      <c r="N64" s="0" t="n">
        <v>0.41</v>
      </c>
      <c r="O64" s="0"/>
      <c r="P64" s="0"/>
      <c r="Q64" s="431" t="n">
        <v>37803</v>
      </c>
      <c r="R64" s="0" t="n">
        <v>0.185</v>
      </c>
      <c r="S64" s="0"/>
      <c r="T64" s="0"/>
      <c r="U64" s="431" t="n">
        <v>37803</v>
      </c>
      <c r="V64" s="0" t="n">
        <v>0.1625</v>
      </c>
      <c r="W64" s="0"/>
      <c r="X64" s="0"/>
      <c r="Y64" s="431" t="n">
        <v>37803</v>
      </c>
      <c r="Z64" s="0" t="n">
        <v>2.934</v>
      </c>
      <c r="AA64" s="0"/>
      <c r="AB64" s="0"/>
      <c r="AC64" s="431" t="n">
        <v>37803</v>
      </c>
      <c r="AD64" s="0" t="n">
        <v>1.431471878208</v>
      </c>
      <c r="AE64" s="0"/>
      <c r="AF64" s="0"/>
      <c r="AG64" s="431" t="n">
        <v>37803</v>
      </c>
      <c r="AH64" s="0" t="n">
        <v>0.063196226045434</v>
      </c>
      <c r="AI64" s="0"/>
      <c r="AJ64" s="0"/>
      <c r="AK64" s="431" t="n">
        <v>37803</v>
      </c>
      <c r="AL64" s="0" t="n">
        <v>0.073283694762358</v>
      </c>
      <c r="AM64" s="0"/>
      <c r="AN64" s="0"/>
      <c r="AO64" s="431" t="n">
        <v>37803</v>
      </c>
      <c r="AP64" s="0" t="n">
        <v>-0.2925</v>
      </c>
      <c r="AQ64" s="0"/>
      <c r="AR64" s="0"/>
      <c r="AS64" s="0"/>
      <c r="AT64" s="0"/>
      <c r="AU64" s="0"/>
      <c r="AW64" s="431" t="n">
        <v>37803</v>
      </c>
      <c r="AX64" s="0" t="n">
        <v>0.14</v>
      </c>
      <c r="AY64" s="0"/>
      <c r="BA64" s="431" t="n">
        <v>37591</v>
      </c>
      <c r="BB64" s="0" t="n">
        <v>0.007</v>
      </c>
      <c r="BC64" s="0"/>
      <c r="BE64" s="431" t="n">
        <v>37773</v>
      </c>
      <c r="BF64" s="0" t="n">
        <v>0.24</v>
      </c>
      <c r="BG64" s="0"/>
      <c r="BI64" s="431" t="n">
        <v>37712</v>
      </c>
      <c r="BJ64" s="0" t="n">
        <v>-0.21</v>
      </c>
      <c r="BK64" s="0"/>
      <c r="BM64" s="431" t="n">
        <v>37803</v>
      </c>
      <c r="BN64" s="0" t="n">
        <v>0.17</v>
      </c>
      <c r="BO64" s="0"/>
    </row>
    <row r="65" customFormat="false" ht="12.75" hidden="false" customHeight="false" outlineLevel="0" collapsed="false">
      <c r="A65" s="431" t="n">
        <v>37834</v>
      </c>
      <c r="B65" s="0" t="n">
        <v>0.1375</v>
      </c>
      <c r="C65" s="0"/>
      <c r="D65" s="0"/>
      <c r="E65" s="431" t="n">
        <v>37834</v>
      </c>
      <c r="F65" s="0" t="n">
        <v>0.04</v>
      </c>
      <c r="G65" s="0"/>
      <c r="H65" s="0"/>
      <c r="I65" s="431" t="n">
        <v>37834</v>
      </c>
      <c r="J65" s="0" t="n">
        <v>0.525</v>
      </c>
      <c r="K65" s="0"/>
      <c r="L65" s="0"/>
      <c r="M65" s="431" t="n">
        <v>37834</v>
      </c>
      <c r="N65" s="0" t="n">
        <v>0.41</v>
      </c>
      <c r="O65" s="0"/>
      <c r="P65" s="0"/>
      <c r="Q65" s="431" t="n">
        <v>37834</v>
      </c>
      <c r="R65" s="0" t="n">
        <v>0.185</v>
      </c>
      <c r="S65" s="0"/>
      <c r="T65" s="0"/>
      <c r="U65" s="431" t="n">
        <v>37834</v>
      </c>
      <c r="V65" s="0" t="n">
        <v>0.1625</v>
      </c>
      <c r="W65" s="0"/>
      <c r="X65" s="0"/>
      <c r="Y65" s="431" t="n">
        <v>37834</v>
      </c>
      <c r="Z65" s="0" t="n">
        <v>2.926</v>
      </c>
      <c r="AA65" s="0"/>
      <c r="AB65" s="0"/>
      <c r="AC65" s="431" t="n">
        <v>37834</v>
      </c>
      <c r="AD65" s="0" t="n">
        <v>1.430354528829</v>
      </c>
      <c r="AE65" s="0"/>
      <c r="AF65" s="0"/>
      <c r="AG65" s="431" t="n">
        <v>37834</v>
      </c>
      <c r="AH65" s="0" t="n">
        <v>0.063199415529385</v>
      </c>
      <c r="AI65" s="0"/>
      <c r="AJ65" s="0"/>
      <c r="AK65" s="431" t="n">
        <v>37834</v>
      </c>
      <c r="AL65" s="0" t="n">
        <v>0.073271342397761</v>
      </c>
      <c r="AM65" s="0"/>
      <c r="AN65" s="0"/>
      <c r="AO65" s="431" t="n">
        <v>37834</v>
      </c>
      <c r="AP65" s="0" t="n">
        <v>-0.2925</v>
      </c>
      <c r="AQ65" s="0"/>
      <c r="AR65" s="0"/>
      <c r="AS65" s="0"/>
      <c r="AT65" s="0"/>
      <c r="AU65" s="0"/>
      <c r="AW65" s="431" t="n">
        <v>37834</v>
      </c>
      <c r="AX65" s="0" t="n">
        <v>0.1375</v>
      </c>
      <c r="AY65" s="0"/>
      <c r="BA65" s="431" t="n">
        <v>37622</v>
      </c>
      <c r="BB65" s="0" t="n">
        <v>0.007</v>
      </c>
      <c r="BC65" s="0"/>
      <c r="BE65" s="431" t="n">
        <v>37803</v>
      </c>
      <c r="BF65" s="0" t="n">
        <v>0.24</v>
      </c>
      <c r="BG65" s="0"/>
      <c r="BI65" s="431" t="n">
        <v>37742</v>
      </c>
      <c r="BJ65" s="0" t="n">
        <v>-0.21</v>
      </c>
      <c r="BK65" s="0"/>
      <c r="BM65" s="431" t="n">
        <v>37834</v>
      </c>
      <c r="BN65" s="0" t="n">
        <v>0.17</v>
      </c>
      <c r="BO65" s="0"/>
    </row>
    <row r="66" customFormat="false" ht="12.75" hidden="false" customHeight="false" outlineLevel="0" collapsed="false">
      <c r="A66" s="431" t="n">
        <v>37865</v>
      </c>
      <c r="B66" s="0" t="n">
        <v>0.135</v>
      </c>
      <c r="C66" s="0"/>
      <c r="D66" s="0"/>
      <c r="E66" s="431" t="n">
        <v>37865</v>
      </c>
      <c r="F66" s="0" t="n">
        <v>0.0375</v>
      </c>
      <c r="G66" s="0"/>
      <c r="H66" s="0"/>
      <c r="I66" s="431" t="n">
        <v>37865</v>
      </c>
      <c r="J66" s="0" t="n">
        <v>0.425</v>
      </c>
      <c r="K66" s="0"/>
      <c r="L66" s="0"/>
      <c r="M66" s="431" t="n">
        <v>37865</v>
      </c>
      <c r="N66" s="0" t="n">
        <v>0.3825</v>
      </c>
      <c r="O66" s="0"/>
      <c r="P66" s="0"/>
      <c r="Q66" s="431" t="n">
        <v>37865</v>
      </c>
      <c r="R66" s="0" t="n">
        <v>0.1625</v>
      </c>
      <c r="S66" s="0"/>
      <c r="T66" s="0"/>
      <c r="U66" s="431" t="n">
        <v>37865</v>
      </c>
      <c r="V66" s="0" t="n">
        <v>0.1625</v>
      </c>
      <c r="W66" s="0"/>
      <c r="X66" s="0"/>
      <c r="Y66" s="431" t="n">
        <v>37865</v>
      </c>
      <c r="Z66" s="0" t="n">
        <v>2.916</v>
      </c>
      <c r="AA66" s="0"/>
      <c r="AB66" s="0"/>
      <c r="AC66" s="431" t="n">
        <v>37865</v>
      </c>
      <c r="AD66" s="0" t="n">
        <v>1.429241692882</v>
      </c>
      <c r="AE66" s="0"/>
      <c r="AF66" s="0"/>
      <c r="AG66" s="431" t="n">
        <v>37865</v>
      </c>
      <c r="AH66" s="0" t="n">
        <v>0.063202605013338</v>
      </c>
      <c r="AI66" s="0"/>
      <c r="AJ66" s="0"/>
      <c r="AK66" s="431" t="n">
        <v>37865</v>
      </c>
      <c r="AL66" s="0" t="n">
        <v>0.073258990033215</v>
      </c>
      <c r="AM66" s="0"/>
      <c r="AN66" s="0"/>
      <c r="AO66" s="431" t="n">
        <v>37865</v>
      </c>
      <c r="AP66" s="0" t="n">
        <v>-0.2925</v>
      </c>
      <c r="AQ66" s="0"/>
      <c r="AR66" s="0"/>
      <c r="AS66" s="0"/>
      <c r="AT66" s="0"/>
      <c r="AU66" s="0"/>
      <c r="AW66" s="431" t="n">
        <v>37865</v>
      </c>
      <c r="AX66" s="0" t="n">
        <v>0.135</v>
      </c>
      <c r="AY66" s="0"/>
      <c r="BA66" s="431" t="n">
        <v>37653</v>
      </c>
      <c r="BB66" s="0" t="n">
        <v>0.007</v>
      </c>
      <c r="BC66" s="0"/>
      <c r="BE66" s="431" t="n">
        <v>37834</v>
      </c>
      <c r="BF66" s="0" t="n">
        <v>0.24</v>
      </c>
      <c r="BG66" s="0"/>
      <c r="BI66" s="431" t="n">
        <v>37773</v>
      </c>
      <c r="BJ66" s="0" t="n">
        <v>-0.21</v>
      </c>
      <c r="BK66" s="0"/>
      <c r="BM66" s="431" t="n">
        <v>37865</v>
      </c>
      <c r="BN66" s="0" t="n">
        <v>0.17</v>
      </c>
      <c r="BO66" s="0"/>
    </row>
    <row r="67" customFormat="false" ht="12.75" hidden="false" customHeight="false" outlineLevel="0" collapsed="false">
      <c r="A67" s="431" t="n">
        <v>37895</v>
      </c>
      <c r="B67" s="0" t="n">
        <v>0.15</v>
      </c>
      <c r="C67" s="0"/>
      <c r="D67" s="0"/>
      <c r="E67" s="431" t="n">
        <v>37895</v>
      </c>
      <c r="F67" s="0" t="n">
        <v>0.0525</v>
      </c>
      <c r="G67" s="0"/>
      <c r="H67" s="0"/>
      <c r="I67" s="431" t="n">
        <v>37895</v>
      </c>
      <c r="J67" s="0" t="n">
        <v>0.345</v>
      </c>
      <c r="K67" s="0"/>
      <c r="L67" s="0"/>
      <c r="M67" s="431" t="n">
        <v>37895</v>
      </c>
      <c r="N67" s="0" t="n">
        <v>0.3625</v>
      </c>
      <c r="O67" s="0"/>
      <c r="P67" s="0"/>
      <c r="Q67" s="431" t="n">
        <v>37895</v>
      </c>
      <c r="R67" s="0" t="n">
        <v>0.185</v>
      </c>
      <c r="S67" s="0"/>
      <c r="T67" s="0"/>
      <c r="U67" s="431" t="n">
        <v>37895</v>
      </c>
      <c r="V67" s="0" t="n">
        <v>0.165</v>
      </c>
      <c r="W67" s="0"/>
      <c r="X67" s="0"/>
      <c r="Y67" s="431" t="n">
        <v>37895</v>
      </c>
      <c r="Z67" s="0" t="n">
        <v>2.934</v>
      </c>
      <c r="AA67" s="0"/>
      <c r="AB67" s="0"/>
      <c r="AC67" s="431" t="n">
        <v>37895</v>
      </c>
      <c r="AD67" s="0" t="n">
        <v>1.428168713963</v>
      </c>
      <c r="AE67" s="0"/>
      <c r="AF67" s="0"/>
      <c r="AG67" s="431" t="n">
        <v>37895</v>
      </c>
      <c r="AH67" s="0" t="n">
        <v>0.063205691610716</v>
      </c>
      <c r="AI67" s="0"/>
      <c r="AJ67" s="0"/>
      <c r="AK67" s="431" t="n">
        <v>37895</v>
      </c>
      <c r="AL67" s="0" t="n">
        <v>0.07324710860283</v>
      </c>
      <c r="AM67" s="0"/>
      <c r="AN67" s="0"/>
      <c r="AO67" s="431" t="n">
        <v>37895</v>
      </c>
      <c r="AP67" s="0" t="n">
        <v>-0.2925</v>
      </c>
      <c r="AQ67" s="0"/>
      <c r="AR67" s="0"/>
      <c r="AS67" s="0"/>
      <c r="AT67" s="0"/>
      <c r="AU67" s="0"/>
      <c r="AW67" s="431" t="n">
        <v>37895</v>
      </c>
      <c r="AX67" s="0" t="n">
        <v>0.15</v>
      </c>
      <c r="AY67" s="0"/>
      <c r="BA67" s="431" t="n">
        <v>37681</v>
      </c>
      <c r="BB67" s="0" t="n">
        <v>0.0085</v>
      </c>
      <c r="BC67" s="0"/>
      <c r="BE67" s="431" t="n">
        <v>37865</v>
      </c>
      <c r="BF67" s="0" t="n">
        <v>0.24</v>
      </c>
      <c r="BG67" s="0"/>
      <c r="BI67" s="431" t="n">
        <v>37803</v>
      </c>
      <c r="BJ67" s="0" t="n">
        <v>-0.21</v>
      </c>
      <c r="BK67" s="0"/>
      <c r="BM67" s="431" t="n">
        <v>37895</v>
      </c>
      <c r="BN67" s="0" t="n">
        <v>0.17</v>
      </c>
      <c r="BO67" s="0"/>
    </row>
    <row r="68" customFormat="false" ht="12.75" hidden="false" customHeight="false" outlineLevel="0" collapsed="false">
      <c r="A68" s="431" t="n">
        <v>37926</v>
      </c>
      <c r="B68" s="0" t="n">
        <v>0.19</v>
      </c>
      <c r="C68" s="0"/>
      <c r="D68" s="0"/>
      <c r="E68" s="431" t="n">
        <v>37926</v>
      </c>
      <c r="F68" s="0" t="n">
        <v>0.105</v>
      </c>
      <c r="G68" s="0"/>
      <c r="H68" s="0"/>
      <c r="I68" s="431" t="n">
        <v>37926</v>
      </c>
      <c r="J68" s="0" t="n">
        <v>0.715</v>
      </c>
      <c r="K68" s="0"/>
      <c r="L68" s="0"/>
      <c r="M68" s="431" t="n">
        <v>37926</v>
      </c>
      <c r="N68" s="0" t="n">
        <v>0.685</v>
      </c>
      <c r="O68" s="0"/>
      <c r="P68" s="0"/>
      <c r="Q68" s="431" t="n">
        <v>37926</v>
      </c>
      <c r="R68" s="0" t="n">
        <v>0.2875</v>
      </c>
      <c r="S68" s="0"/>
      <c r="T68" s="0"/>
      <c r="U68" s="431" t="n">
        <v>37926</v>
      </c>
      <c r="V68" s="0" t="n">
        <v>0.24</v>
      </c>
      <c r="W68" s="0"/>
      <c r="X68" s="0"/>
      <c r="Y68" s="431" t="n">
        <v>37926</v>
      </c>
      <c r="Z68" s="0" t="n">
        <v>3.032</v>
      </c>
      <c r="AA68" s="0"/>
      <c r="AB68" s="0"/>
      <c r="AC68" s="431" t="n">
        <v>37926</v>
      </c>
      <c r="AD68" s="0" t="n">
        <v>1.427063950667</v>
      </c>
      <c r="AE68" s="0"/>
      <c r="AF68" s="0"/>
      <c r="AG68" s="431" t="n">
        <v>37926</v>
      </c>
      <c r="AH68" s="0" t="n">
        <v>0.063208881094677</v>
      </c>
      <c r="AI68" s="0"/>
      <c r="AJ68" s="0"/>
      <c r="AK68" s="431" t="n">
        <v>37926</v>
      </c>
      <c r="AL68" s="0" t="n">
        <v>0.073234922186721</v>
      </c>
      <c r="AM68" s="0"/>
      <c r="AN68" s="0"/>
      <c r="AO68" s="431" t="n">
        <v>37926</v>
      </c>
      <c r="AP68" s="0" t="n">
        <v>-0.25</v>
      </c>
      <c r="AQ68" s="0"/>
      <c r="AR68" s="0"/>
      <c r="AS68" s="0"/>
      <c r="AT68" s="0"/>
      <c r="AU68" s="0"/>
      <c r="AW68" s="431" t="n">
        <v>37926</v>
      </c>
      <c r="AX68" s="0" t="n">
        <v>0.19</v>
      </c>
      <c r="AY68" s="0"/>
      <c r="BA68" s="431" t="n">
        <v>37712</v>
      </c>
      <c r="BB68" s="0" t="n">
        <v>0.0095</v>
      </c>
      <c r="BC68" s="0"/>
      <c r="BE68" s="431" t="n">
        <v>37895</v>
      </c>
      <c r="BF68" s="0" t="n">
        <v>0.24</v>
      </c>
      <c r="BG68" s="0"/>
      <c r="BI68" s="431" t="n">
        <v>37834</v>
      </c>
      <c r="BJ68" s="0" t="n">
        <v>-0.21</v>
      </c>
      <c r="BK68" s="0"/>
      <c r="BM68" s="431" t="n">
        <v>37926</v>
      </c>
      <c r="BN68" s="0" t="n">
        <v>0.29</v>
      </c>
      <c r="BO68" s="0"/>
    </row>
    <row r="69" customFormat="false" ht="12.75" hidden="false" customHeight="false" outlineLevel="0" collapsed="false">
      <c r="A69" s="431" t="n">
        <v>37956</v>
      </c>
      <c r="B69" s="0" t="n">
        <v>0.23</v>
      </c>
      <c r="C69" s="0"/>
      <c r="D69" s="0"/>
      <c r="E69" s="431" t="n">
        <v>37956</v>
      </c>
      <c r="F69" s="0" t="n">
        <v>0.145</v>
      </c>
      <c r="G69" s="0"/>
      <c r="H69" s="0"/>
      <c r="I69" s="431" t="n">
        <v>37956</v>
      </c>
      <c r="J69" s="0" t="n">
        <v>1.025</v>
      </c>
      <c r="K69" s="0"/>
      <c r="L69" s="0"/>
      <c r="M69" s="431" t="n">
        <v>37956</v>
      </c>
      <c r="N69" s="0" t="n">
        <v>0.99</v>
      </c>
      <c r="O69" s="0"/>
      <c r="P69" s="0"/>
      <c r="Q69" s="431" t="n">
        <v>37956</v>
      </c>
      <c r="R69" s="0" t="n">
        <v>0.3375</v>
      </c>
      <c r="S69" s="0"/>
      <c r="T69" s="0"/>
      <c r="U69" s="431" t="n">
        <v>37956</v>
      </c>
      <c r="V69" s="0" t="n">
        <v>0.295</v>
      </c>
      <c r="W69" s="0"/>
      <c r="X69" s="0"/>
      <c r="Y69" s="431" t="n">
        <v>37956</v>
      </c>
      <c r="Z69" s="0" t="n">
        <v>3.132</v>
      </c>
      <c r="AA69" s="0"/>
      <c r="AB69" s="0"/>
      <c r="AC69" s="431" t="n">
        <v>37956</v>
      </c>
      <c r="AD69" s="0" t="n">
        <v>1.425999060865</v>
      </c>
      <c r="AE69" s="0"/>
      <c r="AF69" s="0"/>
      <c r="AG69" s="431" t="n">
        <v>37956</v>
      </c>
      <c r="AH69" s="0" t="n">
        <v>0.063211967692061</v>
      </c>
      <c r="AI69" s="0"/>
      <c r="AJ69" s="0"/>
      <c r="AK69" s="431" t="n">
        <v>37956</v>
      </c>
      <c r="AL69" s="0" t="n">
        <v>0.073223128880857</v>
      </c>
      <c r="AM69" s="0"/>
      <c r="AN69" s="0"/>
      <c r="AO69" s="431" t="n">
        <v>37956</v>
      </c>
      <c r="AP69" s="0" t="n">
        <v>-0.25</v>
      </c>
      <c r="AQ69" s="0"/>
      <c r="AR69" s="0"/>
      <c r="AS69" s="0"/>
      <c r="AT69" s="0"/>
      <c r="AU69" s="0"/>
      <c r="AW69" s="431" t="n">
        <v>37956</v>
      </c>
      <c r="AX69" s="0" t="n">
        <v>0.23</v>
      </c>
      <c r="AY69" s="0"/>
      <c r="BA69" s="431" t="n">
        <v>37742</v>
      </c>
      <c r="BB69" s="0" t="n">
        <v>0.0095</v>
      </c>
      <c r="BC69" s="0"/>
      <c r="BE69" s="431" t="n">
        <v>37926</v>
      </c>
      <c r="BF69" s="0" t="n">
        <v>0.245</v>
      </c>
      <c r="BG69" s="0"/>
      <c r="BI69" s="431" t="n">
        <v>37865</v>
      </c>
      <c r="BJ69" s="0" t="n">
        <v>-0.21</v>
      </c>
      <c r="BK69" s="0"/>
      <c r="BM69" s="431" t="n">
        <v>37956</v>
      </c>
      <c r="BN69" s="0" t="n">
        <v>0.31</v>
      </c>
      <c r="BO69" s="0"/>
    </row>
    <row r="70" customFormat="false" ht="12.75" hidden="false" customHeight="false" outlineLevel="0" collapsed="false">
      <c r="A70" s="431" t="n">
        <v>37987</v>
      </c>
      <c r="B70" s="0" t="n">
        <v>0.2425</v>
      </c>
      <c r="C70" s="0"/>
      <c r="D70" s="0"/>
      <c r="E70" s="431" t="n">
        <v>37987</v>
      </c>
      <c r="F70" s="0" t="n">
        <v>0.18</v>
      </c>
      <c r="G70" s="0"/>
      <c r="H70" s="0"/>
      <c r="I70" s="431" t="n">
        <v>37987</v>
      </c>
      <c r="J70" s="0" t="n">
        <v>1.49</v>
      </c>
      <c r="K70" s="0"/>
      <c r="L70" s="0"/>
      <c r="M70" s="431" t="n">
        <v>37987</v>
      </c>
      <c r="N70" s="0" t="n">
        <v>1.135</v>
      </c>
      <c r="O70" s="0"/>
      <c r="P70" s="0"/>
      <c r="Q70" s="431" t="n">
        <v>37987</v>
      </c>
      <c r="R70" s="0" t="n">
        <v>0.4375</v>
      </c>
      <c r="S70" s="0"/>
      <c r="T70" s="0"/>
      <c r="U70" s="431" t="n">
        <v>37987</v>
      </c>
      <c r="V70" s="0" t="n">
        <v>0.3425</v>
      </c>
      <c r="W70" s="0"/>
      <c r="X70" s="0"/>
      <c r="Y70" s="431" t="n">
        <v>37987</v>
      </c>
      <c r="Z70" s="0" t="n">
        <v>3.249</v>
      </c>
      <c r="AA70" s="0"/>
      <c r="AB70" s="0"/>
      <c r="AC70" s="431" t="n">
        <v>37987</v>
      </c>
      <c r="AD70" s="0" t="n">
        <v>1.424876089811</v>
      </c>
      <c r="AE70" s="0"/>
      <c r="AF70" s="0"/>
      <c r="AG70" s="431" t="n">
        <v>37987</v>
      </c>
      <c r="AH70" s="0" t="n">
        <v>0.063215157176028</v>
      </c>
      <c r="AI70" s="0"/>
      <c r="AJ70" s="0"/>
      <c r="AK70" s="431" t="n">
        <v>37987</v>
      </c>
      <c r="AL70" s="0" t="n">
        <v>0.073216460209638</v>
      </c>
      <c r="AM70" s="0"/>
      <c r="AN70" s="0"/>
      <c r="AO70" s="431" t="n">
        <v>37987</v>
      </c>
      <c r="AP70" s="0" t="n">
        <v>-0.25</v>
      </c>
      <c r="AQ70" s="0"/>
      <c r="AR70" s="0"/>
      <c r="AS70" s="0"/>
      <c r="AT70" s="0"/>
      <c r="AU70" s="0"/>
      <c r="AW70" s="431" t="n">
        <v>37987</v>
      </c>
      <c r="AX70" s="0" t="n">
        <v>0.2425</v>
      </c>
      <c r="AY70" s="0"/>
      <c r="BA70" s="431" t="n">
        <v>37773</v>
      </c>
      <c r="BB70" s="0" t="n">
        <v>0.0095</v>
      </c>
      <c r="BC70" s="0"/>
      <c r="BE70" s="431" t="n">
        <v>37956</v>
      </c>
      <c r="BF70" s="0" t="n">
        <v>0.2475</v>
      </c>
      <c r="BG70" s="0"/>
      <c r="BI70" s="431" t="n">
        <v>37895</v>
      </c>
      <c r="BJ70" s="0" t="n">
        <v>-0.21</v>
      </c>
      <c r="BK70" s="0"/>
      <c r="BM70" s="431" t="n">
        <v>37987</v>
      </c>
      <c r="BN70" s="0" t="n">
        <v>0.325</v>
      </c>
      <c r="BO70" s="0"/>
    </row>
    <row r="71" customFormat="false" ht="12.75" hidden="false" customHeight="false" outlineLevel="0" collapsed="false">
      <c r="A71" s="431" t="n">
        <v>38018</v>
      </c>
      <c r="B71" s="0" t="n">
        <v>0.22</v>
      </c>
      <c r="C71" s="0"/>
      <c r="D71" s="0"/>
      <c r="E71" s="431" t="n">
        <v>38018</v>
      </c>
      <c r="F71" s="0" t="n">
        <v>0.155</v>
      </c>
      <c r="G71" s="0"/>
      <c r="H71" s="0"/>
      <c r="I71" s="431" t="n">
        <v>38018</v>
      </c>
      <c r="J71" s="0" t="n">
        <v>1.37</v>
      </c>
      <c r="K71" s="0"/>
      <c r="L71" s="0"/>
      <c r="M71" s="431" t="n">
        <v>38018</v>
      </c>
      <c r="N71" s="0" t="n">
        <v>1.125</v>
      </c>
      <c r="O71" s="0"/>
      <c r="P71" s="0"/>
      <c r="Q71" s="431" t="n">
        <v>38018</v>
      </c>
      <c r="R71" s="0" t="n">
        <v>0.435</v>
      </c>
      <c r="S71" s="0"/>
      <c r="T71" s="0"/>
      <c r="U71" s="431" t="n">
        <v>38018</v>
      </c>
      <c r="V71" s="0" t="n">
        <v>0.3375</v>
      </c>
      <c r="W71" s="0"/>
      <c r="X71" s="0"/>
      <c r="Y71" s="431" t="n">
        <v>38018</v>
      </c>
      <c r="Z71" s="0" t="n">
        <v>3.128</v>
      </c>
      <c r="AA71" s="0"/>
      <c r="AB71" s="0"/>
      <c r="AC71" s="431" t="n">
        <v>38018</v>
      </c>
      <c r="AD71" s="0" t="n">
        <v>1.423726891929</v>
      </c>
      <c r="AE71" s="0"/>
      <c r="AF71" s="0"/>
      <c r="AG71" s="431" t="n">
        <v>38018</v>
      </c>
      <c r="AH71" s="0" t="n">
        <v>0.06321834666</v>
      </c>
      <c r="AI71" s="0"/>
      <c r="AJ71" s="0"/>
      <c r="AK71" s="431" t="n">
        <v>38018</v>
      </c>
      <c r="AL71" s="0" t="n">
        <v>0.073215677132876</v>
      </c>
      <c r="AM71" s="0"/>
      <c r="AN71" s="0"/>
      <c r="AO71" s="431" t="n">
        <v>38018</v>
      </c>
      <c r="AP71" s="0" t="n">
        <v>-0.25</v>
      </c>
      <c r="AQ71" s="0"/>
      <c r="AR71" s="0"/>
      <c r="AS71" s="0"/>
      <c r="AT71" s="0"/>
      <c r="AU71" s="0"/>
      <c r="AW71" s="431" t="n">
        <v>38018</v>
      </c>
      <c r="AX71" s="0" t="n">
        <v>0.22</v>
      </c>
      <c r="AY71" s="0"/>
      <c r="BA71" s="431" t="n">
        <v>37803</v>
      </c>
      <c r="BB71" s="0" t="n">
        <v>0.0095</v>
      </c>
      <c r="BC71" s="0"/>
      <c r="BE71" s="431" t="n">
        <v>37987</v>
      </c>
      <c r="BF71" s="0" t="n">
        <v>0.2525</v>
      </c>
      <c r="BG71" s="0"/>
      <c r="BI71" s="431" t="n">
        <v>37926</v>
      </c>
      <c r="BJ71" s="0" t="n">
        <v>-0.205</v>
      </c>
      <c r="BK71" s="0"/>
      <c r="BM71" s="431" t="n">
        <v>38018</v>
      </c>
      <c r="BN71" s="0" t="n">
        <v>0.37</v>
      </c>
      <c r="BO71" s="0"/>
    </row>
    <row r="72" customFormat="false" ht="12.75" hidden="false" customHeight="false" outlineLevel="0" collapsed="false">
      <c r="A72" s="431" t="n">
        <v>38047</v>
      </c>
      <c r="B72" s="0" t="n">
        <v>0.2175</v>
      </c>
      <c r="C72" s="0"/>
      <c r="D72" s="0"/>
      <c r="E72" s="431" t="n">
        <v>38047</v>
      </c>
      <c r="F72" s="0" t="n">
        <v>0.1525</v>
      </c>
      <c r="G72" s="0"/>
      <c r="H72" s="0"/>
      <c r="I72" s="431" t="n">
        <v>38047</v>
      </c>
      <c r="J72" s="0" t="n">
        <v>0.87</v>
      </c>
      <c r="K72" s="0"/>
      <c r="L72" s="0"/>
      <c r="M72" s="431" t="n">
        <v>38047</v>
      </c>
      <c r="N72" s="0" t="n">
        <v>0.785</v>
      </c>
      <c r="O72" s="0"/>
      <c r="P72" s="0"/>
      <c r="Q72" s="431" t="n">
        <v>38047</v>
      </c>
      <c r="R72" s="0" t="n">
        <v>0.3025</v>
      </c>
      <c r="S72" s="0"/>
      <c r="T72" s="0"/>
      <c r="U72" s="431" t="n">
        <v>38047</v>
      </c>
      <c r="V72" s="0" t="n">
        <v>0.26</v>
      </c>
      <c r="W72" s="0"/>
      <c r="X72" s="0"/>
      <c r="Y72" s="431" t="n">
        <v>38047</v>
      </c>
      <c r="Z72" s="0" t="n">
        <v>2.994</v>
      </c>
      <c r="AA72" s="0"/>
      <c r="AB72" s="0"/>
      <c r="AC72" s="431" t="n">
        <v>38047</v>
      </c>
      <c r="AD72" s="0" t="n">
        <v>1.422653516013</v>
      </c>
      <c r="AE72" s="0"/>
      <c r="AF72" s="0"/>
      <c r="AG72" s="431" t="n">
        <v>38047</v>
      </c>
      <c r="AH72" s="0" t="n">
        <v>0.063221330370812</v>
      </c>
      <c r="AI72" s="0"/>
      <c r="AJ72" s="0"/>
      <c r="AK72" s="431" t="n">
        <v>38047</v>
      </c>
      <c r="AL72" s="0" t="n">
        <v>0.073214944577196</v>
      </c>
      <c r="AM72" s="0"/>
      <c r="AN72" s="0"/>
      <c r="AO72" s="431" t="n">
        <v>38047</v>
      </c>
      <c r="AP72" s="0" t="n">
        <v>-0.25</v>
      </c>
      <c r="AQ72" s="0"/>
      <c r="AR72" s="0"/>
      <c r="AS72" s="0"/>
      <c r="AT72" s="0"/>
      <c r="AU72" s="0"/>
      <c r="AW72" s="431" t="n">
        <v>38047</v>
      </c>
      <c r="AX72" s="0" t="n">
        <v>0.2175</v>
      </c>
      <c r="AY72" s="0"/>
      <c r="BA72" s="431" t="n">
        <v>37834</v>
      </c>
      <c r="BB72" s="0" t="n">
        <v>0.0095</v>
      </c>
      <c r="BC72" s="0"/>
      <c r="BE72" s="431" t="n">
        <v>38018</v>
      </c>
      <c r="BF72" s="0" t="n">
        <v>0.2475</v>
      </c>
      <c r="BG72" s="0"/>
      <c r="BI72" s="431" t="n">
        <v>37956</v>
      </c>
      <c r="BJ72" s="0" t="n">
        <v>-0.2125</v>
      </c>
      <c r="BK72" s="0"/>
      <c r="BM72" s="431" t="n">
        <v>38047</v>
      </c>
      <c r="BN72" s="0" t="n">
        <v>0.37</v>
      </c>
      <c r="BO72" s="0"/>
    </row>
    <row r="73" customFormat="false" ht="12.75" hidden="false" customHeight="false" outlineLevel="0" collapsed="false">
      <c r="A73" s="431" t="n">
        <v>38078</v>
      </c>
      <c r="B73" s="0" t="n">
        <v>0.1675</v>
      </c>
      <c r="C73" s="0"/>
      <c r="D73" s="0"/>
      <c r="E73" s="431" t="n">
        <v>38078</v>
      </c>
      <c r="F73" s="0" t="n">
        <v>0.0625</v>
      </c>
      <c r="G73" s="0"/>
      <c r="H73" s="0"/>
      <c r="I73" s="431" t="n">
        <v>38078</v>
      </c>
      <c r="J73" s="0" t="n">
        <v>0.54</v>
      </c>
      <c r="K73" s="0"/>
      <c r="L73" s="0"/>
      <c r="M73" s="431" t="n">
        <v>38078</v>
      </c>
      <c r="N73" s="0" t="n">
        <v>0.43</v>
      </c>
      <c r="O73" s="0"/>
      <c r="P73" s="0"/>
      <c r="Q73" s="431" t="n">
        <v>38078</v>
      </c>
      <c r="R73" s="0" t="n">
        <v>0.1975</v>
      </c>
      <c r="S73" s="0"/>
      <c r="T73" s="0"/>
      <c r="U73" s="431" t="n">
        <v>38078</v>
      </c>
      <c r="V73" s="0" t="n">
        <v>0.1775</v>
      </c>
      <c r="W73" s="0"/>
      <c r="X73" s="0"/>
      <c r="Y73" s="431" t="n">
        <v>38078</v>
      </c>
      <c r="Z73" s="0" t="n">
        <v>2.854</v>
      </c>
      <c r="AA73" s="0"/>
      <c r="AB73" s="0"/>
      <c r="AC73" s="431" t="n">
        <v>38078</v>
      </c>
      <c r="AD73" s="0" t="n">
        <v>1.421436748617</v>
      </c>
      <c r="AE73" s="0"/>
      <c r="AF73" s="0"/>
      <c r="AG73" s="431" t="n">
        <v>38078</v>
      </c>
      <c r="AH73" s="0" t="n">
        <v>0.063224519854789</v>
      </c>
      <c r="AI73" s="0"/>
      <c r="AJ73" s="0"/>
      <c r="AK73" s="431" t="n">
        <v>38078</v>
      </c>
      <c r="AL73" s="0" t="n">
        <v>0.07322780712837</v>
      </c>
      <c r="AM73" s="0"/>
      <c r="AN73" s="0"/>
      <c r="AO73" s="431" t="n">
        <v>38078</v>
      </c>
      <c r="AP73" s="0" t="n">
        <v>-0.2925</v>
      </c>
      <c r="AQ73" s="0"/>
      <c r="AR73" s="0"/>
      <c r="AS73" s="0"/>
      <c r="AT73" s="0"/>
      <c r="AU73" s="0"/>
      <c r="AW73" s="431" t="n">
        <v>38078</v>
      </c>
      <c r="AX73" s="0" t="n">
        <v>0.1675</v>
      </c>
      <c r="AY73" s="0"/>
      <c r="BA73" s="431" t="n">
        <v>37865</v>
      </c>
      <c r="BB73" s="0" t="n">
        <v>0.0095</v>
      </c>
      <c r="BC73" s="0"/>
      <c r="BE73" s="431" t="n">
        <v>38047</v>
      </c>
      <c r="BF73" s="0" t="n">
        <v>0.2425</v>
      </c>
      <c r="BG73" s="0"/>
      <c r="BI73" s="431" t="n">
        <v>37987</v>
      </c>
      <c r="BJ73" s="0" t="n">
        <v>-0.215</v>
      </c>
      <c r="BK73" s="0"/>
      <c r="BM73" s="431" t="n">
        <v>38078</v>
      </c>
      <c r="BN73" s="0" t="n">
        <v>0.17</v>
      </c>
      <c r="BO73" s="0"/>
    </row>
    <row r="74" customFormat="false" ht="12.75" hidden="false" customHeight="false" outlineLevel="0" collapsed="false">
      <c r="A74" s="431" t="n">
        <v>38108</v>
      </c>
      <c r="B74" s="0" t="n">
        <v>0.1575</v>
      </c>
      <c r="C74" s="0"/>
      <c r="D74" s="0"/>
      <c r="E74" s="431" t="n">
        <v>38108</v>
      </c>
      <c r="F74" s="0" t="n">
        <v>0.0525</v>
      </c>
      <c r="G74" s="0"/>
      <c r="H74" s="0"/>
      <c r="I74" s="431" t="n">
        <v>38108</v>
      </c>
      <c r="J74" s="0" t="n">
        <v>0.425</v>
      </c>
      <c r="K74" s="0"/>
      <c r="L74" s="0"/>
      <c r="M74" s="431" t="n">
        <v>38108</v>
      </c>
      <c r="N74" s="0" t="n">
        <v>0.3825</v>
      </c>
      <c r="O74" s="0"/>
      <c r="P74" s="0"/>
      <c r="Q74" s="431" t="n">
        <v>38108</v>
      </c>
      <c r="R74" s="0" t="n">
        <v>0.1725</v>
      </c>
      <c r="S74" s="0"/>
      <c r="T74" s="0"/>
      <c r="U74" s="431" t="n">
        <v>38108</v>
      </c>
      <c r="V74" s="0" t="n">
        <v>0.1625</v>
      </c>
      <c r="W74" s="0"/>
      <c r="X74" s="0"/>
      <c r="Y74" s="431" t="n">
        <v>38108</v>
      </c>
      <c r="Z74" s="0" t="n">
        <v>2.83</v>
      </c>
      <c r="AA74" s="0"/>
      <c r="AB74" s="0"/>
      <c r="AC74" s="431" t="n">
        <v>38108</v>
      </c>
      <c r="AD74" s="0" t="n">
        <v>1.420183110822</v>
      </c>
      <c r="AE74" s="0"/>
      <c r="AF74" s="0"/>
      <c r="AG74" s="431" t="n">
        <v>38108</v>
      </c>
      <c r="AH74" s="0" t="n">
        <v>0.06322760645219</v>
      </c>
      <c r="AI74" s="0"/>
      <c r="AJ74" s="0"/>
      <c r="AK74" s="431" t="n">
        <v>38108</v>
      </c>
      <c r="AL74" s="0" t="n">
        <v>0.073254340568195</v>
      </c>
      <c r="AM74" s="0"/>
      <c r="AN74" s="0"/>
      <c r="AO74" s="431" t="n">
        <v>38108</v>
      </c>
      <c r="AP74" s="0" t="n">
        <v>-0.2925</v>
      </c>
      <c r="AQ74" s="0"/>
      <c r="AR74" s="0"/>
      <c r="AS74" s="0"/>
      <c r="AT74" s="0"/>
      <c r="AU74" s="0"/>
      <c r="AW74" s="431" t="n">
        <v>38108</v>
      </c>
      <c r="AX74" s="0" t="n">
        <v>0.1575</v>
      </c>
      <c r="AY74" s="0"/>
      <c r="BA74" s="431" t="n">
        <v>37895</v>
      </c>
      <c r="BB74" s="0" t="n">
        <v>0.0095</v>
      </c>
      <c r="BC74" s="0"/>
      <c r="BE74" s="431" t="n">
        <v>38078</v>
      </c>
      <c r="BF74" s="0" t="n">
        <v>0.225</v>
      </c>
      <c r="BG74" s="0"/>
      <c r="BI74" s="431" t="n">
        <v>38018</v>
      </c>
      <c r="BJ74" s="0" t="n">
        <v>-0.2175</v>
      </c>
      <c r="BK74" s="0"/>
      <c r="BM74" s="431" t="n">
        <v>38108</v>
      </c>
      <c r="BN74" s="0" t="n">
        <v>0.17</v>
      </c>
      <c r="BO74" s="0"/>
    </row>
    <row r="75" customFormat="false" ht="12.75" hidden="false" customHeight="false" outlineLevel="0" collapsed="false">
      <c r="A75" s="431" t="n">
        <v>38139</v>
      </c>
      <c r="B75" s="0" t="n">
        <v>0.1525</v>
      </c>
      <c r="C75" s="0"/>
      <c r="D75" s="0"/>
      <c r="E75" s="431" t="n">
        <v>38139</v>
      </c>
      <c r="F75" s="0" t="n">
        <v>0.0475</v>
      </c>
      <c r="G75" s="0"/>
      <c r="H75" s="0"/>
      <c r="I75" s="431" t="n">
        <v>38139</v>
      </c>
      <c r="J75" s="0" t="n">
        <v>0.425</v>
      </c>
      <c r="K75" s="0"/>
      <c r="L75" s="0"/>
      <c r="M75" s="431" t="n">
        <v>38139</v>
      </c>
      <c r="N75" s="0" t="n">
        <v>0.3825</v>
      </c>
      <c r="O75" s="0"/>
      <c r="P75" s="0"/>
      <c r="Q75" s="431" t="n">
        <v>38139</v>
      </c>
      <c r="R75" s="0" t="n">
        <v>0.1725</v>
      </c>
      <c r="S75" s="0"/>
      <c r="T75" s="0"/>
      <c r="U75" s="431" t="n">
        <v>38139</v>
      </c>
      <c r="V75" s="0" t="n">
        <v>0.1625</v>
      </c>
      <c r="W75" s="0"/>
      <c r="X75" s="0"/>
      <c r="Y75" s="431" t="n">
        <v>38139</v>
      </c>
      <c r="Z75" s="0" t="n">
        <v>2.836</v>
      </c>
      <c r="AA75" s="0"/>
      <c r="AB75" s="0"/>
      <c r="AC75" s="431" t="n">
        <v>38139</v>
      </c>
      <c r="AD75" s="0" t="n">
        <v>1.418883313584</v>
      </c>
      <c r="AE75" s="0"/>
      <c r="AF75" s="0"/>
      <c r="AG75" s="431" t="n">
        <v>38139</v>
      </c>
      <c r="AH75" s="0" t="n">
        <v>0.063230795936174</v>
      </c>
      <c r="AI75" s="0"/>
      <c r="AJ75" s="0"/>
      <c r="AK75" s="431" t="n">
        <v>38139</v>
      </c>
      <c r="AL75" s="0" t="n">
        <v>0.073281758456259</v>
      </c>
      <c r="AM75" s="0"/>
      <c r="AN75" s="0"/>
      <c r="AO75" s="431" t="n">
        <v>38139</v>
      </c>
      <c r="AP75" s="0" t="n">
        <v>-0.2925</v>
      </c>
      <c r="AQ75" s="0"/>
      <c r="AR75" s="0"/>
      <c r="AS75" s="0"/>
      <c r="AT75" s="0"/>
      <c r="AU75" s="0"/>
      <c r="AW75" s="431" t="n">
        <v>38139</v>
      </c>
      <c r="AX75" s="0" t="n">
        <v>0.1525</v>
      </c>
      <c r="AY75" s="0"/>
      <c r="BA75" s="431" t="n">
        <v>37926</v>
      </c>
      <c r="BB75" s="0" t="n">
        <v>0.009</v>
      </c>
      <c r="BC75" s="0"/>
      <c r="BE75" s="431" t="n">
        <v>38108</v>
      </c>
      <c r="BF75" s="0" t="n">
        <v>0.225</v>
      </c>
      <c r="BG75" s="0"/>
      <c r="BI75" s="431" t="n">
        <v>38047</v>
      </c>
      <c r="BJ75" s="0" t="n">
        <v>-0.22</v>
      </c>
      <c r="BK75" s="0"/>
      <c r="BM75" s="431" t="n">
        <v>38139</v>
      </c>
      <c r="BN75" s="0" t="n">
        <v>0.17</v>
      </c>
      <c r="BO75" s="0"/>
    </row>
    <row r="76" customFormat="false" ht="12.75" hidden="false" customHeight="false" outlineLevel="0" collapsed="false">
      <c r="A76" s="431" t="n">
        <v>38169</v>
      </c>
      <c r="B76" s="0" t="n">
        <v>0.1425</v>
      </c>
      <c r="C76" s="0"/>
      <c r="D76" s="0"/>
      <c r="E76" s="431" t="n">
        <v>38169</v>
      </c>
      <c r="F76" s="0" t="n">
        <v>0.0375</v>
      </c>
      <c r="G76" s="0"/>
      <c r="H76" s="0"/>
      <c r="I76" s="431" t="n">
        <v>38169</v>
      </c>
      <c r="J76" s="0" t="n">
        <v>0.46</v>
      </c>
      <c r="K76" s="0"/>
      <c r="L76" s="0"/>
      <c r="M76" s="431" t="n">
        <v>38169</v>
      </c>
      <c r="N76" s="0" t="n">
        <v>0.41</v>
      </c>
      <c r="O76" s="0"/>
      <c r="P76" s="0"/>
      <c r="Q76" s="431" t="n">
        <v>38169</v>
      </c>
      <c r="R76" s="0" t="n">
        <v>0.185</v>
      </c>
      <c r="S76" s="0"/>
      <c r="T76" s="0"/>
      <c r="U76" s="431" t="n">
        <v>38169</v>
      </c>
      <c r="V76" s="0" t="n">
        <v>0.1625</v>
      </c>
      <c r="W76" s="0"/>
      <c r="X76" s="0"/>
      <c r="Y76" s="431" t="n">
        <v>38169</v>
      </c>
      <c r="Z76" s="0" t="n">
        <v>2.898</v>
      </c>
      <c r="AA76" s="0"/>
      <c r="AB76" s="0"/>
      <c r="AC76" s="431" t="n">
        <v>38169</v>
      </c>
      <c r="AD76" s="0" t="n">
        <v>1.417621228287</v>
      </c>
      <c r="AE76" s="0"/>
      <c r="AF76" s="0"/>
      <c r="AG76" s="431" t="n">
        <v>38169</v>
      </c>
      <c r="AH76" s="0" t="n">
        <v>0.06323388253358</v>
      </c>
      <c r="AI76" s="0"/>
      <c r="AJ76" s="0"/>
      <c r="AK76" s="431" t="n">
        <v>38169</v>
      </c>
      <c r="AL76" s="0" t="n">
        <v>0.073308291896557</v>
      </c>
      <c r="AM76" s="0"/>
      <c r="AN76" s="0"/>
      <c r="AO76" s="431" t="n">
        <v>38169</v>
      </c>
      <c r="AP76" s="0" t="n">
        <v>-0.2925</v>
      </c>
      <c r="AQ76" s="0"/>
      <c r="AR76" s="0"/>
      <c r="AS76" s="0"/>
      <c r="AT76" s="0"/>
      <c r="AU76" s="0"/>
      <c r="AW76" s="431" t="n">
        <v>38169</v>
      </c>
      <c r="AX76" s="0" t="n">
        <v>0.1425</v>
      </c>
      <c r="AY76" s="0"/>
      <c r="BA76" s="431" t="n">
        <v>37956</v>
      </c>
      <c r="BB76" s="0" t="n">
        <v>0.009</v>
      </c>
      <c r="BC76" s="0"/>
      <c r="BE76" s="431" t="n">
        <v>38139</v>
      </c>
      <c r="BF76" s="0" t="n">
        <v>0.225</v>
      </c>
      <c r="BG76" s="0"/>
      <c r="BI76" s="431" t="n">
        <v>38078</v>
      </c>
      <c r="BJ76" s="0" t="n">
        <v>-0.21</v>
      </c>
      <c r="BK76" s="0"/>
      <c r="BM76" s="431" t="n">
        <v>38169</v>
      </c>
      <c r="BN76" s="0" t="n">
        <v>0.17</v>
      </c>
      <c r="BO76" s="0"/>
    </row>
    <row r="77" customFormat="false" ht="12.75" hidden="false" customHeight="false" outlineLevel="0" collapsed="false">
      <c r="A77" s="431" t="n">
        <v>38200</v>
      </c>
      <c r="B77" s="0" t="n">
        <v>0.14</v>
      </c>
      <c r="C77" s="0"/>
      <c r="D77" s="0"/>
      <c r="E77" s="431" t="n">
        <v>38200</v>
      </c>
      <c r="F77" s="0" t="n">
        <v>0.035</v>
      </c>
      <c r="G77" s="0"/>
      <c r="H77" s="0"/>
      <c r="I77" s="431" t="n">
        <v>38200</v>
      </c>
      <c r="J77" s="0" t="n">
        <v>0.525</v>
      </c>
      <c r="K77" s="0"/>
      <c r="L77" s="0"/>
      <c r="M77" s="431" t="n">
        <v>38200</v>
      </c>
      <c r="N77" s="0" t="n">
        <v>0.41</v>
      </c>
      <c r="O77" s="0"/>
      <c r="P77" s="0"/>
      <c r="Q77" s="431" t="n">
        <v>38200</v>
      </c>
      <c r="R77" s="0" t="n">
        <v>0.185</v>
      </c>
      <c r="S77" s="0"/>
      <c r="T77" s="0"/>
      <c r="U77" s="431" t="n">
        <v>38200</v>
      </c>
      <c r="V77" s="0" t="n">
        <v>0.1625</v>
      </c>
      <c r="W77" s="0"/>
      <c r="X77" s="0"/>
      <c r="Y77" s="431" t="n">
        <v>38200</v>
      </c>
      <c r="Z77" s="0" t="n">
        <v>2.89</v>
      </c>
      <c r="AA77" s="0"/>
      <c r="AB77" s="0"/>
      <c r="AC77" s="431" t="n">
        <v>38200</v>
      </c>
      <c r="AD77" s="0" t="n">
        <v>1.416312730053</v>
      </c>
      <c r="AE77" s="0"/>
      <c r="AF77" s="0"/>
      <c r="AG77" s="431" t="n">
        <v>38200</v>
      </c>
      <c r="AH77" s="0" t="n">
        <v>0.06323707201757</v>
      </c>
      <c r="AI77" s="0"/>
      <c r="AJ77" s="0"/>
      <c r="AK77" s="431" t="n">
        <v>38200</v>
      </c>
      <c r="AL77" s="0" t="n">
        <v>0.073335709785109</v>
      </c>
      <c r="AM77" s="0"/>
      <c r="AN77" s="0"/>
      <c r="AO77" s="431" t="n">
        <v>38200</v>
      </c>
      <c r="AP77" s="0" t="n">
        <v>-0.2925</v>
      </c>
      <c r="AQ77" s="0"/>
      <c r="AR77" s="0"/>
      <c r="AS77" s="0"/>
      <c r="AT77" s="0"/>
      <c r="AU77" s="0"/>
      <c r="AW77" s="431" t="n">
        <v>38200</v>
      </c>
      <c r="AX77" s="0" t="n">
        <v>0.14</v>
      </c>
      <c r="AY77" s="0"/>
      <c r="BA77" s="431" t="n">
        <v>37987</v>
      </c>
      <c r="BB77" s="0" t="n">
        <v>0.009</v>
      </c>
      <c r="BC77" s="0"/>
      <c r="BE77" s="431" t="n">
        <v>38169</v>
      </c>
      <c r="BF77" s="0" t="n">
        <v>0.2225</v>
      </c>
      <c r="BG77" s="0"/>
      <c r="BI77" s="431" t="n">
        <v>38108</v>
      </c>
      <c r="BJ77" s="0" t="n">
        <v>-0.21</v>
      </c>
      <c r="BK77" s="0"/>
      <c r="BM77" s="431" t="n">
        <v>38200</v>
      </c>
      <c r="BN77" s="0" t="n">
        <v>0.17</v>
      </c>
      <c r="BO77" s="0"/>
    </row>
    <row r="78" customFormat="false" ht="12.75" hidden="false" customHeight="false" outlineLevel="0" collapsed="false">
      <c r="A78" s="431" t="n">
        <v>38231</v>
      </c>
      <c r="B78" s="0" t="n">
        <v>0.1375</v>
      </c>
      <c r="C78" s="0"/>
      <c r="D78" s="0"/>
      <c r="E78" s="431" t="n">
        <v>38231</v>
      </c>
      <c r="F78" s="0" t="n">
        <v>0.0325</v>
      </c>
      <c r="G78" s="0"/>
      <c r="H78" s="0"/>
      <c r="I78" s="431" t="n">
        <v>38231</v>
      </c>
      <c r="J78" s="0" t="n">
        <v>0.425</v>
      </c>
      <c r="K78" s="0"/>
      <c r="L78" s="0"/>
      <c r="M78" s="431" t="n">
        <v>38231</v>
      </c>
      <c r="N78" s="0" t="n">
        <v>0.3825</v>
      </c>
      <c r="O78" s="0"/>
      <c r="P78" s="0"/>
      <c r="Q78" s="431" t="n">
        <v>38231</v>
      </c>
      <c r="R78" s="0" t="n">
        <v>0.1625</v>
      </c>
      <c r="S78" s="0"/>
      <c r="T78" s="0"/>
      <c r="U78" s="431" t="n">
        <v>38231</v>
      </c>
      <c r="V78" s="0" t="n">
        <v>0.1625</v>
      </c>
      <c r="W78" s="0"/>
      <c r="X78" s="0"/>
      <c r="Y78" s="431" t="n">
        <v>38231</v>
      </c>
      <c r="Z78" s="0" t="n">
        <v>2.879</v>
      </c>
      <c r="AA78" s="0"/>
      <c r="AB78" s="0"/>
      <c r="AC78" s="431" t="n">
        <v>38231</v>
      </c>
      <c r="AD78" s="0" t="n">
        <v>1.414999831598</v>
      </c>
      <c r="AE78" s="0"/>
      <c r="AF78" s="0"/>
      <c r="AG78" s="431" t="n">
        <v>38231</v>
      </c>
      <c r="AH78" s="0" t="n">
        <v>0.063240261501564</v>
      </c>
      <c r="AI78" s="0"/>
      <c r="AJ78" s="0"/>
      <c r="AK78" s="431" t="n">
        <v>38231</v>
      </c>
      <c r="AL78" s="0" t="n">
        <v>0.073363127673909</v>
      </c>
      <c r="AM78" s="0"/>
      <c r="AN78" s="0"/>
      <c r="AO78" s="431" t="n">
        <v>38231</v>
      </c>
      <c r="AP78" s="0" t="n">
        <v>-0.2925</v>
      </c>
      <c r="AQ78" s="0"/>
      <c r="AR78" s="0"/>
      <c r="AS78" s="0"/>
      <c r="AT78" s="0"/>
      <c r="AU78" s="0"/>
      <c r="AW78" s="431" t="n">
        <v>38231</v>
      </c>
      <c r="AX78" s="0" t="n">
        <v>0.1375</v>
      </c>
      <c r="AY78" s="0"/>
      <c r="BA78" s="431" t="n">
        <v>38018</v>
      </c>
      <c r="BB78" s="0" t="n">
        <v>0.009</v>
      </c>
      <c r="BC78" s="0"/>
      <c r="BE78" s="431" t="n">
        <v>38200</v>
      </c>
      <c r="BF78" s="0" t="n">
        <v>0.2225</v>
      </c>
      <c r="BG78" s="0"/>
      <c r="BI78" s="431" t="n">
        <v>38139</v>
      </c>
      <c r="BJ78" s="0" t="n">
        <v>-0.21</v>
      </c>
      <c r="BK78" s="0"/>
      <c r="BM78" s="431" t="n">
        <v>38231</v>
      </c>
      <c r="BN78" s="0" t="n">
        <v>0.17</v>
      </c>
      <c r="BO78" s="0"/>
    </row>
    <row r="79" customFormat="false" ht="12.75" hidden="false" customHeight="false" outlineLevel="0" collapsed="false">
      <c r="A79" s="431" t="n">
        <v>38261</v>
      </c>
      <c r="B79" s="0" t="n">
        <v>0.1525</v>
      </c>
      <c r="C79" s="0"/>
      <c r="D79" s="0"/>
      <c r="E79" s="431" t="n">
        <v>38261</v>
      </c>
      <c r="F79" s="0" t="n">
        <v>0.0475</v>
      </c>
      <c r="G79" s="0"/>
      <c r="H79" s="0"/>
      <c r="I79" s="431" t="n">
        <v>38261</v>
      </c>
      <c r="J79" s="0" t="n">
        <v>0.345</v>
      </c>
      <c r="K79" s="0"/>
      <c r="L79" s="0"/>
      <c r="M79" s="431" t="n">
        <v>38261</v>
      </c>
      <c r="N79" s="0" t="n">
        <v>0.3625</v>
      </c>
      <c r="O79" s="0"/>
      <c r="P79" s="0"/>
      <c r="Q79" s="431" t="n">
        <v>38261</v>
      </c>
      <c r="R79" s="0" t="n">
        <v>0.185</v>
      </c>
      <c r="S79" s="0"/>
      <c r="T79" s="0"/>
      <c r="U79" s="431" t="n">
        <v>38261</v>
      </c>
      <c r="V79" s="0" t="n">
        <v>0.165</v>
      </c>
      <c r="W79" s="0"/>
      <c r="X79" s="0"/>
      <c r="Y79" s="431" t="n">
        <v>38261</v>
      </c>
      <c r="Z79" s="0" t="n">
        <v>2.896</v>
      </c>
      <c r="AA79" s="0"/>
      <c r="AB79" s="0"/>
      <c r="AC79" s="431" t="n">
        <v>38261</v>
      </c>
      <c r="AD79" s="0" t="n">
        <v>1.413725108865</v>
      </c>
      <c r="AE79" s="0"/>
      <c r="AF79" s="0"/>
      <c r="AG79" s="431" t="n">
        <v>38261</v>
      </c>
      <c r="AH79" s="0" t="n">
        <v>0.06324334809898</v>
      </c>
      <c r="AI79" s="0"/>
      <c r="AJ79" s="0"/>
      <c r="AK79" s="431" t="n">
        <v>38261</v>
      </c>
      <c r="AL79" s="0" t="n">
        <v>0.07338966111492</v>
      </c>
      <c r="AM79" s="0"/>
      <c r="AN79" s="0"/>
      <c r="AO79" s="431" t="n">
        <v>38261</v>
      </c>
      <c r="AP79" s="0" t="n">
        <v>-0.2925</v>
      </c>
      <c r="AQ79" s="0"/>
      <c r="AR79" s="0"/>
      <c r="AS79" s="0"/>
      <c r="AT79" s="0"/>
      <c r="AU79" s="0"/>
      <c r="AW79" s="431" t="n">
        <v>38261</v>
      </c>
      <c r="AX79" s="0" t="n">
        <v>0.1525</v>
      </c>
      <c r="AY79" s="0"/>
      <c r="BA79" s="431" t="n">
        <v>38047</v>
      </c>
      <c r="BB79" s="0" t="n">
        <v>0.009</v>
      </c>
      <c r="BC79" s="0"/>
      <c r="BE79" s="431" t="n">
        <v>38231</v>
      </c>
      <c r="BF79" s="0" t="n">
        <v>0.2225</v>
      </c>
      <c r="BG79" s="0"/>
      <c r="BI79" s="431" t="n">
        <v>38169</v>
      </c>
      <c r="BJ79" s="0" t="n">
        <v>-0.21</v>
      </c>
      <c r="BK79" s="0"/>
      <c r="BM79" s="431" t="n">
        <v>38261</v>
      </c>
      <c r="BN79" s="0" t="n">
        <v>0.17</v>
      </c>
      <c r="BO79" s="0"/>
    </row>
    <row r="80" customFormat="false" ht="12.75" hidden="false" customHeight="false" outlineLevel="0" collapsed="false">
      <c r="A80" s="431" t="n">
        <v>38292</v>
      </c>
      <c r="B80" s="0" t="n">
        <v>0.1925</v>
      </c>
      <c r="C80" s="0"/>
      <c r="D80" s="0"/>
      <c r="E80" s="431" t="n">
        <v>38292</v>
      </c>
      <c r="F80" s="0" t="n">
        <v>0.1075</v>
      </c>
      <c r="G80" s="0"/>
      <c r="H80" s="0"/>
      <c r="I80" s="431" t="n">
        <v>38292</v>
      </c>
      <c r="J80" s="0" t="n">
        <v>0.72</v>
      </c>
      <c r="K80" s="0"/>
      <c r="L80" s="0"/>
      <c r="M80" s="431" t="n">
        <v>38292</v>
      </c>
      <c r="N80" s="0" t="n">
        <v>0.69</v>
      </c>
      <c r="O80" s="0"/>
      <c r="P80" s="0"/>
      <c r="Q80" s="431" t="n">
        <v>38292</v>
      </c>
      <c r="R80" s="0" t="n">
        <v>0.2875</v>
      </c>
      <c r="S80" s="0"/>
      <c r="T80" s="0"/>
      <c r="U80" s="431" t="n">
        <v>38292</v>
      </c>
      <c r="V80" s="0" t="n">
        <v>0.24</v>
      </c>
      <c r="W80" s="0"/>
      <c r="X80" s="0"/>
      <c r="Y80" s="431" t="n">
        <v>38292</v>
      </c>
      <c r="Z80" s="0" t="n">
        <v>2.989</v>
      </c>
      <c r="AA80" s="0"/>
      <c r="AB80" s="0"/>
      <c r="AC80" s="431" t="n">
        <v>38292</v>
      </c>
      <c r="AD80" s="0" t="n">
        <v>1.412403594589</v>
      </c>
      <c r="AE80" s="0"/>
      <c r="AF80" s="0"/>
      <c r="AG80" s="431" t="n">
        <v>38292</v>
      </c>
      <c r="AH80" s="0" t="n">
        <v>0.06324653758298</v>
      </c>
      <c r="AI80" s="0"/>
      <c r="AJ80" s="0"/>
      <c r="AK80" s="431" t="n">
        <v>38292</v>
      </c>
      <c r="AL80" s="0" t="n">
        <v>0.073417079004208</v>
      </c>
      <c r="AM80" s="0"/>
      <c r="AN80" s="0"/>
      <c r="AO80" s="431" t="n">
        <v>38292</v>
      </c>
      <c r="AP80" s="0" t="n">
        <v>-0.25</v>
      </c>
      <c r="AQ80" s="0"/>
      <c r="AR80" s="0"/>
      <c r="AS80" s="0"/>
      <c r="AT80" s="0"/>
      <c r="AU80" s="0"/>
      <c r="AW80" s="431" t="n">
        <v>38292</v>
      </c>
      <c r="AX80" s="0" t="n">
        <v>0.1925</v>
      </c>
      <c r="AY80" s="0"/>
      <c r="BA80" s="431" t="n">
        <v>38078</v>
      </c>
      <c r="BB80" s="0" t="n">
        <v>0.0095</v>
      </c>
      <c r="BC80" s="0"/>
      <c r="BE80" s="431" t="n">
        <v>38261</v>
      </c>
      <c r="BF80" s="0" t="n">
        <v>0.2225</v>
      </c>
      <c r="BG80" s="0"/>
      <c r="BI80" s="431" t="n">
        <v>38200</v>
      </c>
      <c r="BJ80" s="0" t="n">
        <v>-0.21</v>
      </c>
      <c r="BK80" s="0"/>
      <c r="BM80" s="431" t="n">
        <v>38292</v>
      </c>
      <c r="BN80" s="0" t="n">
        <v>0.29</v>
      </c>
      <c r="BO80" s="0"/>
    </row>
    <row r="81" customFormat="false" ht="12.75" hidden="false" customHeight="false" outlineLevel="0" collapsed="false">
      <c r="A81" s="431" t="n">
        <v>38322</v>
      </c>
      <c r="B81" s="0" t="n">
        <v>0.2325</v>
      </c>
      <c r="C81" s="0"/>
      <c r="D81" s="0"/>
      <c r="E81" s="431" t="n">
        <v>38322</v>
      </c>
      <c r="F81" s="0" t="n">
        <v>0.1475</v>
      </c>
      <c r="G81" s="0"/>
      <c r="H81" s="0"/>
      <c r="I81" s="431" t="n">
        <v>38322</v>
      </c>
      <c r="J81" s="0" t="n">
        <v>1.035</v>
      </c>
      <c r="K81" s="0"/>
      <c r="L81" s="0"/>
      <c r="M81" s="431" t="n">
        <v>38322</v>
      </c>
      <c r="N81" s="0" t="n">
        <v>1</v>
      </c>
      <c r="O81" s="0"/>
      <c r="P81" s="0"/>
      <c r="Q81" s="431" t="n">
        <v>38322</v>
      </c>
      <c r="R81" s="0" t="n">
        <v>0.3375</v>
      </c>
      <c r="S81" s="0"/>
      <c r="T81" s="0"/>
      <c r="U81" s="431" t="n">
        <v>38322</v>
      </c>
      <c r="V81" s="0" t="n">
        <v>0.295</v>
      </c>
      <c r="W81" s="0"/>
      <c r="X81" s="0"/>
      <c r="Y81" s="431" t="n">
        <v>38322</v>
      </c>
      <c r="Z81" s="0" t="n">
        <v>3.086</v>
      </c>
      <c r="AA81" s="0"/>
      <c r="AB81" s="0"/>
      <c r="AC81" s="431" t="n">
        <v>38322</v>
      </c>
      <c r="AD81" s="0" t="n">
        <v>1.411120561434</v>
      </c>
      <c r="AE81" s="0"/>
      <c r="AF81" s="0"/>
      <c r="AG81" s="431" t="n">
        <v>38322</v>
      </c>
      <c r="AH81" s="0" t="n">
        <v>0.063249624180404</v>
      </c>
      <c r="AI81" s="0"/>
      <c r="AJ81" s="0"/>
      <c r="AK81" s="431" t="n">
        <v>38322</v>
      </c>
      <c r="AL81" s="0" t="n">
        <v>0.073443612445691</v>
      </c>
      <c r="AM81" s="0"/>
      <c r="AN81" s="0"/>
      <c r="AO81" s="431" t="n">
        <v>38322</v>
      </c>
      <c r="AP81" s="0" t="n">
        <v>-0.25</v>
      </c>
      <c r="AQ81" s="0"/>
      <c r="AR81" s="0"/>
      <c r="AS81" s="0"/>
      <c r="AT81" s="0"/>
      <c r="AU81" s="0"/>
      <c r="AW81" s="431" t="n">
        <v>38322</v>
      </c>
      <c r="AX81" s="0" t="n">
        <v>0.2325</v>
      </c>
      <c r="AY81" s="0"/>
      <c r="BA81" s="431" t="n">
        <v>38108</v>
      </c>
      <c r="BB81" s="0" t="n">
        <v>0.0095</v>
      </c>
      <c r="BC81" s="0"/>
      <c r="BE81" s="431" t="n">
        <v>38292</v>
      </c>
      <c r="BF81" s="0" t="n">
        <v>0.225</v>
      </c>
      <c r="BG81" s="0"/>
      <c r="BI81" s="431" t="n">
        <v>38231</v>
      </c>
      <c r="BJ81" s="0" t="n">
        <v>-0.21</v>
      </c>
      <c r="BK81" s="0"/>
      <c r="BM81" s="431" t="n">
        <v>38322</v>
      </c>
      <c r="BN81" s="0" t="n">
        <v>0.31</v>
      </c>
      <c r="BO81" s="0"/>
    </row>
    <row r="82" customFormat="false" ht="12.75" hidden="false" customHeight="false" outlineLevel="0" collapsed="false">
      <c r="A82" s="431" t="n">
        <v>38353</v>
      </c>
      <c r="B82" s="0" t="n">
        <v>0.245</v>
      </c>
      <c r="C82" s="0"/>
      <c r="D82" s="0"/>
      <c r="E82" s="431" t="n">
        <v>38353</v>
      </c>
      <c r="F82" s="0" t="n">
        <v>0.1825</v>
      </c>
      <c r="G82" s="0"/>
      <c r="H82" s="0"/>
      <c r="I82" s="431" t="n">
        <v>38353</v>
      </c>
      <c r="J82" s="0" t="n">
        <v>1.505</v>
      </c>
      <c r="K82" s="0"/>
      <c r="L82" s="0"/>
      <c r="M82" s="431" t="n">
        <v>38353</v>
      </c>
      <c r="N82" s="0" t="n">
        <v>1.15</v>
      </c>
      <c r="O82" s="0"/>
      <c r="P82" s="0"/>
      <c r="Q82" s="431" t="n">
        <v>38353</v>
      </c>
      <c r="R82" s="0" t="n">
        <v>0.4375</v>
      </c>
      <c r="S82" s="0"/>
      <c r="T82" s="0"/>
      <c r="U82" s="431" t="n">
        <v>38353</v>
      </c>
      <c r="V82" s="0" t="n">
        <v>0.3425</v>
      </c>
      <c r="W82" s="0"/>
      <c r="X82" s="0"/>
      <c r="Y82" s="431" t="n">
        <v>38353</v>
      </c>
      <c r="Z82" s="0" t="n">
        <v>3.241</v>
      </c>
      <c r="AA82" s="0"/>
      <c r="AB82" s="0"/>
      <c r="AC82" s="431" t="n">
        <v>38353</v>
      </c>
      <c r="AD82" s="0" t="n">
        <v>1.409790488178</v>
      </c>
      <c r="AE82" s="0"/>
      <c r="AF82" s="0"/>
      <c r="AG82" s="431" t="n">
        <v>38353</v>
      </c>
      <c r="AH82" s="0" t="n">
        <v>0.06325281366441</v>
      </c>
      <c r="AI82" s="0"/>
      <c r="AJ82" s="0"/>
      <c r="AK82" s="431" t="n">
        <v>38353</v>
      </c>
      <c r="AL82" s="0" t="n">
        <v>0.073471030335468</v>
      </c>
      <c r="AM82" s="0"/>
      <c r="AN82" s="0"/>
      <c r="AO82" s="431" t="n">
        <v>38353</v>
      </c>
      <c r="AP82" s="0" t="n">
        <v>-0.25</v>
      </c>
      <c r="AQ82" s="0"/>
      <c r="AR82" s="0"/>
      <c r="AS82" s="0"/>
      <c r="AT82" s="0"/>
      <c r="AU82" s="0"/>
      <c r="AW82" s="431" t="n">
        <v>38353</v>
      </c>
      <c r="AX82" s="0" t="n">
        <v>0.245</v>
      </c>
      <c r="AY82" s="0"/>
      <c r="BA82" s="431" t="n">
        <v>38139</v>
      </c>
      <c r="BB82" s="0" t="n">
        <v>0.0095</v>
      </c>
      <c r="BC82" s="0"/>
      <c r="BE82" s="431" t="n">
        <v>38322</v>
      </c>
      <c r="BF82" s="0" t="n">
        <v>0.2275</v>
      </c>
      <c r="BG82" s="0"/>
      <c r="BI82" s="431" t="n">
        <v>38261</v>
      </c>
      <c r="BJ82" s="0" t="n">
        <v>-0.21</v>
      </c>
      <c r="BK82" s="0"/>
      <c r="BM82" s="431" t="n">
        <v>38353</v>
      </c>
      <c r="BN82" s="0" t="n">
        <v>0.325</v>
      </c>
      <c r="BO82" s="0"/>
    </row>
    <row r="83" customFormat="false" ht="12.75" hidden="false" customHeight="false" outlineLevel="0" collapsed="false">
      <c r="A83" s="431" t="n">
        <v>38384</v>
      </c>
      <c r="B83" s="0" t="n">
        <v>0.2225</v>
      </c>
      <c r="C83" s="0"/>
      <c r="D83" s="0"/>
      <c r="E83" s="431" t="n">
        <v>38384</v>
      </c>
      <c r="F83" s="0" t="n">
        <v>0.1625</v>
      </c>
      <c r="G83" s="0"/>
      <c r="H83" s="0"/>
      <c r="I83" s="431" t="n">
        <v>38384</v>
      </c>
      <c r="J83" s="0" t="n">
        <v>1.385</v>
      </c>
      <c r="K83" s="0"/>
      <c r="L83" s="0"/>
      <c r="M83" s="431" t="n">
        <v>38384</v>
      </c>
      <c r="N83" s="0" t="n">
        <v>1.14</v>
      </c>
      <c r="O83" s="0"/>
      <c r="P83" s="0"/>
      <c r="Q83" s="431" t="n">
        <v>38384</v>
      </c>
      <c r="R83" s="0" t="n">
        <v>0.435</v>
      </c>
      <c r="S83" s="0"/>
      <c r="T83" s="0"/>
      <c r="U83" s="431" t="n">
        <v>38384</v>
      </c>
      <c r="V83" s="0" t="n">
        <v>0.3375</v>
      </c>
      <c r="W83" s="0"/>
      <c r="X83" s="0"/>
      <c r="Y83" s="431" t="n">
        <v>38384</v>
      </c>
      <c r="Z83" s="0" t="n">
        <v>3.124</v>
      </c>
      <c r="AA83" s="0"/>
      <c r="AB83" s="0"/>
      <c r="AC83" s="431" t="n">
        <v>38384</v>
      </c>
      <c r="AD83" s="0" t="n">
        <v>1.408456087151</v>
      </c>
      <c r="AE83" s="0"/>
      <c r="AF83" s="0"/>
      <c r="AG83" s="431" t="n">
        <v>38384</v>
      </c>
      <c r="AH83" s="0" t="n">
        <v>0.063256003148421</v>
      </c>
      <c r="AI83" s="0"/>
      <c r="AJ83" s="0"/>
      <c r="AK83" s="431" t="n">
        <v>38384</v>
      </c>
      <c r="AL83" s="0" t="n">
        <v>0.073498448225493</v>
      </c>
      <c r="AM83" s="0"/>
      <c r="AN83" s="0"/>
      <c r="AO83" s="431" t="n">
        <v>38384</v>
      </c>
      <c r="AP83" s="0" t="n">
        <v>-0.25</v>
      </c>
      <c r="AQ83" s="0"/>
      <c r="AR83" s="0"/>
      <c r="AS83" s="0"/>
      <c r="AT83" s="0"/>
      <c r="AU83" s="0"/>
      <c r="AW83" s="431" t="n">
        <v>38384</v>
      </c>
      <c r="AX83" s="0" t="n">
        <v>0.2225</v>
      </c>
      <c r="AY83" s="0"/>
      <c r="BA83" s="431" t="n">
        <v>38169</v>
      </c>
      <c r="BB83" s="0" t="n">
        <v>0.0095</v>
      </c>
      <c r="BC83" s="0"/>
      <c r="BE83" s="431" t="n">
        <v>38353</v>
      </c>
      <c r="BF83" s="0" t="n">
        <v>0.2325</v>
      </c>
      <c r="BG83" s="0"/>
      <c r="BI83" s="431" t="n">
        <v>38292</v>
      </c>
      <c r="BJ83" s="0" t="n">
        <v>-0.205</v>
      </c>
      <c r="BK83" s="0"/>
      <c r="BM83" s="431" t="n">
        <v>38384</v>
      </c>
      <c r="BN83" s="0" t="n">
        <v>0.37</v>
      </c>
      <c r="BO83" s="0"/>
    </row>
    <row r="84" customFormat="false" ht="12.75" hidden="false" customHeight="false" outlineLevel="0" collapsed="false">
      <c r="A84" s="431" t="n">
        <v>38412</v>
      </c>
      <c r="B84" s="0" t="n">
        <v>0.22</v>
      </c>
      <c r="C84" s="0"/>
      <c r="D84" s="0"/>
      <c r="E84" s="431" t="n">
        <v>38412</v>
      </c>
      <c r="F84" s="0" t="n">
        <v>0.1625</v>
      </c>
      <c r="G84" s="0"/>
      <c r="H84" s="0"/>
      <c r="I84" s="431" t="n">
        <v>38412</v>
      </c>
      <c r="J84" s="0" t="n">
        <v>0.875</v>
      </c>
      <c r="K84" s="0"/>
      <c r="L84" s="0"/>
      <c r="M84" s="431" t="n">
        <v>38412</v>
      </c>
      <c r="N84" s="0" t="n">
        <v>0.79</v>
      </c>
      <c r="O84" s="0"/>
      <c r="P84" s="0"/>
      <c r="Q84" s="431" t="n">
        <v>38412</v>
      </c>
      <c r="R84" s="0" t="n">
        <v>0.3025</v>
      </c>
      <c r="S84" s="0"/>
      <c r="T84" s="0"/>
      <c r="U84" s="431" t="n">
        <v>38412</v>
      </c>
      <c r="V84" s="0" t="n">
        <v>0.26</v>
      </c>
      <c r="W84" s="0"/>
      <c r="X84" s="0"/>
      <c r="Y84" s="431" t="n">
        <v>38412</v>
      </c>
      <c r="Z84" s="0" t="n">
        <v>2.993</v>
      </c>
      <c r="AA84" s="0"/>
      <c r="AB84" s="0"/>
      <c r="AC84" s="431" t="n">
        <v>38412</v>
      </c>
      <c r="AD84" s="0" t="n">
        <v>1.407247114198</v>
      </c>
      <c r="AE84" s="0"/>
      <c r="AF84" s="0"/>
      <c r="AG84" s="431" t="n">
        <v>38412</v>
      </c>
      <c r="AH84" s="0" t="n">
        <v>0.063258883972691</v>
      </c>
      <c r="AI84" s="0"/>
      <c r="AJ84" s="0"/>
      <c r="AK84" s="431" t="n">
        <v>38412</v>
      </c>
      <c r="AL84" s="0" t="n">
        <v>0.073523212771535</v>
      </c>
      <c r="AM84" s="0"/>
      <c r="AN84" s="0"/>
      <c r="AO84" s="431" t="n">
        <v>38412</v>
      </c>
      <c r="AP84" s="0" t="n">
        <v>-0.25</v>
      </c>
      <c r="AQ84" s="0"/>
      <c r="AR84" s="0"/>
      <c r="AS84" s="0"/>
      <c r="AT84" s="0"/>
      <c r="AU84" s="0"/>
      <c r="AW84" s="431" t="n">
        <v>38412</v>
      </c>
      <c r="AX84" s="0" t="n">
        <v>0.22</v>
      </c>
      <c r="AY84" s="0"/>
      <c r="BA84" s="431" t="n">
        <v>38200</v>
      </c>
      <c r="BB84" s="0" t="n">
        <v>0.0095</v>
      </c>
      <c r="BC84" s="0"/>
      <c r="BE84" s="431" t="n">
        <v>38384</v>
      </c>
      <c r="BF84" s="0" t="n">
        <v>0.2275</v>
      </c>
      <c r="BG84" s="0"/>
      <c r="BI84" s="431" t="n">
        <v>38322</v>
      </c>
      <c r="BJ84" s="0" t="n">
        <v>-0.2125</v>
      </c>
      <c r="BK84" s="0"/>
      <c r="BM84" s="431" t="n">
        <v>38412</v>
      </c>
      <c r="BN84" s="0" t="n">
        <v>0.37</v>
      </c>
      <c r="BO84" s="0"/>
    </row>
    <row r="85" customFormat="false" ht="12.75" hidden="false" customHeight="false" outlineLevel="0" collapsed="false">
      <c r="A85" s="431" t="n">
        <v>38443</v>
      </c>
      <c r="B85" s="0" t="n">
        <v>0.17</v>
      </c>
      <c r="C85" s="0"/>
      <c r="D85" s="0"/>
      <c r="E85" s="431" t="n">
        <v>38443</v>
      </c>
      <c r="F85" s="0" t="n">
        <v>0.0675</v>
      </c>
      <c r="G85" s="0"/>
      <c r="H85" s="0"/>
      <c r="I85" s="431" t="n">
        <v>38443</v>
      </c>
      <c r="J85" s="0" t="n">
        <v>0.54</v>
      </c>
      <c r="K85" s="0"/>
      <c r="L85" s="0"/>
      <c r="M85" s="431" t="n">
        <v>38443</v>
      </c>
      <c r="N85" s="0" t="n">
        <v>0.43</v>
      </c>
      <c r="O85" s="0"/>
      <c r="P85" s="0"/>
      <c r="Q85" s="431" t="n">
        <v>38443</v>
      </c>
      <c r="R85" s="0" t="n">
        <v>0.1975</v>
      </c>
      <c r="S85" s="0"/>
      <c r="T85" s="0"/>
      <c r="U85" s="431" t="n">
        <v>38443</v>
      </c>
      <c r="V85" s="0" t="n">
        <v>0.1775</v>
      </c>
      <c r="W85" s="0"/>
      <c r="X85" s="0"/>
      <c r="Y85" s="431" t="n">
        <v>38443</v>
      </c>
      <c r="Z85" s="0" t="n">
        <v>2.856</v>
      </c>
      <c r="AA85" s="0"/>
      <c r="AB85" s="0"/>
      <c r="AC85" s="431" t="n">
        <v>38443</v>
      </c>
      <c r="AD85" s="0" t="n">
        <v>1.405904517339</v>
      </c>
      <c r="AE85" s="0"/>
      <c r="AF85" s="0"/>
      <c r="AG85" s="431" t="n">
        <v>38443</v>
      </c>
      <c r="AH85" s="0" t="n">
        <v>0.063262073456707</v>
      </c>
      <c r="AI85" s="0"/>
      <c r="AJ85" s="0"/>
      <c r="AK85" s="431" t="n">
        <v>38443</v>
      </c>
      <c r="AL85" s="0" t="n">
        <v>0.073550630662033</v>
      </c>
      <c r="AM85" s="0"/>
      <c r="AN85" s="0"/>
      <c r="AO85" s="431" t="n">
        <v>38443</v>
      </c>
      <c r="AP85" s="0" t="n">
        <v>-0.2925</v>
      </c>
      <c r="AQ85" s="0"/>
      <c r="AR85" s="0"/>
      <c r="AS85" s="0"/>
      <c r="AT85" s="0"/>
      <c r="AU85" s="0"/>
      <c r="AW85" s="431" t="n">
        <v>38443</v>
      </c>
      <c r="AX85" s="0" t="n">
        <v>0.17</v>
      </c>
      <c r="AY85" s="0"/>
      <c r="BA85" s="431" t="n">
        <v>38231</v>
      </c>
      <c r="BB85" s="0" t="n">
        <v>0.0095</v>
      </c>
      <c r="BC85" s="0"/>
      <c r="BE85" s="431" t="n">
        <v>38412</v>
      </c>
      <c r="BF85" s="0" t="n">
        <v>0.225</v>
      </c>
      <c r="BG85" s="0"/>
      <c r="BI85" s="431" t="n">
        <v>38353</v>
      </c>
      <c r="BJ85" s="0" t="n">
        <v>-0.215</v>
      </c>
      <c r="BK85" s="0"/>
      <c r="BM85" s="431" t="n">
        <v>38443</v>
      </c>
      <c r="BN85" s="0" t="n">
        <v>0.17</v>
      </c>
      <c r="BO85" s="0"/>
    </row>
    <row r="86" customFormat="false" ht="12.75" hidden="false" customHeight="false" outlineLevel="0" collapsed="false">
      <c r="A86" s="431" t="n">
        <v>38473</v>
      </c>
      <c r="B86" s="0" t="n">
        <v>0.16</v>
      </c>
      <c r="C86" s="0"/>
      <c r="D86" s="0"/>
      <c r="E86" s="431" t="n">
        <v>38473</v>
      </c>
      <c r="F86" s="0" t="n">
        <v>0.0675</v>
      </c>
      <c r="G86" s="0"/>
      <c r="H86" s="0"/>
      <c r="I86" s="431" t="n">
        <v>38473</v>
      </c>
      <c r="J86" s="0" t="n">
        <v>0.425</v>
      </c>
      <c r="K86" s="0"/>
      <c r="L86" s="0"/>
      <c r="M86" s="431" t="n">
        <v>38473</v>
      </c>
      <c r="N86" s="0" t="n">
        <v>0.3825</v>
      </c>
      <c r="O86" s="0"/>
      <c r="P86" s="0"/>
      <c r="Q86" s="431" t="n">
        <v>38473</v>
      </c>
      <c r="R86" s="0" t="n">
        <v>0.1725</v>
      </c>
      <c r="S86" s="0"/>
      <c r="T86" s="0"/>
      <c r="U86" s="431" t="n">
        <v>38473</v>
      </c>
      <c r="V86" s="0" t="n">
        <v>0.1625</v>
      </c>
      <c r="W86" s="0"/>
      <c r="X86" s="0"/>
      <c r="Y86" s="431" t="n">
        <v>38473</v>
      </c>
      <c r="Z86" s="0" t="n">
        <v>2.833</v>
      </c>
      <c r="AA86" s="0"/>
      <c r="AB86" s="0"/>
      <c r="AC86" s="431" t="n">
        <v>38473</v>
      </c>
      <c r="AD86" s="0" t="n">
        <v>1.404601150271</v>
      </c>
      <c r="AE86" s="0"/>
      <c r="AF86" s="0"/>
      <c r="AG86" s="431" t="n">
        <v>38473</v>
      </c>
      <c r="AH86" s="0" t="n">
        <v>0.063265160054146</v>
      </c>
      <c r="AI86" s="0"/>
      <c r="AJ86" s="0"/>
      <c r="AK86" s="431" t="n">
        <v>38473</v>
      </c>
      <c r="AL86" s="0" t="n">
        <v>0.073577164104686</v>
      </c>
      <c r="AM86" s="0"/>
      <c r="AN86" s="0"/>
      <c r="AO86" s="431" t="n">
        <v>38473</v>
      </c>
      <c r="AP86" s="0" t="n">
        <v>-0.2925</v>
      </c>
      <c r="AQ86" s="0"/>
      <c r="AR86" s="0"/>
      <c r="AS86" s="0"/>
      <c r="AT86" s="0"/>
      <c r="AU86" s="0"/>
      <c r="AW86" s="431" t="n">
        <v>38473</v>
      </c>
      <c r="AX86" s="0" t="n">
        <v>0.16</v>
      </c>
      <c r="AY86" s="0"/>
      <c r="BA86" s="431" t="n">
        <v>38261</v>
      </c>
      <c r="BB86" s="0" t="n">
        <v>0.0095</v>
      </c>
      <c r="BC86" s="0"/>
      <c r="BE86" s="431" t="n">
        <v>38443</v>
      </c>
      <c r="BF86" s="0" t="n">
        <v>0.2125</v>
      </c>
      <c r="BG86" s="0"/>
      <c r="BI86" s="431" t="n">
        <v>38384</v>
      </c>
      <c r="BJ86" s="0" t="n">
        <v>-0.2175</v>
      </c>
      <c r="BK86" s="0"/>
      <c r="BM86" s="431" t="n">
        <v>38473</v>
      </c>
      <c r="BN86" s="0" t="n">
        <v>0.17</v>
      </c>
      <c r="BO86" s="0"/>
    </row>
    <row r="87" customFormat="false" ht="12.75" hidden="false" customHeight="false" outlineLevel="0" collapsed="false">
      <c r="A87" s="431" t="n">
        <v>38504</v>
      </c>
      <c r="B87" s="0" t="n">
        <v>0.155</v>
      </c>
      <c r="C87" s="0"/>
      <c r="D87" s="0"/>
      <c r="E87" s="431" t="n">
        <v>38504</v>
      </c>
      <c r="F87" s="0" t="n">
        <v>0.0625</v>
      </c>
      <c r="G87" s="0"/>
      <c r="H87" s="0"/>
      <c r="I87" s="431" t="n">
        <v>38504</v>
      </c>
      <c r="J87" s="0" t="n">
        <v>0.425</v>
      </c>
      <c r="K87" s="0"/>
      <c r="L87" s="0"/>
      <c r="M87" s="431" t="n">
        <v>38504</v>
      </c>
      <c r="N87" s="0" t="n">
        <v>0.3825</v>
      </c>
      <c r="O87" s="0"/>
      <c r="P87" s="0"/>
      <c r="Q87" s="431" t="n">
        <v>38504</v>
      </c>
      <c r="R87" s="0" t="n">
        <v>0.1725</v>
      </c>
      <c r="S87" s="0"/>
      <c r="T87" s="0"/>
      <c r="U87" s="431" t="n">
        <v>38504</v>
      </c>
      <c r="V87" s="0" t="n">
        <v>0.1625</v>
      </c>
      <c r="W87" s="0"/>
      <c r="X87" s="0"/>
      <c r="Y87" s="431" t="n">
        <v>38504</v>
      </c>
      <c r="Z87" s="0" t="n">
        <v>2.84</v>
      </c>
      <c r="AA87" s="0"/>
      <c r="AB87" s="0"/>
      <c r="AC87" s="431" t="n">
        <v>38504</v>
      </c>
      <c r="AD87" s="0" t="n">
        <v>1.403250136354</v>
      </c>
      <c r="AE87" s="0"/>
      <c r="AF87" s="0"/>
      <c r="AG87" s="431" t="n">
        <v>38504</v>
      </c>
      <c r="AH87" s="0" t="n">
        <v>0.06326834953817</v>
      </c>
      <c r="AI87" s="0"/>
      <c r="AJ87" s="0"/>
      <c r="AK87" s="431" t="n">
        <v>38504</v>
      </c>
      <c r="AL87" s="0" t="n">
        <v>0.073604581995671</v>
      </c>
      <c r="AM87" s="0"/>
      <c r="AN87" s="0"/>
      <c r="AO87" s="431" t="n">
        <v>38504</v>
      </c>
      <c r="AP87" s="0" t="n">
        <v>-0.2925</v>
      </c>
      <c r="AQ87" s="0"/>
      <c r="AR87" s="0"/>
      <c r="AS87" s="0"/>
      <c r="AT87" s="0"/>
      <c r="AU87" s="0"/>
      <c r="AW87" s="431" t="n">
        <v>38504</v>
      </c>
      <c r="AX87" s="0" t="n">
        <v>0.155</v>
      </c>
      <c r="AY87" s="0"/>
      <c r="BA87" s="431" t="n">
        <v>38292</v>
      </c>
      <c r="BB87" s="0" t="n">
        <v>0.01</v>
      </c>
      <c r="BC87" s="0"/>
      <c r="BE87" s="431" t="n">
        <v>38473</v>
      </c>
      <c r="BF87" s="0" t="n">
        <v>0.2125</v>
      </c>
      <c r="BG87" s="0"/>
      <c r="BI87" s="431" t="n">
        <v>38412</v>
      </c>
      <c r="BJ87" s="0" t="n">
        <v>-0.22</v>
      </c>
      <c r="BK87" s="0"/>
      <c r="BM87" s="431" t="n">
        <v>38504</v>
      </c>
      <c r="BN87" s="0" t="n">
        <v>0.17</v>
      </c>
      <c r="BO87" s="0"/>
    </row>
    <row r="88" customFormat="false" ht="12.75" hidden="false" customHeight="false" outlineLevel="0" collapsed="false">
      <c r="A88" s="431" t="n">
        <v>38534</v>
      </c>
      <c r="B88" s="0" t="n">
        <v>0.145</v>
      </c>
      <c r="C88" s="0"/>
      <c r="D88" s="0"/>
      <c r="E88" s="431" t="n">
        <v>38534</v>
      </c>
      <c r="F88" s="0" t="n">
        <v>0.0525</v>
      </c>
      <c r="G88" s="0"/>
      <c r="H88" s="0"/>
      <c r="I88" s="431" t="n">
        <v>38534</v>
      </c>
      <c r="J88" s="0" t="n">
        <v>0.46</v>
      </c>
      <c r="K88" s="0"/>
      <c r="L88" s="0"/>
      <c r="M88" s="431" t="n">
        <v>38534</v>
      </c>
      <c r="N88" s="0" t="n">
        <v>0.41</v>
      </c>
      <c r="O88" s="0"/>
      <c r="P88" s="0"/>
      <c r="Q88" s="431" t="n">
        <v>38534</v>
      </c>
      <c r="R88" s="0" t="n">
        <v>0.185</v>
      </c>
      <c r="S88" s="0"/>
      <c r="T88" s="0"/>
      <c r="U88" s="431" t="n">
        <v>38534</v>
      </c>
      <c r="V88" s="0" t="n">
        <v>0.1625</v>
      </c>
      <c r="W88" s="0"/>
      <c r="X88" s="0"/>
      <c r="Y88" s="431" t="n">
        <v>38534</v>
      </c>
      <c r="Z88" s="0" t="n">
        <v>2.902</v>
      </c>
      <c r="AA88" s="0"/>
      <c r="AB88" s="0"/>
      <c r="AC88" s="431" t="n">
        <v>38534</v>
      </c>
      <c r="AD88" s="0" t="n">
        <v>1.402058834483</v>
      </c>
      <c r="AE88" s="0"/>
      <c r="AF88" s="0"/>
      <c r="AG88" s="431" t="n">
        <v>38534</v>
      </c>
      <c r="AH88" s="0" t="n">
        <v>0.063274842338332</v>
      </c>
      <c r="AI88" s="0"/>
      <c r="AJ88" s="0"/>
      <c r="AK88" s="431" t="n">
        <v>38534</v>
      </c>
      <c r="AL88" s="0" t="n">
        <v>0.073616943758837</v>
      </c>
      <c r="AM88" s="0"/>
      <c r="AN88" s="0"/>
      <c r="AO88" s="431" t="n">
        <v>38534</v>
      </c>
      <c r="AP88" s="0" t="n">
        <v>-0.2925</v>
      </c>
      <c r="AQ88" s="0"/>
      <c r="AR88" s="0"/>
      <c r="AS88" s="0"/>
      <c r="AT88" s="0"/>
      <c r="AU88" s="0"/>
      <c r="AW88" s="431" t="n">
        <v>38534</v>
      </c>
      <c r="AX88" s="0" t="n">
        <v>0.145</v>
      </c>
      <c r="AY88" s="0"/>
      <c r="BA88" s="431" t="n">
        <v>38322</v>
      </c>
      <c r="BB88" s="0" t="n">
        <v>0.01</v>
      </c>
      <c r="BC88" s="0"/>
      <c r="BE88" s="431" t="n">
        <v>38504</v>
      </c>
      <c r="BF88" s="0" t="n">
        <v>0.2125</v>
      </c>
      <c r="BG88" s="0"/>
      <c r="BI88" s="431" t="n">
        <v>38443</v>
      </c>
      <c r="BJ88" s="0" t="n">
        <v>-0.21</v>
      </c>
      <c r="BK88" s="0"/>
      <c r="BM88" s="431" t="n">
        <v>38534</v>
      </c>
      <c r="BN88" s="0" t="n">
        <v>0.17</v>
      </c>
      <c r="BO88" s="0"/>
    </row>
    <row r="89" customFormat="false" ht="12.75" hidden="false" customHeight="false" outlineLevel="0" collapsed="false">
      <c r="A89" s="431" t="n">
        <v>38565</v>
      </c>
      <c r="B89" s="0" t="n">
        <v>0.1425</v>
      </c>
      <c r="C89" s="0"/>
      <c r="D89" s="0"/>
      <c r="E89" s="431" t="n">
        <v>38565</v>
      </c>
      <c r="F89" s="0" t="n">
        <v>0.05</v>
      </c>
      <c r="G89" s="0"/>
      <c r="H89" s="0"/>
      <c r="I89" s="431" t="n">
        <v>38565</v>
      </c>
      <c r="J89" s="0" t="n">
        <v>0.525</v>
      </c>
      <c r="K89" s="0"/>
      <c r="L89" s="0"/>
      <c r="M89" s="431" t="n">
        <v>38565</v>
      </c>
      <c r="N89" s="0" t="n">
        <v>0.41</v>
      </c>
      <c r="O89" s="0"/>
      <c r="P89" s="0"/>
      <c r="Q89" s="431" t="n">
        <v>38565</v>
      </c>
      <c r="R89" s="0" t="n">
        <v>0.185</v>
      </c>
      <c r="S89" s="0"/>
      <c r="T89" s="0"/>
      <c r="U89" s="431" t="n">
        <v>38565</v>
      </c>
      <c r="V89" s="0" t="n">
        <v>0.1625</v>
      </c>
      <c r="W89" s="0"/>
      <c r="X89" s="0"/>
      <c r="Y89" s="431" t="n">
        <v>38565</v>
      </c>
      <c r="Z89" s="0" t="n">
        <v>2.894</v>
      </c>
      <c r="AA89" s="0"/>
      <c r="AB89" s="0"/>
      <c r="AC89" s="431" t="n">
        <v>38565</v>
      </c>
      <c r="AD89" s="0" t="n">
        <v>1.40092160397</v>
      </c>
      <c r="AE89" s="0"/>
      <c r="AF89" s="0"/>
      <c r="AG89" s="431" t="n">
        <v>38565</v>
      </c>
      <c r="AH89" s="0" t="n">
        <v>0.063283898060393</v>
      </c>
      <c r="AI89" s="0"/>
      <c r="AJ89" s="0"/>
      <c r="AK89" s="431" t="n">
        <v>38565</v>
      </c>
      <c r="AL89" s="0" t="n">
        <v>0.073618519174899</v>
      </c>
      <c r="AM89" s="0"/>
      <c r="AN89" s="0"/>
      <c r="AO89" s="431" t="n">
        <v>38565</v>
      </c>
      <c r="AP89" s="0" t="n">
        <v>-0.2925</v>
      </c>
      <c r="AQ89" s="0"/>
      <c r="AR89" s="0"/>
      <c r="AS89" s="0"/>
      <c r="AT89" s="0"/>
      <c r="AU89" s="0"/>
      <c r="AW89" s="431" t="n">
        <v>38565</v>
      </c>
      <c r="AX89" s="0" t="n">
        <v>0.1425</v>
      </c>
      <c r="AY89" s="0"/>
      <c r="BA89" s="431" t="n">
        <v>38353</v>
      </c>
      <c r="BB89" s="0" t="n">
        <v>0.01</v>
      </c>
      <c r="BC89" s="0"/>
      <c r="BE89" s="431" t="n">
        <v>38534</v>
      </c>
      <c r="BF89" s="0" t="n">
        <v>0.2125</v>
      </c>
      <c r="BG89" s="0"/>
      <c r="BI89" s="431" t="n">
        <v>38473</v>
      </c>
      <c r="BJ89" s="0" t="n">
        <v>-0.21</v>
      </c>
      <c r="BK89" s="0"/>
      <c r="BM89" s="431" t="n">
        <v>38565</v>
      </c>
      <c r="BN89" s="0" t="n">
        <v>0.17</v>
      </c>
      <c r="BO89" s="0"/>
    </row>
    <row r="90" customFormat="false" ht="12.75" hidden="false" customHeight="false" outlineLevel="0" collapsed="false">
      <c r="A90" s="431" t="n">
        <v>38596</v>
      </c>
      <c r="B90" s="0" t="n">
        <v>0.14</v>
      </c>
      <c r="C90" s="0"/>
      <c r="D90" s="0"/>
      <c r="E90" s="431" t="n">
        <v>38596</v>
      </c>
      <c r="F90" s="0" t="n">
        <v>0.0475</v>
      </c>
      <c r="G90" s="0"/>
      <c r="H90" s="0"/>
      <c r="I90" s="431" t="n">
        <v>38596</v>
      </c>
      <c r="J90" s="0" t="n">
        <v>0.425</v>
      </c>
      <c r="K90" s="0"/>
      <c r="L90" s="0"/>
      <c r="M90" s="431" t="n">
        <v>38596</v>
      </c>
      <c r="N90" s="0" t="n">
        <v>0.3825</v>
      </c>
      <c r="O90" s="0"/>
      <c r="P90" s="0"/>
      <c r="Q90" s="431" t="n">
        <v>38596</v>
      </c>
      <c r="R90" s="0" t="n">
        <v>0.1625</v>
      </c>
      <c r="S90" s="0"/>
      <c r="T90" s="0"/>
      <c r="U90" s="431" t="n">
        <v>38596</v>
      </c>
      <c r="V90" s="0" t="n">
        <v>0.1625</v>
      </c>
      <c r="W90" s="0"/>
      <c r="X90" s="0"/>
      <c r="Y90" s="431" t="n">
        <v>38596</v>
      </c>
      <c r="Z90" s="0" t="n">
        <v>2.882</v>
      </c>
      <c r="AA90" s="0"/>
      <c r="AB90" s="0"/>
      <c r="AC90" s="431" t="n">
        <v>38596</v>
      </c>
      <c r="AD90" s="0" t="n">
        <v>1.399787020295</v>
      </c>
      <c r="AE90" s="0"/>
      <c r="AF90" s="0"/>
      <c r="AG90" s="431" t="n">
        <v>38596</v>
      </c>
      <c r="AH90" s="0" t="n">
        <v>0.063292953782482</v>
      </c>
      <c r="AI90" s="0"/>
      <c r="AJ90" s="0"/>
      <c r="AK90" s="431" t="n">
        <v>38596</v>
      </c>
      <c r="AL90" s="0" t="n">
        <v>0.073620094590962</v>
      </c>
      <c r="AM90" s="0"/>
      <c r="AN90" s="0"/>
      <c r="AO90" s="431" t="n">
        <v>38596</v>
      </c>
      <c r="AP90" s="0" t="n">
        <v>-0.2925</v>
      </c>
      <c r="AQ90" s="0"/>
      <c r="AR90" s="0"/>
      <c r="AS90" s="0"/>
      <c r="AT90" s="0"/>
      <c r="AU90" s="0"/>
      <c r="AW90" s="431" t="n">
        <v>38596</v>
      </c>
      <c r="AX90" s="0" t="n">
        <v>0.14</v>
      </c>
      <c r="AY90" s="0"/>
      <c r="BA90" s="431" t="n">
        <v>38384</v>
      </c>
      <c r="BB90" s="0" t="n">
        <v>0.01</v>
      </c>
      <c r="BC90" s="0"/>
      <c r="BE90" s="431" t="n">
        <v>38565</v>
      </c>
      <c r="BF90" s="0" t="n">
        <v>0.2125</v>
      </c>
      <c r="BG90" s="0"/>
      <c r="BI90" s="431" t="n">
        <v>38504</v>
      </c>
      <c r="BJ90" s="0" t="n">
        <v>-0.21</v>
      </c>
      <c r="BK90" s="0"/>
      <c r="BM90" s="431" t="n">
        <v>38596</v>
      </c>
      <c r="BN90" s="0" t="n">
        <v>0.17</v>
      </c>
      <c r="BO90" s="0"/>
    </row>
    <row r="91" customFormat="false" ht="12.75" hidden="false" customHeight="false" outlineLevel="0" collapsed="false">
      <c r="A91" s="431" t="n">
        <v>38626</v>
      </c>
      <c r="B91" s="0" t="n">
        <v>0.155</v>
      </c>
      <c r="C91" s="0"/>
      <c r="D91" s="0"/>
      <c r="E91" s="431" t="n">
        <v>38626</v>
      </c>
      <c r="F91" s="0" t="n">
        <v>0.0625</v>
      </c>
      <c r="G91" s="0"/>
      <c r="H91" s="0"/>
      <c r="I91" s="431" t="n">
        <v>38626</v>
      </c>
      <c r="J91" s="0" t="n">
        <v>0.345</v>
      </c>
      <c r="K91" s="0"/>
      <c r="L91" s="0"/>
      <c r="M91" s="431" t="n">
        <v>38626</v>
      </c>
      <c r="N91" s="0" t="n">
        <v>0.3625</v>
      </c>
      <c r="O91" s="0"/>
      <c r="P91" s="0"/>
      <c r="Q91" s="431" t="n">
        <v>38626</v>
      </c>
      <c r="R91" s="0" t="n">
        <v>0.185</v>
      </c>
      <c r="S91" s="0"/>
      <c r="T91" s="0"/>
      <c r="U91" s="431" t="n">
        <v>38626</v>
      </c>
      <c r="V91" s="0" t="n">
        <v>0.165</v>
      </c>
      <c r="W91" s="0"/>
      <c r="X91" s="0"/>
      <c r="Y91" s="431" t="n">
        <v>38626</v>
      </c>
      <c r="Z91" s="0" t="n">
        <v>2.898</v>
      </c>
      <c r="AA91" s="0"/>
      <c r="AB91" s="0"/>
      <c r="AC91" s="431" t="n">
        <v>38626</v>
      </c>
      <c r="AD91" s="0" t="n">
        <v>1.398691551573</v>
      </c>
      <c r="AE91" s="0"/>
      <c r="AF91" s="0"/>
      <c r="AG91" s="431" t="n">
        <v>38626</v>
      </c>
      <c r="AH91" s="0" t="n">
        <v>0.06330171738453</v>
      </c>
      <c r="AI91" s="0"/>
      <c r="AJ91" s="0"/>
      <c r="AK91" s="431" t="n">
        <v>38626</v>
      </c>
      <c r="AL91" s="0" t="n">
        <v>0.073621619187152</v>
      </c>
      <c r="AM91" s="0"/>
      <c r="AN91" s="0"/>
      <c r="AO91" s="431" t="n">
        <v>38626</v>
      </c>
      <c r="AP91" s="0" t="n">
        <v>-0.2925</v>
      </c>
      <c r="AQ91" s="0"/>
      <c r="AR91" s="0"/>
      <c r="AS91" s="0"/>
      <c r="AT91" s="0"/>
      <c r="AU91" s="0"/>
      <c r="AW91" s="431" t="n">
        <v>38626</v>
      </c>
      <c r="AX91" s="0" t="n">
        <v>0.155</v>
      </c>
      <c r="AY91" s="0"/>
      <c r="BA91" s="431" t="n">
        <v>38412</v>
      </c>
      <c r="BB91" s="0" t="n">
        <v>0.01</v>
      </c>
      <c r="BC91" s="0"/>
      <c r="BE91" s="431" t="n">
        <v>38596</v>
      </c>
      <c r="BF91" s="0" t="n">
        <v>0.2125</v>
      </c>
      <c r="BG91" s="0"/>
      <c r="BI91" s="431" t="n">
        <v>38534</v>
      </c>
      <c r="BJ91" s="0" t="n">
        <v>-0.21</v>
      </c>
      <c r="BK91" s="0"/>
      <c r="BM91" s="431" t="n">
        <v>38626</v>
      </c>
      <c r="BN91" s="0" t="n">
        <v>0.17</v>
      </c>
      <c r="BO91" s="0"/>
    </row>
    <row r="92" customFormat="false" ht="12.75" hidden="false" customHeight="false" outlineLevel="0" collapsed="false">
      <c r="A92" s="431" t="n">
        <v>38657</v>
      </c>
      <c r="B92" s="0" t="n">
        <v>0.195</v>
      </c>
      <c r="C92" s="0"/>
      <c r="D92" s="0"/>
      <c r="E92" s="431" t="n">
        <v>38657</v>
      </c>
      <c r="F92" s="0" t="n">
        <v>0.13</v>
      </c>
      <c r="G92" s="0"/>
      <c r="H92" s="0"/>
      <c r="I92" s="431" t="n">
        <v>38657</v>
      </c>
      <c r="J92" s="0" t="n">
        <v>0.725</v>
      </c>
      <c r="K92" s="0"/>
      <c r="L92" s="0"/>
      <c r="M92" s="431" t="n">
        <v>38657</v>
      </c>
      <c r="N92" s="0" t="n">
        <v>0.695</v>
      </c>
      <c r="O92" s="0"/>
      <c r="P92" s="0"/>
      <c r="Q92" s="431" t="n">
        <v>38657</v>
      </c>
      <c r="R92" s="0" t="n">
        <v>0.2875</v>
      </c>
      <c r="S92" s="0"/>
      <c r="T92" s="0"/>
      <c r="U92" s="431" t="n">
        <v>38657</v>
      </c>
      <c r="V92" s="0" t="n">
        <v>0.24</v>
      </c>
      <c r="W92" s="0"/>
      <c r="X92" s="0"/>
      <c r="Y92" s="431" t="n">
        <v>38657</v>
      </c>
      <c r="Z92" s="0" t="n">
        <v>2.986</v>
      </c>
      <c r="AA92" s="0"/>
      <c r="AB92" s="0"/>
      <c r="AC92" s="431" t="n">
        <v>38657</v>
      </c>
      <c r="AD92" s="0" t="n">
        <v>1.397562161749</v>
      </c>
      <c r="AE92" s="0"/>
      <c r="AF92" s="0"/>
      <c r="AG92" s="431" t="n">
        <v>38657</v>
      </c>
      <c r="AH92" s="0" t="n">
        <v>0.063310773106672</v>
      </c>
      <c r="AI92" s="0"/>
      <c r="AJ92" s="0"/>
      <c r="AK92" s="431" t="n">
        <v>38657</v>
      </c>
      <c r="AL92" s="0" t="n">
        <v>0.073623194603217</v>
      </c>
      <c r="AM92" s="0"/>
      <c r="AN92" s="0"/>
      <c r="AO92" s="431" t="n">
        <v>38657</v>
      </c>
      <c r="AP92" s="0" t="n">
        <v>-0.25</v>
      </c>
      <c r="AQ92" s="0"/>
      <c r="AR92" s="0"/>
      <c r="AS92" s="0"/>
      <c r="AT92" s="0"/>
      <c r="AU92" s="0"/>
      <c r="AW92" s="431" t="n">
        <v>38657</v>
      </c>
      <c r="AX92" s="0" t="n">
        <v>0.195</v>
      </c>
      <c r="AY92" s="0"/>
      <c r="BA92" s="431" t="n">
        <v>38443</v>
      </c>
      <c r="BB92" s="0" t="n">
        <v>0.0105</v>
      </c>
      <c r="BC92" s="0"/>
      <c r="BE92" s="431" t="n">
        <v>38626</v>
      </c>
      <c r="BF92" s="0" t="n">
        <v>0.2125</v>
      </c>
      <c r="BG92" s="0"/>
      <c r="BI92" s="431" t="n">
        <v>38565</v>
      </c>
      <c r="BJ92" s="0" t="n">
        <v>-0.21</v>
      </c>
      <c r="BK92" s="0"/>
      <c r="BM92" s="431" t="n">
        <v>38657</v>
      </c>
      <c r="BN92" s="0" t="n">
        <v>0.29</v>
      </c>
      <c r="BO92" s="0"/>
    </row>
    <row r="93" customFormat="false" ht="12.75" hidden="false" customHeight="false" outlineLevel="0" collapsed="false">
      <c r="A93" s="431" t="n">
        <v>38687</v>
      </c>
      <c r="B93" s="0" t="n">
        <v>0.235</v>
      </c>
      <c r="C93" s="0"/>
      <c r="D93" s="0"/>
      <c r="E93" s="431" t="n">
        <v>38687</v>
      </c>
      <c r="F93" s="0" t="n">
        <v>0.17</v>
      </c>
      <c r="G93" s="0"/>
      <c r="H93" s="0"/>
      <c r="I93" s="431" t="n">
        <v>38687</v>
      </c>
      <c r="J93" s="0" t="n">
        <v>1.045</v>
      </c>
      <c r="K93" s="0"/>
      <c r="L93" s="0"/>
      <c r="M93" s="431" t="n">
        <v>38687</v>
      </c>
      <c r="N93" s="0" t="n">
        <v>1.01</v>
      </c>
      <c r="O93" s="0"/>
      <c r="P93" s="0"/>
      <c r="Q93" s="431" t="n">
        <v>38687</v>
      </c>
      <c r="R93" s="0" t="n">
        <v>0.3375</v>
      </c>
      <c r="S93" s="0"/>
      <c r="T93" s="0"/>
      <c r="U93" s="431" t="n">
        <v>38687</v>
      </c>
      <c r="V93" s="0" t="n">
        <v>0.295</v>
      </c>
      <c r="W93" s="0"/>
      <c r="X93" s="0"/>
      <c r="Y93" s="431" t="n">
        <v>38687</v>
      </c>
      <c r="Z93" s="0" t="n">
        <v>3.08</v>
      </c>
      <c r="AA93" s="0"/>
      <c r="AB93" s="0"/>
      <c r="AC93" s="431" t="n">
        <v>38687</v>
      </c>
      <c r="AD93" s="0" t="n">
        <v>1.396471710096</v>
      </c>
      <c r="AE93" s="0"/>
      <c r="AF93" s="0"/>
      <c r="AG93" s="431" t="n">
        <v>38687</v>
      </c>
      <c r="AH93" s="0" t="n">
        <v>0.063319536708771</v>
      </c>
      <c r="AI93" s="0"/>
      <c r="AJ93" s="0"/>
      <c r="AK93" s="431" t="n">
        <v>38687</v>
      </c>
      <c r="AL93" s="0" t="n">
        <v>0.073624719199409</v>
      </c>
      <c r="AM93" s="0"/>
      <c r="AN93" s="0"/>
      <c r="AO93" s="431" t="n">
        <v>38687</v>
      </c>
      <c r="AP93" s="0" t="n">
        <v>-0.25</v>
      </c>
      <c r="AQ93" s="0"/>
      <c r="AR93" s="0"/>
      <c r="AS93" s="0"/>
      <c r="AT93" s="0"/>
      <c r="AU93" s="0"/>
      <c r="AW93" s="431" t="n">
        <v>38687</v>
      </c>
      <c r="AX93" s="0" t="n">
        <v>0.235</v>
      </c>
      <c r="AY93" s="0"/>
      <c r="BA93" s="431" t="n">
        <v>38473</v>
      </c>
      <c r="BB93" s="0" t="n">
        <v>0.0105</v>
      </c>
      <c r="BC93" s="0"/>
      <c r="BE93" s="431" t="n">
        <v>38657</v>
      </c>
      <c r="BF93" s="0" t="n">
        <v>0.2125</v>
      </c>
      <c r="BG93" s="0"/>
      <c r="BI93" s="431" t="n">
        <v>38596</v>
      </c>
      <c r="BJ93" s="0" t="n">
        <v>-0.21</v>
      </c>
      <c r="BK93" s="0"/>
      <c r="BM93" s="431" t="n">
        <v>38687</v>
      </c>
      <c r="BN93" s="0" t="n">
        <v>0.31</v>
      </c>
      <c r="BO93" s="0"/>
    </row>
    <row r="94" customFormat="false" ht="12.75" hidden="false" customHeight="false" outlineLevel="0" collapsed="false">
      <c r="A94" s="431" t="n">
        <v>38718</v>
      </c>
      <c r="B94" s="0" t="n">
        <v>0.2475</v>
      </c>
      <c r="C94" s="0"/>
      <c r="D94" s="0"/>
      <c r="E94" s="431" t="n">
        <v>38718</v>
      </c>
      <c r="F94" s="0" t="n">
        <v>0.215</v>
      </c>
      <c r="G94" s="0"/>
      <c r="H94" s="0"/>
      <c r="I94" s="431" t="n">
        <v>38718</v>
      </c>
      <c r="J94" s="0" t="n">
        <v>1.52</v>
      </c>
      <c r="K94" s="0"/>
      <c r="L94" s="0"/>
      <c r="M94" s="431" t="n">
        <v>38718</v>
      </c>
      <c r="N94" s="0" t="n">
        <v>1.165</v>
      </c>
      <c r="O94" s="0"/>
      <c r="P94" s="0"/>
      <c r="Q94" s="431" t="n">
        <v>38718</v>
      </c>
      <c r="R94" s="0" t="n">
        <v>0.4375</v>
      </c>
      <c r="S94" s="0"/>
      <c r="T94" s="0"/>
      <c r="U94" s="431" t="n">
        <v>38718</v>
      </c>
      <c r="V94" s="0" t="n">
        <v>0.3425</v>
      </c>
      <c r="W94" s="0"/>
      <c r="X94" s="0"/>
      <c r="Y94" s="431" t="n">
        <v>38718</v>
      </c>
      <c r="Z94" s="0" t="n">
        <v>3.248</v>
      </c>
      <c r="AA94" s="0"/>
      <c r="AB94" s="0"/>
      <c r="AC94" s="431" t="n">
        <v>38718</v>
      </c>
      <c r="AD94" s="0" t="n">
        <v>1.395347495057</v>
      </c>
      <c r="AE94" s="0"/>
      <c r="AF94" s="0"/>
      <c r="AG94" s="431" t="n">
        <v>38718</v>
      </c>
      <c r="AH94" s="0" t="n">
        <v>0.063328592430967</v>
      </c>
      <c r="AI94" s="0"/>
      <c r="AJ94" s="0"/>
      <c r="AK94" s="431" t="n">
        <v>38718</v>
      </c>
      <c r="AL94" s="0" t="n">
        <v>0.073626294615475</v>
      </c>
      <c r="AM94" s="0"/>
      <c r="AN94" s="0"/>
      <c r="AO94" s="431" t="n">
        <v>38718</v>
      </c>
      <c r="AP94" s="0" t="n">
        <v>-0.25</v>
      </c>
      <c r="AQ94" s="0"/>
      <c r="AR94" s="0"/>
      <c r="AS94" s="0"/>
      <c r="AT94" s="0"/>
      <c r="AU94" s="0"/>
      <c r="AW94" s="431" t="n">
        <v>38718</v>
      </c>
      <c r="AX94" s="0" t="n">
        <v>0.2475</v>
      </c>
      <c r="AY94" s="0"/>
      <c r="BA94" s="431" t="n">
        <v>38504</v>
      </c>
      <c r="BB94" s="0" t="n">
        <v>0.0105</v>
      </c>
      <c r="BC94" s="0"/>
      <c r="BE94" s="431" t="n">
        <v>38687</v>
      </c>
      <c r="BF94" s="0" t="n">
        <v>0.215</v>
      </c>
      <c r="BG94" s="0"/>
      <c r="BI94" s="431" t="n">
        <v>38626</v>
      </c>
      <c r="BJ94" s="0" t="n">
        <v>-0.21</v>
      </c>
      <c r="BK94" s="0"/>
      <c r="BM94" s="431" t="n">
        <v>38718</v>
      </c>
      <c r="BN94" s="0" t="n">
        <v>0.325</v>
      </c>
      <c r="BO94" s="0"/>
    </row>
    <row r="95" customFormat="false" ht="12.75" hidden="false" customHeight="false" outlineLevel="0" collapsed="false">
      <c r="A95" s="431" t="n">
        <v>38749</v>
      </c>
      <c r="B95" s="0" t="n">
        <v>0.225</v>
      </c>
      <c r="C95" s="0"/>
      <c r="D95" s="0"/>
      <c r="E95" s="431" t="n">
        <v>38749</v>
      </c>
      <c r="F95" s="0" t="n">
        <v>0.19</v>
      </c>
      <c r="G95" s="0"/>
      <c r="H95" s="0"/>
      <c r="I95" s="431" t="n">
        <v>38749</v>
      </c>
      <c r="J95" s="0" t="n">
        <v>1.4</v>
      </c>
      <c r="K95" s="0"/>
      <c r="L95" s="0"/>
      <c r="M95" s="431" t="n">
        <v>38749</v>
      </c>
      <c r="N95" s="0" t="n">
        <v>1.155</v>
      </c>
      <c r="O95" s="0"/>
      <c r="P95" s="0"/>
      <c r="Q95" s="431" t="n">
        <v>38749</v>
      </c>
      <c r="R95" s="0" t="n">
        <v>0.435</v>
      </c>
      <c r="S95" s="0"/>
      <c r="T95" s="0"/>
      <c r="U95" s="431" t="n">
        <v>38749</v>
      </c>
      <c r="V95" s="0" t="n">
        <v>0.3375</v>
      </c>
      <c r="W95" s="0"/>
      <c r="X95" s="0"/>
      <c r="Y95" s="431" t="n">
        <v>38749</v>
      </c>
      <c r="Z95" s="0" t="n">
        <v>3.135</v>
      </c>
      <c r="AA95" s="0"/>
      <c r="AB95" s="0"/>
      <c r="AC95" s="431" t="n">
        <v>38749</v>
      </c>
      <c r="AD95" s="0" t="n">
        <v>1.394225902553</v>
      </c>
      <c r="AE95" s="0"/>
      <c r="AF95" s="0"/>
      <c r="AG95" s="431" t="n">
        <v>38749</v>
      </c>
      <c r="AH95" s="0" t="n">
        <v>0.06333764815319</v>
      </c>
      <c r="AI95" s="0"/>
      <c r="AJ95" s="0"/>
      <c r="AK95" s="431" t="n">
        <v>38749</v>
      </c>
      <c r="AL95" s="0" t="n">
        <v>0.073627870031542</v>
      </c>
      <c r="AM95" s="0"/>
      <c r="AN95" s="0"/>
      <c r="AO95" s="431" t="n">
        <v>38749</v>
      </c>
      <c r="AP95" s="0" t="n">
        <v>-0.25</v>
      </c>
      <c r="AQ95" s="0"/>
      <c r="AR95" s="0"/>
      <c r="AS95" s="0"/>
      <c r="AT95" s="0"/>
      <c r="AU95" s="0"/>
      <c r="AW95" s="431" t="n">
        <v>38749</v>
      </c>
      <c r="AX95" s="0" t="n">
        <v>0.225</v>
      </c>
      <c r="AY95" s="0"/>
      <c r="BA95" s="431" t="n">
        <v>38534</v>
      </c>
      <c r="BB95" s="0" t="n">
        <v>0.0105</v>
      </c>
      <c r="BC95" s="0"/>
      <c r="BE95" s="431" t="n">
        <v>38718</v>
      </c>
      <c r="BF95" s="0" t="n">
        <v>0.2175</v>
      </c>
      <c r="BG95" s="0"/>
      <c r="BI95" s="431" t="n">
        <v>38657</v>
      </c>
      <c r="BJ95" s="0" t="n">
        <v>-0.205</v>
      </c>
      <c r="BK95" s="0"/>
      <c r="BM95" s="431" t="n">
        <v>38749</v>
      </c>
      <c r="BN95" s="0" t="n">
        <v>0.37</v>
      </c>
      <c r="BO95" s="0"/>
    </row>
    <row r="96" customFormat="false" ht="12.75" hidden="false" customHeight="false" outlineLevel="0" collapsed="false">
      <c r="A96" s="431" t="n">
        <v>38777</v>
      </c>
      <c r="B96" s="0" t="n">
        <v>0.2225</v>
      </c>
      <c r="C96" s="0"/>
      <c r="D96" s="0"/>
      <c r="E96" s="431" t="n">
        <v>38777</v>
      </c>
      <c r="F96" s="0" t="n">
        <v>0.1875</v>
      </c>
      <c r="G96" s="0"/>
      <c r="H96" s="0"/>
      <c r="I96" s="431" t="n">
        <v>38777</v>
      </c>
      <c r="J96" s="0" t="n">
        <v>0.88</v>
      </c>
      <c r="K96" s="0"/>
      <c r="L96" s="0"/>
      <c r="M96" s="431" t="n">
        <v>38777</v>
      </c>
      <c r="N96" s="0" t="n">
        <v>0.795</v>
      </c>
      <c r="O96" s="0"/>
      <c r="P96" s="0"/>
      <c r="Q96" s="431" t="n">
        <v>38777</v>
      </c>
      <c r="R96" s="0" t="n">
        <v>0.3025</v>
      </c>
      <c r="S96" s="0"/>
      <c r="T96" s="0"/>
      <c r="U96" s="431" t="n">
        <v>38777</v>
      </c>
      <c r="V96" s="0" t="n">
        <v>0.26</v>
      </c>
      <c r="W96" s="0"/>
      <c r="X96" s="0"/>
      <c r="Y96" s="431" t="n">
        <v>38777</v>
      </c>
      <c r="Z96" s="0" t="n">
        <v>3.007</v>
      </c>
      <c r="AA96" s="0"/>
      <c r="AB96" s="0"/>
      <c r="AC96" s="431" t="n">
        <v>38777</v>
      </c>
      <c r="AD96" s="0" t="n">
        <v>1.393215101322</v>
      </c>
      <c r="AE96" s="0"/>
      <c r="AF96" s="0"/>
      <c r="AG96" s="431" t="n">
        <v>38777</v>
      </c>
      <c r="AH96" s="0" t="n">
        <v>0.063345827515221</v>
      </c>
      <c r="AI96" s="0"/>
      <c r="AJ96" s="0"/>
      <c r="AK96" s="431" t="n">
        <v>38777</v>
      </c>
      <c r="AL96" s="0" t="n">
        <v>0.073629292987989</v>
      </c>
      <c r="AM96" s="0"/>
      <c r="AN96" s="0"/>
      <c r="AO96" s="431" t="n">
        <v>38777</v>
      </c>
      <c r="AP96" s="0" t="n">
        <v>-0.25</v>
      </c>
      <c r="AQ96" s="0"/>
      <c r="AR96" s="0"/>
      <c r="AS96" s="0"/>
      <c r="AT96" s="0"/>
      <c r="AU96" s="0"/>
      <c r="AW96" s="431" t="n">
        <v>38777</v>
      </c>
      <c r="AX96" s="0" t="n">
        <v>0.2225</v>
      </c>
      <c r="AY96" s="0"/>
      <c r="BA96" s="431" t="n">
        <v>38565</v>
      </c>
      <c r="BB96" s="0" t="n">
        <v>0.0105</v>
      </c>
      <c r="BC96" s="0"/>
      <c r="BE96" s="431" t="n">
        <v>38749</v>
      </c>
      <c r="BF96" s="0" t="n">
        <v>0.2125</v>
      </c>
      <c r="BG96" s="0"/>
      <c r="BI96" s="431" t="n">
        <v>38687</v>
      </c>
      <c r="BJ96" s="0" t="n">
        <v>-0.2125</v>
      </c>
      <c r="BK96" s="0"/>
      <c r="BM96" s="431" t="n">
        <v>38777</v>
      </c>
      <c r="BN96" s="0" t="n">
        <v>0.37</v>
      </c>
      <c r="BO96" s="0"/>
    </row>
    <row r="97" customFormat="false" ht="12.75" hidden="false" customHeight="false" outlineLevel="0" collapsed="false">
      <c r="A97" s="431" t="n">
        <v>38808</v>
      </c>
      <c r="B97" s="0" t="n">
        <v>0.1725</v>
      </c>
      <c r="C97" s="0"/>
      <c r="D97" s="0"/>
      <c r="E97" s="431" t="n">
        <v>38808</v>
      </c>
      <c r="F97" s="0" t="n">
        <v>0.0875</v>
      </c>
      <c r="G97" s="0"/>
      <c r="H97" s="0"/>
      <c r="I97" s="431" t="n">
        <v>38808</v>
      </c>
      <c r="J97" s="0" t="n">
        <v>0.54</v>
      </c>
      <c r="K97" s="0"/>
      <c r="L97" s="0"/>
      <c r="M97" s="431" t="n">
        <v>38808</v>
      </c>
      <c r="N97" s="0" t="n">
        <v>0.43</v>
      </c>
      <c r="O97" s="0"/>
      <c r="P97" s="0"/>
      <c r="Q97" s="431" t="n">
        <v>38808</v>
      </c>
      <c r="R97" s="0" t="n">
        <v>0.1975</v>
      </c>
      <c r="S97" s="0"/>
      <c r="T97" s="0"/>
      <c r="U97" s="431" t="n">
        <v>38808</v>
      </c>
      <c r="V97" s="0" t="n">
        <v>0.1775</v>
      </c>
      <c r="W97" s="0"/>
      <c r="X97" s="0"/>
      <c r="Y97" s="431" t="n">
        <v>38808</v>
      </c>
      <c r="Z97" s="0" t="n">
        <v>2.873</v>
      </c>
      <c r="AA97" s="0"/>
      <c r="AB97" s="0"/>
      <c r="AC97" s="431" t="n">
        <v>38808</v>
      </c>
      <c r="AD97" s="0" t="n">
        <v>1.392098486615</v>
      </c>
      <c r="AE97" s="0"/>
      <c r="AF97" s="0"/>
      <c r="AG97" s="431" t="n">
        <v>38808</v>
      </c>
      <c r="AH97" s="0" t="n">
        <v>0.063354883237496</v>
      </c>
      <c r="AI97" s="0"/>
      <c r="AJ97" s="0"/>
      <c r="AK97" s="431" t="n">
        <v>38808</v>
      </c>
      <c r="AL97" s="0" t="n">
        <v>0.073630868404058</v>
      </c>
      <c r="AM97" s="0"/>
      <c r="AN97" s="0"/>
      <c r="AO97" s="431" t="n">
        <v>38808</v>
      </c>
      <c r="AP97" s="0" t="n">
        <v>-0.2925</v>
      </c>
      <c r="AQ97" s="0"/>
      <c r="AR97" s="0"/>
      <c r="AS97" s="0"/>
      <c r="AT97" s="0"/>
      <c r="AU97" s="0"/>
      <c r="AW97" s="431" t="n">
        <v>38808</v>
      </c>
      <c r="AX97" s="0" t="n">
        <v>0.1725</v>
      </c>
      <c r="AY97" s="0"/>
      <c r="BA97" s="431" t="n">
        <v>38596</v>
      </c>
      <c r="BB97" s="0" t="n">
        <v>0.0105</v>
      </c>
      <c r="BC97" s="0"/>
      <c r="BE97" s="431" t="n">
        <v>38777</v>
      </c>
      <c r="BF97" s="0" t="n">
        <v>0.1585</v>
      </c>
      <c r="BG97" s="0"/>
      <c r="BI97" s="431" t="n">
        <v>38718</v>
      </c>
      <c r="BJ97" s="0" t="n">
        <v>-0.215</v>
      </c>
      <c r="BK97" s="0"/>
      <c r="BM97" s="431" t="n">
        <v>38808</v>
      </c>
      <c r="BN97" s="0" t="n">
        <v>0.17</v>
      </c>
      <c r="BO97" s="0"/>
    </row>
    <row r="98" customFormat="false" ht="12.75" hidden="false" customHeight="false" outlineLevel="0" collapsed="false">
      <c r="A98" s="431" t="n">
        <v>38838</v>
      </c>
      <c r="B98" s="0" t="n">
        <v>0.1625</v>
      </c>
      <c r="C98" s="0"/>
      <c r="D98" s="0"/>
      <c r="E98" s="431" t="n">
        <v>38838</v>
      </c>
      <c r="F98" s="0" t="n">
        <v>0.0875</v>
      </c>
      <c r="G98" s="0"/>
      <c r="H98" s="0"/>
      <c r="I98" s="431" t="n">
        <v>38838</v>
      </c>
      <c r="J98" s="0" t="n">
        <v>0.425</v>
      </c>
      <c r="K98" s="0"/>
      <c r="L98" s="0"/>
      <c r="M98" s="431" t="n">
        <v>38838</v>
      </c>
      <c r="N98" s="0" t="n">
        <v>0.3825</v>
      </c>
      <c r="O98" s="0"/>
      <c r="P98" s="0"/>
      <c r="Q98" s="431" t="n">
        <v>38838</v>
      </c>
      <c r="R98" s="0" t="n">
        <v>0.1725</v>
      </c>
      <c r="S98" s="0"/>
      <c r="T98" s="0"/>
      <c r="U98" s="431" t="n">
        <v>38838</v>
      </c>
      <c r="V98" s="0" t="n">
        <v>0.1625</v>
      </c>
      <c r="W98" s="0"/>
      <c r="X98" s="0"/>
      <c r="Y98" s="431" t="n">
        <v>38838</v>
      </c>
      <c r="Z98" s="0" t="n">
        <v>2.851</v>
      </c>
      <c r="AA98" s="0"/>
      <c r="AB98" s="0"/>
      <c r="AC98" s="431" t="n">
        <v>38838</v>
      </c>
      <c r="AD98" s="0" t="n">
        <v>1.391020375326</v>
      </c>
      <c r="AE98" s="0"/>
      <c r="AF98" s="0"/>
      <c r="AG98" s="431" t="n">
        <v>38838</v>
      </c>
      <c r="AH98" s="0" t="n">
        <v>0.063363646839724</v>
      </c>
      <c r="AI98" s="0"/>
      <c r="AJ98" s="0"/>
      <c r="AK98" s="431" t="n">
        <v>38838</v>
      </c>
      <c r="AL98" s="0" t="n">
        <v>0.073632393000253</v>
      </c>
      <c r="AM98" s="0"/>
      <c r="AN98" s="0"/>
      <c r="AO98" s="431" t="n">
        <v>38838</v>
      </c>
      <c r="AP98" s="0" t="n">
        <v>-0.2925</v>
      </c>
      <c r="AQ98" s="0"/>
      <c r="AR98" s="0"/>
      <c r="AS98" s="0"/>
      <c r="AT98" s="0"/>
      <c r="AU98" s="0"/>
      <c r="AW98" s="431" t="n">
        <v>38838</v>
      </c>
      <c r="AX98" s="0" t="n">
        <v>0.1625</v>
      </c>
      <c r="AY98" s="0"/>
      <c r="BA98" s="431" t="n">
        <v>38626</v>
      </c>
      <c r="BB98" s="0" t="n">
        <v>0.0105</v>
      </c>
      <c r="BC98" s="0"/>
      <c r="BE98" s="431" t="n">
        <v>38808</v>
      </c>
      <c r="BF98" s="0" t="n">
        <v>0.1575</v>
      </c>
      <c r="BG98" s="0"/>
      <c r="BI98" s="431" t="n">
        <v>38749</v>
      </c>
      <c r="BJ98" s="0" t="n">
        <v>-0.2175</v>
      </c>
      <c r="BK98" s="0"/>
      <c r="BM98" s="431" t="n">
        <v>38838</v>
      </c>
      <c r="BN98" s="0" t="n">
        <v>0.17</v>
      </c>
      <c r="BO98" s="0"/>
    </row>
    <row r="99" customFormat="false" ht="12.75" hidden="false" customHeight="false" outlineLevel="0" collapsed="false">
      <c r="A99" s="431" t="n">
        <v>38869</v>
      </c>
      <c r="B99" s="0" t="n">
        <v>0.1575</v>
      </c>
      <c r="C99" s="0"/>
      <c r="D99" s="0"/>
      <c r="E99" s="431" t="n">
        <v>38869</v>
      </c>
      <c r="F99" s="0" t="n">
        <v>0.0825</v>
      </c>
      <c r="G99" s="0"/>
      <c r="H99" s="0"/>
      <c r="I99" s="431" t="n">
        <v>38869</v>
      </c>
      <c r="J99" s="0" t="n">
        <v>0.425</v>
      </c>
      <c r="K99" s="0"/>
      <c r="L99" s="0"/>
      <c r="M99" s="431" t="n">
        <v>38869</v>
      </c>
      <c r="N99" s="0" t="n">
        <v>0.3825</v>
      </c>
      <c r="O99" s="0"/>
      <c r="P99" s="0"/>
      <c r="Q99" s="431" t="n">
        <v>38869</v>
      </c>
      <c r="R99" s="0" t="n">
        <v>0.1725</v>
      </c>
      <c r="S99" s="0"/>
      <c r="T99" s="0"/>
      <c r="U99" s="431" t="n">
        <v>38869</v>
      </c>
      <c r="V99" s="0" t="n">
        <v>0.1625</v>
      </c>
      <c r="W99" s="0"/>
      <c r="X99" s="0"/>
      <c r="Y99" s="431" t="n">
        <v>38869</v>
      </c>
      <c r="Z99" s="0" t="n">
        <v>2.859</v>
      </c>
      <c r="AA99" s="0"/>
      <c r="AB99" s="0"/>
      <c r="AC99" s="431" t="n">
        <v>38869</v>
      </c>
      <c r="AD99" s="0" t="n">
        <v>1.389908888655</v>
      </c>
      <c r="AE99" s="0"/>
      <c r="AF99" s="0"/>
      <c r="AG99" s="431" t="n">
        <v>38869</v>
      </c>
      <c r="AH99" s="0" t="n">
        <v>0.063372702562052</v>
      </c>
      <c r="AI99" s="0"/>
      <c r="AJ99" s="0"/>
      <c r="AK99" s="431" t="n">
        <v>38869</v>
      </c>
      <c r="AL99" s="0" t="n">
        <v>0.073633968416324</v>
      </c>
      <c r="AM99" s="0"/>
      <c r="AN99" s="0"/>
      <c r="AO99" s="431" t="n">
        <v>38869</v>
      </c>
      <c r="AP99" s="0" t="n">
        <v>-0.2925</v>
      </c>
      <c r="AQ99" s="0"/>
      <c r="AR99" s="0"/>
      <c r="AS99" s="0"/>
      <c r="AT99" s="0"/>
      <c r="AU99" s="0"/>
      <c r="AW99" s="431" t="n">
        <v>38869</v>
      </c>
      <c r="AX99" s="0" t="n">
        <v>0.1575</v>
      </c>
      <c r="AY99" s="0"/>
      <c r="BA99" s="431" t="n">
        <v>38657</v>
      </c>
      <c r="BB99" s="0" t="n">
        <v>0.01</v>
      </c>
      <c r="BC99" s="0"/>
      <c r="BE99" s="431" t="n">
        <v>38838</v>
      </c>
      <c r="BF99" s="0" t="n">
        <v>0.1575</v>
      </c>
      <c r="BG99" s="0"/>
      <c r="BI99" s="431" t="n">
        <v>38777</v>
      </c>
      <c r="BJ99" s="0" t="n">
        <v>-0.22</v>
      </c>
      <c r="BK99" s="0"/>
      <c r="BM99" s="431" t="n">
        <v>38869</v>
      </c>
      <c r="BN99" s="0" t="n">
        <v>0.17</v>
      </c>
      <c r="BO99" s="0"/>
    </row>
    <row r="100" customFormat="false" ht="12.75" hidden="false" customHeight="false" outlineLevel="0" collapsed="false">
      <c r="A100" s="431" t="n">
        <v>38899</v>
      </c>
      <c r="B100" s="0" t="n">
        <v>0.1475</v>
      </c>
      <c r="C100" s="0"/>
      <c r="D100" s="0"/>
      <c r="E100" s="431" t="n">
        <v>38899</v>
      </c>
      <c r="F100" s="0" t="n">
        <v>0.0725</v>
      </c>
      <c r="G100" s="0"/>
      <c r="H100" s="0"/>
      <c r="I100" s="431" t="n">
        <v>38899</v>
      </c>
      <c r="J100" s="0" t="n">
        <v>0.46</v>
      </c>
      <c r="K100" s="0"/>
      <c r="L100" s="0"/>
      <c r="M100" s="431" t="n">
        <v>38899</v>
      </c>
      <c r="N100" s="0" t="n">
        <v>0.41</v>
      </c>
      <c r="O100" s="0"/>
      <c r="P100" s="0"/>
      <c r="Q100" s="431" t="n">
        <v>38899</v>
      </c>
      <c r="R100" s="0" t="n">
        <v>0.185</v>
      </c>
      <c r="S100" s="0"/>
      <c r="T100" s="0"/>
      <c r="U100" s="431" t="n">
        <v>38899</v>
      </c>
      <c r="V100" s="0" t="n">
        <v>0.1625</v>
      </c>
      <c r="W100" s="0"/>
      <c r="X100" s="0"/>
      <c r="Y100" s="431" t="n">
        <v>38899</v>
      </c>
      <c r="Z100" s="0" t="n">
        <v>2.921</v>
      </c>
      <c r="AA100" s="0"/>
      <c r="AB100" s="0"/>
      <c r="AC100" s="431" t="n">
        <v>38899</v>
      </c>
      <c r="AD100" s="0" t="n">
        <v>1.388835730919</v>
      </c>
      <c r="AE100" s="0"/>
      <c r="AF100" s="0"/>
      <c r="AG100" s="431" t="n">
        <v>38899</v>
      </c>
      <c r="AH100" s="0" t="n">
        <v>0.063381466164331</v>
      </c>
      <c r="AI100" s="0"/>
      <c r="AJ100" s="0"/>
      <c r="AK100" s="431" t="n">
        <v>38899</v>
      </c>
      <c r="AL100" s="0" t="n">
        <v>0.073635493012521</v>
      </c>
      <c r="AM100" s="0"/>
      <c r="AN100" s="0"/>
      <c r="AO100" s="431" t="n">
        <v>38899</v>
      </c>
      <c r="AP100" s="0" t="n">
        <v>-0.2925</v>
      </c>
      <c r="AQ100" s="0"/>
      <c r="AR100" s="0"/>
      <c r="AS100" s="0"/>
      <c r="AT100" s="0"/>
      <c r="AU100" s="0"/>
      <c r="AW100" s="431" t="n">
        <v>38899</v>
      </c>
      <c r="AX100" s="0" t="n">
        <v>0.1475</v>
      </c>
      <c r="AY100" s="0"/>
      <c r="BA100" s="431" t="n">
        <v>38687</v>
      </c>
      <c r="BB100" s="0" t="n">
        <v>0.01</v>
      </c>
      <c r="BC100" s="0"/>
      <c r="BE100" s="431" t="n">
        <v>38869</v>
      </c>
      <c r="BF100" s="0" t="n">
        <v>0.1575</v>
      </c>
      <c r="BG100" s="0"/>
      <c r="BI100" s="431" t="n">
        <v>38808</v>
      </c>
      <c r="BJ100" s="0" t="n">
        <v>-0.21</v>
      </c>
      <c r="BK100" s="0"/>
      <c r="BM100" s="431" t="n">
        <v>38899</v>
      </c>
      <c r="BN100" s="0" t="n">
        <v>0.17</v>
      </c>
      <c r="BO100" s="0"/>
    </row>
    <row r="101" customFormat="false" ht="12.75" hidden="false" customHeight="false" outlineLevel="0" collapsed="false">
      <c r="A101" s="431" t="n">
        <v>38930</v>
      </c>
      <c r="B101" s="0" t="n">
        <v>0.145</v>
      </c>
      <c r="C101" s="0"/>
      <c r="D101" s="0"/>
      <c r="E101" s="431" t="n">
        <v>38930</v>
      </c>
      <c r="F101" s="0" t="n">
        <v>0.07</v>
      </c>
      <c r="G101" s="0"/>
      <c r="H101" s="0"/>
      <c r="I101" s="431" t="n">
        <v>38930</v>
      </c>
      <c r="J101" s="0" t="n">
        <v>0.525</v>
      </c>
      <c r="K101" s="0"/>
      <c r="L101" s="0"/>
      <c r="M101" s="431" t="n">
        <v>38930</v>
      </c>
      <c r="N101" s="0" t="n">
        <v>0.41</v>
      </c>
      <c r="O101" s="0"/>
      <c r="P101" s="0"/>
      <c r="Q101" s="431" t="n">
        <v>38930</v>
      </c>
      <c r="R101" s="0" t="n">
        <v>0.185</v>
      </c>
      <c r="S101" s="0"/>
      <c r="T101" s="0"/>
      <c r="U101" s="431" t="n">
        <v>38930</v>
      </c>
      <c r="V101" s="0" t="n">
        <v>0.1625</v>
      </c>
      <c r="W101" s="0"/>
      <c r="X101" s="0"/>
      <c r="Y101" s="431" t="n">
        <v>38930</v>
      </c>
      <c r="Z101" s="0" t="n">
        <v>2.913</v>
      </c>
      <c r="AA101" s="0"/>
      <c r="AB101" s="0"/>
      <c r="AC101" s="431" t="n">
        <v>38930</v>
      </c>
      <c r="AD101" s="0" t="n">
        <v>1.387729353579</v>
      </c>
      <c r="AE101" s="0"/>
      <c r="AF101" s="0"/>
      <c r="AG101" s="431" t="n">
        <v>38930</v>
      </c>
      <c r="AH101" s="0" t="n">
        <v>0.063390521886713</v>
      </c>
      <c r="AI101" s="0"/>
      <c r="AJ101" s="0"/>
      <c r="AK101" s="431" t="n">
        <v>38930</v>
      </c>
      <c r="AL101" s="0" t="n">
        <v>0.073637068428592</v>
      </c>
      <c r="AM101" s="0"/>
      <c r="AN101" s="0"/>
      <c r="AO101" s="431" t="n">
        <v>38930</v>
      </c>
      <c r="AP101" s="0" t="n">
        <v>-0.2925</v>
      </c>
      <c r="AQ101" s="0"/>
      <c r="AR101" s="0"/>
      <c r="AS101" s="0"/>
      <c r="AT101" s="0"/>
      <c r="AU101" s="0"/>
      <c r="AW101" s="431" t="n">
        <v>38930</v>
      </c>
      <c r="AX101" s="0" t="n">
        <v>0.145</v>
      </c>
      <c r="AY101" s="0"/>
      <c r="BA101" s="431" t="n">
        <v>38718</v>
      </c>
      <c r="BB101" s="0" t="n">
        <v>0.01</v>
      </c>
      <c r="BC101" s="0"/>
      <c r="BE101" s="431" t="n">
        <v>38899</v>
      </c>
      <c r="BF101" s="0" t="n">
        <v>0.1575</v>
      </c>
      <c r="BG101" s="0"/>
      <c r="BI101" s="431" t="n">
        <v>38838</v>
      </c>
      <c r="BJ101" s="0" t="n">
        <v>-0.21</v>
      </c>
      <c r="BK101" s="0"/>
      <c r="BM101" s="431" t="n">
        <v>38930</v>
      </c>
      <c r="BN101" s="0" t="n">
        <v>0.17</v>
      </c>
      <c r="BO101" s="0"/>
    </row>
    <row r="102" customFormat="false" ht="12.75" hidden="false" customHeight="false" outlineLevel="0" collapsed="false">
      <c r="A102" s="431" t="n">
        <v>38961</v>
      </c>
      <c r="B102" s="0" t="n">
        <v>0.1425</v>
      </c>
      <c r="C102" s="0"/>
      <c r="D102" s="0"/>
      <c r="E102" s="431" t="n">
        <v>38961</v>
      </c>
      <c r="F102" s="0" t="n">
        <v>0.0675</v>
      </c>
      <c r="G102" s="0"/>
      <c r="H102" s="0"/>
      <c r="I102" s="431" t="n">
        <v>38961</v>
      </c>
      <c r="J102" s="0" t="n">
        <v>0.425</v>
      </c>
      <c r="K102" s="0"/>
      <c r="L102" s="0"/>
      <c r="M102" s="431" t="n">
        <v>38961</v>
      </c>
      <c r="N102" s="0" t="n">
        <v>0.3825</v>
      </c>
      <c r="O102" s="0"/>
      <c r="P102" s="0"/>
      <c r="Q102" s="431" t="n">
        <v>38961</v>
      </c>
      <c r="R102" s="0" t="n">
        <v>0.1625</v>
      </c>
      <c r="S102" s="0"/>
      <c r="T102" s="0"/>
      <c r="U102" s="431" t="n">
        <v>38961</v>
      </c>
      <c r="V102" s="0" t="n">
        <v>0.1625</v>
      </c>
      <c r="W102" s="0"/>
      <c r="X102" s="0"/>
      <c r="Y102" s="431" t="n">
        <v>38961</v>
      </c>
      <c r="Z102" s="0" t="n">
        <v>2.9</v>
      </c>
      <c r="AA102" s="0"/>
      <c r="AB102" s="0"/>
      <c r="AC102" s="431" t="n">
        <v>38961</v>
      </c>
      <c r="AD102" s="0" t="n">
        <v>1.386625565649</v>
      </c>
      <c r="AE102" s="0"/>
      <c r="AF102" s="0"/>
      <c r="AG102" s="431" t="n">
        <v>38961</v>
      </c>
      <c r="AH102" s="0" t="n">
        <v>0.063399577609123</v>
      </c>
      <c r="AI102" s="0"/>
      <c r="AJ102" s="0"/>
      <c r="AK102" s="431" t="n">
        <v>38961</v>
      </c>
      <c r="AL102" s="0" t="n">
        <v>0.073638643844665</v>
      </c>
      <c r="AM102" s="0"/>
      <c r="AN102" s="0"/>
      <c r="AO102" s="431" t="n">
        <v>38961</v>
      </c>
      <c r="AP102" s="0" t="n">
        <v>-0.2925</v>
      </c>
      <c r="AQ102" s="0"/>
      <c r="AR102" s="0"/>
      <c r="AS102" s="0"/>
      <c r="AT102" s="0"/>
      <c r="AU102" s="0"/>
      <c r="AW102" s="431" t="n">
        <v>38961</v>
      </c>
      <c r="AX102" s="0" t="n">
        <v>0.1425</v>
      </c>
      <c r="AY102" s="0"/>
      <c r="BA102" s="431" t="n">
        <v>38749</v>
      </c>
      <c r="BB102" s="0" t="n">
        <v>0.01</v>
      </c>
      <c r="BC102" s="0"/>
      <c r="BE102" s="431" t="n">
        <v>38930</v>
      </c>
      <c r="BF102" s="0" t="n">
        <v>0.1575</v>
      </c>
      <c r="BG102" s="0"/>
      <c r="BI102" s="431" t="n">
        <v>38869</v>
      </c>
      <c r="BJ102" s="0" t="n">
        <v>-0.21</v>
      </c>
      <c r="BK102" s="0"/>
      <c r="BM102" s="431" t="n">
        <v>38961</v>
      </c>
      <c r="BN102" s="0" t="n">
        <v>0.17</v>
      </c>
      <c r="BO102" s="0"/>
    </row>
    <row r="103" customFormat="false" ht="12.75" hidden="false" customHeight="false" outlineLevel="0" collapsed="false">
      <c r="A103" s="431" t="n">
        <v>38991</v>
      </c>
      <c r="B103" s="0" t="n">
        <v>0.1575</v>
      </c>
      <c r="C103" s="0"/>
      <c r="D103" s="0"/>
      <c r="E103" s="431" t="n">
        <v>38991</v>
      </c>
      <c r="F103" s="0" t="n">
        <v>0.0825</v>
      </c>
      <c r="G103" s="0"/>
      <c r="H103" s="0"/>
      <c r="I103" s="431" t="n">
        <v>38991</v>
      </c>
      <c r="J103" s="0" t="n">
        <v>0.345</v>
      </c>
      <c r="K103" s="0"/>
      <c r="L103" s="0"/>
      <c r="M103" s="431" t="n">
        <v>38991</v>
      </c>
      <c r="N103" s="0" t="n">
        <v>0.3625</v>
      </c>
      <c r="O103" s="0"/>
      <c r="P103" s="0"/>
      <c r="Q103" s="431" t="n">
        <v>38991</v>
      </c>
      <c r="R103" s="0" t="n">
        <v>0.185</v>
      </c>
      <c r="S103" s="0"/>
      <c r="T103" s="0"/>
      <c r="U103" s="431" t="n">
        <v>38991</v>
      </c>
      <c r="V103" s="0" t="n">
        <v>0.165</v>
      </c>
      <c r="W103" s="0"/>
      <c r="X103" s="0"/>
      <c r="Y103" s="431" t="n">
        <v>38991</v>
      </c>
      <c r="Z103" s="0" t="n">
        <v>2.915</v>
      </c>
      <c r="AA103" s="0"/>
      <c r="AB103" s="0"/>
      <c r="AC103" s="431" t="n">
        <v>38991</v>
      </c>
      <c r="AD103" s="0" t="n">
        <v>1.385559844731</v>
      </c>
      <c r="AE103" s="0"/>
      <c r="AF103" s="0"/>
      <c r="AG103" s="431" t="n">
        <v>38991</v>
      </c>
      <c r="AH103" s="0" t="n">
        <v>0.06340834121148</v>
      </c>
      <c r="AI103" s="0"/>
      <c r="AJ103" s="0"/>
      <c r="AK103" s="431" t="n">
        <v>38991</v>
      </c>
      <c r="AL103" s="0" t="n">
        <v>0.073640168440865</v>
      </c>
      <c r="AM103" s="0"/>
      <c r="AN103" s="0"/>
      <c r="AO103" s="431" t="n">
        <v>38991</v>
      </c>
      <c r="AP103" s="0" t="n">
        <v>-0.2925</v>
      </c>
      <c r="AQ103" s="0"/>
      <c r="AR103" s="0"/>
      <c r="AS103" s="0"/>
      <c r="AT103" s="0"/>
      <c r="AU103" s="0"/>
      <c r="AW103" s="431" t="n">
        <v>38991</v>
      </c>
      <c r="AX103" s="0" t="n">
        <v>0.1575</v>
      </c>
      <c r="AY103" s="0"/>
      <c r="BA103" s="431" t="n">
        <v>38777</v>
      </c>
      <c r="BB103" s="0" t="n">
        <v>0.01</v>
      </c>
      <c r="BC103" s="0"/>
      <c r="BE103" s="431" t="n">
        <v>38961</v>
      </c>
      <c r="BF103" s="0" t="n">
        <v>0.1575</v>
      </c>
      <c r="BG103" s="0"/>
      <c r="BI103" s="431" t="n">
        <v>38899</v>
      </c>
      <c r="BJ103" s="0" t="n">
        <v>-0.21</v>
      </c>
      <c r="BK103" s="0"/>
      <c r="BM103" s="431" t="n">
        <v>38991</v>
      </c>
      <c r="BN103" s="0" t="n">
        <v>0.17</v>
      </c>
      <c r="BO103" s="0"/>
    </row>
    <row r="104" customFormat="false" ht="12.75" hidden="false" customHeight="false" outlineLevel="0" collapsed="false">
      <c r="A104" s="431" t="n">
        <v>39022</v>
      </c>
      <c r="B104" s="0" t="n">
        <v>0.1975</v>
      </c>
      <c r="C104" s="0"/>
      <c r="D104" s="0"/>
      <c r="E104" s="431" t="n">
        <v>39022</v>
      </c>
      <c r="F104" s="0" t="n">
        <v>0.135</v>
      </c>
      <c r="G104" s="0"/>
      <c r="H104" s="0"/>
      <c r="I104" s="431" t="n">
        <v>39022</v>
      </c>
      <c r="J104" s="0" t="n">
        <v>0.725</v>
      </c>
      <c r="K104" s="0"/>
      <c r="L104" s="0"/>
      <c r="M104" s="431" t="n">
        <v>39022</v>
      </c>
      <c r="N104" s="0" t="n">
        <v>0.695</v>
      </c>
      <c r="O104" s="0"/>
      <c r="P104" s="0"/>
      <c r="Q104" s="431" t="n">
        <v>39022</v>
      </c>
      <c r="R104" s="0" t="n">
        <v>0.2875</v>
      </c>
      <c r="S104" s="0"/>
      <c r="T104" s="0"/>
      <c r="U104" s="431" t="n">
        <v>39022</v>
      </c>
      <c r="V104" s="0" t="n">
        <v>0.24</v>
      </c>
      <c r="W104" s="0"/>
      <c r="X104" s="0"/>
      <c r="Y104" s="431" t="n">
        <v>39022</v>
      </c>
      <c r="Z104" s="0" t="n">
        <v>2.998</v>
      </c>
      <c r="AA104" s="0"/>
      <c r="AB104" s="0"/>
      <c r="AC104" s="431" t="n">
        <v>39022</v>
      </c>
      <c r="AD104" s="0" t="n">
        <v>1.384461138115</v>
      </c>
      <c r="AE104" s="0"/>
      <c r="AF104" s="0"/>
      <c r="AG104" s="431" t="n">
        <v>39022</v>
      </c>
      <c r="AH104" s="0" t="n">
        <v>0.063417396933942</v>
      </c>
      <c r="AI104" s="0"/>
      <c r="AJ104" s="0"/>
      <c r="AK104" s="431" t="n">
        <v>39022</v>
      </c>
      <c r="AL104" s="0" t="n">
        <v>0.073641743856939</v>
      </c>
      <c r="AM104" s="0"/>
      <c r="AN104" s="0"/>
      <c r="AO104" s="431" t="n">
        <v>39022</v>
      </c>
      <c r="AP104" s="0" t="n">
        <v>-0.25</v>
      </c>
      <c r="AQ104" s="0"/>
      <c r="AR104" s="0"/>
      <c r="AS104" s="0"/>
      <c r="AT104" s="0"/>
      <c r="AU104" s="0"/>
      <c r="AW104" s="431" t="n">
        <v>39022</v>
      </c>
      <c r="AX104" s="0" t="n">
        <v>0.1975</v>
      </c>
      <c r="AY104" s="0"/>
      <c r="BA104" s="431" t="n">
        <v>38808</v>
      </c>
      <c r="BB104" s="0" t="n">
        <v>0.0105</v>
      </c>
      <c r="BC104" s="0"/>
      <c r="BE104" s="431" t="n">
        <v>38991</v>
      </c>
      <c r="BF104" s="0" t="n">
        <v>0.1575</v>
      </c>
      <c r="BG104" s="0"/>
      <c r="BI104" s="431" t="n">
        <v>38930</v>
      </c>
      <c r="BJ104" s="0" t="n">
        <v>-0.21</v>
      </c>
      <c r="BK104" s="0"/>
      <c r="BM104" s="431" t="n">
        <v>39022</v>
      </c>
      <c r="BN104" s="0" t="n">
        <v>0.29</v>
      </c>
      <c r="BO104" s="0"/>
    </row>
    <row r="105" customFormat="false" ht="12.75" hidden="false" customHeight="false" outlineLevel="0" collapsed="false">
      <c r="A105" s="431" t="n">
        <v>39052</v>
      </c>
      <c r="B105" s="0" t="n">
        <v>0.2375</v>
      </c>
      <c r="C105" s="0"/>
      <c r="D105" s="0"/>
      <c r="E105" s="431" t="n">
        <v>39052</v>
      </c>
      <c r="F105" s="0" t="n">
        <v>0.175</v>
      </c>
      <c r="G105" s="0"/>
      <c r="H105" s="0"/>
      <c r="I105" s="431" t="n">
        <v>39052</v>
      </c>
      <c r="J105" s="0" t="n">
        <v>1.045</v>
      </c>
      <c r="K105" s="0"/>
      <c r="L105" s="0"/>
      <c r="M105" s="431" t="n">
        <v>39052</v>
      </c>
      <c r="N105" s="0" t="n">
        <v>1.01</v>
      </c>
      <c r="O105" s="0"/>
      <c r="P105" s="0"/>
      <c r="Q105" s="431" t="n">
        <v>39052</v>
      </c>
      <c r="R105" s="0" t="n">
        <v>0.3375</v>
      </c>
      <c r="S105" s="0"/>
      <c r="T105" s="0"/>
      <c r="U105" s="431" t="n">
        <v>39052</v>
      </c>
      <c r="V105" s="0" t="n">
        <v>0.295</v>
      </c>
      <c r="W105" s="0"/>
      <c r="X105" s="0"/>
      <c r="Y105" s="431" t="n">
        <v>39052</v>
      </c>
      <c r="Z105" s="0" t="n">
        <v>3.089</v>
      </c>
      <c r="AA105" s="0"/>
      <c r="AB105" s="0"/>
      <c r="AC105" s="431" t="n">
        <v>39052</v>
      </c>
      <c r="AD105" s="0" t="n">
        <v>1.383400325658</v>
      </c>
      <c r="AE105" s="0"/>
      <c r="AF105" s="0"/>
      <c r="AG105" s="431" t="n">
        <v>39052</v>
      </c>
      <c r="AH105" s="0" t="n">
        <v>0.063426160536351</v>
      </c>
      <c r="AI105" s="0"/>
      <c r="AJ105" s="0"/>
      <c r="AK105" s="431" t="n">
        <v>39052</v>
      </c>
      <c r="AL105" s="0" t="n">
        <v>0.07364326845314</v>
      </c>
      <c r="AM105" s="0"/>
      <c r="AN105" s="0"/>
      <c r="AO105" s="431" t="n">
        <v>39052</v>
      </c>
      <c r="AP105" s="0" t="n">
        <v>-0.25</v>
      </c>
      <c r="AQ105" s="0"/>
      <c r="AR105" s="0"/>
      <c r="AS105" s="0"/>
      <c r="AT105" s="0"/>
      <c r="AU105" s="0"/>
      <c r="AW105" s="431" t="n">
        <v>39052</v>
      </c>
      <c r="AX105" s="0" t="n">
        <v>0.2375</v>
      </c>
      <c r="AY105" s="0"/>
      <c r="BA105" s="431" t="n">
        <v>38838</v>
      </c>
      <c r="BB105" s="0" t="n">
        <v>0.0105</v>
      </c>
      <c r="BC105" s="0"/>
      <c r="BE105" s="431" t="n">
        <v>39022</v>
      </c>
      <c r="BF105" s="0" t="n">
        <v>0.1575</v>
      </c>
      <c r="BG105" s="0"/>
      <c r="BI105" s="431" t="n">
        <v>38961</v>
      </c>
      <c r="BJ105" s="0" t="n">
        <v>-0.21</v>
      </c>
      <c r="BK105" s="0"/>
      <c r="BM105" s="431" t="n">
        <v>39052</v>
      </c>
      <c r="BN105" s="0" t="n">
        <v>0.31</v>
      </c>
      <c r="BO105" s="0"/>
    </row>
    <row r="106" customFormat="false" ht="12.75" hidden="false" customHeight="false" outlineLevel="0" collapsed="false">
      <c r="A106" s="431" t="n">
        <v>39083</v>
      </c>
      <c r="B106" s="0" t="n">
        <v>0.25</v>
      </c>
      <c r="C106" s="0"/>
      <c r="D106" s="0"/>
      <c r="E106" s="431" t="n">
        <v>39083</v>
      </c>
      <c r="F106" s="0" t="n">
        <v>0.22</v>
      </c>
      <c r="G106" s="0"/>
      <c r="H106" s="0"/>
      <c r="I106" s="431" t="n">
        <v>39083</v>
      </c>
      <c r="J106" s="0" t="n">
        <v>1.52</v>
      </c>
      <c r="K106" s="0"/>
      <c r="L106" s="0"/>
      <c r="M106" s="431" t="n">
        <v>39083</v>
      </c>
      <c r="N106" s="0" t="n">
        <v>1.165</v>
      </c>
      <c r="O106" s="0"/>
      <c r="P106" s="0"/>
      <c r="Q106" s="431" t="n">
        <v>39083</v>
      </c>
      <c r="R106" s="0" t="n">
        <v>0.4375</v>
      </c>
      <c r="S106" s="0"/>
      <c r="T106" s="0"/>
      <c r="U106" s="431" t="n">
        <v>39083</v>
      </c>
      <c r="V106" s="0" t="n">
        <v>0.3425</v>
      </c>
      <c r="W106" s="0"/>
      <c r="X106" s="0"/>
      <c r="Y106" s="431" t="n">
        <v>39083</v>
      </c>
      <c r="Z106" s="0" t="n">
        <v>3.27</v>
      </c>
      <c r="AA106" s="0"/>
      <c r="AB106" s="0"/>
      <c r="AC106" s="431" t="n">
        <v>39083</v>
      </c>
      <c r="AD106" s="0" t="n">
        <v>1.382306681906</v>
      </c>
      <c r="AE106" s="0"/>
      <c r="AF106" s="0"/>
      <c r="AG106" s="431" t="n">
        <v>39083</v>
      </c>
      <c r="AH106" s="0" t="n">
        <v>0.063435216258868</v>
      </c>
      <c r="AI106" s="0"/>
      <c r="AJ106" s="0"/>
      <c r="AK106" s="431" t="n">
        <v>39083</v>
      </c>
      <c r="AL106" s="0" t="n">
        <v>0.073644843869216</v>
      </c>
      <c r="AM106" s="0"/>
      <c r="AN106" s="0"/>
      <c r="AO106" s="431" t="n">
        <v>39083</v>
      </c>
      <c r="AP106" s="0" t="n">
        <v>-0.25</v>
      </c>
      <c r="AQ106" s="0"/>
      <c r="AR106" s="0"/>
      <c r="AS106" s="0"/>
      <c r="AT106" s="0"/>
      <c r="AU106" s="0"/>
      <c r="AW106" s="431" t="n">
        <v>39083</v>
      </c>
      <c r="AX106" s="0" t="n">
        <v>0.25</v>
      </c>
      <c r="AY106" s="0"/>
      <c r="BA106" s="431" t="n">
        <v>38869</v>
      </c>
      <c r="BB106" s="0" t="n">
        <v>0.0105</v>
      </c>
      <c r="BC106" s="0"/>
      <c r="BE106" s="431" t="n">
        <v>39052</v>
      </c>
      <c r="BF106" s="0" t="n">
        <v>0.1575</v>
      </c>
      <c r="BG106" s="0"/>
      <c r="BI106" s="431" t="n">
        <v>38991</v>
      </c>
      <c r="BJ106" s="0" t="n">
        <v>-0.21</v>
      </c>
      <c r="BK106" s="0"/>
      <c r="BM106" s="431" t="n">
        <v>39083</v>
      </c>
      <c r="BN106" s="0" t="n">
        <v>0.325</v>
      </c>
      <c r="BO106" s="0"/>
    </row>
    <row r="107" customFormat="false" ht="12.75" hidden="false" customHeight="false" outlineLevel="0" collapsed="false">
      <c r="A107" s="431" t="n">
        <v>39114</v>
      </c>
      <c r="B107" s="0" t="n">
        <v>0.2275</v>
      </c>
      <c r="C107" s="0"/>
      <c r="D107" s="0"/>
      <c r="E107" s="431" t="n">
        <v>39114</v>
      </c>
      <c r="F107" s="0" t="n">
        <v>0.195</v>
      </c>
      <c r="G107" s="0"/>
      <c r="H107" s="0"/>
      <c r="I107" s="431" t="n">
        <v>39114</v>
      </c>
      <c r="J107" s="0" t="n">
        <v>1.4</v>
      </c>
      <c r="K107" s="0"/>
      <c r="L107" s="0"/>
      <c r="M107" s="431" t="n">
        <v>39114</v>
      </c>
      <c r="N107" s="0" t="n">
        <v>1.155</v>
      </c>
      <c r="O107" s="0"/>
      <c r="P107" s="0"/>
      <c r="Q107" s="431" t="n">
        <v>39114</v>
      </c>
      <c r="R107" s="0" t="n">
        <v>0.435</v>
      </c>
      <c r="S107" s="0"/>
      <c r="T107" s="0"/>
      <c r="U107" s="431" t="n">
        <v>39114</v>
      </c>
      <c r="V107" s="0" t="n">
        <v>0.3375</v>
      </c>
      <c r="W107" s="0"/>
      <c r="X107" s="0"/>
      <c r="Y107" s="431" t="n">
        <v>39114</v>
      </c>
      <c r="Z107" s="0" t="n">
        <v>3.161</v>
      </c>
      <c r="AA107" s="0"/>
      <c r="AB107" s="0"/>
      <c r="AC107" s="431" t="n">
        <v>39114</v>
      </c>
      <c r="AD107" s="0" t="n">
        <v>1.381215604048</v>
      </c>
      <c r="AE107" s="0"/>
      <c r="AF107" s="0"/>
      <c r="AG107" s="431" t="n">
        <v>39114</v>
      </c>
      <c r="AH107" s="0" t="n">
        <v>0.063444271981412</v>
      </c>
      <c r="AI107" s="0"/>
      <c r="AJ107" s="0"/>
      <c r="AK107" s="431" t="n">
        <v>39114</v>
      </c>
      <c r="AL107" s="0" t="n">
        <v>0.073646419285292</v>
      </c>
      <c r="AM107" s="0"/>
      <c r="AN107" s="0"/>
      <c r="AO107" s="431" t="n">
        <v>39114</v>
      </c>
      <c r="AP107" s="0" t="n">
        <v>-0.25</v>
      </c>
      <c r="AQ107" s="0"/>
      <c r="AR107" s="0"/>
      <c r="AS107" s="0"/>
      <c r="AT107" s="0"/>
      <c r="AU107" s="0"/>
      <c r="AW107" s="431" t="n">
        <v>39114</v>
      </c>
      <c r="AX107" s="0" t="n">
        <v>0.2275</v>
      </c>
      <c r="AY107" s="0"/>
      <c r="BA107" s="431" t="n">
        <v>38899</v>
      </c>
      <c r="BB107" s="0" t="n">
        <v>0.0105</v>
      </c>
      <c r="BC107" s="0"/>
      <c r="BE107" s="431" t="n">
        <v>39083</v>
      </c>
      <c r="BF107" s="0" t="n">
        <v>0.1575</v>
      </c>
      <c r="BG107" s="0"/>
      <c r="BI107" s="431" t="n">
        <v>39022</v>
      </c>
      <c r="BJ107" s="0" t="n">
        <v>-0.205</v>
      </c>
      <c r="BK107" s="0"/>
      <c r="BM107" s="431" t="n">
        <v>39114</v>
      </c>
      <c r="BN107" s="0" t="n">
        <v>0.37</v>
      </c>
      <c r="BO107" s="0"/>
    </row>
    <row r="108" customFormat="false" ht="12.75" hidden="false" customHeight="false" outlineLevel="0" collapsed="false">
      <c r="A108" s="431" t="n">
        <v>39142</v>
      </c>
      <c r="B108" s="0" t="n">
        <v>0.225</v>
      </c>
      <c r="C108" s="0"/>
      <c r="D108" s="0"/>
      <c r="E108" s="431" t="n">
        <v>39142</v>
      </c>
      <c r="F108" s="0" t="n">
        <v>0.1925</v>
      </c>
      <c r="G108" s="0"/>
      <c r="H108" s="0"/>
      <c r="I108" s="431" t="n">
        <v>39142</v>
      </c>
      <c r="J108" s="0" t="n">
        <v>0.88</v>
      </c>
      <c r="K108" s="0"/>
      <c r="L108" s="0"/>
      <c r="M108" s="431" t="n">
        <v>39142</v>
      </c>
      <c r="N108" s="0" t="n">
        <v>0.795</v>
      </c>
      <c r="O108" s="0"/>
      <c r="P108" s="0"/>
      <c r="Q108" s="431" t="n">
        <v>39142</v>
      </c>
      <c r="R108" s="0" t="n">
        <v>0.3025</v>
      </c>
      <c r="S108" s="0"/>
      <c r="T108" s="0"/>
      <c r="U108" s="431" t="n">
        <v>39142</v>
      </c>
      <c r="V108" s="0" t="n">
        <v>0.26</v>
      </c>
      <c r="W108" s="0"/>
      <c r="X108" s="0"/>
      <c r="Y108" s="431" t="n">
        <v>39142</v>
      </c>
      <c r="Z108" s="0" t="n">
        <v>3.036</v>
      </c>
      <c r="AA108" s="0"/>
      <c r="AB108" s="0"/>
      <c r="AC108" s="431" t="n">
        <v>39142</v>
      </c>
      <c r="AD108" s="0" t="n">
        <v>1.380232315879</v>
      </c>
      <c r="AE108" s="0"/>
      <c r="AF108" s="0"/>
      <c r="AG108" s="431" t="n">
        <v>39142</v>
      </c>
      <c r="AH108" s="0" t="n">
        <v>0.063452451343732</v>
      </c>
      <c r="AI108" s="0"/>
      <c r="AJ108" s="0"/>
      <c r="AK108" s="431" t="n">
        <v>39142</v>
      </c>
      <c r="AL108" s="0" t="n">
        <v>0.073647842241749</v>
      </c>
      <c r="AM108" s="0"/>
      <c r="AN108" s="0"/>
      <c r="AO108" s="431" t="n">
        <v>39142</v>
      </c>
      <c r="AP108" s="0" t="n">
        <v>-0.25</v>
      </c>
      <c r="AQ108" s="0"/>
      <c r="AR108" s="0"/>
      <c r="AS108" s="0"/>
      <c r="AT108" s="0"/>
      <c r="AU108" s="0"/>
      <c r="AW108" s="431" t="n">
        <v>39142</v>
      </c>
      <c r="AX108" s="0" t="n">
        <v>0.225</v>
      </c>
      <c r="AY108" s="0"/>
      <c r="BA108" s="431" t="n">
        <v>38930</v>
      </c>
      <c r="BB108" s="0" t="n">
        <v>0.0105</v>
      </c>
      <c r="BC108" s="0"/>
      <c r="BE108" s="431" t="n">
        <v>39114</v>
      </c>
      <c r="BF108" s="0" t="n">
        <v>0.1575</v>
      </c>
      <c r="BG108" s="0"/>
      <c r="BI108" s="431" t="n">
        <v>39052</v>
      </c>
      <c r="BJ108" s="0" t="n">
        <v>-0.2125</v>
      </c>
      <c r="BK108" s="0"/>
      <c r="BM108" s="431" t="n">
        <v>39142</v>
      </c>
      <c r="BN108" s="0" t="n">
        <v>0.37</v>
      </c>
      <c r="BO108" s="0"/>
    </row>
    <row r="109" customFormat="false" ht="12.75" hidden="false" customHeight="false" outlineLevel="0" collapsed="false">
      <c r="A109" s="431" t="n">
        <v>39173</v>
      </c>
      <c r="B109" s="0" t="n">
        <v>0.175</v>
      </c>
      <c r="C109" s="0"/>
      <c r="D109" s="0"/>
      <c r="E109" s="431" t="n">
        <v>39173</v>
      </c>
      <c r="F109" s="0" t="n">
        <v>0.0975</v>
      </c>
      <c r="G109" s="0"/>
      <c r="H109" s="0"/>
      <c r="I109" s="431" t="n">
        <v>39173</v>
      </c>
      <c r="J109" s="0" t="n">
        <v>0.54</v>
      </c>
      <c r="K109" s="0"/>
      <c r="L109" s="0"/>
      <c r="M109" s="431" t="n">
        <v>39173</v>
      </c>
      <c r="N109" s="0" t="n">
        <v>0.43</v>
      </c>
      <c r="O109" s="0"/>
      <c r="P109" s="0"/>
      <c r="Q109" s="431" t="n">
        <v>39173</v>
      </c>
      <c r="R109" s="0" t="n">
        <v>0.1975</v>
      </c>
      <c r="S109" s="0"/>
      <c r="T109" s="0"/>
      <c r="U109" s="431" t="n">
        <v>39173</v>
      </c>
      <c r="V109" s="0" t="n">
        <v>0.1775</v>
      </c>
      <c r="W109" s="0"/>
      <c r="X109" s="0"/>
      <c r="Y109" s="431" t="n">
        <v>39173</v>
      </c>
      <c r="Z109" s="0" t="n">
        <v>2.905</v>
      </c>
      <c r="AA109" s="0"/>
      <c r="AB109" s="0"/>
      <c r="AC109" s="431" t="n">
        <v>39173</v>
      </c>
      <c r="AD109" s="0" t="n">
        <v>1.379146108453</v>
      </c>
      <c r="AE109" s="0"/>
      <c r="AF109" s="0"/>
      <c r="AG109" s="431" t="n">
        <v>39173</v>
      </c>
      <c r="AH109" s="0" t="n">
        <v>0.063461507066327</v>
      </c>
      <c r="AI109" s="0"/>
      <c r="AJ109" s="0"/>
      <c r="AK109" s="431" t="n">
        <v>39173</v>
      </c>
      <c r="AL109" s="0" t="n">
        <v>0.073649417657827</v>
      </c>
      <c r="AM109" s="0"/>
      <c r="AN109" s="0"/>
      <c r="AO109" s="431" t="n">
        <v>39173</v>
      </c>
      <c r="AP109" s="0" t="n">
        <v>-0.2925</v>
      </c>
      <c r="AQ109" s="0"/>
      <c r="AR109" s="0"/>
      <c r="AS109" s="0"/>
      <c r="AT109" s="0"/>
      <c r="AU109" s="0"/>
      <c r="AW109" s="431" t="n">
        <v>39173</v>
      </c>
      <c r="AX109" s="0" t="n">
        <v>0.175</v>
      </c>
      <c r="AY109" s="0"/>
      <c r="BA109" s="431" t="n">
        <v>38961</v>
      </c>
      <c r="BB109" s="0" t="n">
        <v>0.0105</v>
      </c>
      <c r="BC109" s="0"/>
      <c r="BE109" s="431" t="n">
        <v>39142</v>
      </c>
      <c r="BF109" s="0" t="n">
        <v>0.1575</v>
      </c>
      <c r="BG109" s="0"/>
      <c r="BI109" s="431" t="n">
        <v>39083</v>
      </c>
      <c r="BJ109" s="0" t="n">
        <v>-0.215</v>
      </c>
      <c r="BK109" s="0"/>
      <c r="BM109" s="431" t="n">
        <v>39173</v>
      </c>
      <c r="BN109" s="0" t="n">
        <v>0.17</v>
      </c>
      <c r="BO109" s="0"/>
    </row>
    <row r="110" customFormat="false" ht="12.75" hidden="false" customHeight="false" outlineLevel="0" collapsed="false">
      <c r="A110" s="431" t="n">
        <v>39203</v>
      </c>
      <c r="B110" s="0" t="n">
        <v>0.165</v>
      </c>
      <c r="C110" s="0"/>
      <c r="D110" s="0"/>
      <c r="E110" s="431" t="n">
        <v>39203</v>
      </c>
      <c r="F110" s="0" t="n">
        <v>0.0975</v>
      </c>
      <c r="G110" s="0"/>
      <c r="H110" s="0"/>
      <c r="I110" s="431" t="n">
        <v>39203</v>
      </c>
      <c r="J110" s="0" t="n">
        <v>0.425</v>
      </c>
      <c r="K110" s="0"/>
      <c r="L110" s="0"/>
      <c r="M110" s="431" t="n">
        <v>39203</v>
      </c>
      <c r="N110" s="0" t="n">
        <v>0.3825</v>
      </c>
      <c r="O110" s="0"/>
      <c r="P110" s="0"/>
      <c r="Q110" s="431" t="n">
        <v>39203</v>
      </c>
      <c r="R110" s="0" t="n">
        <v>0.1725</v>
      </c>
      <c r="S110" s="0"/>
      <c r="T110" s="0"/>
      <c r="U110" s="431" t="n">
        <v>39203</v>
      </c>
      <c r="V110" s="0" t="n">
        <v>0.1625</v>
      </c>
      <c r="W110" s="0"/>
      <c r="X110" s="0"/>
      <c r="Y110" s="431" t="n">
        <v>39203</v>
      </c>
      <c r="Z110" s="0" t="n">
        <v>2.884</v>
      </c>
      <c r="AA110" s="0"/>
      <c r="AB110" s="0"/>
      <c r="AC110" s="431" t="n">
        <v>39203</v>
      </c>
      <c r="AD110" s="0" t="n">
        <v>1.378097370068</v>
      </c>
      <c r="AE110" s="0"/>
      <c r="AF110" s="0"/>
      <c r="AG110" s="431" t="n">
        <v>39203</v>
      </c>
      <c r="AH110" s="0" t="n">
        <v>0.063470270668864</v>
      </c>
      <c r="AI110" s="0"/>
      <c r="AJ110" s="0"/>
      <c r="AK110" s="431" t="n">
        <v>39203</v>
      </c>
      <c r="AL110" s="0" t="n">
        <v>0.073650942254032</v>
      </c>
      <c r="AM110" s="0"/>
      <c r="AN110" s="0"/>
      <c r="AO110" s="431" t="n">
        <v>39203</v>
      </c>
      <c r="AP110" s="0" t="n">
        <v>-0.2925</v>
      </c>
      <c r="AQ110" s="0"/>
      <c r="AR110" s="0"/>
      <c r="AS110" s="0"/>
      <c r="AT110" s="0"/>
      <c r="AU110" s="0"/>
      <c r="AW110" s="431" t="n">
        <v>39203</v>
      </c>
      <c r="AX110" s="0" t="n">
        <v>0.165</v>
      </c>
      <c r="AY110" s="0"/>
      <c r="BA110" s="431" t="n">
        <v>38991</v>
      </c>
      <c r="BB110" s="0" t="n">
        <v>0.0105</v>
      </c>
      <c r="BC110" s="0"/>
      <c r="BE110" s="431" t="n">
        <v>39173</v>
      </c>
      <c r="BF110" s="0" t="n">
        <v>0.1575</v>
      </c>
      <c r="BG110" s="0"/>
      <c r="BI110" s="431" t="n">
        <v>39114</v>
      </c>
      <c r="BJ110" s="0" t="n">
        <v>-0.2175</v>
      </c>
      <c r="BK110" s="0"/>
      <c r="BM110" s="431" t="n">
        <v>39203</v>
      </c>
      <c r="BN110" s="0" t="n">
        <v>0.17</v>
      </c>
      <c r="BO110" s="0"/>
    </row>
    <row r="111" customFormat="false" ht="12.75" hidden="false" customHeight="false" outlineLevel="0" collapsed="false">
      <c r="A111" s="431" t="n">
        <v>39234</v>
      </c>
      <c r="B111" s="0" t="n">
        <v>0.16</v>
      </c>
      <c r="C111" s="0"/>
      <c r="D111" s="0"/>
      <c r="E111" s="431" t="n">
        <v>39234</v>
      </c>
      <c r="F111" s="0" t="n">
        <v>0.0925</v>
      </c>
      <c r="G111" s="0"/>
      <c r="H111" s="0"/>
      <c r="I111" s="431" t="n">
        <v>39234</v>
      </c>
      <c r="J111" s="0" t="n">
        <v>0.425</v>
      </c>
      <c r="K111" s="0"/>
      <c r="L111" s="0"/>
      <c r="M111" s="431" t="n">
        <v>39234</v>
      </c>
      <c r="N111" s="0" t="n">
        <v>0.3825</v>
      </c>
      <c r="O111" s="0"/>
      <c r="P111" s="0"/>
      <c r="Q111" s="431" t="n">
        <v>39234</v>
      </c>
      <c r="R111" s="0" t="n">
        <v>0.1725</v>
      </c>
      <c r="S111" s="0"/>
      <c r="T111" s="0"/>
      <c r="U111" s="431" t="n">
        <v>39234</v>
      </c>
      <c r="V111" s="0" t="n">
        <v>0.1625</v>
      </c>
      <c r="W111" s="0"/>
      <c r="X111" s="0"/>
      <c r="Y111" s="431" t="n">
        <v>39234</v>
      </c>
      <c r="Z111" s="0" t="n">
        <v>2.893</v>
      </c>
      <c r="AA111" s="0"/>
      <c r="AB111" s="0"/>
      <c r="AC111" s="431" t="n">
        <v>39234</v>
      </c>
      <c r="AD111" s="0" t="n">
        <v>1.377016180273</v>
      </c>
      <c r="AE111" s="0"/>
      <c r="AF111" s="0"/>
      <c r="AG111" s="431" t="n">
        <v>39234</v>
      </c>
      <c r="AH111" s="0" t="n">
        <v>0.063479326391513</v>
      </c>
      <c r="AI111" s="0"/>
      <c r="AJ111" s="0"/>
      <c r="AK111" s="431" t="n">
        <v>39234</v>
      </c>
      <c r="AL111" s="0" t="n">
        <v>0.073652517670112</v>
      </c>
      <c r="AM111" s="0"/>
      <c r="AN111" s="0"/>
      <c r="AO111" s="431" t="n">
        <v>39234</v>
      </c>
      <c r="AP111" s="0" t="n">
        <v>-0.2925</v>
      </c>
      <c r="AQ111" s="0"/>
      <c r="AR111" s="0"/>
      <c r="AS111" s="0"/>
      <c r="AT111" s="0"/>
      <c r="AU111" s="0"/>
      <c r="AW111" s="431" t="n">
        <v>39234</v>
      </c>
      <c r="AX111" s="0" t="n">
        <v>0.16</v>
      </c>
      <c r="AY111" s="0"/>
      <c r="BA111" s="431" t="n">
        <v>39022</v>
      </c>
      <c r="BB111" s="0" t="n">
        <v>0.01</v>
      </c>
      <c r="BC111" s="0"/>
      <c r="BE111" s="431" t="n">
        <v>39203</v>
      </c>
      <c r="BF111" s="0" t="n">
        <v>0.1575</v>
      </c>
      <c r="BG111" s="0"/>
      <c r="BI111" s="431" t="n">
        <v>39142</v>
      </c>
      <c r="BJ111" s="0" t="n">
        <v>-0.22</v>
      </c>
      <c r="BK111" s="0"/>
      <c r="BM111" s="431" t="n">
        <v>39234</v>
      </c>
      <c r="BN111" s="0" t="n">
        <v>0.17</v>
      </c>
      <c r="BO111" s="0"/>
    </row>
    <row r="112" customFormat="false" ht="12.75" hidden="false" customHeight="false" outlineLevel="0" collapsed="false">
      <c r="A112" s="431" t="n">
        <v>39264</v>
      </c>
      <c r="B112" s="0" t="n">
        <v>0.15</v>
      </c>
      <c r="C112" s="0"/>
      <c r="D112" s="0"/>
      <c r="E112" s="431" t="n">
        <v>39264</v>
      </c>
      <c r="F112" s="0" t="n">
        <v>0.0825</v>
      </c>
      <c r="G112" s="0"/>
      <c r="H112" s="0"/>
      <c r="I112" s="431" t="n">
        <v>39264</v>
      </c>
      <c r="J112" s="0" t="n">
        <v>0.46</v>
      </c>
      <c r="K112" s="0"/>
      <c r="L112" s="0"/>
      <c r="M112" s="431" t="n">
        <v>39264</v>
      </c>
      <c r="N112" s="0" t="n">
        <v>0.41</v>
      </c>
      <c r="O112" s="0"/>
      <c r="P112" s="0"/>
      <c r="Q112" s="431" t="n">
        <v>39264</v>
      </c>
      <c r="R112" s="0" t="n">
        <v>0.185</v>
      </c>
      <c r="S112" s="0"/>
      <c r="T112" s="0"/>
      <c r="U112" s="431" t="n">
        <v>39264</v>
      </c>
      <c r="V112" s="0" t="n">
        <v>0.1625</v>
      </c>
      <c r="W112" s="0"/>
      <c r="X112" s="0"/>
      <c r="Y112" s="431" t="n">
        <v>39264</v>
      </c>
      <c r="Z112" s="0" t="n">
        <v>2.955</v>
      </c>
      <c r="AA112" s="0"/>
      <c r="AB112" s="0"/>
      <c r="AC112" s="431" t="n">
        <v>39264</v>
      </c>
      <c r="AD112" s="0" t="n">
        <v>1.376055976879</v>
      </c>
      <c r="AE112" s="0"/>
      <c r="AF112" s="0"/>
      <c r="AG112" s="431" t="n">
        <v>39264</v>
      </c>
      <c r="AH112" s="0" t="n">
        <v>0.063488089994102</v>
      </c>
      <c r="AI112" s="0"/>
      <c r="AJ112" s="0"/>
      <c r="AK112" s="431" t="n">
        <v>39264</v>
      </c>
      <c r="AL112" s="0" t="n">
        <v>0.073645097714309</v>
      </c>
      <c r="AM112" s="0"/>
      <c r="AN112" s="0"/>
      <c r="AO112" s="431" t="n">
        <v>39264</v>
      </c>
      <c r="AP112" s="0" t="n">
        <v>-0.2925</v>
      </c>
      <c r="AQ112" s="0"/>
      <c r="AR112" s="0"/>
      <c r="AS112" s="0"/>
      <c r="AT112" s="0"/>
      <c r="AU112" s="0"/>
      <c r="AW112" s="431" t="n">
        <v>39264</v>
      </c>
      <c r="AX112" s="0" t="n">
        <v>0.15</v>
      </c>
      <c r="AY112" s="0"/>
      <c r="BA112" s="431" t="n">
        <v>39052</v>
      </c>
      <c r="BB112" s="0" t="n">
        <v>0.01</v>
      </c>
      <c r="BC112" s="0"/>
      <c r="BE112" s="431" t="n">
        <v>39234</v>
      </c>
      <c r="BF112" s="0" t="n">
        <v>0.1575</v>
      </c>
      <c r="BG112" s="0"/>
      <c r="BI112" s="431" t="n">
        <v>39173</v>
      </c>
      <c r="BJ112" s="0" t="n">
        <v>-0.21</v>
      </c>
      <c r="BK112" s="0"/>
      <c r="BM112" s="431" t="n">
        <v>39264</v>
      </c>
      <c r="BN112" s="0" t="n">
        <v>0.17</v>
      </c>
      <c r="BO112" s="0"/>
    </row>
    <row r="113" customFormat="false" ht="12.75" hidden="false" customHeight="false" outlineLevel="0" collapsed="false">
      <c r="A113" s="431" t="n">
        <v>39295</v>
      </c>
      <c r="B113" s="0" t="n">
        <v>0.1475</v>
      </c>
      <c r="C113" s="0"/>
      <c r="D113" s="0"/>
      <c r="E113" s="431" t="n">
        <v>39295</v>
      </c>
      <c r="F113" s="0" t="n">
        <v>0.08</v>
      </c>
      <c r="G113" s="0"/>
      <c r="H113" s="0"/>
      <c r="I113" s="431" t="n">
        <v>39295</v>
      </c>
      <c r="J113" s="0" t="n">
        <v>0.525</v>
      </c>
      <c r="K113" s="0"/>
      <c r="L113" s="0"/>
      <c r="M113" s="431" t="n">
        <v>39295</v>
      </c>
      <c r="N113" s="0" t="n">
        <v>0.41</v>
      </c>
      <c r="O113" s="0"/>
      <c r="P113" s="0"/>
      <c r="Q113" s="431" t="n">
        <v>39295</v>
      </c>
      <c r="R113" s="0" t="n">
        <v>0.185</v>
      </c>
      <c r="S113" s="0"/>
      <c r="T113" s="0"/>
      <c r="U113" s="431" t="n">
        <v>39295</v>
      </c>
      <c r="V113" s="0" t="n">
        <v>0.1625</v>
      </c>
      <c r="W113" s="0"/>
      <c r="X113" s="0"/>
      <c r="Y113" s="431" t="n">
        <v>39295</v>
      </c>
      <c r="Z113" s="0" t="n">
        <v>2.947</v>
      </c>
      <c r="AA113" s="0"/>
      <c r="AB113" s="0"/>
      <c r="AC113" s="431" t="n">
        <v>39295</v>
      </c>
      <c r="AD113" s="0" t="n">
        <v>1.375135066063</v>
      </c>
      <c r="AE113" s="0"/>
      <c r="AF113" s="0"/>
      <c r="AG113" s="431" t="n">
        <v>39295</v>
      </c>
      <c r="AH113" s="0" t="n">
        <v>0.063497145716805</v>
      </c>
      <c r="AI113" s="0"/>
      <c r="AJ113" s="0"/>
      <c r="AK113" s="431" t="n">
        <v>39295</v>
      </c>
      <c r="AL113" s="0" t="n">
        <v>0.07363036247678</v>
      </c>
      <c r="AM113" s="0"/>
      <c r="AN113" s="0"/>
      <c r="AO113" s="431" t="n">
        <v>39295</v>
      </c>
      <c r="AP113" s="0" t="n">
        <v>-0.2925</v>
      </c>
      <c r="AQ113" s="0"/>
      <c r="AR113" s="0"/>
      <c r="AS113" s="0"/>
      <c r="AT113" s="0"/>
      <c r="AU113" s="0"/>
      <c r="AW113" s="431" t="n">
        <v>39295</v>
      </c>
      <c r="AX113" s="0" t="n">
        <v>0.1475</v>
      </c>
      <c r="AY113" s="0"/>
      <c r="BA113" s="431" t="n">
        <v>39083</v>
      </c>
      <c r="BB113" s="0" t="n">
        <v>0.01</v>
      </c>
      <c r="BC113" s="0"/>
      <c r="BE113" s="431" t="n">
        <v>39264</v>
      </c>
      <c r="BF113" s="0" t="n">
        <v>0.1575</v>
      </c>
      <c r="BG113" s="0"/>
      <c r="BI113" s="431" t="n">
        <v>39203</v>
      </c>
      <c r="BJ113" s="0" t="n">
        <v>-0.21</v>
      </c>
      <c r="BK113" s="0"/>
      <c r="BM113" s="431" t="n">
        <v>39295</v>
      </c>
      <c r="BN113" s="0" t="n">
        <v>0.17</v>
      </c>
      <c r="BO113" s="0"/>
    </row>
    <row r="114" customFormat="false" ht="12.75" hidden="false" customHeight="false" outlineLevel="0" collapsed="false">
      <c r="A114" s="431" t="n">
        <v>39326</v>
      </c>
      <c r="B114" s="0" t="n">
        <v>0.145</v>
      </c>
      <c r="C114" s="0"/>
      <c r="D114" s="0"/>
      <c r="E114" s="431" t="n">
        <v>39326</v>
      </c>
      <c r="F114" s="0" t="n">
        <v>0.0775</v>
      </c>
      <c r="G114" s="0"/>
      <c r="H114" s="0"/>
      <c r="I114" s="431" t="n">
        <v>39326</v>
      </c>
      <c r="J114" s="0" t="n">
        <v>0.425</v>
      </c>
      <c r="K114" s="0"/>
      <c r="L114" s="0"/>
      <c r="M114" s="431" t="n">
        <v>39326</v>
      </c>
      <c r="N114" s="0" t="n">
        <v>0.3825</v>
      </c>
      <c r="O114" s="0"/>
      <c r="P114" s="0"/>
      <c r="Q114" s="431" t="n">
        <v>39326</v>
      </c>
      <c r="R114" s="0" t="n">
        <v>0.1625</v>
      </c>
      <c r="S114" s="0"/>
      <c r="T114" s="0"/>
      <c r="U114" s="431" t="n">
        <v>39326</v>
      </c>
      <c r="V114" s="0" t="n">
        <v>0.1625</v>
      </c>
      <c r="W114" s="0"/>
      <c r="X114" s="0"/>
      <c r="Y114" s="431" t="n">
        <v>39326</v>
      </c>
      <c r="Z114" s="0" t="n">
        <v>2.933</v>
      </c>
      <c r="AA114" s="0"/>
      <c r="AB114" s="0"/>
      <c r="AC114" s="431" t="n">
        <v>39326</v>
      </c>
      <c r="AD114" s="0" t="n">
        <v>1.374220134807</v>
      </c>
      <c r="AE114" s="0"/>
      <c r="AF114" s="0"/>
      <c r="AG114" s="431" t="n">
        <v>39326</v>
      </c>
      <c r="AH114" s="0" t="n">
        <v>0.063506201439534</v>
      </c>
      <c r="AI114" s="0"/>
      <c r="AJ114" s="0"/>
      <c r="AK114" s="431" t="n">
        <v>39326</v>
      </c>
      <c r="AL114" s="0" t="n">
        <v>0.073615627239323</v>
      </c>
      <c r="AM114" s="0"/>
      <c r="AN114" s="0"/>
      <c r="AO114" s="431" t="n">
        <v>39326</v>
      </c>
      <c r="AP114" s="0" t="n">
        <v>-0.2925</v>
      </c>
      <c r="AQ114" s="0"/>
      <c r="AR114" s="0"/>
      <c r="AS114" s="0"/>
      <c r="AT114" s="0"/>
      <c r="AU114" s="0"/>
      <c r="AW114" s="431" t="n">
        <v>39326</v>
      </c>
      <c r="AX114" s="0" t="n">
        <v>0.145</v>
      </c>
      <c r="AY114" s="0"/>
      <c r="BA114" s="431" t="n">
        <v>39114</v>
      </c>
      <c r="BB114" s="0" t="n">
        <v>0.01</v>
      </c>
      <c r="BC114" s="0"/>
      <c r="BE114" s="431" t="n">
        <v>39295</v>
      </c>
      <c r="BF114" s="0" t="n">
        <v>0.1575</v>
      </c>
      <c r="BG114" s="0"/>
      <c r="BI114" s="431" t="n">
        <v>39234</v>
      </c>
      <c r="BJ114" s="0" t="n">
        <v>-0.21</v>
      </c>
      <c r="BK114" s="0"/>
      <c r="BM114" s="431" t="n">
        <v>39326</v>
      </c>
      <c r="BN114" s="0" t="n">
        <v>0.17</v>
      </c>
      <c r="BO114" s="0"/>
    </row>
    <row r="115" customFormat="false" ht="12.75" hidden="false" customHeight="false" outlineLevel="0" collapsed="false">
      <c r="A115" s="431" t="n">
        <v>39356</v>
      </c>
      <c r="B115" s="0" t="n">
        <v>0.16</v>
      </c>
      <c r="C115" s="0"/>
      <c r="D115" s="0"/>
      <c r="E115" s="431" t="n">
        <v>39356</v>
      </c>
      <c r="F115" s="0" t="n">
        <v>0.0925</v>
      </c>
      <c r="G115" s="0"/>
      <c r="H115" s="0"/>
      <c r="I115" s="431" t="n">
        <v>39356</v>
      </c>
      <c r="J115" s="0" t="n">
        <v>0.345</v>
      </c>
      <c r="K115" s="0"/>
      <c r="L115" s="0"/>
      <c r="M115" s="431" t="n">
        <v>39356</v>
      </c>
      <c r="N115" s="0" t="n">
        <v>0.3625</v>
      </c>
      <c r="O115" s="0"/>
      <c r="P115" s="0"/>
      <c r="Q115" s="431" t="n">
        <v>39356</v>
      </c>
      <c r="R115" s="0" t="n">
        <v>0.185</v>
      </c>
      <c r="S115" s="0"/>
      <c r="T115" s="0"/>
      <c r="U115" s="431" t="n">
        <v>39356</v>
      </c>
      <c r="V115" s="0" t="n">
        <v>0.165</v>
      </c>
      <c r="W115" s="0"/>
      <c r="X115" s="0"/>
      <c r="Y115" s="431" t="n">
        <v>39356</v>
      </c>
      <c r="Z115" s="0" t="n">
        <v>2.947</v>
      </c>
      <c r="AA115" s="0"/>
      <c r="AB115" s="0"/>
      <c r="AC115" s="431" t="n">
        <v>39356</v>
      </c>
      <c r="AD115" s="0" t="n">
        <v>1.37334040035</v>
      </c>
      <c r="AE115" s="0"/>
      <c r="AF115" s="0"/>
      <c r="AG115" s="431" t="n">
        <v>39356</v>
      </c>
      <c r="AH115" s="0" t="n">
        <v>0.063514965042201</v>
      </c>
      <c r="AI115" s="0"/>
      <c r="AJ115" s="0"/>
      <c r="AK115" s="431" t="n">
        <v>39356</v>
      </c>
      <c r="AL115" s="0" t="n">
        <v>0.073601367332175</v>
      </c>
      <c r="AM115" s="0"/>
      <c r="AN115" s="0"/>
      <c r="AO115" s="431" t="n">
        <v>39356</v>
      </c>
      <c r="AP115" s="0" t="n">
        <v>-0.2925</v>
      </c>
      <c r="AQ115" s="0"/>
      <c r="AR115" s="0"/>
      <c r="AS115" s="0"/>
      <c r="AT115" s="0"/>
      <c r="AU115" s="0"/>
      <c r="AW115" s="431" t="n">
        <v>39356</v>
      </c>
      <c r="AX115" s="0" t="n">
        <v>0.16</v>
      </c>
      <c r="AY115" s="0"/>
      <c r="BA115" s="431" t="n">
        <v>39142</v>
      </c>
      <c r="BB115" s="0" t="n">
        <v>0.01</v>
      </c>
      <c r="BC115" s="0"/>
      <c r="BE115" s="431" t="n">
        <v>39326</v>
      </c>
      <c r="BF115" s="0" t="n">
        <v>0.1575</v>
      </c>
      <c r="BG115" s="0"/>
      <c r="BI115" s="431" t="n">
        <v>39264</v>
      </c>
      <c r="BJ115" s="0" t="n">
        <v>-0.21</v>
      </c>
      <c r="BK115" s="0"/>
      <c r="BM115" s="431" t="n">
        <v>39356</v>
      </c>
      <c r="BN115" s="0" t="n">
        <v>0.17</v>
      </c>
      <c r="BO115" s="0"/>
    </row>
    <row r="116" customFormat="false" ht="12.75" hidden="false" customHeight="false" outlineLevel="0" collapsed="false">
      <c r="A116" s="431" t="n">
        <v>39387</v>
      </c>
      <c r="B116" s="0" t="n">
        <v>0.2</v>
      </c>
      <c r="C116" s="0"/>
      <c r="D116" s="0"/>
      <c r="E116" s="431" t="n">
        <v>39387</v>
      </c>
      <c r="F116" s="0" t="n">
        <v>0.165</v>
      </c>
      <c r="G116" s="0"/>
      <c r="H116" s="0"/>
      <c r="I116" s="431" t="n">
        <v>39387</v>
      </c>
      <c r="J116" s="0" t="n">
        <v>0.725</v>
      </c>
      <c r="K116" s="0"/>
      <c r="L116" s="0"/>
      <c r="M116" s="431" t="n">
        <v>39387</v>
      </c>
      <c r="N116" s="0" t="n">
        <v>0.695</v>
      </c>
      <c r="O116" s="0"/>
      <c r="P116" s="0"/>
      <c r="Q116" s="431" t="n">
        <v>39387</v>
      </c>
      <c r="R116" s="0" t="n">
        <v>0.2875</v>
      </c>
      <c r="S116" s="0"/>
      <c r="T116" s="0"/>
      <c r="U116" s="431" t="n">
        <v>39387</v>
      </c>
      <c r="V116" s="0" t="n">
        <v>0.24</v>
      </c>
      <c r="W116" s="0"/>
      <c r="X116" s="0"/>
      <c r="Y116" s="431" t="n">
        <v>39387</v>
      </c>
      <c r="Z116" s="0" t="n">
        <v>3.025</v>
      </c>
      <c r="AA116" s="0"/>
      <c r="AB116" s="0"/>
      <c r="AC116" s="431" t="n">
        <v>39387</v>
      </c>
      <c r="AD116" s="0" t="n">
        <v>1.372437203002</v>
      </c>
      <c r="AE116" s="0"/>
      <c r="AF116" s="0"/>
      <c r="AG116" s="431" t="n">
        <v>39387</v>
      </c>
      <c r="AH116" s="0" t="n">
        <v>0.063524020764984</v>
      </c>
      <c r="AI116" s="0"/>
      <c r="AJ116" s="0"/>
      <c r="AK116" s="431" t="n">
        <v>39387</v>
      </c>
      <c r="AL116" s="0" t="n">
        <v>0.073586632094859</v>
      </c>
      <c r="AM116" s="0"/>
      <c r="AN116" s="0"/>
      <c r="AO116" s="431" t="n">
        <v>39387</v>
      </c>
      <c r="AP116" s="0" t="n">
        <v>-0.25</v>
      </c>
      <c r="AQ116" s="0"/>
      <c r="AR116" s="0"/>
      <c r="AS116" s="0"/>
      <c r="AT116" s="0"/>
      <c r="AU116" s="0"/>
      <c r="AW116" s="431" t="n">
        <v>39387</v>
      </c>
      <c r="AX116" s="0" t="n">
        <v>0.2</v>
      </c>
      <c r="AY116" s="0"/>
      <c r="BA116" s="431" t="n">
        <v>39173</v>
      </c>
      <c r="BB116" s="0" t="n">
        <v>0.0105</v>
      </c>
      <c r="BC116" s="0"/>
      <c r="BE116" s="431" t="n">
        <v>39356</v>
      </c>
      <c r="BF116" s="0" t="n">
        <v>0.1575</v>
      </c>
      <c r="BG116" s="0"/>
      <c r="BI116" s="431" t="n">
        <v>39295</v>
      </c>
      <c r="BJ116" s="0" t="n">
        <v>-0.21</v>
      </c>
      <c r="BK116" s="0"/>
      <c r="BM116" s="431" t="n">
        <v>39387</v>
      </c>
      <c r="BN116" s="0" t="n">
        <v>0.29</v>
      </c>
      <c r="BO116" s="0"/>
    </row>
    <row r="117" customFormat="false" ht="12.75" hidden="false" customHeight="false" outlineLevel="0" collapsed="false">
      <c r="A117" s="431" t="n">
        <v>39417</v>
      </c>
      <c r="B117" s="0" t="n">
        <v>0.24</v>
      </c>
      <c r="C117" s="0"/>
      <c r="D117" s="0"/>
      <c r="E117" s="431" t="n">
        <v>39417</v>
      </c>
      <c r="F117" s="0" t="n">
        <v>0.205</v>
      </c>
      <c r="G117" s="0"/>
      <c r="H117" s="0"/>
      <c r="I117" s="431" t="n">
        <v>39417</v>
      </c>
      <c r="J117" s="0" t="n">
        <v>1.045</v>
      </c>
      <c r="K117" s="0"/>
      <c r="L117" s="0"/>
      <c r="M117" s="431" t="n">
        <v>39417</v>
      </c>
      <c r="N117" s="0" t="n">
        <v>1.01</v>
      </c>
      <c r="O117" s="0"/>
      <c r="P117" s="0"/>
      <c r="Q117" s="431" t="n">
        <v>39417</v>
      </c>
      <c r="R117" s="0" t="n">
        <v>0.3375</v>
      </c>
      <c r="S117" s="0"/>
      <c r="T117" s="0"/>
      <c r="U117" s="431" t="n">
        <v>39417</v>
      </c>
      <c r="V117" s="0" t="n">
        <v>0.295</v>
      </c>
      <c r="W117" s="0"/>
      <c r="X117" s="0"/>
      <c r="Y117" s="431" t="n">
        <v>39417</v>
      </c>
      <c r="Z117" s="0" t="n">
        <v>3.113</v>
      </c>
      <c r="AA117" s="0"/>
      <c r="AB117" s="0"/>
      <c r="AC117" s="431" t="n">
        <v>39417</v>
      </c>
      <c r="AD117" s="0" t="n">
        <v>1.371568803364</v>
      </c>
      <c r="AE117" s="0"/>
      <c r="AF117" s="0"/>
      <c r="AG117" s="431" t="n">
        <v>39417</v>
      </c>
      <c r="AH117" s="0" t="n">
        <v>0.063532784367703</v>
      </c>
      <c r="AI117" s="0"/>
      <c r="AJ117" s="0"/>
      <c r="AK117" s="431" t="n">
        <v>39417</v>
      </c>
      <c r="AL117" s="0" t="n">
        <v>0.073572372187848</v>
      </c>
      <c r="AM117" s="0"/>
      <c r="AN117" s="0"/>
      <c r="AO117" s="431" t="n">
        <v>39417</v>
      </c>
      <c r="AP117" s="0" t="n">
        <v>-0.25</v>
      </c>
      <c r="AQ117" s="0"/>
      <c r="AR117" s="0"/>
      <c r="AS117" s="0"/>
      <c r="AT117" s="0"/>
      <c r="AU117" s="0"/>
      <c r="AW117" s="431" t="n">
        <v>39417</v>
      </c>
      <c r="AX117" s="0" t="n">
        <v>0.24</v>
      </c>
      <c r="AY117" s="0"/>
      <c r="BA117" s="431" t="n">
        <v>39203</v>
      </c>
      <c r="BB117" s="0" t="n">
        <v>0.0105</v>
      </c>
      <c r="BC117" s="0"/>
      <c r="BE117" s="431" t="n">
        <v>39387</v>
      </c>
      <c r="BF117" s="0" t="n">
        <v>0.1575</v>
      </c>
      <c r="BG117" s="0"/>
      <c r="BI117" s="431" t="n">
        <v>39326</v>
      </c>
      <c r="BJ117" s="0" t="n">
        <v>-0.21</v>
      </c>
      <c r="BK117" s="0"/>
      <c r="BM117" s="431" t="n">
        <v>39417</v>
      </c>
      <c r="BN117" s="0" t="n">
        <v>0.31</v>
      </c>
      <c r="BO117" s="0"/>
    </row>
    <row r="118" customFormat="false" ht="12.75" hidden="false" customHeight="false" outlineLevel="0" collapsed="false">
      <c r="A118" s="431" t="n">
        <v>39448</v>
      </c>
      <c r="B118" s="0" t="n">
        <v>0.2525</v>
      </c>
      <c r="C118" s="0"/>
      <c r="D118" s="0"/>
      <c r="E118" s="431" t="n">
        <v>39448</v>
      </c>
      <c r="F118" s="0" t="n">
        <v>0.26</v>
      </c>
      <c r="G118" s="0"/>
      <c r="H118" s="0"/>
      <c r="I118" s="431" t="n">
        <v>39448</v>
      </c>
      <c r="J118" s="0" t="n">
        <v>1.52</v>
      </c>
      <c r="K118" s="0"/>
      <c r="L118" s="0"/>
      <c r="M118" s="431" t="n">
        <v>39448</v>
      </c>
      <c r="N118" s="0" t="n">
        <v>1.165</v>
      </c>
      <c r="O118" s="0"/>
      <c r="P118" s="0"/>
      <c r="Q118" s="431" t="n">
        <v>39448</v>
      </c>
      <c r="R118" s="0" t="n">
        <v>0.4375</v>
      </c>
      <c r="S118" s="0"/>
      <c r="T118" s="0"/>
      <c r="U118" s="431" t="n">
        <v>39448</v>
      </c>
      <c r="V118" s="0" t="n">
        <v>0.3425</v>
      </c>
      <c r="W118" s="0"/>
      <c r="X118" s="0"/>
      <c r="Y118" s="431" t="n">
        <v>39448</v>
      </c>
      <c r="Z118" s="0" t="n">
        <v>3.307</v>
      </c>
      <c r="AA118" s="0"/>
      <c r="AB118" s="0"/>
      <c r="AC118" s="431" t="n">
        <v>39448</v>
      </c>
      <c r="AD118" s="0" t="n">
        <v>1.370677297547</v>
      </c>
      <c r="AE118" s="0"/>
      <c r="AF118" s="0"/>
      <c r="AG118" s="431" t="n">
        <v>39448</v>
      </c>
      <c r="AH118" s="0" t="n">
        <v>0.06354184009054</v>
      </c>
      <c r="AI118" s="0"/>
      <c r="AJ118" s="0"/>
      <c r="AK118" s="431" t="n">
        <v>39448</v>
      </c>
      <c r="AL118" s="0" t="n">
        <v>0.073557636950673</v>
      </c>
      <c r="AM118" s="0"/>
      <c r="AN118" s="0"/>
      <c r="AO118" s="431" t="n">
        <v>39448</v>
      </c>
      <c r="AP118" s="0" t="n">
        <v>-0.25</v>
      </c>
      <c r="AQ118" s="0"/>
      <c r="AR118" s="0"/>
      <c r="AS118" s="0"/>
      <c r="AT118" s="0"/>
      <c r="AU118" s="0"/>
      <c r="AW118" s="431" t="n">
        <v>39448</v>
      </c>
      <c r="AX118" s="0" t="n">
        <v>0.2525</v>
      </c>
      <c r="AY118" s="0"/>
      <c r="BA118" s="431" t="n">
        <v>39234</v>
      </c>
      <c r="BB118" s="0" t="n">
        <v>0.0105</v>
      </c>
      <c r="BC118" s="0"/>
      <c r="BE118" s="431" t="n">
        <v>39417</v>
      </c>
      <c r="BF118" s="0" t="n">
        <v>0.1575</v>
      </c>
      <c r="BG118" s="0"/>
      <c r="BI118" s="431" t="n">
        <v>39356</v>
      </c>
      <c r="BJ118" s="0" t="n">
        <v>-0.21</v>
      </c>
      <c r="BK118" s="0"/>
      <c r="BM118" s="431" t="n">
        <v>39448</v>
      </c>
      <c r="BN118" s="0" t="n">
        <v>0.325</v>
      </c>
      <c r="BO118" s="0"/>
    </row>
    <row r="119" customFormat="false" ht="12.75" hidden="false" customHeight="false" outlineLevel="0" collapsed="false">
      <c r="A119" s="431" t="n">
        <v>39479</v>
      </c>
      <c r="B119" s="0" t="n">
        <v>0.23</v>
      </c>
      <c r="C119" s="0"/>
      <c r="D119" s="0"/>
      <c r="E119" s="431" t="n">
        <v>39479</v>
      </c>
      <c r="F119" s="0" t="n">
        <v>0.235</v>
      </c>
      <c r="G119" s="0"/>
      <c r="H119" s="0"/>
      <c r="I119" s="431" t="n">
        <v>39479</v>
      </c>
      <c r="J119" s="0" t="n">
        <v>1.4</v>
      </c>
      <c r="K119" s="0"/>
      <c r="L119" s="0"/>
      <c r="M119" s="431" t="n">
        <v>39479</v>
      </c>
      <c r="N119" s="0" t="n">
        <v>1.155</v>
      </c>
      <c r="O119" s="0"/>
      <c r="P119" s="0"/>
      <c r="Q119" s="431" t="n">
        <v>39479</v>
      </c>
      <c r="R119" s="0" t="n">
        <v>0.435</v>
      </c>
      <c r="S119" s="0"/>
      <c r="T119" s="0"/>
      <c r="U119" s="431" t="n">
        <v>39479</v>
      </c>
      <c r="V119" s="0" t="n">
        <v>0.3375</v>
      </c>
      <c r="W119" s="0"/>
      <c r="X119" s="0"/>
      <c r="Y119" s="431" t="n">
        <v>39479</v>
      </c>
      <c r="Z119" s="0" t="n">
        <v>3.202</v>
      </c>
      <c r="AA119" s="0"/>
      <c r="AB119" s="0"/>
      <c r="AC119" s="431" t="n">
        <v>39479</v>
      </c>
      <c r="AD119" s="0" t="n">
        <v>1.369791717276</v>
      </c>
      <c r="AE119" s="0"/>
      <c r="AF119" s="0"/>
      <c r="AG119" s="431" t="n">
        <v>39479</v>
      </c>
      <c r="AH119" s="0" t="n">
        <v>0.063550895813404</v>
      </c>
      <c r="AI119" s="0"/>
      <c r="AJ119" s="0"/>
      <c r="AK119" s="431" t="n">
        <v>39479</v>
      </c>
      <c r="AL119" s="0" t="n">
        <v>0.07354290171357</v>
      </c>
      <c r="AM119" s="0"/>
      <c r="AN119" s="0"/>
      <c r="AO119" s="431" t="n">
        <v>39479</v>
      </c>
      <c r="AP119" s="0" t="n">
        <v>-0.25</v>
      </c>
      <c r="AQ119" s="0"/>
      <c r="AR119" s="0"/>
      <c r="AS119" s="0"/>
      <c r="AT119" s="0"/>
      <c r="AU119" s="0"/>
      <c r="AW119" s="431" t="n">
        <v>39479</v>
      </c>
      <c r="AX119" s="0" t="n">
        <v>0.23</v>
      </c>
      <c r="AY119" s="0"/>
      <c r="BA119" s="431" t="n">
        <v>39264</v>
      </c>
      <c r="BB119" s="0" t="n">
        <v>0.0105</v>
      </c>
      <c r="BC119" s="0"/>
      <c r="BE119" s="431" t="n">
        <v>39448</v>
      </c>
      <c r="BF119" s="0" t="n">
        <v>0.1575</v>
      </c>
      <c r="BG119" s="0"/>
      <c r="BI119" s="431" t="n">
        <v>39387</v>
      </c>
      <c r="BJ119" s="0" t="n">
        <v>-0.2</v>
      </c>
      <c r="BK119" s="0"/>
      <c r="BM119" s="431" t="n">
        <v>39479</v>
      </c>
      <c r="BN119" s="0" t="n">
        <v>0.37</v>
      </c>
      <c r="BO119" s="0"/>
    </row>
    <row r="120" customFormat="false" ht="12.75" hidden="false" customHeight="false" outlineLevel="0" collapsed="false">
      <c r="A120" s="431" t="n">
        <v>39508</v>
      </c>
      <c r="B120" s="0" t="n">
        <v>0.2275</v>
      </c>
      <c r="C120" s="0"/>
      <c r="D120" s="0"/>
      <c r="E120" s="431" t="n">
        <v>39508</v>
      </c>
      <c r="F120" s="0" t="n">
        <v>0.2325</v>
      </c>
      <c r="G120" s="0"/>
      <c r="H120" s="0"/>
      <c r="I120" s="431" t="n">
        <v>39508</v>
      </c>
      <c r="J120" s="0" t="n">
        <v>0.88</v>
      </c>
      <c r="K120" s="0"/>
      <c r="L120" s="0"/>
      <c r="M120" s="431" t="n">
        <v>39508</v>
      </c>
      <c r="N120" s="0" t="n">
        <v>0.795</v>
      </c>
      <c r="O120" s="0"/>
      <c r="P120" s="0"/>
      <c r="Q120" s="431" t="n">
        <v>39508</v>
      </c>
      <c r="R120" s="0" t="n">
        <v>0.3025</v>
      </c>
      <c r="S120" s="0"/>
      <c r="T120" s="0"/>
      <c r="U120" s="431" t="n">
        <v>39508</v>
      </c>
      <c r="V120" s="0" t="n">
        <v>0.26</v>
      </c>
      <c r="W120" s="0"/>
      <c r="X120" s="0"/>
      <c r="Y120" s="431" t="n">
        <v>39508</v>
      </c>
      <c r="Z120" s="0" t="n">
        <v>3.08</v>
      </c>
      <c r="AA120" s="0"/>
      <c r="AB120" s="0"/>
      <c r="AC120" s="431" t="n">
        <v>39508</v>
      </c>
      <c r="AD120" s="0" t="n">
        <v>1.368968626159</v>
      </c>
      <c r="AE120" s="0"/>
      <c r="AF120" s="0"/>
      <c r="AG120" s="431" t="n">
        <v>39508</v>
      </c>
      <c r="AH120" s="0" t="n">
        <v>0.063559367296107</v>
      </c>
      <c r="AI120" s="0"/>
      <c r="AJ120" s="0"/>
      <c r="AK120" s="431" t="n">
        <v>39508</v>
      </c>
      <c r="AL120" s="0" t="n">
        <v>0.073529117137</v>
      </c>
      <c r="AM120" s="0"/>
      <c r="AN120" s="0"/>
      <c r="AO120" s="431" t="n">
        <v>39508</v>
      </c>
      <c r="AP120" s="0" t="n">
        <v>-0.25</v>
      </c>
      <c r="AQ120" s="0"/>
      <c r="AR120" s="0"/>
      <c r="AS120" s="0"/>
      <c r="AT120" s="0"/>
      <c r="AU120" s="0"/>
      <c r="AW120" s="431" t="n">
        <v>39508</v>
      </c>
      <c r="AX120" s="0" t="n">
        <v>0.2275</v>
      </c>
      <c r="AY120" s="0"/>
      <c r="BA120" s="431" t="n">
        <v>39295</v>
      </c>
      <c r="BB120" s="0" t="n">
        <v>0.0105</v>
      </c>
      <c r="BC120" s="0"/>
      <c r="BE120" s="431" t="n">
        <v>39479</v>
      </c>
      <c r="BF120" s="0" t="n">
        <v>0.1575</v>
      </c>
      <c r="BG120" s="0"/>
      <c r="BI120" s="431" t="n">
        <v>39417</v>
      </c>
      <c r="BJ120" s="0" t="n">
        <v>-0.2075</v>
      </c>
      <c r="BK120" s="0"/>
      <c r="BM120" s="431" t="n">
        <v>39508</v>
      </c>
      <c r="BN120" s="0" t="n">
        <v>0.37</v>
      </c>
      <c r="BO120" s="0"/>
    </row>
    <row r="121" customFormat="false" ht="12.75" hidden="false" customHeight="false" outlineLevel="0" collapsed="false">
      <c r="A121" s="431" t="n">
        <v>39539</v>
      </c>
      <c r="B121" s="0" t="n">
        <v>0.1775</v>
      </c>
      <c r="C121" s="0"/>
      <c r="D121" s="0"/>
      <c r="E121" s="431" t="n">
        <v>39539</v>
      </c>
      <c r="F121" s="0" t="n">
        <v>0.1375</v>
      </c>
      <c r="G121" s="0"/>
      <c r="H121" s="0"/>
      <c r="I121" s="431" t="n">
        <v>39539</v>
      </c>
      <c r="J121" s="0" t="n">
        <v>0.54</v>
      </c>
      <c r="K121" s="0"/>
      <c r="L121" s="0"/>
      <c r="M121" s="431" t="n">
        <v>39539</v>
      </c>
      <c r="N121" s="0" t="n">
        <v>0.43</v>
      </c>
      <c r="O121" s="0"/>
      <c r="P121" s="0"/>
      <c r="Q121" s="431" t="n">
        <v>39539</v>
      </c>
      <c r="R121" s="0" t="n">
        <v>0.1975</v>
      </c>
      <c r="S121" s="0"/>
      <c r="T121" s="0"/>
      <c r="U121" s="431" t="n">
        <v>39539</v>
      </c>
      <c r="V121" s="0" t="n">
        <v>0.1775</v>
      </c>
      <c r="W121" s="0"/>
      <c r="X121" s="0"/>
      <c r="Y121" s="431" t="n">
        <v>39539</v>
      </c>
      <c r="Z121" s="0" t="n">
        <v>2.952</v>
      </c>
      <c r="AA121" s="0"/>
      <c r="AB121" s="0"/>
      <c r="AC121" s="431" t="n">
        <v>39539</v>
      </c>
      <c r="AD121" s="0" t="n">
        <v>1.368094484309</v>
      </c>
      <c r="AE121" s="0"/>
      <c r="AF121" s="0"/>
      <c r="AG121" s="431" t="n">
        <v>39539</v>
      </c>
      <c r="AH121" s="0" t="n">
        <v>0.063568423019023</v>
      </c>
      <c r="AI121" s="0"/>
      <c r="AJ121" s="0"/>
      <c r="AK121" s="431" t="n">
        <v>39539</v>
      </c>
      <c r="AL121" s="0" t="n">
        <v>0.073514381900025</v>
      </c>
      <c r="AM121" s="0"/>
      <c r="AN121" s="0"/>
      <c r="AO121" s="431" t="n">
        <v>39539</v>
      </c>
      <c r="AP121" s="0" t="n">
        <v>-0.2925</v>
      </c>
      <c r="AQ121" s="0"/>
      <c r="AR121" s="0"/>
      <c r="AS121" s="0"/>
      <c r="AT121" s="0"/>
      <c r="AU121" s="0"/>
      <c r="AW121" s="431" t="n">
        <v>39539</v>
      </c>
      <c r="AX121" s="0" t="n">
        <v>0.1775</v>
      </c>
      <c r="AY121" s="0"/>
      <c r="BA121" s="431" t="n">
        <v>39326</v>
      </c>
      <c r="BB121" s="0" t="n">
        <v>0.0105</v>
      </c>
      <c r="BC121" s="0"/>
      <c r="BE121" s="431" t="n">
        <v>39508</v>
      </c>
      <c r="BF121" s="0" t="n">
        <v>0.1575</v>
      </c>
      <c r="BG121" s="0"/>
      <c r="BI121" s="431" t="n">
        <v>39448</v>
      </c>
      <c r="BJ121" s="0" t="n">
        <v>-0.21</v>
      </c>
      <c r="BK121" s="0"/>
      <c r="BM121" s="431" t="n">
        <v>39539</v>
      </c>
      <c r="BN121" s="0" t="n">
        <v>0.17</v>
      </c>
      <c r="BO121" s="0"/>
    </row>
    <row r="122" customFormat="false" ht="12.75" hidden="false" customHeight="false" outlineLevel="0" collapsed="false">
      <c r="A122" s="431" t="n">
        <v>39569</v>
      </c>
      <c r="B122" s="0" t="n">
        <v>0.1675</v>
      </c>
      <c r="C122" s="0"/>
      <c r="D122" s="0"/>
      <c r="E122" s="431" t="n">
        <v>39569</v>
      </c>
      <c r="F122" s="0" t="n">
        <v>0.1375</v>
      </c>
      <c r="G122" s="0"/>
      <c r="H122" s="0"/>
      <c r="I122" s="431" t="n">
        <v>39569</v>
      </c>
      <c r="J122" s="0" t="n">
        <v>0.425</v>
      </c>
      <c r="K122" s="0"/>
      <c r="L122" s="0"/>
      <c r="M122" s="431" t="n">
        <v>39569</v>
      </c>
      <c r="N122" s="0" t="n">
        <v>0.3825</v>
      </c>
      <c r="O122" s="0"/>
      <c r="P122" s="0"/>
      <c r="Q122" s="431" t="n">
        <v>39569</v>
      </c>
      <c r="R122" s="0" t="n">
        <v>0.1725</v>
      </c>
      <c r="S122" s="0"/>
      <c r="T122" s="0"/>
      <c r="U122" s="431" t="n">
        <v>39569</v>
      </c>
      <c r="V122" s="0" t="n">
        <v>0.1625</v>
      </c>
      <c r="W122" s="0"/>
      <c r="X122" s="0"/>
      <c r="Y122" s="431" t="n">
        <v>39569</v>
      </c>
      <c r="Z122" s="0" t="n">
        <v>2.932</v>
      </c>
      <c r="AA122" s="0"/>
      <c r="AB122" s="0"/>
      <c r="AC122" s="431" t="n">
        <v>39569</v>
      </c>
      <c r="AD122" s="0" t="n">
        <v>1.36725415285</v>
      </c>
      <c r="AE122" s="0"/>
      <c r="AF122" s="0"/>
      <c r="AG122" s="431" t="n">
        <v>39569</v>
      </c>
      <c r="AH122" s="0" t="n">
        <v>0.063577186621871</v>
      </c>
      <c r="AI122" s="0"/>
      <c r="AJ122" s="0"/>
      <c r="AK122" s="431" t="n">
        <v>39569</v>
      </c>
      <c r="AL122" s="0" t="n">
        <v>0.073500121993354</v>
      </c>
      <c r="AM122" s="0"/>
      <c r="AN122" s="0"/>
      <c r="AO122" s="431" t="n">
        <v>39569</v>
      </c>
      <c r="AP122" s="0" t="n">
        <v>-0.2925</v>
      </c>
      <c r="AQ122" s="0"/>
      <c r="AR122" s="0"/>
      <c r="AS122" s="0"/>
      <c r="AT122" s="0"/>
      <c r="AU122" s="0"/>
      <c r="AW122" s="431" t="n">
        <v>39569</v>
      </c>
      <c r="AX122" s="0" t="n">
        <v>0.1675</v>
      </c>
      <c r="AY122" s="0"/>
      <c r="BA122" s="431" t="n">
        <v>39356</v>
      </c>
      <c r="BB122" s="0" t="n">
        <v>0.0105</v>
      </c>
      <c r="BC122" s="0"/>
      <c r="BE122" s="431" t="n">
        <v>39539</v>
      </c>
      <c r="BF122" s="0" t="n">
        <v>0.1575</v>
      </c>
      <c r="BG122" s="0"/>
      <c r="BI122" s="431" t="n">
        <v>39479</v>
      </c>
      <c r="BJ122" s="0" t="n">
        <v>-0.2125</v>
      </c>
      <c r="BK122" s="0"/>
      <c r="BM122" s="431" t="n">
        <v>39569</v>
      </c>
      <c r="BN122" s="0" t="n">
        <v>0.17</v>
      </c>
      <c r="BO122" s="0"/>
    </row>
    <row r="123" customFormat="false" ht="12.75" hidden="false" customHeight="false" outlineLevel="0" collapsed="false">
      <c r="A123" s="431" t="n">
        <v>39600</v>
      </c>
      <c r="B123" s="0" t="n">
        <v>0.1625</v>
      </c>
      <c r="C123" s="0"/>
      <c r="D123" s="0"/>
      <c r="E123" s="431" t="n">
        <v>39600</v>
      </c>
      <c r="F123" s="0" t="n">
        <v>0.1325</v>
      </c>
      <c r="G123" s="0"/>
      <c r="H123" s="0"/>
      <c r="I123" s="431" t="n">
        <v>39600</v>
      </c>
      <c r="J123" s="0" t="n">
        <v>0.425</v>
      </c>
      <c r="K123" s="0"/>
      <c r="L123" s="0"/>
      <c r="M123" s="431" t="n">
        <v>39600</v>
      </c>
      <c r="N123" s="0" t="n">
        <v>0.3825</v>
      </c>
      <c r="O123" s="0"/>
      <c r="P123" s="0"/>
      <c r="Q123" s="431" t="n">
        <v>39600</v>
      </c>
      <c r="R123" s="0" t="n">
        <v>0.1725</v>
      </c>
      <c r="S123" s="0"/>
      <c r="T123" s="0"/>
      <c r="U123" s="431" t="n">
        <v>39600</v>
      </c>
      <c r="V123" s="0" t="n">
        <v>0.1625</v>
      </c>
      <c r="W123" s="0"/>
      <c r="X123" s="0"/>
      <c r="Y123" s="431" t="n">
        <v>39600</v>
      </c>
      <c r="Z123" s="0" t="n">
        <v>2.942</v>
      </c>
      <c r="AA123" s="0"/>
      <c r="AB123" s="0"/>
      <c r="AC123" s="431" t="n">
        <v>39600</v>
      </c>
      <c r="AD123" s="0" t="n">
        <v>1.366391599472</v>
      </c>
      <c r="AE123" s="0"/>
      <c r="AF123" s="0"/>
      <c r="AG123" s="431" t="n">
        <v>39600</v>
      </c>
      <c r="AH123" s="0" t="n">
        <v>0.063586242344841</v>
      </c>
      <c r="AI123" s="0"/>
      <c r="AJ123" s="0"/>
      <c r="AK123" s="431" t="n">
        <v>39600</v>
      </c>
      <c r="AL123" s="0" t="n">
        <v>0.073485386756531</v>
      </c>
      <c r="AM123" s="0"/>
      <c r="AN123" s="0"/>
      <c r="AO123" s="431" t="n">
        <v>39600</v>
      </c>
      <c r="AP123" s="0" t="n">
        <v>-0.2925</v>
      </c>
      <c r="AQ123" s="0"/>
      <c r="AR123" s="0"/>
      <c r="AS123" s="0"/>
      <c r="AT123" s="0"/>
      <c r="AU123" s="0"/>
      <c r="AW123" s="431" t="n">
        <v>39600</v>
      </c>
      <c r="AX123" s="0" t="n">
        <v>0.1625</v>
      </c>
      <c r="AY123" s="0"/>
      <c r="BA123" s="431" t="n">
        <v>39387</v>
      </c>
      <c r="BB123" s="0" t="n">
        <v>0.01</v>
      </c>
      <c r="BC123" s="0"/>
      <c r="BE123" s="431" t="n">
        <v>39569</v>
      </c>
      <c r="BF123" s="0" t="n">
        <v>0.1575</v>
      </c>
      <c r="BG123" s="0"/>
      <c r="BI123" s="431" t="n">
        <v>39508</v>
      </c>
      <c r="BJ123" s="0" t="n">
        <v>-0.215</v>
      </c>
      <c r="BK123" s="0"/>
      <c r="BM123" s="431" t="n">
        <v>39600</v>
      </c>
      <c r="BN123" s="0" t="n">
        <v>0.17</v>
      </c>
      <c r="BO123" s="0"/>
    </row>
    <row r="124" customFormat="false" ht="12.75" hidden="false" customHeight="false" outlineLevel="0" collapsed="false">
      <c r="A124" s="431" t="n">
        <v>39630</v>
      </c>
      <c r="B124" s="0" t="n">
        <v>0.1525</v>
      </c>
      <c r="C124" s="0"/>
      <c r="D124" s="0"/>
      <c r="E124" s="431" t="n">
        <v>39630</v>
      </c>
      <c r="F124" s="0" t="n">
        <v>0.1225</v>
      </c>
      <c r="G124" s="0"/>
      <c r="H124" s="0"/>
      <c r="I124" s="431" t="n">
        <v>39630</v>
      </c>
      <c r="J124" s="0" t="n">
        <v>0.46</v>
      </c>
      <c r="K124" s="0"/>
      <c r="L124" s="0"/>
      <c r="M124" s="431" t="n">
        <v>39630</v>
      </c>
      <c r="N124" s="0" t="n">
        <v>0.41</v>
      </c>
      <c r="O124" s="0"/>
      <c r="P124" s="0"/>
      <c r="Q124" s="431" t="n">
        <v>39630</v>
      </c>
      <c r="R124" s="0" t="n">
        <v>0.185</v>
      </c>
      <c r="S124" s="0"/>
      <c r="T124" s="0"/>
      <c r="U124" s="431" t="n">
        <v>39630</v>
      </c>
      <c r="V124" s="0" t="n">
        <v>0.1625</v>
      </c>
      <c r="W124" s="0"/>
      <c r="X124" s="0"/>
      <c r="Y124" s="431" t="n">
        <v>39630</v>
      </c>
      <c r="Z124" s="0" t="n">
        <v>3.004</v>
      </c>
      <c r="AA124" s="0"/>
      <c r="AB124" s="0"/>
      <c r="AC124" s="431" t="n">
        <v>39630</v>
      </c>
      <c r="AD124" s="0" t="n">
        <v>1.36556246307</v>
      </c>
      <c r="AE124" s="0"/>
      <c r="AF124" s="0"/>
      <c r="AG124" s="431" t="n">
        <v>39630</v>
      </c>
      <c r="AH124" s="0" t="n">
        <v>0.063595005947741</v>
      </c>
      <c r="AI124" s="0"/>
      <c r="AJ124" s="0"/>
      <c r="AK124" s="431" t="n">
        <v>39630</v>
      </c>
      <c r="AL124" s="0" t="n">
        <v>0.07347112685</v>
      </c>
      <c r="AM124" s="0"/>
      <c r="AN124" s="0"/>
      <c r="AO124" s="431" t="n">
        <v>39630</v>
      </c>
      <c r="AP124" s="0" t="n">
        <v>-0.2925</v>
      </c>
      <c r="AQ124" s="0"/>
      <c r="AR124" s="0"/>
      <c r="AS124" s="0"/>
      <c r="AT124" s="0"/>
      <c r="AU124" s="0"/>
      <c r="AW124" s="431" t="n">
        <v>39630</v>
      </c>
      <c r="AX124" s="0" t="n">
        <v>0.1525</v>
      </c>
      <c r="AY124" s="0"/>
      <c r="BA124" s="431" t="n">
        <v>39417</v>
      </c>
      <c r="BB124" s="0" t="n">
        <v>0.01</v>
      </c>
      <c r="BC124" s="0"/>
      <c r="BE124" s="431" t="n">
        <v>39600</v>
      </c>
      <c r="BF124" s="0" t="n">
        <v>0.1575</v>
      </c>
      <c r="BG124" s="0"/>
      <c r="BI124" s="431" t="n">
        <v>39539</v>
      </c>
      <c r="BJ124" s="0" t="n">
        <v>-0.205</v>
      </c>
      <c r="BK124" s="0"/>
      <c r="BM124" s="431" t="n">
        <v>39630</v>
      </c>
      <c r="BN124" s="0" t="n">
        <v>0.17</v>
      </c>
      <c r="BO124" s="0"/>
    </row>
    <row r="125" customFormat="false" ht="12.75" hidden="false" customHeight="false" outlineLevel="0" collapsed="false">
      <c r="A125" s="431" t="n">
        <v>39661</v>
      </c>
      <c r="B125" s="0" t="n">
        <v>0.15</v>
      </c>
      <c r="C125" s="0"/>
      <c r="D125" s="0"/>
      <c r="E125" s="431" t="n">
        <v>39661</v>
      </c>
      <c r="F125" s="0" t="n">
        <v>0.12</v>
      </c>
      <c r="G125" s="0"/>
      <c r="H125" s="0"/>
      <c r="I125" s="431" t="n">
        <v>39661</v>
      </c>
      <c r="J125" s="0" t="n">
        <v>0.525</v>
      </c>
      <c r="K125" s="0"/>
      <c r="L125" s="0"/>
      <c r="M125" s="431" t="n">
        <v>39661</v>
      </c>
      <c r="N125" s="0" t="n">
        <v>0.41</v>
      </c>
      <c r="O125" s="0"/>
      <c r="P125" s="0"/>
      <c r="Q125" s="431" t="n">
        <v>39661</v>
      </c>
      <c r="R125" s="0" t="n">
        <v>0.185</v>
      </c>
      <c r="S125" s="0"/>
      <c r="T125" s="0"/>
      <c r="U125" s="431" t="n">
        <v>39661</v>
      </c>
      <c r="V125" s="0" t="n">
        <v>0.1625</v>
      </c>
      <c r="W125" s="0"/>
      <c r="X125" s="0"/>
      <c r="Y125" s="431" t="n">
        <v>39661</v>
      </c>
      <c r="Z125" s="0" t="n">
        <v>2.996</v>
      </c>
      <c r="AA125" s="0"/>
      <c r="AB125" s="0"/>
      <c r="AC125" s="431" t="n">
        <v>39661</v>
      </c>
      <c r="AD125" s="0" t="n">
        <v>1.364711457812</v>
      </c>
      <c r="AE125" s="0"/>
      <c r="AF125" s="0"/>
      <c r="AG125" s="431" t="n">
        <v>39661</v>
      </c>
      <c r="AH125" s="0" t="n">
        <v>0.063604061670764</v>
      </c>
      <c r="AI125" s="0"/>
      <c r="AJ125" s="0"/>
      <c r="AK125" s="431" t="n">
        <v>39661</v>
      </c>
      <c r="AL125" s="0" t="n">
        <v>0.073456391613313</v>
      </c>
      <c r="AM125" s="0"/>
      <c r="AN125" s="0"/>
      <c r="AO125" s="431" t="n">
        <v>39661</v>
      </c>
      <c r="AP125" s="0" t="n">
        <v>-0.2925</v>
      </c>
      <c r="AQ125" s="0"/>
      <c r="AR125" s="0"/>
      <c r="AS125" s="0"/>
      <c r="AT125" s="0"/>
      <c r="AU125" s="0"/>
      <c r="AW125" s="431" t="n">
        <v>39661</v>
      </c>
      <c r="AX125" s="0" t="n">
        <v>0.15</v>
      </c>
      <c r="AY125" s="0"/>
      <c r="BA125" s="431" t="n">
        <v>39448</v>
      </c>
      <c r="BB125" s="0" t="n">
        <v>0.01</v>
      </c>
      <c r="BC125" s="0"/>
      <c r="BE125" s="431" t="n">
        <v>39630</v>
      </c>
      <c r="BF125" s="0" t="n">
        <v>0.1575</v>
      </c>
      <c r="BG125" s="0"/>
      <c r="BI125" s="431" t="n">
        <v>39569</v>
      </c>
      <c r="BJ125" s="0" t="n">
        <v>-0.205</v>
      </c>
      <c r="BK125" s="0"/>
      <c r="BM125" s="431" t="n">
        <v>39661</v>
      </c>
      <c r="BN125" s="0" t="n">
        <v>0.17</v>
      </c>
      <c r="BO125" s="0"/>
    </row>
    <row r="126" customFormat="false" ht="12.75" hidden="false" customHeight="false" outlineLevel="0" collapsed="false">
      <c r="A126" s="431" t="n">
        <v>39692</v>
      </c>
      <c r="B126" s="0" t="n">
        <v>0.1475</v>
      </c>
      <c r="C126" s="0"/>
      <c r="D126" s="0"/>
      <c r="E126" s="431" t="n">
        <v>39692</v>
      </c>
      <c r="F126" s="0" t="n">
        <v>0.1175</v>
      </c>
      <c r="G126" s="0"/>
      <c r="H126" s="0"/>
      <c r="I126" s="431" t="n">
        <v>39692</v>
      </c>
      <c r="J126" s="0" t="n">
        <v>0.425</v>
      </c>
      <c r="K126" s="0"/>
      <c r="L126" s="0"/>
      <c r="M126" s="431" t="n">
        <v>39692</v>
      </c>
      <c r="N126" s="0" t="n">
        <v>0.3825</v>
      </c>
      <c r="O126" s="0"/>
      <c r="P126" s="0"/>
      <c r="Q126" s="431" t="n">
        <v>39692</v>
      </c>
      <c r="R126" s="0" t="n">
        <v>0.1625</v>
      </c>
      <c r="S126" s="0"/>
      <c r="T126" s="0"/>
      <c r="U126" s="431" t="n">
        <v>39692</v>
      </c>
      <c r="V126" s="0" t="n">
        <v>0.1625</v>
      </c>
      <c r="W126" s="0"/>
      <c r="X126" s="0"/>
      <c r="Y126" s="431" t="n">
        <v>39692</v>
      </c>
      <c r="Z126" s="0" t="n">
        <v>2.981</v>
      </c>
      <c r="AA126" s="0"/>
      <c r="AB126" s="0"/>
      <c r="AC126" s="431" t="n">
        <v>39692</v>
      </c>
      <c r="AD126" s="0" t="n">
        <v>1.363866305992</v>
      </c>
      <c r="AE126" s="0"/>
      <c r="AF126" s="0"/>
      <c r="AG126" s="431" t="n">
        <v>39692</v>
      </c>
      <c r="AH126" s="0" t="n">
        <v>0.063613117393815</v>
      </c>
      <c r="AI126" s="0"/>
      <c r="AJ126" s="0"/>
      <c r="AK126" s="431" t="n">
        <v>39692</v>
      </c>
      <c r="AL126" s="0" t="n">
        <v>0.073441656376702</v>
      </c>
      <c r="AM126" s="0"/>
      <c r="AN126" s="0"/>
      <c r="AO126" s="431" t="n">
        <v>39692</v>
      </c>
      <c r="AP126" s="0" t="n">
        <v>-0.2925</v>
      </c>
      <c r="AQ126" s="0"/>
      <c r="AR126" s="0"/>
      <c r="AS126" s="0"/>
      <c r="AT126" s="0"/>
      <c r="AU126" s="0"/>
      <c r="AW126" s="431" t="n">
        <v>39692</v>
      </c>
      <c r="AX126" s="0" t="n">
        <v>0.1475</v>
      </c>
      <c r="AY126" s="0"/>
      <c r="BA126" s="431" t="n">
        <v>39479</v>
      </c>
      <c r="BB126" s="0" t="n">
        <v>0.01</v>
      </c>
      <c r="BC126" s="0"/>
      <c r="BE126" s="431" t="n">
        <v>39661</v>
      </c>
      <c r="BF126" s="0" t="n">
        <v>0.1575</v>
      </c>
      <c r="BG126" s="0"/>
      <c r="BI126" s="431" t="n">
        <v>39600</v>
      </c>
      <c r="BJ126" s="0" t="n">
        <v>-0.205</v>
      </c>
      <c r="BK126" s="0"/>
      <c r="BM126" s="431" t="n">
        <v>39692</v>
      </c>
      <c r="BN126" s="0" t="n">
        <v>0.17</v>
      </c>
      <c r="BO126" s="0"/>
    </row>
    <row r="127" customFormat="false" ht="12.75" hidden="false" customHeight="false" outlineLevel="0" collapsed="false">
      <c r="A127" s="431" t="n">
        <v>39722</v>
      </c>
      <c r="B127" s="0" t="n">
        <v>0.1625</v>
      </c>
      <c r="C127" s="0"/>
      <c r="D127" s="0"/>
      <c r="E127" s="431" t="n">
        <v>39722</v>
      </c>
      <c r="F127" s="0" t="n">
        <v>0.1325</v>
      </c>
      <c r="G127" s="0"/>
      <c r="H127" s="0"/>
      <c r="I127" s="431" t="n">
        <v>39722</v>
      </c>
      <c r="J127" s="0" t="n">
        <v>0.345</v>
      </c>
      <c r="K127" s="0"/>
      <c r="L127" s="0"/>
      <c r="M127" s="431" t="n">
        <v>39722</v>
      </c>
      <c r="N127" s="0" t="n">
        <v>0.3625</v>
      </c>
      <c r="O127" s="0"/>
      <c r="P127" s="0"/>
      <c r="Q127" s="431" t="n">
        <v>39722</v>
      </c>
      <c r="R127" s="0" t="n">
        <v>0.185</v>
      </c>
      <c r="S127" s="0"/>
      <c r="T127" s="0"/>
      <c r="U127" s="431" t="n">
        <v>39722</v>
      </c>
      <c r="V127" s="0" t="n">
        <v>0.165</v>
      </c>
      <c r="W127" s="0"/>
      <c r="X127" s="0"/>
      <c r="Y127" s="431" t="n">
        <v>39722</v>
      </c>
      <c r="Z127" s="0" t="n">
        <v>2.994</v>
      </c>
      <c r="AA127" s="0"/>
      <c r="AB127" s="0"/>
      <c r="AC127" s="431" t="n">
        <v>39722</v>
      </c>
      <c r="AD127" s="0" t="n">
        <v>1.36305398078</v>
      </c>
      <c r="AE127" s="0"/>
      <c r="AF127" s="0"/>
      <c r="AG127" s="431" t="n">
        <v>39722</v>
      </c>
      <c r="AH127" s="0" t="n">
        <v>0.063621880996793</v>
      </c>
      <c r="AI127" s="0"/>
      <c r="AJ127" s="0"/>
      <c r="AK127" s="431" t="n">
        <v>39722</v>
      </c>
      <c r="AL127" s="0" t="n">
        <v>0.073427396470373</v>
      </c>
      <c r="AM127" s="0"/>
      <c r="AN127" s="0"/>
      <c r="AO127" s="431" t="n">
        <v>39722</v>
      </c>
      <c r="AP127" s="0" t="n">
        <v>-0.2925</v>
      </c>
      <c r="AQ127" s="0"/>
      <c r="AR127" s="0"/>
      <c r="AS127" s="0"/>
      <c r="AT127" s="0"/>
      <c r="AU127" s="0"/>
      <c r="AW127" s="431" t="n">
        <v>39722</v>
      </c>
      <c r="AX127" s="0" t="n">
        <v>0.1625</v>
      </c>
      <c r="AY127" s="0"/>
      <c r="BA127" s="431" t="n">
        <v>39508</v>
      </c>
      <c r="BB127" s="0" t="n">
        <v>0.01</v>
      </c>
      <c r="BC127" s="0"/>
      <c r="BE127" s="431" t="n">
        <v>39692</v>
      </c>
      <c r="BF127" s="0" t="n">
        <v>0.1575</v>
      </c>
      <c r="BG127" s="0"/>
      <c r="BI127" s="431" t="n">
        <v>39630</v>
      </c>
      <c r="BJ127" s="0" t="n">
        <v>-0.205</v>
      </c>
      <c r="BK127" s="0"/>
      <c r="BM127" s="431" t="n">
        <v>39722</v>
      </c>
      <c r="BN127" s="0" t="n">
        <v>0.17</v>
      </c>
      <c r="BO127" s="0"/>
    </row>
    <row r="128" customFormat="false" ht="12.75" hidden="false" customHeight="false" outlineLevel="0" collapsed="false">
      <c r="A128" s="431" t="n">
        <v>39753</v>
      </c>
      <c r="B128" s="0" t="n">
        <v>0.2025</v>
      </c>
      <c r="C128" s="0"/>
      <c r="D128" s="0"/>
      <c r="E128" s="431" t="n">
        <v>39753</v>
      </c>
      <c r="F128" s="0" t="n">
        <v>0.205</v>
      </c>
      <c r="G128" s="0"/>
      <c r="H128" s="0"/>
      <c r="I128" s="431" t="n">
        <v>39753</v>
      </c>
      <c r="J128" s="0" t="n">
        <v>0.725</v>
      </c>
      <c r="K128" s="0"/>
      <c r="L128" s="0"/>
      <c r="M128" s="431" t="n">
        <v>39753</v>
      </c>
      <c r="N128" s="0" t="n">
        <v>0.695</v>
      </c>
      <c r="O128" s="0"/>
      <c r="P128" s="0"/>
      <c r="Q128" s="431" t="n">
        <v>39753</v>
      </c>
      <c r="R128" s="0" t="n">
        <v>0.2875</v>
      </c>
      <c r="S128" s="0"/>
      <c r="T128" s="0"/>
      <c r="U128" s="431" t="n">
        <v>39753</v>
      </c>
      <c r="V128" s="0" t="n">
        <v>0.24</v>
      </c>
      <c r="W128" s="0"/>
      <c r="X128" s="0"/>
      <c r="Y128" s="431" t="n">
        <v>39753</v>
      </c>
      <c r="Z128" s="0" t="n">
        <v>3.067</v>
      </c>
      <c r="AA128" s="0"/>
      <c r="AB128" s="0"/>
      <c r="AC128" s="431" t="n">
        <v>39753</v>
      </c>
      <c r="AD128" s="0" t="n">
        <v>1.362220317305</v>
      </c>
      <c r="AE128" s="0"/>
      <c r="AF128" s="0"/>
      <c r="AG128" s="431" t="n">
        <v>39753</v>
      </c>
      <c r="AH128" s="0" t="n">
        <v>0.063630936719897</v>
      </c>
      <c r="AI128" s="0"/>
      <c r="AJ128" s="0"/>
      <c r="AK128" s="431" t="n">
        <v>39753</v>
      </c>
      <c r="AL128" s="0" t="n">
        <v>0.073412661233903</v>
      </c>
      <c r="AM128" s="0"/>
      <c r="AN128" s="0"/>
      <c r="AO128" s="431" t="n">
        <v>39753</v>
      </c>
      <c r="AP128" s="0" t="n">
        <v>-0.25</v>
      </c>
      <c r="AQ128" s="0"/>
      <c r="AR128" s="0"/>
      <c r="AS128" s="0"/>
      <c r="AT128" s="0"/>
      <c r="AU128" s="0"/>
      <c r="AW128" s="431" t="n">
        <v>39753</v>
      </c>
      <c r="AX128" s="0" t="n">
        <v>0.2025</v>
      </c>
      <c r="AY128" s="0"/>
      <c r="BA128" s="431" t="n">
        <v>39539</v>
      </c>
      <c r="BB128" s="0" t="n">
        <v>0.0105</v>
      </c>
      <c r="BC128" s="0"/>
      <c r="BE128" s="431" t="n">
        <v>39722</v>
      </c>
      <c r="BF128" s="0" t="n">
        <v>0.1575</v>
      </c>
      <c r="BG128" s="0"/>
      <c r="BI128" s="431" t="n">
        <v>39661</v>
      </c>
      <c r="BJ128" s="0" t="n">
        <v>-0.205</v>
      </c>
      <c r="BK128" s="0"/>
      <c r="BM128" s="431" t="n">
        <v>39753</v>
      </c>
      <c r="BN128" s="0" t="n">
        <v>0.29</v>
      </c>
      <c r="BO128" s="0"/>
    </row>
    <row r="129" customFormat="false" ht="12.75" hidden="false" customHeight="false" outlineLevel="0" collapsed="false">
      <c r="A129" s="431" t="n">
        <v>39783</v>
      </c>
      <c r="B129" s="0" t="n">
        <v>0.2425</v>
      </c>
      <c r="C129" s="0"/>
      <c r="D129" s="0"/>
      <c r="E129" s="431" t="n">
        <v>39783</v>
      </c>
      <c r="F129" s="0" t="n">
        <v>0.245</v>
      </c>
      <c r="G129" s="0"/>
      <c r="H129" s="0"/>
      <c r="I129" s="431" t="n">
        <v>39783</v>
      </c>
      <c r="J129" s="0" t="n">
        <v>1.045</v>
      </c>
      <c r="K129" s="0"/>
      <c r="L129" s="0"/>
      <c r="M129" s="431" t="n">
        <v>39783</v>
      </c>
      <c r="N129" s="0" t="n">
        <v>1.01</v>
      </c>
      <c r="O129" s="0"/>
      <c r="P129" s="0"/>
      <c r="Q129" s="431" t="n">
        <v>39783</v>
      </c>
      <c r="R129" s="0" t="n">
        <v>0.3375</v>
      </c>
      <c r="S129" s="0"/>
      <c r="T129" s="0"/>
      <c r="U129" s="431" t="n">
        <v>39783</v>
      </c>
      <c r="V129" s="0" t="n">
        <v>0.295</v>
      </c>
      <c r="W129" s="0"/>
      <c r="X129" s="0"/>
      <c r="Y129" s="431" t="n">
        <v>39783</v>
      </c>
      <c r="Z129" s="0" t="n">
        <v>3.152</v>
      </c>
      <c r="AA129" s="0"/>
      <c r="AB129" s="0"/>
      <c r="AC129" s="431" t="n">
        <v>39783</v>
      </c>
      <c r="AD129" s="0" t="n">
        <v>1.361419090945</v>
      </c>
      <c r="AE129" s="0"/>
      <c r="AF129" s="0"/>
      <c r="AG129" s="431" t="n">
        <v>39783</v>
      </c>
      <c r="AH129" s="0" t="n">
        <v>0.063639700322927</v>
      </c>
      <c r="AI129" s="0"/>
      <c r="AJ129" s="0"/>
      <c r="AK129" s="431" t="n">
        <v>39783</v>
      </c>
      <c r="AL129" s="0" t="n">
        <v>0.07339840132771</v>
      </c>
      <c r="AM129" s="0"/>
      <c r="AN129" s="0"/>
      <c r="AO129" s="431" t="n">
        <v>39783</v>
      </c>
      <c r="AP129" s="0" t="n">
        <v>-0.25</v>
      </c>
      <c r="AQ129" s="0"/>
      <c r="AR129" s="0"/>
      <c r="AS129" s="0"/>
      <c r="AT129" s="0"/>
      <c r="AU129" s="0"/>
      <c r="AW129" s="431" t="n">
        <v>39783</v>
      </c>
      <c r="AX129" s="0" t="n">
        <v>0.2425</v>
      </c>
      <c r="AY129" s="0"/>
      <c r="BA129" s="431" t="n">
        <v>39569</v>
      </c>
      <c r="BB129" s="0" t="n">
        <v>0.0105</v>
      </c>
      <c r="BC129" s="0"/>
      <c r="BE129" s="431" t="n">
        <v>39753</v>
      </c>
      <c r="BF129" s="0" t="n">
        <v>0.1575</v>
      </c>
      <c r="BG129" s="0"/>
      <c r="BI129" s="431" t="n">
        <v>39692</v>
      </c>
      <c r="BJ129" s="0" t="n">
        <v>-0.205</v>
      </c>
      <c r="BK129" s="0"/>
      <c r="BM129" s="431" t="n">
        <v>39783</v>
      </c>
      <c r="BN129" s="0" t="n">
        <v>0.31</v>
      </c>
      <c r="BO129" s="0"/>
    </row>
    <row r="130" customFormat="false" ht="12.75" hidden="false" customHeight="false" outlineLevel="0" collapsed="false">
      <c r="A130" s="431" t="n">
        <v>39814</v>
      </c>
      <c r="B130" s="0" t="n">
        <v>0.255</v>
      </c>
      <c r="C130" s="0"/>
      <c r="D130" s="0"/>
      <c r="E130" s="431" t="n">
        <v>39814</v>
      </c>
      <c r="F130" s="0" t="n">
        <v>0.31</v>
      </c>
      <c r="G130" s="0"/>
      <c r="H130" s="0"/>
      <c r="I130" s="431" t="n">
        <v>39814</v>
      </c>
      <c r="J130" s="0" t="n">
        <v>1.52</v>
      </c>
      <c r="K130" s="0"/>
      <c r="L130" s="0"/>
      <c r="M130" s="431" t="n">
        <v>39814</v>
      </c>
      <c r="N130" s="0" t="n">
        <v>1.165</v>
      </c>
      <c r="O130" s="0"/>
      <c r="P130" s="0"/>
      <c r="Q130" s="431" t="n">
        <v>39814</v>
      </c>
      <c r="R130" s="0" t="n">
        <v>0.4375</v>
      </c>
      <c r="S130" s="0"/>
      <c r="T130" s="0"/>
      <c r="U130" s="431" t="n">
        <v>39814</v>
      </c>
      <c r="V130" s="0" t="n">
        <v>0.3425</v>
      </c>
      <c r="W130" s="0"/>
      <c r="X130" s="0"/>
      <c r="Y130" s="431" t="n">
        <v>39814</v>
      </c>
      <c r="Z130" s="0" t="n">
        <v>3.359</v>
      </c>
      <c r="AA130" s="0"/>
      <c r="AB130" s="0"/>
      <c r="AC130" s="431" t="n">
        <v>39814</v>
      </c>
      <c r="AD130" s="0" t="n">
        <v>1.360596876897</v>
      </c>
      <c r="AE130" s="0"/>
      <c r="AF130" s="0"/>
      <c r="AG130" s="431" t="n">
        <v>39814</v>
      </c>
      <c r="AH130" s="0" t="n">
        <v>0.063648756046084</v>
      </c>
      <c r="AI130" s="0"/>
      <c r="AJ130" s="0"/>
      <c r="AK130" s="431" t="n">
        <v>39814</v>
      </c>
      <c r="AL130" s="0" t="n">
        <v>0.073383666091382</v>
      </c>
      <c r="AM130" s="0"/>
      <c r="AN130" s="0"/>
      <c r="AO130" s="431" t="n">
        <v>39814</v>
      </c>
      <c r="AP130" s="0" t="n">
        <v>-0.25</v>
      </c>
      <c r="AQ130" s="0"/>
      <c r="AR130" s="0"/>
      <c r="AS130" s="0"/>
      <c r="AT130" s="0"/>
      <c r="AU130" s="0"/>
      <c r="AW130" s="431" t="n">
        <v>39814</v>
      </c>
      <c r="AX130" s="0" t="n">
        <v>0.255</v>
      </c>
      <c r="AY130" s="0"/>
      <c r="BA130" s="431" t="n">
        <v>39600</v>
      </c>
      <c r="BB130" s="0" t="n">
        <v>0.0105</v>
      </c>
      <c r="BC130" s="0"/>
      <c r="BE130" s="431" t="n">
        <v>39783</v>
      </c>
      <c r="BF130" s="0" t="n">
        <v>0.1575</v>
      </c>
      <c r="BG130" s="0"/>
      <c r="BI130" s="431" t="n">
        <v>39722</v>
      </c>
      <c r="BJ130" s="0" t="n">
        <v>-0.205</v>
      </c>
      <c r="BK130" s="0"/>
      <c r="BM130" s="431" t="n">
        <v>39814</v>
      </c>
      <c r="BN130" s="0" t="n">
        <v>0.325</v>
      </c>
      <c r="BO130" s="0"/>
    </row>
    <row r="131" customFormat="false" ht="12.75" hidden="false" customHeight="false" outlineLevel="0" collapsed="false">
      <c r="A131" s="431" t="n">
        <v>39845</v>
      </c>
      <c r="B131" s="0" t="n">
        <v>0.2325</v>
      </c>
      <c r="C131" s="0"/>
      <c r="D131" s="0"/>
      <c r="E131" s="431" t="n">
        <v>39845</v>
      </c>
      <c r="F131" s="0" t="n">
        <v>0.285</v>
      </c>
      <c r="G131" s="0"/>
      <c r="H131" s="0"/>
      <c r="I131" s="431" t="n">
        <v>39845</v>
      </c>
      <c r="J131" s="0" t="n">
        <v>1.4</v>
      </c>
      <c r="K131" s="0"/>
      <c r="L131" s="0"/>
      <c r="M131" s="431" t="n">
        <v>39845</v>
      </c>
      <c r="N131" s="0" t="n">
        <v>1.155</v>
      </c>
      <c r="O131" s="0"/>
      <c r="P131" s="0"/>
      <c r="Q131" s="431" t="n">
        <v>39845</v>
      </c>
      <c r="R131" s="0" t="n">
        <v>0.435</v>
      </c>
      <c r="S131" s="0"/>
      <c r="T131" s="0"/>
      <c r="U131" s="431" t="n">
        <v>39845</v>
      </c>
      <c r="V131" s="0" t="n">
        <v>0.3375</v>
      </c>
      <c r="W131" s="0"/>
      <c r="X131" s="0"/>
      <c r="Y131" s="431" t="n">
        <v>39845</v>
      </c>
      <c r="Z131" s="0" t="n">
        <v>3.258</v>
      </c>
      <c r="AA131" s="0"/>
      <c r="AB131" s="0"/>
      <c r="AC131" s="431" t="n">
        <v>39845</v>
      </c>
      <c r="AD131" s="0" t="n">
        <v>1.359780466674</v>
      </c>
      <c r="AE131" s="0"/>
      <c r="AF131" s="0"/>
      <c r="AG131" s="431" t="n">
        <v>39845</v>
      </c>
      <c r="AH131" s="0" t="n">
        <v>0.063657811769269</v>
      </c>
      <c r="AI131" s="0"/>
      <c r="AJ131" s="0"/>
      <c r="AK131" s="431" t="n">
        <v>39845</v>
      </c>
      <c r="AL131" s="0" t="n">
        <v>0.073368930855125</v>
      </c>
      <c r="AM131" s="0"/>
      <c r="AN131" s="0"/>
      <c r="AO131" s="431" t="n">
        <v>39845</v>
      </c>
      <c r="AP131" s="0" t="n">
        <v>-0.25</v>
      </c>
      <c r="AQ131" s="0"/>
      <c r="AR131" s="0"/>
      <c r="AS131" s="0"/>
      <c r="AT131" s="0"/>
      <c r="AU131" s="0"/>
      <c r="AW131" s="431" t="n">
        <v>39845</v>
      </c>
      <c r="AX131" s="0" t="n">
        <v>0.2325</v>
      </c>
      <c r="AY131" s="0"/>
      <c r="BA131" s="431" t="n">
        <v>39630</v>
      </c>
      <c r="BB131" s="0" t="n">
        <v>0.0105</v>
      </c>
      <c r="BC131" s="0"/>
      <c r="BE131" s="431" t="n">
        <v>39814</v>
      </c>
      <c r="BF131" s="0" t="n">
        <v>0.1575</v>
      </c>
      <c r="BG131" s="0"/>
      <c r="BI131" s="431" t="n">
        <v>39753</v>
      </c>
      <c r="BJ131" s="0" t="n">
        <v>-0.195</v>
      </c>
      <c r="BK131" s="0"/>
      <c r="BM131" s="431" t="n">
        <v>39845</v>
      </c>
      <c r="BN131" s="0" t="n">
        <v>0.37</v>
      </c>
      <c r="BO131" s="0"/>
    </row>
    <row r="132" customFormat="false" ht="12.75" hidden="false" customHeight="false" outlineLevel="0" collapsed="false">
      <c r="A132" s="431" t="n">
        <v>39873</v>
      </c>
      <c r="B132" s="0" t="n">
        <v>0.23</v>
      </c>
      <c r="C132" s="0"/>
      <c r="D132" s="0"/>
      <c r="E132" s="431" t="n">
        <v>39873</v>
      </c>
      <c r="F132" s="0" t="n">
        <v>0.2825</v>
      </c>
      <c r="G132" s="0"/>
      <c r="H132" s="0"/>
      <c r="I132" s="431" t="n">
        <v>39873</v>
      </c>
      <c r="J132" s="0" t="n">
        <v>0.88</v>
      </c>
      <c r="K132" s="0"/>
      <c r="L132" s="0"/>
      <c r="M132" s="431" t="n">
        <v>39873</v>
      </c>
      <c r="N132" s="0" t="n">
        <v>0.795</v>
      </c>
      <c r="O132" s="0"/>
      <c r="P132" s="0"/>
      <c r="Q132" s="431" t="n">
        <v>39873</v>
      </c>
      <c r="R132" s="0" t="n">
        <v>0.3025</v>
      </c>
      <c r="S132" s="0"/>
      <c r="T132" s="0"/>
      <c r="U132" s="431" t="n">
        <v>39873</v>
      </c>
      <c r="V132" s="0" t="n">
        <v>0.26</v>
      </c>
      <c r="W132" s="0"/>
      <c r="X132" s="0"/>
      <c r="Y132" s="431" t="n">
        <v>39873</v>
      </c>
      <c r="Z132" s="0" t="n">
        <v>3.139</v>
      </c>
      <c r="AA132" s="0"/>
      <c r="AB132" s="0"/>
      <c r="AC132" s="431" t="n">
        <v>39873</v>
      </c>
      <c r="AD132" s="0" t="n">
        <v>1.359048044225</v>
      </c>
      <c r="AE132" s="0"/>
      <c r="AF132" s="0"/>
      <c r="AG132" s="431" t="n">
        <v>39873</v>
      </c>
      <c r="AH132" s="0" t="n">
        <v>0.06366599113217</v>
      </c>
      <c r="AI132" s="0"/>
      <c r="AJ132" s="0"/>
      <c r="AK132" s="431" t="n">
        <v>39873</v>
      </c>
      <c r="AL132" s="0" t="n">
        <v>0.073355621609535</v>
      </c>
      <c r="AM132" s="0"/>
      <c r="AN132" s="0"/>
      <c r="AO132" s="431" t="n">
        <v>39873</v>
      </c>
      <c r="AP132" s="0" t="n">
        <v>-0.25</v>
      </c>
      <c r="AQ132" s="0"/>
      <c r="AR132" s="0"/>
      <c r="AS132" s="0"/>
      <c r="AT132" s="0"/>
      <c r="AU132" s="0"/>
      <c r="AW132" s="431" t="n">
        <v>39873</v>
      </c>
      <c r="AX132" s="0" t="n">
        <v>0.23</v>
      </c>
      <c r="AY132" s="0"/>
      <c r="BA132" s="431" t="n">
        <v>39661</v>
      </c>
      <c r="BB132" s="0" t="n">
        <v>0.0105</v>
      </c>
      <c r="BC132" s="0"/>
      <c r="BE132" s="431" t="n">
        <v>39845</v>
      </c>
      <c r="BF132" s="0" t="n">
        <v>0.1575</v>
      </c>
      <c r="BG132" s="0"/>
      <c r="BI132" s="431" t="n">
        <v>39783</v>
      </c>
      <c r="BJ132" s="0" t="n">
        <v>-0.2025</v>
      </c>
      <c r="BK132" s="0"/>
      <c r="BM132" s="431" t="n">
        <v>39873</v>
      </c>
      <c r="BN132" s="0" t="n">
        <v>0.37</v>
      </c>
      <c r="BO132" s="0"/>
    </row>
    <row r="133" customFormat="false" ht="12.75" hidden="false" customHeight="false" outlineLevel="0" collapsed="false">
      <c r="A133" s="431" t="n">
        <v>39904</v>
      </c>
      <c r="B133" s="0" t="n">
        <v>0.18</v>
      </c>
      <c r="C133" s="0"/>
      <c r="D133" s="0"/>
      <c r="E133" s="431" t="n">
        <v>39904</v>
      </c>
      <c r="F133" s="0" t="n">
        <v>0.1875</v>
      </c>
      <c r="G133" s="0"/>
      <c r="H133" s="0"/>
      <c r="I133" s="431" t="n">
        <v>39904</v>
      </c>
      <c r="J133" s="0" t="n">
        <v>0.54</v>
      </c>
      <c r="K133" s="0"/>
      <c r="L133" s="0"/>
      <c r="M133" s="431" t="n">
        <v>39904</v>
      </c>
      <c r="N133" s="0" t="n">
        <v>0.43</v>
      </c>
      <c r="O133" s="0"/>
      <c r="P133" s="0"/>
      <c r="Q133" s="431" t="n">
        <v>39904</v>
      </c>
      <c r="R133" s="0" t="n">
        <v>0.1975</v>
      </c>
      <c r="S133" s="0"/>
      <c r="T133" s="0"/>
      <c r="U133" s="431" t="n">
        <v>39904</v>
      </c>
      <c r="V133" s="0" t="n">
        <v>0.1775</v>
      </c>
      <c r="W133" s="0"/>
      <c r="X133" s="0"/>
      <c r="Y133" s="431" t="n">
        <v>39904</v>
      </c>
      <c r="Z133" s="0" t="n">
        <v>3.014</v>
      </c>
      <c r="AA133" s="0"/>
      <c r="AB133" s="0"/>
      <c r="AC133" s="431" t="n">
        <v>39904</v>
      </c>
      <c r="AD133" s="0" t="n">
        <v>1.358242652892</v>
      </c>
      <c r="AE133" s="0"/>
      <c r="AF133" s="0"/>
      <c r="AG133" s="431" t="n">
        <v>39904</v>
      </c>
      <c r="AH133" s="0" t="n">
        <v>0.063675046855406</v>
      </c>
      <c r="AI133" s="0"/>
      <c r="AJ133" s="0"/>
      <c r="AK133" s="431" t="n">
        <v>39904</v>
      </c>
      <c r="AL133" s="0" t="n">
        <v>0.073340886373415</v>
      </c>
      <c r="AM133" s="0"/>
      <c r="AN133" s="0"/>
      <c r="AO133" s="431" t="n">
        <v>39904</v>
      </c>
      <c r="AP133" s="0" t="n">
        <v>-0.2925</v>
      </c>
      <c r="AQ133" s="0"/>
      <c r="AR133" s="0"/>
      <c r="AS133" s="0"/>
      <c r="AT133" s="0"/>
      <c r="AU133" s="0"/>
      <c r="AW133" s="431" t="n">
        <v>39904</v>
      </c>
      <c r="AX133" s="0" t="n">
        <v>0.18</v>
      </c>
      <c r="AY133" s="0"/>
      <c r="BA133" s="431" t="n">
        <v>39692</v>
      </c>
      <c r="BB133" s="0" t="n">
        <v>0.0105</v>
      </c>
      <c r="BC133" s="0"/>
      <c r="BE133" s="431" t="n">
        <v>39873</v>
      </c>
      <c r="BF133" s="0" t="n">
        <v>0.1575</v>
      </c>
      <c r="BG133" s="0"/>
      <c r="BI133" s="431" t="n">
        <v>39814</v>
      </c>
      <c r="BJ133" s="0" t="n">
        <v>-0.205</v>
      </c>
      <c r="BK133" s="0"/>
      <c r="BM133" s="431" t="n">
        <v>39904</v>
      </c>
      <c r="BN133" s="0" t="n">
        <v>0.17</v>
      </c>
      <c r="BO133" s="0"/>
    </row>
    <row r="134" customFormat="false" ht="12.75" hidden="false" customHeight="false" outlineLevel="0" collapsed="false">
      <c r="A134" s="431" t="n">
        <v>39934</v>
      </c>
      <c r="B134" s="0" t="n">
        <v>0.17</v>
      </c>
      <c r="C134" s="0"/>
      <c r="D134" s="0"/>
      <c r="E134" s="431" t="n">
        <v>39934</v>
      </c>
      <c r="F134" s="0" t="n">
        <v>0.1875</v>
      </c>
      <c r="G134" s="0"/>
      <c r="H134" s="0"/>
      <c r="I134" s="431" t="n">
        <v>39934</v>
      </c>
      <c r="J134" s="0" t="n">
        <v>0.425</v>
      </c>
      <c r="K134" s="0"/>
      <c r="L134" s="0"/>
      <c r="M134" s="431" t="n">
        <v>39934</v>
      </c>
      <c r="N134" s="0" t="n">
        <v>0.3825</v>
      </c>
      <c r="O134" s="0"/>
      <c r="P134" s="0"/>
      <c r="Q134" s="431" t="n">
        <v>39934</v>
      </c>
      <c r="R134" s="0" t="n">
        <v>0.1725</v>
      </c>
      <c r="S134" s="0"/>
      <c r="T134" s="0"/>
      <c r="U134" s="431" t="n">
        <v>39934</v>
      </c>
      <c r="V134" s="0" t="n">
        <v>0.1625</v>
      </c>
      <c r="W134" s="0"/>
      <c r="X134" s="0"/>
      <c r="Y134" s="431" t="n">
        <v>39934</v>
      </c>
      <c r="Z134" s="0" t="n">
        <v>2.995</v>
      </c>
      <c r="AA134" s="0"/>
      <c r="AB134" s="0"/>
      <c r="AC134" s="431" t="n">
        <v>39934</v>
      </c>
      <c r="AD134" s="0" t="n">
        <v>1.357468741054</v>
      </c>
      <c r="AE134" s="0"/>
      <c r="AF134" s="0"/>
      <c r="AG134" s="431" t="n">
        <v>39934</v>
      </c>
      <c r="AH134" s="0" t="n">
        <v>0.063683810458564</v>
      </c>
      <c r="AI134" s="0"/>
      <c r="AJ134" s="0"/>
      <c r="AK134" s="431" t="n">
        <v>39934</v>
      </c>
      <c r="AL134" s="0" t="n">
        <v>0.07332662646756</v>
      </c>
      <c r="AM134" s="0"/>
      <c r="AN134" s="0"/>
      <c r="AO134" s="431" t="n">
        <v>39934</v>
      </c>
      <c r="AP134" s="0" t="n">
        <v>-0.2925</v>
      </c>
      <c r="AQ134" s="0"/>
      <c r="AR134" s="0"/>
      <c r="AS134" s="0"/>
      <c r="AT134" s="0"/>
      <c r="AU134" s="0"/>
      <c r="AW134" s="431" t="n">
        <v>39934</v>
      </c>
      <c r="AX134" s="0" t="n">
        <v>0.17</v>
      </c>
      <c r="AY134" s="0"/>
      <c r="BA134" s="431" t="n">
        <v>39722</v>
      </c>
      <c r="BB134" s="0" t="n">
        <v>0.0105</v>
      </c>
      <c r="BC134" s="0"/>
      <c r="BE134" s="431" t="n">
        <v>39904</v>
      </c>
      <c r="BF134" s="0" t="n">
        <v>0.1575</v>
      </c>
      <c r="BG134" s="0"/>
      <c r="BI134" s="431" t="n">
        <v>39845</v>
      </c>
      <c r="BJ134" s="0" t="n">
        <v>-0.2075</v>
      </c>
      <c r="BK134" s="0"/>
      <c r="BM134" s="431" t="n">
        <v>39934</v>
      </c>
      <c r="BN134" s="0" t="n">
        <v>0.17</v>
      </c>
      <c r="BO134" s="0"/>
    </row>
    <row r="135" customFormat="false" ht="12.75" hidden="false" customHeight="false" outlineLevel="0" collapsed="false">
      <c r="A135" s="431" t="n">
        <v>39965</v>
      </c>
      <c r="B135" s="0" t="n">
        <v>0.165</v>
      </c>
      <c r="C135" s="0"/>
      <c r="D135" s="0"/>
      <c r="E135" s="431" t="n">
        <v>39965</v>
      </c>
      <c r="F135" s="0" t="n">
        <v>0.1825</v>
      </c>
      <c r="G135" s="0"/>
      <c r="H135" s="0"/>
      <c r="I135" s="431" t="n">
        <v>39965</v>
      </c>
      <c r="J135" s="0" t="n">
        <v>0.425</v>
      </c>
      <c r="K135" s="0"/>
      <c r="L135" s="0"/>
      <c r="M135" s="431" t="n">
        <v>39965</v>
      </c>
      <c r="N135" s="0" t="n">
        <v>0.3825</v>
      </c>
      <c r="O135" s="0"/>
      <c r="P135" s="0"/>
      <c r="Q135" s="431" t="n">
        <v>39965</v>
      </c>
      <c r="R135" s="0" t="n">
        <v>0.1725</v>
      </c>
      <c r="S135" s="0"/>
      <c r="T135" s="0"/>
      <c r="U135" s="431" t="n">
        <v>39965</v>
      </c>
      <c r="V135" s="0" t="n">
        <v>0.1625</v>
      </c>
      <c r="W135" s="0"/>
      <c r="X135" s="0"/>
      <c r="Y135" s="431" t="n">
        <v>39965</v>
      </c>
      <c r="Z135" s="0" t="n">
        <v>3.006</v>
      </c>
      <c r="AA135" s="0"/>
      <c r="AB135" s="0"/>
      <c r="AC135" s="431" t="n">
        <v>39965</v>
      </c>
      <c r="AD135" s="0" t="n">
        <v>1.356674705226</v>
      </c>
      <c r="AE135" s="0"/>
      <c r="AF135" s="0"/>
      <c r="AG135" s="431" t="n">
        <v>39965</v>
      </c>
      <c r="AH135" s="0" t="n">
        <v>0.063692866181854</v>
      </c>
      <c r="AI135" s="0"/>
      <c r="AJ135" s="0"/>
      <c r="AK135" s="431" t="n">
        <v>39965</v>
      </c>
      <c r="AL135" s="0" t="n">
        <v>0.07331189123158</v>
      </c>
      <c r="AM135" s="0"/>
      <c r="AN135" s="0"/>
      <c r="AO135" s="431" t="n">
        <v>39965</v>
      </c>
      <c r="AP135" s="0" t="n">
        <v>-0.2925</v>
      </c>
      <c r="AQ135" s="0"/>
      <c r="AR135" s="0"/>
      <c r="AS135" s="0"/>
      <c r="AT135" s="0"/>
      <c r="AU135" s="0"/>
      <c r="AW135" s="431" t="n">
        <v>39965</v>
      </c>
      <c r="AX135" s="0" t="n">
        <v>0.165</v>
      </c>
      <c r="AY135" s="0"/>
      <c r="BA135" s="431" t="n">
        <v>39753</v>
      </c>
      <c r="BB135" s="0" t="n">
        <v>0.01</v>
      </c>
      <c r="BC135" s="0"/>
      <c r="BE135" s="431" t="n">
        <v>39934</v>
      </c>
      <c r="BF135" s="0" t="n">
        <v>0.1575</v>
      </c>
      <c r="BG135" s="0"/>
      <c r="BI135" s="431" t="n">
        <v>39873</v>
      </c>
      <c r="BJ135" s="0" t="n">
        <v>-0.21</v>
      </c>
      <c r="BK135" s="0"/>
      <c r="BM135" s="431" t="n">
        <v>39965</v>
      </c>
      <c r="BN135" s="0" t="n">
        <v>0.17</v>
      </c>
      <c r="BO135" s="0"/>
    </row>
    <row r="136" customFormat="false" ht="12.75" hidden="false" customHeight="false" outlineLevel="0" collapsed="false">
      <c r="A136" s="431" t="n">
        <v>39995</v>
      </c>
      <c r="B136" s="0" t="n">
        <v>0.155</v>
      </c>
      <c r="C136" s="0"/>
      <c r="D136" s="0"/>
      <c r="E136" s="431" t="n">
        <v>39995</v>
      </c>
      <c r="F136" s="0" t="n">
        <v>0.1725</v>
      </c>
      <c r="G136" s="0"/>
      <c r="H136" s="0"/>
      <c r="I136" s="431" t="n">
        <v>39995</v>
      </c>
      <c r="J136" s="0" t="n">
        <v>0.46</v>
      </c>
      <c r="K136" s="0"/>
      <c r="L136" s="0"/>
      <c r="M136" s="431" t="n">
        <v>39995</v>
      </c>
      <c r="N136" s="0" t="n">
        <v>0.41</v>
      </c>
      <c r="O136" s="0"/>
      <c r="P136" s="0"/>
      <c r="Q136" s="431" t="n">
        <v>39995</v>
      </c>
      <c r="R136" s="0" t="n">
        <v>0.185</v>
      </c>
      <c r="S136" s="0"/>
      <c r="T136" s="0"/>
      <c r="U136" s="431" t="n">
        <v>39995</v>
      </c>
      <c r="V136" s="0" t="n">
        <v>0.1625</v>
      </c>
      <c r="W136" s="0"/>
      <c r="X136" s="0"/>
      <c r="Y136" s="431" t="n">
        <v>39995</v>
      </c>
      <c r="Z136" s="0" t="n">
        <v>3.068</v>
      </c>
      <c r="AA136" s="0"/>
      <c r="AB136" s="0"/>
      <c r="AC136" s="431" t="n">
        <v>39995</v>
      </c>
      <c r="AD136" s="0" t="n">
        <v>1.35591176463</v>
      </c>
      <c r="AE136" s="0"/>
      <c r="AF136" s="0"/>
      <c r="AG136" s="431" t="n">
        <v>39995</v>
      </c>
      <c r="AH136" s="0" t="n">
        <v>0.063701629785064</v>
      </c>
      <c r="AI136" s="0"/>
      <c r="AJ136" s="0"/>
      <c r="AK136" s="431" t="n">
        <v>39995</v>
      </c>
      <c r="AL136" s="0" t="n">
        <v>0.073297631325862</v>
      </c>
      <c r="AM136" s="0"/>
      <c r="AN136" s="0"/>
      <c r="AO136" s="431" t="n">
        <v>39995</v>
      </c>
      <c r="AP136" s="0" t="n">
        <v>-0.2925</v>
      </c>
      <c r="AQ136" s="0"/>
      <c r="AR136" s="0"/>
      <c r="AS136" s="0"/>
      <c r="AT136" s="0"/>
      <c r="AU136" s="0"/>
      <c r="AW136" s="431" t="n">
        <v>39995</v>
      </c>
      <c r="AX136" s="0" t="n">
        <v>0.155</v>
      </c>
      <c r="AY136" s="0"/>
      <c r="BA136" s="431" t="n">
        <v>39783</v>
      </c>
      <c r="BB136" s="0" t="n">
        <v>0.01</v>
      </c>
      <c r="BC136" s="0"/>
      <c r="BE136" s="431" t="n">
        <v>39965</v>
      </c>
      <c r="BF136" s="0" t="n">
        <v>0.1575</v>
      </c>
      <c r="BG136" s="0"/>
      <c r="BI136" s="431" t="n">
        <v>39904</v>
      </c>
      <c r="BJ136" s="0" t="n">
        <v>-0.2</v>
      </c>
      <c r="BK136" s="0"/>
      <c r="BM136" s="431" t="n">
        <v>39995</v>
      </c>
      <c r="BN136" s="0" t="n">
        <v>0.17</v>
      </c>
      <c r="BO136" s="0"/>
    </row>
    <row r="137" customFormat="false" ht="12.75" hidden="false" customHeight="false" outlineLevel="0" collapsed="false">
      <c r="A137" s="431" t="n">
        <v>40026</v>
      </c>
      <c r="B137" s="0" t="n">
        <v>0.1525</v>
      </c>
      <c r="C137" s="0"/>
      <c r="D137" s="0"/>
      <c r="E137" s="431" t="n">
        <v>40026</v>
      </c>
      <c r="F137" s="0" t="n">
        <v>0.17</v>
      </c>
      <c r="G137" s="0"/>
      <c r="H137" s="0"/>
      <c r="I137" s="431" t="n">
        <v>40026</v>
      </c>
      <c r="J137" s="0" t="n">
        <v>0.525</v>
      </c>
      <c r="K137" s="0"/>
      <c r="L137" s="0"/>
      <c r="M137" s="431" t="n">
        <v>40026</v>
      </c>
      <c r="N137" s="0" t="n">
        <v>0.41</v>
      </c>
      <c r="O137" s="0"/>
      <c r="P137" s="0"/>
      <c r="Q137" s="431" t="n">
        <v>40026</v>
      </c>
      <c r="R137" s="0" t="n">
        <v>0.185</v>
      </c>
      <c r="S137" s="0"/>
      <c r="T137" s="0"/>
      <c r="U137" s="431" t="n">
        <v>40026</v>
      </c>
      <c r="V137" s="0" t="n">
        <v>0.1625</v>
      </c>
      <c r="W137" s="0"/>
      <c r="X137" s="0"/>
      <c r="Y137" s="431" t="n">
        <v>40026</v>
      </c>
      <c r="Z137" s="0" t="n">
        <v>3.06</v>
      </c>
      <c r="AA137" s="0"/>
      <c r="AB137" s="0"/>
      <c r="AC137" s="431" t="n">
        <v>40026</v>
      </c>
      <c r="AD137" s="0" t="n">
        <v>1.355129047338</v>
      </c>
      <c r="AE137" s="0"/>
      <c r="AF137" s="0"/>
      <c r="AG137" s="431" t="n">
        <v>40026</v>
      </c>
      <c r="AH137" s="0" t="n">
        <v>0.063710685508407</v>
      </c>
      <c r="AI137" s="0"/>
      <c r="AJ137" s="0"/>
      <c r="AK137" s="431" t="n">
        <v>40026</v>
      </c>
      <c r="AL137" s="0" t="n">
        <v>0.073282896090024</v>
      </c>
      <c r="AM137" s="0"/>
      <c r="AN137" s="0"/>
      <c r="AO137" s="431" t="n">
        <v>40026</v>
      </c>
      <c r="AP137" s="0" t="n">
        <v>-0.2925</v>
      </c>
      <c r="AQ137" s="0"/>
      <c r="AR137" s="0"/>
      <c r="AS137" s="0"/>
      <c r="AT137" s="0"/>
      <c r="AU137" s="0"/>
      <c r="AW137" s="431" t="n">
        <v>40026</v>
      </c>
      <c r="AX137" s="0" t="n">
        <v>0.1525</v>
      </c>
      <c r="AY137" s="0"/>
      <c r="BA137" s="431" t="n">
        <v>39814</v>
      </c>
      <c r="BB137" s="0" t="n">
        <v>0.01</v>
      </c>
      <c r="BC137" s="0"/>
      <c r="BE137" s="431" t="n">
        <v>39995</v>
      </c>
      <c r="BF137" s="0" t="n">
        <v>0.1575</v>
      </c>
      <c r="BG137" s="0"/>
      <c r="BI137" s="431" t="n">
        <v>39934</v>
      </c>
      <c r="BJ137" s="0" t="n">
        <v>-0.2</v>
      </c>
      <c r="BK137" s="0"/>
      <c r="BM137" s="431" t="n">
        <v>40026</v>
      </c>
      <c r="BN137" s="0" t="n">
        <v>0.17</v>
      </c>
      <c r="BO137" s="0"/>
    </row>
    <row r="138" customFormat="false" ht="12.75" hidden="false" customHeight="false" outlineLevel="0" collapsed="false">
      <c r="A138" s="431" t="n">
        <v>40057</v>
      </c>
      <c r="B138" s="0" t="n">
        <v>0.15</v>
      </c>
      <c r="C138" s="0"/>
      <c r="D138" s="0"/>
      <c r="E138" s="431" t="n">
        <v>40057</v>
      </c>
      <c r="F138" s="0" t="n">
        <v>0.1675</v>
      </c>
      <c r="G138" s="0"/>
      <c r="H138" s="0"/>
      <c r="I138" s="431" t="n">
        <v>40057</v>
      </c>
      <c r="J138" s="0" t="n">
        <v>0.425</v>
      </c>
      <c r="K138" s="0"/>
      <c r="L138" s="0"/>
      <c r="M138" s="431" t="n">
        <v>40057</v>
      </c>
      <c r="N138" s="0" t="n">
        <v>0.3825</v>
      </c>
      <c r="O138" s="0"/>
      <c r="P138" s="0"/>
      <c r="Q138" s="431" t="n">
        <v>40057</v>
      </c>
      <c r="R138" s="0" t="n">
        <v>0.1625</v>
      </c>
      <c r="S138" s="0"/>
      <c r="T138" s="0"/>
      <c r="U138" s="431" t="n">
        <v>40057</v>
      </c>
      <c r="V138" s="0" t="n">
        <v>0.1625</v>
      </c>
      <c r="W138" s="0"/>
      <c r="X138" s="0"/>
      <c r="Y138" s="431" t="n">
        <v>40057</v>
      </c>
      <c r="Z138" s="0" t="n">
        <v>3.044</v>
      </c>
      <c r="AA138" s="0"/>
      <c r="AB138" s="0"/>
      <c r="AC138" s="431" t="n">
        <v>40057</v>
      </c>
      <c r="AD138" s="0" t="n">
        <v>1.3543520681</v>
      </c>
      <c r="AE138" s="0"/>
      <c r="AF138" s="0"/>
      <c r="AG138" s="431" t="n">
        <v>40057</v>
      </c>
      <c r="AH138" s="0" t="n">
        <v>0.063719741231778</v>
      </c>
      <c r="AI138" s="0"/>
      <c r="AJ138" s="0"/>
      <c r="AK138" s="431" t="n">
        <v>40057</v>
      </c>
      <c r="AL138" s="0" t="n">
        <v>0.073268160854257</v>
      </c>
      <c r="AM138" s="0"/>
      <c r="AN138" s="0"/>
      <c r="AO138" s="431" t="n">
        <v>40057</v>
      </c>
      <c r="AP138" s="0" t="n">
        <v>-0.2925</v>
      </c>
      <c r="AQ138" s="0"/>
      <c r="AR138" s="0"/>
      <c r="AS138" s="0"/>
      <c r="AT138" s="0"/>
      <c r="AU138" s="0"/>
      <c r="AW138" s="431" t="n">
        <v>40057</v>
      </c>
      <c r="AX138" s="0" t="n">
        <v>0.15</v>
      </c>
      <c r="AY138" s="0"/>
      <c r="BA138" s="431" t="n">
        <v>39845</v>
      </c>
      <c r="BB138" s="0" t="n">
        <v>0.01</v>
      </c>
      <c r="BC138" s="0"/>
      <c r="BE138" s="431" t="n">
        <v>40026</v>
      </c>
      <c r="BF138" s="0" t="n">
        <v>0.1575</v>
      </c>
      <c r="BG138" s="0"/>
      <c r="BI138" s="431" t="n">
        <v>39965</v>
      </c>
      <c r="BJ138" s="0" t="n">
        <v>-0.2</v>
      </c>
      <c r="BK138" s="0"/>
      <c r="BM138" s="431" t="n">
        <v>40057</v>
      </c>
      <c r="BN138" s="0" t="n">
        <v>0.17</v>
      </c>
      <c r="BO138" s="0"/>
    </row>
    <row r="139" customFormat="false" ht="12.75" hidden="false" customHeight="false" outlineLevel="0" collapsed="false">
      <c r="A139" s="431" t="n">
        <v>40087</v>
      </c>
      <c r="B139" s="0" t="n">
        <v>0.165</v>
      </c>
      <c r="C139" s="0"/>
      <c r="D139" s="0"/>
      <c r="E139" s="431" t="n">
        <v>40087</v>
      </c>
      <c r="F139" s="0" t="n">
        <v>0.1825</v>
      </c>
      <c r="G139" s="0"/>
      <c r="H139" s="0"/>
      <c r="I139" s="431" t="n">
        <v>40087</v>
      </c>
      <c r="J139" s="0" t="n">
        <v>0.345</v>
      </c>
      <c r="K139" s="0"/>
      <c r="L139" s="0"/>
      <c r="M139" s="431" t="n">
        <v>40087</v>
      </c>
      <c r="N139" s="0" t="n">
        <v>0.3625</v>
      </c>
      <c r="O139" s="0"/>
      <c r="P139" s="0"/>
      <c r="Q139" s="431" t="n">
        <v>40087</v>
      </c>
      <c r="R139" s="0" t="n">
        <v>0.185</v>
      </c>
      <c r="S139" s="0"/>
      <c r="T139" s="0"/>
      <c r="U139" s="431" t="n">
        <v>40087</v>
      </c>
      <c r="V139" s="0" t="n">
        <v>0.165</v>
      </c>
      <c r="W139" s="0"/>
      <c r="X139" s="0"/>
      <c r="Y139" s="431" t="n">
        <v>40087</v>
      </c>
      <c r="Z139" s="0" t="n">
        <v>3.056</v>
      </c>
      <c r="AA139" s="0"/>
      <c r="AB139" s="0"/>
      <c r="AC139" s="431" t="n">
        <v>40087</v>
      </c>
      <c r="AD139" s="0" t="n">
        <v>1.353605607305</v>
      </c>
      <c r="AE139" s="0"/>
      <c r="AF139" s="0"/>
      <c r="AG139" s="431" t="n">
        <v>40087</v>
      </c>
      <c r="AH139" s="0" t="n">
        <v>0.063728504835066</v>
      </c>
      <c r="AI139" s="0"/>
      <c r="AJ139" s="0"/>
      <c r="AK139" s="431" t="n">
        <v>40087</v>
      </c>
      <c r="AL139" s="0" t="n">
        <v>0.073253900948744</v>
      </c>
      <c r="AM139" s="0"/>
      <c r="AN139" s="0"/>
      <c r="AO139" s="431" t="n">
        <v>40087</v>
      </c>
      <c r="AP139" s="0" t="n">
        <v>-0.2925</v>
      </c>
      <c r="AQ139" s="0"/>
      <c r="AR139" s="0"/>
      <c r="AS139" s="0"/>
      <c r="AT139" s="0"/>
      <c r="AU139" s="0"/>
      <c r="AW139" s="431" t="n">
        <v>40087</v>
      </c>
      <c r="AX139" s="0" t="n">
        <v>0.165</v>
      </c>
      <c r="AY139" s="0"/>
      <c r="BA139" s="431" t="n">
        <v>39873</v>
      </c>
      <c r="BB139" s="0" t="n">
        <v>0.01</v>
      </c>
      <c r="BC139" s="0"/>
      <c r="BE139" s="431" t="n">
        <v>40057</v>
      </c>
      <c r="BF139" s="0" t="n">
        <v>0.1575</v>
      </c>
      <c r="BG139" s="0"/>
      <c r="BI139" s="431" t="n">
        <v>39995</v>
      </c>
      <c r="BJ139" s="0" t="n">
        <v>-0.2</v>
      </c>
      <c r="BK139" s="0"/>
      <c r="BM139" s="431" t="n">
        <v>40087</v>
      </c>
      <c r="BN139" s="0" t="n">
        <v>0.17</v>
      </c>
      <c r="BO139" s="0"/>
    </row>
    <row r="140" customFormat="false" ht="12.75" hidden="false" customHeight="false" outlineLevel="0" collapsed="false">
      <c r="A140" s="431" t="n">
        <v>40118</v>
      </c>
      <c r="B140" s="0" t="n">
        <v>0.205</v>
      </c>
      <c r="C140" s="0"/>
      <c r="D140" s="0"/>
      <c r="E140" s="431" t="n">
        <v>40118</v>
      </c>
      <c r="F140" s="0" t="n">
        <v>0.255</v>
      </c>
      <c r="G140" s="0"/>
      <c r="H140" s="0"/>
      <c r="I140" s="431" t="n">
        <v>40118</v>
      </c>
      <c r="J140" s="0" t="n">
        <v>0.725</v>
      </c>
      <c r="K140" s="0"/>
      <c r="L140" s="0"/>
      <c r="M140" s="431" t="n">
        <v>40118</v>
      </c>
      <c r="N140" s="0" t="n">
        <v>0.695</v>
      </c>
      <c r="O140" s="0"/>
      <c r="P140" s="0"/>
      <c r="Q140" s="431" t="n">
        <v>40118</v>
      </c>
      <c r="R140" s="0" t="n">
        <v>0.2875</v>
      </c>
      <c r="S140" s="0"/>
      <c r="T140" s="0"/>
      <c r="U140" s="431" t="n">
        <v>40118</v>
      </c>
      <c r="V140" s="0" t="n">
        <v>0.24</v>
      </c>
      <c r="W140" s="0"/>
      <c r="X140" s="0"/>
      <c r="Y140" s="431" t="n">
        <v>40118</v>
      </c>
      <c r="Z140" s="0" t="n">
        <v>3.124</v>
      </c>
      <c r="AA140" s="0"/>
      <c r="AB140" s="0"/>
      <c r="AC140" s="431" t="n">
        <v>40118</v>
      </c>
      <c r="AD140" s="0" t="n">
        <v>1.352839891893</v>
      </c>
      <c r="AE140" s="0"/>
      <c r="AF140" s="0"/>
      <c r="AG140" s="431" t="n">
        <v>40118</v>
      </c>
      <c r="AH140" s="0" t="n">
        <v>0.063737560558491</v>
      </c>
      <c r="AI140" s="0"/>
      <c r="AJ140" s="0"/>
      <c r="AK140" s="431" t="n">
        <v>40118</v>
      </c>
      <c r="AL140" s="0" t="n">
        <v>0.073239165713119</v>
      </c>
      <c r="AM140" s="0"/>
      <c r="AN140" s="0"/>
      <c r="AO140" s="431" t="n">
        <v>40118</v>
      </c>
      <c r="AP140" s="0" t="n">
        <v>-0.25</v>
      </c>
      <c r="AQ140" s="0"/>
      <c r="AR140" s="0"/>
      <c r="AS140" s="0"/>
      <c r="AT140" s="0"/>
      <c r="AU140" s="0"/>
      <c r="AW140" s="431" t="n">
        <v>40118</v>
      </c>
      <c r="AX140" s="0" t="n">
        <v>0.205</v>
      </c>
      <c r="AY140" s="0"/>
      <c r="BA140" s="431" t="n">
        <v>39904</v>
      </c>
      <c r="BB140" s="0" t="n">
        <v>0.0105</v>
      </c>
      <c r="BC140" s="0"/>
      <c r="BE140" s="431" t="n">
        <v>40087</v>
      </c>
      <c r="BF140" s="0" t="n">
        <v>0.1575</v>
      </c>
      <c r="BG140" s="0"/>
      <c r="BI140" s="431" t="n">
        <v>40026</v>
      </c>
      <c r="BJ140" s="0" t="n">
        <v>-0.2</v>
      </c>
      <c r="BK140" s="0"/>
      <c r="BM140" s="431" t="n">
        <v>40118</v>
      </c>
      <c r="BN140" s="0" t="n">
        <v>0.29</v>
      </c>
      <c r="BO140" s="0"/>
    </row>
    <row r="141" customFormat="false" ht="12.75" hidden="false" customHeight="false" outlineLevel="0" collapsed="false">
      <c r="A141" s="431" t="n">
        <v>40148</v>
      </c>
      <c r="B141" s="0" t="n">
        <v>0.245</v>
      </c>
      <c r="C141" s="0"/>
      <c r="D141" s="0"/>
      <c r="E141" s="431" t="n">
        <v>40148</v>
      </c>
      <c r="F141" s="0" t="n">
        <v>0.295</v>
      </c>
      <c r="G141" s="0"/>
      <c r="H141" s="0"/>
      <c r="I141" s="431" t="n">
        <v>40148</v>
      </c>
      <c r="J141" s="0" t="n">
        <v>1.045</v>
      </c>
      <c r="K141" s="0"/>
      <c r="L141" s="0"/>
      <c r="M141" s="431" t="n">
        <v>40148</v>
      </c>
      <c r="N141" s="0" t="n">
        <v>1.01</v>
      </c>
      <c r="O141" s="0"/>
      <c r="P141" s="0"/>
      <c r="Q141" s="431" t="n">
        <v>40148</v>
      </c>
      <c r="R141" s="0" t="n">
        <v>0.3375</v>
      </c>
      <c r="S141" s="0"/>
      <c r="T141" s="0"/>
      <c r="U141" s="431" t="n">
        <v>40148</v>
      </c>
      <c r="V141" s="0" t="n">
        <v>0.295</v>
      </c>
      <c r="W141" s="0"/>
      <c r="X141" s="0"/>
      <c r="Y141" s="431" t="n">
        <v>40148</v>
      </c>
      <c r="Z141" s="0" t="n">
        <v>3.206</v>
      </c>
      <c r="AA141" s="0"/>
      <c r="AB141" s="0"/>
      <c r="AC141" s="431" t="n">
        <v>40148</v>
      </c>
      <c r="AD141" s="0" t="n">
        <v>1.352104314293</v>
      </c>
      <c r="AE141" s="0"/>
      <c r="AF141" s="0"/>
      <c r="AG141" s="431" t="n">
        <v>40148</v>
      </c>
      <c r="AH141" s="0" t="n">
        <v>0.06374632416183</v>
      </c>
      <c r="AI141" s="0"/>
      <c r="AJ141" s="0"/>
      <c r="AK141" s="431" t="n">
        <v>40148</v>
      </c>
      <c r="AL141" s="0" t="n">
        <v>0.073224905807743</v>
      </c>
      <c r="AM141" s="0"/>
      <c r="AN141" s="0"/>
      <c r="AO141" s="431" t="n">
        <v>40148</v>
      </c>
      <c r="AP141" s="0" t="n">
        <v>-0.25</v>
      </c>
      <c r="AQ141" s="0"/>
      <c r="AR141" s="0"/>
      <c r="AS141" s="0"/>
      <c r="AT141" s="0"/>
      <c r="AU141" s="0"/>
      <c r="AW141" s="431" t="n">
        <v>40148</v>
      </c>
      <c r="AX141" s="0" t="n">
        <v>0.245</v>
      </c>
      <c r="AY141" s="0"/>
      <c r="BA141" s="431" t="n">
        <v>39934</v>
      </c>
      <c r="BB141" s="0" t="n">
        <v>0.0105</v>
      </c>
      <c r="BC141" s="0"/>
      <c r="BE141" s="431" t="n">
        <v>40118</v>
      </c>
      <c r="BF141" s="0" t="n">
        <v>0.1575</v>
      </c>
      <c r="BG141" s="0"/>
      <c r="BI141" s="431" t="n">
        <v>40057</v>
      </c>
      <c r="BJ141" s="0" t="n">
        <v>-0.2</v>
      </c>
      <c r="BK141" s="0"/>
      <c r="BM141" s="431" t="n">
        <v>40148</v>
      </c>
      <c r="BN141" s="0" t="n">
        <v>0.31</v>
      </c>
      <c r="BO141" s="0"/>
    </row>
    <row r="142" customFormat="false" ht="12.75" hidden="false" customHeight="false" outlineLevel="0" collapsed="false">
      <c r="A142" s="431" t="n">
        <v>40179</v>
      </c>
      <c r="B142" s="0" t="n">
        <v>0.2575</v>
      </c>
      <c r="C142" s="0"/>
      <c r="D142" s="0"/>
      <c r="E142" s="431" t="n">
        <v>40179</v>
      </c>
      <c r="F142" s="0" t="n">
        <v>0.305</v>
      </c>
      <c r="G142" s="0"/>
      <c r="H142" s="0"/>
      <c r="I142" s="431" t="n">
        <v>40179</v>
      </c>
      <c r="J142" s="0" t="n">
        <v>1.52</v>
      </c>
      <c r="K142" s="0"/>
      <c r="L142" s="0"/>
      <c r="M142" s="431" t="n">
        <v>40179</v>
      </c>
      <c r="N142" s="0" t="n">
        <v>1.165</v>
      </c>
      <c r="O142" s="0"/>
      <c r="P142" s="0"/>
      <c r="Q142" s="431" t="n">
        <v>40179</v>
      </c>
      <c r="R142" s="0" t="n">
        <v>0.4375</v>
      </c>
      <c r="S142" s="0"/>
      <c r="T142" s="0"/>
      <c r="U142" s="431" t="n">
        <v>40179</v>
      </c>
      <c r="V142" s="0" t="n">
        <v>0.3425</v>
      </c>
      <c r="W142" s="0"/>
      <c r="X142" s="0"/>
      <c r="Y142" s="431" t="n">
        <v>40179</v>
      </c>
      <c r="Z142" s="0" t="n">
        <v>3.431</v>
      </c>
      <c r="AA142" s="0"/>
      <c r="AB142" s="0"/>
      <c r="AC142" s="431" t="n">
        <v>40179</v>
      </c>
      <c r="AD142" s="0" t="n">
        <v>1.351349827123</v>
      </c>
      <c r="AE142" s="0"/>
      <c r="AF142" s="0"/>
      <c r="AG142" s="431" t="n">
        <v>40179</v>
      </c>
      <c r="AH142" s="0" t="n">
        <v>0.063755379885308</v>
      </c>
      <c r="AI142" s="0"/>
      <c r="AJ142" s="0"/>
      <c r="AK142" s="431" t="n">
        <v>40179</v>
      </c>
      <c r="AL142" s="0" t="n">
        <v>0.073210170572258</v>
      </c>
      <c r="AM142" s="0"/>
      <c r="AN142" s="0"/>
      <c r="AO142" s="431" t="n">
        <v>40179</v>
      </c>
      <c r="AP142" s="0" t="n">
        <v>-0.25</v>
      </c>
      <c r="AQ142" s="0"/>
      <c r="AR142" s="0"/>
      <c r="AS142" s="0"/>
      <c r="AT142" s="0"/>
      <c r="AU142" s="0"/>
      <c r="AW142" s="431" t="n">
        <v>40179</v>
      </c>
      <c r="AX142" s="0" t="n">
        <v>0.2575</v>
      </c>
      <c r="AY142" s="0"/>
      <c r="BA142" s="431" t="n">
        <v>39965</v>
      </c>
      <c r="BB142" s="0" t="n">
        <v>0.0105</v>
      </c>
      <c r="BC142" s="0"/>
      <c r="BE142" s="431" t="n">
        <v>40148</v>
      </c>
      <c r="BF142" s="0" t="n">
        <v>0.155</v>
      </c>
      <c r="BG142" s="0"/>
      <c r="BI142" s="431" t="n">
        <v>40087</v>
      </c>
      <c r="BJ142" s="0" t="n">
        <v>-0.2</v>
      </c>
      <c r="BK142" s="0"/>
      <c r="BM142" s="431" t="n">
        <v>40179</v>
      </c>
      <c r="BN142" s="0" t="n">
        <v>0.325</v>
      </c>
      <c r="BO142" s="0"/>
    </row>
    <row r="143" customFormat="false" ht="12.75" hidden="false" customHeight="false" outlineLevel="0" collapsed="false">
      <c r="A143" s="431" t="n">
        <v>40210</v>
      </c>
      <c r="B143" s="0" t="n">
        <v>0.235</v>
      </c>
      <c r="C143" s="0"/>
      <c r="D143" s="0"/>
      <c r="E143" s="431" t="n">
        <v>40210</v>
      </c>
      <c r="F143" s="0" t="n">
        <v>0.28</v>
      </c>
      <c r="G143" s="0"/>
      <c r="H143" s="0"/>
      <c r="I143" s="431" t="n">
        <v>40210</v>
      </c>
      <c r="J143" s="0" t="n">
        <v>1.4</v>
      </c>
      <c r="K143" s="0"/>
      <c r="L143" s="0"/>
      <c r="M143" s="431" t="n">
        <v>40210</v>
      </c>
      <c r="N143" s="0" t="n">
        <v>1.155</v>
      </c>
      <c r="O143" s="0"/>
      <c r="P143" s="0"/>
      <c r="Q143" s="431" t="n">
        <v>40210</v>
      </c>
      <c r="R143" s="0" t="n">
        <v>0.435</v>
      </c>
      <c r="S143" s="0"/>
      <c r="T143" s="0"/>
      <c r="U143" s="431" t="n">
        <v>40210</v>
      </c>
      <c r="V143" s="0" t="n">
        <v>0.3375</v>
      </c>
      <c r="W143" s="0"/>
      <c r="X143" s="0"/>
      <c r="Y143" s="431" t="n">
        <v>40210</v>
      </c>
      <c r="Z143" s="0" t="n">
        <v>3.334</v>
      </c>
      <c r="AA143" s="0"/>
      <c r="AB143" s="0"/>
      <c r="AC143" s="431" t="n">
        <v>40210</v>
      </c>
      <c r="AD143" s="0" t="n">
        <v>1.35060103265</v>
      </c>
      <c r="AE143" s="0"/>
      <c r="AF143" s="0"/>
      <c r="AG143" s="431" t="n">
        <v>40210</v>
      </c>
      <c r="AH143" s="0" t="n">
        <v>0.063764435608814</v>
      </c>
      <c r="AI143" s="0"/>
      <c r="AJ143" s="0"/>
      <c r="AK143" s="431" t="n">
        <v>40210</v>
      </c>
      <c r="AL143" s="0" t="n">
        <v>0.073195435336845</v>
      </c>
      <c r="AM143" s="0"/>
      <c r="AN143" s="0"/>
      <c r="AO143" s="431" t="n">
        <v>40210</v>
      </c>
      <c r="AP143" s="0" t="n">
        <v>-0.25</v>
      </c>
      <c r="AQ143" s="0"/>
      <c r="AR143" s="0"/>
      <c r="AS143" s="0"/>
      <c r="AT143" s="0"/>
      <c r="AU143" s="0"/>
      <c r="AW143" s="431" t="n">
        <v>40210</v>
      </c>
      <c r="AX143" s="0" t="n">
        <v>0.235</v>
      </c>
      <c r="AY143" s="0"/>
      <c r="BA143" s="431" t="n">
        <v>39995</v>
      </c>
      <c r="BB143" s="0" t="n">
        <v>0.0105</v>
      </c>
      <c r="BC143" s="0"/>
      <c r="BE143" s="431" t="n">
        <v>40179</v>
      </c>
      <c r="BF143" s="0" t="n">
        <v>0.15</v>
      </c>
      <c r="BG143" s="0"/>
      <c r="BI143" s="431" t="n">
        <v>40118</v>
      </c>
      <c r="BJ143" s="0" t="n">
        <v>-0.195</v>
      </c>
      <c r="BK143" s="0"/>
      <c r="BM143" s="431" t="n">
        <v>40210</v>
      </c>
      <c r="BN143" s="0" t="n">
        <v>0.37</v>
      </c>
      <c r="BO143" s="0"/>
    </row>
    <row r="144" customFormat="false" ht="12.75" hidden="false" customHeight="false" outlineLevel="0" collapsed="false">
      <c r="A144" s="431" t="n">
        <v>40238</v>
      </c>
      <c r="B144" s="0" t="n">
        <v>0.2325</v>
      </c>
      <c r="C144" s="0"/>
      <c r="D144" s="0"/>
      <c r="E144" s="431" t="n">
        <v>40238</v>
      </c>
      <c r="F144" s="0" t="n">
        <v>0.278</v>
      </c>
      <c r="G144" s="0"/>
      <c r="H144" s="0"/>
      <c r="I144" s="431" t="n">
        <v>40238</v>
      </c>
      <c r="J144" s="0" t="n">
        <v>0.88</v>
      </c>
      <c r="K144" s="0"/>
      <c r="L144" s="0"/>
      <c r="M144" s="431" t="n">
        <v>40238</v>
      </c>
      <c r="N144" s="0" t="n">
        <v>0.795</v>
      </c>
      <c r="O144" s="0"/>
      <c r="P144" s="0"/>
      <c r="Q144" s="431" t="n">
        <v>40238</v>
      </c>
      <c r="R144" s="0" t="n">
        <v>0.3025</v>
      </c>
      <c r="S144" s="0"/>
      <c r="T144" s="0"/>
      <c r="U144" s="431" t="n">
        <v>40238</v>
      </c>
      <c r="V144" s="0" t="n">
        <v>0.26</v>
      </c>
      <c r="W144" s="0"/>
      <c r="X144" s="0"/>
      <c r="Y144" s="431" t="n">
        <v>40238</v>
      </c>
      <c r="Z144" s="0" t="n">
        <v>3.218</v>
      </c>
      <c r="AA144" s="0"/>
      <c r="AB144" s="0"/>
      <c r="AC144" s="431" t="n">
        <v>40238</v>
      </c>
      <c r="AD144" s="0" t="n">
        <v>1.349929587683</v>
      </c>
      <c r="AE144" s="0"/>
      <c r="AF144" s="0"/>
      <c r="AG144" s="431" t="n">
        <v>40238</v>
      </c>
      <c r="AH144" s="0" t="n">
        <v>0.063772614972003</v>
      </c>
      <c r="AI144" s="0"/>
      <c r="AJ144" s="0"/>
      <c r="AK144" s="431" t="n">
        <v>40238</v>
      </c>
      <c r="AL144" s="0" t="n">
        <v>0.073182126092018</v>
      </c>
      <c r="AM144" s="0"/>
      <c r="AN144" s="0"/>
      <c r="AO144" s="431" t="n">
        <v>40238</v>
      </c>
      <c r="AP144" s="0" t="n">
        <v>-0.25</v>
      </c>
      <c r="AQ144" s="0"/>
      <c r="AR144" s="0"/>
      <c r="AS144" s="0"/>
      <c r="AT144" s="0"/>
      <c r="AU144" s="0"/>
      <c r="AW144" s="431" t="n">
        <v>40238</v>
      </c>
      <c r="AX144" s="0" t="n">
        <v>0.2325</v>
      </c>
      <c r="AY144" s="0"/>
      <c r="BA144" s="431" t="n">
        <v>40026</v>
      </c>
      <c r="BB144" s="0" t="n">
        <v>0.0105</v>
      </c>
      <c r="BC144" s="0"/>
      <c r="BE144" s="431" t="n">
        <v>40210</v>
      </c>
      <c r="BF144" s="0" t="n">
        <v>0.15</v>
      </c>
      <c r="BG144" s="0"/>
      <c r="BI144" s="431" t="n">
        <v>40148</v>
      </c>
      <c r="BJ144" s="0" t="n">
        <v>-0.2025</v>
      </c>
      <c r="BK144" s="0"/>
      <c r="BM144" s="431" t="n">
        <v>40238</v>
      </c>
      <c r="BN144" s="0" t="n">
        <v>0.37</v>
      </c>
      <c r="BO144" s="0"/>
    </row>
    <row r="145" customFormat="false" ht="12.75" hidden="false" customHeight="false" outlineLevel="0" collapsed="false">
      <c r="A145" s="431" t="n">
        <v>40269</v>
      </c>
      <c r="B145" s="0" t="n">
        <v>0.1825</v>
      </c>
      <c r="C145" s="0"/>
      <c r="D145" s="0"/>
      <c r="E145" s="431" t="n">
        <v>40269</v>
      </c>
      <c r="F145" s="0" t="n">
        <v>0.183</v>
      </c>
      <c r="G145" s="0"/>
      <c r="H145" s="0"/>
      <c r="I145" s="431" t="n">
        <v>40269</v>
      </c>
      <c r="J145" s="0" t="n">
        <v>0.54</v>
      </c>
      <c r="K145" s="0"/>
      <c r="L145" s="0"/>
      <c r="M145" s="431" t="n">
        <v>40269</v>
      </c>
      <c r="N145" s="0" t="n">
        <v>0.43</v>
      </c>
      <c r="O145" s="0"/>
      <c r="P145" s="0"/>
      <c r="Q145" s="431" t="n">
        <v>40269</v>
      </c>
      <c r="R145" s="0" t="n">
        <v>0.1975</v>
      </c>
      <c r="S145" s="0"/>
      <c r="T145" s="0"/>
      <c r="U145" s="431" t="n">
        <v>40269</v>
      </c>
      <c r="V145" s="0" t="n">
        <v>0.1775</v>
      </c>
      <c r="W145" s="0"/>
      <c r="X145" s="0"/>
      <c r="Y145" s="431" t="n">
        <v>40269</v>
      </c>
      <c r="Z145" s="0" t="n">
        <v>3.096</v>
      </c>
      <c r="AA145" s="0"/>
      <c r="AB145" s="0"/>
      <c r="AC145" s="431" t="n">
        <v>40269</v>
      </c>
      <c r="AD145" s="0" t="n">
        <v>1.349191602953</v>
      </c>
      <c r="AE145" s="0"/>
      <c r="AF145" s="0"/>
      <c r="AG145" s="431" t="n">
        <v>40269</v>
      </c>
      <c r="AH145" s="0" t="n">
        <v>0.06378167069556</v>
      </c>
      <c r="AI145" s="0"/>
      <c r="AJ145" s="0"/>
      <c r="AK145" s="431" t="n">
        <v>40269</v>
      </c>
      <c r="AL145" s="0" t="n">
        <v>0.073167390856741</v>
      </c>
      <c r="AM145" s="0"/>
      <c r="AN145" s="0"/>
      <c r="AO145" s="431" t="n">
        <v>40269</v>
      </c>
      <c r="AP145" s="0" t="n">
        <v>-0.2925</v>
      </c>
      <c r="AQ145" s="0"/>
      <c r="AR145" s="0"/>
      <c r="AS145" s="0"/>
      <c r="AT145" s="0"/>
      <c r="AU145" s="0"/>
      <c r="AW145" s="431" t="n">
        <v>40269</v>
      </c>
      <c r="AX145" s="0" t="n">
        <v>0.1825</v>
      </c>
      <c r="AY145" s="0"/>
      <c r="BA145" s="431" t="n">
        <v>40057</v>
      </c>
      <c r="BB145" s="0" t="n">
        <v>0.0105</v>
      </c>
      <c r="BC145" s="0"/>
      <c r="BE145" s="431" t="n">
        <v>40238</v>
      </c>
      <c r="BF145" s="0" t="n">
        <v>0.15</v>
      </c>
      <c r="BG145" s="0"/>
      <c r="BI145" s="431" t="n">
        <v>40179</v>
      </c>
      <c r="BJ145" s="0" t="n">
        <v>-0.205</v>
      </c>
      <c r="BK145" s="0"/>
      <c r="BM145" s="431" t="n">
        <v>40269</v>
      </c>
      <c r="BN145" s="0" t="n">
        <v>0.17</v>
      </c>
      <c r="BO145" s="0"/>
    </row>
    <row r="146" customFormat="false" ht="12.75" hidden="false" customHeight="false" outlineLevel="0" collapsed="false">
      <c r="A146" s="431" t="n">
        <v>40299</v>
      </c>
      <c r="B146" s="0" t="n">
        <v>0.1725</v>
      </c>
      <c r="C146" s="0"/>
      <c r="D146" s="0"/>
      <c r="E146" s="431" t="n">
        <v>40299</v>
      </c>
      <c r="F146" s="0" t="n">
        <v>0.183</v>
      </c>
      <c r="G146" s="0"/>
      <c r="H146" s="0"/>
      <c r="I146" s="431" t="n">
        <v>40299</v>
      </c>
      <c r="J146" s="0" t="n">
        <v>0.425</v>
      </c>
      <c r="K146" s="0"/>
      <c r="L146" s="0"/>
      <c r="M146" s="431" t="n">
        <v>40299</v>
      </c>
      <c r="N146" s="0" t="n">
        <v>0.3825</v>
      </c>
      <c r="O146" s="0"/>
      <c r="P146" s="0"/>
      <c r="Q146" s="431" t="n">
        <v>40299</v>
      </c>
      <c r="R146" s="0" t="n">
        <v>0.1725</v>
      </c>
      <c r="S146" s="0"/>
      <c r="T146" s="0"/>
      <c r="U146" s="431" t="n">
        <v>40299</v>
      </c>
      <c r="V146" s="0" t="n">
        <v>0.1625</v>
      </c>
      <c r="W146" s="0"/>
      <c r="X146" s="0"/>
      <c r="Y146" s="431" t="n">
        <v>40299</v>
      </c>
      <c r="Z146" s="0" t="n">
        <v>3.078</v>
      </c>
      <c r="AA146" s="0"/>
      <c r="AB146" s="0"/>
      <c r="AC146" s="431" t="n">
        <v>40299</v>
      </c>
      <c r="AD146" s="0" t="n">
        <v>1.348482819851</v>
      </c>
      <c r="AE146" s="0"/>
      <c r="AF146" s="0"/>
      <c r="AG146" s="431" t="n">
        <v>40299</v>
      </c>
      <c r="AH146" s="0" t="n">
        <v>0.063790434299027</v>
      </c>
      <c r="AI146" s="0"/>
      <c r="AJ146" s="0"/>
      <c r="AK146" s="431" t="n">
        <v>40299</v>
      </c>
      <c r="AL146" s="0" t="n">
        <v>0.073153130951703</v>
      </c>
      <c r="AM146" s="0"/>
      <c r="AN146" s="0"/>
      <c r="AO146" s="431" t="n">
        <v>40299</v>
      </c>
      <c r="AP146" s="0" t="n">
        <v>-0.2925</v>
      </c>
      <c r="AQ146" s="0"/>
      <c r="AR146" s="0"/>
      <c r="AS146" s="0"/>
      <c r="AT146" s="0"/>
      <c r="AU146" s="0"/>
      <c r="AW146" s="431" t="n">
        <v>40299</v>
      </c>
      <c r="AX146" s="0" t="n">
        <v>0.1725</v>
      </c>
      <c r="AY146" s="0"/>
      <c r="BA146" s="431" t="n">
        <v>40087</v>
      </c>
      <c r="BB146" s="0" t="n">
        <v>0.0105</v>
      </c>
      <c r="BC146" s="0"/>
      <c r="BE146" s="431" t="n">
        <v>40269</v>
      </c>
      <c r="BF146" s="0" t="n">
        <v>0.15</v>
      </c>
      <c r="BG146" s="0"/>
      <c r="BI146" s="431" t="n">
        <v>40210</v>
      </c>
      <c r="BJ146" s="0" t="n">
        <v>-0.2075</v>
      </c>
      <c r="BK146" s="0"/>
      <c r="BM146" s="431" t="n">
        <v>40299</v>
      </c>
      <c r="BN146" s="0" t="n">
        <v>0.17</v>
      </c>
      <c r="BO146" s="0"/>
    </row>
    <row r="147" customFormat="false" ht="12.75" hidden="false" customHeight="false" outlineLevel="0" collapsed="false">
      <c r="A147" s="431" t="n">
        <v>40330</v>
      </c>
      <c r="B147" s="0" t="n">
        <v>0.1675</v>
      </c>
      <c r="C147" s="0"/>
      <c r="D147" s="0"/>
      <c r="E147" s="431" t="n">
        <v>40330</v>
      </c>
      <c r="F147" s="0" t="n">
        <v>0.178</v>
      </c>
      <c r="G147" s="0"/>
      <c r="H147" s="0"/>
      <c r="I147" s="431" t="n">
        <v>40330</v>
      </c>
      <c r="J147" s="0" t="n">
        <v>0.425</v>
      </c>
      <c r="K147" s="0"/>
      <c r="L147" s="0"/>
      <c r="M147" s="431" t="n">
        <v>40330</v>
      </c>
      <c r="N147" s="0" t="n">
        <v>0.3825</v>
      </c>
      <c r="O147" s="0"/>
      <c r="P147" s="0"/>
      <c r="Q147" s="431" t="n">
        <v>40330</v>
      </c>
      <c r="R147" s="0" t="n">
        <v>0.1725</v>
      </c>
      <c r="S147" s="0"/>
      <c r="T147" s="0"/>
      <c r="U147" s="431" t="n">
        <v>40330</v>
      </c>
      <c r="V147" s="0" t="n">
        <v>0.1625</v>
      </c>
      <c r="W147" s="0"/>
      <c r="X147" s="0"/>
      <c r="Y147" s="431" t="n">
        <v>40330</v>
      </c>
      <c r="Z147" s="0" t="n">
        <v>3.09</v>
      </c>
      <c r="AA147" s="0"/>
      <c r="AB147" s="0"/>
      <c r="AC147" s="431" t="n">
        <v>40330</v>
      </c>
      <c r="AD147" s="0" t="n">
        <v>1.347755977634</v>
      </c>
      <c r="AE147" s="0"/>
      <c r="AF147" s="0"/>
      <c r="AG147" s="431" t="n">
        <v>40330</v>
      </c>
      <c r="AH147" s="0" t="n">
        <v>0.063799490022638</v>
      </c>
      <c r="AI147" s="0"/>
      <c r="AJ147" s="0"/>
      <c r="AK147" s="431" t="n">
        <v>40330</v>
      </c>
      <c r="AL147" s="0" t="n">
        <v>0.073138395716568</v>
      </c>
      <c r="AM147" s="0"/>
      <c r="AN147" s="0"/>
      <c r="AO147" s="431" t="n">
        <v>40330</v>
      </c>
      <c r="AP147" s="0" t="n">
        <v>-0.2925</v>
      </c>
      <c r="AQ147" s="0"/>
      <c r="AR147" s="0"/>
      <c r="AS147" s="0"/>
      <c r="AT147" s="0"/>
      <c r="AU147" s="0"/>
      <c r="AW147" s="431" t="n">
        <v>40330</v>
      </c>
      <c r="AX147" s="0" t="n">
        <v>0.1675</v>
      </c>
      <c r="AY147" s="0"/>
      <c r="BA147" s="431" t="n">
        <v>40118</v>
      </c>
      <c r="BB147" s="0" t="n">
        <v>0.01</v>
      </c>
      <c r="BC147" s="0"/>
      <c r="BE147" s="431" t="n">
        <v>40299</v>
      </c>
      <c r="BF147" s="0" t="n">
        <v>0.15</v>
      </c>
      <c r="BG147" s="0"/>
      <c r="BI147" s="431" t="n">
        <v>40238</v>
      </c>
      <c r="BJ147" s="0" t="n">
        <v>-0.21</v>
      </c>
      <c r="BK147" s="0"/>
      <c r="BM147" s="431" t="n">
        <v>40330</v>
      </c>
      <c r="BN147" s="0" t="n">
        <v>0.17</v>
      </c>
      <c r="BO147" s="0"/>
    </row>
    <row r="148" customFormat="false" ht="12.75" hidden="false" customHeight="false" outlineLevel="0" collapsed="false">
      <c r="A148" s="431" t="n">
        <v>40360</v>
      </c>
      <c r="B148" s="0" t="n">
        <v>0.1575</v>
      </c>
      <c r="C148" s="0"/>
      <c r="D148" s="0"/>
      <c r="E148" s="431" t="n">
        <v>40360</v>
      </c>
      <c r="F148" s="0" t="n">
        <v>0.167</v>
      </c>
      <c r="G148" s="0"/>
      <c r="H148" s="0"/>
      <c r="I148" s="431" t="n">
        <v>40360</v>
      </c>
      <c r="J148" s="0" t="n">
        <v>0.46</v>
      </c>
      <c r="K148" s="0"/>
      <c r="L148" s="0"/>
      <c r="M148" s="431" t="n">
        <v>40360</v>
      </c>
      <c r="N148" s="0" t="n">
        <v>0.41</v>
      </c>
      <c r="O148" s="0"/>
      <c r="P148" s="0"/>
      <c r="Q148" s="431" t="n">
        <v>40360</v>
      </c>
      <c r="R148" s="0" t="n">
        <v>0.185</v>
      </c>
      <c r="S148" s="0"/>
      <c r="T148" s="0"/>
      <c r="U148" s="431" t="n">
        <v>40360</v>
      </c>
      <c r="V148" s="0" t="n">
        <v>0.1625</v>
      </c>
      <c r="W148" s="0"/>
      <c r="X148" s="0"/>
      <c r="Y148" s="431" t="n">
        <v>40360</v>
      </c>
      <c r="Z148" s="0" t="n">
        <v>3.152</v>
      </c>
      <c r="AA148" s="0"/>
      <c r="AB148" s="0"/>
      <c r="AC148" s="431" t="n">
        <v>40360</v>
      </c>
      <c r="AD148" s="0" t="n">
        <v>1.347034905566</v>
      </c>
      <c r="AE148" s="0"/>
      <c r="AF148" s="0"/>
      <c r="AG148" s="431" t="n">
        <v>40360</v>
      </c>
      <c r="AH148" s="0" t="n">
        <v>0.063815267529874</v>
      </c>
      <c r="AI148" s="0"/>
      <c r="AJ148" s="0"/>
      <c r="AK148" s="431" t="n">
        <v>40360</v>
      </c>
      <c r="AL148" s="0" t="n">
        <v>0.073132946592482</v>
      </c>
      <c r="AM148" s="0"/>
      <c r="AN148" s="0"/>
      <c r="AO148" s="431" t="n">
        <v>40360</v>
      </c>
      <c r="AP148" s="0" t="n">
        <v>-0.2925</v>
      </c>
      <c r="AQ148" s="0"/>
      <c r="AR148" s="0"/>
      <c r="AS148" s="0"/>
      <c r="AT148" s="0"/>
      <c r="AU148" s="0"/>
      <c r="AW148" s="431" t="n">
        <v>40360</v>
      </c>
      <c r="AX148" s="0" t="n">
        <v>0.1575</v>
      </c>
      <c r="AY148" s="0"/>
      <c r="BA148" s="431" t="n">
        <v>40148</v>
      </c>
      <c r="BB148" s="0" t="n">
        <v>0.01</v>
      </c>
      <c r="BC148" s="0"/>
      <c r="BE148" s="431" t="n">
        <v>40330</v>
      </c>
      <c r="BF148" s="0" t="n">
        <v>0.15</v>
      </c>
      <c r="BG148" s="0"/>
      <c r="BI148" s="431" t="n">
        <v>40269</v>
      </c>
      <c r="BJ148" s="0" t="n">
        <v>-0.2</v>
      </c>
      <c r="BK148" s="0"/>
      <c r="BM148" s="431" t="n">
        <v>40360</v>
      </c>
      <c r="BN148" s="0" t="n">
        <v>0.17</v>
      </c>
      <c r="BO148" s="0"/>
    </row>
    <row r="149" customFormat="false" ht="12.75" hidden="false" customHeight="false" outlineLevel="0" collapsed="false">
      <c r="A149" s="431" t="n">
        <v>40391</v>
      </c>
      <c r="B149" s="0" t="n">
        <v>0.155</v>
      </c>
      <c r="C149" s="0"/>
      <c r="D149" s="0"/>
      <c r="E149" s="431" t="n">
        <v>40391</v>
      </c>
      <c r="F149" s="0" t="n">
        <v>0.165</v>
      </c>
      <c r="G149" s="0"/>
      <c r="H149" s="0"/>
      <c r="I149" s="431" t="n">
        <v>40391</v>
      </c>
      <c r="J149" s="0" t="n">
        <v>0.525</v>
      </c>
      <c r="K149" s="0"/>
      <c r="L149" s="0"/>
      <c r="M149" s="431" t="n">
        <v>40391</v>
      </c>
      <c r="N149" s="0" t="n">
        <v>0.41</v>
      </c>
      <c r="O149" s="0"/>
      <c r="P149" s="0"/>
      <c r="Q149" s="431" t="n">
        <v>40391</v>
      </c>
      <c r="R149" s="0" t="n">
        <v>0.185</v>
      </c>
      <c r="S149" s="0"/>
      <c r="T149" s="0"/>
      <c r="U149" s="431" t="n">
        <v>40391</v>
      </c>
      <c r="V149" s="0" t="n">
        <v>0.1625</v>
      </c>
      <c r="W149" s="0"/>
      <c r="X149" s="0"/>
      <c r="Y149" s="431" t="n">
        <v>40391</v>
      </c>
      <c r="Z149" s="0" t="n">
        <v>3.144</v>
      </c>
      <c r="AA149" s="0"/>
      <c r="AB149" s="0"/>
      <c r="AC149" s="431" t="n">
        <v>40391</v>
      </c>
      <c r="AD149" s="0" t="n">
        <v>1.346276612644</v>
      </c>
      <c r="AE149" s="0"/>
      <c r="AF149" s="0"/>
      <c r="AG149" s="431" t="n">
        <v>40391</v>
      </c>
      <c r="AH149" s="0" t="n">
        <v>0.063837113313356</v>
      </c>
      <c r="AI149" s="0"/>
      <c r="AJ149" s="0"/>
      <c r="AK149" s="431" t="n">
        <v>40391</v>
      </c>
      <c r="AL149" s="0" t="n">
        <v>0.073134278075391</v>
      </c>
      <c r="AM149" s="0"/>
      <c r="AN149" s="0"/>
      <c r="AO149" s="431" t="n">
        <v>40391</v>
      </c>
      <c r="AP149" s="0" t="n">
        <v>-0.2925</v>
      </c>
      <c r="AQ149" s="0"/>
      <c r="AR149" s="0"/>
      <c r="AS149" s="0"/>
      <c r="AT149" s="0"/>
      <c r="AU149" s="0"/>
      <c r="AW149" s="431" t="n">
        <v>40391</v>
      </c>
      <c r="AX149" s="0" t="n">
        <v>0.155</v>
      </c>
      <c r="AY149" s="0"/>
      <c r="BA149" s="431" t="n">
        <v>40179</v>
      </c>
      <c r="BB149" s="0" t="n">
        <v>0.01</v>
      </c>
      <c r="BC149" s="0"/>
      <c r="BE149" s="431" t="n">
        <v>40360</v>
      </c>
      <c r="BF149" s="0" t="n">
        <v>0.15</v>
      </c>
      <c r="BG149" s="0"/>
      <c r="BI149" s="431" t="n">
        <v>40299</v>
      </c>
      <c r="BJ149" s="0" t="n">
        <v>-0.2</v>
      </c>
      <c r="BK149" s="0"/>
      <c r="BM149" s="431" t="n">
        <v>40391</v>
      </c>
      <c r="BN149" s="0" t="n">
        <v>0.17</v>
      </c>
      <c r="BO149" s="0"/>
    </row>
    <row r="150" customFormat="false" ht="12.75" hidden="false" customHeight="false" outlineLevel="0" collapsed="false">
      <c r="A150" s="431" t="n">
        <v>40422</v>
      </c>
      <c r="B150" s="0" t="n">
        <v>0.1525</v>
      </c>
      <c r="C150" s="0"/>
      <c r="D150" s="0"/>
      <c r="E150" s="431" t="n">
        <v>40422</v>
      </c>
      <c r="F150" s="0" t="n">
        <v>0.162</v>
      </c>
      <c r="G150" s="0"/>
      <c r="H150" s="0"/>
      <c r="I150" s="431" t="n">
        <v>40422</v>
      </c>
      <c r="J150" s="0" t="n">
        <v>0.425</v>
      </c>
      <c r="K150" s="0"/>
      <c r="L150" s="0"/>
      <c r="M150" s="431" t="n">
        <v>40422</v>
      </c>
      <c r="N150" s="0" t="n">
        <v>0.3825</v>
      </c>
      <c r="O150" s="0"/>
      <c r="P150" s="0"/>
      <c r="Q150" s="431" t="n">
        <v>40422</v>
      </c>
      <c r="R150" s="0" t="n">
        <v>0.1625</v>
      </c>
      <c r="S150" s="0"/>
      <c r="T150" s="0"/>
      <c r="U150" s="431" t="n">
        <v>40422</v>
      </c>
      <c r="V150" s="0" t="n">
        <v>0.1625</v>
      </c>
      <c r="W150" s="0"/>
      <c r="X150" s="0"/>
      <c r="Y150" s="431" t="n">
        <v>40422</v>
      </c>
      <c r="Z150" s="0" t="n">
        <v>3.127</v>
      </c>
      <c r="AA150" s="0"/>
      <c r="AB150" s="0"/>
      <c r="AC150" s="431" t="n">
        <v>40422</v>
      </c>
      <c r="AD150" s="0" t="n">
        <v>1.345523285365</v>
      </c>
      <c r="AE150" s="0"/>
      <c r="AF150" s="0"/>
      <c r="AG150" s="431" t="n">
        <v>40422</v>
      </c>
      <c r="AH150" s="0" t="n">
        <v>0.063858959097</v>
      </c>
      <c r="AI150" s="0"/>
      <c r="AJ150" s="0"/>
      <c r="AK150" s="431" t="n">
        <v>40422</v>
      </c>
      <c r="AL150" s="0" t="n">
        <v>0.073135609558301</v>
      </c>
      <c r="AM150" s="0"/>
      <c r="AN150" s="0"/>
      <c r="AO150" s="431" t="n">
        <v>40422</v>
      </c>
      <c r="AP150" s="0" t="n">
        <v>-0.2925</v>
      </c>
      <c r="AQ150" s="0"/>
      <c r="AR150" s="0"/>
      <c r="AS150" s="0"/>
      <c r="AT150" s="0"/>
      <c r="AU150" s="0"/>
      <c r="AW150" s="431" t="n">
        <v>40422</v>
      </c>
      <c r="AX150" s="0" t="n">
        <v>0.1525</v>
      </c>
      <c r="AY150" s="0"/>
      <c r="BA150" s="431" t="n">
        <v>40210</v>
      </c>
      <c r="BB150" s="0" t="n">
        <v>0.01</v>
      </c>
      <c r="BC150" s="0"/>
      <c r="BE150" s="431" t="n">
        <v>40391</v>
      </c>
      <c r="BF150" s="0" t="n">
        <v>0.15</v>
      </c>
      <c r="BG150" s="0"/>
      <c r="BI150" s="431" t="n">
        <v>40330</v>
      </c>
      <c r="BJ150" s="0" t="n">
        <v>-0.2</v>
      </c>
      <c r="BK150" s="0"/>
      <c r="BM150" s="431" t="n">
        <v>40422</v>
      </c>
      <c r="BN150" s="0" t="n">
        <v>0.17</v>
      </c>
      <c r="BO150" s="0"/>
    </row>
    <row r="151" customFormat="false" ht="12.75" hidden="false" customHeight="false" outlineLevel="0" collapsed="false">
      <c r="A151" s="431" t="n">
        <v>40452</v>
      </c>
      <c r="B151" s="0" t="n">
        <v>0.1675</v>
      </c>
      <c r="C151" s="0"/>
      <c r="D151" s="0"/>
      <c r="E151" s="431" t="n">
        <v>40452</v>
      </c>
      <c r="F151" s="0" t="n">
        <v>0.178</v>
      </c>
      <c r="G151" s="0"/>
      <c r="H151" s="0"/>
      <c r="I151" s="431" t="n">
        <v>40452</v>
      </c>
      <c r="J151" s="0" t="n">
        <v>0.345</v>
      </c>
      <c r="K151" s="0"/>
      <c r="L151" s="0"/>
      <c r="M151" s="431" t="n">
        <v>40452</v>
      </c>
      <c r="N151" s="0" t="n">
        <v>0.3625</v>
      </c>
      <c r="O151" s="0"/>
      <c r="P151" s="0"/>
      <c r="Q151" s="431" t="n">
        <v>40452</v>
      </c>
      <c r="R151" s="0" t="n">
        <v>0.185</v>
      </c>
      <c r="S151" s="0"/>
      <c r="T151" s="0"/>
      <c r="U151" s="431" t="n">
        <v>40452</v>
      </c>
      <c r="V151" s="0" t="n">
        <v>0.165</v>
      </c>
      <c r="W151" s="0"/>
      <c r="X151" s="0"/>
      <c r="Y151" s="431" t="n">
        <v>40452</v>
      </c>
      <c r="Z151" s="0" t="n">
        <v>3.138</v>
      </c>
      <c r="AA151" s="0"/>
      <c r="AB151" s="0"/>
      <c r="AC151" s="431" t="n">
        <v>40452</v>
      </c>
      <c r="AD151" s="0" t="n">
        <v>1.344798979446</v>
      </c>
      <c r="AE151" s="0"/>
      <c r="AF151" s="0"/>
      <c r="AG151" s="431" t="n">
        <v>40452</v>
      </c>
      <c r="AH151" s="0" t="n">
        <v>0.06388010017809</v>
      </c>
      <c r="AI151" s="0"/>
      <c r="AJ151" s="0"/>
      <c r="AK151" s="431" t="n">
        <v>40452</v>
      </c>
      <c r="AL151" s="0" t="n">
        <v>0.07313689809015</v>
      </c>
      <c r="AM151" s="0"/>
      <c r="AN151" s="0"/>
      <c r="AO151" s="431" t="n">
        <v>40452</v>
      </c>
      <c r="AP151" s="0" t="n">
        <v>-0.2925</v>
      </c>
      <c r="AQ151" s="0"/>
      <c r="AR151" s="0"/>
      <c r="AS151" s="0"/>
      <c r="AT151" s="0"/>
      <c r="AU151" s="0"/>
      <c r="AW151" s="431" t="n">
        <v>40452</v>
      </c>
      <c r="AX151" s="0" t="n">
        <v>0.1675</v>
      </c>
      <c r="AY151" s="0"/>
      <c r="BA151" s="431" t="n">
        <v>40238</v>
      </c>
      <c r="BB151" s="0" t="n">
        <v>0.01</v>
      </c>
      <c r="BC151" s="0"/>
      <c r="BE151" s="431" t="n">
        <v>40422</v>
      </c>
      <c r="BF151" s="0" t="n">
        <v>0.15</v>
      </c>
      <c r="BG151" s="0"/>
      <c r="BI151" s="431" t="n">
        <v>40360</v>
      </c>
      <c r="BJ151" s="0" t="n">
        <v>-0.2</v>
      </c>
      <c r="BK151" s="0"/>
      <c r="BM151" s="431" t="n">
        <v>40452</v>
      </c>
      <c r="BN151" s="0" t="n">
        <v>0.17</v>
      </c>
      <c r="BO151" s="0"/>
    </row>
    <row r="152" customFormat="false" ht="12.75" hidden="false" customHeight="false" outlineLevel="0" collapsed="false">
      <c r="A152" s="431" t="n">
        <v>40483</v>
      </c>
      <c r="B152" s="0" t="n">
        <v>0.2075</v>
      </c>
      <c r="C152" s="0"/>
      <c r="D152" s="0"/>
      <c r="E152" s="431" t="n">
        <v>40483</v>
      </c>
      <c r="F152" s="0" t="n">
        <v>0.25</v>
      </c>
      <c r="G152" s="0"/>
      <c r="H152" s="0"/>
      <c r="I152" s="431" t="n">
        <v>40483</v>
      </c>
      <c r="J152" s="0" t="n">
        <v>0.725</v>
      </c>
      <c r="K152" s="0"/>
      <c r="L152" s="0"/>
      <c r="M152" s="431" t="n">
        <v>40483</v>
      </c>
      <c r="N152" s="0" t="n">
        <v>0.695</v>
      </c>
      <c r="O152" s="0"/>
      <c r="P152" s="0"/>
      <c r="Q152" s="431" t="n">
        <v>40483</v>
      </c>
      <c r="R152" s="0" t="n">
        <v>0.2875</v>
      </c>
      <c r="S152" s="0"/>
      <c r="T152" s="0"/>
      <c r="U152" s="431" t="n">
        <v>40483</v>
      </c>
      <c r="V152" s="0" t="n">
        <v>0.24</v>
      </c>
      <c r="W152" s="0"/>
      <c r="X152" s="0"/>
      <c r="Y152" s="431" t="n">
        <v>40483</v>
      </c>
      <c r="Z152" s="0" t="n">
        <v>3.201</v>
      </c>
      <c r="AA152" s="0"/>
      <c r="AB152" s="0"/>
      <c r="AC152" s="431" t="n">
        <v>40483</v>
      </c>
      <c r="AD152" s="0" t="n">
        <v>1.344055400153</v>
      </c>
      <c r="AE152" s="0"/>
      <c r="AF152" s="0"/>
      <c r="AG152" s="431" t="n">
        <v>40483</v>
      </c>
      <c r="AH152" s="0" t="n">
        <v>0.063901945962043</v>
      </c>
      <c r="AI152" s="0"/>
      <c r="AJ152" s="0"/>
      <c r="AK152" s="431" t="n">
        <v>40483</v>
      </c>
      <c r="AL152" s="0" t="n">
        <v>0.073138229573061</v>
      </c>
      <c r="AM152" s="0"/>
      <c r="AN152" s="0"/>
      <c r="AO152" s="431" t="n">
        <v>40483</v>
      </c>
      <c r="AP152" s="0" t="n">
        <v>-0.25</v>
      </c>
      <c r="AQ152" s="0"/>
      <c r="AR152" s="0"/>
      <c r="AS152" s="0"/>
      <c r="AT152" s="0"/>
      <c r="AU152" s="0"/>
      <c r="AW152" s="431" t="n">
        <v>40483</v>
      </c>
      <c r="AX152" s="0" t="n">
        <v>0.2075</v>
      </c>
      <c r="AY152" s="0"/>
      <c r="BA152" s="431" t="n">
        <v>40269</v>
      </c>
      <c r="BB152" s="0" t="n">
        <v>0.0105</v>
      </c>
      <c r="BC152" s="0"/>
      <c r="BE152" s="431" t="n">
        <v>40452</v>
      </c>
      <c r="BF152" s="0" t="n">
        <v>0.15</v>
      </c>
      <c r="BG152" s="0"/>
      <c r="BI152" s="431" t="n">
        <v>40391</v>
      </c>
      <c r="BJ152" s="0" t="n">
        <v>-0.2</v>
      </c>
      <c r="BK152" s="0"/>
      <c r="BM152" s="431" t="n">
        <v>40483</v>
      </c>
      <c r="BN152" s="0" t="n">
        <v>0.29</v>
      </c>
      <c r="BO152" s="0"/>
    </row>
    <row r="153" customFormat="false" ht="12.75" hidden="false" customHeight="false" outlineLevel="0" collapsed="false">
      <c r="A153" s="431" t="n">
        <v>40513</v>
      </c>
      <c r="B153" s="0" t="n">
        <v>0.2475</v>
      </c>
      <c r="C153" s="0"/>
      <c r="D153" s="0"/>
      <c r="E153" s="431" t="n">
        <v>40513</v>
      </c>
      <c r="F153" s="0" t="n">
        <v>0.29</v>
      </c>
      <c r="G153" s="0"/>
      <c r="H153" s="0"/>
      <c r="I153" s="431" t="n">
        <v>40513</v>
      </c>
      <c r="J153" s="0" t="n">
        <v>1.045</v>
      </c>
      <c r="K153" s="0"/>
      <c r="L153" s="0"/>
      <c r="M153" s="431" t="n">
        <v>40513</v>
      </c>
      <c r="N153" s="0" t="n">
        <v>1.01</v>
      </c>
      <c r="O153" s="0"/>
      <c r="P153" s="0"/>
      <c r="Q153" s="431" t="n">
        <v>40513</v>
      </c>
      <c r="R153" s="0" t="n">
        <v>0.3375</v>
      </c>
      <c r="S153" s="0"/>
      <c r="T153" s="0"/>
      <c r="U153" s="431" t="n">
        <v>40513</v>
      </c>
      <c r="V153" s="0" t="n">
        <v>0.295</v>
      </c>
      <c r="W153" s="0"/>
      <c r="X153" s="0"/>
      <c r="Y153" s="431" t="n">
        <v>40513</v>
      </c>
      <c r="Z153" s="0" t="n">
        <v>3.28</v>
      </c>
      <c r="AA153" s="0"/>
      <c r="AB153" s="0"/>
      <c r="AC153" s="431" t="n">
        <v>40513</v>
      </c>
      <c r="AD153" s="0" t="n">
        <v>1.343340513051</v>
      </c>
      <c r="AE153" s="0"/>
      <c r="AF153" s="0"/>
      <c r="AG153" s="431" t="n">
        <v>40513</v>
      </c>
      <c r="AH153" s="0" t="n">
        <v>0.063923087043438</v>
      </c>
      <c r="AI153" s="0"/>
      <c r="AJ153" s="0"/>
      <c r="AK153" s="431" t="n">
        <v>40513</v>
      </c>
      <c r="AL153" s="0" t="n">
        <v>0.073139518104911</v>
      </c>
      <c r="AM153" s="0"/>
      <c r="AN153" s="0"/>
      <c r="AO153" s="431" t="n">
        <v>40513</v>
      </c>
      <c r="AP153" s="0" t="n">
        <v>-0.25</v>
      </c>
      <c r="AQ153" s="0"/>
      <c r="AR153" s="0"/>
      <c r="AS153" s="0"/>
      <c r="AT153" s="0"/>
      <c r="AU153" s="0"/>
      <c r="AW153" s="431" t="n">
        <v>40513</v>
      </c>
      <c r="AX153" s="0" t="n">
        <v>0.2475</v>
      </c>
      <c r="AY153" s="0"/>
      <c r="BA153" s="431" t="n">
        <v>40299</v>
      </c>
      <c r="BB153" s="0" t="n">
        <v>0.0105</v>
      </c>
      <c r="BC153" s="0"/>
      <c r="BE153" s="431" t="n">
        <v>40483</v>
      </c>
      <c r="BF153" s="0" t="n">
        <v>0.15</v>
      </c>
      <c r="BG153" s="0"/>
      <c r="BI153" s="431" t="n">
        <v>40422</v>
      </c>
      <c r="BJ153" s="0" t="n">
        <v>-0.2</v>
      </c>
      <c r="BK153" s="0"/>
      <c r="BM153" s="431" t="n">
        <v>40513</v>
      </c>
      <c r="BN153" s="0" t="n">
        <v>0.31</v>
      </c>
      <c r="BO153" s="0"/>
    </row>
    <row r="154" customFormat="false" ht="12.75" hidden="false" customHeight="false" outlineLevel="0" collapsed="false">
      <c r="A154" s="431" t="n">
        <v>40544</v>
      </c>
      <c r="B154" s="0" t="n">
        <v>0.26</v>
      </c>
      <c r="C154" s="0"/>
      <c r="D154" s="0"/>
      <c r="E154" s="431" t="n">
        <v>40544</v>
      </c>
      <c r="F154" s="0" t="n">
        <v>0.3</v>
      </c>
      <c r="G154" s="0"/>
      <c r="H154" s="0"/>
      <c r="I154" s="431" t="n">
        <v>40544</v>
      </c>
      <c r="J154" s="0" t="n">
        <v>1.52</v>
      </c>
      <c r="K154" s="0"/>
      <c r="L154" s="0"/>
      <c r="M154" s="431" t="n">
        <v>40544</v>
      </c>
      <c r="N154" s="0" t="n">
        <v>1.165</v>
      </c>
      <c r="O154" s="0"/>
      <c r="P154" s="0"/>
      <c r="Q154" s="431" t="n">
        <v>40544</v>
      </c>
      <c r="R154" s="0" t="n">
        <v>0.4375</v>
      </c>
      <c r="S154" s="0"/>
      <c r="T154" s="0"/>
      <c r="U154" s="431" t="n">
        <v>40544</v>
      </c>
      <c r="V154" s="0" t="n">
        <v>0.3425</v>
      </c>
      <c r="W154" s="0"/>
      <c r="X154" s="0"/>
      <c r="Y154" s="431" t="n">
        <v>40544</v>
      </c>
      <c r="Z154" s="0" t="n">
        <v>3.523</v>
      </c>
      <c r="AA154" s="0"/>
      <c r="AB154" s="0"/>
      <c r="AC154" s="431" t="n">
        <v>40544</v>
      </c>
      <c r="AD154" s="0" t="n">
        <v>1.342606651432</v>
      </c>
      <c r="AE154" s="0"/>
      <c r="AF154" s="0"/>
      <c r="AG154" s="431" t="n">
        <v>40544</v>
      </c>
      <c r="AH154" s="0" t="n">
        <v>0.063944932827701</v>
      </c>
      <c r="AI154" s="0"/>
      <c r="AJ154" s="0"/>
      <c r="AK154" s="431" t="n">
        <v>40544</v>
      </c>
      <c r="AL154" s="0" t="n">
        <v>0.073140849587822</v>
      </c>
      <c r="AM154" s="0"/>
      <c r="AN154" s="0"/>
      <c r="AO154" s="431" t="n">
        <v>40544</v>
      </c>
      <c r="AP154" s="0" t="n">
        <v>-0.25</v>
      </c>
      <c r="AQ154" s="0"/>
      <c r="AR154" s="0"/>
      <c r="AS154" s="0"/>
      <c r="AT154" s="0"/>
      <c r="AU154" s="0"/>
      <c r="AW154" s="431" t="n">
        <v>40544</v>
      </c>
      <c r="AX154" s="0" t="n">
        <v>0.26</v>
      </c>
      <c r="AY154" s="0"/>
      <c r="BA154" s="431" t="n">
        <v>40330</v>
      </c>
      <c r="BB154" s="0" t="n">
        <v>0.0105</v>
      </c>
      <c r="BC154" s="0"/>
      <c r="BE154" s="431" t="n">
        <v>40513</v>
      </c>
      <c r="BF154" s="0" t="n">
        <v>0.15</v>
      </c>
      <c r="BG154" s="0"/>
      <c r="BI154" s="431" t="n">
        <v>40452</v>
      </c>
      <c r="BJ154" s="0" t="n">
        <v>-0.2</v>
      </c>
      <c r="BK154" s="0"/>
      <c r="BM154" s="431" t="n">
        <v>40544</v>
      </c>
      <c r="BN154" s="0" t="n">
        <v>0.325</v>
      </c>
      <c r="BO154" s="0"/>
    </row>
    <row r="155" customFormat="false" ht="12.75" hidden="false" customHeight="false" outlineLevel="0" collapsed="false">
      <c r="A155" s="431" t="n">
        <v>40575</v>
      </c>
      <c r="B155" s="0" t="n">
        <v>0.2375</v>
      </c>
      <c r="C155" s="0"/>
      <c r="D155" s="0"/>
      <c r="E155" s="431" t="n">
        <v>40575</v>
      </c>
      <c r="F155" s="0" t="n">
        <v>0.275</v>
      </c>
      <c r="G155" s="0"/>
      <c r="H155" s="0"/>
      <c r="I155" s="431" t="n">
        <v>40575</v>
      </c>
      <c r="J155" s="0" t="n">
        <v>1.4</v>
      </c>
      <c r="K155" s="0"/>
      <c r="L155" s="0"/>
      <c r="M155" s="431" t="n">
        <v>40575</v>
      </c>
      <c r="N155" s="0" t="n">
        <v>1.155</v>
      </c>
      <c r="O155" s="0"/>
      <c r="P155" s="0"/>
      <c r="Q155" s="431" t="n">
        <v>40575</v>
      </c>
      <c r="R155" s="0" t="n">
        <v>0.435</v>
      </c>
      <c r="S155" s="0"/>
      <c r="T155" s="0"/>
      <c r="U155" s="431" t="n">
        <v>40575</v>
      </c>
      <c r="V155" s="0" t="n">
        <v>0.3375</v>
      </c>
      <c r="W155" s="0"/>
      <c r="X155" s="0"/>
      <c r="Y155" s="431" t="n">
        <v>40575</v>
      </c>
      <c r="Z155" s="0" t="n">
        <v>3.43</v>
      </c>
      <c r="AA155" s="0"/>
      <c r="AB155" s="0"/>
      <c r="AC155" s="431" t="n">
        <v>40575</v>
      </c>
      <c r="AD155" s="0" t="n">
        <v>1.341877716821</v>
      </c>
      <c r="AE155" s="0"/>
      <c r="AF155" s="0"/>
      <c r="AG155" s="431" t="n">
        <v>40575</v>
      </c>
      <c r="AH155" s="0" t="n">
        <v>0.063966778612123</v>
      </c>
      <c r="AI155" s="0"/>
      <c r="AJ155" s="0"/>
      <c r="AK155" s="431" t="n">
        <v>40575</v>
      </c>
      <c r="AL155" s="0" t="n">
        <v>0.073142181070736</v>
      </c>
      <c r="AM155" s="0"/>
      <c r="AN155" s="0"/>
      <c r="AO155" s="431" t="n">
        <v>40575</v>
      </c>
      <c r="AP155" s="0" t="n">
        <v>-0.25</v>
      </c>
      <c r="AQ155" s="0"/>
      <c r="AR155" s="0"/>
      <c r="AS155" s="0"/>
      <c r="AT155" s="0"/>
      <c r="AU155" s="0"/>
      <c r="AW155" s="431" t="n">
        <v>40575</v>
      </c>
      <c r="AX155" s="0" t="n">
        <v>0.2375</v>
      </c>
      <c r="AY155" s="0"/>
      <c r="BA155" s="431" t="n">
        <v>40360</v>
      </c>
      <c r="BB155" s="0" t="n">
        <v>0.0105</v>
      </c>
      <c r="BC155" s="0"/>
      <c r="BE155" s="431" t="n">
        <v>40544</v>
      </c>
      <c r="BF155" s="0" t="n">
        <v>0.15</v>
      </c>
      <c r="BG155" s="0"/>
      <c r="BI155" s="431" t="n">
        <v>40483</v>
      </c>
      <c r="BJ155" s="0" t="n">
        <v>-0.195</v>
      </c>
      <c r="BK155" s="0"/>
      <c r="BM155" s="431" t="n">
        <v>40575</v>
      </c>
      <c r="BN155" s="0" t="n">
        <v>0.37</v>
      </c>
      <c r="BO155" s="0"/>
    </row>
    <row r="156" customFormat="false" ht="12.75" hidden="false" customHeight="false" outlineLevel="0" collapsed="false">
      <c r="A156" s="431" t="n">
        <v>40603</v>
      </c>
      <c r="B156" s="0" t="n">
        <v>0.235</v>
      </c>
      <c r="C156" s="0"/>
      <c r="D156" s="0"/>
      <c r="E156" s="431" t="n">
        <v>40603</v>
      </c>
      <c r="F156" s="0" t="n">
        <v>0.273</v>
      </c>
      <c r="G156" s="0"/>
      <c r="H156" s="0"/>
      <c r="I156" s="431" t="n">
        <v>40603</v>
      </c>
      <c r="J156" s="0" t="n">
        <v>0.88</v>
      </c>
      <c r="K156" s="0"/>
      <c r="L156" s="0"/>
      <c r="M156" s="431" t="n">
        <v>40603</v>
      </c>
      <c r="N156" s="0" t="n">
        <v>0.795</v>
      </c>
      <c r="O156" s="0"/>
      <c r="P156" s="0"/>
      <c r="Q156" s="431" t="n">
        <v>40603</v>
      </c>
      <c r="R156" s="0" t="n">
        <v>0.3025</v>
      </c>
      <c r="S156" s="0"/>
      <c r="T156" s="0"/>
      <c r="U156" s="431" t="n">
        <v>40603</v>
      </c>
      <c r="V156" s="0" t="n">
        <v>0.26</v>
      </c>
      <c r="W156" s="0"/>
      <c r="X156" s="0"/>
      <c r="Y156" s="431" t="n">
        <v>40603</v>
      </c>
      <c r="Z156" s="0" t="n">
        <v>3.317</v>
      </c>
      <c r="AA156" s="0"/>
      <c r="AB156" s="0"/>
      <c r="AC156" s="431" t="n">
        <v>40603</v>
      </c>
      <c r="AD156" s="0" t="n">
        <v>1.341223552757</v>
      </c>
      <c r="AE156" s="0"/>
      <c r="AF156" s="0"/>
      <c r="AG156" s="431" t="n">
        <v>40603</v>
      </c>
      <c r="AH156" s="0" t="n">
        <v>0.063986510288512</v>
      </c>
      <c r="AI156" s="0"/>
      <c r="AJ156" s="0"/>
      <c r="AK156" s="431" t="n">
        <v>40603</v>
      </c>
      <c r="AL156" s="0" t="n">
        <v>0.073143383700463</v>
      </c>
      <c r="AM156" s="0"/>
      <c r="AN156" s="0"/>
      <c r="AO156" s="431" t="n">
        <v>40603</v>
      </c>
      <c r="AP156" s="0" t="n">
        <v>-0.25</v>
      </c>
      <c r="AQ156" s="0"/>
      <c r="AR156" s="0"/>
      <c r="AS156" s="0"/>
      <c r="AT156" s="0"/>
      <c r="AU156" s="0"/>
      <c r="AW156" s="431" t="n">
        <v>40603</v>
      </c>
      <c r="AX156" s="0" t="n">
        <v>0.235</v>
      </c>
      <c r="AY156" s="0"/>
      <c r="BA156" s="431" t="n">
        <v>40391</v>
      </c>
      <c r="BB156" s="0" t="n">
        <v>0.0105</v>
      </c>
      <c r="BC156" s="0"/>
      <c r="BE156" s="431" t="n">
        <v>40575</v>
      </c>
      <c r="BF156" s="0" t="n">
        <v>0.15</v>
      </c>
      <c r="BG156" s="0"/>
      <c r="BI156" s="431" t="n">
        <v>40513</v>
      </c>
      <c r="BJ156" s="0" t="n">
        <v>-0.2025</v>
      </c>
      <c r="BK156" s="0"/>
      <c r="BM156" s="431" t="n">
        <v>40603</v>
      </c>
      <c r="BN156" s="0" t="n">
        <v>0.37</v>
      </c>
      <c r="BO156" s="0"/>
    </row>
    <row r="157" customFormat="false" ht="12.75" hidden="false" customHeight="false" outlineLevel="0" collapsed="false">
      <c r="A157" s="431" t="n">
        <v>40634</v>
      </c>
      <c r="B157" s="0" t="n">
        <v>0.185</v>
      </c>
      <c r="C157" s="0"/>
      <c r="D157" s="0"/>
      <c r="E157" s="431" t="n">
        <v>40634</v>
      </c>
      <c r="F157" s="0" t="n">
        <v>0.178</v>
      </c>
      <c r="G157" s="0"/>
      <c r="H157" s="0"/>
      <c r="I157" s="431" t="n">
        <v>40634</v>
      </c>
      <c r="J157" s="0" t="n">
        <v>0.54</v>
      </c>
      <c r="K157" s="0"/>
      <c r="L157" s="0"/>
      <c r="M157" s="431" t="n">
        <v>40634</v>
      </c>
      <c r="N157" s="0" t="n">
        <v>0.43</v>
      </c>
      <c r="O157" s="0"/>
      <c r="P157" s="0"/>
      <c r="Q157" s="431" t="n">
        <v>40634</v>
      </c>
      <c r="R157" s="0" t="n">
        <v>0.1975</v>
      </c>
      <c r="S157" s="0"/>
      <c r="T157" s="0"/>
      <c r="U157" s="431" t="n">
        <v>40634</v>
      </c>
      <c r="V157" s="0" t="n">
        <v>0.1775</v>
      </c>
      <c r="W157" s="0"/>
      <c r="X157" s="0"/>
      <c r="Y157" s="431" t="n">
        <v>40634</v>
      </c>
      <c r="Z157" s="0" t="n">
        <v>3.198</v>
      </c>
      <c r="AA157" s="0"/>
      <c r="AB157" s="0"/>
      <c r="AC157" s="431" t="n">
        <v>40634</v>
      </c>
      <c r="AD157" s="0" t="n">
        <v>1.340503974215</v>
      </c>
      <c r="AE157" s="0"/>
      <c r="AF157" s="0"/>
      <c r="AG157" s="431" t="n">
        <v>40634</v>
      </c>
      <c r="AH157" s="0" t="n">
        <v>0.064008356073235</v>
      </c>
      <c r="AI157" s="0"/>
      <c r="AJ157" s="0"/>
      <c r="AK157" s="431" t="n">
        <v>40634</v>
      </c>
      <c r="AL157" s="0" t="n">
        <v>0.073144715183377</v>
      </c>
      <c r="AM157" s="0"/>
      <c r="AN157" s="0"/>
      <c r="AO157" s="431" t="n">
        <v>40634</v>
      </c>
      <c r="AP157" s="0" t="n">
        <v>0</v>
      </c>
      <c r="AQ157" s="0"/>
      <c r="AR157" s="0"/>
      <c r="AS157" s="0"/>
      <c r="AT157" s="0"/>
      <c r="AU157" s="0"/>
      <c r="AW157" s="431" t="n">
        <v>40634</v>
      </c>
      <c r="AX157" s="0" t="n">
        <v>0.185</v>
      </c>
      <c r="AY157" s="0"/>
      <c r="BA157" s="431" t="n">
        <v>40422</v>
      </c>
      <c r="BB157" s="0" t="n">
        <v>0.0105</v>
      </c>
      <c r="BC157" s="0"/>
      <c r="BE157" s="431" t="n">
        <v>40603</v>
      </c>
      <c r="BF157" s="0" t="n">
        <v>0.15</v>
      </c>
      <c r="BG157" s="0"/>
      <c r="BI157" s="431" t="n">
        <v>40544</v>
      </c>
      <c r="BJ157" s="0" t="n">
        <v>-0.205</v>
      </c>
      <c r="BK157" s="0"/>
      <c r="BM157" s="431" t="n">
        <v>40634</v>
      </c>
      <c r="BN157" s="0" t="n">
        <v>0.17</v>
      </c>
      <c r="BO157" s="0"/>
    </row>
    <row r="158" customFormat="false" ht="12.75" hidden="false" customHeight="false" outlineLevel="0" collapsed="false">
      <c r="A158" s="431" t="n">
        <v>40664</v>
      </c>
      <c r="B158" s="0" t="n">
        <v>0.175</v>
      </c>
      <c r="C158" s="0"/>
      <c r="D158" s="0"/>
      <c r="E158" s="431" t="n">
        <v>40664</v>
      </c>
      <c r="F158" s="0" t="n">
        <v>0.178</v>
      </c>
      <c r="G158" s="0"/>
      <c r="H158" s="0"/>
      <c r="I158" s="431" t="n">
        <v>40664</v>
      </c>
      <c r="J158" s="0" t="n">
        <v>0.425</v>
      </c>
      <c r="K158" s="0"/>
      <c r="L158" s="0"/>
      <c r="M158" s="431" t="n">
        <v>40664</v>
      </c>
      <c r="N158" s="0" t="n">
        <v>0.3825</v>
      </c>
      <c r="O158" s="0"/>
      <c r="P158" s="0"/>
      <c r="Q158" s="431" t="n">
        <v>40664</v>
      </c>
      <c r="R158" s="0" t="n">
        <v>0.1725</v>
      </c>
      <c r="S158" s="0"/>
      <c r="T158" s="0"/>
      <c r="U158" s="431" t="n">
        <v>40664</v>
      </c>
      <c r="V158" s="0" t="n">
        <v>0.1625</v>
      </c>
      <c r="W158" s="0"/>
      <c r="X158" s="0"/>
      <c r="Y158" s="431" t="n">
        <v>40664</v>
      </c>
      <c r="Z158" s="0" t="n">
        <v>3.181</v>
      </c>
      <c r="AA158" s="0"/>
      <c r="AB158" s="0"/>
      <c r="AC158" s="431" t="n">
        <v>40664</v>
      </c>
      <c r="AD158" s="0" t="n">
        <v>1.339812278075</v>
      </c>
      <c r="AE158" s="0"/>
      <c r="AF158" s="0"/>
      <c r="AG158" s="431" t="n">
        <v>40664</v>
      </c>
      <c r="AH158" s="0" t="n">
        <v>0.064029497155376</v>
      </c>
      <c r="AI158" s="0"/>
      <c r="AJ158" s="0"/>
      <c r="AK158" s="431" t="n">
        <v>40664</v>
      </c>
      <c r="AL158" s="0" t="n">
        <v>0.073146003715229</v>
      </c>
      <c r="AM158" s="0"/>
      <c r="AN158" s="0"/>
      <c r="AO158" s="431" t="n">
        <v>40664</v>
      </c>
      <c r="AP158" s="0" t="n">
        <v>0</v>
      </c>
      <c r="AQ158" s="0"/>
      <c r="AR158" s="0"/>
      <c r="AS158" s="0"/>
      <c r="AT158" s="0"/>
      <c r="AU158" s="0"/>
      <c r="AW158" s="431" t="n">
        <v>40664</v>
      </c>
      <c r="AX158" s="0" t="n">
        <v>0.175</v>
      </c>
      <c r="AY158" s="0"/>
      <c r="BA158" s="431" t="n">
        <v>40452</v>
      </c>
      <c r="BB158" s="0" t="n">
        <v>0.0105</v>
      </c>
      <c r="BC158" s="0"/>
      <c r="BE158" s="431" t="n">
        <v>40634</v>
      </c>
      <c r="BF158" s="0" t="n">
        <v>0.15</v>
      </c>
      <c r="BG158" s="0"/>
      <c r="BI158" s="431" t="n">
        <v>40575</v>
      </c>
      <c r="BJ158" s="0" t="n">
        <v>-0.2075</v>
      </c>
      <c r="BK158" s="0"/>
      <c r="BM158" s="431" t="n">
        <v>40664</v>
      </c>
      <c r="BN158" s="0" t="n">
        <v>0.17</v>
      </c>
      <c r="BO158" s="0"/>
    </row>
    <row r="159" customFormat="false" ht="12.75" hidden="false" customHeight="false" outlineLevel="0" collapsed="false">
      <c r="A159" s="431" t="n">
        <v>40695</v>
      </c>
      <c r="B159" s="0" t="n">
        <v>0.17</v>
      </c>
      <c r="C159" s="0"/>
      <c r="D159" s="0"/>
      <c r="E159" s="431" t="n">
        <v>40695</v>
      </c>
      <c r="F159" s="0" t="n">
        <v>0.173</v>
      </c>
      <c r="G159" s="0"/>
      <c r="H159" s="0"/>
      <c r="I159" s="431" t="n">
        <v>40695</v>
      </c>
      <c r="J159" s="0" t="n">
        <v>0.425</v>
      </c>
      <c r="K159" s="0"/>
      <c r="L159" s="0"/>
      <c r="M159" s="431" t="n">
        <v>40695</v>
      </c>
      <c r="N159" s="0" t="n">
        <v>0.3825</v>
      </c>
      <c r="O159" s="0"/>
      <c r="P159" s="0"/>
      <c r="Q159" s="431" t="n">
        <v>40695</v>
      </c>
      <c r="R159" s="0" t="n">
        <v>0.1725</v>
      </c>
      <c r="S159" s="0"/>
      <c r="T159" s="0"/>
      <c r="U159" s="431" t="n">
        <v>40695</v>
      </c>
      <c r="V159" s="0" t="n">
        <v>0.1625</v>
      </c>
      <c r="W159" s="0"/>
      <c r="X159" s="0"/>
      <c r="Y159" s="431" t="n">
        <v>40695</v>
      </c>
      <c r="Z159" s="0" t="n">
        <v>3.194</v>
      </c>
      <c r="AA159" s="0"/>
      <c r="AB159" s="0"/>
      <c r="AC159" s="431" t="n">
        <v>40695</v>
      </c>
      <c r="AD159" s="0" t="n">
        <v>1.339102343952</v>
      </c>
      <c r="AE159" s="0"/>
      <c r="AF159" s="0"/>
      <c r="AG159" s="431" t="n">
        <v>40695</v>
      </c>
      <c r="AH159" s="0" t="n">
        <v>0.06405134294041</v>
      </c>
      <c r="AI159" s="0"/>
      <c r="AJ159" s="0"/>
      <c r="AK159" s="431" t="n">
        <v>40695</v>
      </c>
      <c r="AL159" s="0" t="n">
        <v>0.073147335198145</v>
      </c>
      <c r="AM159" s="0"/>
      <c r="AN159" s="0"/>
      <c r="AO159" s="431" t="n">
        <v>40695</v>
      </c>
      <c r="AP159" s="0" t="n">
        <v>0</v>
      </c>
      <c r="AQ159" s="0"/>
      <c r="AR159" s="0"/>
      <c r="AS159" s="0"/>
      <c r="AT159" s="0"/>
      <c r="AU159" s="0"/>
      <c r="AW159" s="431" t="n">
        <v>40695</v>
      </c>
      <c r="AX159" s="0" t="n">
        <v>0.17</v>
      </c>
      <c r="AY159" s="0"/>
      <c r="BA159" s="431" t="n">
        <v>40483</v>
      </c>
      <c r="BB159" s="0" t="n">
        <v>0.01</v>
      </c>
      <c r="BC159" s="0"/>
      <c r="BE159" s="431" t="n">
        <v>40664</v>
      </c>
      <c r="BF159" s="0" t="n">
        <v>0.15</v>
      </c>
      <c r="BG159" s="0"/>
      <c r="BI159" s="431" t="n">
        <v>40603</v>
      </c>
      <c r="BJ159" s="0" t="n">
        <v>-0.21</v>
      </c>
      <c r="BK159" s="0"/>
      <c r="BM159" s="431" t="n">
        <v>40695</v>
      </c>
      <c r="BN159" s="0" t="n">
        <v>0.17</v>
      </c>
      <c r="BO159" s="0"/>
    </row>
    <row r="160" customFormat="false" ht="12.75" hidden="false" customHeight="false" outlineLevel="0" collapsed="false">
      <c r="A160" s="431" t="n">
        <v>40725</v>
      </c>
      <c r="B160" s="0" t="n">
        <v>0.16</v>
      </c>
      <c r="C160" s="0"/>
      <c r="D160" s="0"/>
      <c r="E160" s="431" t="n">
        <v>40725</v>
      </c>
      <c r="F160" s="0" t="n">
        <v>0.162</v>
      </c>
      <c r="G160" s="0"/>
      <c r="H160" s="0"/>
      <c r="I160" s="431" t="n">
        <v>40725</v>
      </c>
      <c r="J160" s="0" t="n">
        <v>0.46</v>
      </c>
      <c r="K160" s="0"/>
      <c r="L160" s="0"/>
      <c r="M160" s="431" t="n">
        <v>40725</v>
      </c>
      <c r="N160" s="0" t="n">
        <v>0.41</v>
      </c>
      <c r="O160" s="0"/>
      <c r="P160" s="0"/>
      <c r="Q160" s="431" t="n">
        <v>40725</v>
      </c>
      <c r="R160" s="0" t="n">
        <v>0.185</v>
      </c>
      <c r="S160" s="0"/>
      <c r="T160" s="0"/>
      <c r="U160" s="431" t="n">
        <v>40725</v>
      </c>
      <c r="V160" s="0" t="n">
        <v>0.1625</v>
      </c>
      <c r="W160" s="0"/>
      <c r="X160" s="0"/>
      <c r="Y160" s="431" t="n">
        <v>40725</v>
      </c>
      <c r="Z160" s="0" t="n">
        <v>3.256</v>
      </c>
      <c r="AA160" s="0"/>
      <c r="AB160" s="0"/>
      <c r="AC160" s="431" t="n">
        <v>40725</v>
      </c>
      <c r="AD160" s="0" t="n">
        <v>1.338419967097</v>
      </c>
      <c r="AE160" s="0"/>
      <c r="AF160" s="0"/>
      <c r="AG160" s="431" t="n">
        <v>40725</v>
      </c>
      <c r="AH160" s="0" t="n">
        <v>0.064072484022853</v>
      </c>
      <c r="AI160" s="0"/>
      <c r="AJ160" s="0"/>
      <c r="AK160" s="431" t="n">
        <v>40725</v>
      </c>
      <c r="AL160" s="0" t="n">
        <v>0.07314862373</v>
      </c>
      <c r="AM160" s="0"/>
      <c r="AN160" s="0"/>
      <c r="AO160" s="431" t="n">
        <v>40725</v>
      </c>
      <c r="AP160" s="0" t="n">
        <v>0</v>
      </c>
      <c r="AQ160" s="0"/>
      <c r="AR160" s="0"/>
      <c r="AS160" s="0"/>
      <c r="AT160" s="0"/>
      <c r="AU160" s="0"/>
      <c r="AW160" s="431" t="n">
        <v>40725</v>
      </c>
      <c r="AX160" s="0" t="n">
        <v>0.16</v>
      </c>
      <c r="AY160" s="0"/>
      <c r="BA160" s="431" t="n">
        <v>40513</v>
      </c>
      <c r="BB160" s="0" t="n">
        <v>0.01</v>
      </c>
      <c r="BC160" s="0"/>
      <c r="BE160" s="431" t="n">
        <v>40695</v>
      </c>
      <c r="BF160" s="0" t="n">
        <v>0.15</v>
      </c>
      <c r="BG160" s="0"/>
      <c r="BI160" s="431" t="n">
        <v>40634</v>
      </c>
      <c r="BJ160" s="0" t="n">
        <v>-0.2</v>
      </c>
      <c r="BK160" s="0"/>
      <c r="BM160" s="431" t="n">
        <v>40725</v>
      </c>
      <c r="BN160" s="0" t="n">
        <v>0.17</v>
      </c>
      <c r="BO160" s="0"/>
    </row>
    <row r="161" customFormat="false" ht="12.75" hidden="false" customHeight="false" outlineLevel="0" collapsed="false">
      <c r="A161" s="431" t="n">
        <v>40756</v>
      </c>
      <c r="B161" s="0" t="n">
        <v>0.1575</v>
      </c>
      <c r="C161" s="0"/>
      <c r="D161" s="0"/>
      <c r="E161" s="431" t="n">
        <v>40756</v>
      </c>
      <c r="F161" s="0" t="n">
        <v>0.16</v>
      </c>
      <c r="G161" s="0"/>
      <c r="H161" s="0"/>
      <c r="I161" s="431" t="n">
        <v>40756</v>
      </c>
      <c r="J161" s="0" t="n">
        <v>0.525</v>
      </c>
      <c r="K161" s="0"/>
      <c r="L161" s="0"/>
      <c r="M161" s="431" t="n">
        <v>40756</v>
      </c>
      <c r="N161" s="0" t="n">
        <v>0.41</v>
      </c>
      <c r="O161" s="0"/>
      <c r="P161" s="0"/>
      <c r="Q161" s="431" t="n">
        <v>40756</v>
      </c>
      <c r="R161" s="0" t="n">
        <v>0.185</v>
      </c>
      <c r="S161" s="0"/>
      <c r="T161" s="0"/>
      <c r="U161" s="431" t="n">
        <v>40756</v>
      </c>
      <c r="V161" s="0" t="n">
        <v>0.1625</v>
      </c>
      <c r="W161" s="0"/>
      <c r="X161" s="0"/>
      <c r="Y161" s="431" t="n">
        <v>40756</v>
      </c>
      <c r="Z161" s="0" t="n">
        <v>3.248</v>
      </c>
      <c r="AA161" s="0"/>
      <c r="AB161" s="0"/>
      <c r="AC161" s="431" t="n">
        <v>40756</v>
      </c>
      <c r="AD161" s="0" t="n">
        <v>1.337719648513</v>
      </c>
      <c r="AE161" s="0"/>
      <c r="AF161" s="0"/>
      <c r="AG161" s="431" t="n">
        <v>40756</v>
      </c>
      <c r="AH161" s="0" t="n">
        <v>0.064094329808199</v>
      </c>
      <c r="AI161" s="0"/>
      <c r="AJ161" s="0"/>
      <c r="AK161" s="431" t="n">
        <v>40756</v>
      </c>
      <c r="AL161" s="0" t="n">
        <v>0.073149955212914</v>
      </c>
      <c r="AM161" s="0"/>
      <c r="AN161" s="0"/>
      <c r="AO161" s="431" t="n">
        <v>40756</v>
      </c>
      <c r="AP161" s="0" t="n">
        <v>0</v>
      </c>
      <c r="AQ161" s="0"/>
      <c r="AR161" s="0"/>
      <c r="AS161" s="0"/>
      <c r="AT161" s="0"/>
      <c r="AU161" s="0"/>
      <c r="AW161" s="431" t="n">
        <v>40756</v>
      </c>
      <c r="AX161" s="0" t="n">
        <v>0.1575</v>
      </c>
      <c r="AY161" s="0"/>
      <c r="BA161" s="431" t="n">
        <v>40544</v>
      </c>
      <c r="BB161" s="0" t="n">
        <v>0.01</v>
      </c>
      <c r="BC161" s="0"/>
      <c r="BE161" s="431" t="n">
        <v>40725</v>
      </c>
      <c r="BF161" s="0" t="n">
        <v>0.15</v>
      </c>
      <c r="BG161" s="0"/>
      <c r="BI161" s="431" t="n">
        <v>40664</v>
      </c>
      <c r="BJ161" s="0" t="n">
        <v>-0.2</v>
      </c>
      <c r="BK161" s="0"/>
      <c r="BM161" s="431" t="n">
        <v>40756</v>
      </c>
      <c r="BN161" s="0" t="n">
        <v>0.17</v>
      </c>
      <c r="BO161" s="0"/>
    </row>
    <row r="162" customFormat="false" ht="12.75" hidden="false" customHeight="false" outlineLevel="0" collapsed="false">
      <c r="A162" s="431" t="n">
        <v>40787</v>
      </c>
      <c r="B162" s="0" t="n">
        <v>0.155</v>
      </c>
      <c r="C162" s="0"/>
      <c r="D162" s="0"/>
      <c r="E162" s="431" t="n">
        <v>40787</v>
      </c>
      <c r="F162" s="0" t="n">
        <v>0.157</v>
      </c>
      <c r="G162" s="0"/>
      <c r="H162" s="0"/>
      <c r="I162" s="431" t="n">
        <v>40787</v>
      </c>
      <c r="J162" s="0" t="n">
        <v>0.425</v>
      </c>
      <c r="K162" s="0"/>
      <c r="L162" s="0"/>
      <c r="M162" s="431" t="n">
        <v>40787</v>
      </c>
      <c r="N162" s="0" t="n">
        <v>0.3825</v>
      </c>
      <c r="O162" s="0"/>
      <c r="P162" s="0"/>
      <c r="Q162" s="431" t="n">
        <v>40787</v>
      </c>
      <c r="R162" s="0" t="n">
        <v>0.1625</v>
      </c>
      <c r="S162" s="0"/>
      <c r="T162" s="0"/>
      <c r="U162" s="431" t="n">
        <v>40787</v>
      </c>
      <c r="V162" s="0" t="n">
        <v>0.1625</v>
      </c>
      <c r="W162" s="0"/>
      <c r="X162" s="0"/>
      <c r="Y162" s="431" t="n">
        <v>40787</v>
      </c>
      <c r="Z162" s="0" t="n">
        <v>3.23</v>
      </c>
      <c r="AA162" s="0"/>
      <c r="AB162" s="0"/>
      <c r="AC162" s="431" t="n">
        <v>40787</v>
      </c>
      <c r="AD162" s="0" t="n">
        <v>1.337024205577</v>
      </c>
      <c r="AE162" s="0"/>
      <c r="AF162" s="0"/>
      <c r="AG162" s="431" t="n">
        <v>40787</v>
      </c>
      <c r="AH162" s="0" t="n">
        <v>0.064116175593703</v>
      </c>
      <c r="AI162" s="0"/>
      <c r="AJ162" s="0"/>
      <c r="AK162" s="431" t="n">
        <v>40787</v>
      </c>
      <c r="AL162" s="0" t="n">
        <v>0.073151286695831</v>
      </c>
      <c r="AM162" s="0"/>
      <c r="AN162" s="0"/>
      <c r="AO162" s="431" t="n">
        <v>40787</v>
      </c>
      <c r="AP162" s="0" t="n">
        <v>0</v>
      </c>
      <c r="AQ162" s="0"/>
      <c r="AR162" s="0"/>
      <c r="AS162" s="0"/>
      <c r="AT162" s="0"/>
      <c r="AU162" s="0"/>
      <c r="AW162" s="431" t="n">
        <v>40787</v>
      </c>
      <c r="AX162" s="0" t="n">
        <v>0.155</v>
      </c>
      <c r="AY162" s="0"/>
      <c r="BA162" s="431" t="n">
        <v>40575</v>
      </c>
      <c r="BB162" s="0" t="n">
        <v>0.01</v>
      </c>
      <c r="BC162" s="0"/>
      <c r="BE162" s="431" t="n">
        <v>40756</v>
      </c>
      <c r="BF162" s="0" t="n">
        <v>0.15</v>
      </c>
      <c r="BG162" s="0"/>
      <c r="BI162" s="431" t="n">
        <v>40695</v>
      </c>
      <c r="BJ162" s="0" t="n">
        <v>-0.2</v>
      </c>
      <c r="BK162" s="0"/>
      <c r="BM162" s="431" t="n">
        <v>40787</v>
      </c>
      <c r="BN162" s="0" t="n">
        <v>0.17</v>
      </c>
      <c r="BO162" s="0"/>
    </row>
    <row r="163" customFormat="false" ht="12.75" hidden="false" customHeight="false" outlineLevel="0" collapsed="false">
      <c r="A163" s="431" t="n">
        <v>40817</v>
      </c>
      <c r="B163" s="0" t="n">
        <v>0.17</v>
      </c>
      <c r="C163" s="0"/>
      <c r="D163" s="0"/>
      <c r="E163" s="431" t="n">
        <v>40817</v>
      </c>
      <c r="F163" s="0" t="n">
        <v>0.173</v>
      </c>
      <c r="G163" s="0"/>
      <c r="H163" s="0"/>
      <c r="I163" s="431" t="n">
        <v>40817</v>
      </c>
      <c r="J163" s="0" t="n">
        <v>0.345</v>
      </c>
      <c r="K163" s="0"/>
      <c r="L163" s="0"/>
      <c r="M163" s="431" t="n">
        <v>40817</v>
      </c>
      <c r="N163" s="0" t="n">
        <v>0.3625</v>
      </c>
      <c r="O163" s="0"/>
      <c r="P163" s="0"/>
      <c r="Q163" s="431" t="n">
        <v>40817</v>
      </c>
      <c r="R163" s="0" t="n">
        <v>0.185</v>
      </c>
      <c r="S163" s="0"/>
      <c r="T163" s="0"/>
      <c r="U163" s="431" t="n">
        <v>40817</v>
      </c>
      <c r="V163" s="0" t="n">
        <v>0.165</v>
      </c>
      <c r="W163" s="0"/>
      <c r="X163" s="0"/>
      <c r="Y163" s="431" t="n">
        <v>40817</v>
      </c>
      <c r="Z163" s="0" t="n">
        <v>3.24</v>
      </c>
      <c r="AA163" s="0"/>
      <c r="AB163" s="0"/>
      <c r="AC163" s="431" t="n">
        <v>40817</v>
      </c>
      <c r="AD163" s="0" t="n">
        <v>1.336355831674</v>
      </c>
      <c r="AE163" s="0"/>
      <c r="AF163" s="0"/>
      <c r="AG163" s="431" t="n">
        <v>40817</v>
      </c>
      <c r="AH163" s="0" t="n">
        <v>0.0641373166766</v>
      </c>
      <c r="AI163" s="0"/>
      <c r="AJ163" s="0"/>
      <c r="AK163" s="431" t="n">
        <v>40817</v>
      </c>
      <c r="AL163" s="0" t="n">
        <v>0.073152575227686</v>
      </c>
      <c r="AM163" s="0"/>
      <c r="AN163" s="0"/>
      <c r="AO163" s="431" t="n">
        <v>40817</v>
      </c>
      <c r="AP163" s="0" t="n">
        <v>0</v>
      </c>
      <c r="AQ163" s="0"/>
      <c r="AR163" s="0"/>
      <c r="AS163" s="0"/>
      <c r="AT163" s="0"/>
      <c r="AU163" s="0"/>
      <c r="AW163" s="431" t="n">
        <v>40817</v>
      </c>
      <c r="AX163" s="0" t="n">
        <v>0.17</v>
      </c>
      <c r="AY163" s="0"/>
      <c r="BA163" s="431" t="n">
        <v>40603</v>
      </c>
      <c r="BB163" s="0" t="n">
        <v>0.01</v>
      </c>
      <c r="BC163" s="0"/>
      <c r="BE163" s="431" t="n">
        <v>40787</v>
      </c>
      <c r="BF163" s="0" t="n">
        <v>0.15</v>
      </c>
      <c r="BG163" s="0"/>
      <c r="BI163" s="431" t="n">
        <v>40725</v>
      </c>
      <c r="BJ163" s="0" t="n">
        <v>-0.2</v>
      </c>
      <c r="BK163" s="0"/>
      <c r="BM163" s="431" t="n">
        <v>40817</v>
      </c>
      <c r="BN163" s="0" t="n">
        <v>0.17</v>
      </c>
      <c r="BO163" s="0"/>
    </row>
    <row r="164" customFormat="false" ht="12.75" hidden="false" customHeight="false" outlineLevel="0" collapsed="false">
      <c r="A164" s="431" t="n">
        <v>40848</v>
      </c>
      <c r="B164" s="0" t="n">
        <v>0.21</v>
      </c>
      <c r="C164" s="0"/>
      <c r="D164" s="0"/>
      <c r="E164" s="431" t="n">
        <v>40848</v>
      </c>
      <c r="F164" s="0" t="n">
        <v>0.245</v>
      </c>
      <c r="G164" s="0"/>
      <c r="H164" s="0"/>
      <c r="I164" s="431" t="n">
        <v>40848</v>
      </c>
      <c r="J164" s="0" t="n">
        <v>0.725</v>
      </c>
      <c r="K164" s="0"/>
      <c r="L164" s="0"/>
      <c r="M164" s="431" t="n">
        <v>40848</v>
      </c>
      <c r="N164" s="0" t="n">
        <v>0.695</v>
      </c>
      <c r="O164" s="0"/>
      <c r="P164" s="0"/>
      <c r="Q164" s="431" t="n">
        <v>40848</v>
      </c>
      <c r="R164" s="0" t="n">
        <v>0.2875</v>
      </c>
      <c r="S164" s="0"/>
      <c r="T164" s="0"/>
      <c r="U164" s="431" t="n">
        <v>40848</v>
      </c>
      <c r="V164" s="0" t="n">
        <v>0.24</v>
      </c>
      <c r="W164" s="0"/>
      <c r="X164" s="0"/>
      <c r="Y164" s="431" t="n">
        <v>40848</v>
      </c>
      <c r="Z164" s="0" t="n">
        <v>3.298</v>
      </c>
      <c r="AA164" s="0"/>
      <c r="AB164" s="0"/>
      <c r="AC164" s="431" t="n">
        <v>40848</v>
      </c>
      <c r="AD164" s="0" t="n">
        <v>1.33566996149</v>
      </c>
      <c r="AE164" s="0"/>
      <c r="AF164" s="0"/>
      <c r="AG164" s="431" t="n">
        <v>40848</v>
      </c>
      <c r="AH164" s="0" t="n">
        <v>0.064159162462415</v>
      </c>
      <c r="AI164" s="0"/>
      <c r="AJ164" s="0"/>
      <c r="AK164" s="431" t="n">
        <v>40848</v>
      </c>
      <c r="AL164" s="0" t="n">
        <v>0.073153906710604</v>
      </c>
      <c r="AM164" s="0"/>
      <c r="AN164" s="0"/>
      <c r="AO164" s="431" t="n">
        <v>40848</v>
      </c>
      <c r="AP164" s="0" t="n">
        <v>0</v>
      </c>
      <c r="AQ164" s="0"/>
      <c r="AR164" s="0"/>
      <c r="AS164" s="0"/>
      <c r="AT164" s="0"/>
      <c r="AU164" s="0"/>
      <c r="AW164" s="431" t="n">
        <v>40848</v>
      </c>
      <c r="AX164" s="0" t="n">
        <v>0.21</v>
      </c>
      <c r="AY164" s="0"/>
      <c r="BA164" s="431" t="n">
        <v>40634</v>
      </c>
      <c r="BB164" s="0" t="n">
        <v>0.0105</v>
      </c>
      <c r="BC164" s="0"/>
      <c r="BE164" s="431" t="n">
        <v>40817</v>
      </c>
      <c r="BF164" s="0" t="n">
        <v>0.15</v>
      </c>
      <c r="BG164" s="0"/>
      <c r="BI164" s="431" t="n">
        <v>40756</v>
      </c>
      <c r="BJ164" s="0" t="n">
        <v>-0.2</v>
      </c>
      <c r="BK164" s="0"/>
      <c r="BM164" s="431" t="n">
        <v>40848</v>
      </c>
      <c r="BN164" s="0" t="n">
        <v>0.29</v>
      </c>
      <c r="BO164" s="0"/>
    </row>
    <row r="165" customFormat="false" ht="12.75" hidden="false" customHeight="false" outlineLevel="0" collapsed="false">
      <c r="A165" s="431" t="n">
        <v>40878</v>
      </c>
      <c r="B165" s="0" t="n">
        <v>0.25</v>
      </c>
      <c r="C165" s="0"/>
      <c r="D165" s="0"/>
      <c r="E165" s="431" t="n">
        <v>40878</v>
      </c>
      <c r="F165" s="0" t="n">
        <v>0.285</v>
      </c>
      <c r="G165" s="0"/>
      <c r="H165" s="0"/>
      <c r="I165" s="431" t="n">
        <v>40878</v>
      </c>
      <c r="J165" s="0" t="n">
        <v>1.045</v>
      </c>
      <c r="K165" s="0"/>
      <c r="L165" s="0"/>
      <c r="M165" s="431" t="n">
        <v>40878</v>
      </c>
      <c r="N165" s="0" t="n">
        <v>1.01</v>
      </c>
      <c r="O165" s="0"/>
      <c r="P165" s="0"/>
      <c r="Q165" s="431" t="n">
        <v>40878</v>
      </c>
      <c r="R165" s="0" t="n">
        <v>0.3375</v>
      </c>
      <c r="S165" s="0"/>
      <c r="T165" s="0"/>
      <c r="U165" s="431" t="n">
        <v>40878</v>
      </c>
      <c r="V165" s="0" t="n">
        <v>0.295</v>
      </c>
      <c r="W165" s="0"/>
      <c r="X165" s="0"/>
      <c r="Y165" s="431" t="n">
        <v>40878</v>
      </c>
      <c r="Z165" s="0" t="n">
        <v>3.374</v>
      </c>
      <c r="AA165" s="0"/>
      <c r="AB165" s="0"/>
      <c r="AC165" s="431" t="n">
        <v>40878</v>
      </c>
      <c r="AD165" s="0" t="n">
        <v>1.33501083801</v>
      </c>
      <c r="AE165" s="0"/>
      <c r="AF165" s="0"/>
      <c r="AG165" s="431" t="n">
        <v>40878</v>
      </c>
      <c r="AH165" s="0" t="n">
        <v>0.064180303545614</v>
      </c>
      <c r="AI165" s="0"/>
      <c r="AJ165" s="0"/>
      <c r="AK165" s="431" t="n">
        <v>40878</v>
      </c>
      <c r="AL165" s="0" t="n">
        <v>0.073155195242461</v>
      </c>
      <c r="AM165" s="0"/>
      <c r="AN165" s="0"/>
      <c r="AO165" s="431" t="n">
        <v>40878</v>
      </c>
      <c r="AP165" s="0" t="n">
        <v>0</v>
      </c>
      <c r="AQ165" s="0"/>
      <c r="AR165" s="0"/>
      <c r="AS165" s="0"/>
      <c r="AT165" s="0"/>
      <c r="AU165" s="0"/>
      <c r="AW165" s="431" t="n">
        <v>40878</v>
      </c>
      <c r="AX165" s="0" t="n">
        <v>0.25</v>
      </c>
      <c r="AY165" s="0"/>
      <c r="BA165" s="431" t="n">
        <v>40664</v>
      </c>
      <c r="BB165" s="0" t="n">
        <v>0.0105</v>
      </c>
      <c r="BC165" s="0"/>
      <c r="BE165" s="431" t="n">
        <v>40848</v>
      </c>
      <c r="BF165" s="0" t="n">
        <v>0.15</v>
      </c>
      <c r="BG165" s="0"/>
      <c r="BI165" s="431" t="n">
        <v>40787</v>
      </c>
      <c r="BJ165" s="0" t="n">
        <v>-0.2</v>
      </c>
      <c r="BK165" s="0"/>
      <c r="BM165" s="431" t="n">
        <v>40878</v>
      </c>
      <c r="BN165" s="0" t="n">
        <v>0.31</v>
      </c>
      <c r="BO165" s="0"/>
    </row>
    <row r="166" customFormat="false" ht="12.75" hidden="false" customHeight="false" outlineLevel="0" collapsed="false">
      <c r="A166" s="431" t="n">
        <v>40909</v>
      </c>
      <c r="B166" s="0" t="n">
        <v>0.2625</v>
      </c>
      <c r="C166" s="0"/>
      <c r="D166" s="0"/>
      <c r="E166" s="431" t="n">
        <v>40909</v>
      </c>
      <c r="F166" s="0" t="n">
        <v>0.295</v>
      </c>
      <c r="G166" s="0"/>
      <c r="H166" s="0"/>
      <c r="I166" s="431" t="n">
        <v>40909</v>
      </c>
      <c r="J166" s="0" t="n">
        <v>1.52</v>
      </c>
      <c r="K166" s="0"/>
      <c r="L166" s="0"/>
      <c r="M166" s="431" t="n">
        <v>40909</v>
      </c>
      <c r="N166" s="0" t="n">
        <v>1.165</v>
      </c>
      <c r="O166" s="0"/>
      <c r="P166" s="0"/>
      <c r="Q166" s="431" t="n">
        <v>40909</v>
      </c>
      <c r="R166" s="0" t="n">
        <v>0.4375</v>
      </c>
      <c r="S166" s="0"/>
      <c r="T166" s="0"/>
      <c r="U166" s="431" t="n">
        <v>40909</v>
      </c>
      <c r="V166" s="0" t="n">
        <v>0.3425</v>
      </c>
      <c r="W166" s="0"/>
      <c r="X166" s="0"/>
      <c r="Y166" s="431" t="n">
        <v>40909</v>
      </c>
      <c r="Z166" s="0" t="n">
        <v>3.635</v>
      </c>
      <c r="AA166" s="0"/>
      <c r="AB166" s="0"/>
      <c r="AC166" s="431" t="n">
        <v>40909</v>
      </c>
      <c r="AD166" s="0" t="n">
        <v>1.334334512716</v>
      </c>
      <c r="AE166" s="0"/>
      <c r="AF166" s="0"/>
      <c r="AG166" s="431" t="n">
        <v>40909</v>
      </c>
      <c r="AH166" s="0" t="n">
        <v>0.064202149331741</v>
      </c>
      <c r="AI166" s="0"/>
      <c r="AJ166" s="0"/>
      <c r="AK166" s="431" t="n">
        <v>40909</v>
      </c>
      <c r="AL166" s="0" t="n">
        <v>0.073156526725379</v>
      </c>
      <c r="AM166" s="0"/>
      <c r="AN166" s="0"/>
      <c r="AO166" s="431" t="n">
        <v>40909</v>
      </c>
      <c r="AP166" s="0" t="n">
        <v>0</v>
      </c>
      <c r="AQ166" s="0"/>
      <c r="AR166" s="0"/>
      <c r="AS166" s="0"/>
      <c r="AT166" s="0"/>
      <c r="AU166" s="0"/>
      <c r="AW166" s="431" t="n">
        <v>40909</v>
      </c>
      <c r="AX166" s="0" t="n">
        <v>0.2625</v>
      </c>
      <c r="AY166" s="0"/>
      <c r="BA166" s="431" t="n">
        <v>40695</v>
      </c>
      <c r="BB166" s="0" t="n">
        <v>0.0105</v>
      </c>
      <c r="BC166" s="0"/>
      <c r="BE166" s="431" t="n">
        <v>40878</v>
      </c>
      <c r="BF166" s="0" t="n">
        <v>0.15</v>
      </c>
      <c r="BG166" s="0"/>
      <c r="BI166" s="431" t="n">
        <v>40817</v>
      </c>
      <c r="BJ166" s="0" t="n">
        <v>-0.2</v>
      </c>
      <c r="BK166" s="0"/>
      <c r="BM166" s="431" t="n">
        <v>40909</v>
      </c>
      <c r="BN166" s="0" t="n">
        <v>0.325</v>
      </c>
      <c r="BO166" s="0"/>
    </row>
    <row r="167" customFormat="false" ht="12.75" hidden="false" customHeight="false" outlineLevel="0" collapsed="false">
      <c r="A167" s="431" t="n">
        <v>40940</v>
      </c>
      <c r="B167" s="0" t="n">
        <v>0.24</v>
      </c>
      <c r="C167" s="0"/>
      <c r="D167" s="0"/>
      <c r="E167" s="431" t="n">
        <v>40940</v>
      </c>
      <c r="F167" s="0" t="n">
        <v>0.27</v>
      </c>
      <c r="G167" s="0"/>
      <c r="H167" s="0"/>
      <c r="I167" s="431" t="n">
        <v>40940</v>
      </c>
      <c r="J167" s="0" t="n">
        <v>1.4</v>
      </c>
      <c r="K167" s="0"/>
      <c r="L167" s="0"/>
      <c r="M167" s="431" t="n">
        <v>40940</v>
      </c>
      <c r="N167" s="0" t="n">
        <v>1.155</v>
      </c>
      <c r="O167" s="0"/>
      <c r="P167" s="0"/>
      <c r="Q167" s="431" t="n">
        <v>40940</v>
      </c>
      <c r="R167" s="0" t="n">
        <v>0.435</v>
      </c>
      <c r="S167" s="0"/>
      <c r="T167" s="0"/>
      <c r="U167" s="431" t="n">
        <v>40940</v>
      </c>
      <c r="V167" s="0" t="n">
        <v>0.3375</v>
      </c>
      <c r="W167" s="0"/>
      <c r="X167" s="0"/>
      <c r="Y167" s="431" t="n">
        <v>40940</v>
      </c>
      <c r="Z167" s="0" t="n">
        <v>3.546</v>
      </c>
      <c r="AA167" s="0"/>
      <c r="AB167" s="0"/>
      <c r="AC167" s="431" t="n">
        <v>40940</v>
      </c>
      <c r="AD167" s="0" t="n">
        <v>1.333663027555</v>
      </c>
      <c r="AE167" s="0"/>
      <c r="AF167" s="0"/>
      <c r="AG167" s="431" t="n">
        <v>40940</v>
      </c>
      <c r="AH167" s="0" t="n">
        <v>0.064223995118027</v>
      </c>
      <c r="AI167" s="0"/>
      <c r="AJ167" s="0"/>
      <c r="AK167" s="431" t="n">
        <v>40940</v>
      </c>
      <c r="AL167" s="0" t="n">
        <v>0.073157858208299</v>
      </c>
      <c r="AM167" s="0"/>
      <c r="AN167" s="0"/>
      <c r="AO167" s="431" t="n">
        <v>40940</v>
      </c>
      <c r="AP167" s="0" t="n">
        <v>0</v>
      </c>
      <c r="AQ167" s="0"/>
      <c r="AR167" s="0"/>
      <c r="AS167" s="0"/>
      <c r="AT167" s="0"/>
      <c r="AU167" s="0"/>
      <c r="AW167" s="431" t="n">
        <v>40940</v>
      </c>
      <c r="AX167" s="0" t="n">
        <v>0.24</v>
      </c>
      <c r="AY167" s="0"/>
      <c r="BA167" s="431" t="n">
        <v>40725</v>
      </c>
      <c r="BB167" s="0" t="n">
        <v>0.0105</v>
      </c>
      <c r="BC167" s="0"/>
      <c r="BE167" s="431" t="n">
        <v>40909</v>
      </c>
      <c r="BF167" s="0" t="n">
        <v>0.15</v>
      </c>
      <c r="BG167" s="0"/>
      <c r="BI167" s="431" t="n">
        <v>40848</v>
      </c>
      <c r="BJ167" s="0" t="n">
        <v>-0.195</v>
      </c>
      <c r="BK167" s="0"/>
      <c r="BM167" s="431" t="n">
        <v>40940</v>
      </c>
      <c r="BN167" s="0" t="n">
        <v>0.37</v>
      </c>
      <c r="BO167" s="0"/>
    </row>
    <row r="168" customFormat="false" ht="12.75" hidden="false" customHeight="false" outlineLevel="0" collapsed="false">
      <c r="A168" s="431" t="n">
        <v>40969</v>
      </c>
      <c r="B168" s="0" t="n">
        <v>0.2375</v>
      </c>
      <c r="C168" s="0"/>
      <c r="D168" s="0"/>
      <c r="E168" s="431" t="n">
        <v>40969</v>
      </c>
      <c r="F168" s="0" t="n">
        <v>0.268</v>
      </c>
      <c r="G168" s="0"/>
      <c r="H168" s="0"/>
      <c r="I168" s="431" t="n">
        <v>40969</v>
      </c>
      <c r="J168" s="0" t="n">
        <v>0.88</v>
      </c>
      <c r="K168" s="0"/>
      <c r="L168" s="0"/>
      <c r="M168" s="431" t="n">
        <v>40969</v>
      </c>
      <c r="N168" s="0" t="n">
        <v>0.795</v>
      </c>
      <c r="O168" s="0"/>
      <c r="P168" s="0"/>
      <c r="Q168" s="431" t="n">
        <v>40969</v>
      </c>
      <c r="R168" s="0" t="n">
        <v>0.3025</v>
      </c>
      <c r="S168" s="0"/>
      <c r="T168" s="0"/>
      <c r="U168" s="431" t="n">
        <v>40969</v>
      </c>
      <c r="V168" s="0" t="n">
        <v>0.26</v>
      </c>
      <c r="W168" s="0"/>
      <c r="X168" s="0"/>
      <c r="Y168" s="431" t="n">
        <v>40969</v>
      </c>
      <c r="Z168" s="0" t="n">
        <v>3.436</v>
      </c>
      <c r="AA168" s="0"/>
      <c r="AB168" s="0"/>
      <c r="AC168" s="431" t="n">
        <v>40969</v>
      </c>
      <c r="AD168" s="0" t="n">
        <v>1.333039239587</v>
      </c>
      <c r="AE168" s="0"/>
      <c r="AF168" s="0"/>
      <c r="AG168" s="431" t="n">
        <v>40969</v>
      </c>
      <c r="AH168" s="0" t="n">
        <v>0.064244431498889</v>
      </c>
      <c r="AI168" s="0"/>
      <c r="AJ168" s="0"/>
      <c r="AK168" s="431" t="n">
        <v>40969</v>
      </c>
      <c r="AL168" s="0" t="n">
        <v>0.073159103789095</v>
      </c>
      <c r="AM168" s="0"/>
      <c r="AN168" s="0"/>
      <c r="AO168" s="431" t="n">
        <v>40969</v>
      </c>
      <c r="AP168" s="0" t="n">
        <v>0</v>
      </c>
      <c r="AQ168" s="0"/>
      <c r="AR168" s="0"/>
      <c r="AS168" s="0"/>
      <c r="AT168" s="0"/>
      <c r="AU168" s="0"/>
      <c r="AW168" s="431" t="n">
        <v>40969</v>
      </c>
      <c r="AX168" s="0" t="n">
        <v>0.2375</v>
      </c>
      <c r="AY168" s="0"/>
      <c r="BA168" s="431" t="n">
        <v>40756</v>
      </c>
      <c r="BB168" s="0" t="n">
        <v>0.0105</v>
      </c>
      <c r="BC168" s="0"/>
      <c r="BE168" s="431" t="n">
        <v>40940</v>
      </c>
      <c r="BF168" s="0" t="n">
        <v>0.15</v>
      </c>
      <c r="BG168" s="0"/>
      <c r="BI168" s="431" t="n">
        <v>40878</v>
      </c>
      <c r="BJ168" s="0" t="n">
        <v>-0.2025</v>
      </c>
      <c r="BK168" s="0"/>
      <c r="BM168" s="431" t="n">
        <v>40969</v>
      </c>
      <c r="BN168" s="0" t="n">
        <v>0.37</v>
      </c>
      <c r="BO168" s="0"/>
    </row>
    <row r="169" customFormat="false" ht="12.75" hidden="false" customHeight="false" outlineLevel="0" collapsed="false">
      <c r="A169" s="431" t="n">
        <v>41000</v>
      </c>
      <c r="B169" s="0" t="n">
        <v>0.1875</v>
      </c>
      <c r="C169" s="0"/>
      <c r="D169" s="0"/>
      <c r="E169" s="431" t="n">
        <v>41000</v>
      </c>
      <c r="F169" s="0" t="n">
        <v>0.173</v>
      </c>
      <c r="G169" s="0"/>
      <c r="H169" s="0"/>
      <c r="I169" s="431" t="n">
        <v>41000</v>
      </c>
      <c r="J169" s="0" t="n">
        <v>0.54</v>
      </c>
      <c r="K169" s="0"/>
      <c r="L169" s="0"/>
      <c r="M169" s="431" t="n">
        <v>41000</v>
      </c>
      <c r="N169" s="0" t="n">
        <v>0.43</v>
      </c>
      <c r="O169" s="0"/>
      <c r="P169" s="0"/>
      <c r="Q169" s="431" t="n">
        <v>41000</v>
      </c>
      <c r="R169" s="0" t="n">
        <v>0.1975</v>
      </c>
      <c r="S169" s="0"/>
      <c r="T169" s="0"/>
      <c r="U169" s="431" t="n">
        <v>41000</v>
      </c>
      <c r="V169" s="0" t="n">
        <v>0.1775</v>
      </c>
      <c r="W169" s="0"/>
      <c r="X169" s="0"/>
      <c r="Y169" s="431" t="n">
        <v>41000</v>
      </c>
      <c r="Z169" s="0" t="n">
        <v>3.32</v>
      </c>
      <c r="AA169" s="0"/>
      <c r="AB169" s="0"/>
      <c r="AC169" s="431" t="n">
        <v>41000</v>
      </c>
      <c r="AD169" s="0" t="n">
        <v>1.332377102475</v>
      </c>
      <c r="AE169" s="0"/>
      <c r="AF169" s="0"/>
      <c r="AG169" s="431" t="n">
        <v>41000</v>
      </c>
      <c r="AH169" s="0" t="n">
        <v>0.06426627728548</v>
      </c>
      <c r="AI169" s="0"/>
      <c r="AJ169" s="0"/>
      <c r="AK169" s="431" t="n">
        <v>41000</v>
      </c>
      <c r="AL169" s="0" t="n">
        <v>0.073160435272016</v>
      </c>
      <c r="AM169" s="0"/>
      <c r="AN169" s="0"/>
      <c r="AO169" s="431" t="n">
        <v>41000</v>
      </c>
      <c r="AP169" s="0" t="n">
        <v>0</v>
      </c>
      <c r="AQ169" s="0"/>
      <c r="AR169" s="0"/>
      <c r="AS169" s="0"/>
      <c r="AT169" s="0"/>
      <c r="AU169" s="0"/>
      <c r="AW169" s="431" t="n">
        <v>41000</v>
      </c>
      <c r="AX169" s="0" t="n">
        <v>0.1875</v>
      </c>
      <c r="AY169" s="0"/>
      <c r="BA169" s="431" t="n">
        <v>40787</v>
      </c>
      <c r="BB169" s="0" t="n">
        <v>0.0105</v>
      </c>
      <c r="BC169" s="0"/>
      <c r="BE169" s="431" t="n">
        <v>40969</v>
      </c>
      <c r="BF169" s="0" t="n">
        <v>0.15</v>
      </c>
      <c r="BG169" s="0"/>
      <c r="BI169" s="431" t="n">
        <v>40909</v>
      </c>
      <c r="BJ169" s="0" t="n">
        <v>-0.205</v>
      </c>
      <c r="BK169" s="0"/>
      <c r="BM169" s="431" t="n">
        <v>41000</v>
      </c>
      <c r="BN169" s="0" t="n">
        <v>0.17</v>
      </c>
      <c r="BO169" s="0"/>
    </row>
    <row r="170" customFormat="false" ht="12.75" hidden="false" customHeight="false" outlineLevel="0" collapsed="false">
      <c r="A170" s="431" t="n">
        <v>41030</v>
      </c>
      <c r="B170" s="0" t="n">
        <v>0.1775</v>
      </c>
      <c r="C170" s="0"/>
      <c r="D170" s="0"/>
      <c r="E170" s="431" t="n">
        <v>41030</v>
      </c>
      <c r="F170" s="0" t="n">
        <v>0.173</v>
      </c>
      <c r="G170" s="0"/>
      <c r="H170" s="0"/>
      <c r="I170" s="431" t="n">
        <v>41030</v>
      </c>
      <c r="J170" s="0" t="n">
        <v>0.425</v>
      </c>
      <c r="K170" s="0"/>
      <c r="L170" s="0"/>
      <c r="M170" s="431" t="n">
        <v>41030</v>
      </c>
      <c r="N170" s="0" t="n">
        <v>0.3825</v>
      </c>
      <c r="O170" s="0"/>
      <c r="P170" s="0"/>
      <c r="Q170" s="431" t="n">
        <v>41030</v>
      </c>
      <c r="R170" s="0" t="n">
        <v>0.1725</v>
      </c>
      <c r="S170" s="0"/>
      <c r="T170" s="0"/>
      <c r="U170" s="431" t="n">
        <v>41030</v>
      </c>
      <c r="V170" s="0" t="n">
        <v>0.1625</v>
      </c>
      <c r="W170" s="0"/>
      <c r="X170" s="0"/>
      <c r="Y170" s="431" t="n">
        <v>41030</v>
      </c>
      <c r="Z170" s="0" t="n">
        <v>3.304</v>
      </c>
      <c r="AA170" s="0"/>
      <c r="AB170" s="0"/>
      <c r="AC170" s="431" t="n">
        <v>41030</v>
      </c>
      <c r="AD170" s="0" t="n">
        <v>1.331740913615</v>
      </c>
      <c r="AE170" s="0"/>
      <c r="AF170" s="0"/>
      <c r="AG170" s="431" t="n">
        <v>41030</v>
      </c>
      <c r="AH170" s="0" t="n">
        <v>0.064287418369429</v>
      </c>
      <c r="AI170" s="0"/>
      <c r="AJ170" s="0"/>
      <c r="AK170" s="431" t="n">
        <v>41030</v>
      </c>
      <c r="AL170" s="0" t="n">
        <v>0.073161723803875</v>
      </c>
      <c r="AM170" s="0"/>
      <c r="AN170" s="0"/>
      <c r="AO170" s="431" t="n">
        <v>41030</v>
      </c>
      <c r="AP170" s="0" t="n">
        <v>0</v>
      </c>
      <c r="AQ170" s="0"/>
      <c r="AR170" s="0"/>
      <c r="AS170" s="0"/>
      <c r="AT170" s="0"/>
      <c r="AU170" s="0"/>
      <c r="AW170" s="431" t="n">
        <v>41030</v>
      </c>
      <c r="AX170" s="0" t="n">
        <v>0.1775</v>
      </c>
      <c r="AY170" s="0"/>
      <c r="BA170" s="431" t="n">
        <v>40817</v>
      </c>
      <c r="BB170" s="0" t="n">
        <v>0.0105</v>
      </c>
      <c r="BC170" s="0"/>
      <c r="BE170" s="431" t="n">
        <v>41000</v>
      </c>
      <c r="BF170" s="0" t="n">
        <v>0.15</v>
      </c>
      <c r="BG170" s="0"/>
      <c r="BI170" s="431" t="n">
        <v>40940</v>
      </c>
      <c r="BJ170" s="0" t="n">
        <v>-0.2075</v>
      </c>
      <c r="BK170" s="0"/>
      <c r="BM170" s="431" t="n">
        <v>41030</v>
      </c>
      <c r="BN170" s="0" t="n">
        <v>0.17</v>
      </c>
      <c r="BO170" s="0"/>
    </row>
    <row r="171" customFormat="false" ht="12.75" hidden="false" customHeight="false" outlineLevel="0" collapsed="false">
      <c r="A171" s="431" t="n">
        <v>41061</v>
      </c>
      <c r="B171" s="0" t="n">
        <v>0.1725</v>
      </c>
      <c r="C171" s="0"/>
      <c r="D171" s="0"/>
      <c r="E171" s="431" t="n">
        <v>41061</v>
      </c>
      <c r="F171" s="0" t="n">
        <v>0.168</v>
      </c>
      <c r="G171" s="0"/>
      <c r="H171" s="0"/>
      <c r="I171" s="431" t="n">
        <v>41061</v>
      </c>
      <c r="J171" s="0" t="n">
        <v>0.425</v>
      </c>
      <c r="K171" s="0"/>
      <c r="L171" s="0"/>
      <c r="M171" s="431" t="n">
        <v>41061</v>
      </c>
      <c r="N171" s="0" t="n">
        <v>0.3825</v>
      </c>
      <c r="O171" s="0"/>
      <c r="P171" s="0"/>
      <c r="Q171" s="431" t="n">
        <v>41061</v>
      </c>
      <c r="R171" s="0" t="n">
        <v>0.1725</v>
      </c>
      <c r="S171" s="0"/>
      <c r="T171" s="0"/>
      <c r="U171" s="431" t="n">
        <v>41061</v>
      </c>
      <c r="V171" s="0" t="n">
        <v>0.1625</v>
      </c>
      <c r="W171" s="0"/>
      <c r="X171" s="0"/>
      <c r="Y171" s="431" t="n">
        <v>41061</v>
      </c>
      <c r="Z171" s="0" t="n">
        <v>3.318</v>
      </c>
      <c r="AA171" s="0"/>
      <c r="AB171" s="0"/>
      <c r="AC171" s="431" t="n">
        <v>41061</v>
      </c>
      <c r="AD171" s="0" t="n">
        <v>1.331088253714</v>
      </c>
      <c r="AE171" s="0"/>
      <c r="AF171" s="0"/>
      <c r="AG171" s="431" t="n">
        <v>41061</v>
      </c>
      <c r="AH171" s="0" t="n">
        <v>0.064309264156332</v>
      </c>
      <c r="AI171" s="0"/>
      <c r="AJ171" s="0"/>
      <c r="AK171" s="431" t="n">
        <v>41061</v>
      </c>
      <c r="AL171" s="0" t="n">
        <v>0.073163055286797</v>
      </c>
      <c r="AM171" s="0"/>
      <c r="AN171" s="0"/>
      <c r="AO171" s="431" t="n">
        <v>41061</v>
      </c>
      <c r="AP171" s="0" t="n">
        <v>0</v>
      </c>
      <c r="AQ171" s="0"/>
      <c r="AR171" s="0"/>
      <c r="AS171" s="0"/>
      <c r="AT171" s="0"/>
      <c r="AU171" s="0"/>
      <c r="AW171" s="431" t="n">
        <v>41061</v>
      </c>
      <c r="AX171" s="0" t="n">
        <v>0.1725</v>
      </c>
      <c r="AY171" s="0"/>
      <c r="BA171" s="431" t="n">
        <v>40848</v>
      </c>
      <c r="BB171" s="0" t="n">
        <v>0.01</v>
      </c>
      <c r="BC171" s="0"/>
      <c r="BE171" s="431" t="n">
        <v>41030</v>
      </c>
      <c r="BF171" s="0" t="n">
        <v>0.15</v>
      </c>
      <c r="BG171" s="0"/>
      <c r="BI171" s="431" t="n">
        <v>40969</v>
      </c>
      <c r="BJ171" s="0" t="n">
        <v>-0.21</v>
      </c>
      <c r="BK171" s="0"/>
      <c r="BM171" s="431" t="n">
        <v>41061</v>
      </c>
      <c r="BN171" s="0" t="n">
        <v>0.17</v>
      </c>
      <c r="BO171" s="0"/>
    </row>
    <row r="172" customFormat="false" ht="12.75" hidden="false" customHeight="false" outlineLevel="0" collapsed="false">
      <c r="A172" s="431" t="n">
        <v>41091</v>
      </c>
      <c r="B172" s="0" t="n">
        <v>0.1625</v>
      </c>
      <c r="C172" s="0"/>
      <c r="D172" s="0"/>
      <c r="E172" s="431" t="n">
        <v>41091</v>
      </c>
      <c r="F172" s="0" t="n">
        <v>0.157</v>
      </c>
      <c r="G172" s="0"/>
      <c r="H172" s="0"/>
      <c r="I172" s="431" t="n">
        <v>41091</v>
      </c>
      <c r="J172" s="0" t="n">
        <v>0.46</v>
      </c>
      <c r="K172" s="0"/>
      <c r="L172" s="0"/>
      <c r="M172" s="431" t="n">
        <v>41091</v>
      </c>
      <c r="N172" s="0" t="n">
        <v>0.41</v>
      </c>
      <c r="O172" s="0"/>
      <c r="P172" s="0"/>
      <c r="Q172" s="431" t="n">
        <v>41091</v>
      </c>
      <c r="R172" s="0" t="n">
        <v>0.185</v>
      </c>
      <c r="S172" s="0"/>
      <c r="T172" s="0"/>
      <c r="U172" s="431" t="n">
        <v>41091</v>
      </c>
      <c r="V172" s="0" t="n">
        <v>0.1625</v>
      </c>
      <c r="W172" s="0"/>
      <c r="X172" s="0"/>
      <c r="Y172" s="431" t="n">
        <v>41091</v>
      </c>
      <c r="Z172" s="0" t="n">
        <v>3.38</v>
      </c>
      <c r="AA172" s="0"/>
      <c r="AB172" s="0"/>
      <c r="AC172" s="431" t="n">
        <v>41091</v>
      </c>
      <c r="AD172" s="0" t="n">
        <v>1.330461223494</v>
      </c>
      <c r="AE172" s="0"/>
      <c r="AF172" s="0"/>
      <c r="AG172" s="431" t="n">
        <v>41091</v>
      </c>
      <c r="AH172" s="0" t="n">
        <v>0.064330405240583</v>
      </c>
      <c r="AI172" s="0"/>
      <c r="AJ172" s="0"/>
      <c r="AK172" s="431" t="n">
        <v>41091</v>
      </c>
      <c r="AL172" s="0" t="n">
        <v>0.073164343818657</v>
      </c>
      <c r="AM172" s="0"/>
      <c r="AN172" s="0"/>
      <c r="AO172" s="431" t="n">
        <v>41091</v>
      </c>
      <c r="AP172" s="0" t="n">
        <v>0</v>
      </c>
      <c r="AQ172" s="0"/>
      <c r="AR172" s="0"/>
      <c r="AS172" s="0"/>
      <c r="AT172" s="0"/>
      <c r="AU172" s="0"/>
      <c r="AW172" s="431" t="n">
        <v>41091</v>
      </c>
      <c r="AX172" s="0" t="n">
        <v>0.1625</v>
      </c>
      <c r="AY172" s="0"/>
      <c r="BA172" s="431" t="n">
        <v>40878</v>
      </c>
      <c r="BB172" s="0" t="n">
        <v>0.01</v>
      </c>
      <c r="BC172" s="0"/>
      <c r="BE172" s="431" t="n">
        <v>41061</v>
      </c>
      <c r="BF172" s="0" t="n">
        <v>0.15</v>
      </c>
      <c r="BG172" s="0"/>
      <c r="BI172" s="431" t="n">
        <v>41000</v>
      </c>
      <c r="BJ172" s="0" t="n">
        <v>-0.2</v>
      </c>
      <c r="BK172" s="0"/>
      <c r="BM172" s="431" t="n">
        <v>41091</v>
      </c>
      <c r="BN172" s="0" t="n">
        <v>0.17</v>
      </c>
      <c r="BO172" s="0"/>
    </row>
    <row r="173" customFormat="false" ht="12.75" hidden="false" customHeight="false" outlineLevel="0" collapsed="false">
      <c r="A173" s="431" t="n">
        <v>41122</v>
      </c>
      <c r="B173" s="0" t="n">
        <v>0.16</v>
      </c>
      <c r="C173" s="0"/>
      <c r="D173" s="0"/>
      <c r="E173" s="431" t="n">
        <v>41122</v>
      </c>
      <c r="F173" s="0" t="n">
        <v>0.155</v>
      </c>
      <c r="G173" s="0"/>
      <c r="H173" s="0"/>
      <c r="I173" s="431" t="n">
        <v>41122</v>
      </c>
      <c r="J173" s="0" t="n">
        <v>0.525</v>
      </c>
      <c r="K173" s="0"/>
      <c r="L173" s="0"/>
      <c r="M173" s="431" t="n">
        <v>41122</v>
      </c>
      <c r="N173" s="0" t="n">
        <v>0.41</v>
      </c>
      <c r="O173" s="0"/>
      <c r="P173" s="0"/>
      <c r="Q173" s="431" t="n">
        <v>41122</v>
      </c>
      <c r="R173" s="0" t="n">
        <v>0.185</v>
      </c>
      <c r="S173" s="0"/>
      <c r="T173" s="0"/>
      <c r="U173" s="431" t="n">
        <v>41122</v>
      </c>
      <c r="V173" s="0" t="n">
        <v>0.1625</v>
      </c>
      <c r="W173" s="0"/>
      <c r="X173" s="0"/>
      <c r="Y173" s="431" t="n">
        <v>41122</v>
      </c>
      <c r="Z173" s="0" t="n">
        <v>3.372</v>
      </c>
      <c r="AA173" s="0"/>
      <c r="AB173" s="0"/>
      <c r="AC173" s="431" t="n">
        <v>41122</v>
      </c>
      <c r="AD173" s="0" t="n">
        <v>1.329818014338</v>
      </c>
      <c r="AE173" s="0"/>
      <c r="AF173" s="0"/>
      <c r="AG173" s="431" t="n">
        <v>41122</v>
      </c>
      <c r="AH173" s="0" t="n">
        <v>0.064352251027797</v>
      </c>
      <c r="AI173" s="0"/>
      <c r="AJ173" s="0"/>
      <c r="AK173" s="431" t="n">
        <v>41122</v>
      </c>
      <c r="AL173" s="0" t="n">
        <v>0.07316567530158</v>
      </c>
      <c r="AM173" s="0"/>
      <c r="AN173" s="0"/>
      <c r="AO173" s="431" t="n">
        <v>41122</v>
      </c>
      <c r="AP173" s="0" t="n">
        <v>0</v>
      </c>
      <c r="AQ173" s="0"/>
      <c r="AR173" s="0"/>
      <c r="AS173" s="0"/>
      <c r="AT173" s="0"/>
      <c r="AU173" s="0"/>
      <c r="AW173" s="431" t="n">
        <v>41122</v>
      </c>
      <c r="AX173" s="0" t="n">
        <v>0.16</v>
      </c>
      <c r="AY173" s="0"/>
      <c r="BA173" s="431" t="n">
        <v>40909</v>
      </c>
      <c r="BB173" s="0" t="n">
        <v>0.01</v>
      </c>
      <c r="BC173" s="0"/>
      <c r="BE173" s="431" t="n">
        <v>41091</v>
      </c>
      <c r="BF173" s="0" t="n">
        <v>0.15</v>
      </c>
      <c r="BG173" s="0"/>
      <c r="BI173" s="431" t="n">
        <v>41030</v>
      </c>
      <c r="BJ173" s="0" t="n">
        <v>-0.2</v>
      </c>
      <c r="BK173" s="0"/>
      <c r="BM173" s="431" t="n">
        <v>41122</v>
      </c>
      <c r="BN173" s="0" t="n">
        <v>0.17</v>
      </c>
      <c r="BO173" s="0"/>
    </row>
    <row r="174" customFormat="false" ht="12.75" hidden="false" customHeight="false" outlineLevel="0" collapsed="false">
      <c r="A174" s="431" t="n">
        <v>41153</v>
      </c>
      <c r="B174" s="0" t="n">
        <v>0.1575</v>
      </c>
      <c r="C174" s="0"/>
      <c r="D174" s="0"/>
      <c r="E174" s="431" t="n">
        <v>41153</v>
      </c>
      <c r="F174" s="0" t="n">
        <v>0.152</v>
      </c>
      <c r="G174" s="0"/>
      <c r="H174" s="0"/>
      <c r="I174" s="431" t="n">
        <v>41153</v>
      </c>
      <c r="J174" s="0" t="n">
        <v>0.425</v>
      </c>
      <c r="K174" s="0"/>
      <c r="L174" s="0"/>
      <c r="M174" s="431" t="n">
        <v>41153</v>
      </c>
      <c r="N174" s="0" t="n">
        <v>0.3825</v>
      </c>
      <c r="O174" s="0"/>
      <c r="P174" s="0"/>
      <c r="Q174" s="431" t="n">
        <v>41153</v>
      </c>
      <c r="R174" s="0" t="n">
        <v>0.1625</v>
      </c>
      <c r="S174" s="0"/>
      <c r="T174" s="0"/>
      <c r="U174" s="431" t="n">
        <v>41153</v>
      </c>
      <c r="V174" s="0" t="n">
        <v>0.1625</v>
      </c>
      <c r="W174" s="0"/>
      <c r="X174" s="0"/>
      <c r="Y174" s="431" t="n">
        <v>41153</v>
      </c>
      <c r="Z174" s="0" t="n">
        <v>3.353</v>
      </c>
      <c r="AA174" s="0"/>
      <c r="AB174" s="0"/>
      <c r="AC174" s="431" t="n">
        <v>41153</v>
      </c>
      <c r="AD174" s="0" t="n">
        <v>1.329179598006</v>
      </c>
      <c r="AE174" s="0"/>
      <c r="AF174" s="0"/>
      <c r="AG174" s="431" t="n">
        <v>41153</v>
      </c>
      <c r="AH174" s="0" t="n">
        <v>0.06437409681517</v>
      </c>
      <c r="AI174" s="0"/>
      <c r="AJ174" s="0"/>
      <c r="AK174" s="431" t="n">
        <v>41153</v>
      </c>
      <c r="AL174" s="0" t="n">
        <v>0.073167006784504</v>
      </c>
      <c r="AM174" s="0"/>
      <c r="AN174" s="0"/>
      <c r="AO174" s="431" t="n">
        <v>41153</v>
      </c>
      <c r="AP174" s="0" t="n">
        <v>0</v>
      </c>
      <c r="AQ174" s="0"/>
      <c r="AR174" s="0"/>
      <c r="AS174" s="0"/>
      <c r="AT174" s="0"/>
      <c r="AU174" s="0"/>
      <c r="AW174" s="431" t="n">
        <v>41153</v>
      </c>
      <c r="AX174" s="0" t="n">
        <v>0.1575</v>
      </c>
      <c r="AY174" s="0"/>
      <c r="BA174" s="431" t="n">
        <v>40940</v>
      </c>
      <c r="BB174" s="0" t="n">
        <v>0.01</v>
      </c>
      <c r="BC174" s="0"/>
      <c r="BE174" s="431" t="n">
        <v>41122</v>
      </c>
      <c r="BF174" s="0" t="n">
        <v>0.15</v>
      </c>
      <c r="BG174" s="0"/>
      <c r="BI174" s="431" t="n">
        <v>41061</v>
      </c>
      <c r="BJ174" s="0" t="n">
        <v>-0.2</v>
      </c>
      <c r="BK174" s="0"/>
      <c r="BM174" s="431" t="n">
        <v>41153</v>
      </c>
      <c r="BN174" s="0" t="n">
        <v>0.17</v>
      </c>
      <c r="BO174" s="0"/>
    </row>
    <row r="175" customFormat="false" ht="12.75" hidden="false" customHeight="false" outlineLevel="0" collapsed="false">
      <c r="A175" s="431" t="n">
        <v>41183</v>
      </c>
      <c r="B175" s="0" t="n">
        <v>0.1725</v>
      </c>
      <c r="C175" s="0"/>
      <c r="D175" s="0"/>
      <c r="E175" s="431" t="n">
        <v>41183</v>
      </c>
      <c r="F175" s="0" t="n">
        <v>0.168</v>
      </c>
      <c r="G175" s="0"/>
      <c r="H175" s="0"/>
      <c r="I175" s="431" t="n">
        <v>41183</v>
      </c>
      <c r="J175" s="0" t="n">
        <v>0.345</v>
      </c>
      <c r="K175" s="0"/>
      <c r="L175" s="0"/>
      <c r="M175" s="431" t="n">
        <v>41183</v>
      </c>
      <c r="N175" s="0" t="n">
        <v>0.3625</v>
      </c>
      <c r="O175" s="0"/>
      <c r="P175" s="0"/>
      <c r="Q175" s="431" t="n">
        <v>41183</v>
      </c>
      <c r="R175" s="0" t="n">
        <v>0.185</v>
      </c>
      <c r="S175" s="0"/>
      <c r="T175" s="0"/>
      <c r="U175" s="431" t="n">
        <v>41183</v>
      </c>
      <c r="V175" s="0" t="n">
        <v>0.165</v>
      </c>
      <c r="W175" s="0"/>
      <c r="X175" s="0"/>
      <c r="Y175" s="431" t="n">
        <v>41183</v>
      </c>
      <c r="Z175" s="0" t="n">
        <v>3.362</v>
      </c>
      <c r="AA175" s="0"/>
      <c r="AB175" s="0"/>
      <c r="AC175" s="431" t="n">
        <v>41183</v>
      </c>
      <c r="AD175" s="0" t="n">
        <v>1.328566332862</v>
      </c>
      <c r="AE175" s="0"/>
      <c r="AF175" s="0"/>
      <c r="AG175" s="431" t="n">
        <v>41183</v>
      </c>
      <c r="AH175" s="0" t="n">
        <v>0.064395237899874</v>
      </c>
      <c r="AI175" s="0"/>
      <c r="AJ175" s="0"/>
      <c r="AK175" s="431" t="n">
        <v>41183</v>
      </c>
      <c r="AL175" s="0" t="n">
        <v>0.073168295316366</v>
      </c>
      <c r="AM175" s="0"/>
      <c r="AN175" s="0"/>
      <c r="AO175" s="431" t="n">
        <v>41183</v>
      </c>
      <c r="AP175" s="0" t="n">
        <v>0</v>
      </c>
      <c r="AQ175" s="0"/>
      <c r="AR175" s="0"/>
      <c r="AS175" s="0"/>
      <c r="AT175" s="0"/>
      <c r="AU175" s="0"/>
      <c r="AW175" s="431" t="n">
        <v>41183</v>
      </c>
      <c r="AX175" s="0" t="n">
        <v>0.1725</v>
      </c>
      <c r="AY175" s="0"/>
      <c r="BA175" s="431" t="n">
        <v>40969</v>
      </c>
      <c r="BB175" s="0" t="n">
        <v>0.01</v>
      </c>
      <c r="BC175" s="0"/>
      <c r="BE175" s="431" t="n">
        <v>41153</v>
      </c>
      <c r="BF175" s="0" t="n">
        <v>0.15</v>
      </c>
      <c r="BG175" s="0"/>
      <c r="BI175" s="431" t="n">
        <v>41091</v>
      </c>
      <c r="BJ175" s="0" t="n">
        <v>-0.2</v>
      </c>
      <c r="BK175" s="0"/>
      <c r="BM175" s="431" t="n">
        <v>41183</v>
      </c>
      <c r="BN175" s="0" t="n">
        <v>0.17</v>
      </c>
      <c r="BO175" s="0"/>
    </row>
    <row r="176" customFormat="false" ht="12.75" hidden="false" customHeight="false" outlineLevel="0" collapsed="false">
      <c r="A176" s="431" t="n">
        <v>41214</v>
      </c>
      <c r="B176" s="0" t="n">
        <v>0.2125</v>
      </c>
      <c r="C176" s="0"/>
      <c r="D176" s="0"/>
      <c r="E176" s="431" t="n">
        <v>41214</v>
      </c>
      <c r="F176" s="0" t="n">
        <v>0.24</v>
      </c>
      <c r="G176" s="0"/>
      <c r="H176" s="0"/>
      <c r="I176" s="431" t="n">
        <v>41214</v>
      </c>
      <c r="J176" s="0" t="n">
        <v>0.725</v>
      </c>
      <c r="K176" s="0"/>
      <c r="L176" s="0"/>
      <c r="M176" s="431" t="n">
        <v>41214</v>
      </c>
      <c r="N176" s="0" t="n">
        <v>0.695</v>
      </c>
      <c r="O176" s="0"/>
      <c r="P176" s="0"/>
      <c r="Q176" s="431" t="n">
        <v>41214</v>
      </c>
      <c r="R176" s="0" t="n">
        <v>0.2875</v>
      </c>
      <c r="S176" s="0"/>
      <c r="T176" s="0"/>
      <c r="U176" s="431" t="n">
        <v>41214</v>
      </c>
      <c r="V176" s="0" t="n">
        <v>0.24</v>
      </c>
      <c r="W176" s="0"/>
      <c r="X176" s="0"/>
      <c r="Y176" s="431" t="n">
        <v>41214</v>
      </c>
      <c r="Z176" s="0" t="n">
        <v>3.415</v>
      </c>
      <c r="AA176" s="0"/>
      <c r="AB176" s="0"/>
      <c r="AC176" s="431" t="n">
        <v>41214</v>
      </c>
      <c r="AD176" s="0" t="n">
        <v>1.327937328111</v>
      </c>
      <c r="AE176" s="0"/>
      <c r="AF176" s="0"/>
      <c r="AG176" s="431" t="n">
        <v>41214</v>
      </c>
      <c r="AH176" s="0" t="n">
        <v>0.064417083687558</v>
      </c>
      <c r="AI176" s="0"/>
      <c r="AJ176" s="0"/>
      <c r="AK176" s="431" t="n">
        <v>41214</v>
      </c>
      <c r="AL176" s="0" t="n">
        <v>0.073169626799291</v>
      </c>
      <c r="AM176" s="0"/>
      <c r="AN176" s="0"/>
      <c r="AO176" s="431" t="n">
        <v>41214</v>
      </c>
      <c r="AP176" s="0" t="n">
        <v>0</v>
      </c>
      <c r="AQ176" s="0"/>
      <c r="AR176" s="0"/>
      <c r="AS176" s="0"/>
      <c r="AT176" s="0"/>
      <c r="AU176" s="0"/>
      <c r="AW176" s="431" t="n">
        <v>41214</v>
      </c>
      <c r="AX176" s="0" t="n">
        <v>0.2125</v>
      </c>
      <c r="AY176" s="0"/>
      <c r="BA176" s="431" t="n">
        <v>41000</v>
      </c>
      <c r="BB176" s="0" t="n">
        <v>0.0105</v>
      </c>
      <c r="BC176" s="0"/>
      <c r="BE176" s="431" t="n">
        <v>41183</v>
      </c>
      <c r="BF176" s="0" t="n">
        <v>0.15</v>
      </c>
      <c r="BG176" s="0"/>
      <c r="BI176" s="431" t="n">
        <v>41122</v>
      </c>
      <c r="BJ176" s="0" t="n">
        <v>-0.2</v>
      </c>
      <c r="BK176" s="0"/>
      <c r="BM176" s="431" t="n">
        <v>41214</v>
      </c>
      <c r="BN176" s="0" t="n">
        <v>0.29</v>
      </c>
      <c r="BO176" s="0"/>
    </row>
    <row r="177" customFormat="false" ht="12.75" hidden="false" customHeight="false" outlineLevel="0" collapsed="false">
      <c r="A177" s="431" t="n">
        <v>41244</v>
      </c>
      <c r="B177" s="0" t="n">
        <v>0.2525</v>
      </c>
      <c r="C177" s="0"/>
      <c r="D177" s="0"/>
      <c r="E177" s="431" t="n">
        <v>41244</v>
      </c>
      <c r="F177" s="0" t="n">
        <v>0.28</v>
      </c>
      <c r="G177" s="0"/>
      <c r="H177" s="0"/>
      <c r="I177" s="431" t="n">
        <v>41244</v>
      </c>
      <c r="J177" s="0" t="n">
        <v>1.045</v>
      </c>
      <c r="K177" s="0"/>
      <c r="L177" s="0"/>
      <c r="M177" s="431" t="n">
        <v>41244</v>
      </c>
      <c r="N177" s="0" t="n">
        <v>1.01</v>
      </c>
      <c r="O177" s="0"/>
      <c r="P177" s="0"/>
      <c r="Q177" s="431" t="n">
        <v>41244</v>
      </c>
      <c r="R177" s="0" t="n">
        <v>0.3375</v>
      </c>
      <c r="S177" s="0"/>
      <c r="T177" s="0"/>
      <c r="U177" s="431" t="n">
        <v>41244</v>
      </c>
      <c r="V177" s="0" t="n">
        <v>0.295</v>
      </c>
      <c r="W177" s="0"/>
      <c r="X177" s="0"/>
      <c r="Y177" s="431" t="n">
        <v>41244</v>
      </c>
      <c r="Z177" s="0" t="n">
        <v>3.488</v>
      </c>
      <c r="AA177" s="0"/>
      <c r="AB177" s="0"/>
      <c r="AC177" s="431" t="n">
        <v>41244</v>
      </c>
      <c r="AD177" s="0" t="n">
        <v>1.327333158575</v>
      </c>
      <c r="AE177" s="0"/>
      <c r="AF177" s="0"/>
      <c r="AG177" s="431" t="n">
        <v>41244</v>
      </c>
      <c r="AH177" s="0" t="n">
        <v>0.064438224772565</v>
      </c>
      <c r="AI177" s="0"/>
      <c r="AJ177" s="0"/>
      <c r="AK177" s="431" t="n">
        <v>41244</v>
      </c>
      <c r="AL177" s="0" t="n">
        <v>0.073170915331154</v>
      </c>
      <c r="AM177" s="0"/>
      <c r="AN177" s="0"/>
      <c r="AO177" s="431" t="n">
        <v>41244</v>
      </c>
      <c r="AP177" s="0" t="n">
        <v>0</v>
      </c>
      <c r="AQ177" s="0"/>
      <c r="AR177" s="0"/>
      <c r="AS177" s="0"/>
      <c r="AT177" s="0"/>
      <c r="AU177" s="0"/>
      <c r="AW177" s="431" t="n">
        <v>41244</v>
      </c>
      <c r="AX177" s="0" t="n">
        <v>0.2525</v>
      </c>
      <c r="AY177" s="0"/>
      <c r="BA177" s="431" t="n">
        <v>41030</v>
      </c>
      <c r="BB177" s="0" t="n">
        <v>0.0105</v>
      </c>
      <c r="BC177" s="0"/>
      <c r="BE177" s="431" t="n">
        <v>41214</v>
      </c>
      <c r="BF177" s="0" t="n">
        <v>0.15</v>
      </c>
      <c r="BG177" s="0"/>
      <c r="BI177" s="431" t="n">
        <v>41153</v>
      </c>
      <c r="BJ177" s="0" t="n">
        <v>-0.2</v>
      </c>
      <c r="BK177" s="0"/>
      <c r="BM177" s="431" t="n">
        <v>41244</v>
      </c>
      <c r="BN177" s="0" t="n">
        <v>0.31</v>
      </c>
      <c r="BO177" s="0"/>
    </row>
    <row r="178" customFormat="false" ht="12.75" hidden="false" customHeight="false" outlineLevel="0" collapsed="false">
      <c r="A178" s="431" t="n">
        <v>41275</v>
      </c>
      <c r="B178" s="0" t="n">
        <v>0.265</v>
      </c>
      <c r="C178" s="0"/>
      <c r="D178" s="0"/>
      <c r="E178" s="431" t="n">
        <v>41275</v>
      </c>
      <c r="F178" s="0" t="n">
        <v>0.29</v>
      </c>
      <c r="G178" s="0"/>
      <c r="H178" s="0"/>
      <c r="I178" s="431" t="n">
        <v>41275</v>
      </c>
      <c r="J178" s="0" t="n">
        <v>1.52</v>
      </c>
      <c r="K178" s="0"/>
      <c r="L178" s="0"/>
      <c r="M178" s="431" t="n">
        <v>41275</v>
      </c>
      <c r="N178" s="0" t="n">
        <v>1.165</v>
      </c>
      <c r="O178" s="0"/>
      <c r="P178" s="0"/>
      <c r="Q178" s="431" t="n">
        <v>41275</v>
      </c>
      <c r="R178" s="0" t="n">
        <v>0.4375</v>
      </c>
      <c r="S178" s="0"/>
      <c r="T178" s="0"/>
      <c r="U178" s="431" t="n">
        <v>41275</v>
      </c>
      <c r="V178" s="0" t="n">
        <v>0.3425</v>
      </c>
      <c r="W178" s="0"/>
      <c r="X178" s="0"/>
      <c r="Y178" s="431" t="n">
        <v>41275</v>
      </c>
      <c r="Z178" s="0" t="n">
        <v>3.762</v>
      </c>
      <c r="AA178" s="0"/>
      <c r="AB178" s="0"/>
      <c r="AC178" s="431" t="n">
        <v>41275</v>
      </c>
      <c r="AD178" s="0" t="n">
        <v>1.326713539931</v>
      </c>
      <c r="AE178" s="0"/>
      <c r="AF178" s="0"/>
      <c r="AG178" s="431" t="n">
        <v>41275</v>
      </c>
      <c r="AH178" s="0" t="n">
        <v>0.06446007056056</v>
      </c>
      <c r="AI178" s="0"/>
      <c r="AJ178" s="0"/>
      <c r="AK178" s="431" t="n">
        <v>41275</v>
      </c>
      <c r="AL178" s="0" t="n">
        <v>0.073172246814079</v>
      </c>
      <c r="AM178" s="0"/>
      <c r="AN178" s="0"/>
      <c r="AO178" s="431" t="n">
        <v>41275</v>
      </c>
      <c r="AP178" s="0" t="n">
        <v>0</v>
      </c>
      <c r="AQ178" s="0"/>
      <c r="AR178" s="0"/>
      <c r="AS178" s="0"/>
      <c r="AT178" s="0"/>
      <c r="AU178" s="0"/>
      <c r="AW178" s="431" t="n">
        <v>41275</v>
      </c>
      <c r="AX178" s="0" t="n">
        <v>0.265</v>
      </c>
      <c r="AY178" s="0"/>
      <c r="BA178" s="431" t="n">
        <v>41061</v>
      </c>
      <c r="BB178" s="0" t="n">
        <v>0.0105</v>
      </c>
      <c r="BC178" s="0"/>
      <c r="BE178" s="431" t="n">
        <v>41244</v>
      </c>
      <c r="BF178" s="0" t="n">
        <v>0.15</v>
      </c>
      <c r="BG178" s="0"/>
      <c r="BI178" s="431" t="n">
        <v>41183</v>
      </c>
      <c r="BJ178" s="0" t="n">
        <v>-0.2</v>
      </c>
      <c r="BK178" s="0"/>
      <c r="BM178" s="431" t="n">
        <v>41275</v>
      </c>
      <c r="BN178" s="0" t="n">
        <v>0.325</v>
      </c>
      <c r="BO178" s="0"/>
    </row>
    <row r="179" customFormat="false" ht="12.75" hidden="false" customHeight="false" outlineLevel="0" collapsed="false">
      <c r="A179" s="431" t="n">
        <v>41306</v>
      </c>
      <c r="B179" s="0" t="n">
        <v>0.2425</v>
      </c>
      <c r="C179" s="0"/>
      <c r="D179" s="0"/>
      <c r="E179" s="431" t="n">
        <v>41306</v>
      </c>
      <c r="F179" s="0" t="n">
        <v>0.265</v>
      </c>
      <c r="G179" s="0"/>
      <c r="H179" s="0"/>
      <c r="I179" s="431" t="n">
        <v>41306</v>
      </c>
      <c r="J179" s="0" t="n">
        <v>1.4</v>
      </c>
      <c r="K179" s="0"/>
      <c r="L179" s="0"/>
      <c r="M179" s="431" t="n">
        <v>41306</v>
      </c>
      <c r="N179" s="0" t="n">
        <v>1.155</v>
      </c>
      <c r="O179" s="0"/>
      <c r="P179" s="0"/>
      <c r="Q179" s="431" t="n">
        <v>41306</v>
      </c>
      <c r="R179" s="0" t="n">
        <v>0.435</v>
      </c>
      <c r="S179" s="0"/>
      <c r="T179" s="0"/>
      <c r="U179" s="431" t="n">
        <v>41306</v>
      </c>
      <c r="V179" s="0" t="n">
        <v>0.3375</v>
      </c>
      <c r="W179" s="0"/>
      <c r="X179" s="0"/>
      <c r="Y179" s="431" t="n">
        <v>41306</v>
      </c>
      <c r="Z179" s="0" t="n">
        <v>3.677</v>
      </c>
      <c r="AA179" s="0"/>
      <c r="AB179" s="0"/>
      <c r="AC179" s="431" t="n">
        <v>41306</v>
      </c>
      <c r="AD179" s="0" t="n">
        <v>1.32609868164</v>
      </c>
      <c r="AE179" s="0"/>
      <c r="AF179" s="0"/>
      <c r="AG179" s="431" t="n">
        <v>41306</v>
      </c>
      <c r="AH179" s="0" t="n">
        <v>0.064481916348714</v>
      </c>
      <c r="AI179" s="0"/>
      <c r="AJ179" s="0"/>
      <c r="AK179" s="431" t="n">
        <v>41306</v>
      </c>
      <c r="AL179" s="0" t="n">
        <v>0.073173578297006</v>
      </c>
      <c r="AM179" s="0"/>
      <c r="AN179" s="0"/>
      <c r="AO179" s="431" t="n">
        <v>41306</v>
      </c>
      <c r="AP179" s="0" t="n">
        <v>0</v>
      </c>
      <c r="AQ179" s="0"/>
      <c r="AR179" s="0"/>
      <c r="AS179" s="0"/>
      <c r="AT179" s="0"/>
      <c r="AU179" s="0"/>
      <c r="AW179" s="431" t="n">
        <v>41306</v>
      </c>
      <c r="AX179" s="0" t="n">
        <v>0.2425</v>
      </c>
      <c r="AY179" s="0"/>
      <c r="BA179" s="431" t="n">
        <v>41091</v>
      </c>
      <c r="BB179" s="0" t="n">
        <v>0.0105</v>
      </c>
      <c r="BC179" s="0"/>
      <c r="BE179" s="431" t="n">
        <v>41275</v>
      </c>
      <c r="BF179" s="0" t="n">
        <v>0.15</v>
      </c>
      <c r="BG179" s="0"/>
      <c r="BI179" s="431" t="n">
        <v>41214</v>
      </c>
      <c r="BJ179" s="0" t="n">
        <v>-0.195</v>
      </c>
      <c r="BK179" s="0"/>
      <c r="BM179" s="431" t="n">
        <v>41306</v>
      </c>
      <c r="BN179" s="0" t="n">
        <v>0.37</v>
      </c>
      <c r="BO179" s="0"/>
    </row>
    <row r="180" customFormat="false" ht="12.75" hidden="false" customHeight="false" outlineLevel="0" collapsed="false">
      <c r="A180" s="431" t="n">
        <v>41334</v>
      </c>
      <c r="B180" s="0" t="n">
        <v>0.24</v>
      </c>
      <c r="C180" s="0"/>
      <c r="D180" s="0"/>
      <c r="E180" s="431" t="n">
        <v>41334</v>
      </c>
      <c r="F180" s="0" t="n">
        <v>0.263</v>
      </c>
      <c r="G180" s="0"/>
      <c r="H180" s="0"/>
      <c r="I180" s="431" t="n">
        <v>41334</v>
      </c>
      <c r="J180" s="0" t="n">
        <v>0.88</v>
      </c>
      <c r="K180" s="0"/>
      <c r="L180" s="0"/>
      <c r="M180" s="431" t="n">
        <v>41334</v>
      </c>
      <c r="N180" s="0" t="n">
        <v>0.795</v>
      </c>
      <c r="O180" s="0"/>
      <c r="P180" s="0"/>
      <c r="Q180" s="431" t="n">
        <v>41334</v>
      </c>
      <c r="R180" s="0" t="n">
        <v>0.3025</v>
      </c>
      <c r="S180" s="0"/>
      <c r="T180" s="0"/>
      <c r="U180" s="431" t="n">
        <v>41334</v>
      </c>
      <c r="V180" s="0" t="n">
        <v>0.26</v>
      </c>
      <c r="W180" s="0"/>
      <c r="X180" s="0"/>
      <c r="Y180" s="431" t="n">
        <v>41334</v>
      </c>
      <c r="Z180" s="0" t="n">
        <v>3.57</v>
      </c>
      <c r="AA180" s="0"/>
      <c r="AB180" s="0"/>
      <c r="AC180" s="431" t="n">
        <v>41334</v>
      </c>
      <c r="AD180" s="0" t="n">
        <v>1.325547412041</v>
      </c>
      <c r="AE180" s="0"/>
      <c r="AF180" s="0"/>
      <c r="AG180" s="431" t="n">
        <v>41334</v>
      </c>
      <c r="AH180" s="0" t="n">
        <v>0.064501648028472</v>
      </c>
      <c r="AI180" s="0"/>
      <c r="AJ180" s="0"/>
      <c r="AK180" s="431" t="n">
        <v>41334</v>
      </c>
      <c r="AL180" s="0" t="n">
        <v>0.073174780926747</v>
      </c>
      <c r="AM180" s="0"/>
      <c r="AN180" s="0"/>
      <c r="AO180" s="431" t="n">
        <v>41334</v>
      </c>
      <c r="AP180" s="0" t="n">
        <v>0</v>
      </c>
      <c r="AQ180" s="0"/>
      <c r="AR180" s="0"/>
      <c r="AS180" s="0"/>
      <c r="AT180" s="0"/>
      <c r="AU180" s="0"/>
      <c r="AW180" s="431" t="n">
        <v>41334</v>
      </c>
      <c r="AX180" s="0" t="n">
        <v>0.24</v>
      </c>
      <c r="AY180" s="0"/>
      <c r="BA180" s="431" t="n">
        <v>41122</v>
      </c>
      <c r="BB180" s="0" t="n">
        <v>0.0105</v>
      </c>
      <c r="BC180" s="0"/>
      <c r="BE180" s="431" t="n">
        <v>41306</v>
      </c>
      <c r="BF180" s="0" t="n">
        <v>0.15</v>
      </c>
      <c r="BG180" s="0"/>
      <c r="BI180" s="431" t="n">
        <v>41244</v>
      </c>
      <c r="BJ180" s="0" t="n">
        <v>-0.2025</v>
      </c>
      <c r="BK180" s="0"/>
      <c r="BM180" s="431" t="n">
        <v>41334</v>
      </c>
      <c r="BN180" s="0" t="n">
        <v>0.37</v>
      </c>
      <c r="BO180" s="0"/>
    </row>
    <row r="181" customFormat="false" ht="12.75" hidden="false" customHeight="false" outlineLevel="0" collapsed="false">
      <c r="A181" s="431" t="n">
        <v>41365</v>
      </c>
      <c r="B181" s="0" t="n">
        <v>0.19</v>
      </c>
      <c r="C181" s="0"/>
      <c r="D181" s="0"/>
      <c r="E181" s="431" t="n">
        <v>41365</v>
      </c>
      <c r="F181" s="0" t="n">
        <v>0.168</v>
      </c>
      <c r="G181" s="0"/>
      <c r="H181" s="0"/>
      <c r="I181" s="431" t="n">
        <v>41365</v>
      </c>
      <c r="J181" s="0" t="n">
        <v>0.54</v>
      </c>
      <c r="K181" s="0"/>
      <c r="L181" s="0"/>
      <c r="M181" s="431" t="n">
        <v>41365</v>
      </c>
      <c r="N181" s="0" t="n">
        <v>0.43</v>
      </c>
      <c r="O181" s="0"/>
      <c r="P181" s="0"/>
      <c r="Q181" s="431" t="n">
        <v>41365</v>
      </c>
      <c r="R181" s="0" t="n">
        <v>0.1975</v>
      </c>
      <c r="S181" s="0"/>
      <c r="T181" s="0"/>
      <c r="U181" s="431" t="n">
        <v>41365</v>
      </c>
      <c r="V181" s="0" t="n">
        <v>0.1775</v>
      </c>
      <c r="W181" s="0"/>
      <c r="X181" s="0"/>
      <c r="Y181" s="431" t="n">
        <v>41365</v>
      </c>
      <c r="Z181" s="0" t="n">
        <v>3.457</v>
      </c>
      <c r="AA181" s="0"/>
      <c r="AB181" s="0"/>
      <c r="AC181" s="431" t="n">
        <v>41365</v>
      </c>
      <c r="AD181" s="0" t="n">
        <v>1.324941596062</v>
      </c>
      <c r="AE181" s="0"/>
      <c r="AF181" s="0"/>
      <c r="AG181" s="431" t="n">
        <v>41365</v>
      </c>
      <c r="AH181" s="0" t="n">
        <v>0.064523493816927</v>
      </c>
      <c r="AI181" s="0"/>
      <c r="AJ181" s="0"/>
      <c r="AK181" s="431" t="n">
        <v>41365</v>
      </c>
      <c r="AL181" s="0" t="n">
        <v>0.073176112409675</v>
      </c>
      <c r="AM181" s="0"/>
      <c r="AN181" s="0"/>
      <c r="AO181" s="431" t="n">
        <v>41365</v>
      </c>
      <c r="AP181" s="0" t="n">
        <v>0</v>
      </c>
      <c r="AQ181" s="0"/>
      <c r="AR181" s="0"/>
      <c r="AS181" s="0"/>
      <c r="AT181" s="0"/>
      <c r="AU181" s="0"/>
      <c r="AW181" s="431" t="n">
        <v>41365</v>
      </c>
      <c r="AX181" s="0" t="n">
        <v>0.19</v>
      </c>
      <c r="AY181" s="0"/>
      <c r="BA181" s="431" t="n">
        <v>41153</v>
      </c>
      <c r="BB181" s="0" t="n">
        <v>0.0105</v>
      </c>
      <c r="BC181" s="0"/>
      <c r="BE181" s="431" t="n">
        <v>41334</v>
      </c>
      <c r="BF181" s="0" t="n">
        <v>0.15</v>
      </c>
      <c r="BG181" s="0"/>
      <c r="BI181" s="431" t="n">
        <v>41275</v>
      </c>
      <c r="BJ181" s="0" t="n">
        <v>-0.205</v>
      </c>
      <c r="BK181" s="0"/>
      <c r="BM181" s="431" t="n">
        <v>41365</v>
      </c>
      <c r="BN181" s="0" t="n">
        <v>0.17</v>
      </c>
      <c r="BO181" s="0"/>
    </row>
    <row r="182" customFormat="false" ht="12.75" hidden="false" customHeight="false" outlineLevel="0" collapsed="false">
      <c r="A182" s="431" t="n">
        <v>41395</v>
      </c>
      <c r="B182" s="0" t="n">
        <v>0.18</v>
      </c>
      <c r="C182" s="0"/>
      <c r="D182" s="0"/>
      <c r="E182" s="431" t="n">
        <v>41395</v>
      </c>
      <c r="F182" s="0" t="n">
        <v>0.168</v>
      </c>
      <c r="G182" s="0"/>
      <c r="H182" s="0"/>
      <c r="I182" s="431" t="n">
        <v>41395</v>
      </c>
      <c r="J182" s="0" t="n">
        <v>0.425</v>
      </c>
      <c r="K182" s="0"/>
      <c r="L182" s="0"/>
      <c r="M182" s="431" t="n">
        <v>41395</v>
      </c>
      <c r="N182" s="0" t="n">
        <v>0.3825</v>
      </c>
      <c r="O182" s="0"/>
      <c r="P182" s="0"/>
      <c r="Q182" s="431" t="n">
        <v>41395</v>
      </c>
      <c r="R182" s="0" t="n">
        <v>0.1725</v>
      </c>
      <c r="S182" s="0"/>
      <c r="T182" s="0"/>
      <c r="U182" s="431" t="n">
        <v>41395</v>
      </c>
      <c r="V182" s="0" t="n">
        <v>0.1625</v>
      </c>
      <c r="W182" s="0"/>
      <c r="X182" s="0"/>
      <c r="Y182" s="431" t="n">
        <v>41395</v>
      </c>
      <c r="Z182" s="0" t="n">
        <v>3.442</v>
      </c>
      <c r="AA182" s="0"/>
      <c r="AB182" s="0"/>
      <c r="AC182" s="431" t="n">
        <v>41395</v>
      </c>
      <c r="AD182" s="0" t="n">
        <v>1.324359837457</v>
      </c>
      <c r="AE182" s="0"/>
      <c r="AF182" s="0"/>
      <c r="AG182" s="431" t="n">
        <v>41395</v>
      </c>
      <c r="AH182" s="0" t="n">
        <v>0.064544634902679</v>
      </c>
      <c r="AI182" s="0"/>
      <c r="AJ182" s="0"/>
      <c r="AK182" s="431" t="n">
        <v>41395</v>
      </c>
      <c r="AL182" s="0" t="n">
        <v>0.07317740094154</v>
      </c>
      <c r="AM182" s="0"/>
      <c r="AN182" s="0"/>
      <c r="AO182" s="431" t="n">
        <v>41395</v>
      </c>
      <c r="AP182" s="0" t="n">
        <v>0</v>
      </c>
      <c r="AQ182" s="0"/>
      <c r="AR182" s="0"/>
      <c r="AS182" s="0"/>
      <c r="AT182" s="0"/>
      <c r="AU182" s="0"/>
      <c r="AW182" s="431" t="n">
        <v>41395</v>
      </c>
      <c r="AX182" s="0" t="n">
        <v>0.18</v>
      </c>
      <c r="AY182" s="0"/>
      <c r="BA182" s="431" t="n">
        <v>41183</v>
      </c>
      <c r="BB182" s="0" t="n">
        <v>0.0105</v>
      </c>
      <c r="BC182" s="0"/>
      <c r="BE182" s="431" t="n">
        <v>41365</v>
      </c>
      <c r="BF182" s="0" t="n">
        <v>0.15</v>
      </c>
      <c r="BG182" s="0"/>
      <c r="BI182" s="431" t="n">
        <v>41306</v>
      </c>
      <c r="BJ182" s="0" t="n">
        <v>-0.2075</v>
      </c>
      <c r="BK182" s="0"/>
      <c r="BM182" s="431" t="n">
        <v>41395</v>
      </c>
      <c r="BN182" s="0" t="n">
        <v>0.17</v>
      </c>
      <c r="BO182" s="0"/>
    </row>
    <row r="183" customFormat="false" ht="12.75" hidden="false" customHeight="false" outlineLevel="0" collapsed="false">
      <c r="A183" s="431" t="n">
        <v>41426</v>
      </c>
      <c r="B183" s="0" t="n">
        <v>0.175</v>
      </c>
      <c r="C183" s="0"/>
      <c r="D183" s="0"/>
      <c r="E183" s="431" t="n">
        <v>41426</v>
      </c>
      <c r="F183" s="0" t="n">
        <v>0.163</v>
      </c>
      <c r="G183" s="0"/>
      <c r="H183" s="0"/>
      <c r="I183" s="431" t="n">
        <v>41426</v>
      </c>
      <c r="J183" s="0" t="n">
        <v>0.425</v>
      </c>
      <c r="K183" s="0"/>
      <c r="L183" s="0"/>
      <c r="M183" s="431" t="n">
        <v>41426</v>
      </c>
      <c r="N183" s="0" t="n">
        <v>0.3825</v>
      </c>
      <c r="O183" s="0"/>
      <c r="P183" s="0"/>
      <c r="Q183" s="431" t="n">
        <v>41426</v>
      </c>
      <c r="R183" s="0" t="n">
        <v>0.1725</v>
      </c>
      <c r="S183" s="0"/>
      <c r="T183" s="0"/>
      <c r="U183" s="431" t="n">
        <v>41426</v>
      </c>
      <c r="V183" s="0" t="n">
        <v>0.1625</v>
      </c>
      <c r="W183" s="0"/>
      <c r="X183" s="0"/>
      <c r="Y183" s="431" t="n">
        <v>41426</v>
      </c>
      <c r="Z183" s="0" t="n">
        <v>3.457</v>
      </c>
      <c r="AA183" s="0"/>
      <c r="AB183" s="0"/>
      <c r="AC183" s="431" t="n">
        <v>41426</v>
      </c>
      <c r="AD183" s="0" t="n">
        <v>1.323763346209</v>
      </c>
      <c r="AE183" s="0"/>
      <c r="AF183" s="0"/>
      <c r="AG183" s="431" t="n">
        <v>41426</v>
      </c>
      <c r="AH183" s="0" t="n">
        <v>0.064566480691444</v>
      </c>
      <c r="AI183" s="0"/>
      <c r="AJ183" s="0"/>
      <c r="AK183" s="431" t="n">
        <v>41426</v>
      </c>
      <c r="AL183" s="0" t="n">
        <v>0.073178732424469</v>
      </c>
      <c r="AM183" s="0"/>
      <c r="AN183" s="0"/>
      <c r="AO183" s="431" t="n">
        <v>41426</v>
      </c>
      <c r="AP183" s="0" t="n">
        <v>0</v>
      </c>
      <c r="AQ183" s="0"/>
      <c r="AR183" s="0"/>
      <c r="AS183" s="0"/>
      <c r="AT183" s="0"/>
      <c r="AU183" s="0"/>
      <c r="AW183" s="431" t="n">
        <v>41426</v>
      </c>
      <c r="AX183" s="0" t="n">
        <v>0.175</v>
      </c>
      <c r="AY183" s="0"/>
      <c r="BA183" s="431" t="n">
        <v>41214</v>
      </c>
      <c r="BB183" s="0" t="n">
        <v>0.01</v>
      </c>
      <c r="BC183" s="0"/>
      <c r="BE183" s="431" t="n">
        <v>41395</v>
      </c>
      <c r="BF183" s="0" t="n">
        <v>0.15</v>
      </c>
      <c r="BG183" s="0"/>
      <c r="BI183" s="431" t="n">
        <v>41334</v>
      </c>
      <c r="BJ183" s="0" t="n">
        <v>-0.21</v>
      </c>
      <c r="BK183" s="0"/>
      <c r="BM183" s="431" t="n">
        <v>41426</v>
      </c>
      <c r="BN183" s="0" t="n">
        <v>0.17</v>
      </c>
      <c r="BO183" s="0"/>
    </row>
    <row r="184" customFormat="false" ht="12.75" hidden="false" customHeight="false" outlineLevel="0" collapsed="false">
      <c r="A184" s="431" t="n">
        <v>41456</v>
      </c>
      <c r="B184" s="0" t="n">
        <v>0.165</v>
      </c>
      <c r="C184" s="0"/>
      <c r="D184" s="0"/>
      <c r="E184" s="431" t="n">
        <v>41456</v>
      </c>
      <c r="F184" s="0" t="n">
        <v>0.152</v>
      </c>
      <c r="G184" s="0"/>
      <c r="H184" s="0"/>
      <c r="I184" s="431" t="n">
        <v>41456</v>
      </c>
      <c r="J184" s="0" t="n">
        <v>0.46</v>
      </c>
      <c r="K184" s="0"/>
      <c r="L184" s="0"/>
      <c r="M184" s="431" t="n">
        <v>41456</v>
      </c>
      <c r="N184" s="0" t="n">
        <v>0.41</v>
      </c>
      <c r="O184" s="0"/>
      <c r="P184" s="0"/>
      <c r="Q184" s="431" t="n">
        <v>41456</v>
      </c>
      <c r="R184" s="0" t="n">
        <v>0.185</v>
      </c>
      <c r="S184" s="0"/>
      <c r="T184" s="0"/>
      <c r="U184" s="431" t="n">
        <v>41456</v>
      </c>
      <c r="V184" s="0" t="n">
        <v>0.1625</v>
      </c>
      <c r="W184" s="0"/>
      <c r="X184" s="0"/>
      <c r="Y184" s="431" t="n">
        <v>41456</v>
      </c>
      <c r="Z184" s="0" t="n">
        <v>3.519</v>
      </c>
      <c r="AA184" s="0"/>
      <c r="AB184" s="0"/>
      <c r="AC184" s="431" t="n">
        <v>41456</v>
      </c>
      <c r="AD184" s="0" t="n">
        <v>1.323190599819</v>
      </c>
      <c r="AE184" s="0"/>
      <c r="AF184" s="0"/>
      <c r="AG184" s="431" t="n">
        <v>41456</v>
      </c>
      <c r="AH184" s="0" t="n">
        <v>0.064587621777498</v>
      </c>
      <c r="AI184" s="0"/>
      <c r="AJ184" s="0"/>
      <c r="AK184" s="431" t="n">
        <v>41456</v>
      </c>
      <c r="AL184" s="0" t="n">
        <v>0.073180020956336</v>
      </c>
      <c r="AM184" s="0"/>
      <c r="AN184" s="0"/>
      <c r="AO184" s="431" t="n">
        <v>41456</v>
      </c>
      <c r="AP184" s="0" t="n">
        <v>0</v>
      </c>
      <c r="AQ184" s="0"/>
      <c r="AR184" s="0"/>
      <c r="AS184" s="0"/>
      <c r="AT184" s="0"/>
      <c r="AU184" s="0"/>
      <c r="AW184" s="431" t="n">
        <v>41456</v>
      </c>
      <c r="AX184" s="0" t="n">
        <v>0.165</v>
      </c>
      <c r="AY184" s="0"/>
      <c r="BA184" s="431" t="n">
        <v>41244</v>
      </c>
      <c r="BB184" s="0" t="n">
        <v>0.01</v>
      </c>
      <c r="BC184" s="0"/>
      <c r="BE184" s="431" t="n">
        <v>41426</v>
      </c>
      <c r="BF184" s="0" t="n">
        <v>0.15</v>
      </c>
      <c r="BG184" s="0"/>
      <c r="BI184" s="431" t="n">
        <v>41365</v>
      </c>
      <c r="BJ184" s="0" t="n">
        <v>-0.2</v>
      </c>
      <c r="BK184" s="0"/>
      <c r="BM184" s="431" t="n">
        <v>41456</v>
      </c>
      <c r="BN184" s="0" t="n">
        <v>0.17</v>
      </c>
      <c r="BO184" s="0"/>
    </row>
    <row r="185" customFormat="false" ht="12.75" hidden="false" customHeight="false" outlineLevel="0" collapsed="false">
      <c r="A185" s="431" t="n">
        <v>41487</v>
      </c>
      <c r="B185" s="0" t="n">
        <v>0.1625</v>
      </c>
      <c r="C185" s="0"/>
      <c r="D185" s="0"/>
      <c r="E185" s="431" t="n">
        <v>41487</v>
      </c>
      <c r="F185" s="0" t="n">
        <v>0.15</v>
      </c>
      <c r="G185" s="0"/>
      <c r="H185" s="0"/>
      <c r="I185" s="431" t="n">
        <v>41487</v>
      </c>
      <c r="J185" s="0" t="n">
        <v>0.525</v>
      </c>
      <c r="K185" s="0"/>
      <c r="L185" s="0"/>
      <c r="M185" s="431" t="n">
        <v>41487</v>
      </c>
      <c r="N185" s="0" t="n">
        <v>0.41</v>
      </c>
      <c r="O185" s="0"/>
      <c r="P185" s="0"/>
      <c r="Q185" s="431" t="n">
        <v>41487</v>
      </c>
      <c r="R185" s="0" t="n">
        <v>0.185</v>
      </c>
      <c r="S185" s="0"/>
      <c r="T185" s="0"/>
      <c r="U185" s="431" t="n">
        <v>41487</v>
      </c>
      <c r="V185" s="0" t="n">
        <v>0.1625</v>
      </c>
      <c r="W185" s="0"/>
      <c r="X185" s="0"/>
      <c r="Y185" s="431" t="n">
        <v>41487</v>
      </c>
      <c r="Z185" s="0" t="n">
        <v>3.511</v>
      </c>
      <c r="AA185" s="0"/>
      <c r="AB185" s="0"/>
      <c r="AC185" s="431" t="n">
        <v>41487</v>
      </c>
      <c r="AD185" s="0" t="n">
        <v>1.322603409182</v>
      </c>
      <c r="AE185" s="0"/>
      <c r="AF185" s="0"/>
      <c r="AG185" s="431" t="n">
        <v>41487</v>
      </c>
      <c r="AH185" s="0" t="n">
        <v>0.064609467566575</v>
      </c>
      <c r="AI185" s="0"/>
      <c r="AJ185" s="0"/>
      <c r="AK185" s="431" t="n">
        <v>41487</v>
      </c>
      <c r="AL185" s="0" t="n">
        <v>0.073181352439266</v>
      </c>
      <c r="AM185" s="0"/>
      <c r="AN185" s="0"/>
      <c r="AO185" s="431" t="n">
        <v>41487</v>
      </c>
      <c r="AP185" s="0" t="n">
        <v>0</v>
      </c>
      <c r="AQ185" s="0"/>
      <c r="AR185" s="0"/>
      <c r="AS185" s="0"/>
      <c r="AT185" s="0"/>
      <c r="AU185" s="0"/>
      <c r="AW185" s="431" t="n">
        <v>41487</v>
      </c>
      <c r="AX185" s="0" t="n">
        <v>0.1625</v>
      </c>
      <c r="AY185" s="0"/>
      <c r="BA185" s="431" t="n">
        <v>41275</v>
      </c>
      <c r="BB185" s="0" t="n">
        <v>0.01</v>
      </c>
      <c r="BC185" s="0"/>
      <c r="BE185" s="431" t="n">
        <v>41456</v>
      </c>
      <c r="BF185" s="0" t="n">
        <v>0.15</v>
      </c>
      <c r="BG185" s="0"/>
      <c r="BI185" s="431" t="n">
        <v>41395</v>
      </c>
      <c r="BJ185" s="0" t="n">
        <v>-0.2</v>
      </c>
      <c r="BK185" s="0"/>
      <c r="BM185" s="431" t="n">
        <v>41487</v>
      </c>
      <c r="BN185" s="0" t="n">
        <v>0.17</v>
      </c>
      <c r="BO185" s="0"/>
    </row>
    <row r="186" customFormat="false" ht="12.75" hidden="false" customHeight="false" outlineLevel="0" collapsed="false">
      <c r="A186" s="431" t="n">
        <v>41518</v>
      </c>
      <c r="B186" s="0" t="n">
        <v>0.16</v>
      </c>
      <c r="C186" s="0"/>
      <c r="D186" s="0"/>
      <c r="E186" s="431" t="n">
        <v>41518</v>
      </c>
      <c r="F186" s="0" t="n">
        <v>0.147</v>
      </c>
      <c r="G186" s="0"/>
      <c r="H186" s="0"/>
      <c r="I186" s="431" t="n">
        <v>41518</v>
      </c>
      <c r="J186" s="0" t="n">
        <v>0.425</v>
      </c>
      <c r="K186" s="0"/>
      <c r="L186" s="0"/>
      <c r="M186" s="431" t="n">
        <v>41518</v>
      </c>
      <c r="N186" s="0" t="n">
        <v>0.3825</v>
      </c>
      <c r="O186" s="0"/>
      <c r="P186" s="0"/>
      <c r="Q186" s="431" t="n">
        <v>41518</v>
      </c>
      <c r="R186" s="0" t="n">
        <v>0.1625</v>
      </c>
      <c r="S186" s="0"/>
      <c r="T186" s="0"/>
      <c r="U186" s="431" t="n">
        <v>41518</v>
      </c>
      <c r="V186" s="0" t="n">
        <v>0.1625</v>
      </c>
      <c r="W186" s="0"/>
      <c r="X186" s="0"/>
      <c r="Y186" s="431" t="n">
        <v>41518</v>
      </c>
      <c r="Z186" s="0" t="n">
        <v>3.491</v>
      </c>
      <c r="AA186" s="0"/>
      <c r="AB186" s="0"/>
      <c r="AC186" s="431" t="n">
        <v>41518</v>
      </c>
      <c r="AD186" s="0" t="n">
        <v>1.322020935965</v>
      </c>
      <c r="AE186" s="0"/>
      <c r="AF186" s="0"/>
      <c r="AG186" s="431" t="n">
        <v>41518</v>
      </c>
      <c r="AH186" s="0" t="n">
        <v>0.064631313355811</v>
      </c>
      <c r="AI186" s="0"/>
      <c r="AJ186" s="0"/>
      <c r="AK186" s="431" t="n">
        <v>41518</v>
      </c>
      <c r="AL186" s="0" t="n">
        <v>0.073182683922196</v>
      </c>
      <c r="AM186" s="0"/>
      <c r="AN186" s="0"/>
      <c r="AO186" s="431" t="n">
        <v>41518</v>
      </c>
      <c r="AP186" s="0" t="n">
        <v>0</v>
      </c>
      <c r="AQ186" s="0"/>
      <c r="AR186" s="0"/>
      <c r="AS186" s="0"/>
      <c r="AT186" s="0"/>
      <c r="AU186" s="0"/>
      <c r="AW186" s="431" t="n">
        <v>41518</v>
      </c>
      <c r="AX186" s="0" t="n">
        <v>0.16</v>
      </c>
      <c r="AY186" s="0"/>
      <c r="BA186" s="431" t="n">
        <v>41306</v>
      </c>
      <c r="BB186" s="0" t="n">
        <v>0.01</v>
      </c>
      <c r="BC186" s="0"/>
      <c r="BE186" s="431" t="n">
        <v>41487</v>
      </c>
      <c r="BF186" s="0" t="n">
        <v>0.15</v>
      </c>
      <c r="BG186" s="0"/>
      <c r="BI186" s="431" t="n">
        <v>41426</v>
      </c>
      <c r="BJ186" s="0" t="n">
        <v>-0.2</v>
      </c>
      <c r="BK186" s="0"/>
      <c r="BM186" s="431" t="n">
        <v>41518</v>
      </c>
      <c r="BN186" s="0" t="n">
        <v>0.17</v>
      </c>
      <c r="BO186" s="0"/>
    </row>
    <row r="187" customFormat="false" ht="12.75" hidden="false" customHeight="false" outlineLevel="0" collapsed="false">
      <c r="A187" s="431" t="n">
        <v>41548</v>
      </c>
      <c r="B187" s="0" t="n">
        <v>0.175</v>
      </c>
      <c r="C187" s="0"/>
      <c r="D187" s="0"/>
      <c r="E187" s="431" t="n">
        <v>41548</v>
      </c>
      <c r="F187" s="0" t="n">
        <v>0.163</v>
      </c>
      <c r="G187" s="0"/>
      <c r="H187" s="0"/>
      <c r="I187" s="431" t="n">
        <v>41548</v>
      </c>
      <c r="J187" s="0" t="n">
        <v>0.345</v>
      </c>
      <c r="K187" s="0"/>
      <c r="L187" s="0"/>
      <c r="M187" s="431" t="n">
        <v>41548</v>
      </c>
      <c r="N187" s="0" t="n">
        <v>0.3625</v>
      </c>
      <c r="O187" s="0"/>
      <c r="P187" s="0"/>
      <c r="Q187" s="431" t="n">
        <v>41548</v>
      </c>
      <c r="R187" s="0" t="n">
        <v>0.185</v>
      </c>
      <c r="S187" s="0"/>
      <c r="T187" s="0"/>
      <c r="U187" s="431" t="n">
        <v>41548</v>
      </c>
      <c r="V187" s="0" t="n">
        <v>0.165</v>
      </c>
      <c r="W187" s="0"/>
      <c r="X187" s="0"/>
      <c r="Y187" s="431" t="n">
        <v>41548</v>
      </c>
      <c r="Z187" s="0" t="n">
        <v>3.499</v>
      </c>
      <c r="AA187" s="0"/>
      <c r="AB187" s="0"/>
      <c r="AC187" s="431" t="n">
        <v>41548</v>
      </c>
      <c r="AD187" s="0" t="n">
        <v>1.321461738094</v>
      </c>
      <c r="AE187" s="0"/>
      <c r="AF187" s="0"/>
      <c r="AG187" s="431" t="n">
        <v>41548</v>
      </c>
      <c r="AH187" s="0" t="n">
        <v>0.064652454442318</v>
      </c>
      <c r="AI187" s="0"/>
      <c r="AJ187" s="0"/>
      <c r="AK187" s="431" t="n">
        <v>41548</v>
      </c>
      <c r="AL187" s="0" t="n">
        <v>0.073183972454065</v>
      </c>
      <c r="AM187" s="0"/>
      <c r="AN187" s="0"/>
      <c r="AO187" s="431" t="n">
        <v>41548</v>
      </c>
      <c r="AP187" s="0" t="n">
        <v>0</v>
      </c>
      <c r="AQ187" s="0"/>
      <c r="AR187" s="0"/>
      <c r="AS187" s="0"/>
      <c r="AT187" s="0"/>
      <c r="AU187" s="0"/>
      <c r="AW187" s="431" t="n">
        <v>41548</v>
      </c>
      <c r="AX187" s="0" t="n">
        <v>0.175</v>
      </c>
      <c r="AY187" s="0"/>
      <c r="BA187" s="431" t="n">
        <v>41334</v>
      </c>
      <c r="BB187" s="0" t="n">
        <v>0.01</v>
      </c>
      <c r="BC187" s="0"/>
      <c r="BE187" s="431" t="n">
        <v>41518</v>
      </c>
      <c r="BF187" s="0" t="n">
        <v>0.15</v>
      </c>
      <c r="BG187" s="0"/>
      <c r="BI187" s="431" t="n">
        <v>41456</v>
      </c>
      <c r="BJ187" s="0" t="n">
        <v>-0.2</v>
      </c>
      <c r="BK187" s="0"/>
      <c r="BM187" s="431" t="n">
        <v>41548</v>
      </c>
      <c r="BN187" s="0" t="n">
        <v>0.17</v>
      </c>
      <c r="BO187" s="0"/>
    </row>
    <row r="188" customFormat="false" ht="12.75" hidden="false" customHeight="false" outlineLevel="0" collapsed="false">
      <c r="A188" s="431" t="n">
        <v>41579</v>
      </c>
      <c r="B188" s="0" t="n">
        <v>0.215</v>
      </c>
      <c r="C188" s="0"/>
      <c r="D188" s="0"/>
      <c r="E188" s="431" t="n">
        <v>41579</v>
      </c>
      <c r="F188" s="0" t="n">
        <v>0.235</v>
      </c>
      <c r="G188" s="0"/>
      <c r="H188" s="0"/>
      <c r="I188" s="431" t="n">
        <v>41579</v>
      </c>
      <c r="J188" s="0" t="n">
        <v>0.725</v>
      </c>
      <c r="K188" s="0"/>
      <c r="L188" s="0"/>
      <c r="M188" s="431" t="n">
        <v>41579</v>
      </c>
      <c r="N188" s="0" t="n">
        <v>0.695</v>
      </c>
      <c r="O188" s="0"/>
      <c r="P188" s="0"/>
      <c r="Q188" s="431" t="n">
        <v>41579</v>
      </c>
      <c r="R188" s="0" t="n">
        <v>0.2875</v>
      </c>
      <c r="S188" s="0"/>
      <c r="T188" s="0"/>
      <c r="U188" s="431" t="n">
        <v>41579</v>
      </c>
      <c r="V188" s="0" t="n">
        <v>0.24</v>
      </c>
      <c r="W188" s="0"/>
      <c r="X188" s="0"/>
      <c r="Y188" s="431" t="n">
        <v>41579</v>
      </c>
      <c r="Z188" s="0" t="n">
        <v>3.547</v>
      </c>
      <c r="AA188" s="0"/>
      <c r="AB188" s="0"/>
      <c r="AC188" s="431" t="n">
        <v>41579</v>
      </c>
      <c r="AD188" s="0" t="n">
        <v>1.320888529841</v>
      </c>
      <c r="AE188" s="0"/>
      <c r="AF188" s="0"/>
      <c r="AG188" s="431" t="n">
        <v>41579</v>
      </c>
      <c r="AH188" s="0" t="n">
        <v>0.064674300231865</v>
      </c>
      <c r="AI188" s="0"/>
      <c r="AJ188" s="0"/>
      <c r="AK188" s="431" t="n">
        <v>41579</v>
      </c>
      <c r="AL188" s="0" t="n">
        <v>0.073185303937</v>
      </c>
      <c r="AM188" s="0"/>
      <c r="AN188" s="0"/>
      <c r="AO188" s="431" t="n">
        <v>41579</v>
      </c>
      <c r="AP188" s="0" t="n">
        <v>0</v>
      </c>
      <c r="AQ188" s="0"/>
      <c r="AR188" s="0"/>
      <c r="AS188" s="0"/>
      <c r="AT188" s="0"/>
      <c r="AU188" s="0"/>
      <c r="AW188" s="431" t="n">
        <v>41579</v>
      </c>
      <c r="AX188" s="0" t="n">
        <v>0.215</v>
      </c>
      <c r="AY188" s="0"/>
      <c r="BA188" s="431" t="n">
        <v>41365</v>
      </c>
      <c r="BB188" s="0" t="n">
        <v>0.0105</v>
      </c>
      <c r="BC188" s="0"/>
      <c r="BE188" s="431" t="n">
        <v>41548</v>
      </c>
      <c r="BF188" s="0" t="n">
        <v>0.15</v>
      </c>
      <c r="BG188" s="0"/>
      <c r="BI188" s="431" t="n">
        <v>41487</v>
      </c>
      <c r="BJ188" s="0" t="n">
        <v>-0.2</v>
      </c>
      <c r="BK188" s="0"/>
      <c r="BM188" s="431" t="n">
        <v>41579</v>
      </c>
      <c r="BN188" s="0" t="n">
        <v>0.29</v>
      </c>
      <c r="BO188" s="0"/>
    </row>
    <row r="189" customFormat="false" ht="12.75" hidden="false" customHeight="false" outlineLevel="0" collapsed="false">
      <c r="A189" s="431" t="n">
        <v>41609</v>
      </c>
      <c r="B189" s="0" t="n">
        <v>0.255</v>
      </c>
      <c r="C189" s="0"/>
      <c r="D189" s="0"/>
      <c r="E189" s="431" t="n">
        <v>41609</v>
      </c>
      <c r="F189" s="0" t="n">
        <v>0.275</v>
      </c>
      <c r="G189" s="0"/>
      <c r="H189" s="0"/>
      <c r="I189" s="431" t="n">
        <v>41609</v>
      </c>
      <c r="J189" s="0" t="n">
        <v>1.045</v>
      </c>
      <c r="K189" s="0"/>
      <c r="L189" s="0"/>
      <c r="M189" s="431" t="n">
        <v>41609</v>
      </c>
      <c r="N189" s="0" t="n">
        <v>1.01</v>
      </c>
      <c r="O189" s="0"/>
      <c r="P189" s="0"/>
      <c r="Q189" s="431" t="n">
        <v>41609</v>
      </c>
      <c r="R189" s="0" t="n">
        <v>0.3375</v>
      </c>
      <c r="S189" s="0"/>
      <c r="T189" s="0"/>
      <c r="U189" s="431" t="n">
        <v>41609</v>
      </c>
      <c r="V189" s="0" t="n">
        <v>0.295</v>
      </c>
      <c r="W189" s="0"/>
      <c r="X189" s="0"/>
      <c r="Y189" s="431" t="n">
        <v>41609</v>
      </c>
      <c r="Z189" s="0" t="n">
        <v>3.617</v>
      </c>
      <c r="AA189" s="0"/>
      <c r="AB189" s="0"/>
      <c r="AC189" s="431" t="n">
        <v>41609</v>
      </c>
      <c r="AD189" s="0" t="n">
        <v>1.320338286814</v>
      </c>
      <c r="AE189" s="0"/>
      <c r="AF189" s="0"/>
      <c r="AG189" s="431" t="n">
        <v>41609</v>
      </c>
      <c r="AH189" s="0" t="n">
        <v>0.064695441318675</v>
      </c>
      <c r="AI189" s="0"/>
      <c r="AJ189" s="0"/>
      <c r="AK189" s="431" t="n">
        <v>41609</v>
      </c>
      <c r="AL189" s="0" t="n">
        <v>0.073186592468866</v>
      </c>
      <c r="AM189" s="0"/>
      <c r="AN189" s="0"/>
      <c r="AO189" s="431" t="n">
        <v>41609</v>
      </c>
      <c r="AP189" s="0" t="n">
        <v>0</v>
      </c>
      <c r="AQ189" s="0"/>
      <c r="AR189" s="0"/>
      <c r="AS189" s="0"/>
      <c r="AT189" s="0"/>
      <c r="AU189" s="0"/>
      <c r="AW189" s="431" t="n">
        <v>41609</v>
      </c>
      <c r="AX189" s="0" t="n">
        <v>0.255</v>
      </c>
      <c r="AY189" s="0"/>
      <c r="BA189" s="431" t="n">
        <v>41395</v>
      </c>
      <c r="BB189" s="0" t="n">
        <v>0.0105</v>
      </c>
      <c r="BC189" s="0"/>
      <c r="BE189" s="431" t="n">
        <v>41579</v>
      </c>
      <c r="BF189" s="0" t="n">
        <v>0.15</v>
      </c>
      <c r="BG189" s="0"/>
      <c r="BI189" s="431" t="n">
        <v>41518</v>
      </c>
      <c r="BJ189" s="0" t="n">
        <v>-0.2</v>
      </c>
      <c r="BK189" s="0"/>
      <c r="BM189" s="431" t="n">
        <v>41609</v>
      </c>
      <c r="BN189" s="0" t="n">
        <v>0.31</v>
      </c>
      <c r="BO189" s="0"/>
    </row>
    <row r="190" customFormat="false" ht="12.75" hidden="false" customHeight="false" outlineLevel="0" collapsed="false">
      <c r="A190" s="431" t="n">
        <v>41640</v>
      </c>
      <c r="B190" s="0" t="n">
        <v>0.2675</v>
      </c>
      <c r="C190" s="0"/>
      <c r="D190" s="0"/>
      <c r="E190" s="431" t="n">
        <v>41640</v>
      </c>
      <c r="F190" s="0" t="n">
        <v>0.285</v>
      </c>
      <c r="G190" s="0"/>
      <c r="H190" s="0"/>
      <c r="I190" s="431" t="n">
        <v>41640</v>
      </c>
      <c r="J190" s="0" t="n">
        <v>1.52</v>
      </c>
      <c r="K190" s="0"/>
      <c r="L190" s="0"/>
      <c r="M190" s="431" t="n">
        <v>41640</v>
      </c>
      <c r="N190" s="0" t="n">
        <v>1.165</v>
      </c>
      <c r="O190" s="0"/>
      <c r="P190" s="0"/>
      <c r="Q190" s="431" t="n">
        <v>41640</v>
      </c>
      <c r="R190" s="0" t="n">
        <v>0.4375</v>
      </c>
      <c r="S190" s="0"/>
      <c r="T190" s="0"/>
      <c r="U190" s="431" t="n">
        <v>41640</v>
      </c>
      <c r="V190" s="0" t="n">
        <v>0.3425</v>
      </c>
      <c r="W190" s="0"/>
      <c r="X190" s="0"/>
      <c r="Y190" s="431" t="n">
        <v>41640</v>
      </c>
      <c r="Z190" s="0" t="n">
        <v>3.899</v>
      </c>
      <c r="AA190" s="0"/>
      <c r="AB190" s="0"/>
      <c r="AC190" s="431" t="n">
        <v>41640</v>
      </c>
      <c r="AD190" s="0" t="n">
        <v>1.319774320371</v>
      </c>
      <c r="AE190" s="0"/>
      <c r="AF190" s="0"/>
      <c r="AG190" s="431" t="n">
        <v>41640</v>
      </c>
      <c r="AH190" s="0" t="n">
        <v>0.064717287108533</v>
      </c>
      <c r="AI190" s="0"/>
      <c r="AJ190" s="0"/>
      <c r="AK190" s="431" t="n">
        <v>41640</v>
      </c>
      <c r="AL190" s="0" t="n">
        <v>0.073187923951799</v>
      </c>
      <c r="AM190" s="0"/>
      <c r="AN190" s="0"/>
      <c r="AO190" s="431" t="n">
        <v>41640</v>
      </c>
      <c r="AP190" s="0" t="n">
        <v>0</v>
      </c>
      <c r="AQ190" s="0"/>
      <c r="AR190" s="0"/>
      <c r="AS190" s="0"/>
      <c r="AT190" s="0"/>
      <c r="AU190" s="0"/>
      <c r="AW190" s="431" t="n">
        <v>41640</v>
      </c>
      <c r="AX190" s="0" t="n">
        <v>0.2675</v>
      </c>
      <c r="AY190" s="0"/>
      <c r="BA190" s="431" t="n">
        <v>41426</v>
      </c>
      <c r="BB190" s="0" t="n">
        <v>0.0105</v>
      </c>
      <c r="BC190" s="0"/>
      <c r="BE190" s="431" t="n">
        <v>41609</v>
      </c>
      <c r="BF190" s="0" t="n">
        <v>0.15</v>
      </c>
      <c r="BG190" s="0"/>
      <c r="BI190" s="431" t="n">
        <v>41548</v>
      </c>
      <c r="BJ190" s="0" t="n">
        <v>-0.2</v>
      </c>
      <c r="BK190" s="0"/>
      <c r="BM190" s="431" t="n">
        <v>41640</v>
      </c>
      <c r="BN190" s="0" t="n">
        <v>0.325</v>
      </c>
      <c r="BO190" s="0"/>
    </row>
    <row r="191" customFormat="false" ht="12.75" hidden="false" customHeight="false" outlineLevel="0" collapsed="false">
      <c r="A191" s="431" t="n">
        <v>41671</v>
      </c>
      <c r="B191" s="0" t="n">
        <v>0.245</v>
      </c>
      <c r="C191" s="0"/>
      <c r="D191" s="0"/>
      <c r="E191" s="431" t="n">
        <v>41671</v>
      </c>
      <c r="F191" s="0" t="n">
        <v>0.26</v>
      </c>
      <c r="G191" s="0"/>
      <c r="H191" s="0"/>
      <c r="I191" s="431" t="n">
        <v>41671</v>
      </c>
      <c r="J191" s="0" t="n">
        <v>1.4</v>
      </c>
      <c r="K191" s="0"/>
      <c r="L191" s="0"/>
      <c r="M191" s="431" t="n">
        <v>41671</v>
      </c>
      <c r="N191" s="0" t="n">
        <v>1.155</v>
      </c>
      <c r="O191" s="0"/>
      <c r="P191" s="0"/>
      <c r="Q191" s="431" t="n">
        <v>41671</v>
      </c>
      <c r="R191" s="0" t="n">
        <v>0.435</v>
      </c>
      <c r="S191" s="0"/>
      <c r="T191" s="0"/>
      <c r="U191" s="431" t="n">
        <v>41671</v>
      </c>
      <c r="V191" s="0" t="n">
        <v>0.3375</v>
      </c>
      <c r="W191" s="0"/>
      <c r="X191" s="0"/>
      <c r="Y191" s="431" t="n">
        <v>41671</v>
      </c>
      <c r="Z191" s="0" t="n">
        <v>3.818</v>
      </c>
      <c r="AA191" s="0"/>
      <c r="AB191" s="0"/>
      <c r="AC191" s="431" t="n">
        <v>41671</v>
      </c>
      <c r="AD191" s="0" t="n">
        <v>1.319215041835</v>
      </c>
      <c r="AE191" s="0"/>
      <c r="AF191" s="0"/>
      <c r="AG191" s="431" t="n">
        <v>41671</v>
      </c>
      <c r="AH191" s="0" t="n">
        <v>0.064739132898549</v>
      </c>
      <c r="AI191" s="0"/>
      <c r="AJ191" s="0"/>
      <c r="AK191" s="431" t="n">
        <v>41671</v>
      </c>
      <c r="AL191" s="0" t="n">
        <v>0.073189255434733</v>
      </c>
      <c r="AM191" s="0"/>
      <c r="AN191" s="0"/>
      <c r="AO191" s="431" t="n">
        <v>41671</v>
      </c>
      <c r="AP191" s="0" t="n">
        <v>0</v>
      </c>
      <c r="AQ191" s="0"/>
      <c r="AR191" s="0"/>
      <c r="AS191" s="0"/>
      <c r="AT191" s="0"/>
      <c r="AU191" s="0"/>
      <c r="AW191" s="431" t="n">
        <v>41671</v>
      </c>
      <c r="AX191" s="0" t="n">
        <v>0.245</v>
      </c>
      <c r="AY191" s="0"/>
      <c r="BA191" s="431" t="n">
        <v>41456</v>
      </c>
      <c r="BB191" s="0" t="n">
        <v>0.0105</v>
      </c>
      <c r="BC191" s="0"/>
      <c r="BE191" s="431" t="n">
        <v>41640</v>
      </c>
      <c r="BF191" s="0" t="n">
        <v>0.15</v>
      </c>
      <c r="BG191" s="0"/>
      <c r="BI191" s="431" t="n">
        <v>41579</v>
      </c>
      <c r="BJ191" s="0" t="n">
        <v>-0.195</v>
      </c>
      <c r="BK191" s="0"/>
      <c r="BM191" s="431" t="n">
        <v>41671</v>
      </c>
      <c r="BN191" s="0" t="n">
        <v>0.37</v>
      </c>
      <c r="BO191" s="0"/>
    </row>
    <row r="192" customFormat="false" ht="12.75" hidden="false" customHeight="false" outlineLevel="0" collapsed="false">
      <c r="A192" s="431" t="n">
        <v>41699</v>
      </c>
      <c r="B192" s="0" t="n">
        <v>0.2425</v>
      </c>
      <c r="C192" s="0"/>
      <c r="D192" s="0"/>
      <c r="E192" s="431" t="n">
        <v>41699</v>
      </c>
      <c r="F192" s="0" t="n">
        <v>0.258</v>
      </c>
      <c r="G192" s="0"/>
      <c r="H192" s="0"/>
      <c r="I192" s="431" t="n">
        <v>41699</v>
      </c>
      <c r="J192" s="0" t="n">
        <v>0.88</v>
      </c>
      <c r="K192" s="0"/>
      <c r="L192" s="0"/>
      <c r="M192" s="431" t="n">
        <v>41699</v>
      </c>
      <c r="N192" s="0" t="n">
        <v>0.795</v>
      </c>
      <c r="O192" s="0"/>
      <c r="P192" s="0"/>
      <c r="Q192" s="431" t="n">
        <v>41699</v>
      </c>
      <c r="R192" s="0" t="n">
        <v>0.3025</v>
      </c>
      <c r="S192" s="0"/>
      <c r="T192" s="0"/>
      <c r="U192" s="431" t="n">
        <v>41699</v>
      </c>
      <c r="V192" s="0" t="n">
        <v>0.26</v>
      </c>
      <c r="W192" s="0"/>
      <c r="X192" s="0"/>
      <c r="Y192" s="431" t="n">
        <v>41699</v>
      </c>
      <c r="Z192" s="0" t="n">
        <v>3.714</v>
      </c>
      <c r="AA192" s="0"/>
      <c r="AB192" s="0"/>
      <c r="AC192" s="431" t="n">
        <v>41699</v>
      </c>
      <c r="AD192" s="0" t="n">
        <v>1.318713911532</v>
      </c>
      <c r="AE192" s="0"/>
      <c r="AF192" s="0"/>
      <c r="AG192" s="431" t="n">
        <v>41699</v>
      </c>
      <c r="AH192" s="0" t="n">
        <v>0.06475886458</v>
      </c>
      <c r="AI192" s="0"/>
      <c r="AJ192" s="0"/>
      <c r="AK192" s="431" t="n">
        <v>41699</v>
      </c>
      <c r="AL192" s="0" t="n">
        <v>0.073190458064479</v>
      </c>
      <c r="AM192" s="0"/>
      <c r="AN192" s="0"/>
      <c r="AO192" s="431" t="n">
        <v>41699</v>
      </c>
      <c r="AP192" s="0" t="n">
        <v>0</v>
      </c>
      <c r="AQ192" s="0"/>
      <c r="AR192" s="0"/>
      <c r="AS192" s="0"/>
      <c r="AT192" s="0"/>
      <c r="AU192" s="0"/>
      <c r="AW192" s="431" t="n">
        <v>41699</v>
      </c>
      <c r="AX192" s="0" t="n">
        <v>0.2425</v>
      </c>
      <c r="AY192" s="0"/>
      <c r="BA192" s="431" t="n">
        <v>41487</v>
      </c>
      <c r="BB192" s="0" t="n">
        <v>0.0105</v>
      </c>
      <c r="BC192" s="0"/>
      <c r="BE192" s="431" t="n">
        <v>41671</v>
      </c>
      <c r="BF192" s="0" t="n">
        <v>0.15</v>
      </c>
      <c r="BG192" s="0"/>
      <c r="BI192" s="431" t="n">
        <v>41609</v>
      </c>
      <c r="BJ192" s="0" t="n">
        <v>-0.2025</v>
      </c>
      <c r="BK192" s="0"/>
      <c r="BM192" s="431" t="n">
        <v>41699</v>
      </c>
      <c r="BN192" s="0" t="n">
        <v>0.37</v>
      </c>
      <c r="BO192" s="0"/>
    </row>
    <row r="193" customFormat="false" ht="12.75" hidden="false" customHeight="false" outlineLevel="0" collapsed="false">
      <c r="A193" s="431" t="n">
        <v>41730</v>
      </c>
      <c r="B193" s="0" t="n">
        <v>0.1925</v>
      </c>
      <c r="C193" s="0"/>
      <c r="D193" s="0"/>
      <c r="E193" s="431" t="n">
        <v>41730</v>
      </c>
      <c r="F193" s="0" t="n">
        <v>0.163</v>
      </c>
      <c r="G193" s="0"/>
      <c r="H193" s="0"/>
      <c r="I193" s="431" t="n">
        <v>41730</v>
      </c>
      <c r="J193" s="0" t="n">
        <v>0.54</v>
      </c>
      <c r="K193" s="0"/>
      <c r="L193" s="0"/>
      <c r="M193" s="431" t="n">
        <v>41730</v>
      </c>
      <c r="N193" s="0" t="n">
        <v>0.43</v>
      </c>
      <c r="O193" s="0"/>
      <c r="P193" s="0"/>
      <c r="Q193" s="431" t="n">
        <v>41730</v>
      </c>
      <c r="R193" s="0" t="n">
        <v>0.1975</v>
      </c>
      <c r="S193" s="0"/>
      <c r="T193" s="0"/>
      <c r="U193" s="431" t="n">
        <v>41730</v>
      </c>
      <c r="V193" s="0" t="n">
        <v>0.1775</v>
      </c>
      <c r="W193" s="0"/>
      <c r="X193" s="0"/>
      <c r="Y193" s="431" t="n">
        <v>41730</v>
      </c>
      <c r="Z193" s="0" t="n">
        <v>3.604</v>
      </c>
      <c r="AA193" s="0"/>
      <c r="AB193" s="0"/>
      <c r="AC193" s="431" t="n">
        <v>41730</v>
      </c>
      <c r="AD193" s="0" t="n">
        <v>1.318163539072</v>
      </c>
      <c r="AE193" s="0"/>
      <c r="AF193" s="0"/>
      <c r="AG193" s="431" t="n">
        <v>41730</v>
      </c>
      <c r="AH193" s="0" t="n">
        <v>0.064780710370308</v>
      </c>
      <c r="AI193" s="0"/>
      <c r="AJ193" s="0"/>
      <c r="AK193" s="431" t="n">
        <v>41730</v>
      </c>
      <c r="AL193" s="0" t="n">
        <v>0.073191789547414</v>
      </c>
      <c r="AM193" s="0"/>
      <c r="AN193" s="0"/>
      <c r="AO193" s="431" t="n">
        <v>41730</v>
      </c>
      <c r="AP193" s="0" t="n">
        <v>0</v>
      </c>
      <c r="AQ193" s="0"/>
      <c r="AR193" s="0"/>
      <c r="AS193" s="0"/>
      <c r="AT193" s="0"/>
      <c r="AU193" s="0"/>
      <c r="AW193" s="431" t="n">
        <v>41730</v>
      </c>
      <c r="AX193" s="0" t="n">
        <v>0.1925</v>
      </c>
      <c r="AY193" s="0"/>
      <c r="BA193" s="431" t="n">
        <v>41518</v>
      </c>
      <c r="BB193" s="0" t="n">
        <v>0.0105</v>
      </c>
      <c r="BC193" s="0"/>
      <c r="BE193" s="431" t="n">
        <v>41699</v>
      </c>
      <c r="BF193" s="0" t="n">
        <v>0.15</v>
      </c>
      <c r="BG193" s="0"/>
      <c r="BI193" s="431" t="n">
        <v>41640</v>
      </c>
      <c r="BJ193" s="0" t="n">
        <v>-0.205</v>
      </c>
      <c r="BK193" s="0"/>
      <c r="BM193" s="431" t="n">
        <v>41730</v>
      </c>
      <c r="BN193" s="0" t="n">
        <v>0.17</v>
      </c>
      <c r="BO193" s="0"/>
    </row>
    <row r="194" customFormat="false" ht="12.75" hidden="false" customHeight="false" outlineLevel="0" collapsed="false">
      <c r="A194" s="431" t="n">
        <v>41760</v>
      </c>
      <c r="B194" s="0" t="n">
        <v>0.1825</v>
      </c>
      <c r="C194" s="0"/>
      <c r="D194" s="0"/>
      <c r="E194" s="431" t="n">
        <v>41760</v>
      </c>
      <c r="F194" s="0" t="n">
        <v>0.163</v>
      </c>
      <c r="G194" s="0"/>
      <c r="H194" s="0"/>
      <c r="I194" s="431" t="n">
        <v>41760</v>
      </c>
      <c r="J194" s="0" t="n">
        <v>0.425</v>
      </c>
      <c r="K194" s="0"/>
      <c r="L194" s="0"/>
      <c r="M194" s="431" t="n">
        <v>41760</v>
      </c>
      <c r="N194" s="0" t="n">
        <v>0.3825</v>
      </c>
      <c r="O194" s="0"/>
      <c r="P194" s="0"/>
      <c r="Q194" s="431" t="n">
        <v>41760</v>
      </c>
      <c r="R194" s="0" t="n">
        <v>0.1725</v>
      </c>
      <c r="S194" s="0"/>
      <c r="T194" s="0"/>
      <c r="U194" s="431" t="n">
        <v>41760</v>
      </c>
      <c r="V194" s="0" t="n">
        <v>0.1625</v>
      </c>
      <c r="W194" s="0"/>
      <c r="X194" s="0"/>
      <c r="Y194" s="431" t="n">
        <v>41760</v>
      </c>
      <c r="Z194" s="0" t="n">
        <v>3.59</v>
      </c>
      <c r="AA194" s="0"/>
      <c r="AB194" s="0"/>
      <c r="AC194" s="431" t="n">
        <v>41760</v>
      </c>
      <c r="AD194" s="0" t="n">
        <v>1.317635368145</v>
      </c>
      <c r="AE194" s="0"/>
      <c r="AF194" s="0"/>
      <c r="AG194" s="431" t="n">
        <v>41760</v>
      </c>
      <c r="AH194" s="0" t="n">
        <v>0.064801851457863</v>
      </c>
      <c r="AI194" s="0"/>
      <c r="AJ194" s="0"/>
      <c r="AK194" s="431" t="n">
        <v>41760</v>
      </c>
      <c r="AL194" s="0" t="n">
        <v>0.073193078079286</v>
      </c>
      <c r="AM194" s="0"/>
      <c r="AN194" s="0"/>
      <c r="AO194" s="431" t="n">
        <v>41760</v>
      </c>
      <c r="AP194" s="0" t="n">
        <v>0</v>
      </c>
      <c r="AQ194" s="0"/>
      <c r="AR194" s="0"/>
      <c r="AS194" s="0"/>
      <c r="AT194" s="0"/>
      <c r="AU194" s="0"/>
      <c r="AW194" s="431" t="n">
        <v>41760</v>
      </c>
      <c r="AX194" s="0" t="n">
        <v>0.1825</v>
      </c>
      <c r="AY194" s="0"/>
      <c r="BA194" s="431" t="n">
        <v>41548</v>
      </c>
      <c r="BB194" s="0" t="n">
        <v>0.0105</v>
      </c>
      <c r="BC194" s="0"/>
      <c r="BE194" s="431" t="n">
        <v>41730</v>
      </c>
      <c r="BF194" s="0" t="n">
        <v>0.15</v>
      </c>
      <c r="BG194" s="0"/>
      <c r="BI194" s="431" t="n">
        <v>41671</v>
      </c>
      <c r="BJ194" s="0" t="n">
        <v>-0.2075</v>
      </c>
      <c r="BK194" s="0"/>
      <c r="BM194" s="431" t="n">
        <v>41760</v>
      </c>
      <c r="BN194" s="0" t="n">
        <v>0.17</v>
      </c>
      <c r="BO194" s="0"/>
    </row>
    <row r="195" customFormat="false" ht="12.75" hidden="false" customHeight="false" outlineLevel="0" collapsed="false">
      <c r="A195" s="431" t="n">
        <v>41791</v>
      </c>
      <c r="B195" s="0" t="n">
        <v>0.1775</v>
      </c>
      <c r="C195" s="0"/>
      <c r="D195" s="0"/>
      <c r="E195" s="431" t="n">
        <v>41791</v>
      </c>
      <c r="F195" s="0" t="n">
        <v>0.158</v>
      </c>
      <c r="G195" s="0"/>
      <c r="H195" s="0"/>
      <c r="I195" s="431" t="n">
        <v>41791</v>
      </c>
      <c r="J195" s="0" t="n">
        <v>0.425</v>
      </c>
      <c r="K195" s="0"/>
      <c r="L195" s="0"/>
      <c r="M195" s="431" t="n">
        <v>41791</v>
      </c>
      <c r="N195" s="0" t="n">
        <v>0.3825</v>
      </c>
      <c r="O195" s="0"/>
      <c r="P195" s="0"/>
      <c r="Q195" s="431" t="n">
        <v>41791</v>
      </c>
      <c r="R195" s="0" t="n">
        <v>0.1725</v>
      </c>
      <c r="S195" s="0"/>
      <c r="T195" s="0"/>
      <c r="U195" s="431" t="n">
        <v>41791</v>
      </c>
      <c r="V195" s="0" t="n">
        <v>0.1625</v>
      </c>
      <c r="W195" s="0"/>
      <c r="X195" s="0"/>
      <c r="Y195" s="431" t="n">
        <v>41791</v>
      </c>
      <c r="Z195" s="0" t="n">
        <v>3.606</v>
      </c>
      <c r="AA195" s="0"/>
      <c r="AB195" s="0"/>
      <c r="AC195" s="431" t="n">
        <v>41791</v>
      </c>
      <c r="AD195" s="0" t="n">
        <v>1.31709418182</v>
      </c>
      <c r="AE195" s="0"/>
      <c r="AF195" s="0"/>
      <c r="AG195" s="431" t="n">
        <v>41791</v>
      </c>
      <c r="AH195" s="0" t="n">
        <v>0.064823697248491</v>
      </c>
      <c r="AI195" s="0"/>
      <c r="AJ195" s="0"/>
      <c r="AK195" s="431" t="n">
        <v>41791</v>
      </c>
      <c r="AL195" s="0" t="n">
        <v>0.073194409562222</v>
      </c>
      <c r="AM195" s="0"/>
      <c r="AN195" s="0"/>
      <c r="AO195" s="431" t="n">
        <v>41791</v>
      </c>
      <c r="AP195" s="0" t="n">
        <v>0</v>
      </c>
      <c r="AQ195" s="0"/>
      <c r="AR195" s="0"/>
      <c r="AS195" s="0"/>
      <c r="AT195" s="0"/>
      <c r="AU195" s="0"/>
      <c r="AW195" s="431" t="n">
        <v>41791</v>
      </c>
      <c r="AX195" s="0" t="n">
        <v>0.1775</v>
      </c>
      <c r="AY195" s="0"/>
      <c r="BA195" s="431" t="n">
        <v>41579</v>
      </c>
      <c r="BB195" s="0" t="n">
        <v>0.01</v>
      </c>
      <c r="BC195" s="0"/>
      <c r="BE195" s="431" t="n">
        <v>41760</v>
      </c>
      <c r="BF195" s="0" t="n">
        <v>0.15</v>
      </c>
      <c r="BG195" s="0"/>
      <c r="BI195" s="431" t="n">
        <v>41699</v>
      </c>
      <c r="BJ195" s="0" t="n">
        <v>-0.21</v>
      </c>
      <c r="BK195" s="0"/>
      <c r="BM195" s="431" t="n">
        <v>41791</v>
      </c>
      <c r="BN195" s="0" t="n">
        <v>0.17</v>
      </c>
      <c r="BO195" s="0"/>
    </row>
    <row r="196" customFormat="false" ht="12.75" hidden="false" customHeight="false" outlineLevel="0" collapsed="false">
      <c r="A196" s="431" t="n">
        <v>41821</v>
      </c>
      <c r="B196" s="0" t="n">
        <v>0.1675</v>
      </c>
      <c r="C196" s="0"/>
      <c r="D196" s="0"/>
      <c r="E196" s="431" t="n">
        <v>41821</v>
      </c>
      <c r="F196" s="0" t="n">
        <v>0.147</v>
      </c>
      <c r="G196" s="0"/>
      <c r="H196" s="0"/>
      <c r="I196" s="431" t="n">
        <v>41821</v>
      </c>
      <c r="J196" s="0" t="n">
        <v>0.46</v>
      </c>
      <c r="K196" s="0"/>
      <c r="L196" s="0"/>
      <c r="M196" s="431" t="n">
        <v>41821</v>
      </c>
      <c r="N196" s="0" t="n">
        <v>0.41</v>
      </c>
      <c r="O196" s="0"/>
      <c r="P196" s="0"/>
      <c r="Q196" s="431" t="n">
        <v>41821</v>
      </c>
      <c r="R196" s="0" t="n">
        <v>0.185</v>
      </c>
      <c r="S196" s="0"/>
      <c r="T196" s="0"/>
      <c r="U196" s="431" t="n">
        <v>41821</v>
      </c>
      <c r="V196" s="0" t="n">
        <v>0.1625</v>
      </c>
      <c r="W196" s="0"/>
      <c r="X196" s="0"/>
      <c r="Y196" s="431" t="n">
        <v>41821</v>
      </c>
      <c r="Z196" s="0" t="n">
        <v>3.668</v>
      </c>
      <c r="AA196" s="0"/>
      <c r="AB196" s="0"/>
      <c r="AC196" s="431" t="n">
        <v>41821</v>
      </c>
      <c r="AD196" s="0" t="n">
        <v>1.31657489009</v>
      </c>
      <c r="AE196" s="0"/>
      <c r="AF196" s="0"/>
      <c r="AG196" s="431" t="n">
        <v>41821</v>
      </c>
      <c r="AH196" s="0" t="n">
        <v>0.064844838336347</v>
      </c>
      <c r="AI196" s="0"/>
      <c r="AJ196" s="0"/>
      <c r="AK196" s="431" t="n">
        <v>41821</v>
      </c>
      <c r="AL196" s="0" t="n">
        <v>0.073195698094096</v>
      </c>
      <c r="AM196" s="0"/>
      <c r="AN196" s="0"/>
      <c r="AO196" s="431" t="n">
        <v>41821</v>
      </c>
      <c r="AP196" s="0" t="n">
        <v>0</v>
      </c>
      <c r="AQ196" s="0"/>
      <c r="AR196" s="0"/>
      <c r="AS196" s="0"/>
      <c r="AT196" s="0"/>
      <c r="AU196" s="0"/>
      <c r="AW196" s="431" t="n">
        <v>41821</v>
      </c>
      <c r="AX196" s="0" t="n">
        <v>0.1675</v>
      </c>
      <c r="AY196" s="0"/>
      <c r="BA196" s="431" t="n">
        <v>41609</v>
      </c>
      <c r="BB196" s="0" t="n">
        <v>0.01</v>
      </c>
      <c r="BC196" s="0"/>
      <c r="BE196" s="431" t="n">
        <v>41791</v>
      </c>
      <c r="BF196" s="0" t="n">
        <v>0.15</v>
      </c>
      <c r="BG196" s="0"/>
      <c r="BI196" s="431" t="n">
        <v>41730</v>
      </c>
      <c r="BJ196" s="0" t="n">
        <v>-0.2</v>
      </c>
      <c r="BK196" s="0"/>
      <c r="BM196" s="431" t="n">
        <v>41821</v>
      </c>
      <c r="BN196" s="0" t="n">
        <v>0.17</v>
      </c>
      <c r="BO196" s="0"/>
    </row>
    <row r="197" customFormat="false" ht="12.75" hidden="false" customHeight="false" outlineLevel="0" collapsed="false">
      <c r="A197" s="431" t="n">
        <v>41852</v>
      </c>
      <c r="B197" s="0" t="n">
        <v>0.165</v>
      </c>
      <c r="C197" s="0"/>
      <c r="D197" s="0"/>
      <c r="E197" s="431" t="n">
        <v>41852</v>
      </c>
      <c r="F197" s="0" t="n">
        <v>0.145</v>
      </c>
      <c r="G197" s="0"/>
      <c r="H197" s="0"/>
      <c r="I197" s="431" t="n">
        <v>41852</v>
      </c>
      <c r="J197" s="0" t="n">
        <v>0.525</v>
      </c>
      <c r="K197" s="0"/>
      <c r="L197" s="0"/>
      <c r="M197" s="431" t="n">
        <v>41852</v>
      </c>
      <c r="N197" s="0" t="n">
        <v>0.41</v>
      </c>
      <c r="O197" s="0"/>
      <c r="P197" s="0"/>
      <c r="Q197" s="431" t="n">
        <v>41852</v>
      </c>
      <c r="R197" s="0" t="n">
        <v>0.185</v>
      </c>
      <c r="S197" s="0"/>
      <c r="T197" s="0"/>
      <c r="U197" s="431" t="n">
        <v>41852</v>
      </c>
      <c r="V197" s="0" t="n">
        <v>0.1625</v>
      </c>
      <c r="W197" s="0"/>
      <c r="X197" s="0"/>
      <c r="Y197" s="431" t="n">
        <v>41852</v>
      </c>
      <c r="Z197" s="0" t="n">
        <v>3.66</v>
      </c>
      <c r="AA197" s="0"/>
      <c r="AB197" s="0"/>
      <c r="AC197" s="431" t="n">
        <v>41852</v>
      </c>
      <c r="AD197" s="0" t="n">
        <v>1.316042868066</v>
      </c>
      <c r="AE197" s="0"/>
      <c r="AF197" s="0"/>
      <c r="AG197" s="431" t="n">
        <v>41852</v>
      </c>
      <c r="AH197" s="0" t="n">
        <v>0.064866684127287</v>
      </c>
      <c r="AI197" s="0"/>
      <c r="AJ197" s="0"/>
      <c r="AK197" s="431" t="n">
        <v>41852</v>
      </c>
      <c r="AL197" s="0" t="n">
        <v>0.073197029577032</v>
      </c>
      <c r="AM197" s="0"/>
      <c r="AN197" s="0"/>
      <c r="AO197" s="431" t="n">
        <v>41852</v>
      </c>
      <c r="AP197" s="0" t="n">
        <v>0</v>
      </c>
      <c r="AQ197" s="0"/>
      <c r="AR197" s="0"/>
      <c r="AS197" s="0"/>
      <c r="AT197" s="0"/>
      <c r="AU197" s="0"/>
      <c r="AW197" s="431" t="n">
        <v>41852</v>
      </c>
      <c r="AX197" s="0" t="n">
        <v>0.165</v>
      </c>
      <c r="AY197" s="0"/>
      <c r="BA197" s="431" t="n">
        <v>41640</v>
      </c>
      <c r="BB197" s="0" t="n">
        <v>0.01</v>
      </c>
      <c r="BC197" s="0"/>
      <c r="BE197" s="431" t="n">
        <v>41821</v>
      </c>
      <c r="BF197" s="0" t="n">
        <v>0.15</v>
      </c>
      <c r="BG197" s="0"/>
      <c r="BI197" s="431" t="n">
        <v>41760</v>
      </c>
      <c r="BJ197" s="0" t="n">
        <v>-0.2</v>
      </c>
      <c r="BK197" s="0"/>
      <c r="BM197" s="431" t="n">
        <v>41852</v>
      </c>
      <c r="BN197" s="0" t="n">
        <v>0.17</v>
      </c>
      <c r="BO197" s="0"/>
    </row>
    <row r="198" customFormat="false" ht="12.75" hidden="false" customHeight="false" outlineLevel="0" collapsed="false">
      <c r="A198" s="431" t="n">
        <v>41883</v>
      </c>
      <c r="B198" s="0" t="n">
        <v>0.1625</v>
      </c>
      <c r="C198" s="0"/>
      <c r="D198" s="0"/>
      <c r="E198" s="431" t="n">
        <v>41883</v>
      </c>
      <c r="F198" s="0" t="n">
        <v>0.142</v>
      </c>
      <c r="G198" s="0"/>
      <c r="H198" s="0"/>
      <c r="I198" s="431" t="n">
        <v>41883</v>
      </c>
      <c r="J198" s="0" t="n">
        <v>0.425</v>
      </c>
      <c r="K198" s="0"/>
      <c r="L198" s="0"/>
      <c r="M198" s="431" t="n">
        <v>41883</v>
      </c>
      <c r="N198" s="0" t="n">
        <v>0.3825</v>
      </c>
      <c r="O198" s="0"/>
      <c r="P198" s="0"/>
      <c r="Q198" s="431" t="n">
        <v>41883</v>
      </c>
      <c r="R198" s="0" t="n">
        <v>0.1625</v>
      </c>
      <c r="S198" s="0"/>
      <c r="T198" s="0"/>
      <c r="U198" s="431" t="n">
        <v>41883</v>
      </c>
      <c r="V198" s="0" t="n">
        <v>0.1625</v>
      </c>
      <c r="W198" s="0"/>
      <c r="X198" s="0"/>
      <c r="Y198" s="431" t="n">
        <v>41883</v>
      </c>
      <c r="Z198" s="0" t="n">
        <v>3.639</v>
      </c>
      <c r="AA198" s="0"/>
      <c r="AB198" s="0"/>
      <c r="AC198" s="431" t="n">
        <v>41883</v>
      </c>
      <c r="AD198" s="0" t="n">
        <v>1.315515495064</v>
      </c>
      <c r="AE198" s="0"/>
      <c r="AF198" s="0"/>
      <c r="AG198" s="431" t="n">
        <v>41883</v>
      </c>
      <c r="AH198" s="0" t="n">
        <v>0.064888529918386</v>
      </c>
      <c r="AI198" s="0"/>
      <c r="AJ198" s="0"/>
      <c r="AK198" s="431" t="n">
        <v>41883</v>
      </c>
      <c r="AL198" s="0" t="n">
        <v>0.07319836105997</v>
      </c>
      <c r="AM198" s="0"/>
      <c r="AN198" s="0"/>
      <c r="AO198" s="431" t="n">
        <v>41883</v>
      </c>
      <c r="AP198" s="0" t="n">
        <v>0</v>
      </c>
      <c r="AQ198" s="0"/>
      <c r="AR198" s="0"/>
      <c r="AS198" s="0"/>
      <c r="AT198" s="0"/>
      <c r="AU198" s="0"/>
      <c r="AW198" s="431" t="n">
        <v>41883</v>
      </c>
      <c r="AX198" s="0" t="n">
        <v>0.1625</v>
      </c>
      <c r="AY198" s="0"/>
      <c r="BA198" s="431" t="n">
        <v>41671</v>
      </c>
      <c r="BB198" s="0" t="n">
        <v>0.01</v>
      </c>
      <c r="BC198" s="0"/>
      <c r="BE198" s="431" t="n">
        <v>41852</v>
      </c>
      <c r="BF198" s="0" t="n">
        <v>0.15</v>
      </c>
      <c r="BG198" s="0"/>
      <c r="BI198" s="431" t="n">
        <v>41791</v>
      </c>
      <c r="BJ198" s="0" t="n">
        <v>-0.2</v>
      </c>
      <c r="BK198" s="0"/>
      <c r="BM198" s="431" t="n">
        <v>41883</v>
      </c>
      <c r="BN198" s="0" t="n">
        <v>0.17</v>
      </c>
      <c r="BO198" s="0"/>
    </row>
    <row r="199" customFormat="false" ht="12.75" hidden="false" customHeight="false" outlineLevel="0" collapsed="false">
      <c r="A199" s="431" t="n">
        <v>41913</v>
      </c>
      <c r="B199" s="0" t="n">
        <v>0.1775</v>
      </c>
      <c r="C199" s="0"/>
      <c r="D199" s="0"/>
      <c r="E199" s="431" t="n">
        <v>41913</v>
      </c>
      <c r="F199" s="0" t="n">
        <v>0.158</v>
      </c>
      <c r="G199" s="0"/>
      <c r="H199" s="0"/>
      <c r="I199" s="431" t="n">
        <v>41913</v>
      </c>
      <c r="J199" s="0" t="n">
        <v>0.345</v>
      </c>
      <c r="K199" s="0"/>
      <c r="L199" s="0"/>
      <c r="M199" s="431" t="n">
        <v>41913</v>
      </c>
      <c r="N199" s="0" t="n">
        <v>0.3625</v>
      </c>
      <c r="O199" s="0"/>
      <c r="P199" s="0"/>
      <c r="Q199" s="431" t="n">
        <v>41913</v>
      </c>
      <c r="R199" s="0" t="n">
        <v>0.185</v>
      </c>
      <c r="S199" s="0"/>
      <c r="T199" s="0"/>
      <c r="U199" s="431" t="n">
        <v>41913</v>
      </c>
      <c r="V199" s="0" t="n">
        <v>0.165</v>
      </c>
      <c r="W199" s="0"/>
      <c r="X199" s="0"/>
      <c r="Y199" s="431" t="n">
        <v>41913</v>
      </c>
      <c r="Z199" s="0" t="n">
        <v>3.646</v>
      </c>
      <c r="AA199" s="0"/>
      <c r="AB199" s="0"/>
      <c r="AC199" s="431" t="n">
        <v>41913</v>
      </c>
      <c r="AD199" s="0" t="n">
        <v>1.31500955541</v>
      </c>
      <c r="AE199" s="0"/>
      <c r="AF199" s="0"/>
      <c r="AG199" s="431" t="n">
        <v>41913</v>
      </c>
      <c r="AH199" s="0" t="n">
        <v>0.064909671006696</v>
      </c>
      <c r="AI199" s="0"/>
      <c r="AJ199" s="0"/>
      <c r="AK199" s="431" t="n">
        <v>41913</v>
      </c>
      <c r="AL199" s="0" t="n">
        <v>0.073199649591845</v>
      </c>
      <c r="AM199" s="0"/>
      <c r="AN199" s="0"/>
      <c r="AO199" s="431" t="n">
        <v>41913</v>
      </c>
      <c r="AP199" s="0" t="n">
        <v>0</v>
      </c>
      <c r="AQ199" s="0"/>
      <c r="AR199" s="0"/>
      <c r="AS199" s="0"/>
      <c r="AT199" s="0"/>
      <c r="AU199" s="0"/>
      <c r="AW199" s="431" t="n">
        <v>41913</v>
      </c>
      <c r="AX199" s="0" t="n">
        <v>0.1775</v>
      </c>
      <c r="AY199" s="0"/>
      <c r="BA199" s="431" t="n">
        <v>41699</v>
      </c>
      <c r="BB199" s="0" t="n">
        <v>0.01</v>
      </c>
      <c r="BC199" s="0"/>
      <c r="BE199" s="431" t="n">
        <v>41883</v>
      </c>
      <c r="BF199" s="0" t="n">
        <v>0.15</v>
      </c>
      <c r="BG199" s="0"/>
      <c r="BI199" s="431" t="n">
        <v>41821</v>
      </c>
      <c r="BJ199" s="0" t="n">
        <v>-0.2</v>
      </c>
      <c r="BK199" s="0"/>
      <c r="BM199" s="431" t="n">
        <v>41913</v>
      </c>
      <c r="BN199" s="0" t="n">
        <v>0.17</v>
      </c>
      <c r="BO199" s="0"/>
    </row>
    <row r="200" customFormat="false" ht="12.75" hidden="false" customHeight="false" outlineLevel="0" collapsed="false">
      <c r="A200" s="431" t="n">
        <v>41944</v>
      </c>
      <c r="B200" s="0" t="n">
        <v>0.2175</v>
      </c>
      <c r="C200" s="0"/>
      <c r="D200" s="0"/>
      <c r="E200" s="431" t="n">
        <v>41944</v>
      </c>
      <c r="F200" s="0" t="n">
        <v>0.23</v>
      </c>
      <c r="G200" s="0"/>
      <c r="H200" s="0"/>
      <c r="I200" s="431" t="n">
        <v>41944</v>
      </c>
      <c r="J200" s="0" t="n">
        <v>0.725</v>
      </c>
      <c r="K200" s="0"/>
      <c r="L200" s="0"/>
      <c r="M200" s="431" t="n">
        <v>41944</v>
      </c>
      <c r="N200" s="0" t="n">
        <v>0.695</v>
      </c>
      <c r="O200" s="0"/>
      <c r="P200" s="0"/>
      <c r="Q200" s="431" t="n">
        <v>41944</v>
      </c>
      <c r="R200" s="0" t="n">
        <v>0.2875</v>
      </c>
      <c r="S200" s="0"/>
      <c r="T200" s="0"/>
      <c r="U200" s="431" t="n">
        <v>41944</v>
      </c>
      <c r="V200" s="0" t="n">
        <v>0.24</v>
      </c>
      <c r="W200" s="0"/>
      <c r="X200" s="0"/>
      <c r="Y200" s="431" t="n">
        <v>41944</v>
      </c>
      <c r="Z200" s="0" t="n">
        <v>3.689</v>
      </c>
      <c r="AA200" s="0"/>
      <c r="AB200" s="0"/>
      <c r="AC200" s="431" t="n">
        <v>41944</v>
      </c>
      <c r="AD200" s="0" t="n">
        <v>1.314491314494</v>
      </c>
      <c r="AE200" s="0"/>
      <c r="AF200" s="0"/>
      <c r="AG200" s="431" t="n">
        <v>41944</v>
      </c>
      <c r="AH200" s="0" t="n">
        <v>0.064931516798106</v>
      </c>
      <c r="AI200" s="0"/>
      <c r="AJ200" s="0"/>
      <c r="AK200" s="431" t="n">
        <v>41944</v>
      </c>
      <c r="AL200" s="0" t="n">
        <v>0.073200981074783</v>
      </c>
      <c r="AM200" s="0"/>
      <c r="AN200" s="0"/>
      <c r="AO200" s="431" t="n">
        <v>41944</v>
      </c>
      <c r="AP200" s="0" t="n">
        <v>0</v>
      </c>
      <c r="AQ200" s="0"/>
      <c r="AR200" s="0"/>
      <c r="AS200" s="0"/>
      <c r="AT200" s="0"/>
      <c r="AU200" s="0"/>
      <c r="AW200" s="431" t="n">
        <v>41944</v>
      </c>
      <c r="AX200" s="0" t="n">
        <v>0.2175</v>
      </c>
      <c r="AY200" s="0"/>
      <c r="BA200" s="431" t="n">
        <v>41730</v>
      </c>
      <c r="BB200" s="0" t="n">
        <v>0.0105</v>
      </c>
      <c r="BC200" s="0"/>
      <c r="BE200" s="431" t="n">
        <v>41913</v>
      </c>
      <c r="BF200" s="0" t="n">
        <v>0.15</v>
      </c>
      <c r="BG200" s="0"/>
      <c r="BI200" s="431" t="n">
        <v>41852</v>
      </c>
      <c r="BJ200" s="0" t="n">
        <v>-0.2</v>
      </c>
      <c r="BK200" s="0"/>
      <c r="BM200" s="0"/>
      <c r="BN200" s="0"/>
      <c r="BO200" s="0"/>
    </row>
    <row r="201" customFormat="false" ht="12.75" hidden="false" customHeight="false" outlineLevel="0" collapsed="false">
      <c r="A201" s="431" t="n">
        <v>41974</v>
      </c>
      <c r="B201" s="0" t="n">
        <v>0.2575</v>
      </c>
      <c r="C201" s="0"/>
      <c r="D201" s="0"/>
      <c r="E201" s="431" t="n">
        <v>41974</v>
      </c>
      <c r="F201" s="0" t="n">
        <v>0.27</v>
      </c>
      <c r="G201" s="0"/>
      <c r="H201" s="0"/>
      <c r="I201" s="431" t="n">
        <v>41974</v>
      </c>
      <c r="J201" s="0" t="n">
        <v>1.045</v>
      </c>
      <c r="K201" s="0"/>
      <c r="L201" s="0"/>
      <c r="M201" s="431" t="n">
        <v>41974</v>
      </c>
      <c r="N201" s="0" t="n">
        <v>1.01</v>
      </c>
      <c r="O201" s="0"/>
      <c r="P201" s="0"/>
      <c r="Q201" s="431" t="n">
        <v>41974</v>
      </c>
      <c r="R201" s="0" t="n">
        <v>0.3375</v>
      </c>
      <c r="S201" s="0"/>
      <c r="T201" s="0"/>
      <c r="U201" s="431" t="n">
        <v>41974</v>
      </c>
      <c r="V201" s="0" t="n">
        <v>0.295</v>
      </c>
      <c r="W201" s="0"/>
      <c r="X201" s="0"/>
      <c r="Y201" s="431" t="n">
        <v>41974</v>
      </c>
      <c r="Z201" s="0" t="n">
        <v>3.756</v>
      </c>
      <c r="AA201" s="0"/>
      <c r="AB201" s="0"/>
      <c r="AC201" s="431" t="n">
        <v>41974</v>
      </c>
      <c r="AD201" s="0" t="n">
        <v>1.313994202188</v>
      </c>
      <c r="AE201" s="0"/>
      <c r="AF201" s="0"/>
      <c r="AG201" s="431" t="n">
        <v>41974</v>
      </c>
      <c r="AH201" s="0" t="n">
        <v>0.064952657886717</v>
      </c>
      <c r="AI201" s="0"/>
      <c r="AJ201" s="0"/>
      <c r="AK201" s="431" t="n">
        <v>41974</v>
      </c>
      <c r="AL201" s="0" t="n">
        <v>0.07320226960666</v>
      </c>
      <c r="AM201" s="0"/>
      <c r="AN201" s="0"/>
      <c r="AO201" s="431" t="n">
        <v>41974</v>
      </c>
      <c r="AP201" s="0" t="n">
        <v>0</v>
      </c>
      <c r="AQ201" s="0"/>
      <c r="AR201" s="0"/>
      <c r="AS201" s="0"/>
      <c r="AT201" s="0"/>
      <c r="AU201" s="0"/>
      <c r="AW201" s="431" t="n">
        <v>41974</v>
      </c>
      <c r="AX201" s="0" t="n">
        <v>0.2575</v>
      </c>
      <c r="AY201" s="0"/>
      <c r="BA201" s="431" t="n">
        <v>41760</v>
      </c>
      <c r="BB201" s="0" t="n">
        <v>0.0105</v>
      </c>
      <c r="BC201" s="0"/>
      <c r="BE201" s="431" t="n">
        <v>41944</v>
      </c>
      <c r="BF201" s="0" t="n">
        <v>0.15</v>
      </c>
      <c r="BG201" s="0"/>
      <c r="BI201" s="431" t="n">
        <v>41883</v>
      </c>
      <c r="BJ201" s="0" t="n">
        <v>-0.2</v>
      </c>
      <c r="BK201" s="0"/>
      <c r="BM201" s="0"/>
      <c r="BN201" s="0"/>
      <c r="BO201" s="0"/>
    </row>
    <row r="202" customFormat="false" ht="12.75" hidden="false" customHeight="false" outlineLevel="0" collapsed="false">
      <c r="A202" s="431" t="n">
        <v>42005</v>
      </c>
      <c r="B202" s="0" t="n">
        <v>0.27</v>
      </c>
      <c r="C202" s="0"/>
      <c r="D202" s="0"/>
      <c r="E202" s="431" t="n">
        <v>42005</v>
      </c>
      <c r="F202" s="0" t="n">
        <v>0.28</v>
      </c>
      <c r="G202" s="0"/>
      <c r="H202" s="0"/>
      <c r="I202" s="431" t="n">
        <v>42005</v>
      </c>
      <c r="J202" s="0" t="n">
        <v>1.52</v>
      </c>
      <c r="K202" s="0"/>
      <c r="L202" s="0"/>
      <c r="M202" s="431" t="n">
        <v>42005</v>
      </c>
      <c r="N202" s="0" t="n">
        <v>1.165</v>
      </c>
      <c r="O202" s="0"/>
      <c r="P202" s="0"/>
      <c r="Q202" s="431" t="n">
        <v>42005</v>
      </c>
      <c r="R202" s="0" t="n">
        <v>0.4375</v>
      </c>
      <c r="S202" s="0"/>
      <c r="T202" s="0"/>
      <c r="U202" s="431" t="n">
        <v>42005</v>
      </c>
      <c r="V202" s="0" t="n">
        <v>0.3425</v>
      </c>
      <c r="W202" s="0"/>
      <c r="X202" s="0"/>
      <c r="Y202" s="431" t="n">
        <v>42005</v>
      </c>
      <c r="Z202" s="0" t="n">
        <v>4.041</v>
      </c>
      <c r="AA202" s="0"/>
      <c r="AB202" s="0"/>
      <c r="AC202" s="431" t="n">
        <v>42005</v>
      </c>
      <c r="AD202" s="0" t="n">
        <v>1.313485072468</v>
      </c>
      <c r="AE202" s="0"/>
      <c r="AF202" s="0"/>
      <c r="AG202" s="431" t="n">
        <v>42005</v>
      </c>
      <c r="AH202" s="0" t="n">
        <v>0.064974503678438</v>
      </c>
      <c r="AI202" s="0"/>
      <c r="AJ202" s="0"/>
      <c r="AK202" s="431" t="n">
        <v>42005</v>
      </c>
      <c r="AL202" s="0" t="n">
        <v>0.0732036010896</v>
      </c>
      <c r="AM202" s="0"/>
      <c r="AN202" s="0"/>
      <c r="AO202" s="431" t="n">
        <v>42005</v>
      </c>
      <c r="AP202" s="0" t="n">
        <v>0</v>
      </c>
      <c r="AQ202" s="0"/>
      <c r="AR202" s="0"/>
      <c r="AS202" s="0"/>
      <c r="AT202" s="0"/>
      <c r="AU202" s="0"/>
      <c r="AW202" s="431" t="n">
        <v>42005</v>
      </c>
      <c r="AX202" s="0" t="n">
        <v>0.27</v>
      </c>
      <c r="AY202" s="0"/>
      <c r="BA202" s="431" t="n">
        <v>41791</v>
      </c>
      <c r="BB202" s="0" t="n">
        <v>0.0105</v>
      </c>
      <c r="BC202" s="0"/>
      <c r="BE202" s="431" t="n">
        <v>41974</v>
      </c>
      <c r="BF202" s="0" t="n">
        <v>0.15</v>
      </c>
      <c r="BG202" s="0"/>
      <c r="BI202" s="431" t="n">
        <v>41913</v>
      </c>
      <c r="BJ202" s="0" t="n">
        <v>-0.2</v>
      </c>
      <c r="BK202" s="0"/>
      <c r="BM202" s="0"/>
      <c r="BN202" s="0"/>
      <c r="BO202" s="0"/>
    </row>
    <row r="203" customFormat="false" ht="12.75" hidden="false" customHeight="false" outlineLevel="0" collapsed="false">
      <c r="A203" s="431" t="n">
        <v>42036</v>
      </c>
      <c r="B203" s="0" t="n">
        <v>0.2475</v>
      </c>
      <c r="C203" s="0"/>
      <c r="D203" s="0"/>
      <c r="E203" s="431" t="n">
        <v>42036</v>
      </c>
      <c r="F203" s="0" t="n">
        <v>0.255</v>
      </c>
      <c r="G203" s="0"/>
      <c r="H203" s="0"/>
      <c r="I203" s="431" t="n">
        <v>42036</v>
      </c>
      <c r="J203" s="0" t="n">
        <v>1.4</v>
      </c>
      <c r="K203" s="0"/>
      <c r="L203" s="0"/>
      <c r="M203" s="431" t="n">
        <v>42036</v>
      </c>
      <c r="N203" s="0" t="n">
        <v>1.155</v>
      </c>
      <c r="O203" s="0"/>
      <c r="P203" s="0"/>
      <c r="Q203" s="431" t="n">
        <v>42036</v>
      </c>
      <c r="R203" s="0" t="n">
        <v>0.435</v>
      </c>
      <c r="S203" s="0"/>
      <c r="T203" s="0"/>
      <c r="U203" s="431" t="n">
        <v>42036</v>
      </c>
      <c r="V203" s="0" t="n">
        <v>0.3375</v>
      </c>
      <c r="W203" s="0"/>
      <c r="X203" s="0"/>
      <c r="Y203" s="431" t="n">
        <v>42036</v>
      </c>
      <c r="Z203" s="0" t="n">
        <v>3.964</v>
      </c>
      <c r="AA203" s="0"/>
      <c r="AB203" s="0"/>
      <c r="AC203" s="431" t="n">
        <v>42036</v>
      </c>
      <c r="AD203" s="0" t="n">
        <v>1.312980565142</v>
      </c>
      <c r="AE203" s="0"/>
      <c r="AF203" s="0"/>
      <c r="AG203" s="431" t="n">
        <v>42036</v>
      </c>
      <c r="AH203" s="0" t="n">
        <v>0.064996349470317</v>
      </c>
      <c r="AI203" s="0"/>
      <c r="AJ203" s="0"/>
      <c r="AK203" s="431" t="n">
        <v>42036</v>
      </c>
      <c r="AL203" s="0" t="n">
        <v>0.07320493257254</v>
      </c>
      <c r="AM203" s="0"/>
      <c r="AN203" s="0"/>
      <c r="AO203" s="431" t="n">
        <v>42036</v>
      </c>
      <c r="AP203" s="0" t="n">
        <v>0</v>
      </c>
      <c r="AQ203" s="0"/>
      <c r="AR203" s="0"/>
      <c r="AS203" s="0"/>
      <c r="AT203" s="0"/>
      <c r="AU203" s="0"/>
      <c r="AW203" s="431" t="n">
        <v>42036</v>
      </c>
      <c r="AX203" s="0" t="n">
        <v>0.2475</v>
      </c>
      <c r="AY203" s="0"/>
      <c r="BA203" s="431" t="n">
        <v>41821</v>
      </c>
      <c r="BB203" s="0" t="n">
        <v>0.0105</v>
      </c>
      <c r="BC203" s="0"/>
      <c r="BE203" s="431" t="n">
        <v>42005</v>
      </c>
      <c r="BF203" s="0" t="n">
        <v>0.15</v>
      </c>
      <c r="BG203" s="0"/>
      <c r="BI203" s="431" t="n">
        <v>41944</v>
      </c>
      <c r="BJ203" s="0" t="n">
        <v>-0.195</v>
      </c>
      <c r="BK203" s="0"/>
      <c r="BM203" s="0"/>
      <c r="BN203" s="0"/>
      <c r="BO203" s="0"/>
    </row>
    <row r="204" customFormat="false" ht="12.75" hidden="false" customHeight="false" outlineLevel="0" collapsed="false">
      <c r="A204" s="431" t="n">
        <v>42064</v>
      </c>
      <c r="B204" s="0" t="n">
        <v>0.245</v>
      </c>
      <c r="C204" s="0"/>
      <c r="D204" s="0"/>
      <c r="E204" s="431" t="n">
        <v>42064</v>
      </c>
      <c r="F204" s="0" t="n">
        <v>0.253</v>
      </c>
      <c r="G204" s="0"/>
      <c r="H204" s="0"/>
      <c r="I204" s="431" t="n">
        <v>42064</v>
      </c>
      <c r="J204" s="0" t="n">
        <v>0.88</v>
      </c>
      <c r="K204" s="0"/>
      <c r="L204" s="0"/>
      <c r="M204" s="431" t="n">
        <v>42064</v>
      </c>
      <c r="N204" s="0" t="n">
        <v>0.795</v>
      </c>
      <c r="O204" s="0"/>
      <c r="P204" s="0"/>
      <c r="Q204" s="431" t="n">
        <v>42064</v>
      </c>
      <c r="R204" s="0" t="n">
        <v>0.3025</v>
      </c>
      <c r="S204" s="0"/>
      <c r="T204" s="0"/>
      <c r="U204" s="431" t="n">
        <v>42064</v>
      </c>
      <c r="V204" s="0" t="n">
        <v>0.26</v>
      </c>
      <c r="W204" s="0"/>
      <c r="X204" s="0"/>
      <c r="Y204" s="431" t="n">
        <v>42064</v>
      </c>
      <c r="Z204" s="0" t="n">
        <v>3.863</v>
      </c>
      <c r="AA204" s="0"/>
      <c r="AB204" s="0"/>
      <c r="AC204" s="431" t="n">
        <v>42064</v>
      </c>
      <c r="AD204" s="0" t="n">
        <v>1.312528849784</v>
      </c>
      <c r="AE204" s="0"/>
      <c r="AF204" s="0"/>
      <c r="AG204" s="431" t="n">
        <v>42064</v>
      </c>
      <c r="AH204" s="0" t="n">
        <v>0.06501608115344</v>
      </c>
      <c r="AI204" s="0"/>
      <c r="AJ204" s="0"/>
      <c r="AK204" s="431" t="n">
        <v>42064</v>
      </c>
      <c r="AL204" s="0" t="n">
        <v>0.073206135202293</v>
      </c>
      <c r="AM204" s="0"/>
      <c r="AN204" s="0"/>
      <c r="AO204" s="431" t="n">
        <v>42064</v>
      </c>
      <c r="AP204" s="0" t="n">
        <v>0</v>
      </c>
      <c r="AQ204" s="0"/>
      <c r="AR204" s="0"/>
      <c r="AS204" s="0"/>
      <c r="AT204" s="0"/>
      <c r="AU204" s="0"/>
      <c r="AW204" s="431" t="n">
        <v>42064</v>
      </c>
      <c r="AX204" s="0" t="n">
        <v>0.245</v>
      </c>
      <c r="AY204" s="0"/>
      <c r="BA204" s="431" t="n">
        <v>41852</v>
      </c>
      <c r="BB204" s="0" t="n">
        <v>0.0105</v>
      </c>
      <c r="BC204" s="0"/>
      <c r="BE204" s="431" t="n">
        <v>42036</v>
      </c>
      <c r="BF204" s="0" t="n">
        <v>0.15</v>
      </c>
      <c r="BG204" s="0"/>
      <c r="BI204" s="431" t="n">
        <v>41974</v>
      </c>
      <c r="BJ204" s="0" t="n">
        <v>-0.2025</v>
      </c>
      <c r="BK204" s="0"/>
      <c r="BM204" s="0"/>
      <c r="BN204" s="0"/>
      <c r="BO204" s="0"/>
    </row>
    <row r="205" customFormat="false" ht="12.75" hidden="false" customHeight="false" outlineLevel="0" collapsed="false">
      <c r="A205" s="431" t="n">
        <v>42095</v>
      </c>
      <c r="B205" s="0" t="n">
        <v>0.195</v>
      </c>
      <c r="C205" s="0"/>
      <c r="D205" s="0"/>
      <c r="E205" s="431" t="n">
        <v>42095</v>
      </c>
      <c r="F205" s="0" t="n">
        <v>0.158</v>
      </c>
      <c r="G205" s="0"/>
      <c r="H205" s="0"/>
      <c r="I205" s="431" t="n">
        <v>42095</v>
      </c>
      <c r="J205" s="0" t="n">
        <v>0.54</v>
      </c>
      <c r="K205" s="0"/>
      <c r="L205" s="0"/>
      <c r="M205" s="431" t="n">
        <v>42095</v>
      </c>
      <c r="N205" s="0" t="n">
        <v>0.43</v>
      </c>
      <c r="O205" s="0"/>
      <c r="P205" s="0"/>
      <c r="Q205" s="431" t="n">
        <v>42095</v>
      </c>
      <c r="R205" s="0" t="n">
        <v>0.1975</v>
      </c>
      <c r="S205" s="0"/>
      <c r="T205" s="0"/>
      <c r="U205" s="431" t="n">
        <v>42095</v>
      </c>
      <c r="V205" s="0" t="n">
        <v>0.1775</v>
      </c>
      <c r="W205" s="0"/>
      <c r="X205" s="0"/>
      <c r="Y205" s="431" t="n">
        <v>42095</v>
      </c>
      <c r="Z205" s="0" t="n">
        <v>3.756</v>
      </c>
      <c r="AA205" s="0"/>
      <c r="AB205" s="0"/>
      <c r="AC205" s="431" t="n">
        <v>42095</v>
      </c>
      <c r="AD205" s="0" t="n">
        <v>1.312033125454</v>
      </c>
      <c r="AE205" s="0"/>
      <c r="AF205" s="0"/>
      <c r="AG205" s="431" t="n">
        <v>42095</v>
      </c>
      <c r="AH205" s="0" t="n">
        <v>0.065037926945621</v>
      </c>
      <c r="AI205" s="0"/>
      <c r="AJ205" s="0"/>
      <c r="AK205" s="431" t="n">
        <v>42095</v>
      </c>
      <c r="AL205" s="0" t="n">
        <v>0.073207466685234</v>
      </c>
      <c r="AM205" s="0"/>
      <c r="AN205" s="0"/>
      <c r="AO205" s="431" t="n">
        <v>42095</v>
      </c>
      <c r="AP205" s="0" t="n">
        <v>0</v>
      </c>
      <c r="AQ205" s="0"/>
      <c r="AR205" s="0"/>
      <c r="AS205" s="0"/>
      <c r="AT205" s="0"/>
      <c r="AU205" s="0"/>
      <c r="AW205" s="431" t="n">
        <v>42095</v>
      </c>
      <c r="AX205" s="0" t="n">
        <v>0.195</v>
      </c>
      <c r="AY205" s="0"/>
      <c r="BA205" s="431" t="n">
        <v>41883</v>
      </c>
      <c r="BB205" s="0" t="n">
        <v>0.0105</v>
      </c>
      <c r="BC205" s="0"/>
      <c r="BE205" s="431" t="n">
        <v>42064</v>
      </c>
      <c r="BF205" s="0" t="n">
        <v>0.15</v>
      </c>
      <c r="BG205" s="0"/>
      <c r="BI205" s="431" t="n">
        <v>42005</v>
      </c>
      <c r="BJ205" s="0" t="n">
        <v>-0.205</v>
      </c>
      <c r="BK205" s="0"/>
      <c r="BM205" s="0"/>
      <c r="BN205" s="0"/>
      <c r="BO205" s="0"/>
    </row>
    <row r="206" customFormat="false" ht="12.75" hidden="false" customHeight="false" outlineLevel="0" collapsed="false">
      <c r="A206" s="431" t="n">
        <v>42125</v>
      </c>
      <c r="B206" s="0" t="n">
        <v>0.185</v>
      </c>
      <c r="C206" s="0"/>
      <c r="D206" s="0"/>
      <c r="E206" s="431" t="n">
        <v>42125</v>
      </c>
      <c r="F206" s="0" t="n">
        <v>0.158</v>
      </c>
      <c r="G206" s="0"/>
      <c r="H206" s="0"/>
      <c r="I206" s="431" t="n">
        <v>42125</v>
      </c>
      <c r="J206" s="0" t="n">
        <v>0.425</v>
      </c>
      <c r="K206" s="0"/>
      <c r="L206" s="0"/>
      <c r="M206" s="431" t="n">
        <v>42125</v>
      </c>
      <c r="N206" s="0" t="n">
        <v>0.3825</v>
      </c>
      <c r="O206" s="0"/>
      <c r="P206" s="0"/>
      <c r="Q206" s="431" t="n">
        <v>42125</v>
      </c>
      <c r="R206" s="0" t="n">
        <v>0.1725</v>
      </c>
      <c r="S206" s="0"/>
      <c r="T206" s="0"/>
      <c r="U206" s="431" t="n">
        <v>42125</v>
      </c>
      <c r="V206" s="0" t="n">
        <v>0.1625</v>
      </c>
      <c r="W206" s="0"/>
      <c r="X206" s="0"/>
      <c r="Y206" s="431" t="n">
        <v>42125</v>
      </c>
      <c r="Z206" s="0" t="n">
        <v>3.743</v>
      </c>
      <c r="AA206" s="0"/>
      <c r="AB206" s="0"/>
      <c r="AC206" s="431" t="n">
        <v>42125</v>
      </c>
      <c r="AD206" s="0" t="n">
        <v>1.311557779035</v>
      </c>
      <c r="AE206" s="0"/>
      <c r="AF206" s="0"/>
      <c r="AG206" s="431" t="n">
        <v>42125</v>
      </c>
      <c r="AH206" s="0" t="n">
        <v>0.065059068034978</v>
      </c>
      <c r="AI206" s="0"/>
      <c r="AJ206" s="0"/>
      <c r="AK206" s="431" t="n">
        <v>42125</v>
      </c>
      <c r="AL206" s="0" t="n">
        <v>0.073208755217113</v>
      </c>
      <c r="AM206" s="0"/>
      <c r="AN206" s="0"/>
      <c r="AO206" s="431" t="n">
        <v>42125</v>
      </c>
      <c r="AP206" s="0" t="n">
        <v>0</v>
      </c>
      <c r="AQ206" s="0"/>
      <c r="AR206" s="0"/>
      <c r="AS206" s="0"/>
      <c r="AT206" s="0"/>
      <c r="AU206" s="0"/>
      <c r="AW206" s="431" t="n">
        <v>42125</v>
      </c>
      <c r="AX206" s="0" t="n">
        <v>0.185</v>
      </c>
      <c r="AY206" s="0"/>
      <c r="BA206" s="431" t="n">
        <v>41913</v>
      </c>
      <c r="BB206" s="0" t="n">
        <v>0.0105</v>
      </c>
      <c r="BC206" s="0"/>
      <c r="BE206" s="431" t="n">
        <v>42095</v>
      </c>
      <c r="BF206" s="0" t="n">
        <v>0.15</v>
      </c>
      <c r="BG206" s="0"/>
      <c r="BI206" s="431" t="n">
        <v>42036</v>
      </c>
      <c r="BJ206" s="0" t="n">
        <v>-0.2075</v>
      </c>
      <c r="BK206" s="0"/>
      <c r="BM206" s="0"/>
      <c r="BN206" s="0"/>
      <c r="BO206" s="0"/>
    </row>
    <row r="207" customFormat="false" ht="12.75" hidden="false" customHeight="false" outlineLevel="0" collapsed="false">
      <c r="A207" s="431" t="n">
        <v>42156</v>
      </c>
      <c r="B207" s="0" t="n">
        <v>0.18</v>
      </c>
      <c r="C207" s="0"/>
      <c r="D207" s="0"/>
      <c r="E207" s="431" t="n">
        <v>42156</v>
      </c>
      <c r="F207" s="0" t="n">
        <v>0.153</v>
      </c>
      <c r="G207" s="0"/>
      <c r="H207" s="0"/>
      <c r="I207" s="431" t="n">
        <v>42156</v>
      </c>
      <c r="J207" s="0" t="n">
        <v>0.425</v>
      </c>
      <c r="K207" s="0"/>
      <c r="L207" s="0"/>
      <c r="M207" s="431" t="n">
        <v>42156</v>
      </c>
      <c r="N207" s="0" t="n">
        <v>0.3825</v>
      </c>
      <c r="O207" s="0"/>
      <c r="P207" s="0"/>
      <c r="Q207" s="431" t="n">
        <v>42156</v>
      </c>
      <c r="R207" s="0" t="n">
        <v>0.1725</v>
      </c>
      <c r="S207" s="0"/>
      <c r="T207" s="0"/>
      <c r="U207" s="431" t="n">
        <v>42156</v>
      </c>
      <c r="V207" s="0" t="n">
        <v>0.1625</v>
      </c>
      <c r="W207" s="0"/>
      <c r="X207" s="0"/>
      <c r="Y207" s="431" t="n">
        <v>42156</v>
      </c>
      <c r="Z207" s="0" t="n">
        <v>3.76</v>
      </c>
      <c r="AA207" s="0"/>
      <c r="AB207" s="0"/>
      <c r="AC207" s="431" t="n">
        <v>42156</v>
      </c>
      <c r="AD207" s="0" t="n">
        <v>1.311071115792</v>
      </c>
      <c r="AE207" s="0"/>
      <c r="AF207" s="0"/>
      <c r="AG207" s="431" t="n">
        <v>42156</v>
      </c>
      <c r="AH207" s="0" t="n">
        <v>0.065080913827469</v>
      </c>
      <c r="AI207" s="0"/>
      <c r="AJ207" s="0"/>
      <c r="AK207" s="431" t="n">
        <v>42156</v>
      </c>
      <c r="AL207" s="0" t="n">
        <v>0.073210086700056</v>
      </c>
      <c r="AM207" s="0"/>
      <c r="AN207" s="0"/>
      <c r="AO207" s="431" t="n">
        <v>42156</v>
      </c>
      <c r="AP207" s="0" t="n">
        <v>0</v>
      </c>
      <c r="AQ207" s="0"/>
      <c r="AR207" s="0"/>
      <c r="AS207" s="0"/>
      <c r="AT207" s="0"/>
      <c r="AU207" s="0"/>
      <c r="AW207" s="431" t="n">
        <v>42156</v>
      </c>
      <c r="AX207" s="0" t="n">
        <v>0.18</v>
      </c>
      <c r="AY207" s="0"/>
      <c r="BA207" s="431" t="n">
        <v>41944</v>
      </c>
      <c r="BB207" s="0" t="n">
        <v>0.01</v>
      </c>
      <c r="BC207" s="0"/>
      <c r="BE207" s="431" t="n">
        <v>42125</v>
      </c>
      <c r="BF207" s="0" t="n">
        <v>0.15</v>
      </c>
      <c r="BG207" s="0"/>
      <c r="BI207" s="431" t="n">
        <v>42064</v>
      </c>
      <c r="BJ207" s="0" t="n">
        <v>-0.21</v>
      </c>
      <c r="BK207" s="0"/>
      <c r="BM207" s="0"/>
      <c r="BN207" s="0"/>
      <c r="BO207" s="0"/>
    </row>
    <row r="208" customFormat="false" ht="12.75" hidden="false" customHeight="false" outlineLevel="0" collapsed="false">
      <c r="A208" s="431" t="n">
        <v>42186</v>
      </c>
      <c r="B208" s="0" t="n">
        <v>0.17</v>
      </c>
      <c r="C208" s="0"/>
      <c r="D208" s="0"/>
      <c r="E208" s="431" t="n">
        <v>42186</v>
      </c>
      <c r="F208" s="0" t="n">
        <v>0.142</v>
      </c>
      <c r="G208" s="0"/>
      <c r="H208" s="0"/>
      <c r="I208" s="431" t="n">
        <v>42186</v>
      </c>
      <c r="J208" s="0" t="n">
        <v>0.46</v>
      </c>
      <c r="K208" s="0"/>
      <c r="L208" s="0"/>
      <c r="M208" s="431" t="n">
        <v>42186</v>
      </c>
      <c r="N208" s="0" t="n">
        <v>0.41</v>
      </c>
      <c r="O208" s="0"/>
      <c r="P208" s="0"/>
      <c r="Q208" s="431" t="n">
        <v>42186</v>
      </c>
      <c r="R208" s="0" t="n">
        <v>0.185</v>
      </c>
      <c r="S208" s="0"/>
      <c r="T208" s="0"/>
      <c r="U208" s="431" t="n">
        <v>42186</v>
      </c>
      <c r="V208" s="0" t="n">
        <v>0.1625</v>
      </c>
      <c r="W208" s="0"/>
      <c r="X208" s="0"/>
      <c r="Y208" s="431" t="n">
        <v>42186</v>
      </c>
      <c r="Z208" s="0" t="n">
        <v>3.822</v>
      </c>
      <c r="AA208" s="0"/>
      <c r="AB208" s="0"/>
      <c r="AC208" s="431" t="n">
        <v>42186</v>
      </c>
      <c r="AD208" s="0" t="n">
        <v>1.310380287538</v>
      </c>
      <c r="AE208" s="0"/>
      <c r="AF208" s="0"/>
      <c r="AG208" s="431" t="n">
        <v>42186</v>
      </c>
      <c r="AH208" s="0" t="n">
        <v>0.065090315258072</v>
      </c>
      <c r="AI208" s="0"/>
      <c r="AJ208" s="0"/>
      <c r="AK208" s="431" t="n">
        <v>42186</v>
      </c>
      <c r="AL208" s="0" t="n">
        <v>0.073211375231936</v>
      </c>
      <c r="AM208" s="0"/>
      <c r="AN208" s="0"/>
      <c r="AO208" s="431" t="n">
        <v>42186</v>
      </c>
      <c r="AP208" s="0" t="n">
        <v>0</v>
      </c>
      <c r="AQ208" s="0"/>
      <c r="AR208" s="0"/>
      <c r="AS208" s="0"/>
      <c r="AT208" s="0"/>
      <c r="AU208" s="0"/>
      <c r="AW208" s="431" t="n">
        <v>42186</v>
      </c>
      <c r="AX208" s="0" t="n">
        <v>0.17</v>
      </c>
      <c r="AY208" s="0"/>
      <c r="BA208" s="431" t="n">
        <v>41974</v>
      </c>
      <c r="BB208" s="0" t="n">
        <v>0.01</v>
      </c>
      <c r="BC208" s="0"/>
      <c r="BE208" s="431" t="n">
        <v>42156</v>
      </c>
      <c r="BF208" s="0" t="n">
        <v>0.15</v>
      </c>
      <c r="BG208" s="0"/>
      <c r="BI208" s="431" t="n">
        <v>42095</v>
      </c>
      <c r="BJ208" s="0" t="n">
        <v>-0.2</v>
      </c>
      <c r="BK208" s="0"/>
      <c r="BM208" s="0"/>
      <c r="BN208" s="0"/>
      <c r="BO208" s="0"/>
    </row>
    <row r="209" customFormat="false" ht="12.75" hidden="false" customHeight="false" outlineLevel="0" collapsed="false">
      <c r="A209" s="431" t="n">
        <v>42217</v>
      </c>
      <c r="B209" s="0" t="n">
        <v>0.1675</v>
      </c>
      <c r="C209" s="0"/>
      <c r="D209" s="0"/>
      <c r="E209" s="431" t="n">
        <v>42217</v>
      </c>
      <c r="F209" s="0" t="n">
        <v>0.14</v>
      </c>
      <c r="G209" s="0"/>
      <c r="H209" s="0"/>
      <c r="I209" s="431" t="n">
        <v>42217</v>
      </c>
      <c r="J209" s="0" t="n">
        <v>0.525</v>
      </c>
      <c r="K209" s="0"/>
      <c r="L209" s="0"/>
      <c r="M209" s="431" t="n">
        <v>42217</v>
      </c>
      <c r="N209" s="0" t="n">
        <v>0.41</v>
      </c>
      <c r="O209" s="0"/>
      <c r="P209" s="0"/>
      <c r="Q209" s="431" t="n">
        <v>42217</v>
      </c>
      <c r="R209" s="0" t="n">
        <v>0.185</v>
      </c>
      <c r="S209" s="0"/>
      <c r="T209" s="0"/>
      <c r="U209" s="431" t="n">
        <v>42217</v>
      </c>
      <c r="V209" s="0" t="n">
        <v>0.1625</v>
      </c>
      <c r="W209" s="0"/>
      <c r="X209" s="0"/>
      <c r="Y209" s="431" t="n">
        <v>42217</v>
      </c>
      <c r="Z209" s="0" t="n">
        <v>3.814</v>
      </c>
      <c r="AA209" s="0"/>
      <c r="AB209" s="0"/>
      <c r="AC209" s="431" t="n">
        <v>42217</v>
      </c>
      <c r="AD209" s="0" t="n">
        <v>1.309533774182</v>
      </c>
      <c r="AE209" s="0"/>
      <c r="AF209" s="0"/>
      <c r="AG209" s="431" t="n">
        <v>42217</v>
      </c>
      <c r="AH209" s="0" t="n">
        <v>0.065093006870184</v>
      </c>
      <c r="AI209" s="0"/>
      <c r="AJ209" s="0"/>
      <c r="AK209" s="431" t="n">
        <v>42217</v>
      </c>
      <c r="AL209" s="0" t="n">
        <v>0.07321270671488</v>
      </c>
      <c r="AM209" s="0"/>
      <c r="AN209" s="0"/>
      <c r="AO209" s="431" t="n">
        <v>42217</v>
      </c>
      <c r="AP209" s="0" t="n">
        <v>0</v>
      </c>
      <c r="AQ209" s="0"/>
      <c r="AR209" s="0"/>
      <c r="AS209" s="0"/>
      <c r="AT209" s="0"/>
      <c r="AU209" s="0"/>
      <c r="AW209" s="431" t="n">
        <v>42217</v>
      </c>
      <c r="AX209" s="0" t="n">
        <v>0.1675</v>
      </c>
      <c r="AY209" s="0"/>
      <c r="BA209" s="431" t="n">
        <v>42005</v>
      </c>
      <c r="BB209" s="0" t="n">
        <v>0.01</v>
      </c>
      <c r="BC209" s="0"/>
      <c r="BE209" s="431" t="n">
        <v>42186</v>
      </c>
      <c r="BF209" s="0" t="n">
        <v>0.15</v>
      </c>
      <c r="BG209" s="0"/>
      <c r="BI209" s="431" t="n">
        <v>42125</v>
      </c>
      <c r="BJ209" s="0" t="n">
        <v>-0.2</v>
      </c>
      <c r="BK209" s="0"/>
      <c r="BM209" s="0"/>
      <c r="BN209" s="0"/>
      <c r="BO209" s="0"/>
    </row>
    <row r="210" customFormat="false" ht="12.75" hidden="false" customHeight="false" outlineLevel="0" collapsed="false">
      <c r="A210" s="431" t="n">
        <v>42248</v>
      </c>
      <c r="B210" s="0" t="n">
        <v>0.165</v>
      </c>
      <c r="C210" s="0"/>
      <c r="D210" s="0"/>
      <c r="E210" s="431" t="n">
        <v>42248</v>
      </c>
      <c r="F210" s="0" t="n">
        <v>0.137</v>
      </c>
      <c r="G210" s="0"/>
      <c r="H210" s="0"/>
      <c r="I210" s="431" t="n">
        <v>42248</v>
      </c>
      <c r="J210" s="0" t="n">
        <v>0.425</v>
      </c>
      <c r="K210" s="0"/>
      <c r="L210" s="0"/>
      <c r="M210" s="431" t="n">
        <v>42248</v>
      </c>
      <c r="N210" s="0" t="n">
        <v>0.3825</v>
      </c>
      <c r="O210" s="0"/>
      <c r="P210" s="0"/>
      <c r="Q210" s="431" t="n">
        <v>42248</v>
      </c>
      <c r="R210" s="0" t="n">
        <v>0.1625</v>
      </c>
      <c r="S210" s="0"/>
      <c r="T210" s="0"/>
      <c r="U210" s="431" t="n">
        <v>42248</v>
      </c>
      <c r="V210" s="0" t="n">
        <v>0.1625</v>
      </c>
      <c r="W210" s="0"/>
      <c r="X210" s="0"/>
      <c r="Y210" s="431" t="n">
        <v>42248</v>
      </c>
      <c r="Z210" s="0" t="n">
        <v>3.792</v>
      </c>
      <c r="AA210" s="0"/>
      <c r="AB210" s="0"/>
      <c r="AC210" s="431" t="n">
        <v>42248</v>
      </c>
      <c r="AD210" s="0" t="n">
        <v>1.308688101373</v>
      </c>
      <c r="AE210" s="0"/>
      <c r="AF210" s="0"/>
      <c r="AG210" s="431" t="n">
        <v>42248</v>
      </c>
      <c r="AH210" s="0" t="n">
        <v>0.065095698482298</v>
      </c>
      <c r="AI210" s="0"/>
      <c r="AJ210" s="0"/>
      <c r="AK210" s="431" t="n">
        <v>42248</v>
      </c>
      <c r="AL210" s="0" t="n">
        <v>0.073214038197824</v>
      </c>
      <c r="AM210" s="0"/>
      <c r="AN210" s="0"/>
      <c r="AO210" s="431" t="n">
        <v>42248</v>
      </c>
      <c r="AP210" s="0" t="n">
        <v>0</v>
      </c>
      <c r="AQ210" s="0"/>
      <c r="AR210" s="0"/>
      <c r="AS210" s="0"/>
      <c r="AT210" s="0"/>
      <c r="AU210" s="0"/>
      <c r="AW210" s="431" t="n">
        <v>42248</v>
      </c>
      <c r="AX210" s="0" t="n">
        <v>0.165</v>
      </c>
      <c r="AY210" s="0"/>
      <c r="BA210" s="431" t="n">
        <v>42036</v>
      </c>
      <c r="BB210" s="0" t="n">
        <v>0.01</v>
      </c>
      <c r="BC210" s="0"/>
      <c r="BE210" s="431" t="n">
        <v>42217</v>
      </c>
      <c r="BF210" s="0" t="n">
        <v>0.15</v>
      </c>
      <c r="BG210" s="0"/>
      <c r="BI210" s="431" t="n">
        <v>42156</v>
      </c>
      <c r="BJ210" s="0" t="n">
        <v>-0.2</v>
      </c>
      <c r="BK210" s="0"/>
      <c r="BM210" s="0"/>
      <c r="BN210" s="0"/>
      <c r="BO210" s="0"/>
    </row>
    <row r="211" customFormat="false" ht="12.75" hidden="false" customHeight="false" outlineLevel="0" collapsed="false">
      <c r="A211" s="431" t="n">
        <v>42278</v>
      </c>
      <c r="B211" s="0" t="n">
        <v>0.18</v>
      </c>
      <c r="C211" s="0"/>
      <c r="D211" s="0"/>
      <c r="E211" s="431" t="n">
        <v>42278</v>
      </c>
      <c r="F211" s="0" t="n">
        <v>0.153</v>
      </c>
      <c r="G211" s="0"/>
      <c r="H211" s="0"/>
      <c r="I211" s="431" t="n">
        <v>42278</v>
      </c>
      <c r="J211" s="0" t="n">
        <v>0.345</v>
      </c>
      <c r="K211" s="0"/>
      <c r="L211" s="0"/>
      <c r="M211" s="431" t="n">
        <v>42278</v>
      </c>
      <c r="N211" s="0" t="n">
        <v>0.3625</v>
      </c>
      <c r="O211" s="0"/>
      <c r="P211" s="0"/>
      <c r="Q211" s="431" t="n">
        <v>42278</v>
      </c>
      <c r="R211" s="0" t="n">
        <v>0.185</v>
      </c>
      <c r="S211" s="0"/>
      <c r="T211" s="0"/>
      <c r="U211" s="431" t="n">
        <v>42278</v>
      </c>
      <c r="V211" s="0" t="n">
        <v>0.165</v>
      </c>
      <c r="W211" s="0"/>
      <c r="X211" s="0"/>
      <c r="Y211" s="431" t="n">
        <v>42278</v>
      </c>
      <c r="Z211" s="0" t="n">
        <v>3.798</v>
      </c>
      <c r="AA211" s="0"/>
      <c r="AB211" s="0"/>
      <c r="AC211" s="431" t="n">
        <v>42278</v>
      </c>
      <c r="AD211" s="0" t="n">
        <v>1.307870507775</v>
      </c>
      <c r="AE211" s="0"/>
      <c r="AF211" s="0"/>
      <c r="AG211" s="431" t="n">
        <v>42278</v>
      </c>
      <c r="AH211" s="0" t="n">
        <v>0.065098303268218</v>
      </c>
      <c r="AI211" s="0"/>
      <c r="AJ211" s="0"/>
      <c r="AK211" s="431" t="n">
        <v>42278</v>
      </c>
      <c r="AL211" s="0" t="n">
        <v>0.073215326729707</v>
      </c>
      <c r="AM211" s="0"/>
      <c r="AN211" s="0"/>
      <c r="AO211" s="431" t="n">
        <v>42278</v>
      </c>
      <c r="AP211" s="0" t="n">
        <v>0</v>
      </c>
      <c r="AQ211" s="0"/>
      <c r="AR211" s="0"/>
      <c r="AS211" s="0"/>
      <c r="AT211" s="0"/>
      <c r="AU211" s="0"/>
      <c r="AW211" s="431" t="n">
        <v>42278</v>
      </c>
      <c r="AX211" s="0" t="n">
        <v>0.18</v>
      </c>
      <c r="AY211" s="0"/>
      <c r="BA211" s="431" t="n">
        <v>42064</v>
      </c>
      <c r="BB211" s="0" t="n">
        <v>0.01</v>
      </c>
      <c r="BC211" s="0"/>
      <c r="BE211" s="431" t="n">
        <v>42248</v>
      </c>
      <c r="BF211" s="0" t="n">
        <v>0.15</v>
      </c>
      <c r="BG211" s="0"/>
      <c r="BI211" s="431" t="n">
        <v>42186</v>
      </c>
      <c r="BJ211" s="0" t="n">
        <v>-0.2</v>
      </c>
      <c r="BK211" s="0"/>
      <c r="BM211" s="0"/>
      <c r="BN211" s="0"/>
      <c r="BO211" s="0"/>
    </row>
    <row r="212" customFormat="false" ht="12.75" hidden="false" customHeight="false" outlineLevel="0" collapsed="false">
      <c r="A212" s="431" t="n">
        <v>42309</v>
      </c>
      <c r="B212" s="0" t="n">
        <v>0.275</v>
      </c>
      <c r="C212" s="0"/>
      <c r="D212" s="0"/>
      <c r="E212" s="431" t="n">
        <v>42309</v>
      </c>
      <c r="F212" s="0" t="n">
        <v>0.225</v>
      </c>
      <c r="G212" s="0"/>
      <c r="H212" s="0"/>
      <c r="I212" s="431" t="n">
        <v>42309</v>
      </c>
      <c r="J212" s="0" t="n">
        <v>0.725</v>
      </c>
      <c r="K212" s="0"/>
      <c r="L212" s="0"/>
      <c r="M212" s="431" t="n">
        <v>42309</v>
      </c>
      <c r="N212" s="0" t="n">
        <v>0.695</v>
      </c>
      <c r="O212" s="0"/>
      <c r="P212" s="0"/>
      <c r="Q212" s="431" t="n">
        <v>42309</v>
      </c>
      <c r="R212" s="0" t="n">
        <v>0.2875</v>
      </c>
      <c r="S212" s="0"/>
      <c r="T212" s="0"/>
      <c r="U212" s="431" t="n">
        <v>42309</v>
      </c>
      <c r="V212" s="0" t="n">
        <v>0.24</v>
      </c>
      <c r="W212" s="0"/>
      <c r="X212" s="0"/>
      <c r="Y212" s="431" t="n">
        <v>42309</v>
      </c>
      <c r="Z212" s="0" t="n">
        <v>3.836</v>
      </c>
      <c r="AA212" s="0"/>
      <c r="AB212" s="0"/>
      <c r="AC212" s="431" t="n">
        <v>42309</v>
      </c>
      <c r="AD212" s="0" t="n">
        <v>1.30702648625</v>
      </c>
      <c r="AE212" s="0"/>
      <c r="AF212" s="0"/>
      <c r="AG212" s="431" t="n">
        <v>42309</v>
      </c>
      <c r="AH212" s="0" t="n">
        <v>0.065100994880337</v>
      </c>
      <c r="AI212" s="0"/>
      <c r="AJ212" s="0"/>
      <c r="AK212" s="431" t="n">
        <v>42309</v>
      </c>
      <c r="AL212" s="0" t="n">
        <v>0.073216658212652</v>
      </c>
      <c r="AM212" s="0"/>
      <c r="AN212" s="0"/>
      <c r="AO212" s="431" t="n">
        <v>42309</v>
      </c>
      <c r="AP212" s="0" t="n">
        <v>0</v>
      </c>
      <c r="AQ212" s="0"/>
      <c r="AR212" s="0"/>
      <c r="AS212" s="0"/>
      <c r="AT212" s="0"/>
      <c r="AU212" s="0"/>
      <c r="AW212" s="431" t="n">
        <v>42309</v>
      </c>
      <c r="AX212" s="0" t="n">
        <v>0.275</v>
      </c>
      <c r="AY212" s="0"/>
      <c r="BA212" s="431" t="n">
        <v>42095</v>
      </c>
      <c r="BB212" s="0" t="n">
        <v>0.0105</v>
      </c>
      <c r="BC212" s="0"/>
      <c r="BE212" s="431" t="n">
        <v>42278</v>
      </c>
      <c r="BF212" s="0" t="n">
        <v>0.15</v>
      </c>
      <c r="BG212" s="0"/>
      <c r="BI212" s="431" t="n">
        <v>42217</v>
      </c>
      <c r="BJ212" s="0" t="n">
        <v>-0.2</v>
      </c>
      <c r="BK212" s="0"/>
      <c r="BM212" s="0"/>
      <c r="BN212" s="0"/>
      <c r="BO212" s="0"/>
    </row>
    <row r="213" customFormat="false" ht="12.75" hidden="false" customHeight="false" outlineLevel="0" collapsed="false">
      <c r="A213" s="431" t="n">
        <v>42339</v>
      </c>
      <c r="B213" s="0" t="n">
        <v>0.315</v>
      </c>
      <c r="C213" s="0"/>
      <c r="D213" s="0"/>
      <c r="E213" s="431" t="n">
        <v>42339</v>
      </c>
      <c r="F213" s="0" t="n">
        <v>0.265</v>
      </c>
      <c r="G213" s="0"/>
      <c r="H213" s="0"/>
      <c r="I213" s="431" t="n">
        <v>42339</v>
      </c>
      <c r="J213" s="0" t="n">
        <v>1.045</v>
      </c>
      <c r="K213" s="0"/>
      <c r="L213" s="0"/>
      <c r="M213" s="431" t="n">
        <v>42339</v>
      </c>
      <c r="N213" s="0" t="n">
        <v>1.01</v>
      </c>
      <c r="O213" s="0"/>
      <c r="P213" s="0"/>
      <c r="Q213" s="431" t="n">
        <v>42339</v>
      </c>
      <c r="R213" s="0" t="n">
        <v>0.3375</v>
      </c>
      <c r="S213" s="0"/>
      <c r="T213" s="0"/>
      <c r="U213" s="431" t="n">
        <v>42339</v>
      </c>
      <c r="V213" s="0" t="n">
        <v>0.295</v>
      </c>
      <c r="W213" s="0"/>
      <c r="X213" s="0"/>
      <c r="Y213" s="431" t="n">
        <v>42339</v>
      </c>
      <c r="Z213" s="0" t="n">
        <v>3.9</v>
      </c>
      <c r="AA213" s="0"/>
      <c r="AB213" s="0"/>
      <c r="AC213" s="431" t="n">
        <v>42339</v>
      </c>
      <c r="AD213" s="0" t="n">
        <v>1.306210488942</v>
      </c>
      <c r="AE213" s="0"/>
      <c r="AF213" s="0"/>
      <c r="AG213" s="431" t="n">
        <v>42339</v>
      </c>
      <c r="AH213" s="0" t="n">
        <v>0.065103599666261</v>
      </c>
      <c r="AI213" s="0"/>
      <c r="AJ213" s="0"/>
      <c r="AK213" s="431" t="n">
        <v>42339</v>
      </c>
      <c r="AL213" s="0" t="n">
        <v>0.073217946744535</v>
      </c>
      <c r="AM213" s="0"/>
      <c r="AN213" s="0"/>
      <c r="AO213" s="431" t="n">
        <v>42339</v>
      </c>
      <c r="AP213" s="0" t="n">
        <v>0</v>
      </c>
      <c r="AQ213" s="0"/>
      <c r="AR213" s="0"/>
      <c r="AS213" s="0"/>
      <c r="AT213" s="0"/>
      <c r="AU213" s="0"/>
      <c r="AW213" s="431" t="n">
        <v>42339</v>
      </c>
      <c r="AX213" s="0" t="n">
        <v>0.315</v>
      </c>
      <c r="AY213" s="0"/>
      <c r="BA213" s="431" t="n">
        <v>42125</v>
      </c>
      <c r="BB213" s="0" t="n">
        <v>0.0105</v>
      </c>
      <c r="BC213" s="0"/>
      <c r="BE213" s="431" t="n">
        <v>42309</v>
      </c>
      <c r="BF213" s="0" t="n">
        <v>0.15</v>
      </c>
      <c r="BG213" s="0"/>
      <c r="BI213" s="431" t="n">
        <v>42248</v>
      </c>
      <c r="BJ213" s="0" t="n">
        <v>-0.2</v>
      </c>
      <c r="BK213" s="0"/>
      <c r="BM213" s="0"/>
      <c r="BN213" s="0"/>
      <c r="BO213" s="0"/>
    </row>
    <row r="214" customFormat="false" ht="12.75" hidden="false" customHeight="false" outlineLevel="0" collapsed="false">
      <c r="A214" s="431" t="n">
        <v>42370</v>
      </c>
      <c r="B214" s="0" t="n">
        <v>0.325</v>
      </c>
      <c r="C214" s="0"/>
      <c r="D214" s="0"/>
      <c r="E214" s="431" t="n">
        <v>42370</v>
      </c>
      <c r="F214" s="0" t="n">
        <v>0.275</v>
      </c>
      <c r="G214" s="0"/>
      <c r="H214" s="0"/>
      <c r="I214" s="431" t="n">
        <v>42370</v>
      </c>
      <c r="J214" s="0" t="n">
        <v>1.52</v>
      </c>
      <c r="K214" s="0"/>
      <c r="L214" s="0"/>
      <c r="M214" s="431" t="n">
        <v>42370</v>
      </c>
      <c r="N214" s="0" t="n">
        <v>1.165</v>
      </c>
      <c r="O214" s="0"/>
      <c r="P214" s="0"/>
      <c r="Q214" s="431" t="n">
        <v>42370</v>
      </c>
      <c r="R214" s="0" t="n">
        <v>0.4375</v>
      </c>
      <c r="S214" s="0"/>
      <c r="T214" s="0"/>
      <c r="U214" s="431" t="n">
        <v>42370</v>
      </c>
      <c r="V214" s="0" t="n">
        <v>0.3425</v>
      </c>
      <c r="W214" s="0"/>
      <c r="X214" s="0"/>
      <c r="Y214" s="431" t="n">
        <v>42370</v>
      </c>
      <c r="Z214" s="0" t="n">
        <v>4.183</v>
      </c>
      <c r="AA214" s="0"/>
      <c r="AB214" s="0"/>
      <c r="AC214" s="431" t="n">
        <v>42370</v>
      </c>
      <c r="AD214" s="0" t="n">
        <v>1.305368115136</v>
      </c>
      <c r="AE214" s="0"/>
      <c r="AF214" s="0"/>
      <c r="AG214" s="431" t="n">
        <v>42370</v>
      </c>
      <c r="AH214" s="0" t="n">
        <v>0.065106291278385</v>
      </c>
      <c r="AI214" s="0"/>
      <c r="AJ214" s="0"/>
      <c r="AK214" s="431" t="n">
        <v>42370</v>
      </c>
      <c r="AL214" s="0" t="n">
        <v>0.073219278227481</v>
      </c>
      <c r="AM214" s="0"/>
      <c r="AN214" s="0"/>
      <c r="AO214" s="431" t="n">
        <v>42370</v>
      </c>
      <c r="AP214" s="0" t="n">
        <v>0</v>
      </c>
      <c r="AQ214" s="0"/>
      <c r="AR214" s="0"/>
      <c r="AS214" s="0"/>
      <c r="AT214" s="0"/>
      <c r="AU214" s="0"/>
      <c r="AW214" s="431" t="n">
        <v>42370</v>
      </c>
      <c r="AX214" s="0" t="n">
        <v>0.325</v>
      </c>
      <c r="AY214" s="0"/>
      <c r="BA214" s="431" t="n">
        <v>42156</v>
      </c>
      <c r="BB214" s="0" t="n">
        <v>0.0105</v>
      </c>
      <c r="BC214" s="0"/>
      <c r="BE214" s="431" t="n">
        <v>42339</v>
      </c>
      <c r="BF214" s="0" t="n">
        <v>0.15</v>
      </c>
      <c r="BG214" s="0"/>
      <c r="BI214" s="431" t="n">
        <v>42278</v>
      </c>
      <c r="BJ214" s="0" t="n">
        <v>-0.2</v>
      </c>
      <c r="BK214" s="0"/>
      <c r="BM214" s="0"/>
      <c r="BN214" s="0"/>
      <c r="BO214" s="0"/>
    </row>
    <row r="215" customFormat="false" ht="12.75" hidden="false" customHeight="false" outlineLevel="0" collapsed="false">
      <c r="A215" s="431" t="n">
        <v>42401</v>
      </c>
      <c r="B215" s="0" t="n">
        <v>0.3</v>
      </c>
      <c r="C215" s="0"/>
      <c r="D215" s="0"/>
      <c r="E215" s="431" t="n">
        <v>42401</v>
      </c>
      <c r="F215" s="0" t="n">
        <v>0.25</v>
      </c>
      <c r="G215" s="0"/>
      <c r="H215" s="0"/>
      <c r="I215" s="431" t="n">
        <v>42401</v>
      </c>
      <c r="J215" s="0" t="n">
        <v>1.4</v>
      </c>
      <c r="K215" s="0"/>
      <c r="L215" s="0"/>
      <c r="M215" s="431" t="n">
        <v>42401</v>
      </c>
      <c r="N215" s="0" t="n">
        <v>1.155</v>
      </c>
      <c r="O215" s="0"/>
      <c r="P215" s="0"/>
      <c r="Q215" s="431" t="n">
        <v>42401</v>
      </c>
      <c r="R215" s="0" t="n">
        <v>0.435</v>
      </c>
      <c r="S215" s="0"/>
      <c r="T215" s="0"/>
      <c r="U215" s="431" t="n">
        <v>42401</v>
      </c>
      <c r="V215" s="0" t="n">
        <v>0.3375</v>
      </c>
      <c r="W215" s="0"/>
      <c r="X215" s="0"/>
      <c r="Y215" s="431" t="n">
        <v>42401</v>
      </c>
      <c r="Z215" s="0" t="n">
        <v>4.11</v>
      </c>
      <c r="AA215" s="0"/>
      <c r="AB215" s="0"/>
      <c r="AC215" s="431" t="n">
        <v>42401</v>
      </c>
      <c r="AD215" s="0" t="n">
        <v>1.304526577331</v>
      </c>
      <c r="AE215" s="0"/>
      <c r="AF215" s="0"/>
      <c r="AG215" s="431" t="n">
        <v>42401</v>
      </c>
      <c r="AH215" s="0" t="n">
        <v>0.065108982890511</v>
      </c>
      <c r="AI215" s="0"/>
      <c r="AJ215" s="0"/>
      <c r="AK215" s="431" t="n">
        <v>42401</v>
      </c>
      <c r="AL215" s="0" t="n">
        <v>0.073220609710429</v>
      </c>
      <c r="AM215" s="0"/>
      <c r="AN215" s="0"/>
      <c r="AO215" s="431" t="n">
        <v>42401</v>
      </c>
      <c r="AP215" s="0" t="n">
        <v>0</v>
      </c>
      <c r="AQ215" s="0"/>
      <c r="AR215" s="0"/>
      <c r="AS215" s="0"/>
      <c r="AT215" s="0"/>
      <c r="AU215" s="0"/>
      <c r="AW215" s="431" t="n">
        <v>42401</v>
      </c>
      <c r="AX215" s="0" t="n">
        <v>0.3</v>
      </c>
      <c r="AY215" s="0"/>
      <c r="BA215" s="431" t="n">
        <v>42186</v>
      </c>
      <c r="BB215" s="0" t="n">
        <v>0.0105</v>
      </c>
      <c r="BC215" s="0"/>
      <c r="BE215" s="431" t="n">
        <v>42370</v>
      </c>
      <c r="BF215" s="0" t="n">
        <v>0.15</v>
      </c>
      <c r="BG215" s="0"/>
      <c r="BI215" s="431" t="n">
        <v>42309</v>
      </c>
      <c r="BJ215" s="0" t="n">
        <v>-0.195</v>
      </c>
      <c r="BK215" s="0"/>
      <c r="BM215" s="0"/>
      <c r="BN215" s="0"/>
      <c r="BO215" s="0"/>
    </row>
    <row r="216" customFormat="false" ht="12.75" hidden="false" customHeight="false" outlineLevel="0" collapsed="false">
      <c r="A216" s="431" t="n">
        <v>42430</v>
      </c>
      <c r="B216" s="0" t="n">
        <v>0.298</v>
      </c>
      <c r="C216" s="0"/>
      <c r="D216" s="0"/>
      <c r="E216" s="431" t="n">
        <v>42430</v>
      </c>
      <c r="F216" s="0" t="n">
        <v>0.248</v>
      </c>
      <c r="G216" s="0"/>
      <c r="H216" s="0"/>
      <c r="I216" s="431" t="n">
        <v>42430</v>
      </c>
      <c r="J216" s="0" t="n">
        <v>0.88</v>
      </c>
      <c r="K216" s="0"/>
      <c r="L216" s="0"/>
      <c r="M216" s="431" t="n">
        <v>42430</v>
      </c>
      <c r="N216" s="0" t="n">
        <v>0.795</v>
      </c>
      <c r="O216" s="0"/>
      <c r="P216" s="0"/>
      <c r="Q216" s="431" t="n">
        <v>42430</v>
      </c>
      <c r="R216" s="0" t="n">
        <v>0.3025</v>
      </c>
      <c r="S216" s="0"/>
      <c r="T216" s="0"/>
      <c r="U216" s="431" t="n">
        <v>42430</v>
      </c>
      <c r="V216" s="0" t="n">
        <v>0.26</v>
      </c>
      <c r="W216" s="0"/>
      <c r="X216" s="0"/>
      <c r="Y216" s="431" t="n">
        <v>42430</v>
      </c>
      <c r="Z216" s="0" t="n">
        <v>4.012</v>
      </c>
      <c r="AA216" s="0"/>
      <c r="AB216" s="0"/>
      <c r="AC216" s="431" t="n">
        <v>42430</v>
      </c>
      <c r="AD216" s="0" t="n">
        <v>1.303740088313</v>
      </c>
      <c r="AE216" s="0"/>
      <c r="AF216" s="0"/>
      <c r="AG216" s="431" t="n">
        <v>42430</v>
      </c>
      <c r="AH216" s="0" t="n">
        <v>0.065111500850245</v>
      </c>
      <c r="AI216" s="0"/>
      <c r="AJ216" s="0"/>
      <c r="AK216" s="431" t="n">
        <v>42430</v>
      </c>
      <c r="AL216" s="0" t="n">
        <v>0.07322185529125</v>
      </c>
      <c r="AM216" s="0"/>
      <c r="AN216" s="0"/>
      <c r="AO216" s="431" t="n">
        <v>42430</v>
      </c>
      <c r="AP216" s="0" t="n">
        <v>0</v>
      </c>
      <c r="AQ216" s="0"/>
      <c r="AR216" s="0"/>
      <c r="AS216" s="0"/>
      <c r="AT216" s="0"/>
      <c r="AU216" s="0"/>
      <c r="AW216" s="431" t="n">
        <v>42430</v>
      </c>
      <c r="AX216" s="0" t="n">
        <v>0.298</v>
      </c>
      <c r="AY216" s="0"/>
      <c r="BA216" s="431" t="n">
        <v>42217</v>
      </c>
      <c r="BB216" s="0" t="n">
        <v>0.0105</v>
      </c>
      <c r="BC216" s="0"/>
      <c r="BE216" s="431" t="n">
        <v>42401</v>
      </c>
      <c r="BF216" s="0" t="n">
        <v>0.15</v>
      </c>
      <c r="BG216" s="0"/>
      <c r="BI216" s="431" t="n">
        <v>42339</v>
      </c>
      <c r="BJ216" s="0" t="n">
        <v>-0.2025</v>
      </c>
      <c r="BK216" s="0"/>
      <c r="BM216" s="0"/>
      <c r="BN216" s="0"/>
      <c r="BO216" s="0"/>
    </row>
    <row r="217" customFormat="false" ht="12.75" hidden="false" customHeight="false" outlineLevel="0" collapsed="false">
      <c r="A217" s="431" t="n">
        <v>42461</v>
      </c>
      <c r="B217" s="0" t="n">
        <v>0.203</v>
      </c>
      <c r="C217" s="0"/>
      <c r="D217" s="0"/>
      <c r="E217" s="431" t="n">
        <v>42461</v>
      </c>
      <c r="F217" s="0" t="n">
        <v>0.153</v>
      </c>
      <c r="G217" s="0"/>
      <c r="H217" s="0"/>
      <c r="I217" s="431" t="n">
        <v>42461</v>
      </c>
      <c r="J217" s="0" t="n">
        <v>0.54</v>
      </c>
      <c r="K217" s="0"/>
      <c r="L217" s="0"/>
      <c r="M217" s="431" t="n">
        <v>42461</v>
      </c>
      <c r="N217" s="0" t="n">
        <v>0.43</v>
      </c>
      <c r="O217" s="0"/>
      <c r="P217" s="0"/>
      <c r="Q217" s="431" t="n">
        <v>42461</v>
      </c>
      <c r="R217" s="0" t="n">
        <v>0.1975</v>
      </c>
      <c r="S217" s="0"/>
      <c r="T217" s="0"/>
      <c r="U217" s="431" t="n">
        <v>42461</v>
      </c>
      <c r="V217" s="0" t="n">
        <v>0.1775</v>
      </c>
      <c r="W217" s="0"/>
      <c r="X217" s="0"/>
      <c r="Y217" s="431" t="n">
        <v>42461</v>
      </c>
      <c r="Z217" s="0" t="n">
        <v>3.908</v>
      </c>
      <c r="AA217" s="0"/>
      <c r="AB217" s="0"/>
      <c r="AC217" s="431" t="n">
        <v>42461</v>
      </c>
      <c r="AD217" s="0" t="n">
        <v>1.302900165971</v>
      </c>
      <c r="AE217" s="0"/>
      <c r="AF217" s="0"/>
      <c r="AG217" s="431" t="n">
        <v>42461</v>
      </c>
      <c r="AH217" s="0" t="n">
        <v>0.065114192462376</v>
      </c>
      <c r="AI217" s="0"/>
      <c r="AJ217" s="0"/>
      <c r="AK217" s="431" t="n">
        <v>42461</v>
      </c>
      <c r="AL217" s="0" t="n">
        <v>0.073223186774199</v>
      </c>
      <c r="AM217" s="0"/>
      <c r="AN217" s="0"/>
      <c r="AO217" s="431" t="n">
        <v>42461</v>
      </c>
      <c r="AP217" s="0" t="n">
        <v>0</v>
      </c>
      <c r="AQ217" s="0"/>
      <c r="AR217" s="0"/>
      <c r="AS217" s="0"/>
      <c r="AT217" s="0"/>
      <c r="AU217" s="0"/>
      <c r="AW217" s="431" t="n">
        <v>42461</v>
      </c>
      <c r="AX217" s="0" t="n">
        <v>0.203</v>
      </c>
      <c r="AY217" s="0"/>
      <c r="BA217" s="431" t="n">
        <v>42248</v>
      </c>
      <c r="BB217" s="0" t="n">
        <v>0.0105</v>
      </c>
      <c r="BC217" s="0"/>
      <c r="BE217" s="431" t="n">
        <v>42430</v>
      </c>
      <c r="BF217" s="0" t="n">
        <v>0.15</v>
      </c>
      <c r="BG217" s="0"/>
      <c r="BI217" s="431" t="n">
        <v>42370</v>
      </c>
      <c r="BJ217" s="0" t="n">
        <v>-0.165</v>
      </c>
      <c r="BK217" s="0"/>
      <c r="BM217" s="0"/>
      <c r="BN217" s="0"/>
      <c r="BO217" s="0"/>
    </row>
    <row r="218" customFormat="false" ht="12.75" hidden="false" customHeight="false" outlineLevel="0" collapsed="false">
      <c r="A218" s="431" t="n">
        <v>42491</v>
      </c>
      <c r="B218" s="0" t="n">
        <v>0</v>
      </c>
      <c r="C218" s="0"/>
      <c r="D218" s="0"/>
      <c r="E218" s="431" t="n">
        <v>42491</v>
      </c>
      <c r="F218" s="0" t="n">
        <v>0</v>
      </c>
      <c r="G218" s="0"/>
      <c r="H218" s="0"/>
      <c r="I218" s="431" t="n">
        <v>42491</v>
      </c>
      <c r="J218" s="0" t="n">
        <v>0.425</v>
      </c>
      <c r="K218" s="0"/>
      <c r="L218" s="0"/>
      <c r="M218" s="431" t="n">
        <v>42491</v>
      </c>
      <c r="N218" s="0" t="n">
        <v>0.3825</v>
      </c>
      <c r="O218" s="0"/>
      <c r="P218" s="0"/>
      <c r="Q218" s="431" t="n">
        <v>42491</v>
      </c>
      <c r="R218" s="0" t="n">
        <v>0.1725</v>
      </c>
      <c r="S218" s="0"/>
      <c r="T218" s="0"/>
      <c r="U218" s="431" t="n">
        <v>42491</v>
      </c>
      <c r="V218" s="0" t="n">
        <v>0.1625</v>
      </c>
      <c r="W218" s="0"/>
      <c r="X218" s="0"/>
      <c r="Y218" s="431" t="n">
        <v>42491</v>
      </c>
      <c r="Z218" s="0" t="n">
        <v>3.896</v>
      </c>
      <c r="AA218" s="0"/>
      <c r="AB218" s="0"/>
      <c r="AC218" s="431" t="n">
        <v>42491</v>
      </c>
      <c r="AD218" s="0" t="n">
        <v>1.302088131331</v>
      </c>
      <c r="AE218" s="0"/>
      <c r="AF218" s="0"/>
      <c r="AG218" s="431" t="n">
        <v>42491</v>
      </c>
      <c r="AH218" s="0" t="n">
        <v>0.065116797248312</v>
      </c>
      <c r="AI218" s="0"/>
      <c r="AJ218" s="0"/>
      <c r="AK218" s="431" t="n">
        <v>42491</v>
      </c>
      <c r="AL218" s="0" t="n">
        <v>0.073224475306085</v>
      </c>
      <c r="AM218" s="0"/>
      <c r="AN218" s="0"/>
      <c r="AO218" s="431" t="n">
        <v>42491</v>
      </c>
      <c r="AP218" s="0" t="n">
        <v>0</v>
      </c>
      <c r="AQ218" s="0"/>
      <c r="AR218" s="0"/>
      <c r="AS218" s="0"/>
      <c r="AT218" s="0"/>
      <c r="AU218" s="0"/>
      <c r="AW218" s="431" t="n">
        <v>42491</v>
      </c>
      <c r="AX218" s="0" t="n">
        <v>0</v>
      </c>
      <c r="AY218" s="0"/>
      <c r="BA218" s="431" t="n">
        <v>42278</v>
      </c>
      <c r="BB218" s="0" t="n">
        <v>0.0105</v>
      </c>
      <c r="BC218" s="0"/>
      <c r="BE218" s="431" t="n">
        <v>42461</v>
      </c>
      <c r="BF218" s="0" t="n">
        <v>0.15</v>
      </c>
      <c r="BG218" s="0"/>
      <c r="BI218" s="431" t="n">
        <v>42401</v>
      </c>
      <c r="BJ218" s="0" t="n">
        <v>-0.165</v>
      </c>
      <c r="BK218" s="0"/>
      <c r="BM218" s="0"/>
      <c r="BN218" s="0"/>
      <c r="BO218" s="0"/>
    </row>
    <row r="219" customFormat="false" ht="12.75" hidden="false" customHeight="false" outlineLevel="0" collapsed="false">
      <c r="A219" s="431" t="n">
        <v>42522</v>
      </c>
      <c r="B219" s="0" t="n">
        <v>0</v>
      </c>
      <c r="C219" s="0"/>
      <c r="D219" s="0"/>
      <c r="E219" s="431" t="n">
        <v>42522</v>
      </c>
      <c r="F219" s="0" t="n">
        <v>0</v>
      </c>
      <c r="G219" s="0"/>
      <c r="H219" s="0"/>
      <c r="I219" s="431" t="n">
        <v>42522</v>
      </c>
      <c r="J219" s="0" t="n">
        <v>0.425</v>
      </c>
      <c r="K219" s="0"/>
      <c r="L219" s="0"/>
      <c r="M219" s="431" t="n">
        <v>42522</v>
      </c>
      <c r="N219" s="0" t="n">
        <v>0.3825</v>
      </c>
      <c r="O219" s="0"/>
      <c r="P219" s="0"/>
      <c r="Q219" s="431" t="n">
        <v>42522</v>
      </c>
      <c r="R219" s="0" t="n">
        <v>0.1725</v>
      </c>
      <c r="S219" s="0"/>
      <c r="T219" s="0"/>
      <c r="U219" s="431" t="n">
        <v>42522</v>
      </c>
      <c r="V219" s="0" t="n">
        <v>0.1625</v>
      </c>
      <c r="W219" s="0"/>
      <c r="X219" s="0"/>
      <c r="Y219" s="431" t="n">
        <v>42522</v>
      </c>
      <c r="Z219" s="0" t="n">
        <v>3.914</v>
      </c>
      <c r="AA219" s="0"/>
      <c r="AB219" s="0"/>
      <c r="AC219" s="431" t="n">
        <v>42522</v>
      </c>
      <c r="AD219" s="0" t="n">
        <v>1.301249847862</v>
      </c>
      <c r="AE219" s="0"/>
      <c r="AF219" s="0"/>
      <c r="AG219" s="431" t="n">
        <v>42522</v>
      </c>
      <c r="AH219" s="0" t="n">
        <v>0.065119488860447</v>
      </c>
      <c r="AI219" s="0"/>
      <c r="AJ219" s="0"/>
      <c r="AK219" s="431" t="n">
        <v>42522</v>
      </c>
      <c r="AL219" s="0" t="n">
        <v>0.073225806789034</v>
      </c>
      <c r="AM219" s="0"/>
      <c r="AN219" s="0"/>
      <c r="AO219" s="431" t="n">
        <v>42522</v>
      </c>
      <c r="AP219" s="0" t="n">
        <v>0</v>
      </c>
      <c r="AQ219" s="0"/>
      <c r="AR219" s="0"/>
      <c r="AS219" s="0"/>
      <c r="AT219" s="0"/>
      <c r="AU219" s="0"/>
      <c r="AW219" s="431" t="n">
        <v>42522</v>
      </c>
      <c r="AX219" s="0" t="n">
        <v>0</v>
      </c>
      <c r="AY219" s="0"/>
      <c r="BA219" s="431" t="n">
        <v>42309</v>
      </c>
      <c r="BB219" s="0" t="n">
        <v>0.01</v>
      </c>
      <c r="BC219" s="0"/>
      <c r="BE219" s="431" t="n">
        <v>42491</v>
      </c>
      <c r="BF219" s="0" t="n">
        <v>0.15</v>
      </c>
      <c r="BG219" s="0"/>
      <c r="BI219" s="431" t="n">
        <v>42430</v>
      </c>
      <c r="BJ219" s="0" t="n">
        <v>-0.165</v>
      </c>
      <c r="BK219" s="0"/>
      <c r="BM219" s="0"/>
      <c r="BN219" s="0"/>
      <c r="BO219" s="0"/>
    </row>
    <row r="220" customFormat="false" ht="12.75" hidden="false" customHeight="false" outlineLevel="0" collapsed="false">
      <c r="A220" s="431" t="n">
        <v>42552</v>
      </c>
      <c r="B220" s="0" t="n">
        <v>0</v>
      </c>
      <c r="C220" s="0"/>
      <c r="D220" s="0"/>
      <c r="E220" s="431" t="n">
        <v>42552</v>
      </c>
      <c r="F220" s="0" t="n">
        <v>0</v>
      </c>
      <c r="G220" s="0"/>
      <c r="H220" s="0"/>
      <c r="I220" s="431" t="n">
        <v>42552</v>
      </c>
      <c r="J220" s="0" t="n">
        <v>0.46</v>
      </c>
      <c r="K220" s="0"/>
      <c r="L220" s="0"/>
      <c r="M220" s="431" t="n">
        <v>42552</v>
      </c>
      <c r="N220" s="0" t="n">
        <v>0.41</v>
      </c>
      <c r="O220" s="0"/>
      <c r="P220" s="0"/>
      <c r="Q220" s="431" t="n">
        <v>42552</v>
      </c>
      <c r="R220" s="0" t="n">
        <v>0.185</v>
      </c>
      <c r="S220" s="0"/>
      <c r="T220" s="0"/>
      <c r="U220" s="431" t="n">
        <v>42552</v>
      </c>
      <c r="V220" s="0" t="n">
        <v>0.1625</v>
      </c>
      <c r="W220" s="0"/>
      <c r="X220" s="0"/>
      <c r="Y220" s="431" t="n">
        <v>42552</v>
      </c>
      <c r="Z220" s="0" t="n">
        <v>3.976</v>
      </c>
      <c r="AA220" s="0"/>
      <c r="AB220" s="0"/>
      <c r="AC220" s="431" t="n">
        <v>42552</v>
      </c>
      <c r="AD220" s="0" t="n">
        <v>1.300439397516</v>
      </c>
      <c r="AE220" s="0"/>
      <c r="AF220" s="0"/>
      <c r="AG220" s="431" t="n">
        <v>42552</v>
      </c>
      <c r="AH220" s="0" t="n">
        <v>0.065122093646388</v>
      </c>
      <c r="AI220" s="0"/>
      <c r="AJ220" s="0"/>
      <c r="AK220" s="431" t="n">
        <v>42552</v>
      </c>
      <c r="AL220" s="0" t="n">
        <v>0.073227095320921</v>
      </c>
      <c r="AM220" s="0"/>
      <c r="AN220" s="0"/>
      <c r="AO220" s="431" t="n">
        <v>42552</v>
      </c>
      <c r="AP220" s="0" t="n">
        <v>0</v>
      </c>
      <c r="AQ220" s="0"/>
      <c r="AR220" s="0"/>
      <c r="AS220" s="0"/>
      <c r="AT220" s="0"/>
      <c r="AU220" s="0"/>
      <c r="AW220" s="431" t="n">
        <v>42552</v>
      </c>
      <c r="AX220" s="0" t="n">
        <v>0</v>
      </c>
      <c r="AY220" s="0"/>
      <c r="BA220" s="431" t="n">
        <v>42339</v>
      </c>
      <c r="BB220" s="0" t="n">
        <v>0.01</v>
      </c>
      <c r="BC220" s="0"/>
      <c r="BE220" s="431" t="n">
        <v>42522</v>
      </c>
      <c r="BF220" s="0" t="n">
        <v>0.15</v>
      </c>
      <c r="BG220" s="0"/>
      <c r="BI220" s="431" t="n">
        <v>42461</v>
      </c>
      <c r="BJ220" s="0" t="n">
        <v>-0.165</v>
      </c>
      <c r="BK220" s="0"/>
      <c r="BM220" s="0"/>
      <c r="BN220" s="0"/>
      <c r="BO220" s="0"/>
    </row>
    <row r="221" customFormat="false" ht="12.75" hidden="false" customHeight="false" outlineLevel="0" collapsed="false">
      <c r="A221" s="431" t="n">
        <v>42583</v>
      </c>
      <c r="B221" s="0" t="n">
        <v>0</v>
      </c>
      <c r="C221" s="0"/>
      <c r="D221" s="0"/>
      <c r="E221" s="431" t="n">
        <v>42583</v>
      </c>
      <c r="F221" s="0" t="n">
        <v>0</v>
      </c>
      <c r="G221" s="0"/>
      <c r="H221" s="0"/>
      <c r="I221" s="431" t="n">
        <v>42583</v>
      </c>
      <c r="J221" s="0" t="n">
        <v>0.525</v>
      </c>
      <c r="K221" s="0"/>
      <c r="L221" s="0"/>
      <c r="M221" s="431" t="n">
        <v>42583</v>
      </c>
      <c r="N221" s="0" t="n">
        <v>0.41</v>
      </c>
      <c r="O221" s="0"/>
      <c r="P221" s="0"/>
      <c r="Q221" s="431" t="n">
        <v>42583</v>
      </c>
      <c r="R221" s="0" t="n">
        <v>0.185</v>
      </c>
      <c r="S221" s="0"/>
      <c r="T221" s="0"/>
      <c r="U221" s="431" t="n">
        <v>42583</v>
      </c>
      <c r="V221" s="0" t="n">
        <v>0.1625</v>
      </c>
      <c r="W221" s="0"/>
      <c r="X221" s="0"/>
      <c r="Y221" s="431" t="n">
        <v>42583</v>
      </c>
      <c r="Z221" s="0" t="n">
        <v>3.968</v>
      </c>
      <c r="AA221" s="0"/>
      <c r="AB221" s="0"/>
      <c r="AC221" s="431" t="n">
        <v>42583</v>
      </c>
      <c r="AD221" s="0" t="n">
        <v>1.299602749384</v>
      </c>
      <c r="AE221" s="0"/>
      <c r="AF221" s="0"/>
      <c r="AG221" s="431" t="n">
        <v>42583</v>
      </c>
      <c r="AH221" s="0" t="n">
        <v>0.065124785258528</v>
      </c>
      <c r="AI221" s="0"/>
      <c r="AJ221" s="0"/>
      <c r="AK221" s="431" t="n">
        <v>42583</v>
      </c>
      <c r="AL221" s="0" t="n">
        <v>0.073228426803872</v>
      </c>
      <c r="AM221" s="0"/>
      <c r="AN221" s="0"/>
      <c r="AO221" s="431" t="n">
        <v>42583</v>
      </c>
      <c r="AP221" s="0" t="n">
        <v>0</v>
      </c>
      <c r="AQ221" s="0"/>
      <c r="AR221" s="0"/>
      <c r="AS221" s="0"/>
      <c r="AT221" s="0"/>
      <c r="AU221" s="0"/>
      <c r="AW221" s="431" t="n">
        <v>42583</v>
      </c>
      <c r="AX221" s="0" t="n">
        <v>0</v>
      </c>
      <c r="AY221" s="0"/>
      <c r="BA221" s="431" t="n">
        <v>42370</v>
      </c>
      <c r="BB221" s="0" t="n">
        <v>0.01</v>
      </c>
      <c r="BC221" s="0"/>
      <c r="BE221" s="431" t="n">
        <v>42552</v>
      </c>
      <c r="BF221" s="0" t="n">
        <v>0.15</v>
      </c>
      <c r="BG221" s="0"/>
      <c r="BI221" s="431" t="n">
        <v>42491</v>
      </c>
      <c r="BJ221" s="0" t="n">
        <v>0</v>
      </c>
      <c r="BK221" s="0"/>
      <c r="BM221" s="0"/>
      <c r="BN221" s="0"/>
      <c r="BO221" s="0"/>
    </row>
    <row r="222" customFormat="false" ht="12.75" hidden="false" customHeight="false" outlineLevel="0" collapsed="false">
      <c r="A222" s="431" t="n">
        <v>42614</v>
      </c>
      <c r="B222" s="0" t="n">
        <v>0</v>
      </c>
      <c r="C222" s="0"/>
      <c r="D222" s="0"/>
      <c r="E222" s="431" t="n">
        <v>42614</v>
      </c>
      <c r="F222" s="0" t="n">
        <v>0</v>
      </c>
      <c r="G222" s="0"/>
      <c r="H222" s="0"/>
      <c r="I222" s="431" t="n">
        <v>42614</v>
      </c>
      <c r="J222" s="0" t="n">
        <v>0.425</v>
      </c>
      <c r="K222" s="0"/>
      <c r="L222" s="0"/>
      <c r="M222" s="431" t="n">
        <v>42614</v>
      </c>
      <c r="N222" s="0" t="n">
        <v>0.3825</v>
      </c>
      <c r="O222" s="0"/>
      <c r="P222" s="0"/>
      <c r="Q222" s="431" t="n">
        <v>42614</v>
      </c>
      <c r="R222" s="0" t="n">
        <v>0.1625</v>
      </c>
      <c r="S222" s="0"/>
      <c r="T222" s="0"/>
      <c r="U222" s="431" t="n">
        <v>42614</v>
      </c>
      <c r="V222" s="0" t="n">
        <v>0.1625</v>
      </c>
      <c r="W222" s="0"/>
      <c r="X222" s="0"/>
      <c r="Y222" s="431" t="n">
        <v>42614</v>
      </c>
      <c r="Z222" s="0" t="n">
        <v>3.945</v>
      </c>
      <c r="AA222" s="0"/>
      <c r="AB222" s="0"/>
      <c r="AC222" s="431" t="n">
        <v>42614</v>
      </c>
      <c r="AD222" s="0" t="n">
        <v>1.298766930974</v>
      </c>
      <c r="AE222" s="0"/>
      <c r="AF222" s="0"/>
      <c r="AG222" s="431" t="n">
        <v>42614</v>
      </c>
      <c r="AH222" s="0" t="n">
        <v>0.06512747687067</v>
      </c>
      <c r="AI222" s="0"/>
      <c r="AJ222" s="0"/>
      <c r="AK222" s="431" t="n">
        <v>42614</v>
      </c>
      <c r="AL222" s="0" t="n">
        <v>0.073229758286823</v>
      </c>
      <c r="AM222" s="0"/>
      <c r="AN222" s="0"/>
      <c r="AO222" s="431" t="n">
        <v>42614</v>
      </c>
      <c r="AP222" s="0" t="n">
        <v>0</v>
      </c>
      <c r="AQ222" s="0"/>
      <c r="AR222" s="0"/>
      <c r="AS222" s="0"/>
      <c r="AT222" s="0"/>
      <c r="AU222" s="0"/>
      <c r="AW222" s="431" t="n">
        <v>42614</v>
      </c>
      <c r="AX222" s="0" t="n">
        <v>0</v>
      </c>
      <c r="AY222" s="0"/>
      <c r="BA222" s="431" t="n">
        <v>42401</v>
      </c>
      <c r="BB222" s="0" t="n">
        <v>0.01</v>
      </c>
      <c r="BC222" s="0"/>
      <c r="BE222" s="431" t="n">
        <v>42583</v>
      </c>
      <c r="BF222" s="0" t="n">
        <v>0.15</v>
      </c>
      <c r="BG222" s="0"/>
      <c r="BI222" s="431" t="n">
        <v>42522</v>
      </c>
      <c r="BJ222" s="0" t="n">
        <v>0</v>
      </c>
      <c r="BK222" s="0"/>
      <c r="BM222" s="0"/>
      <c r="BN222" s="0"/>
      <c r="BO222" s="0"/>
    </row>
    <row r="223" customFormat="false" ht="12.75" hidden="false" customHeight="false" outlineLevel="0" collapsed="false">
      <c r="A223" s="431" t="n">
        <v>42644</v>
      </c>
      <c r="B223" s="0" t="n">
        <v>0</v>
      </c>
      <c r="C223" s="0"/>
      <c r="D223" s="0"/>
      <c r="E223" s="431" t="n">
        <v>42644</v>
      </c>
      <c r="F223" s="0" t="n">
        <v>0</v>
      </c>
      <c r="G223" s="0"/>
      <c r="H223" s="0"/>
      <c r="I223" s="431" t="n">
        <v>42644</v>
      </c>
      <c r="J223" s="0" t="n">
        <v>0.345</v>
      </c>
      <c r="K223" s="0"/>
      <c r="L223" s="0"/>
      <c r="M223" s="431" t="n">
        <v>42644</v>
      </c>
      <c r="N223" s="0" t="n">
        <v>0.3625</v>
      </c>
      <c r="O223" s="0"/>
      <c r="P223" s="0"/>
      <c r="Q223" s="431" t="n">
        <v>42644</v>
      </c>
      <c r="R223" s="0" t="n">
        <v>0.185</v>
      </c>
      <c r="S223" s="0"/>
      <c r="T223" s="0"/>
      <c r="U223" s="431" t="n">
        <v>42644</v>
      </c>
      <c r="V223" s="0" t="n">
        <v>0.165</v>
      </c>
      <c r="W223" s="0"/>
      <c r="X223" s="0"/>
      <c r="Y223" s="431" t="n">
        <v>42644</v>
      </c>
      <c r="Z223" s="0" t="n">
        <v>3.95</v>
      </c>
      <c r="AA223" s="0"/>
      <c r="AB223" s="0"/>
      <c r="AC223" s="431" t="n">
        <v>42644</v>
      </c>
      <c r="AD223" s="0" t="n">
        <v>1.297958863597</v>
      </c>
      <c r="AE223" s="0"/>
      <c r="AF223" s="0"/>
      <c r="AG223" s="431" t="n">
        <v>42644</v>
      </c>
      <c r="AH223" s="0" t="n">
        <v>0.065130081656618</v>
      </c>
      <c r="AI223" s="0"/>
      <c r="AJ223" s="0"/>
      <c r="AK223" s="431" t="n">
        <v>42644</v>
      </c>
      <c r="AL223" s="0" t="n">
        <v>0.073231046818712</v>
      </c>
      <c r="AM223" s="0"/>
      <c r="AN223" s="0"/>
      <c r="AO223" s="431" t="n">
        <v>42644</v>
      </c>
      <c r="AP223" s="0" t="n">
        <v>0</v>
      </c>
      <c r="AQ223" s="0"/>
      <c r="AR223" s="0"/>
      <c r="AS223" s="0"/>
      <c r="AT223" s="0"/>
      <c r="AU223" s="0"/>
      <c r="AW223" s="431" t="n">
        <v>42644</v>
      </c>
      <c r="AX223" s="0" t="n">
        <v>0</v>
      </c>
      <c r="AY223" s="0"/>
      <c r="BA223" s="431" t="n">
        <v>42430</v>
      </c>
      <c r="BB223" s="0" t="n">
        <v>0.01</v>
      </c>
      <c r="BC223" s="0"/>
      <c r="BE223" s="431" t="n">
        <v>42614</v>
      </c>
      <c r="BF223" s="0" t="n">
        <v>0.15</v>
      </c>
      <c r="BG223" s="0"/>
      <c r="BI223" s="431" t="n">
        <v>42552</v>
      </c>
      <c r="BJ223" s="0" t="n">
        <v>0</v>
      </c>
      <c r="BK223" s="0"/>
      <c r="BM223" s="0"/>
      <c r="BN223" s="0"/>
      <c r="BO223" s="0"/>
    </row>
    <row r="224" customFormat="false" ht="12.75" hidden="false" customHeight="false" outlineLevel="0" collapsed="false">
      <c r="A224" s="431" t="n">
        <v>42675</v>
      </c>
      <c r="B224" s="0" t="n">
        <v>0</v>
      </c>
      <c r="C224" s="0"/>
      <c r="D224" s="0"/>
      <c r="E224" s="431" t="n">
        <v>42675</v>
      </c>
      <c r="F224" s="0" t="n">
        <v>0</v>
      </c>
      <c r="G224" s="0"/>
      <c r="H224" s="0"/>
      <c r="I224" s="431" t="n">
        <v>42675</v>
      </c>
      <c r="J224" s="0" t="n">
        <v>0.725</v>
      </c>
      <c r="K224" s="0"/>
      <c r="L224" s="0"/>
      <c r="M224" s="431" t="n">
        <v>42675</v>
      </c>
      <c r="N224" s="0" t="n">
        <v>0.695</v>
      </c>
      <c r="O224" s="0"/>
      <c r="P224" s="0"/>
      <c r="Q224" s="431" t="n">
        <v>42675</v>
      </c>
      <c r="R224" s="0" t="n">
        <v>0.2875</v>
      </c>
      <c r="S224" s="0"/>
      <c r="T224" s="0"/>
      <c r="U224" s="431" t="n">
        <v>42675</v>
      </c>
      <c r="V224" s="0" t="n">
        <v>0.24</v>
      </c>
      <c r="W224" s="0"/>
      <c r="X224" s="0"/>
      <c r="Y224" s="431" t="n">
        <v>42675</v>
      </c>
      <c r="Z224" s="0" t="n">
        <v>3.983</v>
      </c>
      <c r="AA224" s="0"/>
      <c r="AB224" s="0"/>
      <c r="AC224" s="431" t="n">
        <v>42675</v>
      </c>
      <c r="AD224" s="0" t="n">
        <v>1.29712467521</v>
      </c>
      <c r="AE224" s="0"/>
      <c r="AF224" s="0"/>
      <c r="AG224" s="431" t="n">
        <v>42675</v>
      </c>
      <c r="AH224" s="0" t="n">
        <v>0.065132773268765</v>
      </c>
      <c r="AI224" s="0"/>
      <c r="AJ224" s="0"/>
      <c r="AK224" s="431" t="n">
        <v>42675</v>
      </c>
      <c r="AL224" s="0" t="n">
        <v>0.073232378301664</v>
      </c>
      <c r="AM224" s="0"/>
      <c r="AN224" s="0"/>
      <c r="AO224" s="431" t="n">
        <v>42675</v>
      </c>
      <c r="AP224" s="0" t="n">
        <v>0</v>
      </c>
      <c r="AQ224" s="0"/>
      <c r="AR224" s="0"/>
      <c r="AS224" s="0"/>
      <c r="AT224" s="0"/>
      <c r="AU224" s="0"/>
      <c r="AW224" s="431" t="n">
        <v>42675</v>
      </c>
      <c r="AX224" s="0" t="n">
        <v>0</v>
      </c>
      <c r="AY224" s="0"/>
      <c r="BA224" s="431" t="n">
        <v>42461</v>
      </c>
      <c r="BB224" s="0" t="n">
        <v>0.0105</v>
      </c>
      <c r="BC224" s="0"/>
      <c r="BE224" s="431" t="n">
        <v>42644</v>
      </c>
      <c r="BF224" s="0" t="n">
        <v>0.15</v>
      </c>
      <c r="BG224" s="0"/>
      <c r="BI224" s="431" t="n">
        <v>42583</v>
      </c>
      <c r="BJ224" s="0" t="n">
        <v>0</v>
      </c>
      <c r="BK224" s="0"/>
      <c r="BM224" s="0"/>
      <c r="BN224" s="0"/>
      <c r="BO224" s="0"/>
    </row>
    <row r="225" customFormat="false" ht="12.75" hidden="false" customHeight="false" outlineLevel="0" collapsed="false">
      <c r="A225" s="431" t="n">
        <v>42705</v>
      </c>
      <c r="B225" s="0" t="n">
        <v>0</v>
      </c>
      <c r="C225" s="0"/>
      <c r="D225" s="0"/>
      <c r="E225" s="431" t="n">
        <v>42705</v>
      </c>
      <c r="F225" s="0" t="n">
        <v>0</v>
      </c>
      <c r="G225" s="0"/>
      <c r="H225" s="0"/>
      <c r="I225" s="431" t="n">
        <v>42705</v>
      </c>
      <c r="J225" s="0" t="n">
        <v>1.045</v>
      </c>
      <c r="K225" s="0"/>
      <c r="L225" s="0"/>
      <c r="M225" s="431" t="n">
        <v>42705</v>
      </c>
      <c r="N225" s="0" t="n">
        <v>1.01</v>
      </c>
      <c r="O225" s="0"/>
      <c r="P225" s="0"/>
      <c r="Q225" s="431" t="n">
        <v>42705</v>
      </c>
      <c r="R225" s="0" t="n">
        <v>0.3375</v>
      </c>
      <c r="S225" s="0"/>
      <c r="T225" s="0"/>
      <c r="U225" s="431" t="n">
        <v>42705</v>
      </c>
      <c r="V225" s="0" t="n">
        <v>0.295</v>
      </c>
      <c r="W225" s="0"/>
      <c r="X225" s="0"/>
      <c r="Y225" s="431" t="n">
        <v>42705</v>
      </c>
      <c r="Z225" s="0" t="n">
        <v>4.044</v>
      </c>
      <c r="AA225" s="0"/>
      <c r="AB225" s="0"/>
      <c r="AC225" s="431" t="n">
        <v>42705</v>
      </c>
      <c r="AD225" s="0" t="n">
        <v>1.296318183573</v>
      </c>
      <c r="AE225" s="0"/>
      <c r="AF225" s="0"/>
      <c r="AG225" s="431" t="n">
        <v>42705</v>
      </c>
      <c r="AH225" s="0" t="n">
        <v>0.065135378054717</v>
      </c>
      <c r="AI225" s="0"/>
      <c r="AJ225" s="0"/>
      <c r="AK225" s="431" t="n">
        <v>42705</v>
      </c>
      <c r="AL225" s="0" t="n">
        <v>0.073233666833554</v>
      </c>
      <c r="AM225" s="0"/>
      <c r="AN225" s="0"/>
      <c r="AO225" s="431" t="n">
        <v>42705</v>
      </c>
      <c r="AP225" s="0" t="n">
        <v>0</v>
      </c>
      <c r="AQ225" s="0"/>
      <c r="AR225" s="0"/>
      <c r="AS225" s="0"/>
      <c r="AT225" s="0"/>
      <c r="AU225" s="0"/>
      <c r="AW225" s="431" t="n">
        <v>42705</v>
      </c>
      <c r="AX225" s="0" t="n">
        <v>0</v>
      </c>
      <c r="AY225" s="0"/>
      <c r="BA225" s="431" t="n">
        <v>42491</v>
      </c>
      <c r="BB225" s="0" t="n">
        <v>0.0105</v>
      </c>
      <c r="BC225" s="0"/>
      <c r="BE225" s="431" t="n">
        <v>42675</v>
      </c>
      <c r="BF225" s="0" t="n">
        <v>0.15</v>
      </c>
      <c r="BG225" s="0"/>
      <c r="BI225" s="431" t="n">
        <v>42614</v>
      </c>
      <c r="BJ225" s="0" t="n">
        <v>0</v>
      </c>
      <c r="BK225" s="0"/>
      <c r="BM225" s="0"/>
      <c r="BN225" s="0"/>
      <c r="BO225" s="0"/>
    </row>
    <row r="226" customFormat="false" ht="12.75" hidden="false" customHeight="false" outlineLevel="0" collapsed="false">
      <c r="A226" s="431" t="n">
        <v>42736</v>
      </c>
      <c r="B226" s="0" t="n">
        <v>0</v>
      </c>
      <c r="C226" s="0"/>
      <c r="D226" s="0"/>
      <c r="E226" s="431" t="n">
        <v>42736</v>
      </c>
      <c r="F226" s="0" t="n">
        <v>0</v>
      </c>
      <c r="G226" s="0"/>
      <c r="H226" s="0"/>
      <c r="I226" s="431" t="n">
        <v>42736</v>
      </c>
      <c r="J226" s="0" t="n">
        <v>1.52</v>
      </c>
      <c r="K226" s="0"/>
      <c r="L226" s="0"/>
      <c r="M226" s="431" t="n">
        <v>42736</v>
      </c>
      <c r="N226" s="0" t="n">
        <v>1.165</v>
      </c>
      <c r="O226" s="0"/>
      <c r="P226" s="0"/>
      <c r="Q226" s="431" t="n">
        <v>42736</v>
      </c>
      <c r="R226" s="0" t="n">
        <v>0.4375</v>
      </c>
      <c r="S226" s="0"/>
      <c r="T226" s="0"/>
      <c r="U226" s="431" t="n">
        <v>42736</v>
      </c>
      <c r="V226" s="0" t="n">
        <v>0.3425</v>
      </c>
      <c r="W226" s="0"/>
      <c r="X226" s="0"/>
      <c r="Y226" s="431" t="n">
        <v>42736</v>
      </c>
      <c r="Z226" s="0" t="n">
        <v>4.325</v>
      </c>
      <c r="AA226" s="0"/>
      <c r="AB226" s="0"/>
      <c r="AC226" s="431" t="n">
        <v>42736</v>
      </c>
      <c r="AD226" s="0" t="n">
        <v>1.295485621697</v>
      </c>
      <c r="AE226" s="0"/>
      <c r="AF226" s="0"/>
      <c r="AG226" s="431" t="n">
        <v>42736</v>
      </c>
      <c r="AH226" s="0" t="n">
        <v>0.065138069666869</v>
      </c>
      <c r="AI226" s="0"/>
      <c r="AJ226" s="0"/>
      <c r="AK226" s="431" t="n">
        <v>42736</v>
      </c>
      <c r="AL226" s="0" t="n">
        <v>0.073234998316507</v>
      </c>
      <c r="AM226" s="0"/>
      <c r="AN226" s="0"/>
      <c r="AO226" s="431" t="n">
        <v>42736</v>
      </c>
      <c r="AP226" s="0" t="n">
        <v>0</v>
      </c>
      <c r="AQ226" s="0"/>
      <c r="AR226" s="0"/>
      <c r="AS226" s="0"/>
      <c r="AT226" s="0"/>
      <c r="AU226" s="0"/>
      <c r="AW226" s="431" t="n">
        <v>42736</v>
      </c>
      <c r="AX226" s="0" t="n">
        <v>0</v>
      </c>
      <c r="AY226" s="0"/>
      <c r="BA226" s="431" t="n">
        <v>42522</v>
      </c>
      <c r="BB226" s="0" t="n">
        <v>0.0105</v>
      </c>
      <c r="BC226" s="0"/>
      <c r="BE226" s="431" t="n">
        <v>42705</v>
      </c>
      <c r="BF226" s="0" t="n">
        <v>0.15</v>
      </c>
      <c r="BG226" s="0"/>
      <c r="BI226" s="431" t="n">
        <v>42644</v>
      </c>
      <c r="BJ226" s="0" t="n">
        <v>0</v>
      </c>
      <c r="BK226" s="0"/>
      <c r="BM226" s="0"/>
      <c r="BN226" s="0"/>
      <c r="BO226" s="0"/>
    </row>
    <row r="227" customFormat="false" ht="12.75" hidden="false" customHeight="false" outlineLevel="0" collapsed="false">
      <c r="A227" s="431" t="n">
        <v>42767</v>
      </c>
      <c r="B227" s="0" t="n">
        <v>0</v>
      </c>
      <c r="C227" s="0"/>
      <c r="D227" s="0"/>
      <c r="E227" s="431" t="n">
        <v>42767</v>
      </c>
      <c r="F227" s="0" t="n">
        <v>0</v>
      </c>
      <c r="G227" s="0"/>
      <c r="H227" s="0"/>
      <c r="I227" s="431" t="n">
        <v>42767</v>
      </c>
      <c r="J227" s="0" t="n">
        <v>1.4</v>
      </c>
      <c r="K227" s="0"/>
      <c r="L227" s="0"/>
      <c r="M227" s="431" t="n">
        <v>42767</v>
      </c>
      <c r="N227" s="0" t="n">
        <v>1.155</v>
      </c>
      <c r="O227" s="0"/>
      <c r="P227" s="0"/>
      <c r="Q227" s="431" t="n">
        <v>42767</v>
      </c>
      <c r="R227" s="0" t="n">
        <v>0.435</v>
      </c>
      <c r="S227" s="0"/>
      <c r="T227" s="0"/>
      <c r="U227" s="431" t="n">
        <v>42767</v>
      </c>
      <c r="V227" s="0" t="n">
        <v>0.3375</v>
      </c>
      <c r="W227" s="0"/>
      <c r="X227" s="0"/>
      <c r="Y227" s="431" t="n">
        <v>42767</v>
      </c>
      <c r="Z227" s="0" t="n">
        <v>4.256</v>
      </c>
      <c r="AA227" s="0"/>
      <c r="AB227" s="0"/>
      <c r="AC227" s="431" t="n">
        <v>42767</v>
      </c>
      <c r="AD227" s="0" t="n">
        <v>1.294653885064</v>
      </c>
      <c r="AE227" s="0"/>
      <c r="AF227" s="0"/>
      <c r="AG227" s="431" t="n">
        <v>42767</v>
      </c>
      <c r="AH227" s="0" t="n">
        <v>0.065140761279024</v>
      </c>
      <c r="AI227" s="0"/>
      <c r="AJ227" s="0"/>
      <c r="AK227" s="431" t="n">
        <v>42767</v>
      </c>
      <c r="AL227" s="0" t="n">
        <v>0.073236329799461</v>
      </c>
      <c r="AM227" s="0"/>
      <c r="AN227" s="0"/>
      <c r="AO227" s="431" t="n">
        <v>42767</v>
      </c>
      <c r="AP227" s="0" t="n">
        <v>0</v>
      </c>
      <c r="AQ227" s="0"/>
      <c r="AR227" s="0"/>
      <c r="AS227" s="0"/>
      <c r="AT227" s="0"/>
      <c r="AU227" s="0"/>
      <c r="AW227" s="431" t="n">
        <v>42767</v>
      </c>
      <c r="AX227" s="0" t="n">
        <v>0</v>
      </c>
      <c r="AY227" s="0"/>
      <c r="BA227" s="431" t="n">
        <v>42552</v>
      </c>
      <c r="BB227" s="0" t="n">
        <v>0.0105</v>
      </c>
      <c r="BC227" s="0"/>
      <c r="BE227" s="431" t="n">
        <v>42736</v>
      </c>
      <c r="BF227" s="0" t="n">
        <v>0.15</v>
      </c>
      <c r="BG227" s="0"/>
      <c r="BI227" s="431" t="n">
        <v>42675</v>
      </c>
      <c r="BJ227" s="0" t="n">
        <v>0</v>
      </c>
      <c r="BK227" s="0"/>
      <c r="BM227" s="0"/>
      <c r="BN227" s="0"/>
      <c r="BO227" s="0"/>
    </row>
    <row r="228" customFormat="false" ht="12.75" hidden="false" customHeight="false" outlineLevel="0" collapsed="false">
      <c r="A228" s="431" t="n">
        <v>42795</v>
      </c>
      <c r="B228" s="0" t="n">
        <v>0</v>
      </c>
      <c r="C228" s="0"/>
      <c r="D228" s="0"/>
      <c r="E228" s="431" t="n">
        <v>42795</v>
      </c>
      <c r="F228" s="0" t="n">
        <v>0</v>
      </c>
      <c r="G228" s="0"/>
      <c r="H228" s="0"/>
      <c r="I228" s="431" t="n">
        <v>42795</v>
      </c>
      <c r="J228" s="0" t="n">
        <v>0.88</v>
      </c>
      <c r="K228" s="0"/>
      <c r="L228" s="0"/>
      <c r="M228" s="431" t="n">
        <v>42795</v>
      </c>
      <c r="N228" s="0" t="n">
        <v>0.795</v>
      </c>
      <c r="O228" s="0"/>
      <c r="P228" s="0"/>
      <c r="Q228" s="431" t="n">
        <v>42795</v>
      </c>
      <c r="R228" s="0" t="n">
        <v>0.3025</v>
      </c>
      <c r="S228" s="0"/>
      <c r="T228" s="0"/>
      <c r="U228" s="431" t="n">
        <v>42795</v>
      </c>
      <c r="V228" s="0" t="n">
        <v>0.26</v>
      </c>
      <c r="W228" s="0"/>
      <c r="X228" s="0"/>
      <c r="Y228" s="431" t="n">
        <v>42795</v>
      </c>
      <c r="Z228" s="0" t="n">
        <v>4.161</v>
      </c>
      <c r="AA228" s="0"/>
      <c r="AB228" s="0"/>
      <c r="AC228" s="431" t="n">
        <v>42795</v>
      </c>
      <c r="AD228" s="0" t="n">
        <v>1.293903347637</v>
      </c>
      <c r="AE228" s="0"/>
      <c r="AF228" s="0"/>
      <c r="AG228" s="431" t="n">
        <v>42795</v>
      </c>
      <c r="AH228" s="0" t="n">
        <v>0.065143192412585</v>
      </c>
      <c r="AI228" s="0"/>
      <c r="AJ228" s="0"/>
      <c r="AK228" s="431" t="n">
        <v>42795</v>
      </c>
      <c r="AL228" s="0" t="n">
        <v>0.073237532429227</v>
      </c>
      <c r="AM228" s="0"/>
      <c r="AN228" s="0"/>
      <c r="AO228" s="431" t="n">
        <v>42795</v>
      </c>
      <c r="AP228" s="0" t="n">
        <v>0</v>
      </c>
      <c r="AQ228" s="0"/>
      <c r="AR228" s="0"/>
      <c r="AS228" s="0"/>
      <c r="AT228" s="0"/>
      <c r="AU228" s="0"/>
      <c r="AW228" s="431" t="n">
        <v>42795</v>
      </c>
      <c r="AX228" s="0" t="n">
        <v>0</v>
      </c>
      <c r="AY228" s="0"/>
      <c r="BA228" s="431" t="n">
        <v>42583</v>
      </c>
      <c r="BB228" s="0" t="n">
        <v>0.0105</v>
      </c>
      <c r="BC228" s="0"/>
      <c r="BE228" s="431" t="n">
        <v>42767</v>
      </c>
      <c r="BF228" s="0" t="n">
        <v>0.15</v>
      </c>
      <c r="BG228" s="0"/>
      <c r="BI228" s="431" t="n">
        <v>42705</v>
      </c>
      <c r="BJ228" s="0" t="n">
        <v>0</v>
      </c>
      <c r="BK228" s="0"/>
      <c r="BM228" s="0"/>
      <c r="BN228" s="0"/>
      <c r="BO228" s="0"/>
    </row>
    <row r="229" customFormat="false" ht="12.75" hidden="false" customHeight="false" outlineLevel="0" collapsed="false">
      <c r="A229" s="431" t="n">
        <v>42826</v>
      </c>
      <c r="B229" s="0" t="n">
        <v>0</v>
      </c>
      <c r="C229" s="0"/>
      <c r="D229" s="0"/>
      <c r="E229" s="431" t="n">
        <v>42826</v>
      </c>
      <c r="F229" s="0" t="n">
        <v>0</v>
      </c>
      <c r="G229" s="0"/>
      <c r="H229" s="0"/>
      <c r="I229" s="431" t="n">
        <v>42826</v>
      </c>
      <c r="J229" s="0" t="n">
        <v>0.54</v>
      </c>
      <c r="K229" s="0"/>
      <c r="L229" s="0"/>
      <c r="M229" s="431" t="n">
        <v>42826</v>
      </c>
      <c r="N229" s="0" t="n">
        <v>0.43</v>
      </c>
      <c r="O229" s="0"/>
      <c r="P229" s="0"/>
      <c r="Q229" s="431" t="n">
        <v>42826</v>
      </c>
      <c r="R229" s="0" t="n">
        <v>0.1975</v>
      </c>
      <c r="S229" s="0"/>
      <c r="T229" s="0"/>
      <c r="U229" s="431" t="n">
        <v>42826</v>
      </c>
      <c r="V229" s="0" t="n">
        <v>0.1775</v>
      </c>
      <c r="W229" s="0"/>
      <c r="X229" s="0"/>
      <c r="Y229" s="431" t="n">
        <v>42826</v>
      </c>
      <c r="Z229" s="0" t="n">
        <v>4.06</v>
      </c>
      <c r="AA229" s="0"/>
      <c r="AB229" s="0"/>
      <c r="AC229" s="431" t="n">
        <v>42826</v>
      </c>
      <c r="AD229" s="0" t="n">
        <v>1.293073179133</v>
      </c>
      <c r="AE229" s="0"/>
      <c r="AF229" s="0"/>
      <c r="AG229" s="431" t="n">
        <v>42826</v>
      </c>
      <c r="AH229" s="0" t="n">
        <v>0.065145884024744</v>
      </c>
      <c r="AI229" s="0"/>
      <c r="AJ229" s="0"/>
      <c r="AK229" s="431" t="n">
        <v>42826</v>
      </c>
      <c r="AL229" s="0" t="n">
        <v>0.073238863912182</v>
      </c>
      <c r="AM229" s="0"/>
      <c r="AN229" s="0"/>
      <c r="AO229" s="431" t="n">
        <v>42826</v>
      </c>
      <c r="AP229" s="0" t="n">
        <v>0</v>
      </c>
      <c r="AQ229" s="0"/>
      <c r="AR229" s="0"/>
      <c r="AS229" s="0"/>
      <c r="AT229" s="0"/>
      <c r="AU229" s="0"/>
      <c r="AW229" s="431" t="n">
        <v>42826</v>
      </c>
      <c r="AX229" s="0" t="n">
        <v>0</v>
      </c>
      <c r="AY229" s="0"/>
      <c r="BA229" s="431" t="n">
        <v>42614</v>
      </c>
      <c r="BB229" s="0" t="n">
        <v>0.0105</v>
      </c>
      <c r="BC229" s="0"/>
      <c r="BE229" s="431" t="n">
        <v>42795</v>
      </c>
      <c r="BF229" s="0" t="n">
        <v>0.15</v>
      </c>
      <c r="BG229" s="0"/>
      <c r="BI229" s="431" t="n">
        <v>42736</v>
      </c>
      <c r="BJ229" s="0" t="n">
        <v>0</v>
      </c>
      <c r="BK229" s="0"/>
      <c r="BM229" s="0"/>
      <c r="BN229" s="0"/>
      <c r="BO229" s="0"/>
    </row>
    <row r="230" customFormat="false" ht="12.75" hidden="false" customHeight="false" outlineLevel="0" collapsed="false">
      <c r="A230" s="431" t="n">
        <v>42856</v>
      </c>
      <c r="B230" s="0" t="n">
        <v>0</v>
      </c>
      <c r="C230" s="0"/>
      <c r="D230" s="0"/>
      <c r="E230" s="431" t="n">
        <v>42856</v>
      </c>
      <c r="F230" s="0" t="n">
        <v>0</v>
      </c>
      <c r="G230" s="0"/>
      <c r="H230" s="0"/>
      <c r="I230" s="431" t="n">
        <v>42856</v>
      </c>
      <c r="J230" s="0" t="n">
        <v>0.425</v>
      </c>
      <c r="K230" s="0"/>
      <c r="L230" s="0"/>
      <c r="M230" s="431" t="n">
        <v>42856</v>
      </c>
      <c r="N230" s="0" t="n">
        <v>0.3825</v>
      </c>
      <c r="O230" s="0"/>
      <c r="P230" s="0"/>
      <c r="Q230" s="431" t="n">
        <v>42856</v>
      </c>
      <c r="R230" s="0" t="n">
        <v>0.1725</v>
      </c>
      <c r="S230" s="0"/>
      <c r="T230" s="0"/>
      <c r="U230" s="431" t="n">
        <v>42856</v>
      </c>
      <c r="V230" s="0" t="n">
        <v>0.1625</v>
      </c>
      <c r="W230" s="0"/>
      <c r="X230" s="0"/>
      <c r="Y230" s="431" t="n">
        <v>42856</v>
      </c>
      <c r="Z230" s="0" t="n">
        <v>4.049</v>
      </c>
      <c r="AA230" s="0"/>
      <c r="AB230" s="0"/>
      <c r="AC230" s="431" t="n">
        <v>42856</v>
      </c>
      <c r="AD230" s="0" t="n">
        <v>1.292270573515</v>
      </c>
      <c r="AE230" s="0"/>
      <c r="AF230" s="0"/>
      <c r="AG230" s="431" t="n">
        <v>42856</v>
      </c>
      <c r="AH230" s="0" t="n">
        <v>0.065148488810707</v>
      </c>
      <c r="AI230" s="0"/>
      <c r="AJ230" s="0"/>
      <c r="AK230" s="431" t="n">
        <v>42856</v>
      </c>
      <c r="AL230" s="0" t="n">
        <v>0.073240152444075</v>
      </c>
      <c r="AM230" s="0"/>
      <c r="AN230" s="0"/>
      <c r="AO230" s="431" t="n">
        <v>42856</v>
      </c>
      <c r="AP230" s="0" t="n">
        <v>0</v>
      </c>
      <c r="AQ230" s="0"/>
      <c r="AR230" s="0"/>
      <c r="AS230" s="0"/>
      <c r="AT230" s="0"/>
      <c r="AU230" s="0"/>
      <c r="AW230" s="431" t="n">
        <v>42856</v>
      </c>
      <c r="AX230" s="0" t="n">
        <v>0</v>
      </c>
      <c r="AY230" s="0"/>
      <c r="BA230" s="431" t="n">
        <v>42644</v>
      </c>
      <c r="BB230" s="0" t="n">
        <v>0.0105</v>
      </c>
      <c r="BC230" s="0"/>
      <c r="BE230" s="431" t="n">
        <v>42826</v>
      </c>
      <c r="BF230" s="0" t="n">
        <v>0.15</v>
      </c>
      <c r="BG230" s="0"/>
      <c r="BI230" s="431" t="n">
        <v>42767</v>
      </c>
      <c r="BJ230" s="0" t="n">
        <v>0</v>
      </c>
      <c r="BK230" s="0"/>
      <c r="BM230" s="0"/>
      <c r="BN230" s="0"/>
      <c r="BO230" s="0"/>
    </row>
    <row r="231" customFormat="false" ht="12.75" hidden="false" customHeight="false" outlineLevel="0" collapsed="false">
      <c r="A231" s="431" t="n">
        <v>42887</v>
      </c>
      <c r="B231" s="0" t="n">
        <v>0</v>
      </c>
      <c r="C231" s="0"/>
      <c r="D231" s="0"/>
      <c r="E231" s="431" t="n">
        <v>42887</v>
      </c>
      <c r="F231" s="0" t="n">
        <v>0</v>
      </c>
      <c r="G231" s="0"/>
      <c r="H231" s="0"/>
      <c r="I231" s="431" t="n">
        <v>42887</v>
      </c>
      <c r="J231" s="0" t="n">
        <v>0.425</v>
      </c>
      <c r="K231" s="0"/>
      <c r="L231" s="0"/>
      <c r="M231" s="431" t="n">
        <v>42887</v>
      </c>
      <c r="N231" s="0" t="n">
        <v>0.3825</v>
      </c>
      <c r="O231" s="0"/>
      <c r="P231" s="0"/>
      <c r="Q231" s="431" t="n">
        <v>42887</v>
      </c>
      <c r="R231" s="0" t="n">
        <v>0.1725</v>
      </c>
      <c r="S231" s="0"/>
      <c r="T231" s="0"/>
      <c r="U231" s="431" t="n">
        <v>42887</v>
      </c>
      <c r="V231" s="0" t="n">
        <v>0.1625</v>
      </c>
      <c r="W231" s="0"/>
      <c r="X231" s="0"/>
      <c r="Y231" s="431" t="n">
        <v>42887</v>
      </c>
      <c r="Z231" s="0" t="n">
        <v>4.068</v>
      </c>
      <c r="AA231" s="0"/>
      <c r="AB231" s="0"/>
      <c r="AC231" s="431" t="n">
        <v>42887</v>
      </c>
      <c r="AD231" s="0" t="n">
        <v>1.291442022864</v>
      </c>
      <c r="AE231" s="0"/>
      <c r="AF231" s="0"/>
      <c r="AG231" s="431" t="n">
        <v>42887</v>
      </c>
      <c r="AH231" s="0" t="n">
        <v>0.065151180422871</v>
      </c>
      <c r="AI231" s="0"/>
      <c r="AJ231" s="0"/>
      <c r="AK231" s="431" t="n">
        <v>42887</v>
      </c>
      <c r="AL231" s="0" t="n">
        <v>0.073241483927031</v>
      </c>
      <c r="AM231" s="0"/>
      <c r="AN231" s="0"/>
      <c r="AO231" s="431" t="n">
        <v>42887</v>
      </c>
      <c r="AP231" s="0" t="n">
        <v>0</v>
      </c>
      <c r="AQ231" s="0"/>
      <c r="AR231" s="0"/>
      <c r="AS231" s="0"/>
      <c r="AT231" s="0"/>
      <c r="AU231" s="0"/>
      <c r="AW231" s="431" t="n">
        <v>42887</v>
      </c>
      <c r="AX231" s="0" t="n">
        <v>0</v>
      </c>
      <c r="AY231" s="0"/>
      <c r="BA231" s="431" t="n">
        <v>42675</v>
      </c>
      <c r="BB231" s="0" t="n">
        <v>0.01</v>
      </c>
      <c r="BC231" s="0"/>
      <c r="BE231" s="431" t="n">
        <v>42856</v>
      </c>
      <c r="BF231" s="0" t="n">
        <v>0.15</v>
      </c>
      <c r="BG231" s="0"/>
      <c r="BI231" s="431" t="n">
        <v>42795</v>
      </c>
      <c r="BJ231" s="0" t="n">
        <v>0</v>
      </c>
      <c r="BK231" s="0"/>
      <c r="BM231" s="0"/>
      <c r="BN231" s="0"/>
      <c r="BO231" s="0"/>
    </row>
    <row r="232" customFormat="false" ht="12.75" hidden="false" customHeight="false" outlineLevel="0" collapsed="false">
      <c r="A232" s="431" t="n">
        <v>42917</v>
      </c>
      <c r="B232" s="0" t="n">
        <v>0</v>
      </c>
      <c r="C232" s="0"/>
      <c r="D232" s="0"/>
      <c r="E232" s="431" t="n">
        <v>42917</v>
      </c>
      <c r="F232" s="0" t="n">
        <v>0</v>
      </c>
      <c r="G232" s="0"/>
      <c r="H232" s="0"/>
      <c r="I232" s="431" t="n">
        <v>42917</v>
      </c>
      <c r="J232" s="0" t="n">
        <v>0.46</v>
      </c>
      <c r="K232" s="0"/>
      <c r="L232" s="0"/>
      <c r="M232" s="431" t="n">
        <v>42917</v>
      </c>
      <c r="N232" s="0" t="n">
        <v>0.41</v>
      </c>
      <c r="O232" s="0"/>
      <c r="P232" s="0"/>
      <c r="Q232" s="431" t="n">
        <v>42917</v>
      </c>
      <c r="R232" s="0" t="n">
        <v>0.185</v>
      </c>
      <c r="S232" s="0"/>
      <c r="T232" s="0"/>
      <c r="U232" s="431" t="n">
        <v>42917</v>
      </c>
      <c r="V232" s="0" t="n">
        <v>0.1625</v>
      </c>
      <c r="W232" s="0"/>
      <c r="X232" s="0"/>
      <c r="Y232" s="431" t="n">
        <v>42917</v>
      </c>
      <c r="Z232" s="0" t="n">
        <v>4.13</v>
      </c>
      <c r="AA232" s="0"/>
      <c r="AB232" s="0"/>
      <c r="AC232" s="431" t="n">
        <v>42917</v>
      </c>
      <c r="AD232" s="0" t="n">
        <v>1.290640981222</v>
      </c>
      <c r="AE232" s="0"/>
      <c r="AF232" s="0"/>
      <c r="AG232" s="431" t="n">
        <v>42917</v>
      </c>
      <c r="AH232" s="0" t="n">
        <v>0.065153785208838</v>
      </c>
      <c r="AI232" s="0"/>
      <c r="AJ232" s="0"/>
      <c r="AK232" s="431" t="n">
        <v>42917</v>
      </c>
      <c r="AL232" s="0" t="n">
        <v>0.073242772458924</v>
      </c>
      <c r="AM232" s="0"/>
      <c r="AN232" s="0"/>
      <c r="AO232" s="431" t="n">
        <v>42917</v>
      </c>
      <c r="AP232" s="0" t="n">
        <v>0</v>
      </c>
      <c r="AQ232" s="0"/>
      <c r="AR232" s="0"/>
      <c r="AS232" s="0"/>
      <c r="AT232" s="0"/>
      <c r="AU232" s="0"/>
      <c r="AW232" s="431" t="n">
        <v>42917</v>
      </c>
      <c r="AX232" s="0" t="n">
        <v>0</v>
      </c>
      <c r="AY232" s="0"/>
      <c r="BA232" s="431" t="n">
        <v>42705</v>
      </c>
      <c r="BB232" s="0" t="n">
        <v>0.01</v>
      </c>
      <c r="BC232" s="0"/>
      <c r="BE232" s="431" t="n">
        <v>42887</v>
      </c>
      <c r="BF232" s="0" t="n">
        <v>0.15</v>
      </c>
      <c r="BG232" s="0"/>
      <c r="BI232" s="431" t="n">
        <v>42826</v>
      </c>
      <c r="BJ232" s="0" t="n">
        <v>0</v>
      </c>
      <c r="BK232" s="0"/>
      <c r="BM232" s="0"/>
      <c r="BN232" s="0"/>
      <c r="BO232" s="0"/>
    </row>
    <row r="233" customFormat="false" ht="12.75" hidden="false" customHeight="false" outlineLevel="0" collapsed="false">
      <c r="A233" s="431" t="n">
        <v>42948</v>
      </c>
      <c r="B233" s="0" t="n">
        <v>0</v>
      </c>
      <c r="C233" s="0"/>
      <c r="D233" s="0"/>
      <c r="E233" s="431" t="n">
        <v>42948</v>
      </c>
      <c r="F233" s="0" t="n">
        <v>0</v>
      </c>
      <c r="G233" s="0"/>
      <c r="H233" s="0"/>
      <c r="I233" s="431" t="n">
        <v>42948</v>
      </c>
      <c r="J233" s="0" t="n">
        <v>0.525</v>
      </c>
      <c r="K233" s="0"/>
      <c r="L233" s="0"/>
      <c r="M233" s="431" t="n">
        <v>42948</v>
      </c>
      <c r="N233" s="0" t="n">
        <v>0.41</v>
      </c>
      <c r="O233" s="0"/>
      <c r="P233" s="0"/>
      <c r="Q233" s="431" t="n">
        <v>42948</v>
      </c>
      <c r="R233" s="0" t="n">
        <v>0.185</v>
      </c>
      <c r="S233" s="0"/>
      <c r="T233" s="0"/>
      <c r="U233" s="431" t="n">
        <v>42948</v>
      </c>
      <c r="V233" s="0" t="n">
        <v>0.1625</v>
      </c>
      <c r="W233" s="0"/>
      <c r="X233" s="0"/>
      <c r="Y233" s="431" t="n">
        <v>42948</v>
      </c>
      <c r="Z233" s="0" t="n">
        <v>4.122</v>
      </c>
      <c r="AA233" s="0"/>
      <c r="AB233" s="0"/>
      <c r="AC233" s="431" t="n">
        <v>42948</v>
      </c>
      <c r="AD233" s="0" t="n">
        <v>1.289814044941</v>
      </c>
      <c r="AE233" s="0"/>
      <c r="AF233" s="0"/>
      <c r="AG233" s="431" t="n">
        <v>42948</v>
      </c>
      <c r="AH233" s="0" t="n">
        <v>0.065156476821008</v>
      </c>
      <c r="AI233" s="0"/>
      <c r="AJ233" s="0"/>
      <c r="AK233" s="431" t="n">
        <v>42948</v>
      </c>
      <c r="AL233" s="0" t="n">
        <v>0.073244103941882</v>
      </c>
      <c r="AM233" s="0"/>
      <c r="AN233" s="0"/>
      <c r="AO233" s="431" t="n">
        <v>42948</v>
      </c>
      <c r="AP233" s="0" t="n">
        <v>0</v>
      </c>
      <c r="AQ233" s="0"/>
      <c r="AR233" s="0"/>
      <c r="AS233" s="0"/>
      <c r="AT233" s="0"/>
      <c r="AU233" s="0"/>
      <c r="AW233" s="431" t="n">
        <v>42948</v>
      </c>
      <c r="AX233" s="0" t="n">
        <v>0</v>
      </c>
      <c r="AY233" s="0"/>
      <c r="BA233" s="431" t="n">
        <v>42736</v>
      </c>
      <c r="BB233" s="0" t="n">
        <v>0.01</v>
      </c>
      <c r="BC233" s="0"/>
      <c r="BE233" s="431" t="n">
        <v>42917</v>
      </c>
      <c r="BF233" s="0" t="n">
        <v>0.15</v>
      </c>
      <c r="BG233" s="0"/>
      <c r="BI233" s="431" t="n">
        <v>42856</v>
      </c>
      <c r="BJ233" s="0" t="n">
        <v>0</v>
      </c>
      <c r="BK233" s="0"/>
      <c r="BM233" s="0"/>
      <c r="BN233" s="0"/>
      <c r="BO233" s="0"/>
    </row>
    <row r="234" customFormat="false" ht="12.75" hidden="false" customHeight="false" outlineLevel="0" collapsed="false">
      <c r="A234" s="431" t="n">
        <v>42979</v>
      </c>
      <c r="B234" s="0" t="n">
        <v>0</v>
      </c>
      <c r="C234" s="0"/>
      <c r="D234" s="0"/>
      <c r="E234" s="431" t="n">
        <v>42979</v>
      </c>
      <c r="F234" s="0" t="n">
        <v>0</v>
      </c>
      <c r="G234" s="0"/>
      <c r="H234" s="0"/>
      <c r="I234" s="431" t="n">
        <v>42979</v>
      </c>
      <c r="J234" s="0" t="n">
        <v>0.425</v>
      </c>
      <c r="K234" s="0"/>
      <c r="L234" s="0"/>
      <c r="M234" s="431" t="n">
        <v>42979</v>
      </c>
      <c r="N234" s="0" t="n">
        <v>0.3825</v>
      </c>
      <c r="O234" s="0"/>
      <c r="P234" s="0"/>
      <c r="Q234" s="431" t="n">
        <v>42979</v>
      </c>
      <c r="R234" s="0" t="n">
        <v>0.1625</v>
      </c>
      <c r="S234" s="0"/>
      <c r="T234" s="0"/>
      <c r="U234" s="431" t="n">
        <v>42979</v>
      </c>
      <c r="V234" s="0" t="n">
        <v>0.1625</v>
      </c>
      <c r="W234" s="0"/>
      <c r="X234" s="0"/>
      <c r="Y234" s="431" t="n">
        <v>42979</v>
      </c>
      <c r="Z234" s="0" t="n">
        <v>4.098</v>
      </c>
      <c r="AA234" s="0"/>
      <c r="AB234" s="0"/>
      <c r="AC234" s="431" t="n">
        <v>42979</v>
      </c>
      <c r="AD234" s="0" t="n">
        <v>1.288987927744</v>
      </c>
      <c r="AE234" s="0"/>
      <c r="AF234" s="0"/>
      <c r="AG234" s="431" t="n">
        <v>42979</v>
      </c>
      <c r="AH234" s="0" t="n">
        <v>0.065159168433178</v>
      </c>
      <c r="AI234" s="0"/>
      <c r="AJ234" s="0"/>
      <c r="AK234" s="431" t="n">
        <v>42979</v>
      </c>
      <c r="AL234" s="0" t="n">
        <v>0.07324543542484</v>
      </c>
      <c r="AM234" s="0"/>
      <c r="AN234" s="0"/>
      <c r="AO234" s="431" t="n">
        <v>42979</v>
      </c>
      <c r="AP234" s="0" t="n">
        <v>0</v>
      </c>
      <c r="AQ234" s="0"/>
      <c r="AR234" s="0"/>
      <c r="AS234" s="0"/>
      <c r="AT234" s="0"/>
      <c r="AU234" s="0"/>
      <c r="AW234" s="431" t="n">
        <v>42979</v>
      </c>
      <c r="AX234" s="0" t="n">
        <v>0</v>
      </c>
      <c r="AY234" s="0"/>
      <c r="BA234" s="431" t="n">
        <v>42767</v>
      </c>
      <c r="BB234" s="0" t="n">
        <v>0.01</v>
      </c>
      <c r="BC234" s="0"/>
      <c r="BE234" s="431" t="n">
        <v>42948</v>
      </c>
      <c r="BF234" s="0" t="n">
        <v>0.15</v>
      </c>
      <c r="BG234" s="0"/>
      <c r="BI234" s="431" t="n">
        <v>42887</v>
      </c>
      <c r="BJ234" s="0" t="n">
        <v>0</v>
      </c>
      <c r="BK234" s="0"/>
      <c r="BM234" s="0"/>
      <c r="BN234" s="0"/>
      <c r="BO234" s="0"/>
    </row>
    <row r="235" customFormat="false" ht="12.75" hidden="false" customHeight="false" outlineLevel="0" collapsed="false">
      <c r="A235" s="431" t="n">
        <v>43009</v>
      </c>
      <c r="B235" s="0" t="n">
        <v>0</v>
      </c>
      <c r="C235" s="0"/>
      <c r="D235" s="0"/>
      <c r="E235" s="431" t="n">
        <v>43009</v>
      </c>
      <c r="F235" s="0" t="n">
        <v>0</v>
      </c>
      <c r="G235" s="0"/>
      <c r="H235" s="0"/>
      <c r="I235" s="431" t="n">
        <v>43009</v>
      </c>
      <c r="J235" s="0" t="n">
        <v>0.345</v>
      </c>
      <c r="K235" s="0"/>
      <c r="L235" s="0"/>
      <c r="M235" s="431" t="n">
        <v>43009</v>
      </c>
      <c r="N235" s="0" t="n">
        <v>0.3625</v>
      </c>
      <c r="O235" s="0"/>
      <c r="P235" s="0"/>
      <c r="Q235" s="431" t="n">
        <v>43009</v>
      </c>
      <c r="R235" s="0" t="n">
        <v>0.185</v>
      </c>
      <c r="S235" s="0"/>
      <c r="T235" s="0"/>
      <c r="U235" s="431" t="n">
        <v>43009</v>
      </c>
      <c r="V235" s="0" t="n">
        <v>0.165</v>
      </c>
      <c r="W235" s="0"/>
      <c r="X235" s="0"/>
      <c r="Y235" s="431" t="n">
        <v>43009</v>
      </c>
      <c r="Z235" s="0" t="n">
        <v>4.102</v>
      </c>
      <c r="AA235" s="0"/>
      <c r="AB235" s="0"/>
      <c r="AC235" s="431" t="n">
        <v>43009</v>
      </c>
      <c r="AD235" s="0" t="n">
        <v>1.288189238524</v>
      </c>
      <c r="AE235" s="0"/>
      <c r="AF235" s="0"/>
      <c r="AG235" s="431" t="n">
        <v>43009</v>
      </c>
      <c r="AH235" s="0" t="n">
        <v>0.065161773219153</v>
      </c>
      <c r="AI235" s="0"/>
      <c r="AJ235" s="0"/>
      <c r="AK235" s="431" t="n">
        <v>43009</v>
      </c>
      <c r="AL235" s="0" t="n">
        <v>0.073246723956735</v>
      </c>
      <c r="AM235" s="0"/>
      <c r="AN235" s="0"/>
      <c r="AO235" s="431" t="n">
        <v>43009</v>
      </c>
      <c r="AP235" s="0" t="n">
        <v>0</v>
      </c>
      <c r="AQ235" s="0"/>
      <c r="AR235" s="0"/>
      <c r="AS235" s="0"/>
      <c r="AT235" s="0"/>
      <c r="AU235" s="0"/>
      <c r="AW235" s="431" t="n">
        <v>43009</v>
      </c>
      <c r="AX235" s="0" t="n">
        <v>0</v>
      </c>
      <c r="AY235" s="0"/>
      <c r="BA235" s="431" t="n">
        <v>42795</v>
      </c>
      <c r="BB235" s="0" t="n">
        <v>0</v>
      </c>
      <c r="BC235" s="0"/>
      <c r="BE235" s="431" t="n">
        <v>42979</v>
      </c>
      <c r="BF235" s="0" t="n">
        <v>0.15</v>
      </c>
      <c r="BG235" s="0"/>
      <c r="BI235" s="431" t="n">
        <v>42917</v>
      </c>
      <c r="BJ235" s="0" t="n">
        <v>0</v>
      </c>
      <c r="BK235" s="0"/>
      <c r="BM235" s="0"/>
      <c r="BN235" s="0"/>
      <c r="BO235" s="0"/>
    </row>
    <row r="236" customFormat="false" ht="12.75" hidden="false" customHeight="false" outlineLevel="0" collapsed="false">
      <c r="A236" s="431" t="n">
        <v>43040</v>
      </c>
      <c r="B236" s="0" t="n">
        <v>0</v>
      </c>
      <c r="C236" s="0"/>
      <c r="D236" s="0"/>
      <c r="E236" s="431" t="n">
        <v>43040</v>
      </c>
      <c r="F236" s="0" t="n">
        <v>0</v>
      </c>
      <c r="G236" s="0"/>
      <c r="H236" s="0"/>
      <c r="I236" s="431" t="n">
        <v>43040</v>
      </c>
      <c r="J236" s="0" t="n">
        <v>0.725</v>
      </c>
      <c r="K236" s="0"/>
      <c r="L236" s="0"/>
      <c r="M236" s="431" t="n">
        <v>43040</v>
      </c>
      <c r="N236" s="0" t="n">
        <v>0.695</v>
      </c>
      <c r="O236" s="0"/>
      <c r="P236" s="0"/>
      <c r="Q236" s="431" t="n">
        <v>43040</v>
      </c>
      <c r="R236" s="0" t="n">
        <v>0.2875</v>
      </c>
      <c r="S236" s="0"/>
      <c r="T236" s="0"/>
      <c r="U236" s="431" t="n">
        <v>43040</v>
      </c>
      <c r="V236" s="0" t="n">
        <v>0.24</v>
      </c>
      <c r="W236" s="0"/>
      <c r="X236" s="0"/>
      <c r="Y236" s="431" t="n">
        <v>43040</v>
      </c>
      <c r="Z236" s="0" t="n">
        <v>4.13</v>
      </c>
      <c r="AA236" s="0"/>
      <c r="AB236" s="0"/>
      <c r="AC236" s="431" t="n">
        <v>43040</v>
      </c>
      <c r="AD236" s="0" t="n">
        <v>1.287364730461</v>
      </c>
      <c r="AE236" s="0"/>
      <c r="AF236" s="0"/>
      <c r="AG236" s="431" t="n">
        <v>43040</v>
      </c>
      <c r="AH236" s="0" t="n">
        <v>0.065164464831329</v>
      </c>
      <c r="AI236" s="0"/>
      <c r="AJ236" s="0"/>
      <c r="AK236" s="431" t="n">
        <v>43040</v>
      </c>
      <c r="AL236" s="0" t="n">
        <v>0.073248055439694</v>
      </c>
      <c r="AM236" s="0"/>
      <c r="AN236" s="0"/>
      <c r="AO236" s="431" t="n">
        <v>43040</v>
      </c>
      <c r="AP236" s="0" t="n">
        <v>0</v>
      </c>
      <c r="AQ236" s="0"/>
      <c r="AR236" s="0"/>
      <c r="AS236" s="0"/>
      <c r="AT236" s="0"/>
      <c r="AU236" s="0"/>
      <c r="AW236" s="431" t="n">
        <v>43040</v>
      </c>
      <c r="AX236" s="0" t="n">
        <v>0</v>
      </c>
      <c r="AY236" s="0"/>
      <c r="BA236" s="431" t="n">
        <v>42826</v>
      </c>
      <c r="BB236" s="0" t="n">
        <v>0</v>
      </c>
      <c r="BC236" s="0"/>
      <c r="BE236" s="431" t="n">
        <v>43009</v>
      </c>
      <c r="BF236" s="0" t="n">
        <v>0.15</v>
      </c>
      <c r="BG236" s="0"/>
      <c r="BI236" s="431" t="n">
        <v>42948</v>
      </c>
      <c r="BJ236" s="0" t="n">
        <v>0</v>
      </c>
      <c r="BK236" s="0"/>
      <c r="BM236" s="0"/>
      <c r="BN236" s="0"/>
      <c r="BO236" s="0"/>
    </row>
    <row r="237" customFormat="false" ht="12.75" hidden="false" customHeight="false" outlineLevel="0" collapsed="false">
      <c r="A237" s="431" t="n">
        <v>43070</v>
      </c>
      <c r="B237" s="0" t="n">
        <v>0</v>
      </c>
      <c r="C237" s="0"/>
      <c r="D237" s="0"/>
      <c r="E237" s="431" t="n">
        <v>43070</v>
      </c>
      <c r="F237" s="0" t="n">
        <v>0</v>
      </c>
      <c r="G237" s="0"/>
      <c r="H237" s="0"/>
      <c r="I237" s="431" t="n">
        <v>43070</v>
      </c>
      <c r="J237" s="0" t="n">
        <v>1.045</v>
      </c>
      <c r="K237" s="0"/>
      <c r="L237" s="0"/>
      <c r="M237" s="431" t="n">
        <v>43070</v>
      </c>
      <c r="N237" s="0" t="n">
        <v>1.01</v>
      </c>
      <c r="O237" s="0"/>
      <c r="P237" s="0"/>
      <c r="Q237" s="431" t="n">
        <v>43070</v>
      </c>
      <c r="R237" s="0" t="n">
        <v>0.3375</v>
      </c>
      <c r="S237" s="0"/>
      <c r="T237" s="0"/>
      <c r="U237" s="431" t="n">
        <v>43070</v>
      </c>
      <c r="V237" s="0" t="n">
        <v>0.295</v>
      </c>
      <c r="W237" s="0"/>
      <c r="X237" s="0"/>
      <c r="Y237" s="431" t="n">
        <v>43070</v>
      </c>
      <c r="Z237" s="0" t="n">
        <v>4.188</v>
      </c>
      <c r="AA237" s="0"/>
      <c r="AB237" s="0"/>
      <c r="AC237" s="431" t="n">
        <v>43070</v>
      </c>
      <c r="AD237" s="0" t="n">
        <v>1.28656759679</v>
      </c>
      <c r="AE237" s="0"/>
      <c r="AF237" s="0"/>
      <c r="AG237" s="431" t="n">
        <v>43070</v>
      </c>
      <c r="AH237" s="0" t="n">
        <v>0.065167069617308</v>
      </c>
      <c r="AI237" s="0"/>
      <c r="AJ237" s="0"/>
      <c r="AK237" s="431" t="n">
        <v>43070</v>
      </c>
      <c r="AL237" s="0" t="n">
        <v>0.073249343971591</v>
      </c>
      <c r="AM237" s="0"/>
      <c r="AN237" s="0"/>
      <c r="AO237" s="431" t="n">
        <v>43070</v>
      </c>
      <c r="AP237" s="0" t="n">
        <v>0</v>
      </c>
      <c r="AQ237" s="0"/>
      <c r="AR237" s="0"/>
      <c r="AS237" s="0"/>
      <c r="AT237" s="0"/>
      <c r="AU237" s="0"/>
      <c r="AW237" s="431" t="n">
        <v>43070</v>
      </c>
      <c r="AX237" s="0" t="n">
        <v>0</v>
      </c>
      <c r="AY237" s="0"/>
      <c r="BA237" s="431" t="n">
        <v>42856</v>
      </c>
      <c r="BB237" s="0" t="n">
        <v>0</v>
      </c>
      <c r="BC237" s="0"/>
      <c r="BE237" s="431" t="n">
        <v>43040</v>
      </c>
      <c r="BF237" s="0" t="n">
        <v>0.15</v>
      </c>
      <c r="BG237" s="0"/>
      <c r="BI237" s="431" t="n">
        <v>42979</v>
      </c>
      <c r="BJ237" s="0" t="n">
        <v>0</v>
      </c>
      <c r="BK237" s="0"/>
      <c r="BM237" s="0"/>
      <c r="BN237" s="0"/>
      <c r="BO237" s="0"/>
    </row>
    <row r="238" customFormat="false" ht="12.75" hidden="false" customHeight="false" outlineLevel="0" collapsed="false">
      <c r="A238" s="431" t="n">
        <v>43101</v>
      </c>
      <c r="B238" s="0" t="n">
        <v>0</v>
      </c>
      <c r="C238" s="0"/>
      <c r="D238" s="0"/>
      <c r="E238" s="431" t="n">
        <v>43101</v>
      </c>
      <c r="F238" s="0" t="n">
        <v>0</v>
      </c>
      <c r="G238" s="0"/>
      <c r="H238" s="0"/>
      <c r="I238" s="431" t="n">
        <v>43101</v>
      </c>
      <c r="J238" s="0" t="n">
        <v>1.52</v>
      </c>
      <c r="K238" s="0"/>
      <c r="L238" s="0"/>
      <c r="M238" s="431" t="n">
        <v>43101</v>
      </c>
      <c r="N238" s="0" t="n">
        <v>1.165</v>
      </c>
      <c r="O238" s="0"/>
      <c r="P238" s="0"/>
      <c r="Q238" s="431" t="n">
        <v>43101</v>
      </c>
      <c r="R238" s="0" t="n">
        <v>0.4375</v>
      </c>
      <c r="S238" s="0"/>
      <c r="T238" s="0"/>
      <c r="U238" s="431" t="n">
        <v>43101</v>
      </c>
      <c r="V238" s="0" t="n">
        <v>0.3425</v>
      </c>
      <c r="W238" s="0"/>
      <c r="X238" s="0"/>
      <c r="Y238" s="431" t="n">
        <v>43101</v>
      </c>
      <c r="Z238" s="0" t="n">
        <v>4.467</v>
      </c>
      <c r="AA238" s="0"/>
      <c r="AB238" s="0"/>
      <c r="AC238" s="431" t="n">
        <v>43101</v>
      </c>
      <c r="AD238" s="0" t="n">
        <v>1.2857446944</v>
      </c>
      <c r="AE238" s="0"/>
      <c r="AF238" s="0"/>
      <c r="AG238" s="431" t="n">
        <v>43101</v>
      </c>
      <c r="AH238" s="0" t="n">
        <v>0.065169761229488</v>
      </c>
      <c r="AI238" s="0"/>
      <c r="AJ238" s="0"/>
      <c r="AK238" s="431" t="n">
        <v>43101</v>
      </c>
      <c r="AL238" s="0" t="n">
        <v>0.073250675454552</v>
      </c>
      <c r="AM238" s="0"/>
      <c r="AN238" s="0"/>
      <c r="AO238" s="431" t="n">
        <v>43101</v>
      </c>
      <c r="AP238" s="0" t="n">
        <v>0</v>
      </c>
      <c r="AQ238" s="0"/>
      <c r="AR238" s="0"/>
      <c r="AS238" s="0"/>
      <c r="AT238" s="0"/>
      <c r="AU238" s="0"/>
      <c r="AW238" s="431" t="n">
        <v>43101</v>
      </c>
      <c r="AX238" s="0" t="n">
        <v>0</v>
      </c>
      <c r="AY238" s="0"/>
      <c r="BA238" s="431" t="n">
        <v>42887</v>
      </c>
      <c r="BB238" s="0" t="n">
        <v>0</v>
      </c>
      <c r="BC238" s="0"/>
      <c r="BE238" s="431" t="n">
        <v>43070</v>
      </c>
      <c r="BF238" s="0" t="n">
        <v>0.15</v>
      </c>
      <c r="BG238" s="0"/>
      <c r="BI238" s="431" t="n">
        <v>43009</v>
      </c>
      <c r="BJ238" s="0" t="n">
        <v>0</v>
      </c>
      <c r="BK238" s="0"/>
      <c r="BM238" s="0"/>
      <c r="BN238" s="0"/>
      <c r="BO238" s="0"/>
    </row>
    <row r="239" customFormat="false" ht="12.75" hidden="false" customHeight="false" outlineLevel="0" collapsed="false">
      <c r="A239" s="431" t="n">
        <v>43132</v>
      </c>
      <c r="B239" s="0" t="n">
        <v>0</v>
      </c>
      <c r="C239" s="0"/>
      <c r="D239" s="0"/>
      <c r="E239" s="431" t="n">
        <v>43132</v>
      </c>
      <c r="F239" s="0" t="n">
        <v>0</v>
      </c>
      <c r="G239" s="0"/>
      <c r="H239" s="0"/>
      <c r="I239" s="431" t="n">
        <v>43132</v>
      </c>
      <c r="J239" s="0" t="n">
        <v>1.4</v>
      </c>
      <c r="K239" s="0"/>
      <c r="L239" s="0"/>
      <c r="M239" s="431" t="n">
        <v>43132</v>
      </c>
      <c r="N239" s="0" t="n">
        <v>1.155</v>
      </c>
      <c r="O239" s="0"/>
      <c r="P239" s="0"/>
      <c r="Q239" s="431" t="n">
        <v>43132</v>
      </c>
      <c r="R239" s="0" t="n">
        <v>0.435</v>
      </c>
      <c r="S239" s="0"/>
      <c r="T239" s="0"/>
      <c r="U239" s="431" t="n">
        <v>43132</v>
      </c>
      <c r="V239" s="0" t="n">
        <v>0.3375</v>
      </c>
      <c r="W239" s="0"/>
      <c r="X239" s="0"/>
      <c r="Y239" s="431" t="n">
        <v>43132</v>
      </c>
      <c r="Z239" s="0" t="n">
        <v>4.402</v>
      </c>
      <c r="AA239" s="0"/>
      <c r="AB239" s="0"/>
      <c r="AC239" s="431" t="n">
        <v>43132</v>
      </c>
      <c r="AD239" s="0" t="n">
        <v>1.284922606681</v>
      </c>
      <c r="AE239" s="0"/>
      <c r="AF239" s="0"/>
      <c r="AG239" s="431" t="n">
        <v>43132</v>
      </c>
      <c r="AH239" s="0" t="n">
        <v>0.065172452841671</v>
      </c>
      <c r="AI239" s="0"/>
      <c r="AJ239" s="0"/>
      <c r="AK239" s="431" t="n">
        <v>43132</v>
      </c>
      <c r="AL239" s="0" t="n">
        <v>0.073252006937512</v>
      </c>
      <c r="AM239" s="0"/>
      <c r="AN239" s="0"/>
      <c r="AO239" s="431" t="n">
        <v>43132</v>
      </c>
      <c r="AP239" s="0" t="n">
        <v>0</v>
      </c>
      <c r="AQ239" s="0"/>
      <c r="AR239" s="0"/>
      <c r="AS239" s="0"/>
      <c r="AT239" s="0"/>
      <c r="AU239" s="0"/>
      <c r="AW239" s="431" t="n">
        <v>43132</v>
      </c>
      <c r="AX239" s="0" t="n">
        <v>0</v>
      </c>
      <c r="AY239" s="0"/>
      <c r="BA239" s="431" t="n">
        <v>42917</v>
      </c>
      <c r="BB239" s="0" t="n">
        <v>0</v>
      </c>
      <c r="BC239" s="0"/>
      <c r="BE239" s="0"/>
      <c r="BF239" s="0"/>
      <c r="BG239" s="0"/>
      <c r="BI239" s="431" t="n">
        <v>43040</v>
      </c>
      <c r="BJ239" s="0" t="n">
        <v>0</v>
      </c>
      <c r="BK239" s="0"/>
      <c r="BM239" s="0"/>
      <c r="BN239" s="0"/>
      <c r="BO239" s="0"/>
    </row>
    <row r="240" customFormat="false" ht="12.75" hidden="false" customHeight="false" outlineLevel="0" collapsed="false">
      <c r="A240" s="431" t="n">
        <v>43160</v>
      </c>
      <c r="B240" s="0" t="n">
        <v>0</v>
      </c>
      <c r="C240" s="0"/>
      <c r="D240" s="0"/>
      <c r="E240" s="431" t="n">
        <v>43160</v>
      </c>
      <c r="F240" s="0" t="n">
        <v>0</v>
      </c>
      <c r="G240" s="0"/>
      <c r="H240" s="0"/>
      <c r="I240" s="431" t="n">
        <v>43160</v>
      </c>
      <c r="J240" s="0" t="n">
        <v>0.88</v>
      </c>
      <c r="K240" s="0"/>
      <c r="L240" s="0"/>
      <c r="M240" s="431" t="n">
        <v>43160</v>
      </c>
      <c r="N240" s="0" t="n">
        <v>0.795</v>
      </c>
      <c r="O240" s="0"/>
      <c r="P240" s="0"/>
      <c r="Q240" s="431" t="n">
        <v>43160</v>
      </c>
      <c r="R240" s="0" t="n">
        <v>0.3025</v>
      </c>
      <c r="S240" s="0"/>
      <c r="T240" s="0"/>
      <c r="U240" s="431" t="n">
        <v>43160</v>
      </c>
      <c r="V240" s="0" t="n">
        <v>0.26</v>
      </c>
      <c r="W240" s="0"/>
      <c r="X240" s="0"/>
      <c r="Y240" s="431" t="n">
        <v>43160</v>
      </c>
      <c r="Z240" s="0" t="n">
        <v>4.31</v>
      </c>
      <c r="AA240" s="0"/>
      <c r="AB240" s="0"/>
      <c r="AC240" s="431" t="n">
        <v>43160</v>
      </c>
      <c r="AD240" s="0" t="n">
        <v>1.284180775328</v>
      </c>
      <c r="AE240" s="0"/>
      <c r="AF240" s="0"/>
      <c r="AG240" s="431" t="n">
        <v>43160</v>
      </c>
      <c r="AH240" s="0" t="n">
        <v>0.065174883975258</v>
      </c>
      <c r="AI240" s="0"/>
      <c r="AJ240" s="0"/>
      <c r="AK240" s="431" t="n">
        <v>43160</v>
      </c>
      <c r="AL240" s="0" t="n">
        <v>0.073253209567284</v>
      </c>
      <c r="AM240" s="0"/>
      <c r="AN240" s="0"/>
      <c r="AO240" s="431" t="n">
        <v>43160</v>
      </c>
      <c r="AP240" s="0" t="n">
        <v>0</v>
      </c>
      <c r="AQ240" s="0"/>
      <c r="AR240" s="0"/>
      <c r="AS240" s="0"/>
      <c r="AT240" s="0"/>
      <c r="AU240" s="0"/>
      <c r="AW240" s="431" t="n">
        <v>43160</v>
      </c>
      <c r="AX240" s="0" t="n">
        <v>0</v>
      </c>
      <c r="AY240" s="0"/>
      <c r="BA240" s="431" t="n">
        <v>42948</v>
      </c>
      <c r="BB240" s="0" t="n">
        <v>0</v>
      </c>
      <c r="BC240" s="0"/>
      <c r="BE240" s="0"/>
      <c r="BF240" s="0"/>
      <c r="BG240" s="0"/>
      <c r="BI240" s="431" t="n">
        <v>43070</v>
      </c>
      <c r="BJ240" s="0" t="n">
        <v>0</v>
      </c>
      <c r="BK240" s="0"/>
      <c r="BM240" s="0"/>
      <c r="BN240" s="0"/>
      <c r="BO240" s="0"/>
    </row>
    <row r="241" customFormat="false" ht="12.75" hidden="false" customHeight="false" outlineLevel="0" collapsed="false">
      <c r="A241" s="431" t="n">
        <v>43191</v>
      </c>
      <c r="B241" s="0" t="n">
        <v>0</v>
      </c>
      <c r="C241" s="0"/>
      <c r="D241" s="0"/>
      <c r="E241" s="431" t="n">
        <v>43191</v>
      </c>
      <c r="F241" s="0" t="n">
        <v>0</v>
      </c>
      <c r="G241" s="0"/>
      <c r="H241" s="0"/>
      <c r="I241" s="431" t="n">
        <v>43191</v>
      </c>
      <c r="J241" s="0" t="n">
        <v>0.54</v>
      </c>
      <c r="K241" s="0"/>
      <c r="L241" s="0"/>
      <c r="M241" s="431" t="n">
        <v>43191</v>
      </c>
      <c r="N241" s="0" t="n">
        <v>0.43</v>
      </c>
      <c r="O241" s="0"/>
      <c r="P241" s="0"/>
      <c r="Q241" s="431" t="n">
        <v>43191</v>
      </c>
      <c r="R241" s="0" t="n">
        <v>0.1975</v>
      </c>
      <c r="S241" s="0"/>
      <c r="T241" s="0"/>
      <c r="U241" s="431" t="n">
        <v>43191</v>
      </c>
      <c r="V241" s="0" t="n">
        <v>0.1775</v>
      </c>
      <c r="W241" s="0"/>
      <c r="X241" s="0"/>
      <c r="Y241" s="431" t="n">
        <v>43191</v>
      </c>
      <c r="Z241" s="0" t="n">
        <v>4.212</v>
      </c>
      <c r="AA241" s="0"/>
      <c r="AB241" s="0"/>
      <c r="AC241" s="431" t="n">
        <v>43191</v>
      </c>
      <c r="AD241" s="0" t="n">
        <v>1.283360235658</v>
      </c>
      <c r="AE241" s="0"/>
      <c r="AF241" s="0"/>
      <c r="AG241" s="431" t="n">
        <v>43191</v>
      </c>
      <c r="AH241" s="0" t="n">
        <v>0.065177575587445</v>
      </c>
      <c r="AI241" s="0"/>
      <c r="AJ241" s="0"/>
      <c r="AK241" s="431" t="n">
        <v>43191</v>
      </c>
      <c r="AL241" s="0" t="n">
        <v>0.073254541050246</v>
      </c>
      <c r="AM241" s="0"/>
      <c r="AN241" s="0"/>
      <c r="AO241" s="431" t="n">
        <v>43191</v>
      </c>
      <c r="AP241" s="0" t="n">
        <v>0</v>
      </c>
      <c r="AQ241" s="0"/>
      <c r="AR241" s="0"/>
      <c r="AS241" s="0"/>
      <c r="AT241" s="0"/>
      <c r="AU241" s="0"/>
      <c r="AW241" s="431" t="n">
        <v>43191</v>
      </c>
      <c r="AX241" s="0" t="n">
        <v>0</v>
      </c>
      <c r="AY241" s="0"/>
      <c r="BA241" s="431" t="n">
        <v>42979</v>
      </c>
      <c r="BB241" s="0" t="n">
        <v>0</v>
      </c>
      <c r="BC241" s="0"/>
      <c r="BE241" s="0"/>
      <c r="BF241" s="0"/>
      <c r="BG241" s="0"/>
      <c r="BI241" s="431" t="n">
        <v>43101</v>
      </c>
      <c r="BJ241" s="0" t="n">
        <v>0</v>
      </c>
      <c r="BK241" s="0"/>
      <c r="BM241" s="0"/>
      <c r="BN241" s="0"/>
      <c r="BO241" s="0"/>
    </row>
    <row r="242" customFormat="false" ht="12.75" hidden="false" customHeight="false" outlineLevel="0" collapsed="false">
      <c r="A242" s="431" t="n">
        <v>43221</v>
      </c>
      <c r="B242" s="0" t="n">
        <v>0</v>
      </c>
      <c r="C242" s="0"/>
      <c r="D242" s="0"/>
      <c r="E242" s="431" t="n">
        <v>43221</v>
      </c>
      <c r="F242" s="0" t="n">
        <v>0</v>
      </c>
      <c r="G242" s="0"/>
      <c r="H242" s="0"/>
      <c r="I242" s="431" t="n">
        <v>43221</v>
      </c>
      <c r="J242" s="0" t="n">
        <v>0.425</v>
      </c>
      <c r="K242" s="0"/>
      <c r="L242" s="0"/>
      <c r="M242" s="431" t="n">
        <v>43221</v>
      </c>
      <c r="N242" s="0" t="n">
        <v>0.3825</v>
      </c>
      <c r="O242" s="0"/>
      <c r="P242" s="0"/>
      <c r="Q242" s="431" t="n">
        <v>43221</v>
      </c>
      <c r="R242" s="0" t="n">
        <v>0.1725</v>
      </c>
      <c r="S242" s="0"/>
      <c r="T242" s="0"/>
      <c r="U242" s="431" t="n">
        <v>43221</v>
      </c>
      <c r="V242" s="0" t="n">
        <v>0.1625</v>
      </c>
      <c r="W242" s="0"/>
      <c r="X242" s="0"/>
      <c r="Y242" s="431" t="n">
        <v>43221</v>
      </c>
      <c r="Z242" s="0" t="n">
        <v>4.202</v>
      </c>
      <c r="AA242" s="0"/>
      <c r="AB242" s="0"/>
      <c r="AC242" s="431" t="n">
        <v>43221</v>
      </c>
      <c r="AD242" s="0" t="n">
        <v>1.282566938238</v>
      </c>
      <c r="AE242" s="0"/>
      <c r="AF242" s="0"/>
      <c r="AG242" s="431" t="n">
        <v>43221</v>
      </c>
      <c r="AH242" s="0" t="n">
        <v>0.065180180373436</v>
      </c>
      <c r="AI242" s="0"/>
      <c r="AJ242" s="0"/>
      <c r="AK242" s="431" t="n">
        <v>43221</v>
      </c>
      <c r="AL242" s="0" t="n">
        <v>0.073255829582146</v>
      </c>
      <c r="AM242" s="0"/>
      <c r="AN242" s="0"/>
      <c r="AO242" s="431" t="n">
        <v>43221</v>
      </c>
      <c r="AP242" s="0" t="n">
        <v>0</v>
      </c>
      <c r="AQ242" s="0"/>
      <c r="AR242" s="0"/>
      <c r="AS242" s="0"/>
      <c r="AT242" s="0"/>
      <c r="AU242" s="0"/>
      <c r="AW242" s="431" t="n">
        <v>43221</v>
      </c>
      <c r="AX242" s="0" t="n">
        <v>0</v>
      </c>
      <c r="AY242" s="0"/>
      <c r="BA242" s="431" t="n">
        <v>43009</v>
      </c>
      <c r="BB242" s="0" t="n">
        <v>0</v>
      </c>
      <c r="BC242" s="0"/>
      <c r="BE242" s="0"/>
      <c r="BF242" s="0"/>
      <c r="BG242" s="0"/>
      <c r="BI242" s="431" t="n">
        <v>43132</v>
      </c>
      <c r="BJ242" s="0" t="n">
        <v>0</v>
      </c>
      <c r="BK242" s="0"/>
      <c r="BM242" s="0"/>
      <c r="BN242" s="0"/>
      <c r="BO242" s="0"/>
    </row>
    <row r="243" customFormat="false" ht="12.75" hidden="false" customHeight="false" outlineLevel="0" collapsed="false">
      <c r="A243" s="431" t="n">
        <v>43252</v>
      </c>
      <c r="B243" s="0" t="n">
        <v>0</v>
      </c>
      <c r="C243" s="0"/>
      <c r="D243" s="0"/>
      <c r="E243" s="431" t="n">
        <v>43252</v>
      </c>
      <c r="F243" s="0" t="n">
        <v>0</v>
      </c>
      <c r="G243" s="0"/>
      <c r="H243" s="0"/>
      <c r="I243" s="431" t="n">
        <v>43252</v>
      </c>
      <c r="J243" s="0" t="n">
        <v>0.425</v>
      </c>
      <c r="K243" s="0"/>
      <c r="L243" s="0"/>
      <c r="M243" s="431" t="n">
        <v>43252</v>
      </c>
      <c r="N243" s="0" t="n">
        <v>0.3825</v>
      </c>
      <c r="O243" s="0"/>
      <c r="P243" s="0"/>
      <c r="Q243" s="431" t="n">
        <v>43252</v>
      </c>
      <c r="R243" s="0" t="n">
        <v>0.1725</v>
      </c>
      <c r="S243" s="0"/>
      <c r="T243" s="0"/>
      <c r="U243" s="431" t="n">
        <v>43252</v>
      </c>
      <c r="V243" s="0" t="n">
        <v>0.1625</v>
      </c>
      <c r="W243" s="0"/>
      <c r="X243" s="0"/>
      <c r="Y243" s="431" t="n">
        <v>43252</v>
      </c>
      <c r="Z243" s="0" t="n">
        <v>4.222</v>
      </c>
      <c r="AA243" s="0"/>
      <c r="AB243" s="0"/>
      <c r="AC243" s="431" t="n">
        <v>43252</v>
      </c>
      <c r="AD243" s="0" t="n">
        <v>1.28174799571</v>
      </c>
      <c r="AE243" s="0"/>
      <c r="AF243" s="0"/>
      <c r="AG243" s="431" t="n">
        <v>43252</v>
      </c>
      <c r="AH243" s="0" t="n">
        <v>0.065182871985628</v>
      </c>
      <c r="AI243" s="0"/>
      <c r="AJ243" s="0"/>
      <c r="AK243" s="431" t="n">
        <v>43252</v>
      </c>
      <c r="AL243" s="0" t="n">
        <v>0.073257161065109</v>
      </c>
      <c r="AM243" s="0"/>
      <c r="AN243" s="0"/>
      <c r="AO243" s="431" t="n">
        <v>43252</v>
      </c>
      <c r="AP243" s="0" t="n">
        <v>0</v>
      </c>
      <c r="AQ243" s="0"/>
      <c r="AR243" s="0"/>
      <c r="AS243" s="0"/>
      <c r="AT243" s="0"/>
      <c r="AU243" s="0"/>
      <c r="AW243" s="431" t="n">
        <v>43252</v>
      </c>
      <c r="AX243" s="0" t="n">
        <v>0</v>
      </c>
      <c r="AY243" s="0"/>
      <c r="BA243" s="431" t="n">
        <v>43040</v>
      </c>
      <c r="BB243" s="0" t="n">
        <v>0</v>
      </c>
      <c r="BC243" s="0"/>
      <c r="BE243" s="0"/>
      <c r="BF243" s="0"/>
      <c r="BG243" s="0"/>
      <c r="BI243" s="431" t="n">
        <v>43160</v>
      </c>
      <c r="BJ243" s="0" t="n">
        <v>0</v>
      </c>
      <c r="BK243" s="0"/>
      <c r="BM243" s="0"/>
      <c r="BN243" s="0"/>
      <c r="BO243" s="0"/>
    </row>
    <row r="244" customFormat="false" ht="12.75" hidden="false" customHeight="false" outlineLevel="0" collapsed="false">
      <c r="A244" s="431" t="n">
        <v>43282</v>
      </c>
      <c r="B244" s="0" t="n">
        <v>0</v>
      </c>
      <c r="C244" s="0"/>
      <c r="D244" s="0"/>
      <c r="E244" s="431" t="n">
        <v>43282</v>
      </c>
      <c r="F244" s="0" t="n">
        <v>0</v>
      </c>
      <c r="G244" s="0"/>
      <c r="H244" s="0"/>
      <c r="I244" s="431" t="n">
        <v>43282</v>
      </c>
      <c r="J244" s="0" t="n">
        <v>0.46</v>
      </c>
      <c r="K244" s="0"/>
      <c r="L244" s="0"/>
      <c r="M244" s="431" t="n">
        <v>43282</v>
      </c>
      <c r="N244" s="0" t="n">
        <v>0.41</v>
      </c>
      <c r="O244" s="0"/>
      <c r="P244" s="0"/>
      <c r="Q244" s="431" t="n">
        <v>43282</v>
      </c>
      <c r="R244" s="0" t="n">
        <v>0.185</v>
      </c>
      <c r="S244" s="0"/>
      <c r="T244" s="0"/>
      <c r="U244" s="431" t="n">
        <v>43282</v>
      </c>
      <c r="V244" s="0" t="n">
        <v>0.1625</v>
      </c>
      <c r="W244" s="0"/>
      <c r="X244" s="0"/>
      <c r="Y244" s="431" t="n">
        <v>43282</v>
      </c>
      <c r="Z244" s="0" t="n">
        <v>4.284</v>
      </c>
      <c r="AA244" s="0"/>
      <c r="AB244" s="0"/>
      <c r="AC244" s="431" t="n">
        <v>43282</v>
      </c>
      <c r="AD244" s="0" t="n">
        <v>1.280956242248</v>
      </c>
      <c r="AE244" s="0"/>
      <c r="AF244" s="0"/>
      <c r="AG244" s="431" t="n">
        <v>43282</v>
      </c>
      <c r="AH244" s="0" t="n">
        <v>0.065185476771623</v>
      </c>
      <c r="AI244" s="0"/>
      <c r="AJ244" s="0"/>
      <c r="AK244" s="431" t="n">
        <v>43282</v>
      </c>
      <c r="AL244" s="0" t="n">
        <v>0.073258449597009</v>
      </c>
      <c r="AM244" s="0"/>
      <c r="AN244" s="0"/>
      <c r="AO244" s="431" t="n">
        <v>43282</v>
      </c>
      <c r="AP244" s="0" t="n">
        <v>0</v>
      </c>
      <c r="AQ244" s="0"/>
      <c r="AR244" s="0"/>
      <c r="AS244" s="0"/>
      <c r="AT244" s="0"/>
      <c r="AU244" s="0"/>
      <c r="AW244" s="431" t="n">
        <v>43282</v>
      </c>
      <c r="AX244" s="0" t="n">
        <v>0</v>
      </c>
      <c r="AY244" s="0"/>
      <c r="BA244" s="431" t="n">
        <v>43070</v>
      </c>
      <c r="BB244" s="0" t="n">
        <v>0</v>
      </c>
      <c r="BC244" s="0"/>
      <c r="BE244" s="0"/>
      <c r="BF244" s="0"/>
      <c r="BG244" s="0"/>
      <c r="BI244" s="431" t="n">
        <v>43191</v>
      </c>
      <c r="BJ244" s="0" t="n">
        <v>0</v>
      </c>
      <c r="BK244" s="0"/>
      <c r="BM244" s="0"/>
      <c r="BN244" s="0"/>
      <c r="BO244" s="0"/>
    </row>
    <row r="245" customFormat="false" ht="12.75" hidden="false" customHeight="false" outlineLevel="0" collapsed="false">
      <c r="A245" s="431" t="n">
        <v>43313</v>
      </c>
      <c r="B245" s="0" t="n">
        <v>0</v>
      </c>
      <c r="C245" s="0"/>
      <c r="D245" s="0"/>
      <c r="E245" s="431" t="n">
        <v>43313</v>
      </c>
      <c r="F245" s="0" t="n">
        <v>0</v>
      </c>
      <c r="G245" s="0"/>
      <c r="H245" s="0"/>
      <c r="I245" s="431" t="n">
        <v>43313</v>
      </c>
      <c r="J245" s="0" t="n">
        <v>0.525</v>
      </c>
      <c r="K245" s="0"/>
      <c r="L245" s="0"/>
      <c r="M245" s="431" t="n">
        <v>43313</v>
      </c>
      <c r="N245" s="0" t="n">
        <v>0.41</v>
      </c>
      <c r="O245" s="0"/>
      <c r="P245" s="0"/>
      <c r="Q245" s="431" t="n">
        <v>43313</v>
      </c>
      <c r="R245" s="0" t="n">
        <v>0.185</v>
      </c>
      <c r="S245" s="0"/>
      <c r="T245" s="0"/>
      <c r="U245" s="431" t="n">
        <v>43313</v>
      </c>
      <c r="V245" s="0" t="n">
        <v>0.1625</v>
      </c>
      <c r="W245" s="0"/>
      <c r="X245" s="0"/>
      <c r="Y245" s="431" t="n">
        <v>43313</v>
      </c>
      <c r="Z245" s="0" t="n">
        <v>4.276</v>
      </c>
      <c r="AA245" s="0"/>
      <c r="AB245" s="0"/>
      <c r="AC245" s="431" t="n">
        <v>43313</v>
      </c>
      <c r="AD245" s="0" t="n">
        <v>1.280138893429</v>
      </c>
      <c r="AE245" s="0"/>
      <c r="AF245" s="0"/>
      <c r="AG245" s="431" t="n">
        <v>43313</v>
      </c>
      <c r="AH245" s="0" t="n">
        <v>0.06518816838382</v>
      </c>
      <c r="AI245" s="0"/>
      <c r="AJ245" s="0"/>
      <c r="AK245" s="431" t="n">
        <v>43313</v>
      </c>
      <c r="AL245" s="0" t="n">
        <v>0.073259781079973</v>
      </c>
      <c r="AM245" s="0"/>
      <c r="AN245" s="0"/>
      <c r="AO245" s="431" t="n">
        <v>43313</v>
      </c>
      <c r="AP245" s="0" t="n">
        <v>0</v>
      </c>
      <c r="AQ245" s="0"/>
      <c r="AR245" s="0"/>
      <c r="AS245" s="0"/>
      <c r="AT245" s="0"/>
      <c r="AU245" s="0"/>
      <c r="AW245" s="431" t="n">
        <v>43313</v>
      </c>
      <c r="AX245" s="0" t="n">
        <v>0</v>
      </c>
      <c r="AY245" s="0"/>
      <c r="BA245" s="431" t="n">
        <v>43101</v>
      </c>
      <c r="BB245" s="0" t="n">
        <v>0</v>
      </c>
      <c r="BC245" s="0"/>
      <c r="BE245" s="0"/>
      <c r="BF245" s="0"/>
      <c r="BG245" s="0"/>
      <c r="BI245" s="431" t="n">
        <v>43221</v>
      </c>
      <c r="BJ245" s="0" t="n">
        <v>0</v>
      </c>
      <c r="BK245" s="0"/>
      <c r="BM245" s="0"/>
      <c r="BN245" s="0"/>
      <c r="BO245" s="0"/>
    </row>
    <row r="246" customFormat="false" ht="12.75" hidden="false" customHeight="false" outlineLevel="0" collapsed="false">
      <c r="A246" s="431" t="n">
        <v>43344</v>
      </c>
      <c r="B246" s="0" t="n">
        <v>0</v>
      </c>
      <c r="C246" s="0"/>
      <c r="D246" s="0"/>
      <c r="E246" s="431" t="n">
        <v>43344</v>
      </c>
      <c r="F246" s="0" t="n">
        <v>0</v>
      </c>
      <c r="G246" s="0"/>
      <c r="H246" s="0"/>
      <c r="I246" s="431" t="n">
        <v>43344</v>
      </c>
      <c r="J246" s="0" t="n">
        <v>0.425</v>
      </c>
      <c r="K246" s="0"/>
      <c r="L246" s="0"/>
      <c r="M246" s="431" t="n">
        <v>43344</v>
      </c>
      <c r="N246" s="0" t="n">
        <v>0.3825</v>
      </c>
      <c r="O246" s="0"/>
      <c r="P246" s="0"/>
      <c r="Q246" s="431" t="n">
        <v>43344</v>
      </c>
      <c r="R246" s="0" t="n">
        <v>0.1625</v>
      </c>
      <c r="S246" s="0"/>
      <c r="T246" s="0"/>
      <c r="U246" s="431" t="n">
        <v>43344</v>
      </c>
      <c r="V246" s="0" t="n">
        <v>0.1625</v>
      </c>
      <c r="W246" s="0"/>
      <c r="X246" s="0"/>
      <c r="Y246" s="431" t="n">
        <v>43344</v>
      </c>
      <c r="Z246" s="0" t="n">
        <v>4.251</v>
      </c>
      <c r="AA246" s="0"/>
      <c r="AB246" s="0"/>
      <c r="AC246" s="431" t="n">
        <v>43344</v>
      </c>
      <c r="AD246" s="0" t="n">
        <v>1.279322353215</v>
      </c>
      <c r="AE246" s="0"/>
      <c r="AF246" s="0"/>
      <c r="AG246" s="431" t="n">
        <v>43344</v>
      </c>
      <c r="AH246" s="0" t="n">
        <v>0.065190859996019</v>
      </c>
      <c r="AI246" s="0"/>
      <c r="AJ246" s="0"/>
      <c r="AK246" s="431" t="n">
        <v>43344</v>
      </c>
      <c r="AL246" s="0" t="n">
        <v>0.073261112562939</v>
      </c>
      <c r="AM246" s="0"/>
      <c r="AN246" s="0"/>
      <c r="AO246" s="431" t="n">
        <v>43344</v>
      </c>
      <c r="AP246" s="0" t="n">
        <v>0</v>
      </c>
      <c r="AQ246" s="0"/>
      <c r="AR246" s="0"/>
      <c r="AS246" s="0"/>
      <c r="AT246" s="0"/>
      <c r="AU246" s="0"/>
      <c r="AW246" s="431" t="n">
        <v>43344</v>
      </c>
      <c r="AX246" s="0" t="n">
        <v>0</v>
      </c>
      <c r="AY246" s="0"/>
      <c r="BA246" s="431" t="n">
        <v>43132</v>
      </c>
      <c r="BB246" s="0" t="n">
        <v>0</v>
      </c>
      <c r="BC246" s="0"/>
      <c r="BE246" s="0"/>
      <c r="BF246" s="0"/>
      <c r="BG246" s="0"/>
      <c r="BI246" s="431" t="n">
        <v>43252</v>
      </c>
      <c r="BJ246" s="0" t="n">
        <v>0</v>
      </c>
      <c r="BK246" s="0"/>
      <c r="BM246" s="0"/>
      <c r="BN246" s="0"/>
      <c r="BO246" s="0"/>
    </row>
    <row r="247" customFormat="false" ht="12.75" hidden="false" customHeight="false" outlineLevel="0" collapsed="false">
      <c r="A247" s="431" t="n">
        <v>43374</v>
      </c>
      <c r="B247" s="0" t="n">
        <v>0</v>
      </c>
      <c r="C247" s="0"/>
      <c r="D247" s="0"/>
      <c r="E247" s="431" t="n">
        <v>43374</v>
      </c>
      <c r="F247" s="0" t="n">
        <v>0</v>
      </c>
      <c r="G247" s="0"/>
      <c r="H247" s="0"/>
      <c r="I247" s="431" t="n">
        <v>43374</v>
      </c>
      <c r="J247" s="0" t="n">
        <v>0.345</v>
      </c>
      <c r="K247" s="0"/>
      <c r="L247" s="0"/>
      <c r="M247" s="431" t="n">
        <v>43374</v>
      </c>
      <c r="N247" s="0" t="n">
        <v>0.3625</v>
      </c>
      <c r="O247" s="0"/>
      <c r="P247" s="0"/>
      <c r="Q247" s="431" t="n">
        <v>43374</v>
      </c>
      <c r="R247" s="0" t="n">
        <v>0.185</v>
      </c>
      <c r="S247" s="0"/>
      <c r="T247" s="0"/>
      <c r="U247" s="431" t="n">
        <v>43374</v>
      </c>
      <c r="V247" s="0" t="n">
        <v>0.165</v>
      </c>
      <c r="W247" s="0"/>
      <c r="X247" s="0"/>
      <c r="Y247" s="431" t="n">
        <v>43374</v>
      </c>
      <c r="Z247" s="0" t="n">
        <v>4.254</v>
      </c>
      <c r="AA247" s="0"/>
      <c r="AB247" s="0"/>
      <c r="AC247" s="431" t="n">
        <v>43374</v>
      </c>
      <c r="AD247" s="0" t="n">
        <v>1.278532922076</v>
      </c>
      <c r="AE247" s="0"/>
      <c r="AF247" s="0"/>
      <c r="AG247" s="431" t="n">
        <v>43374</v>
      </c>
      <c r="AH247" s="0" t="n">
        <v>0.065193464782021</v>
      </c>
      <c r="AI247" s="0"/>
      <c r="AJ247" s="0"/>
      <c r="AK247" s="431" t="n">
        <v>43374</v>
      </c>
      <c r="AL247" s="0" t="n">
        <v>0.073262401094841</v>
      </c>
      <c r="AM247" s="0"/>
      <c r="AN247" s="0"/>
      <c r="AO247" s="431" t="n">
        <v>43374</v>
      </c>
      <c r="AP247" s="0" t="n">
        <v>0</v>
      </c>
      <c r="AQ247" s="0"/>
      <c r="AR247" s="0"/>
      <c r="AS247" s="0"/>
      <c r="AT247" s="0"/>
      <c r="AU247" s="0"/>
      <c r="AW247" s="431" t="n">
        <v>43374</v>
      </c>
      <c r="AX247" s="0" t="n">
        <v>0</v>
      </c>
      <c r="AY247" s="0"/>
      <c r="BA247" s="431" t="n">
        <v>43160</v>
      </c>
      <c r="BB247" s="0" t="n">
        <v>0</v>
      </c>
      <c r="BC247" s="0"/>
      <c r="BE247" s="0"/>
      <c r="BF247" s="0"/>
      <c r="BG247" s="0"/>
      <c r="BI247" s="431" t="n">
        <v>43282</v>
      </c>
      <c r="BJ247" s="0" t="n">
        <v>0</v>
      </c>
      <c r="BK247" s="0"/>
      <c r="BM247" s="0"/>
      <c r="BN247" s="0"/>
      <c r="BO247" s="0"/>
    </row>
    <row r="248" customFormat="false" ht="12.75" hidden="false" customHeight="false" outlineLevel="0" collapsed="false">
      <c r="A248" s="431" t="n">
        <v>43405</v>
      </c>
      <c r="B248" s="0" t="n">
        <v>0</v>
      </c>
      <c r="C248" s="0"/>
      <c r="D248" s="0"/>
      <c r="E248" s="431" t="n">
        <v>43405</v>
      </c>
      <c r="F248" s="0" t="n">
        <v>0</v>
      </c>
      <c r="G248" s="0"/>
      <c r="H248" s="0"/>
      <c r="I248" s="431" t="n">
        <v>43405</v>
      </c>
      <c r="J248" s="0" t="n">
        <v>0.725</v>
      </c>
      <c r="K248" s="0"/>
      <c r="L248" s="0"/>
      <c r="M248" s="431" t="n">
        <v>43405</v>
      </c>
      <c r="N248" s="0" t="n">
        <v>0.695</v>
      </c>
      <c r="O248" s="0"/>
      <c r="P248" s="0"/>
      <c r="Q248" s="431" t="n">
        <v>43405</v>
      </c>
      <c r="R248" s="0" t="n">
        <v>0.2875</v>
      </c>
      <c r="S248" s="0"/>
      <c r="T248" s="0"/>
      <c r="U248" s="431" t="n">
        <v>43405</v>
      </c>
      <c r="V248" s="0" t="n">
        <v>0.24</v>
      </c>
      <c r="W248" s="0"/>
      <c r="X248" s="0"/>
      <c r="Y248" s="431" t="n">
        <v>43405</v>
      </c>
      <c r="Z248" s="0" t="n">
        <v>4.277</v>
      </c>
      <c r="AA248" s="0"/>
      <c r="AB248" s="0"/>
      <c r="AC248" s="431" t="n">
        <v>43405</v>
      </c>
      <c r="AD248" s="0" t="n">
        <v>1.277717970412</v>
      </c>
      <c r="AE248" s="0"/>
      <c r="AF248" s="0"/>
      <c r="AG248" s="431" t="n">
        <v>43405</v>
      </c>
      <c r="AH248" s="0" t="n">
        <v>0.065196156394225</v>
      </c>
      <c r="AI248" s="0"/>
      <c r="AJ248" s="0"/>
      <c r="AK248" s="431" t="n">
        <v>43405</v>
      </c>
      <c r="AL248" s="0" t="n">
        <v>0.073263732577806</v>
      </c>
      <c r="AM248" s="0"/>
      <c r="AN248" s="0"/>
      <c r="AO248" s="431" t="n">
        <v>43405</v>
      </c>
      <c r="AP248" s="0" t="n">
        <v>0</v>
      </c>
      <c r="AQ248" s="0"/>
      <c r="AR248" s="0"/>
      <c r="AS248" s="0"/>
      <c r="AT248" s="0"/>
      <c r="AU248" s="0"/>
      <c r="AW248" s="431" t="n">
        <v>43405</v>
      </c>
      <c r="AX248" s="0" t="n">
        <v>0</v>
      </c>
      <c r="AY248" s="0"/>
      <c r="BA248" s="431" t="n">
        <v>43191</v>
      </c>
      <c r="BB248" s="0" t="n">
        <v>0</v>
      </c>
      <c r="BC248" s="0"/>
      <c r="BE248" s="0"/>
      <c r="BF248" s="0"/>
      <c r="BG248" s="0"/>
      <c r="BI248" s="431" t="n">
        <v>43313</v>
      </c>
      <c r="BJ248" s="0" t="n">
        <v>0</v>
      </c>
      <c r="BK248" s="0"/>
      <c r="BM248" s="0"/>
      <c r="BN248" s="0"/>
      <c r="BO248" s="0"/>
    </row>
    <row r="249" customFormat="false" ht="12.75" hidden="false" customHeight="false" outlineLevel="0" collapsed="false">
      <c r="A249" s="431" t="n">
        <v>43435</v>
      </c>
      <c r="B249" s="0" t="n">
        <v>0</v>
      </c>
      <c r="C249" s="0"/>
      <c r="D249" s="0"/>
      <c r="E249" s="431" t="n">
        <v>43435</v>
      </c>
      <c r="F249" s="0" t="n">
        <v>0</v>
      </c>
      <c r="G249" s="0"/>
      <c r="H249" s="0"/>
      <c r="I249" s="431" t="n">
        <v>43435</v>
      </c>
      <c r="J249" s="0" t="n">
        <v>1.045</v>
      </c>
      <c r="K249" s="0"/>
      <c r="L249" s="0"/>
      <c r="M249" s="431" t="n">
        <v>43435</v>
      </c>
      <c r="N249" s="0" t="n">
        <v>1.01</v>
      </c>
      <c r="O249" s="0"/>
      <c r="P249" s="0"/>
      <c r="Q249" s="431" t="n">
        <v>43435</v>
      </c>
      <c r="R249" s="0" t="n">
        <v>0.3375</v>
      </c>
      <c r="S249" s="0"/>
      <c r="T249" s="0"/>
      <c r="U249" s="431" t="n">
        <v>43435</v>
      </c>
      <c r="V249" s="0" t="n">
        <v>0.295</v>
      </c>
      <c r="W249" s="0"/>
      <c r="X249" s="0"/>
      <c r="Y249" s="431" t="n">
        <v>43435</v>
      </c>
      <c r="Z249" s="0" t="n">
        <v>4.332</v>
      </c>
      <c r="AA249" s="0"/>
      <c r="AB249" s="0"/>
      <c r="AC249" s="431" t="n">
        <v>43435</v>
      </c>
      <c r="AD249" s="0" t="n">
        <v>1.276930074929</v>
      </c>
      <c r="AE249" s="0"/>
      <c r="AF249" s="0"/>
      <c r="AG249" s="431" t="n">
        <v>43435</v>
      </c>
      <c r="AH249" s="0" t="n">
        <v>0.065198761180231</v>
      </c>
      <c r="AI249" s="0"/>
      <c r="AJ249" s="0"/>
      <c r="AK249" s="431" t="n">
        <v>43435</v>
      </c>
      <c r="AL249" s="0" t="n">
        <v>0.07326502110971</v>
      </c>
      <c r="AM249" s="0"/>
      <c r="AN249" s="0"/>
      <c r="AO249" s="431" t="n">
        <v>43435</v>
      </c>
      <c r="AP249" s="0" t="n">
        <v>0</v>
      </c>
      <c r="AQ249" s="0"/>
      <c r="AR249" s="0"/>
      <c r="AS249" s="0"/>
      <c r="AT249" s="0"/>
      <c r="AU249" s="0"/>
      <c r="AW249" s="431" t="n">
        <v>43435</v>
      </c>
      <c r="AX249" s="0" t="n">
        <v>0</v>
      </c>
      <c r="AY249" s="0"/>
      <c r="BA249" s="431" t="n">
        <v>43221</v>
      </c>
      <c r="BB249" s="0" t="n">
        <v>0</v>
      </c>
      <c r="BC249" s="0"/>
      <c r="BE249" s="0"/>
      <c r="BF249" s="0"/>
      <c r="BG249" s="0"/>
      <c r="BI249" s="431" t="n">
        <v>43344</v>
      </c>
      <c r="BJ249" s="0" t="n">
        <v>0</v>
      </c>
      <c r="BK249" s="0"/>
      <c r="BM249" s="0"/>
      <c r="BN249" s="0"/>
      <c r="BO249" s="0"/>
    </row>
    <row r="250" customFormat="false" ht="12.75" hidden="false" customHeight="false" outlineLevel="0" collapsed="false">
      <c r="A250" s="431" t="n">
        <v>43466</v>
      </c>
      <c r="B250" s="0" t="n">
        <v>0</v>
      </c>
      <c r="C250" s="0"/>
      <c r="D250" s="0"/>
      <c r="E250" s="431" t="n">
        <v>43466</v>
      </c>
      <c r="F250" s="0" t="n">
        <v>0</v>
      </c>
      <c r="G250" s="0"/>
      <c r="H250" s="0"/>
      <c r="I250" s="431" t="n">
        <v>43466</v>
      </c>
      <c r="J250" s="0" t="n">
        <v>1.52</v>
      </c>
      <c r="K250" s="0"/>
      <c r="L250" s="0"/>
      <c r="M250" s="431" t="n">
        <v>43466</v>
      </c>
      <c r="N250" s="0" t="n">
        <v>1.165</v>
      </c>
      <c r="O250" s="0"/>
      <c r="P250" s="0"/>
      <c r="Q250" s="431" t="n">
        <v>43466</v>
      </c>
      <c r="R250" s="0" t="n">
        <v>0.4375</v>
      </c>
      <c r="S250" s="0"/>
      <c r="T250" s="0"/>
      <c r="U250" s="431" t="n">
        <v>43466</v>
      </c>
      <c r="V250" s="0" t="n">
        <v>0.3425</v>
      </c>
      <c r="W250" s="0"/>
      <c r="X250" s="0"/>
      <c r="Y250" s="431" t="n">
        <v>43466</v>
      </c>
      <c r="Z250" s="0" t="n">
        <v>4.609</v>
      </c>
      <c r="AA250" s="0"/>
      <c r="AB250" s="0"/>
      <c r="AC250" s="431" t="n">
        <v>43466</v>
      </c>
      <c r="AD250" s="0" t="n">
        <v>1.276116708404</v>
      </c>
      <c r="AE250" s="0"/>
      <c r="AF250" s="0"/>
      <c r="AG250" s="431" t="n">
        <v>43466</v>
      </c>
      <c r="AH250" s="0" t="n">
        <v>0.06520145279244</v>
      </c>
      <c r="AI250" s="0"/>
      <c r="AJ250" s="0"/>
      <c r="AK250" s="431" t="n">
        <v>43466</v>
      </c>
      <c r="AL250" s="0" t="n">
        <v>0.073266352592677</v>
      </c>
      <c r="AM250" s="0"/>
      <c r="AN250" s="0"/>
      <c r="AO250" s="431" t="n">
        <v>43466</v>
      </c>
      <c r="AP250" s="0" t="n">
        <v>0</v>
      </c>
      <c r="AQ250" s="0"/>
      <c r="AR250" s="0"/>
      <c r="AS250" s="0"/>
      <c r="AT250" s="0"/>
      <c r="AU250" s="0"/>
      <c r="AW250" s="431" t="n">
        <v>43466</v>
      </c>
      <c r="AX250" s="0" t="n">
        <v>0</v>
      </c>
      <c r="AY250" s="0"/>
      <c r="BA250" s="431" t="n">
        <v>43252</v>
      </c>
      <c r="BB250" s="0" t="n">
        <v>0</v>
      </c>
      <c r="BC250" s="0"/>
      <c r="BE250" s="0"/>
      <c r="BF250" s="0"/>
      <c r="BG250" s="0"/>
      <c r="BI250" s="431" t="n">
        <v>43374</v>
      </c>
      <c r="BJ250" s="0" t="n">
        <v>0</v>
      </c>
      <c r="BK250" s="0"/>
      <c r="BM250" s="0"/>
      <c r="BN250" s="0"/>
      <c r="BO250" s="0"/>
    </row>
    <row r="251" customFormat="false" ht="12.75" hidden="false" customHeight="false" outlineLevel="0" collapsed="false">
      <c r="A251" s="431" t="n">
        <v>43497</v>
      </c>
      <c r="B251" s="0" t="n">
        <v>0</v>
      </c>
      <c r="C251" s="0"/>
      <c r="D251" s="0"/>
      <c r="E251" s="431" t="n">
        <v>43497</v>
      </c>
      <c r="F251" s="0" t="n">
        <v>0</v>
      </c>
      <c r="G251" s="0"/>
      <c r="H251" s="0"/>
      <c r="I251" s="431" t="n">
        <v>43497</v>
      </c>
      <c r="J251" s="0" t="n">
        <v>1.4</v>
      </c>
      <c r="K251" s="0"/>
      <c r="L251" s="0"/>
      <c r="M251" s="431" t="n">
        <v>43497</v>
      </c>
      <c r="N251" s="0" t="n">
        <v>1.155</v>
      </c>
      <c r="O251" s="0"/>
      <c r="P251" s="0"/>
      <c r="Q251" s="431" t="n">
        <v>43497</v>
      </c>
      <c r="R251" s="0" t="n">
        <v>0.435</v>
      </c>
      <c r="S251" s="0"/>
      <c r="T251" s="0"/>
      <c r="U251" s="431" t="n">
        <v>43497</v>
      </c>
      <c r="V251" s="0" t="n">
        <v>0.3375</v>
      </c>
      <c r="W251" s="0"/>
      <c r="X251" s="0"/>
      <c r="Y251" s="431" t="n">
        <v>43497</v>
      </c>
      <c r="Z251" s="0" t="n">
        <v>4.548</v>
      </c>
      <c r="AA251" s="0"/>
      <c r="AB251" s="0"/>
      <c r="AC251" s="431" t="n">
        <v>43497</v>
      </c>
      <c r="AD251" s="0" t="n">
        <v>1.275304146138</v>
      </c>
      <c r="AE251" s="0"/>
      <c r="AF251" s="0"/>
      <c r="AG251" s="431" t="n">
        <v>43497</v>
      </c>
      <c r="AH251" s="0" t="n">
        <v>0.065204144404651</v>
      </c>
      <c r="AI251" s="0"/>
      <c r="AJ251" s="0"/>
      <c r="AK251" s="431" t="n">
        <v>43497</v>
      </c>
      <c r="AL251" s="0" t="n">
        <v>0.073267684075645</v>
      </c>
      <c r="AM251" s="0"/>
      <c r="AN251" s="0"/>
      <c r="AO251" s="431" t="n">
        <v>43497</v>
      </c>
      <c r="AP251" s="0" t="n">
        <v>0</v>
      </c>
      <c r="AQ251" s="0"/>
      <c r="AR251" s="0"/>
      <c r="AS251" s="0"/>
      <c r="AT251" s="0"/>
      <c r="AU251" s="0"/>
      <c r="AW251" s="431" t="n">
        <v>43497</v>
      </c>
      <c r="AX251" s="0" t="n">
        <v>0</v>
      </c>
      <c r="AY251" s="0"/>
      <c r="BA251" s="431" t="n">
        <v>43282</v>
      </c>
      <c r="BB251" s="0" t="n">
        <v>0</v>
      </c>
      <c r="BC251" s="0"/>
      <c r="BE251" s="0"/>
      <c r="BF251" s="0"/>
      <c r="BG251" s="0"/>
      <c r="BI251" s="431" t="n">
        <v>43405</v>
      </c>
      <c r="BJ251" s="0" t="n">
        <v>0</v>
      </c>
      <c r="BK251" s="0"/>
      <c r="BM251" s="0"/>
      <c r="BN251" s="0"/>
      <c r="BO251" s="0"/>
    </row>
    <row r="252" customFormat="false" ht="12.75" hidden="false" customHeight="false" outlineLevel="0" collapsed="false">
      <c r="A252" s="431" t="n">
        <v>43525</v>
      </c>
      <c r="B252" s="0" t="n">
        <v>0</v>
      </c>
      <c r="C252" s="0"/>
      <c r="D252" s="0"/>
      <c r="E252" s="431" t="n">
        <v>43525</v>
      </c>
      <c r="F252" s="0" t="n">
        <v>0</v>
      </c>
      <c r="G252" s="0"/>
      <c r="H252" s="0"/>
      <c r="I252" s="431" t="n">
        <v>43525</v>
      </c>
      <c r="J252" s="0" t="n">
        <v>0.88</v>
      </c>
      <c r="K252" s="0"/>
      <c r="L252" s="0"/>
      <c r="M252" s="431" t="n">
        <v>43525</v>
      </c>
      <c r="N252" s="0" t="n">
        <v>0.795</v>
      </c>
      <c r="O252" s="0"/>
      <c r="P252" s="0"/>
      <c r="Q252" s="431" t="n">
        <v>43525</v>
      </c>
      <c r="R252" s="0" t="n">
        <v>0.3025</v>
      </c>
      <c r="S252" s="0"/>
      <c r="T252" s="0"/>
      <c r="U252" s="431" t="n">
        <v>43525</v>
      </c>
      <c r="V252" s="0" t="n">
        <v>0.26</v>
      </c>
      <c r="W252" s="0"/>
      <c r="X252" s="0"/>
      <c r="Y252" s="431" t="n">
        <v>43525</v>
      </c>
      <c r="Z252" s="0" t="n">
        <v>4.459</v>
      </c>
      <c r="AA252" s="0"/>
      <c r="AB252" s="0"/>
      <c r="AC252" s="431" t="n">
        <v>43525</v>
      </c>
      <c r="AD252" s="0" t="n">
        <v>1.274570909477</v>
      </c>
      <c r="AE252" s="0"/>
      <c r="AF252" s="0"/>
      <c r="AG252" s="431" t="n">
        <v>43525</v>
      </c>
      <c r="AH252" s="0" t="n">
        <v>0.065206575538264</v>
      </c>
      <c r="AI252" s="0"/>
      <c r="AJ252" s="0"/>
      <c r="AK252" s="431" t="n">
        <v>43525</v>
      </c>
      <c r="AL252" s="0" t="n">
        <v>0.073268886705423</v>
      </c>
      <c r="AM252" s="0"/>
      <c r="AN252" s="0"/>
      <c r="AO252" s="431" t="n">
        <v>43525</v>
      </c>
      <c r="AP252" s="0" t="n">
        <v>0</v>
      </c>
      <c r="AQ252" s="0"/>
      <c r="AR252" s="0"/>
      <c r="AS252" s="0"/>
      <c r="AT252" s="0"/>
      <c r="AU252" s="0"/>
      <c r="AW252" s="431" t="n">
        <v>43525</v>
      </c>
      <c r="AX252" s="0" t="n">
        <v>0</v>
      </c>
      <c r="AY252" s="0"/>
      <c r="BA252" s="431" t="n">
        <v>43313</v>
      </c>
      <c r="BB252" s="0" t="n">
        <v>0</v>
      </c>
      <c r="BC252" s="0"/>
      <c r="BE252" s="0"/>
      <c r="BF252" s="0"/>
      <c r="BG252" s="0"/>
      <c r="BI252" s="431" t="n">
        <v>43435</v>
      </c>
      <c r="BJ252" s="0" t="n">
        <v>0</v>
      </c>
      <c r="BK252" s="0"/>
      <c r="BM252" s="0"/>
      <c r="BN252" s="0"/>
      <c r="BO252" s="0"/>
    </row>
    <row r="253" customFormat="false" ht="12.75" hidden="false" customHeight="false" outlineLevel="0" collapsed="false">
      <c r="A253" s="431" t="n">
        <v>43556</v>
      </c>
      <c r="B253" s="0" t="n">
        <v>0</v>
      </c>
      <c r="C253" s="0"/>
      <c r="D253" s="0"/>
      <c r="E253" s="431" t="n">
        <v>43556</v>
      </c>
      <c r="F253" s="0" t="n">
        <v>0</v>
      </c>
      <c r="G253" s="0"/>
      <c r="H253" s="0"/>
      <c r="I253" s="431" t="n">
        <v>43556</v>
      </c>
      <c r="J253" s="0" t="n">
        <v>0.54</v>
      </c>
      <c r="K253" s="0"/>
      <c r="L253" s="0"/>
      <c r="M253" s="431" t="n">
        <v>43556</v>
      </c>
      <c r="N253" s="0" t="n">
        <v>0.43</v>
      </c>
      <c r="O253" s="0"/>
      <c r="P253" s="0"/>
      <c r="Q253" s="431" t="n">
        <v>43556</v>
      </c>
      <c r="R253" s="0" t="n">
        <v>0.1975</v>
      </c>
      <c r="S253" s="0"/>
      <c r="T253" s="0"/>
      <c r="U253" s="431" t="n">
        <v>43556</v>
      </c>
      <c r="V253" s="0" t="n">
        <v>0.1775</v>
      </c>
      <c r="W253" s="0"/>
      <c r="X253" s="0"/>
      <c r="Y253" s="431" t="n">
        <v>43556</v>
      </c>
      <c r="Z253" s="0" t="n">
        <v>4.364</v>
      </c>
      <c r="AA253" s="0"/>
      <c r="AB253" s="0"/>
      <c r="AC253" s="431" t="n">
        <v>43556</v>
      </c>
      <c r="AD253" s="0" t="n">
        <v>1.273759875473</v>
      </c>
      <c r="AE253" s="0"/>
      <c r="AF253" s="0"/>
      <c r="AG253" s="431" t="n">
        <v>43556</v>
      </c>
      <c r="AH253" s="0" t="n">
        <v>0.065209267150479</v>
      </c>
      <c r="AI253" s="0"/>
      <c r="AJ253" s="0"/>
      <c r="AK253" s="431" t="n">
        <v>43556</v>
      </c>
      <c r="AL253" s="0" t="n">
        <v>0.073270218188392</v>
      </c>
      <c r="AM253" s="0"/>
      <c r="AN253" s="0"/>
      <c r="AO253" s="431" t="n">
        <v>43556</v>
      </c>
      <c r="AP253" s="0" t="n">
        <v>0</v>
      </c>
      <c r="AQ253" s="0"/>
      <c r="AR253" s="0"/>
      <c r="AS253" s="0"/>
      <c r="AT253" s="0"/>
      <c r="AU253" s="0"/>
      <c r="AW253" s="431" t="n">
        <v>43556</v>
      </c>
      <c r="AX253" s="0" t="n">
        <v>0</v>
      </c>
      <c r="AY253" s="0"/>
      <c r="BA253" s="431" t="n">
        <v>43344</v>
      </c>
      <c r="BB253" s="0" t="n">
        <v>0</v>
      </c>
      <c r="BC253" s="0"/>
      <c r="BE253" s="0"/>
      <c r="BF253" s="0"/>
      <c r="BG253" s="0"/>
      <c r="BI253" s="431" t="n">
        <v>43466</v>
      </c>
      <c r="BJ253" s="0" t="n">
        <v>0</v>
      </c>
      <c r="BK253" s="0"/>
      <c r="BM253" s="0"/>
      <c r="BN253" s="0"/>
      <c r="BO253" s="0"/>
    </row>
    <row r="254" customFormat="false" ht="12.75" hidden="false" customHeight="false" outlineLevel="0" collapsed="false">
      <c r="A254" s="431" t="n">
        <v>43586</v>
      </c>
      <c r="B254" s="0" t="n">
        <v>0</v>
      </c>
      <c r="C254" s="0"/>
      <c r="D254" s="0"/>
      <c r="E254" s="431" t="n">
        <v>43586</v>
      </c>
      <c r="F254" s="0" t="n">
        <v>0</v>
      </c>
      <c r="G254" s="0"/>
      <c r="H254" s="0"/>
      <c r="I254" s="431" t="n">
        <v>43586</v>
      </c>
      <c r="J254" s="0" t="n">
        <v>0.425</v>
      </c>
      <c r="K254" s="0"/>
      <c r="L254" s="0"/>
      <c r="M254" s="431" t="n">
        <v>43586</v>
      </c>
      <c r="N254" s="0" t="n">
        <v>0.3825</v>
      </c>
      <c r="O254" s="0"/>
      <c r="P254" s="0"/>
      <c r="Q254" s="431" t="n">
        <v>43586</v>
      </c>
      <c r="R254" s="0" t="n">
        <v>0.1725</v>
      </c>
      <c r="S254" s="0"/>
      <c r="T254" s="0"/>
      <c r="U254" s="431" t="n">
        <v>43586</v>
      </c>
      <c r="V254" s="0" t="n">
        <v>0.1625</v>
      </c>
      <c r="W254" s="0"/>
      <c r="X254" s="0"/>
      <c r="Y254" s="431" t="n">
        <v>43586</v>
      </c>
      <c r="Z254" s="0" t="n">
        <v>4.355</v>
      </c>
      <c r="AA254" s="0"/>
      <c r="AB254" s="0"/>
      <c r="AC254" s="431" t="n">
        <v>43586</v>
      </c>
      <c r="AD254" s="0" t="n">
        <v>1.272975767204</v>
      </c>
      <c r="AE254" s="0"/>
      <c r="AF254" s="0"/>
      <c r="AG254" s="431" t="n">
        <v>43586</v>
      </c>
      <c r="AH254" s="0" t="n">
        <v>0.065211871936497</v>
      </c>
      <c r="AI254" s="0"/>
      <c r="AJ254" s="0"/>
      <c r="AK254" s="431" t="n">
        <v>43586</v>
      </c>
      <c r="AL254" s="0" t="n">
        <v>0.073271506720298</v>
      </c>
      <c r="AM254" s="0"/>
      <c r="AN254" s="0"/>
      <c r="AO254" s="431" t="n">
        <v>43586</v>
      </c>
      <c r="AP254" s="0" t="n">
        <v>0</v>
      </c>
      <c r="AQ254" s="0"/>
      <c r="AR254" s="0"/>
      <c r="AS254" s="0"/>
      <c r="AT254" s="0"/>
      <c r="AU254" s="0"/>
      <c r="AW254" s="431" t="n">
        <v>43586</v>
      </c>
      <c r="AX254" s="0" t="n">
        <v>0</v>
      </c>
      <c r="AY254" s="0"/>
      <c r="BA254" s="431" t="n">
        <v>43374</v>
      </c>
      <c r="BB254" s="0" t="n">
        <v>0</v>
      </c>
      <c r="BC254" s="0"/>
      <c r="BE254" s="0"/>
      <c r="BF254" s="0"/>
      <c r="BG254" s="0"/>
      <c r="BI254" s="431" t="n">
        <v>43497</v>
      </c>
      <c r="BJ254" s="0" t="n">
        <v>0</v>
      </c>
      <c r="BK254" s="0"/>
      <c r="BM254" s="0"/>
      <c r="BN254" s="0"/>
      <c r="BO254" s="0"/>
    </row>
    <row r="255" customFormat="false" ht="12.75" hidden="false" customHeight="false" outlineLevel="0" collapsed="false">
      <c r="A255" s="431" t="n">
        <v>43617</v>
      </c>
      <c r="B255" s="0" t="n">
        <v>0</v>
      </c>
      <c r="C255" s="0"/>
      <c r="D255" s="0"/>
      <c r="E255" s="431" t="n">
        <v>43617</v>
      </c>
      <c r="F255" s="0" t="n">
        <v>0</v>
      </c>
      <c r="G255" s="0"/>
      <c r="H255" s="0"/>
      <c r="I255" s="431" t="n">
        <v>43617</v>
      </c>
      <c r="J255" s="0" t="n">
        <v>0.425</v>
      </c>
      <c r="K255" s="0"/>
      <c r="L255" s="0"/>
      <c r="M255" s="431" t="n">
        <v>43617</v>
      </c>
      <c r="N255" s="0" t="n">
        <v>0.3825</v>
      </c>
      <c r="O255" s="0"/>
      <c r="P255" s="0"/>
      <c r="Q255" s="431" t="n">
        <v>43617</v>
      </c>
      <c r="R255" s="0" t="n">
        <v>0.1725</v>
      </c>
      <c r="S255" s="0"/>
      <c r="T255" s="0"/>
      <c r="U255" s="431" t="n">
        <v>43617</v>
      </c>
      <c r="V255" s="0" t="n">
        <v>0.1625</v>
      </c>
      <c r="W255" s="0"/>
      <c r="X255" s="0"/>
      <c r="Y255" s="431" t="n">
        <v>43617</v>
      </c>
      <c r="Z255" s="0" t="n">
        <v>4.376</v>
      </c>
      <c r="AA255" s="0"/>
      <c r="AB255" s="0"/>
      <c r="AC255" s="431" t="n">
        <v>43617</v>
      </c>
      <c r="AD255" s="0" t="n">
        <v>1.272166309934</v>
      </c>
      <c r="AE255" s="0"/>
      <c r="AF255" s="0"/>
      <c r="AG255" s="431" t="n">
        <v>43617</v>
      </c>
      <c r="AH255" s="0" t="n">
        <v>0.065214563548718</v>
      </c>
      <c r="AI255" s="0"/>
      <c r="AJ255" s="0"/>
      <c r="AK255" s="431" t="n">
        <v>43617</v>
      </c>
      <c r="AL255" s="0" t="n">
        <v>0.073272838203267</v>
      </c>
      <c r="AM255" s="0"/>
      <c r="AN255" s="0"/>
      <c r="AO255" s="431" t="n">
        <v>43617</v>
      </c>
      <c r="AP255" s="0" t="n">
        <v>0</v>
      </c>
      <c r="AQ255" s="0"/>
      <c r="AR255" s="0"/>
      <c r="AS255" s="0"/>
      <c r="AT255" s="0"/>
      <c r="AU255" s="0"/>
      <c r="AW255" s="431" t="n">
        <v>43617</v>
      </c>
      <c r="AX255" s="0" t="n">
        <v>0</v>
      </c>
      <c r="AY255" s="0"/>
      <c r="BA255" s="431" t="n">
        <v>43405</v>
      </c>
      <c r="BB255" s="0" t="n">
        <v>0</v>
      </c>
      <c r="BC255" s="0"/>
      <c r="BE255" s="0"/>
      <c r="BF255" s="0"/>
      <c r="BG255" s="0"/>
      <c r="BI255" s="431" t="n">
        <v>43525</v>
      </c>
      <c r="BJ255" s="0" t="n">
        <v>0</v>
      </c>
      <c r="BK255" s="0"/>
      <c r="BM255" s="0"/>
      <c r="BN255" s="0"/>
      <c r="BO255" s="0"/>
    </row>
    <row r="256" customFormat="false" ht="12.75" hidden="false" customHeight="false" outlineLevel="0" collapsed="false">
      <c r="A256" s="431" t="n">
        <v>43647</v>
      </c>
      <c r="B256" s="0" t="n">
        <v>0</v>
      </c>
      <c r="C256" s="0"/>
      <c r="D256" s="0"/>
      <c r="E256" s="431" t="n">
        <v>43647</v>
      </c>
      <c r="F256" s="0" t="n">
        <v>0</v>
      </c>
      <c r="G256" s="0"/>
      <c r="H256" s="0"/>
      <c r="I256" s="431" t="n">
        <v>43647</v>
      </c>
      <c r="J256" s="0" t="n">
        <v>0.46</v>
      </c>
      <c r="K256" s="0"/>
      <c r="L256" s="0"/>
      <c r="M256" s="431" t="n">
        <v>43647</v>
      </c>
      <c r="N256" s="0" t="n">
        <v>0.41</v>
      </c>
      <c r="O256" s="0"/>
      <c r="P256" s="0"/>
      <c r="Q256" s="431" t="n">
        <v>43647</v>
      </c>
      <c r="R256" s="0" t="n">
        <v>0.185</v>
      </c>
      <c r="S256" s="0"/>
      <c r="T256" s="0"/>
      <c r="U256" s="431" t="n">
        <v>43647</v>
      </c>
      <c r="V256" s="0" t="n">
        <v>0.1625</v>
      </c>
      <c r="W256" s="0"/>
      <c r="X256" s="0"/>
      <c r="Y256" s="431" t="n">
        <v>43647</v>
      </c>
      <c r="Z256" s="0" t="n">
        <v>4.438</v>
      </c>
      <c r="AA256" s="0"/>
      <c r="AB256" s="0"/>
      <c r="AC256" s="431" t="n">
        <v>43647</v>
      </c>
      <c r="AD256" s="0" t="n">
        <v>1.2713837259</v>
      </c>
      <c r="AE256" s="0"/>
      <c r="AF256" s="0"/>
      <c r="AG256" s="431" t="n">
        <v>43647</v>
      </c>
      <c r="AH256" s="0" t="n">
        <v>0.06521716833474</v>
      </c>
      <c r="AI256" s="0"/>
      <c r="AJ256" s="0"/>
      <c r="AK256" s="431" t="n">
        <v>43647</v>
      </c>
      <c r="AL256" s="0" t="n">
        <v>0.073274126735174</v>
      </c>
      <c r="AM256" s="0"/>
      <c r="AN256" s="0"/>
      <c r="AO256" s="431" t="n">
        <v>43647</v>
      </c>
      <c r="AP256" s="0" t="n">
        <v>0</v>
      </c>
      <c r="AQ256" s="0"/>
      <c r="AR256" s="0"/>
      <c r="AS256" s="0"/>
      <c r="AT256" s="0"/>
      <c r="AU256" s="0"/>
      <c r="AW256" s="431" t="n">
        <v>43647</v>
      </c>
      <c r="AX256" s="0" t="n">
        <v>0</v>
      </c>
      <c r="AY256" s="0"/>
      <c r="BA256" s="431" t="n">
        <v>43435</v>
      </c>
      <c r="BB256" s="0" t="n">
        <v>0</v>
      </c>
      <c r="BC256" s="0"/>
      <c r="BE256" s="0"/>
      <c r="BF256" s="0"/>
      <c r="BG256" s="0"/>
      <c r="BI256" s="431" t="n">
        <v>43556</v>
      </c>
      <c r="BJ256" s="0" t="n">
        <v>0</v>
      </c>
      <c r="BK256" s="0"/>
      <c r="BM256" s="0"/>
      <c r="BN256" s="0"/>
      <c r="BO256" s="0"/>
    </row>
    <row r="257" customFormat="false" ht="12.75" hidden="false" customHeight="false" outlineLevel="0" collapsed="false">
      <c r="A257" s="431" t="n">
        <v>43678</v>
      </c>
      <c r="B257" s="0" t="n">
        <v>0</v>
      </c>
      <c r="C257" s="0"/>
      <c r="D257" s="0"/>
      <c r="E257" s="431" t="n">
        <v>43678</v>
      </c>
      <c r="F257" s="0" t="n">
        <v>0</v>
      </c>
      <c r="G257" s="0"/>
      <c r="H257" s="0"/>
      <c r="I257" s="431" t="n">
        <v>43678</v>
      </c>
      <c r="J257" s="0" t="n">
        <v>0.525</v>
      </c>
      <c r="K257" s="0"/>
      <c r="L257" s="0"/>
      <c r="M257" s="431" t="n">
        <v>43678</v>
      </c>
      <c r="N257" s="0" t="n">
        <v>0.41</v>
      </c>
      <c r="O257" s="0"/>
      <c r="P257" s="0"/>
      <c r="Q257" s="431" t="n">
        <v>43678</v>
      </c>
      <c r="R257" s="0" t="n">
        <v>0.185</v>
      </c>
      <c r="S257" s="0"/>
      <c r="T257" s="0"/>
      <c r="U257" s="431" t="n">
        <v>43678</v>
      </c>
      <c r="V257" s="0" t="n">
        <v>0.1625</v>
      </c>
      <c r="W257" s="0"/>
      <c r="X257" s="0"/>
      <c r="Y257" s="431" t="n">
        <v>43678</v>
      </c>
      <c r="Z257" s="0" t="n">
        <v>4.43</v>
      </c>
      <c r="AA257" s="0"/>
      <c r="AB257" s="0"/>
      <c r="AC257" s="431" t="n">
        <v>43678</v>
      </c>
      <c r="AD257" s="0" t="n">
        <v>1.270575841981</v>
      </c>
      <c r="AE257" s="0"/>
      <c r="AF257" s="0"/>
      <c r="AG257" s="431" t="n">
        <v>43678</v>
      </c>
      <c r="AH257" s="0" t="n">
        <v>0.065219859946965</v>
      </c>
      <c r="AI257" s="0"/>
      <c r="AJ257" s="0"/>
      <c r="AK257" s="431" t="n">
        <v>43678</v>
      </c>
      <c r="AL257" s="0" t="n">
        <v>0.073275458218146</v>
      </c>
      <c r="AM257" s="0"/>
      <c r="AN257" s="0"/>
      <c r="AO257" s="431" t="n">
        <v>43678</v>
      </c>
      <c r="AP257" s="0" t="n">
        <v>0</v>
      </c>
      <c r="AQ257" s="0"/>
      <c r="AR257" s="0"/>
      <c r="AS257" s="0"/>
      <c r="AT257" s="0"/>
      <c r="AU257" s="0"/>
      <c r="AW257" s="431" t="n">
        <v>43678</v>
      </c>
      <c r="AX257" s="0" t="n">
        <v>0</v>
      </c>
      <c r="AY257" s="0"/>
      <c r="BA257" s="431" t="n">
        <v>43466</v>
      </c>
      <c r="BB257" s="0" t="n">
        <v>0</v>
      </c>
      <c r="BC257" s="0"/>
      <c r="BE257" s="0"/>
      <c r="BF257" s="0"/>
      <c r="BG257" s="0"/>
      <c r="BI257" s="431" t="n">
        <v>43586</v>
      </c>
      <c r="BJ257" s="0" t="n">
        <v>0</v>
      </c>
      <c r="BK257" s="0"/>
      <c r="BM257" s="0"/>
      <c r="BN257" s="0"/>
      <c r="BO257" s="0"/>
    </row>
    <row r="258" customFormat="false" ht="12.75" hidden="false" customHeight="false" outlineLevel="0" collapsed="false">
      <c r="A258" s="431" t="n">
        <v>43709</v>
      </c>
      <c r="B258" s="0" t="n">
        <v>0</v>
      </c>
      <c r="C258" s="0"/>
      <c r="D258" s="0"/>
      <c r="E258" s="431" t="n">
        <v>43709</v>
      </c>
      <c r="F258" s="0" t="n">
        <v>0</v>
      </c>
      <c r="G258" s="0"/>
      <c r="H258" s="0"/>
      <c r="I258" s="431" t="n">
        <v>43709</v>
      </c>
      <c r="J258" s="0" t="n">
        <v>0.425</v>
      </c>
      <c r="K258" s="0"/>
      <c r="L258" s="0"/>
      <c r="M258" s="431" t="n">
        <v>43709</v>
      </c>
      <c r="N258" s="0" t="n">
        <v>0.3825</v>
      </c>
      <c r="O258" s="0"/>
      <c r="P258" s="0"/>
      <c r="Q258" s="431" t="n">
        <v>43709</v>
      </c>
      <c r="R258" s="0" t="n">
        <v>0.1625</v>
      </c>
      <c r="S258" s="0"/>
      <c r="T258" s="0"/>
      <c r="U258" s="431" t="n">
        <v>43709</v>
      </c>
      <c r="V258" s="0" t="n">
        <v>0.1625</v>
      </c>
      <c r="W258" s="0"/>
      <c r="X258" s="0"/>
      <c r="Y258" s="431" t="n">
        <v>43709</v>
      </c>
      <c r="Z258" s="0" t="n">
        <v>4.404</v>
      </c>
      <c r="AA258" s="0"/>
      <c r="AB258" s="0"/>
      <c r="AC258" s="431" t="n">
        <v>43709</v>
      </c>
      <c r="AD258" s="0" t="n">
        <v>1.269768756342</v>
      </c>
      <c r="AE258" s="0"/>
      <c r="AF258" s="0"/>
      <c r="AG258" s="431" t="n">
        <v>43709</v>
      </c>
      <c r="AH258" s="0" t="n">
        <v>0.065222551559193</v>
      </c>
      <c r="AI258" s="0"/>
      <c r="AJ258" s="0"/>
      <c r="AK258" s="431" t="n">
        <v>43709</v>
      </c>
      <c r="AL258" s="0" t="n">
        <v>0.073276789701118</v>
      </c>
      <c r="AM258" s="0"/>
      <c r="AN258" s="0"/>
      <c r="AO258" s="431" t="n">
        <v>43709</v>
      </c>
      <c r="AP258" s="0" t="n">
        <v>0</v>
      </c>
      <c r="AQ258" s="0"/>
      <c r="AR258" s="0"/>
      <c r="AS258" s="0"/>
      <c r="AT258" s="0"/>
      <c r="AU258" s="0"/>
      <c r="AW258" s="431" t="n">
        <v>43709</v>
      </c>
      <c r="AX258" s="0" t="n">
        <v>0</v>
      </c>
      <c r="AY258" s="0"/>
      <c r="BA258" s="431" t="n">
        <v>43497</v>
      </c>
      <c r="BB258" s="0" t="n">
        <v>0</v>
      </c>
      <c r="BC258" s="0"/>
      <c r="BE258" s="0"/>
      <c r="BF258" s="0"/>
      <c r="BG258" s="0"/>
      <c r="BI258" s="431" t="n">
        <v>43617</v>
      </c>
      <c r="BJ258" s="0" t="n">
        <v>0</v>
      </c>
      <c r="BK258" s="0"/>
      <c r="BM258" s="0"/>
      <c r="BN258" s="0"/>
      <c r="BO258" s="0"/>
    </row>
    <row r="259" customFormat="false" ht="12.75" hidden="false" customHeight="false" outlineLevel="0" collapsed="false">
      <c r="A259" s="431" t="n">
        <v>43739</v>
      </c>
      <c r="B259" s="0" t="n">
        <v>0</v>
      </c>
      <c r="C259" s="0"/>
      <c r="D259" s="0"/>
      <c r="E259" s="431" t="n">
        <v>43739</v>
      </c>
      <c r="F259" s="0" t="n">
        <v>0</v>
      </c>
      <c r="G259" s="0"/>
      <c r="H259" s="0"/>
      <c r="I259" s="431" t="n">
        <v>43739</v>
      </c>
      <c r="J259" s="0" t="n">
        <v>0.345</v>
      </c>
      <c r="K259" s="0"/>
      <c r="L259" s="0"/>
      <c r="M259" s="431" t="n">
        <v>43739</v>
      </c>
      <c r="N259" s="0" t="n">
        <v>0.3625</v>
      </c>
      <c r="O259" s="0"/>
      <c r="P259" s="0"/>
      <c r="Q259" s="431" t="n">
        <v>43739</v>
      </c>
      <c r="R259" s="0" t="n">
        <v>0.185</v>
      </c>
      <c r="S259" s="0"/>
      <c r="T259" s="0"/>
      <c r="U259" s="431" t="n">
        <v>43739</v>
      </c>
      <c r="V259" s="0" t="n">
        <v>0.165</v>
      </c>
      <c r="W259" s="0"/>
      <c r="X259" s="0"/>
      <c r="Y259" s="431" t="n">
        <v>43739</v>
      </c>
      <c r="Z259" s="0" t="n">
        <v>4.406</v>
      </c>
      <c r="AA259" s="0"/>
      <c r="AB259" s="0"/>
      <c r="AC259" s="431" t="n">
        <v>43739</v>
      </c>
      <c r="AD259" s="0" t="n">
        <v>1.268988464974</v>
      </c>
      <c r="AE259" s="0"/>
      <c r="AF259" s="0"/>
      <c r="AG259" s="431" t="n">
        <v>43739</v>
      </c>
      <c r="AH259" s="0" t="n">
        <v>0.065225156345222</v>
      </c>
      <c r="AI259" s="0"/>
      <c r="AJ259" s="0"/>
      <c r="AK259" s="431" t="n">
        <v>43739</v>
      </c>
      <c r="AL259" s="0" t="n">
        <v>0.073278078233026</v>
      </c>
      <c r="AM259" s="0"/>
      <c r="AN259" s="0"/>
      <c r="AO259" s="431" t="n">
        <v>43739</v>
      </c>
      <c r="AP259" s="0" t="n">
        <v>0</v>
      </c>
      <c r="AQ259" s="0"/>
      <c r="AR259" s="0"/>
      <c r="AS259" s="0"/>
      <c r="AT259" s="0"/>
      <c r="AU259" s="0"/>
      <c r="AW259" s="431" t="n">
        <v>43739</v>
      </c>
      <c r="AX259" s="0" t="n">
        <v>0</v>
      </c>
      <c r="AY259" s="0"/>
      <c r="BA259" s="431" t="n">
        <v>43525</v>
      </c>
      <c r="BB259" s="0" t="n">
        <v>0</v>
      </c>
      <c r="BC259" s="0"/>
      <c r="BE259" s="0"/>
      <c r="BF259" s="0"/>
      <c r="BG259" s="0"/>
      <c r="BI259" s="431" t="n">
        <v>43647</v>
      </c>
      <c r="BJ259" s="0" t="n">
        <v>0</v>
      </c>
      <c r="BK259" s="0"/>
      <c r="BM259" s="0"/>
      <c r="BN259" s="0"/>
      <c r="BO259" s="0"/>
    </row>
    <row r="260" customFormat="false" ht="12.75" hidden="false" customHeight="false" outlineLevel="0" collapsed="false">
      <c r="A260" s="431" t="n">
        <v>43770</v>
      </c>
      <c r="B260" s="0" t="n">
        <v>0</v>
      </c>
      <c r="C260" s="0"/>
      <c r="D260" s="0"/>
      <c r="E260" s="431" t="n">
        <v>43770</v>
      </c>
      <c r="F260" s="0" t="n">
        <v>0</v>
      </c>
      <c r="G260" s="0"/>
      <c r="H260" s="0"/>
      <c r="I260" s="431" t="n">
        <v>43770</v>
      </c>
      <c r="J260" s="0" t="n">
        <v>0.725</v>
      </c>
      <c r="K260" s="0"/>
      <c r="L260" s="0"/>
      <c r="M260" s="431" t="n">
        <v>43770</v>
      </c>
      <c r="N260" s="0" t="n">
        <v>0.695</v>
      </c>
      <c r="O260" s="0"/>
      <c r="P260" s="0"/>
      <c r="Q260" s="431" t="n">
        <v>43770</v>
      </c>
      <c r="R260" s="0" t="n">
        <v>0.2875</v>
      </c>
      <c r="S260" s="0"/>
      <c r="T260" s="0"/>
      <c r="U260" s="431" t="n">
        <v>43770</v>
      </c>
      <c r="V260" s="0" t="n">
        <v>0.24</v>
      </c>
      <c r="W260" s="0"/>
      <c r="X260" s="0"/>
      <c r="Y260" s="431" t="n">
        <v>43770</v>
      </c>
      <c r="Z260" s="0" t="n">
        <v>4.424</v>
      </c>
      <c r="AA260" s="0"/>
      <c r="AB260" s="0"/>
      <c r="AC260" s="431" t="n">
        <v>43770</v>
      </c>
      <c r="AD260" s="0" t="n">
        <v>1.268182947604</v>
      </c>
      <c r="AE260" s="0"/>
      <c r="AF260" s="0"/>
      <c r="AG260" s="431" t="n">
        <v>43770</v>
      </c>
      <c r="AH260" s="0" t="n">
        <v>0.065227847957454</v>
      </c>
      <c r="AI260" s="0"/>
      <c r="AJ260" s="0"/>
      <c r="AK260" s="431" t="n">
        <v>43770</v>
      </c>
      <c r="AL260" s="0" t="n">
        <v>0.073279409716</v>
      </c>
      <c r="AM260" s="0"/>
      <c r="AN260" s="0"/>
      <c r="AO260" s="431" t="n">
        <v>43770</v>
      </c>
      <c r="AP260" s="0" t="n">
        <v>0</v>
      </c>
      <c r="AQ260" s="0"/>
      <c r="AR260" s="0"/>
      <c r="AS260" s="0"/>
      <c r="AT260" s="0"/>
      <c r="AU260" s="0"/>
      <c r="AW260" s="431" t="n">
        <v>43770</v>
      </c>
      <c r="AX260" s="0" t="n">
        <v>0</v>
      </c>
      <c r="AY260" s="0"/>
      <c r="BA260" s="431" t="n">
        <v>43556</v>
      </c>
      <c r="BB260" s="0" t="n">
        <v>0</v>
      </c>
      <c r="BC260" s="0"/>
      <c r="BE260" s="0"/>
      <c r="BF260" s="0"/>
      <c r="BG260" s="0"/>
      <c r="BI260" s="431" t="n">
        <v>43678</v>
      </c>
      <c r="BJ260" s="0" t="n">
        <v>0</v>
      </c>
      <c r="BK260" s="0"/>
      <c r="BM260" s="0"/>
      <c r="BN260" s="0"/>
      <c r="BO260" s="0"/>
    </row>
    <row r="261" customFormat="false" ht="12.75" hidden="false" customHeight="false" outlineLevel="0" collapsed="false">
      <c r="A261" s="431" t="n">
        <v>43800</v>
      </c>
      <c r="B261" s="0" t="n">
        <v>0</v>
      </c>
      <c r="C261" s="0"/>
      <c r="D261" s="0"/>
      <c r="E261" s="431" t="n">
        <v>43800</v>
      </c>
      <c r="F261" s="0" t="n">
        <v>0</v>
      </c>
      <c r="G261" s="0"/>
      <c r="H261" s="0"/>
      <c r="I261" s="431" t="n">
        <v>43800</v>
      </c>
      <c r="J261" s="0" t="n">
        <v>1.045</v>
      </c>
      <c r="K261" s="0"/>
      <c r="L261" s="0"/>
      <c r="M261" s="431" t="n">
        <v>43800</v>
      </c>
      <c r="N261" s="0" t="n">
        <v>1.01</v>
      </c>
      <c r="O261" s="0"/>
      <c r="P261" s="0"/>
      <c r="Q261" s="431" t="n">
        <v>43800</v>
      </c>
      <c r="R261" s="0" t="n">
        <v>0.3375</v>
      </c>
      <c r="S261" s="0"/>
      <c r="T261" s="0"/>
      <c r="U261" s="431" t="n">
        <v>43800</v>
      </c>
      <c r="V261" s="0" t="n">
        <v>0.295</v>
      </c>
      <c r="W261" s="0"/>
      <c r="X261" s="0"/>
      <c r="Y261" s="431" t="n">
        <v>43800</v>
      </c>
      <c r="Z261" s="0" t="n">
        <v>4.476</v>
      </c>
      <c r="AA261" s="0"/>
      <c r="AB261" s="0"/>
      <c r="AC261" s="431" t="n">
        <v>43800</v>
      </c>
      <c r="AD261" s="0" t="n">
        <v>1.267404172288</v>
      </c>
      <c r="AE261" s="0"/>
      <c r="AF261" s="0"/>
      <c r="AG261" s="431" t="n">
        <v>43800</v>
      </c>
      <c r="AH261" s="0" t="n">
        <v>0.065230452743488</v>
      </c>
      <c r="AI261" s="0"/>
      <c r="AJ261" s="0"/>
      <c r="AK261" s="431" t="n">
        <v>43800</v>
      </c>
      <c r="AL261" s="0" t="n">
        <v>0.073280698247909</v>
      </c>
      <c r="AM261" s="0"/>
      <c r="AN261" s="0"/>
      <c r="AO261" s="431" t="n">
        <v>43800</v>
      </c>
      <c r="AP261" s="0" t="n">
        <v>0</v>
      </c>
      <c r="AQ261" s="0"/>
      <c r="AR261" s="0"/>
      <c r="AS261" s="0"/>
      <c r="AT261" s="0"/>
      <c r="AU261" s="0"/>
      <c r="AW261" s="431" t="n">
        <v>43800</v>
      </c>
      <c r="AX261" s="0" t="n">
        <v>0</v>
      </c>
      <c r="AY261" s="0"/>
      <c r="BA261" s="431" t="n">
        <v>43586</v>
      </c>
      <c r="BB261" s="0" t="n">
        <v>0</v>
      </c>
      <c r="BC261" s="0"/>
      <c r="BE261" s="0"/>
      <c r="BF261" s="0"/>
      <c r="BG261" s="0"/>
      <c r="BI261" s="431" t="n">
        <v>43709</v>
      </c>
      <c r="BJ261" s="0" t="n">
        <v>0</v>
      </c>
      <c r="BK261" s="0"/>
      <c r="BM261" s="0"/>
      <c r="BN261" s="0"/>
      <c r="BO261" s="0"/>
    </row>
    <row r="262" customFormat="false" ht="12.75" hidden="false" customHeight="false" outlineLevel="0" collapsed="false">
      <c r="A262" s="431" t="n">
        <v>43831</v>
      </c>
      <c r="B262" s="0" t="n">
        <v>0</v>
      </c>
      <c r="C262" s="0"/>
      <c r="D262" s="0"/>
      <c r="E262" s="431" t="n">
        <v>43831</v>
      </c>
      <c r="F262" s="0" t="n">
        <v>0</v>
      </c>
      <c r="G262" s="0"/>
      <c r="H262" s="0"/>
      <c r="I262" s="431" t="n">
        <v>43831</v>
      </c>
      <c r="J262" s="0" t="n">
        <v>1.52</v>
      </c>
      <c r="K262" s="0"/>
      <c r="L262" s="0"/>
      <c r="M262" s="431" t="n">
        <v>43831</v>
      </c>
      <c r="N262" s="0" t="n">
        <v>1.165</v>
      </c>
      <c r="O262" s="0"/>
      <c r="P262" s="0"/>
      <c r="Q262" s="431" t="n">
        <v>43831</v>
      </c>
      <c r="R262" s="0" t="n">
        <v>0.4375</v>
      </c>
      <c r="S262" s="0"/>
      <c r="T262" s="0"/>
      <c r="U262" s="431" t="n">
        <v>43831</v>
      </c>
      <c r="V262" s="0" t="n">
        <v>0.3425</v>
      </c>
      <c r="W262" s="0"/>
      <c r="X262" s="0"/>
      <c r="Y262" s="431" t="n">
        <v>43831</v>
      </c>
      <c r="Z262" s="0" t="n">
        <v>4.751</v>
      </c>
      <c r="AA262" s="0"/>
      <c r="AB262" s="0"/>
      <c r="AC262" s="431" t="n">
        <v>43831</v>
      </c>
      <c r="AD262" s="0" t="n">
        <v>1.266600219827</v>
      </c>
      <c r="AE262" s="0"/>
      <c r="AF262" s="0"/>
      <c r="AG262" s="431" t="n">
        <v>43831</v>
      </c>
      <c r="AH262" s="0" t="n">
        <v>0.065233144355725</v>
      </c>
      <c r="AI262" s="0"/>
      <c r="AJ262" s="0"/>
      <c r="AK262" s="431" t="n">
        <v>43831</v>
      </c>
      <c r="AL262" s="0" t="n">
        <v>0.073282029730884</v>
      </c>
      <c r="AM262" s="0"/>
      <c r="AN262" s="0"/>
      <c r="AO262" s="431" t="n">
        <v>43831</v>
      </c>
      <c r="AP262" s="0" t="n">
        <v>0</v>
      </c>
      <c r="AQ262" s="0"/>
      <c r="AR262" s="0"/>
      <c r="AS262" s="0"/>
      <c r="AT262" s="0"/>
      <c r="AU262" s="0"/>
      <c r="AW262" s="431" t="n">
        <v>43831</v>
      </c>
      <c r="AX262" s="0" t="n">
        <v>0</v>
      </c>
      <c r="AY262" s="0"/>
      <c r="BA262" s="431" t="n">
        <v>43617</v>
      </c>
      <c r="BB262" s="0" t="n">
        <v>0</v>
      </c>
      <c r="BC262" s="0"/>
      <c r="BE262" s="0"/>
      <c r="BF262" s="0"/>
      <c r="BG262" s="0"/>
      <c r="BI262" s="431" t="n">
        <v>43739</v>
      </c>
      <c r="BJ262" s="0" t="n">
        <v>0</v>
      </c>
      <c r="BK262" s="0"/>
      <c r="BM262" s="0"/>
      <c r="BN262" s="0"/>
      <c r="BO262" s="0"/>
    </row>
    <row r="263" customFormat="false" ht="12.75" hidden="false" customHeight="false" outlineLevel="0" collapsed="false">
      <c r="A263" s="431" t="n">
        <v>43862</v>
      </c>
      <c r="B263" s="0" t="n">
        <v>0</v>
      </c>
      <c r="C263" s="0"/>
      <c r="D263" s="0"/>
      <c r="E263" s="431" t="n">
        <v>43862</v>
      </c>
      <c r="F263" s="0" t="n">
        <v>0</v>
      </c>
      <c r="G263" s="0"/>
      <c r="H263" s="0"/>
      <c r="I263" s="431" t="n">
        <v>43862</v>
      </c>
      <c r="J263" s="0" t="n">
        <v>1.4</v>
      </c>
      <c r="K263" s="0"/>
      <c r="L263" s="0"/>
      <c r="M263" s="431" t="n">
        <v>43862</v>
      </c>
      <c r="N263" s="0" t="n">
        <v>1.155</v>
      </c>
      <c r="O263" s="0"/>
      <c r="P263" s="0"/>
      <c r="Q263" s="431" t="n">
        <v>43862</v>
      </c>
      <c r="R263" s="0" t="n">
        <v>0.435</v>
      </c>
      <c r="S263" s="0"/>
      <c r="T263" s="0"/>
      <c r="U263" s="431" t="n">
        <v>43862</v>
      </c>
      <c r="V263" s="0" t="n">
        <v>0.3375</v>
      </c>
      <c r="W263" s="0"/>
      <c r="X263" s="0"/>
      <c r="Y263" s="431" t="n">
        <v>43862</v>
      </c>
      <c r="Z263" s="0" t="n">
        <v>4.694</v>
      </c>
      <c r="AA263" s="0"/>
      <c r="AB263" s="0"/>
      <c r="AC263" s="431" t="n">
        <v>43862</v>
      </c>
      <c r="AD263" s="0" t="n">
        <v>1.265797061362</v>
      </c>
      <c r="AE263" s="0"/>
      <c r="AF263" s="0"/>
      <c r="AG263" s="431" t="n">
        <v>43862</v>
      </c>
      <c r="AH263" s="0" t="n">
        <v>0.065235835967965</v>
      </c>
      <c r="AI263" s="0"/>
      <c r="AJ263" s="0"/>
      <c r="AK263" s="431" t="n">
        <v>43862</v>
      </c>
      <c r="AL263" s="0" t="n">
        <v>0.073283361213858</v>
      </c>
      <c r="AM263" s="0"/>
      <c r="AN263" s="0"/>
      <c r="AO263" s="431" t="n">
        <v>43862</v>
      </c>
      <c r="AP263" s="0" t="n">
        <v>0</v>
      </c>
      <c r="AQ263" s="0"/>
      <c r="AR263" s="0"/>
      <c r="AS263" s="0"/>
      <c r="AT263" s="0"/>
      <c r="AU263" s="0"/>
      <c r="AW263" s="431" t="n">
        <v>43862</v>
      </c>
      <c r="AX263" s="0" t="n">
        <v>0</v>
      </c>
      <c r="AY263" s="0"/>
      <c r="BA263" s="431" t="n">
        <v>43647</v>
      </c>
      <c r="BB263" s="0" t="n">
        <v>0</v>
      </c>
      <c r="BC263" s="0"/>
      <c r="BE263" s="0"/>
      <c r="BF263" s="0"/>
      <c r="BG263" s="0"/>
      <c r="BI263" s="431" t="n">
        <v>43770</v>
      </c>
      <c r="BJ263" s="0" t="n">
        <v>0</v>
      </c>
      <c r="BK263" s="0"/>
      <c r="BM263" s="0"/>
      <c r="BN263" s="0"/>
      <c r="BO263" s="0"/>
    </row>
    <row r="264" customFormat="false" ht="12.75" hidden="false" customHeight="false" outlineLevel="0" collapsed="false">
      <c r="A264" s="431" t="n">
        <v>43891</v>
      </c>
      <c r="B264" s="0" t="n">
        <v>0</v>
      </c>
      <c r="C264" s="0"/>
      <c r="D264" s="0"/>
      <c r="E264" s="431" t="n">
        <v>43891</v>
      </c>
      <c r="F264" s="0" t="n">
        <v>0</v>
      </c>
      <c r="G264" s="0"/>
      <c r="H264" s="0"/>
      <c r="I264" s="431" t="n">
        <v>43891</v>
      </c>
      <c r="J264" s="0" t="n">
        <v>0.88</v>
      </c>
      <c r="K264" s="0"/>
      <c r="L264" s="0"/>
      <c r="M264" s="431" t="n">
        <v>43891</v>
      </c>
      <c r="N264" s="0" t="n">
        <v>0.795</v>
      </c>
      <c r="O264" s="0"/>
      <c r="P264" s="0"/>
      <c r="Q264" s="431" t="n">
        <v>43891</v>
      </c>
      <c r="R264" s="0" t="n">
        <v>0.3025</v>
      </c>
      <c r="S264" s="0"/>
      <c r="T264" s="0"/>
      <c r="U264" s="431" t="n">
        <v>43891</v>
      </c>
      <c r="V264" s="0" t="n">
        <v>0.26</v>
      </c>
      <c r="W264" s="0"/>
      <c r="X264" s="0"/>
      <c r="Y264" s="431" t="n">
        <v>43891</v>
      </c>
      <c r="Z264" s="0" t="n">
        <v>4.608</v>
      </c>
      <c r="AA264" s="0"/>
      <c r="AB264" s="0"/>
      <c r="AC264" s="431" t="n">
        <v>43891</v>
      </c>
      <c r="AD264" s="0" t="n">
        <v>1.265046437617</v>
      </c>
      <c r="AE264" s="0"/>
      <c r="AF264" s="0"/>
      <c r="AG264" s="431" t="n">
        <v>43891</v>
      </c>
      <c r="AH264" s="0" t="n">
        <v>0.065238353927803</v>
      </c>
      <c r="AI264" s="0"/>
      <c r="AJ264" s="0"/>
      <c r="AK264" s="431" t="n">
        <v>43891</v>
      </c>
      <c r="AL264" s="0" t="n">
        <v>0.073284606794706</v>
      </c>
      <c r="AM264" s="0"/>
      <c r="AN264" s="0"/>
      <c r="AO264" s="431" t="n">
        <v>43891</v>
      </c>
      <c r="AP264" s="0" t="n">
        <v>0</v>
      </c>
      <c r="AQ264" s="0"/>
      <c r="AR264" s="0"/>
      <c r="AS264" s="0"/>
      <c r="AT264" s="0"/>
      <c r="AU264" s="0"/>
      <c r="AW264" s="431" t="n">
        <v>43891</v>
      </c>
      <c r="AX264" s="0" t="n">
        <v>0</v>
      </c>
      <c r="AY264" s="0"/>
      <c r="BA264" s="431" t="n">
        <v>43678</v>
      </c>
      <c r="BB264" s="0" t="n">
        <v>0</v>
      </c>
      <c r="BC264" s="0"/>
      <c r="BE264" s="0"/>
      <c r="BF264" s="0"/>
      <c r="BG264" s="0"/>
      <c r="BI264" s="431" t="n">
        <v>43800</v>
      </c>
      <c r="BJ264" s="0" t="n">
        <v>0</v>
      </c>
      <c r="BK264" s="0"/>
      <c r="BM264" s="0"/>
      <c r="BN264" s="0"/>
      <c r="BO264" s="0"/>
    </row>
    <row r="265" customFormat="false" ht="12.75" hidden="false" customHeight="false" outlineLevel="0" collapsed="false">
      <c r="A265" s="431" t="n">
        <v>43922</v>
      </c>
      <c r="B265" s="0" t="n">
        <v>0</v>
      </c>
      <c r="C265" s="0"/>
      <c r="D265" s="0"/>
      <c r="E265" s="431" t="n">
        <v>43922</v>
      </c>
      <c r="F265" s="0" t="n">
        <v>0</v>
      </c>
      <c r="G265" s="0"/>
      <c r="H265" s="0"/>
      <c r="I265" s="431" t="n">
        <v>43922</v>
      </c>
      <c r="J265" s="0" t="n">
        <v>0.54</v>
      </c>
      <c r="K265" s="0"/>
      <c r="L265" s="0"/>
      <c r="M265" s="431" t="n">
        <v>43922</v>
      </c>
      <c r="N265" s="0" t="n">
        <v>0.43</v>
      </c>
      <c r="O265" s="0"/>
      <c r="P265" s="0"/>
      <c r="Q265" s="431" t="n">
        <v>43922</v>
      </c>
      <c r="R265" s="0" t="n">
        <v>0.1975</v>
      </c>
      <c r="S265" s="0"/>
      <c r="T265" s="0"/>
      <c r="U265" s="431" t="n">
        <v>43922</v>
      </c>
      <c r="V265" s="0" t="n">
        <v>0.1775</v>
      </c>
      <c r="W265" s="0"/>
      <c r="X265" s="0"/>
      <c r="Y265" s="431" t="n">
        <v>43922</v>
      </c>
      <c r="Z265" s="0" t="n">
        <v>4.516</v>
      </c>
      <c r="AA265" s="0"/>
      <c r="AB265" s="0"/>
      <c r="AC265" s="431" t="n">
        <v>43922</v>
      </c>
      <c r="AD265" s="0" t="n">
        <v>1.264244813464</v>
      </c>
      <c r="AE265" s="0"/>
      <c r="AF265" s="0"/>
      <c r="AG265" s="431" t="n">
        <v>43922</v>
      </c>
      <c r="AH265" s="0" t="n">
        <v>0.065241045540048</v>
      </c>
      <c r="AI265" s="0"/>
      <c r="AJ265" s="0"/>
      <c r="AK265" s="431" t="n">
        <v>43922</v>
      </c>
      <c r="AL265" s="0" t="n">
        <v>0.073285938277681</v>
      </c>
      <c r="AM265" s="0"/>
      <c r="AN265" s="0"/>
      <c r="AO265" s="431" t="n">
        <v>43922</v>
      </c>
      <c r="AP265" s="0" t="n">
        <v>0</v>
      </c>
      <c r="AQ265" s="0"/>
      <c r="AR265" s="0"/>
      <c r="AS265" s="0"/>
      <c r="AT265" s="0"/>
      <c r="AU265" s="0"/>
      <c r="AW265" s="431" t="n">
        <v>43922</v>
      </c>
      <c r="AX265" s="0" t="n">
        <v>0</v>
      </c>
      <c r="AY265" s="0"/>
      <c r="BA265" s="431" t="n">
        <v>43709</v>
      </c>
      <c r="BB265" s="0" t="n">
        <v>0</v>
      </c>
      <c r="BC265" s="0"/>
      <c r="BE265" s="0"/>
      <c r="BF265" s="0"/>
      <c r="BG265" s="0"/>
      <c r="BI265" s="431" t="n">
        <v>43831</v>
      </c>
      <c r="BJ265" s="0" t="n">
        <v>0</v>
      </c>
      <c r="BK265" s="0"/>
      <c r="BM265" s="0"/>
      <c r="BN265" s="0"/>
      <c r="BO265" s="0"/>
    </row>
    <row r="266" customFormat="false" ht="12.75" hidden="false" customHeight="false" outlineLevel="0" collapsed="false">
      <c r="A266" s="431" t="n">
        <v>43952</v>
      </c>
      <c r="B266" s="0" t="n">
        <v>0</v>
      </c>
      <c r="C266" s="0"/>
      <c r="D266" s="0"/>
      <c r="E266" s="431" t="n">
        <v>43952</v>
      </c>
      <c r="F266" s="0" t="n">
        <v>0</v>
      </c>
      <c r="G266" s="0"/>
      <c r="H266" s="0"/>
      <c r="I266" s="431" t="n">
        <v>43952</v>
      </c>
      <c r="J266" s="0" t="n">
        <v>0.425</v>
      </c>
      <c r="K266" s="0"/>
      <c r="L266" s="0"/>
      <c r="M266" s="431" t="n">
        <v>43952</v>
      </c>
      <c r="N266" s="0" t="n">
        <v>0.3825</v>
      </c>
      <c r="O266" s="0"/>
      <c r="P266" s="0"/>
      <c r="Q266" s="431" t="n">
        <v>43952</v>
      </c>
      <c r="R266" s="0" t="n">
        <v>0.1725</v>
      </c>
      <c r="S266" s="0"/>
      <c r="T266" s="0"/>
      <c r="U266" s="431" t="n">
        <v>43952</v>
      </c>
      <c r="V266" s="0" t="n">
        <v>0.1625</v>
      </c>
      <c r="W266" s="0"/>
      <c r="X266" s="0"/>
      <c r="Y266" s="431" t="n">
        <v>43952</v>
      </c>
      <c r="Z266" s="0" t="n">
        <v>4.508</v>
      </c>
      <c r="AA266" s="0"/>
      <c r="AB266" s="0"/>
      <c r="AC266" s="431" t="n">
        <v>43952</v>
      </c>
      <c r="AD266" s="0" t="n">
        <v>1.263469801739</v>
      </c>
      <c r="AE266" s="0"/>
      <c r="AF266" s="0"/>
      <c r="AG266" s="431" t="n">
        <v>43952</v>
      </c>
      <c r="AH266" s="0" t="n">
        <v>0.065243650326093</v>
      </c>
      <c r="AI266" s="0"/>
      <c r="AJ266" s="0"/>
      <c r="AK266" s="431" t="n">
        <v>43952</v>
      </c>
      <c r="AL266" s="0" t="n">
        <v>0.073287226809594</v>
      </c>
      <c r="AM266" s="0"/>
      <c r="AN266" s="0"/>
      <c r="AO266" s="431" t="n">
        <v>43952</v>
      </c>
      <c r="AP266" s="0" t="n">
        <v>0</v>
      </c>
      <c r="AQ266" s="0"/>
      <c r="AR266" s="0"/>
      <c r="AS266" s="0"/>
      <c r="AT266" s="0"/>
      <c r="AU266" s="0"/>
      <c r="AW266" s="431" t="n">
        <v>43952</v>
      </c>
      <c r="AX266" s="0" t="n">
        <v>0</v>
      </c>
      <c r="AY266" s="0"/>
      <c r="BA266" s="431" t="n">
        <v>43739</v>
      </c>
      <c r="BB266" s="0" t="n">
        <v>0</v>
      </c>
      <c r="BC266" s="0"/>
      <c r="BE266" s="0"/>
      <c r="BF266" s="0"/>
      <c r="BG266" s="0"/>
      <c r="BI266" s="431" t="n">
        <v>43862</v>
      </c>
      <c r="BJ266" s="0" t="n">
        <v>0</v>
      </c>
      <c r="BK266" s="0"/>
      <c r="BM266" s="0"/>
      <c r="BN266" s="0"/>
      <c r="BO266" s="0"/>
    </row>
    <row r="267" customFormat="false" ht="12.75" hidden="false" customHeight="false" outlineLevel="0" collapsed="false">
      <c r="A267" s="431" t="n">
        <v>43983</v>
      </c>
      <c r="B267" s="0" t="n">
        <v>0</v>
      </c>
      <c r="C267" s="0"/>
      <c r="D267" s="0"/>
      <c r="E267" s="431" t="n">
        <v>43983</v>
      </c>
      <c r="F267" s="0" t="n">
        <v>0</v>
      </c>
      <c r="G267" s="0"/>
      <c r="H267" s="0"/>
      <c r="I267" s="431" t="n">
        <v>43983</v>
      </c>
      <c r="J267" s="0" t="n">
        <v>0.425</v>
      </c>
      <c r="K267" s="0"/>
      <c r="L267" s="0"/>
      <c r="M267" s="431" t="n">
        <v>43983</v>
      </c>
      <c r="N267" s="0" t="n">
        <v>0.3825</v>
      </c>
      <c r="O267" s="0"/>
      <c r="P267" s="0"/>
      <c r="Q267" s="431" t="n">
        <v>43983</v>
      </c>
      <c r="R267" s="0" t="n">
        <v>0.1725</v>
      </c>
      <c r="S267" s="0"/>
      <c r="T267" s="0"/>
      <c r="U267" s="431" t="n">
        <v>43983</v>
      </c>
      <c r="V267" s="0" t="n">
        <v>0.1625</v>
      </c>
      <c r="W267" s="0"/>
      <c r="X267" s="0"/>
      <c r="Y267" s="431" t="n">
        <v>43983</v>
      </c>
      <c r="Z267" s="0" t="n">
        <v>4.53</v>
      </c>
      <c r="AA267" s="0"/>
      <c r="AB267" s="0"/>
      <c r="AC267" s="431" t="n">
        <v>43983</v>
      </c>
      <c r="AD267" s="0" t="n">
        <v>1.262669734157</v>
      </c>
      <c r="AE267" s="0"/>
      <c r="AF267" s="0"/>
      <c r="AG267" s="431" t="n">
        <v>43983</v>
      </c>
      <c r="AH267" s="0" t="n">
        <v>0.065246341938342</v>
      </c>
      <c r="AI267" s="0"/>
      <c r="AJ267" s="0"/>
      <c r="AK267" s="431" t="n">
        <v>43983</v>
      </c>
      <c r="AL267" s="0" t="n">
        <v>0.073288558292571</v>
      </c>
      <c r="AM267" s="0"/>
      <c r="AN267" s="0"/>
      <c r="AO267" s="431" t="n">
        <v>43983</v>
      </c>
      <c r="AP267" s="0" t="n">
        <v>0</v>
      </c>
      <c r="AQ267" s="0"/>
      <c r="AR267" s="0"/>
      <c r="AS267" s="0"/>
      <c r="AT267" s="0"/>
      <c r="AU267" s="0"/>
      <c r="AW267" s="431" t="n">
        <v>43983</v>
      </c>
      <c r="AX267" s="0" t="n">
        <v>0</v>
      </c>
      <c r="AY267" s="0"/>
      <c r="BA267" s="431" t="n">
        <v>43770</v>
      </c>
      <c r="BB267" s="0" t="n">
        <v>0</v>
      </c>
      <c r="BC267" s="0"/>
      <c r="BE267" s="0"/>
      <c r="BF267" s="0"/>
      <c r="BG267" s="0"/>
      <c r="BI267" s="431" t="n">
        <v>43891</v>
      </c>
      <c r="BJ267" s="0" t="n">
        <v>0</v>
      </c>
      <c r="BK267" s="0"/>
      <c r="BM267" s="0"/>
      <c r="BN267" s="0"/>
      <c r="BO267" s="0"/>
    </row>
    <row r="268" customFormat="false" ht="12.75" hidden="false" customHeight="false" outlineLevel="0" collapsed="false">
      <c r="A268" s="431" t="n">
        <v>44013</v>
      </c>
      <c r="B268" s="0" t="n">
        <v>0</v>
      </c>
      <c r="C268" s="0"/>
      <c r="D268" s="0"/>
      <c r="E268" s="431" t="n">
        <v>44013</v>
      </c>
      <c r="F268" s="0" t="n">
        <v>0</v>
      </c>
      <c r="G268" s="0"/>
      <c r="H268" s="0"/>
      <c r="I268" s="431" t="n">
        <v>44013</v>
      </c>
      <c r="J268" s="0" t="n">
        <v>0.46</v>
      </c>
      <c r="K268" s="0"/>
      <c r="L268" s="0"/>
      <c r="M268" s="431" t="n">
        <v>44013</v>
      </c>
      <c r="N268" s="0" t="n">
        <v>0.41</v>
      </c>
      <c r="O268" s="0"/>
      <c r="P268" s="0"/>
      <c r="Q268" s="431" t="n">
        <v>44013</v>
      </c>
      <c r="R268" s="0" t="n">
        <v>0.185</v>
      </c>
      <c r="S268" s="0"/>
      <c r="T268" s="0"/>
      <c r="U268" s="431" t="n">
        <v>44013</v>
      </c>
      <c r="V268" s="0" t="n">
        <v>0.1625</v>
      </c>
      <c r="W268" s="0"/>
      <c r="X268" s="0"/>
      <c r="Y268" s="431" t="n">
        <v>44013</v>
      </c>
      <c r="Z268" s="0" t="n">
        <v>4.592</v>
      </c>
      <c r="AA268" s="0"/>
      <c r="AB268" s="0"/>
      <c r="AC268" s="431" t="n">
        <v>44013</v>
      </c>
      <c r="AD268" s="0" t="n">
        <v>1.261550907518</v>
      </c>
      <c r="AE268" s="0"/>
      <c r="AF268" s="0"/>
      <c r="AG268" s="431" t="n">
        <v>44013</v>
      </c>
      <c r="AH268" s="0" t="n">
        <v>0.06523417626548</v>
      </c>
      <c r="AI268" s="0"/>
      <c r="AJ268" s="0"/>
      <c r="AK268" s="431" t="n">
        <v>44013</v>
      </c>
      <c r="AL268" s="0" t="n">
        <v>0.073289167911185</v>
      </c>
      <c r="AM268" s="0"/>
      <c r="AN268" s="0"/>
      <c r="AO268" s="431" t="n">
        <v>44013</v>
      </c>
      <c r="AP268" s="0" t="n">
        <v>0</v>
      </c>
      <c r="AQ268" s="0"/>
      <c r="AR268" s="0"/>
      <c r="AS268" s="0"/>
      <c r="AT268" s="0"/>
      <c r="AU268" s="0"/>
      <c r="AW268" s="431" t="n">
        <v>44013</v>
      </c>
      <c r="AX268" s="0" t="n">
        <v>0</v>
      </c>
      <c r="AY268" s="0"/>
      <c r="BA268" s="431" t="n">
        <v>43800</v>
      </c>
      <c r="BB268" s="0" t="n">
        <v>0</v>
      </c>
      <c r="BC268" s="0"/>
      <c r="BE268" s="0"/>
      <c r="BF268" s="0"/>
      <c r="BG268" s="0"/>
      <c r="BI268" s="431" t="n">
        <v>43922</v>
      </c>
      <c r="BJ268" s="0" t="n">
        <v>0</v>
      </c>
      <c r="BK268" s="0"/>
      <c r="BM268" s="0"/>
      <c r="BN268" s="0"/>
      <c r="BO268" s="0"/>
    </row>
    <row r="269" customFormat="false" ht="12.75" hidden="false" customHeight="false" outlineLevel="0" collapsed="false">
      <c r="A269" s="431" t="n">
        <v>44044</v>
      </c>
      <c r="B269" s="0" t="n">
        <v>0</v>
      </c>
      <c r="C269" s="0"/>
      <c r="D269" s="0"/>
      <c r="E269" s="431" t="n">
        <v>44044</v>
      </c>
      <c r="F269" s="0" t="n">
        <v>0</v>
      </c>
      <c r="G269" s="0"/>
      <c r="H269" s="0"/>
      <c r="I269" s="431" t="n">
        <v>44044</v>
      </c>
      <c r="J269" s="0" t="n">
        <v>0.525</v>
      </c>
      <c r="K269" s="0"/>
      <c r="L269" s="0"/>
      <c r="M269" s="431" t="n">
        <v>44044</v>
      </c>
      <c r="N269" s="0" t="n">
        <v>0.41</v>
      </c>
      <c r="O269" s="0"/>
      <c r="P269" s="0"/>
      <c r="Q269" s="431" t="n">
        <v>44044</v>
      </c>
      <c r="R269" s="0" t="n">
        <v>0.185</v>
      </c>
      <c r="S269" s="0"/>
      <c r="T269" s="0"/>
      <c r="U269" s="431" t="n">
        <v>44044</v>
      </c>
      <c r="V269" s="0" t="n">
        <v>0.1625</v>
      </c>
      <c r="W269" s="0"/>
      <c r="X269" s="0"/>
      <c r="Y269" s="431" t="n">
        <v>44044</v>
      </c>
      <c r="Z269" s="0" t="n">
        <v>4.584</v>
      </c>
      <c r="AA269" s="0"/>
      <c r="AB269" s="0"/>
      <c r="AC269" s="431" t="n">
        <v>44044</v>
      </c>
      <c r="AD269" s="0" t="n">
        <v>1.260190992812</v>
      </c>
      <c r="AE269" s="0"/>
      <c r="AF269" s="0"/>
      <c r="AG269" s="431" t="n">
        <v>44044</v>
      </c>
      <c r="AH269" s="0" t="n">
        <v>0.065212768708051</v>
      </c>
      <c r="AI269" s="0"/>
      <c r="AJ269" s="0"/>
      <c r="AK269" s="431" t="n">
        <v>44044</v>
      </c>
      <c r="AL269" s="0" t="n">
        <v>0.073289183999644</v>
      </c>
      <c r="AM269" s="0"/>
      <c r="AN269" s="0"/>
      <c r="AO269" s="431" t="n">
        <v>44044</v>
      </c>
      <c r="AP269" s="0" t="n">
        <v>0</v>
      </c>
      <c r="AQ269" s="0"/>
      <c r="AR269" s="0"/>
      <c r="AS269" s="0"/>
      <c r="AT269" s="0"/>
      <c r="AU269" s="0"/>
      <c r="AW269" s="431" t="n">
        <v>44044</v>
      </c>
      <c r="AX269" s="0" t="n">
        <v>0</v>
      </c>
      <c r="AY269" s="0"/>
      <c r="BA269" s="431" t="n">
        <v>43831</v>
      </c>
      <c r="BB269" s="0" t="n">
        <v>0</v>
      </c>
      <c r="BC269" s="0"/>
      <c r="BE269" s="0"/>
      <c r="BF269" s="0"/>
      <c r="BG269" s="0"/>
      <c r="BI269" s="431" t="n">
        <v>43952</v>
      </c>
      <c r="BJ269" s="0" t="n">
        <v>0</v>
      </c>
      <c r="BK269" s="0"/>
      <c r="BM269" s="0"/>
      <c r="BN269" s="0"/>
      <c r="BO269" s="0"/>
    </row>
    <row r="270" customFormat="false" ht="12.75" hidden="false" customHeight="false" outlineLevel="0" collapsed="false">
      <c r="A270" s="431" t="n">
        <v>44075</v>
      </c>
      <c r="B270" s="0" t="n">
        <v>0</v>
      </c>
      <c r="C270" s="0"/>
      <c r="D270" s="0"/>
      <c r="E270" s="431" t="n">
        <v>44075</v>
      </c>
      <c r="F270" s="0" t="n">
        <v>0</v>
      </c>
      <c r="G270" s="0"/>
      <c r="H270" s="0"/>
      <c r="I270" s="431" t="n">
        <v>44075</v>
      </c>
      <c r="J270" s="0" t="n">
        <v>0.425</v>
      </c>
      <c r="K270" s="0"/>
      <c r="L270" s="0"/>
      <c r="M270" s="431" t="n">
        <v>44075</v>
      </c>
      <c r="N270" s="0" t="n">
        <v>0.3825</v>
      </c>
      <c r="O270" s="0"/>
      <c r="P270" s="0"/>
      <c r="Q270" s="431" t="n">
        <v>44075</v>
      </c>
      <c r="R270" s="0" t="n">
        <v>0.1625</v>
      </c>
      <c r="S270" s="0"/>
      <c r="T270" s="0"/>
      <c r="U270" s="431" t="n">
        <v>44075</v>
      </c>
      <c r="V270" s="0" t="n">
        <v>0.1625</v>
      </c>
      <c r="W270" s="0"/>
      <c r="X270" s="0"/>
      <c r="Y270" s="431" t="n">
        <v>44075</v>
      </c>
      <c r="Z270" s="0" t="n">
        <v>4.557</v>
      </c>
      <c r="AA270" s="0"/>
      <c r="AB270" s="0"/>
      <c r="AC270" s="431" t="n">
        <v>44075</v>
      </c>
      <c r="AD270" s="0" t="n">
        <v>1.258828105322</v>
      </c>
      <c r="AE270" s="0"/>
      <c r="AF270" s="0"/>
      <c r="AG270" s="431" t="n">
        <v>44075</v>
      </c>
      <c r="AH270" s="0" t="n">
        <v>0.065191361150775</v>
      </c>
      <c r="AI270" s="0"/>
      <c r="AJ270" s="0"/>
      <c r="AK270" s="431" t="n">
        <v>44075</v>
      </c>
      <c r="AL270" s="0" t="n">
        <v>0.073289200088103</v>
      </c>
      <c r="AM270" s="0"/>
      <c r="AN270" s="0"/>
      <c r="AO270" s="431" t="n">
        <v>44075</v>
      </c>
      <c r="AP270" s="0" t="n">
        <v>0</v>
      </c>
      <c r="AQ270" s="0"/>
      <c r="AR270" s="0"/>
      <c r="AS270" s="0"/>
      <c r="AT270" s="0"/>
      <c r="AU270" s="0"/>
      <c r="AW270" s="431" t="n">
        <v>44075</v>
      </c>
      <c r="AX270" s="0" t="n">
        <v>0</v>
      </c>
      <c r="AY270" s="0"/>
      <c r="BA270" s="431" t="n">
        <v>43862</v>
      </c>
      <c r="BB270" s="0" t="n">
        <v>0</v>
      </c>
      <c r="BC270" s="0"/>
      <c r="BE270" s="0"/>
      <c r="BF270" s="0"/>
      <c r="BG270" s="0"/>
      <c r="BI270" s="431" t="n">
        <v>43983</v>
      </c>
      <c r="BJ270" s="0" t="n">
        <v>0</v>
      </c>
      <c r="BK270" s="0"/>
      <c r="BM270" s="0"/>
      <c r="BN270" s="0"/>
      <c r="BO270" s="0"/>
    </row>
    <row r="271" customFormat="false" ht="12.75" hidden="false" customHeight="false" outlineLevel="0" collapsed="false">
      <c r="A271" s="431" t="n">
        <v>44105</v>
      </c>
      <c r="B271" s="0" t="n">
        <v>0</v>
      </c>
      <c r="C271" s="0"/>
      <c r="D271" s="0"/>
      <c r="E271" s="431" t="n">
        <v>44105</v>
      </c>
      <c r="F271" s="0" t="n">
        <v>0</v>
      </c>
      <c r="G271" s="0"/>
      <c r="H271" s="0"/>
      <c r="I271" s="431" t="n">
        <v>44105</v>
      </c>
      <c r="J271" s="0" t="n">
        <v>0.345</v>
      </c>
      <c r="K271" s="0"/>
      <c r="L271" s="0"/>
      <c r="M271" s="431" t="n">
        <v>44105</v>
      </c>
      <c r="N271" s="0" t="n">
        <v>0.3625</v>
      </c>
      <c r="O271" s="0"/>
      <c r="P271" s="0"/>
      <c r="Q271" s="431" t="n">
        <v>44105</v>
      </c>
      <c r="R271" s="0" t="n">
        <v>0.185</v>
      </c>
      <c r="S271" s="0"/>
      <c r="T271" s="0"/>
      <c r="U271" s="431" t="n">
        <v>44105</v>
      </c>
      <c r="V271" s="0" t="n">
        <v>0.165</v>
      </c>
      <c r="W271" s="0"/>
      <c r="X271" s="0"/>
      <c r="Y271" s="431" t="n">
        <v>44105</v>
      </c>
      <c r="Z271" s="0" t="n">
        <v>4.558</v>
      </c>
      <c r="AA271" s="0"/>
      <c r="AB271" s="0"/>
      <c r="AC271" s="431" t="n">
        <v>44105</v>
      </c>
      <c r="AD271" s="0" t="n">
        <v>1.257506363469</v>
      </c>
      <c r="AE271" s="0"/>
      <c r="AF271" s="0"/>
      <c r="AG271" s="431" t="n">
        <v>44105</v>
      </c>
      <c r="AH271" s="0" t="n">
        <v>0.065170644160006</v>
      </c>
      <c r="AI271" s="0"/>
      <c r="AJ271" s="0"/>
      <c r="AK271" s="431" t="n">
        <v>44105</v>
      </c>
      <c r="AL271" s="0" t="n">
        <v>0.07328921565758</v>
      </c>
      <c r="AM271" s="0"/>
      <c r="AN271" s="0"/>
      <c r="AO271" s="431" t="n">
        <v>44105</v>
      </c>
      <c r="AP271" s="0" t="n">
        <v>0</v>
      </c>
      <c r="AQ271" s="0"/>
      <c r="AR271" s="0"/>
      <c r="AS271" s="0"/>
      <c r="AT271" s="0"/>
      <c r="AU271" s="0"/>
      <c r="AW271" s="431" t="n">
        <v>44105</v>
      </c>
      <c r="AX271" s="0" t="n">
        <v>0</v>
      </c>
      <c r="AY271" s="0"/>
      <c r="BA271" s="431" t="n">
        <v>43891</v>
      </c>
      <c r="BB271" s="0" t="n">
        <v>0</v>
      </c>
      <c r="BC271" s="0"/>
      <c r="BE271" s="0"/>
      <c r="BF271" s="0"/>
      <c r="BG271" s="0"/>
      <c r="BI271" s="431" t="n">
        <v>44013</v>
      </c>
      <c r="BJ271" s="0" t="n">
        <v>0</v>
      </c>
      <c r="BK271" s="0"/>
      <c r="BM271" s="0"/>
      <c r="BN271" s="0"/>
      <c r="BO271" s="0"/>
    </row>
    <row r="272" customFormat="false" ht="12.75" hidden="false" customHeight="false" outlineLevel="0" collapsed="false">
      <c r="A272" s="431" t="n">
        <v>44136</v>
      </c>
      <c r="B272" s="0" t="n">
        <v>0</v>
      </c>
      <c r="C272" s="0"/>
      <c r="D272" s="0"/>
      <c r="E272" s="431" t="n">
        <v>44136</v>
      </c>
      <c r="F272" s="0" t="n">
        <v>0</v>
      </c>
      <c r="G272" s="0"/>
      <c r="H272" s="0"/>
      <c r="I272" s="431" t="n">
        <v>44136</v>
      </c>
      <c r="J272" s="0" t="n">
        <v>0.725</v>
      </c>
      <c r="K272" s="0"/>
      <c r="L272" s="0"/>
      <c r="M272" s="431" t="n">
        <v>44136</v>
      </c>
      <c r="N272" s="0" t="n">
        <v>0.695</v>
      </c>
      <c r="O272" s="0"/>
      <c r="P272" s="0"/>
      <c r="Q272" s="431" t="n">
        <v>44136</v>
      </c>
      <c r="R272" s="0" t="n">
        <v>0.2875</v>
      </c>
      <c r="S272" s="0"/>
      <c r="T272" s="0"/>
      <c r="U272" s="431" t="n">
        <v>44136</v>
      </c>
      <c r="V272" s="0" t="n">
        <v>0.24</v>
      </c>
      <c r="W272" s="0"/>
      <c r="X272" s="0"/>
      <c r="Y272" s="431" t="n">
        <v>44136</v>
      </c>
      <c r="Z272" s="0" t="n">
        <v>4.571</v>
      </c>
      <c r="AA272" s="0"/>
      <c r="AB272" s="0"/>
      <c r="AC272" s="431" t="n">
        <v>44136</v>
      </c>
      <c r="AD272" s="0" t="n">
        <v>1.256137663559</v>
      </c>
      <c r="AE272" s="0"/>
      <c r="AF272" s="0"/>
      <c r="AG272" s="431" t="n">
        <v>44136</v>
      </c>
      <c r="AH272" s="0" t="n">
        <v>0.065149236603028</v>
      </c>
      <c r="AI272" s="0"/>
      <c r="AJ272" s="0"/>
      <c r="AK272" s="431" t="n">
        <v>44136</v>
      </c>
      <c r="AL272" s="0" t="n">
        <v>0.073289231746039</v>
      </c>
      <c r="AM272" s="0"/>
      <c r="AN272" s="0"/>
      <c r="AO272" s="431" t="n">
        <v>44136</v>
      </c>
      <c r="AP272" s="0" t="n">
        <v>0</v>
      </c>
      <c r="AQ272" s="0"/>
      <c r="AR272" s="0"/>
      <c r="AS272" s="0"/>
      <c r="AT272" s="0"/>
      <c r="AU272" s="0"/>
      <c r="AW272" s="431" t="n">
        <v>44136</v>
      </c>
      <c r="AX272" s="0" t="n">
        <v>0</v>
      </c>
      <c r="AY272" s="0"/>
      <c r="BA272" s="431" t="n">
        <v>43922</v>
      </c>
      <c r="BB272" s="0" t="n">
        <v>0</v>
      </c>
      <c r="BC272" s="0"/>
      <c r="BE272" s="0"/>
      <c r="BF272" s="0"/>
      <c r="BG272" s="0"/>
      <c r="BI272" s="431" t="n">
        <v>44044</v>
      </c>
      <c r="BJ272" s="0" t="n">
        <v>0</v>
      </c>
      <c r="BK272" s="0"/>
      <c r="BM272" s="0"/>
      <c r="BN272" s="0"/>
      <c r="BO272" s="0"/>
    </row>
    <row r="273" customFormat="false" ht="12.75" hidden="false" customHeight="false" outlineLevel="0" collapsed="false">
      <c r="A273" s="431" t="n">
        <v>44166</v>
      </c>
      <c r="B273" s="0" t="n">
        <v>0</v>
      </c>
      <c r="C273" s="0"/>
      <c r="D273" s="0"/>
      <c r="E273" s="431" t="n">
        <v>44166</v>
      </c>
      <c r="F273" s="0" t="n">
        <v>0</v>
      </c>
      <c r="G273" s="0"/>
      <c r="H273" s="0"/>
      <c r="I273" s="431" t="n">
        <v>44166</v>
      </c>
      <c r="J273" s="0" t="n">
        <v>1.045</v>
      </c>
      <c r="K273" s="0"/>
      <c r="L273" s="0"/>
      <c r="M273" s="431" t="n">
        <v>44166</v>
      </c>
      <c r="N273" s="0" t="n">
        <v>1.01</v>
      </c>
      <c r="O273" s="0"/>
      <c r="P273" s="0"/>
      <c r="Q273" s="431" t="n">
        <v>44166</v>
      </c>
      <c r="R273" s="0" t="n">
        <v>0.3375</v>
      </c>
      <c r="S273" s="0"/>
      <c r="T273" s="0"/>
      <c r="U273" s="431" t="n">
        <v>44166</v>
      </c>
      <c r="V273" s="0" t="n">
        <v>0.295</v>
      </c>
      <c r="W273" s="0"/>
      <c r="X273" s="0"/>
      <c r="Y273" s="431" t="n">
        <v>44166</v>
      </c>
      <c r="Z273" s="0" t="n">
        <v>4.62</v>
      </c>
      <c r="AA273" s="0"/>
      <c r="AB273" s="0"/>
      <c r="AC273" s="431" t="n">
        <v>44166</v>
      </c>
      <c r="AD273" s="0" t="n">
        <v>1.254810320724</v>
      </c>
      <c r="AE273" s="0"/>
      <c r="AF273" s="0"/>
      <c r="AG273" s="431" t="n">
        <v>44166</v>
      </c>
      <c r="AH273" s="0" t="n">
        <v>0.065128519612549</v>
      </c>
      <c r="AI273" s="0"/>
      <c r="AJ273" s="0"/>
      <c r="AK273" s="431" t="n">
        <v>44166</v>
      </c>
      <c r="AL273" s="0" t="n">
        <v>0.073289247315516</v>
      </c>
      <c r="AM273" s="0"/>
      <c r="AN273" s="0"/>
      <c r="AO273" s="431" t="n">
        <v>44166</v>
      </c>
      <c r="AP273" s="0" t="n">
        <v>0</v>
      </c>
      <c r="AQ273" s="0"/>
      <c r="AR273" s="0"/>
      <c r="AS273" s="0"/>
      <c r="AT273" s="0"/>
      <c r="AU273" s="0"/>
      <c r="AW273" s="431" t="n">
        <v>44166</v>
      </c>
      <c r="AX273" s="0" t="n">
        <v>0</v>
      </c>
      <c r="AY273" s="0"/>
      <c r="BA273" s="431" t="n">
        <v>43952</v>
      </c>
      <c r="BB273" s="0" t="n">
        <v>0</v>
      </c>
      <c r="BC273" s="0"/>
      <c r="BE273" s="0"/>
      <c r="BF273" s="0"/>
      <c r="BG273" s="0"/>
      <c r="BI273" s="431" t="n">
        <v>44075</v>
      </c>
      <c r="BJ273" s="0" t="n">
        <v>0</v>
      </c>
      <c r="BK273" s="0"/>
      <c r="BM273" s="0"/>
      <c r="BN273" s="0"/>
      <c r="BO273" s="0"/>
    </row>
    <row r="274" customFormat="false" ht="12.75" hidden="false" customHeight="false" outlineLevel="0" collapsed="false">
      <c r="A274" s="431" t="n">
        <v>44197</v>
      </c>
      <c r="B274" s="0" t="n">
        <v>0</v>
      </c>
      <c r="C274" s="0"/>
      <c r="D274" s="0"/>
      <c r="E274" s="431" t="n">
        <v>44197</v>
      </c>
      <c r="F274" s="0" t="n">
        <v>0</v>
      </c>
      <c r="G274" s="0"/>
      <c r="H274" s="0"/>
      <c r="I274" s="431" t="n">
        <v>44197</v>
      </c>
      <c r="J274" s="0" t="n">
        <v>1.52</v>
      </c>
      <c r="K274" s="0"/>
      <c r="L274" s="0"/>
      <c r="M274" s="431" t="n">
        <v>44197</v>
      </c>
      <c r="N274" s="0" t="n">
        <v>1.165</v>
      </c>
      <c r="O274" s="0"/>
      <c r="P274" s="0"/>
      <c r="Q274" s="431" t="n">
        <v>44197</v>
      </c>
      <c r="R274" s="0" t="n">
        <v>0.4375</v>
      </c>
      <c r="S274" s="0"/>
      <c r="T274" s="0"/>
      <c r="U274" s="431" t="n">
        <v>44197</v>
      </c>
      <c r="V274" s="0" t="n">
        <v>0.3425</v>
      </c>
      <c r="W274" s="0"/>
      <c r="X274" s="0"/>
      <c r="Y274" s="431" t="n">
        <v>44197</v>
      </c>
      <c r="Z274" s="0" t="n">
        <v>4.893</v>
      </c>
      <c r="AA274" s="0"/>
      <c r="AB274" s="0"/>
      <c r="AC274" s="431" t="n">
        <v>44197</v>
      </c>
      <c r="AD274" s="0" t="n">
        <v>1.253435857904</v>
      </c>
      <c r="AE274" s="0"/>
      <c r="AF274" s="0"/>
      <c r="AG274" s="431" t="n">
        <v>44197</v>
      </c>
      <c r="AH274" s="0" t="n">
        <v>0.065107112055871</v>
      </c>
      <c r="AI274" s="0"/>
      <c r="AJ274" s="0"/>
      <c r="AK274" s="431" t="n">
        <v>44197</v>
      </c>
      <c r="AL274" s="0" t="n">
        <v>0.073289263403974</v>
      </c>
      <c r="AM274" s="0"/>
      <c r="AN274" s="0"/>
      <c r="AO274" s="431" t="n">
        <v>44197</v>
      </c>
      <c r="AP274" s="0" t="n">
        <v>0</v>
      </c>
      <c r="AQ274" s="0"/>
      <c r="AR274" s="0"/>
      <c r="AS274" s="0"/>
      <c r="AT274" s="0"/>
      <c r="AU274" s="0"/>
      <c r="AW274" s="431" t="n">
        <v>44197</v>
      </c>
      <c r="AX274" s="0" t="n">
        <v>0</v>
      </c>
      <c r="AY274" s="0"/>
      <c r="BA274" s="431" t="n">
        <v>43983</v>
      </c>
      <c r="BB274" s="0" t="n">
        <v>0</v>
      </c>
      <c r="BC274" s="0"/>
      <c r="BE274" s="0"/>
      <c r="BF274" s="0"/>
      <c r="BG274" s="0"/>
      <c r="BI274" s="431" t="n">
        <v>44105</v>
      </c>
      <c r="BJ274" s="0" t="n">
        <v>0</v>
      </c>
      <c r="BK274" s="0"/>
      <c r="BM274" s="0"/>
      <c r="BN274" s="0"/>
      <c r="BO274" s="0"/>
    </row>
    <row r="275" customFormat="false" ht="12.75" hidden="false" customHeight="false" outlineLevel="0" collapsed="false">
      <c r="A275" s="431" t="n">
        <v>44228</v>
      </c>
      <c r="B275" s="0" t="n">
        <v>0</v>
      </c>
      <c r="C275" s="0"/>
      <c r="D275" s="0"/>
      <c r="E275" s="431" t="n">
        <v>44228</v>
      </c>
      <c r="F275" s="0" t="n">
        <v>0</v>
      </c>
      <c r="G275" s="0"/>
      <c r="H275" s="0"/>
      <c r="I275" s="431" t="n">
        <v>44228</v>
      </c>
      <c r="J275" s="0" t="n">
        <v>1.4</v>
      </c>
      <c r="K275" s="0"/>
      <c r="L275" s="0"/>
      <c r="M275" s="431" t="n">
        <v>44228</v>
      </c>
      <c r="N275" s="0" t="n">
        <v>1.155</v>
      </c>
      <c r="O275" s="0"/>
      <c r="P275" s="0"/>
      <c r="Q275" s="431" t="n">
        <v>44228</v>
      </c>
      <c r="R275" s="0" t="n">
        <v>0.435</v>
      </c>
      <c r="S275" s="0"/>
      <c r="T275" s="0"/>
      <c r="U275" s="431" t="n">
        <v>44228</v>
      </c>
      <c r="V275" s="0" t="n">
        <v>0.3375</v>
      </c>
      <c r="W275" s="0"/>
      <c r="X275" s="0"/>
      <c r="Y275" s="431" t="n">
        <v>44228</v>
      </c>
      <c r="Z275" s="0" t="n">
        <v>4.84</v>
      </c>
      <c r="AA275" s="0"/>
      <c r="AB275" s="0"/>
      <c r="AC275" s="431" t="n">
        <v>44228</v>
      </c>
      <c r="AD275" s="0" t="n">
        <v>1.25205848541</v>
      </c>
      <c r="AE275" s="0"/>
      <c r="AF275" s="0"/>
      <c r="AG275" s="431" t="n">
        <v>44228</v>
      </c>
      <c r="AH275" s="0" t="n">
        <v>0.065085704499344</v>
      </c>
      <c r="AI275" s="0"/>
      <c r="AJ275" s="0"/>
      <c r="AK275" s="431" t="n">
        <v>44228</v>
      </c>
      <c r="AL275" s="0" t="n">
        <v>0.073289279492434</v>
      </c>
      <c r="AM275" s="0"/>
      <c r="AN275" s="0"/>
      <c r="AO275" s="431" t="n">
        <v>44228</v>
      </c>
      <c r="AP275" s="0" t="n">
        <v>0</v>
      </c>
      <c r="AQ275" s="0"/>
      <c r="AR275" s="0"/>
      <c r="AS275" s="0"/>
      <c r="AT275" s="0"/>
      <c r="AU275" s="0"/>
      <c r="AW275" s="431" t="n">
        <v>44228</v>
      </c>
      <c r="AX275" s="0" t="n">
        <v>0</v>
      </c>
      <c r="AY275" s="0"/>
      <c r="BA275" s="431" t="n">
        <v>44013</v>
      </c>
      <c r="BB275" s="0" t="n">
        <v>0</v>
      </c>
      <c r="BC275" s="0"/>
      <c r="BE275" s="0"/>
      <c r="BF275" s="0"/>
      <c r="BG275" s="0"/>
      <c r="BI275" s="431" t="n">
        <v>44136</v>
      </c>
      <c r="BJ275" s="0" t="n">
        <v>0</v>
      </c>
      <c r="BK275" s="0"/>
      <c r="BM275" s="0"/>
      <c r="BN275" s="0"/>
      <c r="BO275" s="0"/>
    </row>
    <row r="276" customFormat="false" ht="12.75" hidden="false" customHeight="false" outlineLevel="0" collapsed="false">
      <c r="A276" s="431" t="n">
        <v>44256</v>
      </c>
      <c r="B276" s="0" t="n">
        <v>0</v>
      </c>
      <c r="C276" s="0"/>
      <c r="D276" s="0"/>
      <c r="E276" s="431" t="n">
        <v>44256</v>
      </c>
      <c r="F276" s="0" t="n">
        <v>0</v>
      </c>
      <c r="G276" s="0"/>
      <c r="H276" s="0"/>
      <c r="I276" s="431" t="n">
        <v>44256</v>
      </c>
      <c r="J276" s="0" t="n">
        <v>0.88</v>
      </c>
      <c r="K276" s="0"/>
      <c r="L276" s="0"/>
      <c r="M276" s="431" t="n">
        <v>44256</v>
      </c>
      <c r="N276" s="0" t="n">
        <v>0.795</v>
      </c>
      <c r="O276" s="0"/>
      <c r="P276" s="0"/>
      <c r="Q276" s="431" t="n">
        <v>44256</v>
      </c>
      <c r="R276" s="0" t="n">
        <v>0.3025</v>
      </c>
      <c r="S276" s="0"/>
      <c r="T276" s="0"/>
      <c r="U276" s="431" t="n">
        <v>44256</v>
      </c>
      <c r="V276" s="0" t="n">
        <v>0.26</v>
      </c>
      <c r="W276" s="0"/>
      <c r="X276" s="0"/>
      <c r="Y276" s="431" t="n">
        <v>44256</v>
      </c>
      <c r="Z276" s="0" t="n">
        <v>4.757</v>
      </c>
      <c r="AA276" s="0"/>
      <c r="AB276" s="0"/>
      <c r="AC276" s="431" t="n">
        <v>44256</v>
      </c>
      <c r="AD276" s="0" t="n">
        <v>1.250811916777</v>
      </c>
      <c r="AE276" s="0"/>
      <c r="AF276" s="0"/>
      <c r="AG276" s="431" t="n">
        <v>44256</v>
      </c>
      <c r="AH276" s="0" t="n">
        <v>0.065066368641966</v>
      </c>
      <c r="AI276" s="0"/>
      <c r="AJ276" s="0"/>
      <c r="AK276" s="431" t="n">
        <v>44256</v>
      </c>
      <c r="AL276" s="0" t="n">
        <v>0.073289294023945</v>
      </c>
      <c r="AM276" s="0"/>
      <c r="AN276" s="0"/>
      <c r="AO276" s="431" t="n">
        <v>44256</v>
      </c>
      <c r="AP276" s="0" t="n">
        <v>0</v>
      </c>
      <c r="AQ276" s="0"/>
      <c r="AR276" s="0"/>
      <c r="AS276" s="0"/>
      <c r="AT276" s="0"/>
      <c r="AU276" s="0"/>
      <c r="AW276" s="431" t="n">
        <v>44256</v>
      </c>
      <c r="AX276" s="0" t="n">
        <v>0</v>
      </c>
      <c r="AY276" s="0"/>
      <c r="BA276" s="431" t="n">
        <v>44044</v>
      </c>
      <c r="BB276" s="0" t="n">
        <v>0</v>
      </c>
      <c r="BC276" s="0"/>
      <c r="BE276" s="0"/>
      <c r="BF276" s="0"/>
      <c r="BG276" s="0"/>
      <c r="BI276" s="431" t="n">
        <v>44166</v>
      </c>
      <c r="BJ276" s="0" t="n">
        <v>0</v>
      </c>
      <c r="BK276" s="0"/>
      <c r="BM276" s="0"/>
      <c r="BN276" s="0"/>
      <c r="BO276" s="0"/>
    </row>
    <row r="277" customFormat="false" ht="12.75" hidden="false" customHeight="false" outlineLevel="0" collapsed="false">
      <c r="A277" s="431" t="n">
        <v>44287</v>
      </c>
      <c r="B277" s="0" t="n">
        <v>0</v>
      </c>
      <c r="C277" s="0"/>
      <c r="D277" s="0"/>
      <c r="E277" s="431" t="n">
        <v>44287</v>
      </c>
      <c r="F277" s="0" t="n">
        <v>0</v>
      </c>
      <c r="G277" s="0"/>
      <c r="H277" s="0"/>
      <c r="I277" s="431" t="n">
        <v>44287</v>
      </c>
      <c r="J277" s="0" t="n">
        <v>0.54</v>
      </c>
      <c r="K277" s="0"/>
      <c r="L277" s="0"/>
      <c r="M277" s="431" t="n">
        <v>44287</v>
      </c>
      <c r="N277" s="0" t="n">
        <v>0.43</v>
      </c>
      <c r="O277" s="0"/>
      <c r="P277" s="0"/>
      <c r="Q277" s="431" t="n">
        <v>44287</v>
      </c>
      <c r="R277" s="0" t="n">
        <v>0.1975</v>
      </c>
      <c r="S277" s="0"/>
      <c r="T277" s="0"/>
      <c r="U277" s="431" t="n">
        <v>44287</v>
      </c>
      <c r="V277" s="0" t="n">
        <v>0.1775</v>
      </c>
      <c r="W277" s="0"/>
      <c r="X277" s="0"/>
      <c r="Y277" s="431" t="n">
        <v>44287</v>
      </c>
      <c r="Z277" s="0" t="n">
        <v>4.668</v>
      </c>
      <c r="AA277" s="0"/>
      <c r="AB277" s="0"/>
      <c r="AC277" s="431" t="n">
        <v>44287</v>
      </c>
      <c r="AD277" s="0" t="n">
        <v>1.249429041994</v>
      </c>
      <c r="AE277" s="0"/>
      <c r="AF277" s="0"/>
      <c r="AG277" s="431" t="n">
        <v>44287</v>
      </c>
      <c r="AH277" s="0" t="n">
        <v>0.065044961085727</v>
      </c>
      <c r="AI277" s="0"/>
      <c r="AJ277" s="0"/>
      <c r="AK277" s="431" t="n">
        <v>44287</v>
      </c>
      <c r="AL277" s="0" t="n">
        <v>0.073289310112404</v>
      </c>
      <c r="AM277" s="0"/>
      <c r="AN277" s="0"/>
      <c r="AO277" s="431" t="n">
        <v>44287</v>
      </c>
      <c r="AP277" s="0" t="n">
        <v>0</v>
      </c>
      <c r="AQ277" s="0"/>
      <c r="AR277" s="0"/>
      <c r="AS277" s="0"/>
      <c r="AT277" s="0"/>
      <c r="AU277" s="0"/>
      <c r="AW277" s="431" t="n">
        <v>44287</v>
      </c>
      <c r="AX277" s="0" t="n">
        <v>0</v>
      </c>
      <c r="AY277" s="0"/>
      <c r="BA277" s="431" t="n">
        <v>44075</v>
      </c>
      <c r="BB277" s="0" t="n">
        <v>0</v>
      </c>
      <c r="BC277" s="0"/>
      <c r="BE277" s="0"/>
      <c r="BF277" s="0"/>
      <c r="BG277" s="0"/>
      <c r="BI277" s="431" t="n">
        <v>44197</v>
      </c>
      <c r="BJ277" s="0" t="n">
        <v>0</v>
      </c>
      <c r="BK277" s="0"/>
      <c r="BM277" s="0"/>
      <c r="BN277" s="0"/>
      <c r="BO277" s="0"/>
    </row>
    <row r="278" customFormat="false" ht="12.75" hidden="false" customHeight="false" outlineLevel="0" collapsed="false">
      <c r="A278" s="431" t="n">
        <v>44317</v>
      </c>
      <c r="B278" s="0" t="n">
        <v>0</v>
      </c>
      <c r="C278" s="0"/>
      <c r="D278" s="0"/>
      <c r="E278" s="431" t="n">
        <v>44317</v>
      </c>
      <c r="F278" s="0" t="n">
        <v>0</v>
      </c>
      <c r="G278" s="0"/>
      <c r="H278" s="0"/>
      <c r="I278" s="431" t="n">
        <v>44317</v>
      </c>
      <c r="J278" s="0" t="n">
        <v>0.425</v>
      </c>
      <c r="K278" s="0"/>
      <c r="L278" s="0"/>
      <c r="M278" s="431" t="n">
        <v>44317</v>
      </c>
      <c r="N278" s="0" t="n">
        <v>0.3825</v>
      </c>
      <c r="O278" s="0"/>
      <c r="P278" s="0"/>
      <c r="Q278" s="431" t="n">
        <v>44317</v>
      </c>
      <c r="R278" s="0" t="n">
        <v>0.1725</v>
      </c>
      <c r="S278" s="0"/>
      <c r="T278" s="0"/>
      <c r="U278" s="431" t="n">
        <v>44317</v>
      </c>
      <c r="V278" s="0" t="n">
        <v>0.1625</v>
      </c>
      <c r="W278" s="0"/>
      <c r="X278" s="0"/>
      <c r="Y278" s="431" t="n">
        <v>44317</v>
      </c>
      <c r="Z278" s="0" t="n">
        <v>4.661</v>
      </c>
      <c r="AA278" s="0"/>
      <c r="AB278" s="0"/>
      <c r="AC278" s="431" t="n">
        <v>44317</v>
      </c>
      <c r="AD278" s="0" t="n">
        <v>1.248088041076</v>
      </c>
      <c r="AE278" s="0"/>
      <c r="AF278" s="0"/>
      <c r="AG278" s="431" t="n">
        <v>44317</v>
      </c>
      <c r="AH278" s="0" t="n">
        <v>0.065024244095964</v>
      </c>
      <c r="AI278" s="0"/>
      <c r="AJ278" s="0"/>
      <c r="AK278" s="431" t="n">
        <v>44317</v>
      </c>
      <c r="AL278" s="0" t="n">
        <v>0.073289325681881</v>
      </c>
      <c r="AM278" s="0"/>
      <c r="AN278" s="0"/>
      <c r="AO278" s="431" t="n">
        <v>44317</v>
      </c>
      <c r="AP278" s="0" t="n">
        <v>0</v>
      </c>
      <c r="AQ278" s="0"/>
      <c r="AR278" s="0"/>
      <c r="AS278" s="0"/>
      <c r="AT278" s="0"/>
      <c r="AU278" s="0"/>
      <c r="AW278" s="431" t="n">
        <v>44317</v>
      </c>
      <c r="AX278" s="0" t="n">
        <v>0</v>
      </c>
      <c r="AY278" s="0"/>
      <c r="BA278" s="431" t="n">
        <v>44105</v>
      </c>
      <c r="BB278" s="0" t="n">
        <v>0</v>
      </c>
      <c r="BC278" s="0"/>
      <c r="BE278" s="0"/>
      <c r="BF278" s="0"/>
      <c r="BG278" s="0"/>
      <c r="BI278" s="431" t="n">
        <v>44228</v>
      </c>
      <c r="BJ278" s="0" t="n">
        <v>0</v>
      </c>
      <c r="BK278" s="0"/>
      <c r="BM278" s="0"/>
      <c r="BN278" s="0"/>
      <c r="BO278" s="0"/>
    </row>
    <row r="279" customFormat="false" ht="12.75" hidden="false" customHeight="false" outlineLevel="0" collapsed="false">
      <c r="A279" s="431" t="n">
        <v>44348</v>
      </c>
      <c r="B279" s="0" t="n">
        <v>0</v>
      </c>
      <c r="C279" s="0"/>
      <c r="D279" s="0"/>
      <c r="E279" s="431" t="n">
        <v>44348</v>
      </c>
      <c r="F279" s="0" t="n">
        <v>0</v>
      </c>
      <c r="G279" s="0"/>
      <c r="H279" s="0"/>
      <c r="I279" s="431" t="n">
        <v>44348</v>
      </c>
      <c r="J279" s="0" t="n">
        <v>0.425</v>
      </c>
      <c r="K279" s="0"/>
      <c r="L279" s="0"/>
      <c r="M279" s="431" t="n">
        <v>44348</v>
      </c>
      <c r="N279" s="0" t="n">
        <v>0.3825</v>
      </c>
      <c r="O279" s="0"/>
      <c r="P279" s="0"/>
      <c r="Q279" s="431" t="n">
        <v>44348</v>
      </c>
      <c r="R279" s="0" t="n">
        <v>0.1725</v>
      </c>
      <c r="S279" s="0"/>
      <c r="T279" s="0"/>
      <c r="U279" s="431" t="n">
        <v>44348</v>
      </c>
      <c r="V279" s="0" t="n">
        <v>0.1625</v>
      </c>
      <c r="W279" s="0"/>
      <c r="X279" s="0"/>
      <c r="Y279" s="431" t="n">
        <v>44348</v>
      </c>
      <c r="Z279" s="0" t="n">
        <v>4.684</v>
      </c>
      <c r="AA279" s="0"/>
      <c r="AB279" s="0"/>
      <c r="AC279" s="431" t="n">
        <v>44348</v>
      </c>
      <c r="AD279" s="0" t="n">
        <v>1.246699526501</v>
      </c>
      <c r="AE279" s="0"/>
      <c r="AF279" s="0"/>
      <c r="AG279" s="431" t="n">
        <v>44348</v>
      </c>
      <c r="AH279" s="0" t="n">
        <v>0.065002836540025</v>
      </c>
      <c r="AI279" s="0"/>
      <c r="AJ279" s="0"/>
      <c r="AK279" s="431" t="n">
        <v>44348</v>
      </c>
      <c r="AL279" s="0" t="n">
        <v>0.07328934177034</v>
      </c>
      <c r="AM279" s="0"/>
      <c r="AN279" s="0"/>
      <c r="AO279" s="431" t="n">
        <v>44348</v>
      </c>
      <c r="AP279" s="0" t="n">
        <v>0</v>
      </c>
      <c r="AQ279" s="0"/>
      <c r="AR279" s="0"/>
      <c r="AS279" s="0"/>
      <c r="AT279" s="0"/>
      <c r="AU279" s="0"/>
      <c r="AW279" s="431" t="n">
        <v>44348</v>
      </c>
      <c r="AX279" s="0" t="n">
        <v>0</v>
      </c>
      <c r="AY279" s="0"/>
      <c r="BA279" s="431" t="n">
        <v>44136</v>
      </c>
      <c r="BB279" s="0" t="n">
        <v>0</v>
      </c>
      <c r="BC279" s="0"/>
      <c r="BE279" s="0"/>
      <c r="BF279" s="0"/>
      <c r="BG279" s="0"/>
      <c r="BI279" s="431" t="n">
        <v>44256</v>
      </c>
      <c r="BJ279" s="0" t="n">
        <v>0</v>
      </c>
      <c r="BK279" s="0"/>
      <c r="BM279" s="0"/>
      <c r="BN279" s="0"/>
      <c r="BO279" s="0"/>
    </row>
    <row r="280" customFormat="false" ht="12.75" hidden="false" customHeight="false" outlineLevel="0" collapsed="false">
      <c r="A280" s="431" t="n">
        <v>44378</v>
      </c>
      <c r="B280" s="0" t="n">
        <v>0</v>
      </c>
      <c r="C280" s="0"/>
      <c r="D280" s="0"/>
      <c r="E280" s="431" t="n">
        <v>44378</v>
      </c>
      <c r="F280" s="0" t="n">
        <v>0</v>
      </c>
      <c r="G280" s="0"/>
      <c r="H280" s="0"/>
      <c r="I280" s="431" t="n">
        <v>44378</v>
      </c>
      <c r="J280" s="0" t="n">
        <v>0.46</v>
      </c>
      <c r="K280" s="0"/>
      <c r="L280" s="0"/>
      <c r="M280" s="431" t="n">
        <v>44378</v>
      </c>
      <c r="N280" s="0" t="n">
        <v>0.41</v>
      </c>
      <c r="O280" s="0"/>
      <c r="P280" s="0"/>
      <c r="Q280" s="431" t="n">
        <v>44378</v>
      </c>
      <c r="R280" s="0" t="n">
        <v>0.185</v>
      </c>
      <c r="S280" s="0"/>
      <c r="T280" s="0"/>
      <c r="U280" s="431" t="n">
        <v>44378</v>
      </c>
      <c r="V280" s="0" t="n">
        <v>0.1625</v>
      </c>
      <c r="W280" s="0"/>
      <c r="X280" s="0"/>
      <c r="Y280" s="431" t="n">
        <v>44378</v>
      </c>
      <c r="Z280" s="0" t="n">
        <v>4.746</v>
      </c>
      <c r="AA280" s="0"/>
      <c r="AB280" s="0"/>
      <c r="AC280" s="431" t="n">
        <v>44378</v>
      </c>
      <c r="AD280" s="0" t="n">
        <v>1.245353091876</v>
      </c>
      <c r="AE280" s="0"/>
      <c r="AF280" s="0"/>
      <c r="AG280" s="431" t="n">
        <v>44378</v>
      </c>
      <c r="AH280" s="0" t="n">
        <v>0.064982119550552</v>
      </c>
      <c r="AI280" s="0"/>
      <c r="AJ280" s="0"/>
      <c r="AK280" s="431" t="n">
        <v>44378</v>
      </c>
      <c r="AL280" s="0" t="n">
        <v>0.073289357339816</v>
      </c>
      <c r="AM280" s="0"/>
      <c r="AN280" s="0"/>
      <c r="AO280" s="431" t="n">
        <v>44378</v>
      </c>
      <c r="AP280" s="0" t="n">
        <v>0</v>
      </c>
      <c r="AQ280" s="0"/>
      <c r="AR280" s="0"/>
      <c r="AS280" s="0"/>
      <c r="AT280" s="0"/>
      <c r="AU280" s="0"/>
      <c r="AW280" s="431" t="n">
        <v>44378</v>
      </c>
      <c r="AX280" s="0" t="n">
        <v>0</v>
      </c>
      <c r="AY280" s="0"/>
      <c r="BA280" s="431" t="n">
        <v>44166</v>
      </c>
      <c r="BB280" s="0" t="n">
        <v>0</v>
      </c>
      <c r="BC280" s="0"/>
      <c r="BE280" s="0"/>
      <c r="BF280" s="0"/>
      <c r="BG280" s="0"/>
      <c r="BI280" s="431" t="n">
        <v>44287</v>
      </c>
      <c r="BJ280" s="0" t="n">
        <v>0</v>
      </c>
      <c r="BK280" s="0"/>
      <c r="BM280" s="0"/>
      <c r="BN280" s="0"/>
      <c r="BO280" s="0"/>
    </row>
    <row r="281" customFormat="false" ht="12.75" hidden="false" customHeight="false" outlineLevel="0" collapsed="false">
      <c r="A281" s="431" t="n">
        <v>44409</v>
      </c>
      <c r="B281" s="0" t="n">
        <v>0</v>
      </c>
      <c r="C281" s="0"/>
      <c r="D281" s="0"/>
      <c r="E281" s="431" t="n">
        <v>44409</v>
      </c>
      <c r="F281" s="0" t="n">
        <v>0</v>
      </c>
      <c r="G281" s="0"/>
      <c r="H281" s="0"/>
      <c r="I281" s="431" t="n">
        <v>44409</v>
      </c>
      <c r="J281" s="0" t="n">
        <v>0.525</v>
      </c>
      <c r="K281" s="0"/>
      <c r="L281" s="0"/>
      <c r="M281" s="431" t="n">
        <v>44409</v>
      </c>
      <c r="N281" s="0" t="n">
        <v>0.41</v>
      </c>
      <c r="O281" s="0"/>
      <c r="P281" s="0"/>
      <c r="Q281" s="431" t="n">
        <v>44409</v>
      </c>
      <c r="R281" s="0" t="n">
        <v>0.185</v>
      </c>
      <c r="S281" s="0"/>
      <c r="T281" s="0"/>
      <c r="U281" s="431" t="n">
        <v>44409</v>
      </c>
      <c r="V281" s="0" t="n">
        <v>0.1625</v>
      </c>
      <c r="W281" s="0"/>
      <c r="X281" s="0"/>
      <c r="Y281" s="431" t="n">
        <v>44409</v>
      </c>
      <c r="Z281" s="0" t="n">
        <v>4.738</v>
      </c>
      <c r="AA281" s="0"/>
      <c r="AB281" s="0"/>
      <c r="AC281" s="431" t="n">
        <v>44409</v>
      </c>
      <c r="AD281" s="0" t="n">
        <v>1.243958987463</v>
      </c>
      <c r="AE281" s="0"/>
      <c r="AF281" s="0"/>
      <c r="AG281" s="431" t="n">
        <v>44409</v>
      </c>
      <c r="AH281" s="0" t="n">
        <v>0.064960711994912</v>
      </c>
      <c r="AI281" s="0"/>
      <c r="AJ281" s="0"/>
      <c r="AK281" s="431" t="n">
        <v>44409</v>
      </c>
      <c r="AL281" s="0" t="n">
        <v>0.073289373428275</v>
      </c>
      <c r="AM281" s="0"/>
      <c r="AN281" s="0"/>
      <c r="AO281" s="431" t="n">
        <v>44409</v>
      </c>
      <c r="AP281" s="0" t="n">
        <v>0</v>
      </c>
      <c r="AQ281" s="0"/>
      <c r="AR281" s="0"/>
      <c r="AS281" s="0"/>
      <c r="AT281" s="0"/>
      <c r="AU281" s="0"/>
      <c r="AW281" s="431" t="n">
        <v>44409</v>
      </c>
      <c r="AX281" s="0" t="n">
        <v>0</v>
      </c>
      <c r="AY281" s="0"/>
      <c r="BA281" s="431" t="n">
        <v>44197</v>
      </c>
      <c r="BB281" s="0" t="n">
        <v>0</v>
      </c>
      <c r="BC281" s="0"/>
      <c r="BE281" s="0"/>
      <c r="BF281" s="0"/>
      <c r="BG281" s="0"/>
      <c r="BI281" s="431" t="n">
        <v>44317</v>
      </c>
      <c r="BJ281" s="0" t="n">
        <v>0</v>
      </c>
      <c r="BK281" s="0"/>
      <c r="BM281" s="0"/>
      <c r="BN281" s="0"/>
      <c r="BO281" s="0"/>
    </row>
    <row r="282" customFormat="false" ht="12.75" hidden="false" customHeight="false" outlineLevel="0" collapsed="false">
      <c r="A282" s="431" t="n">
        <v>44440</v>
      </c>
      <c r="B282" s="0" t="n">
        <v>0</v>
      </c>
      <c r="C282" s="0"/>
      <c r="D282" s="0"/>
      <c r="E282" s="431" t="n">
        <v>44440</v>
      </c>
      <c r="F282" s="0" t="n">
        <v>0</v>
      </c>
      <c r="G282" s="0"/>
      <c r="H282" s="0"/>
      <c r="I282" s="431" t="n">
        <v>44440</v>
      </c>
      <c r="J282" s="0" t="n">
        <v>0.425</v>
      </c>
      <c r="K282" s="0"/>
      <c r="L282" s="0"/>
      <c r="M282" s="431" t="n">
        <v>44440</v>
      </c>
      <c r="N282" s="0" t="n">
        <v>0.3825</v>
      </c>
      <c r="O282" s="0"/>
      <c r="P282" s="0"/>
      <c r="Q282" s="431" t="n">
        <v>44440</v>
      </c>
      <c r="R282" s="0" t="n">
        <v>0.1625</v>
      </c>
      <c r="S282" s="0"/>
      <c r="T282" s="0"/>
      <c r="U282" s="431" t="n">
        <v>44440</v>
      </c>
      <c r="V282" s="0" t="n">
        <v>0.1625</v>
      </c>
      <c r="W282" s="0"/>
      <c r="X282" s="0"/>
      <c r="Y282" s="431" t="n">
        <v>44440</v>
      </c>
      <c r="Z282" s="0" t="n">
        <v>4.71</v>
      </c>
      <c r="AA282" s="0"/>
      <c r="AB282" s="0"/>
      <c r="AC282" s="431" t="n">
        <v>44440</v>
      </c>
      <c r="AD282" s="0" t="n">
        <v>1.242562061496</v>
      </c>
      <c r="AE282" s="0"/>
      <c r="AF282" s="0"/>
      <c r="AG282" s="431" t="n">
        <v>44440</v>
      </c>
      <c r="AH282" s="0" t="n">
        <v>0.064939304439423</v>
      </c>
      <c r="AI282" s="0"/>
      <c r="AJ282" s="0"/>
      <c r="AK282" s="431" t="n">
        <v>44440</v>
      </c>
      <c r="AL282" s="0" t="n">
        <v>0.073289389516734</v>
      </c>
      <c r="AM282" s="0"/>
      <c r="AN282" s="0"/>
      <c r="AO282" s="431" t="n">
        <v>44440</v>
      </c>
      <c r="AP282" s="0" t="n">
        <v>0</v>
      </c>
      <c r="AQ282" s="0"/>
      <c r="AR282" s="0"/>
      <c r="AS282" s="0"/>
      <c r="AT282" s="0"/>
      <c r="AU282" s="0"/>
      <c r="AW282" s="431" t="n">
        <v>44440</v>
      </c>
      <c r="AX282" s="0" t="n">
        <v>0</v>
      </c>
      <c r="AY282" s="0"/>
      <c r="BA282" s="431" t="n">
        <v>44228</v>
      </c>
      <c r="BB282" s="0" t="n">
        <v>0</v>
      </c>
      <c r="BC282" s="0"/>
      <c r="BE282" s="0"/>
      <c r="BF282" s="0"/>
      <c r="BG282" s="0"/>
      <c r="BI282" s="431" t="n">
        <v>44348</v>
      </c>
      <c r="BJ282" s="0" t="n">
        <v>0</v>
      </c>
      <c r="BK282" s="0"/>
      <c r="BM282" s="0"/>
      <c r="BN282" s="0"/>
      <c r="BO282" s="0"/>
    </row>
    <row r="283" customFormat="false" ht="12.75" hidden="false" customHeight="false" outlineLevel="0" collapsed="false">
      <c r="A283" s="431" t="n">
        <v>44470</v>
      </c>
      <c r="B283" s="0" t="n">
        <v>0</v>
      </c>
      <c r="C283" s="0"/>
      <c r="D283" s="0"/>
      <c r="E283" s="431" t="n">
        <v>44470</v>
      </c>
      <c r="F283" s="0" t="n">
        <v>0</v>
      </c>
      <c r="G283" s="0"/>
      <c r="H283" s="0"/>
      <c r="I283" s="431" t="n">
        <v>44470</v>
      </c>
      <c r="J283" s="0" t="n">
        <v>0.345</v>
      </c>
      <c r="K283" s="0"/>
      <c r="L283" s="0"/>
      <c r="M283" s="431" t="n">
        <v>44470</v>
      </c>
      <c r="N283" s="0" t="n">
        <v>0.3625</v>
      </c>
      <c r="O283" s="0"/>
      <c r="P283" s="0"/>
      <c r="Q283" s="431" t="n">
        <v>44470</v>
      </c>
      <c r="R283" s="0" t="n">
        <v>0.185</v>
      </c>
      <c r="S283" s="0"/>
      <c r="T283" s="0"/>
      <c r="U283" s="431" t="n">
        <v>44470</v>
      </c>
      <c r="V283" s="0" t="n">
        <v>0.165</v>
      </c>
      <c r="W283" s="0"/>
      <c r="X283" s="0"/>
      <c r="Y283" s="431" t="n">
        <v>44470</v>
      </c>
      <c r="Z283" s="0" t="n">
        <v>4.71</v>
      </c>
      <c r="AA283" s="0"/>
      <c r="AB283" s="0"/>
      <c r="AC283" s="431" t="n">
        <v>44470</v>
      </c>
      <c r="AD283" s="0" t="n">
        <v>1.241207523357</v>
      </c>
      <c r="AE283" s="0"/>
      <c r="AF283" s="0"/>
      <c r="AG283" s="431" t="n">
        <v>44470</v>
      </c>
      <c r="AH283" s="0" t="n">
        <v>0.064918587450385</v>
      </c>
      <c r="AI283" s="0"/>
      <c r="AJ283" s="0"/>
      <c r="AK283" s="431" t="n">
        <v>44470</v>
      </c>
      <c r="AL283" s="0" t="n">
        <v>0.073289405086211</v>
      </c>
      <c r="AM283" s="0"/>
      <c r="AN283" s="0"/>
      <c r="AO283" s="431" t="n">
        <v>44470</v>
      </c>
      <c r="AP283" s="0" t="n">
        <v>0</v>
      </c>
      <c r="AQ283" s="0"/>
      <c r="AR283" s="0"/>
      <c r="AS283" s="0"/>
      <c r="AT283" s="0"/>
      <c r="AU283" s="0"/>
      <c r="AW283" s="431" t="n">
        <v>44470</v>
      </c>
      <c r="AX283" s="0" t="n">
        <v>0</v>
      </c>
      <c r="AY283" s="0"/>
      <c r="BA283" s="431" t="n">
        <v>44256</v>
      </c>
      <c r="BB283" s="0" t="n">
        <v>0</v>
      </c>
      <c r="BC283" s="0"/>
      <c r="BE283" s="0"/>
      <c r="BF283" s="0"/>
      <c r="BG283" s="0"/>
      <c r="BI283" s="431" t="n">
        <v>44378</v>
      </c>
      <c r="BJ283" s="0" t="n">
        <v>0</v>
      </c>
      <c r="BK283" s="0"/>
      <c r="BM283" s="0"/>
      <c r="BN283" s="0"/>
      <c r="BO283" s="0"/>
    </row>
    <row r="284" customFormat="false" ht="12.75" hidden="false" customHeight="false" outlineLevel="0" collapsed="false">
      <c r="A284" s="431" t="n">
        <v>44501</v>
      </c>
      <c r="B284" s="0" t="n">
        <v>0</v>
      </c>
      <c r="C284" s="0"/>
      <c r="D284" s="0"/>
      <c r="E284" s="431" t="n">
        <v>44501</v>
      </c>
      <c r="F284" s="0" t="n">
        <v>0</v>
      </c>
      <c r="G284" s="0"/>
      <c r="H284" s="0"/>
      <c r="I284" s="431" t="n">
        <v>44501</v>
      </c>
      <c r="J284" s="0" t="n">
        <v>0.725</v>
      </c>
      <c r="K284" s="0"/>
      <c r="L284" s="0"/>
      <c r="M284" s="431" t="n">
        <v>44501</v>
      </c>
      <c r="N284" s="0" t="n">
        <v>0.695</v>
      </c>
      <c r="O284" s="0"/>
      <c r="P284" s="0"/>
      <c r="Q284" s="431" t="n">
        <v>44501</v>
      </c>
      <c r="R284" s="0" t="n">
        <v>0.2875</v>
      </c>
      <c r="S284" s="0"/>
      <c r="T284" s="0"/>
      <c r="U284" s="431" t="n">
        <v>44501</v>
      </c>
      <c r="V284" s="0" t="n">
        <v>0.24</v>
      </c>
      <c r="W284" s="0"/>
      <c r="X284" s="0"/>
      <c r="Y284" s="431" t="n">
        <v>44501</v>
      </c>
      <c r="Z284" s="0" t="n">
        <v>4.718</v>
      </c>
      <c r="AA284" s="0"/>
      <c r="AB284" s="0"/>
      <c r="AC284" s="431" t="n">
        <v>44501</v>
      </c>
      <c r="AD284" s="0" t="n">
        <v>1.23980508312</v>
      </c>
      <c r="AE284" s="0"/>
      <c r="AF284" s="0"/>
      <c r="AG284" s="431" t="n">
        <v>44501</v>
      </c>
      <c r="AH284" s="0" t="n">
        <v>0.064897179895196</v>
      </c>
      <c r="AI284" s="0"/>
      <c r="AJ284" s="0"/>
      <c r="AK284" s="431" t="n">
        <v>44501</v>
      </c>
      <c r="AL284" s="0" t="n">
        <v>0.07328942117467</v>
      </c>
      <c r="AM284" s="0"/>
      <c r="AN284" s="0"/>
      <c r="AO284" s="431" t="n">
        <v>44501</v>
      </c>
      <c r="AP284" s="0" t="n">
        <v>0</v>
      </c>
      <c r="AQ284" s="0"/>
      <c r="AR284" s="0"/>
      <c r="AS284" s="0"/>
      <c r="AT284" s="0"/>
      <c r="AU284" s="0"/>
      <c r="AW284" s="431" t="n">
        <v>44501</v>
      </c>
      <c r="AX284" s="0" t="n">
        <v>0</v>
      </c>
      <c r="AY284" s="0"/>
      <c r="BA284" s="431" t="n">
        <v>44287</v>
      </c>
      <c r="BB284" s="0" t="n">
        <v>0</v>
      </c>
      <c r="BC284" s="0"/>
      <c r="BE284" s="0"/>
      <c r="BF284" s="0"/>
      <c r="BG284" s="0"/>
      <c r="BI284" s="431" t="n">
        <v>44409</v>
      </c>
      <c r="BJ284" s="0" t="n">
        <v>0</v>
      </c>
      <c r="BK284" s="0"/>
      <c r="BM284" s="0"/>
      <c r="BN284" s="0"/>
      <c r="BO284" s="0"/>
    </row>
    <row r="285" customFormat="false" ht="12.75" hidden="false" customHeight="false" outlineLevel="0" collapsed="false">
      <c r="A285" s="431" t="n">
        <v>44531</v>
      </c>
      <c r="B285" s="0" t="n">
        <v>0</v>
      </c>
      <c r="C285" s="0"/>
      <c r="D285" s="0"/>
      <c r="E285" s="431" t="n">
        <v>44531</v>
      </c>
      <c r="F285" s="0" t="n">
        <v>0</v>
      </c>
      <c r="G285" s="0"/>
      <c r="H285" s="0"/>
      <c r="I285" s="431" t="n">
        <v>44531</v>
      </c>
      <c r="J285" s="0" t="n">
        <v>1.045</v>
      </c>
      <c r="K285" s="0"/>
      <c r="L285" s="0"/>
      <c r="M285" s="431" t="n">
        <v>44531</v>
      </c>
      <c r="N285" s="0" t="n">
        <v>1.01</v>
      </c>
      <c r="O285" s="0"/>
      <c r="P285" s="0"/>
      <c r="Q285" s="431" t="n">
        <v>44531</v>
      </c>
      <c r="R285" s="0" t="n">
        <v>0.3375</v>
      </c>
      <c r="S285" s="0"/>
      <c r="T285" s="0"/>
      <c r="U285" s="431" t="n">
        <v>44531</v>
      </c>
      <c r="V285" s="0" t="n">
        <v>0.295</v>
      </c>
      <c r="W285" s="0"/>
      <c r="X285" s="0"/>
      <c r="Y285" s="431" t="n">
        <v>44531</v>
      </c>
      <c r="Z285" s="0" t="n">
        <v>4.764</v>
      </c>
      <c r="AA285" s="0"/>
      <c r="AB285" s="0"/>
      <c r="AC285" s="431" t="n">
        <v>44531</v>
      </c>
      <c r="AD285" s="0" t="n">
        <v>1.238445232892</v>
      </c>
      <c r="AE285" s="0"/>
      <c r="AF285" s="0"/>
      <c r="AG285" s="431" t="n">
        <v>44531</v>
      </c>
      <c r="AH285" s="0" t="n">
        <v>0.064876462906448</v>
      </c>
      <c r="AI285" s="0"/>
      <c r="AJ285" s="0"/>
      <c r="AK285" s="431" t="n">
        <v>44531</v>
      </c>
      <c r="AL285" s="0" t="n">
        <v>0.073289436744146</v>
      </c>
      <c r="AM285" s="0"/>
      <c r="AN285" s="0"/>
      <c r="AO285" s="431" t="n">
        <v>44531</v>
      </c>
      <c r="AP285" s="0" t="n">
        <v>0</v>
      </c>
      <c r="AQ285" s="0"/>
      <c r="AR285" s="0"/>
      <c r="AS285" s="0"/>
      <c r="AT285" s="0"/>
      <c r="AU285" s="0"/>
      <c r="AW285" s="431" t="n">
        <v>44531</v>
      </c>
      <c r="AX285" s="0" t="n">
        <v>0</v>
      </c>
      <c r="AY285" s="0"/>
      <c r="BA285" s="431" t="n">
        <v>44317</v>
      </c>
      <c r="BB285" s="0" t="n">
        <v>0</v>
      </c>
      <c r="BC285" s="0"/>
      <c r="BE285" s="0"/>
      <c r="BF285" s="0"/>
      <c r="BG285" s="0"/>
      <c r="BI285" s="431" t="n">
        <v>44440</v>
      </c>
      <c r="BJ285" s="0" t="n">
        <v>0</v>
      </c>
      <c r="BK285" s="0"/>
      <c r="BM285" s="0"/>
      <c r="BN285" s="0"/>
      <c r="BO285" s="0"/>
    </row>
    <row r="286" customFormat="false" ht="12.75" hidden="false" customHeight="false" outlineLevel="0" collapsed="false">
      <c r="A286" s="431" t="n">
        <v>44562</v>
      </c>
      <c r="B286" s="0" t="n">
        <v>0</v>
      </c>
      <c r="C286" s="0"/>
      <c r="D286" s="0"/>
      <c r="E286" s="431" t="n">
        <v>44562</v>
      </c>
      <c r="F286" s="0" t="n">
        <v>0</v>
      </c>
      <c r="G286" s="0"/>
      <c r="H286" s="0"/>
      <c r="I286" s="431" t="n">
        <v>44562</v>
      </c>
      <c r="J286" s="0" t="n">
        <v>1.52</v>
      </c>
      <c r="K286" s="0"/>
      <c r="L286" s="0"/>
      <c r="M286" s="431" t="n">
        <v>44562</v>
      </c>
      <c r="N286" s="0" t="n">
        <v>1.165</v>
      </c>
      <c r="O286" s="0"/>
      <c r="P286" s="0"/>
      <c r="Q286" s="431" t="n">
        <v>44562</v>
      </c>
      <c r="R286" s="0" t="n">
        <v>0.4375</v>
      </c>
      <c r="S286" s="0"/>
      <c r="T286" s="0"/>
      <c r="U286" s="431" t="n">
        <v>44562</v>
      </c>
      <c r="V286" s="0" t="n">
        <v>0.3425</v>
      </c>
      <c r="W286" s="0"/>
      <c r="X286" s="0"/>
      <c r="Y286" s="431" t="n">
        <v>44562</v>
      </c>
      <c r="Z286" s="0" t="n">
        <v>5.035</v>
      </c>
      <c r="AA286" s="0"/>
      <c r="AB286" s="0"/>
      <c r="AC286" s="431" t="n">
        <v>44562</v>
      </c>
      <c r="AD286" s="0" t="n">
        <v>1.237037328636</v>
      </c>
      <c r="AE286" s="0"/>
      <c r="AF286" s="0"/>
      <c r="AG286" s="431" t="n">
        <v>44562</v>
      </c>
      <c r="AH286" s="0" t="n">
        <v>0.064855055351558</v>
      </c>
      <c r="AI286" s="0"/>
      <c r="AJ286" s="0"/>
      <c r="AK286" s="431" t="n">
        <v>44562</v>
      </c>
      <c r="AL286" s="0" t="n">
        <v>0.073289452832605</v>
      </c>
      <c r="AM286" s="0"/>
      <c r="AN286" s="0"/>
      <c r="AO286" s="431" t="n">
        <v>44562</v>
      </c>
      <c r="AP286" s="0" t="n">
        <v>0</v>
      </c>
      <c r="AQ286" s="0"/>
      <c r="AR286" s="0"/>
      <c r="AS286" s="0"/>
      <c r="AT286" s="0"/>
      <c r="AU286" s="0"/>
      <c r="AW286" s="431" t="n">
        <v>44562</v>
      </c>
      <c r="AX286" s="0" t="n">
        <v>0</v>
      </c>
      <c r="AY286" s="0"/>
      <c r="BA286" s="431" t="n">
        <v>44348</v>
      </c>
      <c r="BB286" s="0" t="n">
        <v>0</v>
      </c>
      <c r="BC286" s="0"/>
      <c r="BE286" s="0"/>
      <c r="BF286" s="0"/>
      <c r="BG286" s="0"/>
      <c r="BI286" s="431" t="n">
        <v>44470</v>
      </c>
      <c r="BJ286" s="0" t="n">
        <v>0</v>
      </c>
      <c r="BK286" s="0"/>
      <c r="BM286" s="0"/>
      <c r="BN286" s="0"/>
      <c r="BO286" s="0"/>
    </row>
    <row r="287" customFormat="false" ht="12.75" hidden="false" customHeight="false" outlineLevel="0" collapsed="false">
      <c r="A287" s="431" t="n">
        <v>44593</v>
      </c>
      <c r="B287" s="0" t="n">
        <v>0</v>
      </c>
      <c r="C287" s="0"/>
      <c r="D287" s="0"/>
      <c r="E287" s="431" t="n">
        <v>44593</v>
      </c>
      <c r="F287" s="0" t="n">
        <v>0</v>
      </c>
      <c r="G287" s="0"/>
      <c r="H287" s="0"/>
      <c r="I287" s="431" t="n">
        <v>44593</v>
      </c>
      <c r="J287" s="0" t="n">
        <v>1.4</v>
      </c>
      <c r="K287" s="0"/>
      <c r="L287" s="0"/>
      <c r="M287" s="431" t="n">
        <v>44593</v>
      </c>
      <c r="N287" s="0" t="n">
        <v>1.155</v>
      </c>
      <c r="O287" s="0"/>
      <c r="P287" s="0"/>
      <c r="Q287" s="431" t="n">
        <v>44593</v>
      </c>
      <c r="R287" s="0" t="n">
        <v>0.435</v>
      </c>
      <c r="S287" s="0"/>
      <c r="T287" s="0"/>
      <c r="U287" s="431" t="n">
        <v>44593</v>
      </c>
      <c r="V287" s="0" t="n">
        <v>0.3375</v>
      </c>
      <c r="W287" s="0"/>
      <c r="X287" s="0"/>
      <c r="Y287" s="431" t="n">
        <v>44593</v>
      </c>
      <c r="Z287" s="0" t="n">
        <v>4.986</v>
      </c>
      <c r="AA287" s="0"/>
      <c r="AB287" s="0"/>
      <c r="AC287" s="431" t="n">
        <v>44593</v>
      </c>
      <c r="AD287" s="0" t="n">
        <v>1.235626666879</v>
      </c>
      <c r="AE287" s="0"/>
      <c r="AF287" s="0"/>
      <c r="AG287" s="431" t="n">
        <v>44593</v>
      </c>
      <c r="AH287" s="0" t="n">
        <v>0.064833647796819</v>
      </c>
      <c r="AI287" s="0"/>
      <c r="AJ287" s="0"/>
      <c r="AK287" s="431" t="n">
        <v>44593</v>
      </c>
      <c r="AL287" s="0" t="n">
        <v>0.073289468921065</v>
      </c>
      <c r="AM287" s="0"/>
      <c r="AN287" s="0"/>
      <c r="AO287" s="431" t="n">
        <v>44593</v>
      </c>
      <c r="AP287" s="0" t="n">
        <v>0</v>
      </c>
      <c r="AQ287" s="0"/>
      <c r="AR287" s="0"/>
      <c r="AS287" s="0"/>
      <c r="AT287" s="0"/>
      <c r="AU287" s="0"/>
      <c r="AW287" s="431" t="n">
        <v>44593</v>
      </c>
      <c r="AX287" s="0" t="n">
        <v>0</v>
      </c>
      <c r="AY287" s="0"/>
      <c r="BA287" s="431" t="n">
        <v>44378</v>
      </c>
      <c r="BB287" s="0" t="n">
        <v>0</v>
      </c>
      <c r="BC287" s="0"/>
      <c r="BE287" s="0"/>
      <c r="BF287" s="0"/>
      <c r="BG287" s="0"/>
      <c r="BI287" s="431" t="n">
        <v>44501</v>
      </c>
      <c r="BJ287" s="0" t="n">
        <v>0</v>
      </c>
      <c r="BK287" s="0"/>
      <c r="BM287" s="0"/>
      <c r="BN287" s="0"/>
      <c r="BO287" s="0"/>
    </row>
    <row r="288" customFormat="false" ht="12.75" hidden="false" customHeight="false" outlineLevel="0" collapsed="false">
      <c r="A288" s="431" t="n">
        <v>44621</v>
      </c>
      <c r="B288" s="0" t="n">
        <v>0</v>
      </c>
      <c r="C288" s="0"/>
      <c r="D288" s="0"/>
      <c r="E288" s="431" t="n">
        <v>44621</v>
      </c>
      <c r="F288" s="0" t="n">
        <v>0</v>
      </c>
      <c r="G288" s="0"/>
      <c r="H288" s="0"/>
      <c r="I288" s="431" t="n">
        <v>44621</v>
      </c>
      <c r="J288" s="0" t="n">
        <v>0.88</v>
      </c>
      <c r="K288" s="0"/>
      <c r="L288" s="0"/>
      <c r="M288" s="431" t="n">
        <v>44621</v>
      </c>
      <c r="N288" s="0" t="n">
        <v>0.795</v>
      </c>
      <c r="O288" s="0"/>
      <c r="P288" s="0"/>
      <c r="Q288" s="431" t="n">
        <v>44621</v>
      </c>
      <c r="R288" s="0" t="n">
        <v>0.3025</v>
      </c>
      <c r="S288" s="0"/>
      <c r="T288" s="0"/>
      <c r="U288" s="431" t="n">
        <v>44621</v>
      </c>
      <c r="V288" s="0" t="n">
        <v>0.26</v>
      </c>
      <c r="W288" s="0"/>
      <c r="X288" s="0"/>
      <c r="Y288" s="431" t="n">
        <v>44621</v>
      </c>
      <c r="Z288" s="0" t="n">
        <v>4.906</v>
      </c>
      <c r="AA288" s="0"/>
      <c r="AB288" s="0"/>
      <c r="AC288" s="431" t="n">
        <v>44621</v>
      </c>
      <c r="AD288" s="0" t="n">
        <v>1.234350161474</v>
      </c>
      <c r="AE288" s="0"/>
      <c r="AF288" s="0"/>
      <c r="AG288" s="431" t="n">
        <v>44621</v>
      </c>
      <c r="AH288" s="0" t="n">
        <v>0.064814311941057</v>
      </c>
      <c r="AI288" s="0"/>
      <c r="AJ288" s="0"/>
      <c r="AK288" s="431" t="n">
        <v>44621</v>
      </c>
      <c r="AL288" s="0" t="n">
        <v>0.073289483452576</v>
      </c>
      <c r="AM288" s="0"/>
      <c r="AN288" s="0"/>
      <c r="AO288" s="431" t="n">
        <v>44621</v>
      </c>
      <c r="AP288" s="0" t="n">
        <v>0</v>
      </c>
      <c r="AQ288" s="0"/>
      <c r="AR288" s="0"/>
      <c r="AS288" s="0"/>
      <c r="AT288" s="0"/>
      <c r="AU288" s="0"/>
      <c r="AW288" s="431" t="n">
        <v>44621</v>
      </c>
      <c r="AX288" s="0" t="n">
        <v>0</v>
      </c>
      <c r="AY288" s="0"/>
      <c r="BA288" s="431" t="n">
        <v>44409</v>
      </c>
      <c r="BB288" s="0" t="n">
        <v>0</v>
      </c>
      <c r="BC288" s="0"/>
      <c r="BE288" s="0"/>
      <c r="BF288" s="0"/>
      <c r="BG288" s="0"/>
      <c r="BI288" s="431" t="n">
        <v>44531</v>
      </c>
      <c r="BJ288" s="0" t="n">
        <v>0</v>
      </c>
      <c r="BK288" s="0"/>
      <c r="BM288" s="0"/>
      <c r="BN288" s="0"/>
      <c r="BO288" s="0"/>
    </row>
    <row r="289" customFormat="false" ht="12.75" hidden="false" customHeight="false" outlineLevel="0" collapsed="false">
      <c r="A289" s="431" t="n">
        <v>44652</v>
      </c>
      <c r="B289" s="0" t="n">
        <v>0</v>
      </c>
      <c r="C289" s="0"/>
      <c r="D289" s="0"/>
      <c r="E289" s="431" t="n">
        <v>44652</v>
      </c>
      <c r="F289" s="0" t="n">
        <v>0</v>
      </c>
      <c r="G289" s="0"/>
      <c r="H289" s="0"/>
      <c r="I289" s="431" t="n">
        <v>44652</v>
      </c>
      <c r="J289" s="0" t="n">
        <v>0.54</v>
      </c>
      <c r="K289" s="0"/>
      <c r="L289" s="0"/>
      <c r="M289" s="431" t="n">
        <v>44652</v>
      </c>
      <c r="N289" s="0" t="n">
        <v>0.43</v>
      </c>
      <c r="O289" s="0"/>
      <c r="P289" s="0"/>
      <c r="Q289" s="431" t="n">
        <v>44652</v>
      </c>
      <c r="R289" s="0" t="n">
        <v>0.1975</v>
      </c>
      <c r="S289" s="0"/>
      <c r="T289" s="0"/>
      <c r="U289" s="431" t="n">
        <v>44652</v>
      </c>
      <c r="V289" s="0" t="n">
        <v>0.1775</v>
      </c>
      <c r="W289" s="0"/>
      <c r="X289" s="0"/>
      <c r="Y289" s="431" t="n">
        <v>44652</v>
      </c>
      <c r="Z289" s="0" t="n">
        <v>4.82</v>
      </c>
      <c r="AA289" s="0"/>
      <c r="AB289" s="0"/>
      <c r="AC289" s="431" t="n">
        <v>44652</v>
      </c>
      <c r="AD289" s="0" t="n">
        <v>1.232934287556</v>
      </c>
      <c r="AE289" s="0"/>
      <c r="AF289" s="0"/>
      <c r="AG289" s="431" t="n">
        <v>44652</v>
      </c>
      <c r="AH289" s="0" t="n">
        <v>0.064792904386607</v>
      </c>
      <c r="AI289" s="0"/>
      <c r="AJ289" s="0"/>
      <c r="AK289" s="431" t="n">
        <v>44652</v>
      </c>
      <c r="AL289" s="0" t="n">
        <v>0.073289499541035</v>
      </c>
      <c r="AM289" s="0"/>
      <c r="AN289" s="0"/>
      <c r="AO289" s="431" t="n">
        <v>44652</v>
      </c>
      <c r="AP289" s="0" t="n">
        <v>0</v>
      </c>
      <c r="AQ289" s="0"/>
      <c r="AR289" s="0"/>
      <c r="AS289" s="0"/>
      <c r="AT289" s="0"/>
      <c r="AU289" s="0"/>
      <c r="AW289" s="431" t="n">
        <v>44652</v>
      </c>
      <c r="AX289" s="0" t="n">
        <v>0</v>
      </c>
      <c r="AY289" s="0"/>
      <c r="BA289" s="431" t="n">
        <v>44440</v>
      </c>
      <c r="BB289" s="0" t="n">
        <v>0</v>
      </c>
      <c r="BC289" s="0"/>
      <c r="BE289" s="0"/>
      <c r="BF289" s="0"/>
      <c r="BG289" s="0"/>
      <c r="BI289" s="431" t="n">
        <v>44562</v>
      </c>
      <c r="BJ289" s="0" t="n">
        <v>0</v>
      </c>
      <c r="BK289" s="0"/>
      <c r="BM289" s="0"/>
      <c r="BN289" s="0"/>
      <c r="BO289" s="0"/>
    </row>
    <row r="290" customFormat="false" ht="12.75" hidden="false" customHeight="false" outlineLevel="0" collapsed="false">
      <c r="A290" s="431" t="n">
        <v>44682</v>
      </c>
      <c r="B290" s="0" t="n">
        <v>0</v>
      </c>
      <c r="C290" s="0"/>
      <c r="D290" s="0"/>
      <c r="E290" s="431" t="n">
        <v>44682</v>
      </c>
      <c r="F290" s="0" t="n">
        <v>0</v>
      </c>
      <c r="G290" s="0"/>
      <c r="H290" s="0"/>
      <c r="I290" s="431" t="n">
        <v>44682</v>
      </c>
      <c r="J290" s="0" t="n">
        <v>0.425</v>
      </c>
      <c r="K290" s="0"/>
      <c r="L290" s="0"/>
      <c r="M290" s="431" t="n">
        <v>44682</v>
      </c>
      <c r="N290" s="0" t="n">
        <v>0.3825</v>
      </c>
      <c r="O290" s="0"/>
      <c r="P290" s="0"/>
      <c r="Q290" s="431" t="n">
        <v>44682</v>
      </c>
      <c r="R290" s="0" t="n">
        <v>0.1725</v>
      </c>
      <c r="S290" s="0"/>
      <c r="T290" s="0"/>
      <c r="U290" s="431" t="n">
        <v>44682</v>
      </c>
      <c r="V290" s="0" t="n">
        <v>0.1625</v>
      </c>
      <c r="W290" s="0"/>
      <c r="X290" s="0"/>
      <c r="Y290" s="431" t="n">
        <v>44682</v>
      </c>
      <c r="Z290" s="0" t="n">
        <v>4.814</v>
      </c>
      <c r="AA290" s="0"/>
      <c r="AB290" s="0"/>
      <c r="AC290" s="431" t="n">
        <v>44682</v>
      </c>
      <c r="AD290" s="0" t="n">
        <v>1.23156149738</v>
      </c>
      <c r="AE290" s="0"/>
      <c r="AF290" s="0"/>
      <c r="AG290" s="431" t="n">
        <v>44682</v>
      </c>
      <c r="AH290" s="0" t="n">
        <v>0.064772187398575</v>
      </c>
      <c r="AI290" s="0"/>
      <c r="AJ290" s="0"/>
      <c r="AK290" s="431" t="n">
        <v>44682</v>
      </c>
      <c r="AL290" s="0" t="n">
        <v>0.073289515110512</v>
      </c>
      <c r="AM290" s="0"/>
      <c r="AN290" s="0"/>
      <c r="AO290" s="431" t="n">
        <v>44682</v>
      </c>
      <c r="AP290" s="0" t="n">
        <v>0</v>
      </c>
      <c r="AQ290" s="0"/>
      <c r="AR290" s="0"/>
      <c r="AS290" s="0"/>
      <c r="AT290" s="0"/>
      <c r="AU290" s="0"/>
      <c r="AW290" s="431" t="n">
        <v>44682</v>
      </c>
      <c r="AX290" s="0" t="n">
        <v>0</v>
      </c>
      <c r="AY290" s="0"/>
      <c r="BA290" s="431" t="n">
        <v>44470</v>
      </c>
      <c r="BB290" s="0" t="n">
        <v>0</v>
      </c>
      <c r="BC290" s="0"/>
      <c r="BE290" s="0"/>
      <c r="BF290" s="0"/>
      <c r="BG290" s="0"/>
      <c r="BI290" s="431" t="n">
        <v>44593</v>
      </c>
      <c r="BJ290" s="0" t="n">
        <v>0</v>
      </c>
      <c r="BK290" s="0"/>
      <c r="BM290" s="0"/>
      <c r="BN290" s="0"/>
      <c r="BO290" s="0"/>
    </row>
    <row r="291" customFormat="false" ht="12.75" hidden="false" customHeight="false" outlineLevel="0" collapsed="false">
      <c r="A291" s="431" t="n">
        <v>44713</v>
      </c>
      <c r="B291" s="0" t="n">
        <v>0</v>
      </c>
      <c r="C291" s="0"/>
      <c r="D291" s="0"/>
      <c r="E291" s="431" t="n">
        <v>44713</v>
      </c>
      <c r="F291" s="0" t="n">
        <v>0</v>
      </c>
      <c r="G291" s="0"/>
      <c r="H291" s="0"/>
      <c r="I291" s="431" t="n">
        <v>44713</v>
      </c>
      <c r="J291" s="0" t="n">
        <v>0.425</v>
      </c>
      <c r="K291" s="0"/>
      <c r="L291" s="0"/>
      <c r="M291" s="431" t="n">
        <v>44713</v>
      </c>
      <c r="N291" s="0" t="n">
        <v>0.3825</v>
      </c>
      <c r="O291" s="0"/>
      <c r="P291" s="0"/>
      <c r="Q291" s="431" t="n">
        <v>44713</v>
      </c>
      <c r="R291" s="0" t="n">
        <v>0.1725</v>
      </c>
      <c r="S291" s="0"/>
      <c r="T291" s="0"/>
      <c r="U291" s="431" t="n">
        <v>44713</v>
      </c>
      <c r="V291" s="0" t="n">
        <v>0.1625</v>
      </c>
      <c r="W291" s="0"/>
      <c r="X291" s="0"/>
      <c r="Y291" s="431" t="n">
        <v>44713</v>
      </c>
      <c r="Z291" s="0" t="n">
        <v>4.838</v>
      </c>
      <c r="AA291" s="0"/>
      <c r="AB291" s="0"/>
      <c r="AC291" s="431" t="n">
        <v>44713</v>
      </c>
      <c r="AD291" s="0" t="n">
        <v>1.230140284317</v>
      </c>
      <c r="AE291" s="0"/>
      <c r="AF291" s="0"/>
      <c r="AG291" s="431" t="n">
        <v>44713</v>
      </c>
      <c r="AH291" s="0" t="n">
        <v>0.064750779844425</v>
      </c>
      <c r="AI291" s="0"/>
      <c r="AJ291" s="0"/>
      <c r="AK291" s="431" t="n">
        <v>44713</v>
      </c>
      <c r="AL291" s="0" t="n">
        <v>0.07328953119897</v>
      </c>
      <c r="AM291" s="0"/>
      <c r="AN291" s="0"/>
      <c r="AO291" s="431" t="n">
        <v>44713</v>
      </c>
      <c r="AP291" s="0" t="n">
        <v>0</v>
      </c>
      <c r="AQ291" s="0"/>
      <c r="AR291" s="0"/>
      <c r="AS291" s="0"/>
      <c r="AT291" s="0"/>
      <c r="AU291" s="0"/>
      <c r="AW291" s="431" t="n">
        <v>44713</v>
      </c>
      <c r="AX291" s="0" t="n">
        <v>0</v>
      </c>
      <c r="AY291" s="0"/>
      <c r="BA291" s="431" t="n">
        <v>44501</v>
      </c>
      <c r="BB291" s="0" t="n">
        <v>0</v>
      </c>
      <c r="BC291" s="0"/>
      <c r="BE291" s="0"/>
      <c r="BF291" s="0"/>
      <c r="BG291" s="0"/>
      <c r="BI291" s="431" t="n">
        <v>44621</v>
      </c>
      <c r="BJ291" s="0" t="n">
        <v>0</v>
      </c>
      <c r="BK291" s="0"/>
      <c r="BM291" s="0"/>
      <c r="BN291" s="0"/>
      <c r="BO291" s="0"/>
    </row>
    <row r="292" customFormat="false" ht="12.75" hidden="false" customHeight="false" outlineLevel="0" collapsed="false">
      <c r="A292" s="431" t="n">
        <v>44743</v>
      </c>
      <c r="B292" s="0" t="n">
        <v>0</v>
      </c>
      <c r="C292" s="0"/>
      <c r="D292" s="0"/>
      <c r="E292" s="431" t="n">
        <v>44743</v>
      </c>
      <c r="F292" s="0" t="n">
        <v>0</v>
      </c>
      <c r="G292" s="0"/>
      <c r="H292" s="0"/>
      <c r="I292" s="431" t="n">
        <v>44743</v>
      </c>
      <c r="J292" s="0" t="n">
        <v>0.46</v>
      </c>
      <c r="K292" s="0"/>
      <c r="L292" s="0"/>
      <c r="M292" s="431" t="n">
        <v>44743</v>
      </c>
      <c r="N292" s="0" t="n">
        <v>0.41</v>
      </c>
      <c r="O292" s="0"/>
      <c r="P292" s="0"/>
      <c r="Q292" s="431" t="n">
        <v>44743</v>
      </c>
      <c r="R292" s="0" t="n">
        <v>0.185</v>
      </c>
      <c r="S292" s="0"/>
      <c r="T292" s="0"/>
      <c r="U292" s="431" t="n">
        <v>44743</v>
      </c>
      <c r="V292" s="0" t="n">
        <v>0.1625</v>
      </c>
      <c r="W292" s="0"/>
      <c r="X292" s="0"/>
      <c r="Y292" s="431" t="n">
        <v>44743</v>
      </c>
      <c r="Z292" s="0" t="n">
        <v>4.9</v>
      </c>
      <c r="AA292" s="0"/>
      <c r="AB292" s="0"/>
      <c r="AC292" s="431" t="n">
        <v>44743</v>
      </c>
      <c r="AD292" s="0" t="n">
        <v>1.228762351714</v>
      </c>
      <c r="AE292" s="0"/>
      <c r="AF292" s="0"/>
      <c r="AG292" s="431" t="n">
        <v>44743</v>
      </c>
      <c r="AH292" s="0" t="n">
        <v>0.064730062856682</v>
      </c>
      <c r="AI292" s="0"/>
      <c r="AJ292" s="0"/>
      <c r="AK292" s="431" t="n">
        <v>44743</v>
      </c>
      <c r="AL292" s="0" t="n">
        <v>0.073289546768447</v>
      </c>
      <c r="AM292" s="0"/>
      <c r="AN292" s="0"/>
      <c r="AO292" s="431" t="n">
        <v>44743</v>
      </c>
      <c r="AP292" s="0" t="n">
        <v>0</v>
      </c>
      <c r="AQ292" s="0"/>
      <c r="AR292" s="0"/>
      <c r="AS292" s="0"/>
      <c r="AT292" s="0"/>
      <c r="AU292" s="0"/>
      <c r="AW292" s="431" t="n">
        <v>44743</v>
      </c>
      <c r="AX292" s="0" t="n">
        <v>0</v>
      </c>
      <c r="AY292" s="0"/>
      <c r="BA292" s="431" t="n">
        <v>44531</v>
      </c>
      <c r="BB292" s="0" t="n">
        <v>0</v>
      </c>
      <c r="BC292" s="0"/>
      <c r="BE292" s="0"/>
      <c r="BF292" s="0"/>
      <c r="BG292" s="0"/>
      <c r="BI292" s="431" t="n">
        <v>44652</v>
      </c>
      <c r="BJ292" s="0" t="n">
        <v>0</v>
      </c>
      <c r="BK292" s="0"/>
      <c r="BM292" s="0"/>
      <c r="BN292" s="0"/>
      <c r="BO292" s="0"/>
    </row>
    <row r="293" customFormat="false" ht="12.75" hidden="false" customHeight="false" outlineLevel="0" collapsed="false">
      <c r="A293" s="431" t="n">
        <v>44774</v>
      </c>
      <c r="B293" s="0" t="n">
        <v>0</v>
      </c>
      <c r="C293" s="0"/>
      <c r="D293" s="0"/>
      <c r="E293" s="431" t="n">
        <v>44774</v>
      </c>
      <c r="F293" s="0" t="n">
        <v>0</v>
      </c>
      <c r="G293" s="0"/>
      <c r="H293" s="0"/>
      <c r="I293" s="431" t="n">
        <v>44774</v>
      </c>
      <c r="J293" s="0" t="n">
        <v>0.525</v>
      </c>
      <c r="K293" s="0"/>
      <c r="L293" s="0"/>
      <c r="M293" s="431" t="n">
        <v>44774</v>
      </c>
      <c r="N293" s="0" t="n">
        <v>0.41</v>
      </c>
      <c r="O293" s="0"/>
      <c r="P293" s="0"/>
      <c r="Q293" s="431" t="n">
        <v>44774</v>
      </c>
      <c r="R293" s="0" t="n">
        <v>0.185</v>
      </c>
      <c r="S293" s="0"/>
      <c r="T293" s="0"/>
      <c r="U293" s="431" t="n">
        <v>44774</v>
      </c>
      <c r="V293" s="0" t="n">
        <v>0.1625</v>
      </c>
      <c r="W293" s="0"/>
      <c r="X293" s="0"/>
      <c r="Y293" s="431" t="n">
        <v>44774</v>
      </c>
      <c r="Z293" s="0" t="n">
        <v>4.892</v>
      </c>
      <c r="AA293" s="0"/>
      <c r="AB293" s="0"/>
      <c r="AC293" s="431" t="n">
        <v>44774</v>
      </c>
      <c r="AD293" s="0" t="n">
        <v>1.227335850138</v>
      </c>
      <c r="AE293" s="0"/>
      <c r="AF293" s="0"/>
      <c r="AG293" s="431" t="n">
        <v>44774</v>
      </c>
      <c r="AH293" s="0" t="n">
        <v>0.06470865530283</v>
      </c>
      <c r="AI293" s="0"/>
      <c r="AJ293" s="0"/>
      <c r="AK293" s="431" t="n">
        <v>44774</v>
      </c>
      <c r="AL293" s="0" t="n">
        <v>0.073289562856906</v>
      </c>
      <c r="AM293" s="0"/>
      <c r="AN293" s="0"/>
      <c r="AO293" s="431" t="n">
        <v>44774</v>
      </c>
      <c r="AP293" s="0" t="n">
        <v>0</v>
      </c>
      <c r="AQ293" s="0"/>
      <c r="AR293" s="0"/>
      <c r="AS293" s="0"/>
      <c r="AT293" s="0"/>
      <c r="AU293" s="0"/>
      <c r="AW293" s="431" t="n">
        <v>44774</v>
      </c>
      <c r="AX293" s="0" t="n">
        <v>0</v>
      </c>
      <c r="AY293" s="0"/>
      <c r="BA293" s="431" t="n">
        <v>44562</v>
      </c>
      <c r="BB293" s="0" t="n">
        <v>0</v>
      </c>
      <c r="BC293" s="0"/>
      <c r="BE293" s="0"/>
      <c r="BF293" s="0"/>
      <c r="BG293" s="0"/>
      <c r="BI293" s="431" t="n">
        <v>44682</v>
      </c>
      <c r="BJ293" s="0" t="n">
        <v>0</v>
      </c>
      <c r="BK293" s="0"/>
      <c r="BM293" s="0"/>
      <c r="BN293" s="0"/>
      <c r="BO293" s="0"/>
    </row>
    <row r="294" customFormat="false" ht="12.75" hidden="false" customHeight="false" outlineLevel="0" collapsed="false">
      <c r="A294" s="431" t="n">
        <v>44805</v>
      </c>
      <c r="B294" s="0" t="n">
        <v>0</v>
      </c>
      <c r="C294" s="0"/>
      <c r="D294" s="0"/>
      <c r="E294" s="431" t="n">
        <v>44805</v>
      </c>
      <c r="F294" s="0" t="n">
        <v>0</v>
      </c>
      <c r="G294" s="0"/>
      <c r="H294" s="0"/>
      <c r="I294" s="431" t="n">
        <v>44805</v>
      </c>
      <c r="J294" s="0" t="n">
        <v>0.425</v>
      </c>
      <c r="K294" s="0"/>
      <c r="L294" s="0"/>
      <c r="M294" s="431" t="n">
        <v>44805</v>
      </c>
      <c r="N294" s="0" t="n">
        <v>0.3825</v>
      </c>
      <c r="O294" s="0"/>
      <c r="P294" s="0"/>
      <c r="Q294" s="431" t="n">
        <v>44805</v>
      </c>
      <c r="R294" s="0" t="n">
        <v>0.1625</v>
      </c>
      <c r="S294" s="0"/>
      <c r="T294" s="0"/>
      <c r="U294" s="431" t="n">
        <v>44805</v>
      </c>
      <c r="V294" s="0" t="n">
        <v>0.1625</v>
      </c>
      <c r="W294" s="0"/>
      <c r="X294" s="0"/>
      <c r="Y294" s="431" t="n">
        <v>44805</v>
      </c>
      <c r="Z294" s="0" t="n">
        <v>4.863</v>
      </c>
      <c r="AA294" s="0"/>
      <c r="AB294" s="0"/>
      <c r="AC294" s="431" t="n">
        <v>44805</v>
      </c>
      <c r="AD294" s="0" t="n">
        <v>1.225906680394</v>
      </c>
      <c r="AE294" s="0"/>
      <c r="AF294" s="0"/>
      <c r="AG294" s="431" t="n">
        <v>44805</v>
      </c>
      <c r="AH294" s="0" t="n">
        <v>0.064687247749131</v>
      </c>
      <c r="AI294" s="0"/>
      <c r="AJ294" s="0"/>
      <c r="AK294" s="431" t="n">
        <v>44805</v>
      </c>
      <c r="AL294" s="0" t="n">
        <v>0.073289578945365</v>
      </c>
      <c r="AM294" s="0"/>
      <c r="AN294" s="0"/>
      <c r="AO294" s="431" t="n">
        <v>44805</v>
      </c>
      <c r="AP294" s="0" t="n">
        <v>0</v>
      </c>
      <c r="AQ294" s="0"/>
      <c r="AR294" s="0"/>
      <c r="AS294" s="0"/>
      <c r="AT294" s="0"/>
      <c r="AU294" s="0"/>
      <c r="AW294" s="431" t="n">
        <v>44805</v>
      </c>
      <c r="AX294" s="0" t="n">
        <v>0</v>
      </c>
      <c r="AY294" s="0"/>
      <c r="BA294" s="431" t="n">
        <v>44593</v>
      </c>
      <c r="BB294" s="0" t="n">
        <v>0</v>
      </c>
      <c r="BC294" s="0"/>
      <c r="BE294" s="0"/>
      <c r="BF294" s="0"/>
      <c r="BG294" s="0"/>
      <c r="BI294" s="431" t="n">
        <v>44713</v>
      </c>
      <c r="BJ294" s="0" t="n">
        <v>0</v>
      </c>
      <c r="BK294" s="0"/>
      <c r="BM294" s="0"/>
      <c r="BN294" s="0"/>
      <c r="BO294" s="0"/>
    </row>
    <row r="295" customFormat="false" ht="12.75" hidden="false" customHeight="false" outlineLevel="0" collapsed="false">
      <c r="A295" s="431" t="n">
        <v>44835</v>
      </c>
      <c r="B295" s="0" t="n">
        <v>0</v>
      </c>
      <c r="C295" s="0"/>
      <c r="D295" s="0"/>
      <c r="E295" s="431" t="n">
        <v>44835</v>
      </c>
      <c r="F295" s="0" t="n">
        <v>0</v>
      </c>
      <c r="G295" s="0"/>
      <c r="H295" s="0"/>
      <c r="I295" s="431" t="n">
        <v>44835</v>
      </c>
      <c r="J295" s="0" t="n">
        <v>0.345</v>
      </c>
      <c r="K295" s="0"/>
      <c r="L295" s="0"/>
      <c r="M295" s="431" t="n">
        <v>44835</v>
      </c>
      <c r="N295" s="0" t="n">
        <v>0.3625</v>
      </c>
      <c r="O295" s="0"/>
      <c r="P295" s="0"/>
      <c r="Q295" s="431" t="n">
        <v>44835</v>
      </c>
      <c r="R295" s="0" t="n">
        <v>0.185</v>
      </c>
      <c r="S295" s="0"/>
      <c r="T295" s="0"/>
      <c r="U295" s="431" t="n">
        <v>44835</v>
      </c>
      <c r="V295" s="0" t="n">
        <v>0.165</v>
      </c>
      <c r="W295" s="0"/>
      <c r="X295" s="0"/>
      <c r="Y295" s="431" t="n">
        <v>44835</v>
      </c>
      <c r="Z295" s="0" t="n">
        <v>4.862</v>
      </c>
      <c r="AA295" s="0"/>
      <c r="AB295" s="0"/>
      <c r="AC295" s="431" t="n">
        <v>44835</v>
      </c>
      <c r="AD295" s="0" t="n">
        <v>1.224521084803</v>
      </c>
      <c r="AE295" s="0"/>
      <c r="AF295" s="0"/>
      <c r="AG295" s="431" t="n">
        <v>44835</v>
      </c>
      <c r="AH295" s="0" t="n">
        <v>0.064666530761824</v>
      </c>
      <c r="AI295" s="0"/>
      <c r="AJ295" s="0"/>
      <c r="AK295" s="431" t="n">
        <v>44835</v>
      </c>
      <c r="AL295" s="0" t="n">
        <v>0.073289594514842</v>
      </c>
      <c r="AM295" s="0"/>
      <c r="AN295" s="0"/>
      <c r="AO295" s="431" t="n">
        <v>44835</v>
      </c>
      <c r="AP295" s="0" t="n">
        <v>0</v>
      </c>
      <c r="AQ295" s="0"/>
      <c r="AR295" s="0"/>
      <c r="AS295" s="0"/>
      <c r="AT295" s="0"/>
      <c r="AU295" s="0"/>
      <c r="AW295" s="431" t="n">
        <v>44835</v>
      </c>
      <c r="AX295" s="0" t="n">
        <v>0</v>
      </c>
      <c r="AY295" s="0"/>
      <c r="BA295" s="431" t="n">
        <v>44621</v>
      </c>
      <c r="BB295" s="0" t="n">
        <v>0</v>
      </c>
      <c r="BC295" s="0"/>
      <c r="BE295" s="0"/>
      <c r="BF295" s="0"/>
      <c r="BG295" s="0"/>
      <c r="BI295" s="431" t="n">
        <v>44743</v>
      </c>
      <c r="BJ295" s="0" t="n">
        <v>0</v>
      </c>
      <c r="BK295" s="0"/>
      <c r="BM295" s="0"/>
      <c r="BN295" s="0"/>
      <c r="BO295" s="0"/>
    </row>
    <row r="296" customFormat="false" ht="12.75" hidden="false" customHeight="false" outlineLevel="0" collapsed="false">
      <c r="A296" s="431" t="n">
        <v>44866</v>
      </c>
      <c r="B296" s="0" t="n">
        <v>0</v>
      </c>
      <c r="C296" s="0"/>
      <c r="D296" s="0"/>
      <c r="E296" s="431" t="n">
        <v>44866</v>
      </c>
      <c r="F296" s="0" t="n">
        <v>0</v>
      </c>
      <c r="G296" s="0"/>
      <c r="H296" s="0"/>
      <c r="I296" s="431" t="n">
        <v>44866</v>
      </c>
      <c r="J296" s="0" t="n">
        <v>0.725</v>
      </c>
      <c r="K296" s="0"/>
      <c r="L296" s="0"/>
      <c r="M296" s="431" t="n">
        <v>44866</v>
      </c>
      <c r="N296" s="0" t="n">
        <v>0.695</v>
      </c>
      <c r="O296" s="0"/>
      <c r="P296" s="0"/>
      <c r="Q296" s="431" t="n">
        <v>44866</v>
      </c>
      <c r="R296" s="0" t="n">
        <v>0.2875</v>
      </c>
      <c r="S296" s="0"/>
      <c r="T296" s="0"/>
      <c r="U296" s="431" t="n">
        <v>44866</v>
      </c>
      <c r="V296" s="0" t="n">
        <v>0.24</v>
      </c>
      <c r="W296" s="0"/>
      <c r="X296" s="0"/>
      <c r="Y296" s="431" t="n">
        <v>44866</v>
      </c>
      <c r="Z296" s="0" t="n">
        <v>4.865</v>
      </c>
      <c r="AA296" s="0"/>
      <c r="AB296" s="0"/>
      <c r="AC296" s="431" t="n">
        <v>44866</v>
      </c>
      <c r="AD296" s="0" t="n">
        <v>1.223086703104</v>
      </c>
      <c r="AE296" s="0"/>
      <c r="AF296" s="0"/>
      <c r="AG296" s="431" t="n">
        <v>44866</v>
      </c>
      <c r="AH296" s="0" t="n">
        <v>0.064645123208423</v>
      </c>
      <c r="AI296" s="0"/>
      <c r="AJ296" s="0"/>
      <c r="AK296" s="431" t="n">
        <v>44866</v>
      </c>
      <c r="AL296" s="0" t="n">
        <v>0.073289610603301</v>
      </c>
      <c r="AM296" s="0"/>
      <c r="AN296" s="0"/>
      <c r="AO296" s="431" t="n">
        <v>44866</v>
      </c>
      <c r="AP296" s="0" t="n">
        <v>0</v>
      </c>
      <c r="AQ296" s="0"/>
      <c r="AR296" s="0"/>
      <c r="AS296" s="0"/>
      <c r="AT296" s="0"/>
      <c r="AU296" s="0"/>
      <c r="AW296" s="431" t="n">
        <v>44866</v>
      </c>
      <c r="AX296" s="0" t="n">
        <v>0</v>
      </c>
      <c r="AY296" s="0"/>
      <c r="BA296" s="431" t="n">
        <v>44652</v>
      </c>
      <c r="BB296" s="0" t="n">
        <v>0</v>
      </c>
      <c r="BC296" s="0"/>
      <c r="BE296" s="0"/>
      <c r="BF296" s="0"/>
      <c r="BG296" s="0"/>
      <c r="BI296" s="431" t="n">
        <v>44774</v>
      </c>
      <c r="BJ296" s="0" t="n">
        <v>0</v>
      </c>
      <c r="BK296" s="0"/>
      <c r="BM296" s="0"/>
      <c r="BN296" s="0"/>
      <c r="BO296" s="0"/>
    </row>
    <row r="297" customFormat="false" ht="12.75" hidden="false" customHeight="false" outlineLevel="0" collapsed="false">
      <c r="A297" s="431" t="n">
        <v>44896</v>
      </c>
      <c r="B297" s="0" t="n">
        <v>0</v>
      </c>
      <c r="C297" s="0"/>
      <c r="D297" s="0"/>
      <c r="E297" s="431" t="n">
        <v>44896</v>
      </c>
      <c r="F297" s="0" t="n">
        <v>0</v>
      </c>
      <c r="G297" s="0"/>
      <c r="H297" s="0"/>
      <c r="I297" s="431" t="n">
        <v>44896</v>
      </c>
      <c r="J297" s="0" t="n">
        <v>1.045</v>
      </c>
      <c r="K297" s="0"/>
      <c r="L297" s="0"/>
      <c r="M297" s="431" t="n">
        <v>44896</v>
      </c>
      <c r="N297" s="0" t="n">
        <v>1.01</v>
      </c>
      <c r="O297" s="0"/>
      <c r="P297" s="0"/>
      <c r="Q297" s="431" t="n">
        <v>44896</v>
      </c>
      <c r="R297" s="0" t="n">
        <v>0.3375</v>
      </c>
      <c r="S297" s="0"/>
      <c r="T297" s="0"/>
      <c r="U297" s="431" t="n">
        <v>44896</v>
      </c>
      <c r="V297" s="0" t="n">
        <v>0.295</v>
      </c>
      <c r="W297" s="0"/>
      <c r="X297" s="0"/>
      <c r="Y297" s="431" t="n">
        <v>44896</v>
      </c>
      <c r="Z297" s="0" t="n">
        <v>4.908</v>
      </c>
      <c r="AA297" s="0"/>
      <c r="AB297" s="0"/>
      <c r="AC297" s="431" t="n">
        <v>44896</v>
      </c>
      <c r="AD297" s="0" t="n">
        <v>1.221696088295</v>
      </c>
      <c r="AE297" s="0"/>
      <c r="AF297" s="0"/>
      <c r="AG297" s="431" t="n">
        <v>44896</v>
      </c>
      <c r="AH297" s="0" t="n">
        <v>0.064624406221406</v>
      </c>
      <c r="AI297" s="0"/>
      <c r="AJ297" s="0"/>
      <c r="AK297" s="431" t="n">
        <v>44896</v>
      </c>
      <c r="AL297" s="0" t="n">
        <v>0.073289626172777</v>
      </c>
      <c r="AM297" s="0"/>
      <c r="AN297" s="0"/>
      <c r="AO297" s="431" t="n">
        <v>44896</v>
      </c>
      <c r="AP297" s="0" t="n">
        <v>0</v>
      </c>
      <c r="AQ297" s="0"/>
      <c r="AR297" s="0"/>
      <c r="AS297" s="0"/>
      <c r="AT297" s="0"/>
      <c r="AU297" s="0"/>
      <c r="AW297" s="431" t="n">
        <v>44896</v>
      </c>
      <c r="AX297" s="0" t="n">
        <v>0</v>
      </c>
      <c r="AY297" s="0"/>
      <c r="BA297" s="431" t="n">
        <v>44682</v>
      </c>
      <c r="BB297" s="0" t="n">
        <v>0</v>
      </c>
      <c r="BC297" s="0"/>
      <c r="BE297" s="0"/>
      <c r="BF297" s="0"/>
      <c r="BG297" s="0"/>
      <c r="BI297" s="431" t="n">
        <v>44805</v>
      </c>
      <c r="BJ297" s="0" t="n">
        <v>0</v>
      </c>
      <c r="BK297" s="0"/>
      <c r="BM297" s="0"/>
      <c r="BN297" s="0"/>
      <c r="BO297" s="0"/>
    </row>
    <row r="298" customFormat="false" ht="12.75" hidden="false" customHeight="false" outlineLevel="0" collapsed="false">
      <c r="A298" s="431" t="n">
        <v>44927</v>
      </c>
      <c r="B298" s="0" t="n">
        <v>0</v>
      </c>
      <c r="C298" s="0"/>
      <c r="D298" s="0"/>
      <c r="E298" s="431" t="n">
        <v>44927</v>
      </c>
      <c r="F298" s="0" t="n">
        <v>0</v>
      </c>
      <c r="G298" s="0"/>
      <c r="H298" s="0"/>
      <c r="I298" s="431" t="n">
        <v>44927</v>
      </c>
      <c r="J298" s="0" t="n">
        <v>1.52</v>
      </c>
      <c r="K298" s="0"/>
      <c r="L298" s="0"/>
      <c r="M298" s="431" t="n">
        <v>44927</v>
      </c>
      <c r="N298" s="0" t="n">
        <v>1.165</v>
      </c>
      <c r="O298" s="0"/>
      <c r="P298" s="0"/>
      <c r="Q298" s="431" t="n">
        <v>44927</v>
      </c>
      <c r="R298" s="0" t="n">
        <v>0.4375</v>
      </c>
      <c r="S298" s="0"/>
      <c r="T298" s="0"/>
      <c r="U298" s="431" t="n">
        <v>44927</v>
      </c>
      <c r="V298" s="0" t="n">
        <v>0.3425</v>
      </c>
      <c r="W298" s="0"/>
      <c r="X298" s="0"/>
      <c r="Y298" s="431" t="n">
        <v>44927</v>
      </c>
      <c r="Z298" s="0" t="n">
        <v>5.177</v>
      </c>
      <c r="AA298" s="0"/>
      <c r="AB298" s="0"/>
      <c r="AC298" s="431" t="n">
        <v>44927</v>
      </c>
      <c r="AD298" s="0" t="n">
        <v>1.220256545526</v>
      </c>
      <c r="AE298" s="0"/>
      <c r="AF298" s="0"/>
      <c r="AG298" s="431" t="n">
        <v>44927</v>
      </c>
      <c r="AH298" s="0" t="n">
        <v>0.064602998668304</v>
      </c>
      <c r="AI298" s="0"/>
      <c r="AJ298" s="0"/>
      <c r="AK298" s="431" t="n">
        <v>44927</v>
      </c>
      <c r="AL298" s="0" t="n">
        <v>0.073289642261237</v>
      </c>
      <c r="AM298" s="0"/>
      <c r="AN298" s="0"/>
      <c r="AO298" s="431" t="n">
        <v>44927</v>
      </c>
      <c r="AP298" s="0" t="n">
        <v>0</v>
      </c>
      <c r="AQ298" s="0"/>
      <c r="AR298" s="0"/>
      <c r="AS298" s="0"/>
      <c r="AT298" s="0"/>
      <c r="AU298" s="0"/>
      <c r="AW298" s="431" t="n">
        <v>44927</v>
      </c>
      <c r="AX298" s="0" t="n">
        <v>0</v>
      </c>
      <c r="AY298" s="0"/>
      <c r="BA298" s="431" t="n">
        <v>44713</v>
      </c>
      <c r="BB298" s="0" t="n">
        <v>0</v>
      </c>
      <c r="BC298" s="0"/>
      <c r="BE298" s="0"/>
      <c r="BF298" s="0"/>
      <c r="BG298" s="0"/>
      <c r="BI298" s="431" t="n">
        <v>44835</v>
      </c>
      <c r="BJ298" s="0" t="n">
        <v>0</v>
      </c>
      <c r="BK298" s="0"/>
      <c r="BM298" s="0"/>
      <c r="BN298" s="0"/>
      <c r="BO298" s="0"/>
    </row>
    <row r="299" customFormat="false" ht="12.75" hidden="false" customHeight="false" outlineLevel="0" collapsed="false">
      <c r="A299" s="431" t="n">
        <v>44958</v>
      </c>
      <c r="B299" s="0" t="n">
        <v>0</v>
      </c>
      <c r="C299" s="0"/>
      <c r="D299" s="0"/>
      <c r="E299" s="431" t="n">
        <v>44958</v>
      </c>
      <c r="F299" s="0" t="n">
        <v>0</v>
      </c>
      <c r="G299" s="0"/>
      <c r="H299" s="0"/>
      <c r="I299" s="431" t="n">
        <v>44958</v>
      </c>
      <c r="J299" s="0" t="n">
        <v>1.4</v>
      </c>
      <c r="K299" s="0"/>
      <c r="L299" s="0"/>
      <c r="M299" s="431" t="n">
        <v>44958</v>
      </c>
      <c r="N299" s="0" t="n">
        <v>1.155</v>
      </c>
      <c r="O299" s="0"/>
      <c r="P299" s="0"/>
      <c r="Q299" s="431" t="n">
        <v>44958</v>
      </c>
      <c r="R299" s="0" t="n">
        <v>0.435</v>
      </c>
      <c r="S299" s="0"/>
      <c r="T299" s="0"/>
      <c r="U299" s="431" t="n">
        <v>44958</v>
      </c>
      <c r="V299" s="0" t="n">
        <v>0.3375</v>
      </c>
      <c r="W299" s="0"/>
      <c r="X299" s="0"/>
      <c r="Y299" s="431" t="n">
        <v>44958</v>
      </c>
      <c r="Z299" s="0" t="n">
        <v>5.132</v>
      </c>
      <c r="AA299" s="0"/>
      <c r="AB299" s="0"/>
      <c r="AC299" s="431" t="n">
        <v>44958</v>
      </c>
      <c r="AD299" s="0" t="n">
        <v>1.218814399449</v>
      </c>
      <c r="AE299" s="0"/>
      <c r="AF299" s="0"/>
      <c r="AG299" s="431" t="n">
        <v>44958</v>
      </c>
      <c r="AH299" s="0" t="n">
        <v>0.064581591115355</v>
      </c>
      <c r="AI299" s="0"/>
      <c r="AJ299" s="0"/>
      <c r="AK299" s="431" t="n">
        <v>44958</v>
      </c>
      <c r="AL299" s="0" t="n">
        <v>0.073289658349696</v>
      </c>
      <c r="AM299" s="0"/>
      <c r="AN299" s="0"/>
      <c r="AO299" s="431" t="n">
        <v>44958</v>
      </c>
      <c r="AP299" s="0" t="n">
        <v>0</v>
      </c>
      <c r="AQ299" s="0"/>
      <c r="AR299" s="0"/>
      <c r="AS299" s="0"/>
      <c r="AT299" s="0"/>
      <c r="AU299" s="0"/>
      <c r="AW299" s="431" t="n">
        <v>44958</v>
      </c>
      <c r="AX299" s="0" t="n">
        <v>0</v>
      </c>
      <c r="AY299" s="0"/>
      <c r="BA299" s="431" t="n">
        <v>44743</v>
      </c>
      <c r="BB299" s="0" t="n">
        <v>0</v>
      </c>
      <c r="BC299" s="0"/>
      <c r="BE299" s="0"/>
      <c r="BF299" s="0"/>
      <c r="BG299" s="0"/>
      <c r="BI299" s="431" t="n">
        <v>44866</v>
      </c>
      <c r="BJ299" s="0" t="n">
        <v>0</v>
      </c>
      <c r="BK299" s="0"/>
      <c r="BM299" s="0"/>
      <c r="BN299" s="0"/>
      <c r="BO299" s="0"/>
    </row>
    <row r="300" customFormat="false" ht="12.75" hidden="false" customHeight="false" outlineLevel="0" collapsed="false">
      <c r="A300" s="431" t="n">
        <v>44986</v>
      </c>
      <c r="B300" s="0" t="n">
        <v>0</v>
      </c>
      <c r="C300" s="0"/>
      <c r="D300" s="0"/>
      <c r="E300" s="431" t="n">
        <v>44986</v>
      </c>
      <c r="F300" s="0" t="n">
        <v>0</v>
      </c>
      <c r="G300" s="0"/>
      <c r="H300" s="0"/>
      <c r="I300" s="431" t="n">
        <v>44986</v>
      </c>
      <c r="J300" s="0" t="n">
        <v>0.88</v>
      </c>
      <c r="K300" s="0"/>
      <c r="L300" s="0"/>
      <c r="M300" s="431" t="n">
        <v>44986</v>
      </c>
      <c r="N300" s="0" t="n">
        <v>0.795</v>
      </c>
      <c r="O300" s="0"/>
      <c r="P300" s="0"/>
      <c r="Q300" s="431" t="n">
        <v>44986</v>
      </c>
      <c r="R300" s="0" t="n">
        <v>0.3025</v>
      </c>
      <c r="S300" s="0"/>
      <c r="T300" s="0"/>
      <c r="U300" s="431" t="n">
        <v>44986</v>
      </c>
      <c r="V300" s="0" t="n">
        <v>0.26</v>
      </c>
      <c r="W300" s="0"/>
      <c r="X300" s="0"/>
      <c r="Y300" s="431" t="n">
        <v>44986</v>
      </c>
      <c r="Z300" s="0" t="n">
        <v>5.055</v>
      </c>
      <c r="AA300" s="0"/>
      <c r="AB300" s="0"/>
      <c r="AC300" s="431" t="n">
        <v>44986</v>
      </c>
      <c r="AD300" s="0" t="n">
        <v>1.217509589258</v>
      </c>
      <c r="AE300" s="0"/>
      <c r="AF300" s="0"/>
      <c r="AG300" s="431" t="n">
        <v>44986</v>
      </c>
      <c r="AH300" s="0" t="n">
        <v>0.064562255261208</v>
      </c>
      <c r="AI300" s="0"/>
      <c r="AJ300" s="0"/>
      <c r="AK300" s="431" t="n">
        <v>44986</v>
      </c>
      <c r="AL300" s="0" t="n">
        <v>0.073289672881207</v>
      </c>
      <c r="AM300" s="0"/>
      <c r="AN300" s="0"/>
      <c r="AO300" s="431" t="n">
        <v>44986</v>
      </c>
      <c r="AP300" s="0" t="n">
        <v>0</v>
      </c>
      <c r="AQ300" s="0"/>
      <c r="AR300" s="0"/>
      <c r="AS300" s="0"/>
      <c r="AT300" s="0"/>
      <c r="AU300" s="0"/>
      <c r="AW300" s="431" t="n">
        <v>44986</v>
      </c>
      <c r="AX300" s="0" t="n">
        <v>0</v>
      </c>
      <c r="AY300" s="0"/>
      <c r="BA300" s="431" t="n">
        <v>44774</v>
      </c>
      <c r="BB300" s="0" t="n">
        <v>0</v>
      </c>
      <c r="BC300" s="0"/>
      <c r="BE300" s="0"/>
      <c r="BF300" s="0"/>
      <c r="BG300" s="0"/>
      <c r="BI300" s="431" t="n">
        <v>44896</v>
      </c>
      <c r="BJ300" s="0" t="n">
        <v>0</v>
      </c>
      <c r="BK300" s="0"/>
      <c r="BM300" s="0"/>
      <c r="BN300" s="0"/>
      <c r="BO300" s="0"/>
    </row>
    <row r="301" customFormat="false" ht="12.75" hidden="false" customHeight="false" outlineLevel="0" collapsed="false">
      <c r="A301" s="431" t="n">
        <v>45017</v>
      </c>
      <c r="B301" s="0" t="n">
        <v>0</v>
      </c>
      <c r="C301" s="0"/>
      <c r="D301" s="0"/>
      <c r="E301" s="431" t="n">
        <v>45017</v>
      </c>
      <c r="F301" s="0" t="n">
        <v>0</v>
      </c>
      <c r="G301" s="0"/>
      <c r="H301" s="0"/>
      <c r="I301" s="431" t="n">
        <v>45017</v>
      </c>
      <c r="J301" s="0" t="n">
        <v>0.54</v>
      </c>
      <c r="K301" s="0"/>
      <c r="L301" s="0"/>
      <c r="M301" s="431" t="n">
        <v>45017</v>
      </c>
      <c r="N301" s="0" t="n">
        <v>0.43</v>
      </c>
      <c r="O301" s="0"/>
      <c r="P301" s="0"/>
      <c r="Q301" s="431" t="n">
        <v>45017</v>
      </c>
      <c r="R301" s="0" t="n">
        <v>0.1975</v>
      </c>
      <c r="S301" s="0"/>
      <c r="T301" s="0"/>
      <c r="U301" s="431" t="n">
        <v>45017</v>
      </c>
      <c r="V301" s="0" t="n">
        <v>0.1775</v>
      </c>
      <c r="W301" s="0"/>
      <c r="X301" s="0"/>
      <c r="Y301" s="431" t="n">
        <v>45017</v>
      </c>
      <c r="Z301" s="0" t="n">
        <v>4.972</v>
      </c>
      <c r="AA301" s="0"/>
      <c r="AB301" s="0"/>
      <c r="AC301" s="431" t="n">
        <v>45017</v>
      </c>
      <c r="AD301" s="0" t="n">
        <v>1.216062524918</v>
      </c>
      <c r="AE301" s="0"/>
      <c r="AF301" s="0"/>
      <c r="AG301" s="431" t="n">
        <v>45017</v>
      </c>
      <c r="AH301" s="0" t="n">
        <v>0.064540847708547</v>
      </c>
      <c r="AI301" s="0"/>
      <c r="AJ301" s="0"/>
      <c r="AK301" s="431" t="n">
        <v>45017</v>
      </c>
      <c r="AL301" s="0" t="n">
        <v>0.073289688969666</v>
      </c>
      <c r="AM301" s="0"/>
      <c r="AN301" s="0"/>
      <c r="AO301" s="431" t="n">
        <v>45017</v>
      </c>
      <c r="AP301" s="0" t="n">
        <v>0</v>
      </c>
      <c r="AQ301" s="0"/>
      <c r="AR301" s="0"/>
      <c r="AS301" s="0"/>
      <c r="AT301" s="0"/>
      <c r="AU301" s="0"/>
      <c r="AW301" s="431" t="n">
        <v>45017</v>
      </c>
      <c r="AX301" s="0" t="n">
        <v>0</v>
      </c>
      <c r="AY301" s="0"/>
      <c r="BA301" s="431" t="n">
        <v>44805</v>
      </c>
      <c r="BB301" s="0" t="n">
        <v>0</v>
      </c>
      <c r="BC301" s="0"/>
      <c r="BE301" s="0"/>
      <c r="BF301" s="0"/>
      <c r="BG301" s="0"/>
      <c r="BI301" s="431" t="n">
        <v>44927</v>
      </c>
      <c r="BJ301" s="0" t="n">
        <v>0</v>
      </c>
      <c r="BK301" s="0"/>
      <c r="BM301" s="0"/>
      <c r="BN301" s="0"/>
      <c r="BO301" s="0"/>
    </row>
    <row r="302" customFormat="false" ht="12.75" hidden="false" customHeight="false" outlineLevel="0" collapsed="false">
      <c r="A302" s="431" t="n">
        <v>45047</v>
      </c>
      <c r="B302" s="0" t="n">
        <v>0</v>
      </c>
      <c r="C302" s="0"/>
      <c r="D302" s="0"/>
      <c r="E302" s="431" t="n">
        <v>45047</v>
      </c>
      <c r="F302" s="0" t="n">
        <v>0</v>
      </c>
      <c r="G302" s="0"/>
      <c r="H302" s="0"/>
      <c r="I302" s="431" t="n">
        <v>45047</v>
      </c>
      <c r="J302" s="0" t="n">
        <v>0.425</v>
      </c>
      <c r="K302" s="0"/>
      <c r="L302" s="0"/>
      <c r="M302" s="431" t="n">
        <v>45047</v>
      </c>
      <c r="N302" s="0" t="n">
        <v>0.3825</v>
      </c>
      <c r="O302" s="0"/>
      <c r="P302" s="0"/>
      <c r="Q302" s="431" t="n">
        <v>45047</v>
      </c>
      <c r="R302" s="0" t="n">
        <v>0.1725</v>
      </c>
      <c r="S302" s="0"/>
      <c r="T302" s="0"/>
      <c r="U302" s="431" t="n">
        <v>45047</v>
      </c>
      <c r="V302" s="0" t="n">
        <v>0.1625</v>
      </c>
      <c r="W302" s="0"/>
      <c r="X302" s="0"/>
      <c r="Y302" s="431" t="n">
        <v>45047</v>
      </c>
      <c r="Z302" s="0" t="n">
        <v>4.967</v>
      </c>
      <c r="AA302" s="0"/>
      <c r="AB302" s="0"/>
      <c r="AC302" s="431" t="n">
        <v>45047</v>
      </c>
      <c r="AD302" s="0" t="n">
        <v>1.214659697703</v>
      </c>
      <c r="AE302" s="0"/>
      <c r="AF302" s="0"/>
      <c r="AG302" s="431" t="n">
        <v>45047</v>
      </c>
      <c r="AH302" s="0" t="n">
        <v>0.064520130722246</v>
      </c>
      <c r="AI302" s="0"/>
      <c r="AJ302" s="0"/>
      <c r="AK302" s="431" t="n">
        <v>45047</v>
      </c>
      <c r="AL302" s="0" t="n">
        <v>0.073289704539143</v>
      </c>
      <c r="AM302" s="0"/>
      <c r="AN302" s="0"/>
      <c r="AO302" s="431" t="n">
        <v>45047</v>
      </c>
      <c r="AP302" s="0" t="n">
        <v>0</v>
      </c>
      <c r="AQ302" s="0"/>
      <c r="AR302" s="0"/>
      <c r="AS302" s="0"/>
      <c r="AT302" s="0"/>
      <c r="AU302" s="0"/>
      <c r="AW302" s="431" t="n">
        <v>45047</v>
      </c>
      <c r="AX302" s="0" t="n">
        <v>0</v>
      </c>
      <c r="AY302" s="0"/>
      <c r="BA302" s="431" t="n">
        <v>44835</v>
      </c>
      <c r="BB302" s="0" t="n">
        <v>0</v>
      </c>
      <c r="BC302" s="0"/>
      <c r="BE302" s="0"/>
      <c r="BF302" s="0"/>
      <c r="BG302" s="0"/>
      <c r="BI302" s="431" t="n">
        <v>44958</v>
      </c>
      <c r="BJ302" s="0" t="n">
        <v>0</v>
      </c>
      <c r="BK302" s="0"/>
      <c r="BM302" s="0"/>
      <c r="BN302" s="0"/>
      <c r="BO302" s="0"/>
    </row>
    <row r="303" customFormat="false" ht="12.75" hidden="false" customHeight="false" outlineLevel="0" collapsed="false">
      <c r="A303" s="431" t="n">
        <v>45078</v>
      </c>
      <c r="B303" s="0" t="n">
        <v>0</v>
      </c>
      <c r="C303" s="0"/>
      <c r="D303" s="0"/>
      <c r="E303" s="431" t="n">
        <v>45078</v>
      </c>
      <c r="F303" s="0" t="n">
        <v>0</v>
      </c>
      <c r="G303" s="0"/>
      <c r="H303" s="0"/>
      <c r="I303" s="431" t="n">
        <v>45078</v>
      </c>
      <c r="J303" s="0" t="n">
        <v>0.425</v>
      </c>
      <c r="K303" s="0"/>
      <c r="L303" s="0"/>
      <c r="M303" s="431" t="n">
        <v>45078</v>
      </c>
      <c r="N303" s="0" t="n">
        <v>0.3825</v>
      </c>
      <c r="O303" s="0"/>
      <c r="P303" s="0"/>
      <c r="Q303" s="431" t="n">
        <v>45078</v>
      </c>
      <c r="R303" s="0" t="n">
        <v>0.1725</v>
      </c>
      <c r="S303" s="0"/>
      <c r="T303" s="0"/>
      <c r="U303" s="431" t="n">
        <v>45078</v>
      </c>
      <c r="V303" s="0" t="n">
        <v>0.1625</v>
      </c>
      <c r="W303" s="0"/>
      <c r="X303" s="0"/>
      <c r="Y303" s="431" t="n">
        <v>45078</v>
      </c>
      <c r="Z303" s="0" t="n">
        <v>4.992</v>
      </c>
      <c r="AA303" s="0"/>
      <c r="AB303" s="0"/>
      <c r="AC303" s="431" t="n">
        <v>45078</v>
      </c>
      <c r="AD303" s="0" t="n">
        <v>1.213207598657</v>
      </c>
      <c r="AE303" s="0"/>
      <c r="AF303" s="0"/>
      <c r="AG303" s="431" t="n">
        <v>45078</v>
      </c>
      <c r="AH303" s="0" t="n">
        <v>0.064498723169885</v>
      </c>
      <c r="AI303" s="0"/>
      <c r="AJ303" s="0"/>
      <c r="AK303" s="431" t="n">
        <v>45078</v>
      </c>
      <c r="AL303" s="0" t="n">
        <v>0.073289720627602</v>
      </c>
      <c r="AM303" s="0"/>
      <c r="AN303" s="0"/>
      <c r="AO303" s="431" t="n">
        <v>45078</v>
      </c>
      <c r="AP303" s="0" t="n">
        <v>0</v>
      </c>
      <c r="AQ303" s="0"/>
      <c r="AR303" s="0"/>
      <c r="AS303" s="0"/>
      <c r="AT303" s="0"/>
      <c r="AU303" s="0"/>
      <c r="AW303" s="431" t="n">
        <v>45078</v>
      </c>
      <c r="AX303" s="0" t="n">
        <v>0</v>
      </c>
      <c r="AY303" s="0"/>
      <c r="BA303" s="431" t="n">
        <v>44866</v>
      </c>
      <c r="BB303" s="0" t="n">
        <v>0</v>
      </c>
      <c r="BC303" s="0"/>
      <c r="BE303" s="0"/>
      <c r="BF303" s="0"/>
      <c r="BG303" s="0"/>
      <c r="BI303" s="431" t="n">
        <v>44986</v>
      </c>
      <c r="BJ303" s="0" t="n">
        <v>0</v>
      </c>
      <c r="BK303" s="0"/>
      <c r="BM303" s="0"/>
      <c r="BN303" s="0"/>
      <c r="BO303" s="0"/>
    </row>
    <row r="304" customFormat="false" ht="12.75" hidden="false" customHeight="false" outlineLevel="0" collapsed="false">
      <c r="A304" s="431" t="n">
        <v>45108</v>
      </c>
      <c r="B304" s="0" t="n">
        <v>0</v>
      </c>
      <c r="C304" s="0"/>
      <c r="D304" s="0"/>
      <c r="E304" s="431" t="n">
        <v>45108</v>
      </c>
      <c r="F304" s="0" t="n">
        <v>0</v>
      </c>
      <c r="G304" s="0"/>
      <c r="H304" s="0"/>
      <c r="I304" s="431" t="n">
        <v>45108</v>
      </c>
      <c r="J304" s="0" t="n">
        <v>0.46</v>
      </c>
      <c r="K304" s="0"/>
      <c r="L304" s="0"/>
      <c r="M304" s="431" t="n">
        <v>45108</v>
      </c>
      <c r="N304" s="0" t="n">
        <v>0.41</v>
      </c>
      <c r="O304" s="0"/>
      <c r="P304" s="0"/>
      <c r="Q304" s="431" t="n">
        <v>45108</v>
      </c>
      <c r="R304" s="0" t="n">
        <v>0.185</v>
      </c>
      <c r="S304" s="0"/>
      <c r="T304" s="0"/>
      <c r="U304" s="431" t="n">
        <v>45108</v>
      </c>
      <c r="V304" s="0" t="n">
        <v>0.1625</v>
      </c>
      <c r="W304" s="0"/>
      <c r="X304" s="0"/>
      <c r="Y304" s="431" t="n">
        <v>45108</v>
      </c>
      <c r="Z304" s="0" t="n">
        <v>5.054</v>
      </c>
      <c r="AA304" s="0"/>
      <c r="AB304" s="0"/>
      <c r="AC304" s="431" t="n">
        <v>45108</v>
      </c>
      <c r="AD304" s="0" t="n">
        <v>1.211799923912</v>
      </c>
      <c r="AE304" s="0"/>
      <c r="AF304" s="0"/>
      <c r="AG304" s="431" t="n">
        <v>45108</v>
      </c>
      <c r="AH304" s="0" t="n">
        <v>0.064478006183873</v>
      </c>
      <c r="AI304" s="0"/>
      <c r="AJ304" s="0"/>
      <c r="AK304" s="431" t="n">
        <v>45108</v>
      </c>
      <c r="AL304" s="0" t="n">
        <v>0.073289736197078</v>
      </c>
      <c r="AM304" s="0"/>
      <c r="AN304" s="0"/>
      <c r="AO304" s="431" t="n">
        <v>45108</v>
      </c>
      <c r="AP304" s="0" t="n">
        <v>0</v>
      </c>
      <c r="AQ304" s="0"/>
      <c r="AR304" s="0"/>
      <c r="AS304" s="0"/>
      <c r="AT304" s="0"/>
      <c r="AU304" s="0"/>
      <c r="AW304" s="431" t="n">
        <v>45108</v>
      </c>
      <c r="AX304" s="0" t="n">
        <v>0</v>
      </c>
      <c r="AY304" s="0"/>
      <c r="BA304" s="431" t="n">
        <v>44896</v>
      </c>
      <c r="BB304" s="0" t="n">
        <v>0</v>
      </c>
      <c r="BC304" s="0"/>
      <c r="BE304" s="0"/>
      <c r="BF304" s="0"/>
      <c r="BG304" s="0"/>
      <c r="BI304" s="431" t="n">
        <v>45017</v>
      </c>
      <c r="BJ304" s="0" t="n">
        <v>0</v>
      </c>
      <c r="BK304" s="0"/>
      <c r="BM304" s="0"/>
      <c r="BN304" s="0"/>
      <c r="BO304" s="0"/>
    </row>
    <row r="305" customFormat="false" ht="12.75" hidden="false" customHeight="false" outlineLevel="0" collapsed="false">
      <c r="A305" s="431" t="n">
        <v>45139</v>
      </c>
      <c r="B305" s="0" t="n">
        <v>0</v>
      </c>
      <c r="C305" s="0"/>
      <c r="D305" s="0"/>
      <c r="E305" s="431" t="n">
        <v>45139</v>
      </c>
      <c r="F305" s="0" t="n">
        <v>0</v>
      </c>
      <c r="G305" s="0"/>
      <c r="H305" s="0"/>
      <c r="I305" s="431" t="n">
        <v>45139</v>
      </c>
      <c r="J305" s="0" t="n">
        <v>0.525</v>
      </c>
      <c r="K305" s="0"/>
      <c r="L305" s="0"/>
      <c r="M305" s="431" t="n">
        <v>45139</v>
      </c>
      <c r="N305" s="0" t="n">
        <v>0.41</v>
      </c>
      <c r="O305" s="0"/>
      <c r="P305" s="0"/>
      <c r="Q305" s="431" t="n">
        <v>45139</v>
      </c>
      <c r="R305" s="0" t="n">
        <v>0.185</v>
      </c>
      <c r="S305" s="0"/>
      <c r="T305" s="0"/>
      <c r="U305" s="431" t="n">
        <v>45139</v>
      </c>
      <c r="V305" s="0" t="n">
        <v>0.1625</v>
      </c>
      <c r="W305" s="0"/>
      <c r="X305" s="0"/>
      <c r="Y305" s="431" t="n">
        <v>45139</v>
      </c>
      <c r="Z305" s="0" t="n">
        <v>5.046</v>
      </c>
      <c r="AA305" s="0"/>
      <c r="AB305" s="0"/>
      <c r="AC305" s="431" t="n">
        <v>45139</v>
      </c>
      <c r="AD305" s="0" t="n">
        <v>1.210342841365</v>
      </c>
      <c r="AE305" s="0"/>
      <c r="AF305" s="0"/>
      <c r="AG305" s="431" t="n">
        <v>45139</v>
      </c>
      <c r="AH305" s="0" t="n">
        <v>0.064456598631811</v>
      </c>
      <c r="AI305" s="0"/>
      <c r="AJ305" s="0"/>
      <c r="AK305" s="431" t="n">
        <v>45139</v>
      </c>
      <c r="AL305" s="0" t="n">
        <v>0.073289752285537</v>
      </c>
      <c r="AM305" s="0"/>
      <c r="AN305" s="0"/>
      <c r="AO305" s="431" t="n">
        <v>45139</v>
      </c>
      <c r="AP305" s="0" t="n">
        <v>0</v>
      </c>
      <c r="AQ305" s="0"/>
      <c r="AR305" s="0"/>
      <c r="AS305" s="0"/>
      <c r="AT305" s="0"/>
      <c r="AU305" s="0"/>
      <c r="AW305" s="431" t="n">
        <v>45139</v>
      </c>
      <c r="AX305" s="0" t="n">
        <v>0</v>
      </c>
      <c r="AY305" s="0"/>
      <c r="BA305" s="431" t="n">
        <v>44927</v>
      </c>
      <c r="BB305" s="0" t="n">
        <v>0</v>
      </c>
      <c r="BC305" s="0"/>
      <c r="BE305" s="0"/>
      <c r="BF305" s="0"/>
      <c r="BG305" s="0"/>
      <c r="BI305" s="431" t="n">
        <v>45047</v>
      </c>
      <c r="BJ305" s="0" t="n">
        <v>0</v>
      </c>
      <c r="BK305" s="0"/>
      <c r="BM305" s="0"/>
      <c r="BN305" s="0"/>
      <c r="BO305" s="0"/>
    </row>
    <row r="306" customFormat="false" ht="12.75" hidden="false" customHeight="false" outlineLevel="0" collapsed="false">
      <c r="A306" s="431" t="n">
        <v>45170</v>
      </c>
      <c r="B306" s="0" t="n">
        <v>0</v>
      </c>
      <c r="C306" s="0"/>
      <c r="D306" s="0"/>
      <c r="E306" s="431" t="n">
        <v>45170</v>
      </c>
      <c r="F306" s="0" t="n">
        <v>0</v>
      </c>
      <c r="G306" s="0"/>
      <c r="H306" s="0"/>
      <c r="I306" s="431" t="n">
        <v>45170</v>
      </c>
      <c r="J306" s="0" t="n">
        <v>0.425</v>
      </c>
      <c r="K306" s="0"/>
      <c r="L306" s="0"/>
      <c r="M306" s="431" t="n">
        <v>45170</v>
      </c>
      <c r="N306" s="0" t="n">
        <v>0.3825</v>
      </c>
      <c r="O306" s="0"/>
      <c r="P306" s="0"/>
      <c r="Q306" s="431" t="n">
        <v>45170</v>
      </c>
      <c r="R306" s="0" t="n">
        <v>0.1625</v>
      </c>
      <c r="S306" s="0"/>
      <c r="T306" s="0"/>
      <c r="U306" s="431" t="n">
        <v>45170</v>
      </c>
      <c r="V306" s="0" t="n">
        <v>0.1625</v>
      </c>
      <c r="W306" s="0"/>
      <c r="X306" s="0"/>
      <c r="Y306" s="431" t="n">
        <v>45170</v>
      </c>
      <c r="Z306" s="0" t="n">
        <v>5.016</v>
      </c>
      <c r="AA306" s="0"/>
      <c r="AB306" s="0"/>
      <c r="AC306" s="431" t="n">
        <v>45170</v>
      </c>
      <c r="AD306" s="0" t="n">
        <v>1.20888324587</v>
      </c>
      <c r="AE306" s="0"/>
      <c r="AF306" s="0"/>
      <c r="AG306" s="431" t="n">
        <v>45170</v>
      </c>
      <c r="AH306" s="0" t="n">
        <v>0.064435191079899</v>
      </c>
      <c r="AI306" s="0"/>
      <c r="AJ306" s="0"/>
      <c r="AK306" s="431" t="n">
        <v>45170</v>
      </c>
      <c r="AL306" s="0" t="n">
        <v>0.073289768374</v>
      </c>
      <c r="AM306" s="0"/>
      <c r="AN306" s="0"/>
      <c r="AO306" s="431" t="n">
        <v>45170</v>
      </c>
      <c r="AP306" s="0" t="n">
        <v>0</v>
      </c>
      <c r="AQ306" s="0"/>
      <c r="AR306" s="0"/>
      <c r="AS306" s="0"/>
      <c r="AT306" s="0"/>
      <c r="AU306" s="0"/>
      <c r="AW306" s="431" t="n">
        <v>45170</v>
      </c>
      <c r="AX306" s="0" t="n">
        <v>0</v>
      </c>
      <c r="AY306" s="0"/>
      <c r="BA306" s="431" t="n">
        <v>44958</v>
      </c>
      <c r="BB306" s="0" t="n">
        <v>0</v>
      </c>
      <c r="BC306" s="0"/>
      <c r="BE306" s="0"/>
      <c r="BF306" s="0"/>
      <c r="BG306" s="0"/>
      <c r="BI306" s="431" t="n">
        <v>45078</v>
      </c>
      <c r="BJ306" s="0" t="n">
        <v>0</v>
      </c>
      <c r="BK306" s="0"/>
      <c r="BM306" s="0"/>
      <c r="BN306" s="0"/>
      <c r="BO306" s="0"/>
    </row>
    <row r="307" customFormat="false" ht="12.75" hidden="false" customHeight="false" outlineLevel="0" collapsed="false">
      <c r="A307" s="431" t="n">
        <v>45200</v>
      </c>
      <c r="B307" s="0" t="n">
        <v>0</v>
      </c>
      <c r="C307" s="0"/>
      <c r="D307" s="0"/>
      <c r="E307" s="431" t="n">
        <v>45200</v>
      </c>
      <c r="F307" s="0" t="n">
        <v>0</v>
      </c>
      <c r="G307" s="0"/>
      <c r="H307" s="0"/>
      <c r="I307" s="431" t="n">
        <v>45200</v>
      </c>
      <c r="J307" s="0" t="n">
        <v>0.345</v>
      </c>
      <c r="K307" s="0"/>
      <c r="L307" s="0"/>
      <c r="M307" s="431" t="n">
        <v>45200</v>
      </c>
      <c r="N307" s="0" t="n">
        <v>0.3625</v>
      </c>
      <c r="O307" s="0"/>
      <c r="P307" s="0"/>
      <c r="Q307" s="431" t="n">
        <v>45200</v>
      </c>
      <c r="R307" s="0" t="n">
        <v>0.185</v>
      </c>
      <c r="S307" s="0"/>
      <c r="T307" s="0"/>
      <c r="U307" s="431" t="n">
        <v>45200</v>
      </c>
      <c r="V307" s="0" t="n">
        <v>0.165</v>
      </c>
      <c r="W307" s="0"/>
      <c r="X307" s="0"/>
      <c r="Y307" s="431" t="n">
        <v>45200</v>
      </c>
      <c r="Z307" s="0" t="n">
        <v>5.014</v>
      </c>
      <c r="AA307" s="0"/>
      <c r="AB307" s="0"/>
      <c r="AC307" s="431" t="n">
        <v>45200</v>
      </c>
      <c r="AD307" s="0" t="n">
        <v>1.207468353925</v>
      </c>
      <c r="AE307" s="0"/>
      <c r="AF307" s="0"/>
      <c r="AG307" s="431" t="n">
        <v>45200</v>
      </c>
      <c r="AH307" s="0" t="n">
        <v>0.064414474094324</v>
      </c>
      <c r="AI307" s="0"/>
      <c r="AJ307" s="0"/>
      <c r="AK307" s="431" t="n">
        <v>45200</v>
      </c>
      <c r="AL307" s="0" t="n">
        <v>0.073289783943473</v>
      </c>
      <c r="AM307" s="0"/>
      <c r="AN307" s="0"/>
      <c r="AO307" s="431" t="n">
        <v>45200</v>
      </c>
      <c r="AP307" s="0" t="n">
        <v>0</v>
      </c>
      <c r="AQ307" s="0"/>
      <c r="AR307" s="0"/>
      <c r="AS307" s="0"/>
      <c r="AT307" s="0"/>
      <c r="AU307" s="0"/>
      <c r="AW307" s="431" t="n">
        <v>45200</v>
      </c>
      <c r="AX307" s="0" t="n">
        <v>0</v>
      </c>
      <c r="AY307" s="0"/>
      <c r="BA307" s="431" t="n">
        <v>44986</v>
      </c>
      <c r="BB307" s="0" t="n">
        <v>0</v>
      </c>
      <c r="BC307" s="0"/>
      <c r="BE307" s="0"/>
      <c r="BF307" s="0"/>
      <c r="BG307" s="0"/>
      <c r="BI307" s="431" t="n">
        <v>45108</v>
      </c>
      <c r="BJ307" s="0" t="n">
        <v>0</v>
      </c>
      <c r="BK307" s="0"/>
      <c r="BM307" s="0"/>
      <c r="BN307" s="0"/>
      <c r="BO307" s="0"/>
    </row>
    <row r="308" customFormat="false" ht="12.75" hidden="false" customHeight="false" outlineLevel="0" collapsed="false">
      <c r="A308" s="431" t="n">
        <v>45231</v>
      </c>
      <c r="B308" s="0" t="n">
        <v>0</v>
      </c>
      <c r="C308" s="0"/>
      <c r="D308" s="0"/>
      <c r="E308" s="431" t="n">
        <v>45231</v>
      </c>
      <c r="F308" s="0" t="n">
        <v>0</v>
      </c>
      <c r="G308" s="0"/>
      <c r="H308" s="0"/>
      <c r="I308" s="431" t="n">
        <v>45231</v>
      </c>
      <c r="J308" s="0" t="n">
        <v>0.725</v>
      </c>
      <c r="K308" s="0"/>
      <c r="L308" s="0"/>
      <c r="M308" s="431" t="n">
        <v>45231</v>
      </c>
      <c r="N308" s="0" t="n">
        <v>0.695</v>
      </c>
      <c r="O308" s="0"/>
      <c r="P308" s="0"/>
      <c r="Q308" s="431" t="n">
        <v>45231</v>
      </c>
      <c r="R308" s="0" t="n">
        <v>0.2875</v>
      </c>
      <c r="S308" s="0"/>
      <c r="T308" s="0"/>
      <c r="U308" s="431" t="n">
        <v>45231</v>
      </c>
      <c r="V308" s="0" t="n">
        <v>0.24</v>
      </c>
      <c r="W308" s="0"/>
      <c r="X308" s="0"/>
      <c r="Y308" s="431" t="n">
        <v>45231</v>
      </c>
      <c r="Z308" s="0" t="n">
        <v>5.012</v>
      </c>
      <c r="AA308" s="0"/>
      <c r="AB308" s="0"/>
      <c r="AC308" s="431" t="n">
        <v>45231</v>
      </c>
      <c r="AD308" s="0" t="n">
        <v>1.206003852313</v>
      </c>
      <c r="AE308" s="0"/>
      <c r="AF308" s="0"/>
      <c r="AG308" s="431" t="n">
        <v>45231</v>
      </c>
      <c r="AH308" s="0" t="n">
        <v>0.064393066542712</v>
      </c>
      <c r="AI308" s="0"/>
      <c r="AJ308" s="0"/>
      <c r="AK308" s="431" t="n">
        <v>45231</v>
      </c>
      <c r="AL308" s="0" t="n">
        <v>0.073289800031932</v>
      </c>
      <c r="AM308" s="0"/>
      <c r="AN308" s="0"/>
      <c r="AO308" s="431" t="n">
        <v>45231</v>
      </c>
      <c r="AP308" s="0" t="n">
        <v>0</v>
      </c>
      <c r="AQ308" s="0"/>
      <c r="AR308" s="0"/>
      <c r="AS308" s="0"/>
      <c r="AT308" s="0"/>
      <c r="AU308" s="0"/>
      <c r="AW308" s="431" t="n">
        <v>45231</v>
      </c>
      <c r="AX308" s="0" t="n">
        <v>0</v>
      </c>
      <c r="AY308" s="0"/>
      <c r="BA308" s="431" t="n">
        <v>45017</v>
      </c>
      <c r="BB308" s="0" t="n">
        <v>0</v>
      </c>
      <c r="BC308" s="0"/>
      <c r="BE308" s="0"/>
      <c r="BF308" s="0"/>
      <c r="BG308" s="0"/>
      <c r="BI308" s="431" t="n">
        <v>45139</v>
      </c>
      <c r="BJ308" s="0" t="n">
        <v>0</v>
      </c>
      <c r="BK308" s="0"/>
      <c r="BM308" s="0"/>
      <c r="BN308" s="0"/>
      <c r="BO308" s="0"/>
    </row>
    <row r="309" customFormat="false" ht="12.75" hidden="false" customHeight="false" outlineLevel="0" collapsed="false">
      <c r="A309" s="431" t="n">
        <v>45261</v>
      </c>
      <c r="B309" s="0" t="n">
        <v>0</v>
      </c>
      <c r="C309" s="0"/>
      <c r="D309" s="0"/>
      <c r="E309" s="431" t="n">
        <v>45261</v>
      </c>
      <c r="F309" s="0" t="n">
        <v>0</v>
      </c>
      <c r="G309" s="0"/>
      <c r="H309" s="0"/>
      <c r="I309" s="431" t="n">
        <v>45261</v>
      </c>
      <c r="J309" s="0" t="n">
        <v>1.045</v>
      </c>
      <c r="K309" s="0"/>
      <c r="L309" s="0"/>
      <c r="M309" s="431" t="n">
        <v>45261</v>
      </c>
      <c r="N309" s="0" t="n">
        <v>1.01</v>
      </c>
      <c r="O309" s="0"/>
      <c r="P309" s="0"/>
      <c r="Q309" s="431" t="n">
        <v>45261</v>
      </c>
      <c r="R309" s="0" t="n">
        <v>0.3375</v>
      </c>
      <c r="S309" s="0"/>
      <c r="T309" s="0"/>
      <c r="U309" s="431" t="n">
        <v>45261</v>
      </c>
      <c r="V309" s="0" t="n">
        <v>0.295</v>
      </c>
      <c r="W309" s="0"/>
      <c r="X309" s="0"/>
      <c r="Y309" s="431" t="n">
        <v>45261</v>
      </c>
      <c r="Z309" s="0" t="n">
        <v>5.052</v>
      </c>
      <c r="AA309" s="0"/>
      <c r="AB309" s="0"/>
      <c r="AC309" s="431" t="n">
        <v>45261</v>
      </c>
      <c r="AD309" s="0" t="n">
        <v>1.204584237381</v>
      </c>
      <c r="AE309" s="0"/>
      <c r="AF309" s="0"/>
      <c r="AG309" s="431" t="n">
        <v>45261</v>
      </c>
      <c r="AH309" s="0" t="n">
        <v>0.064372349557427</v>
      </c>
      <c r="AI309" s="0"/>
      <c r="AJ309" s="0"/>
      <c r="AK309" s="431" t="n">
        <v>45261</v>
      </c>
      <c r="AL309" s="0" t="n">
        <v>0.073289815601408</v>
      </c>
      <c r="AM309" s="0"/>
      <c r="AN309" s="0"/>
      <c r="AO309" s="431" t="n">
        <v>45261</v>
      </c>
      <c r="AP309" s="0" t="n">
        <v>0</v>
      </c>
      <c r="AQ309" s="0"/>
      <c r="AR309" s="0"/>
      <c r="AS309" s="0"/>
      <c r="AT309" s="0"/>
      <c r="AU309" s="0"/>
      <c r="AW309" s="431" t="n">
        <v>45261</v>
      </c>
      <c r="AX309" s="0" t="n">
        <v>0</v>
      </c>
      <c r="AY309" s="0"/>
      <c r="BA309" s="431" t="n">
        <v>45047</v>
      </c>
      <c r="BB309" s="0" t="n">
        <v>0</v>
      </c>
      <c r="BC309" s="0"/>
      <c r="BE309" s="0"/>
      <c r="BF309" s="0"/>
      <c r="BG309" s="0"/>
      <c r="BI309" s="431" t="n">
        <v>45170</v>
      </c>
      <c r="BJ309" s="0" t="n">
        <v>0</v>
      </c>
      <c r="BK309" s="0"/>
      <c r="BM309" s="0"/>
      <c r="BN309" s="0"/>
      <c r="BO309" s="0"/>
    </row>
    <row r="310" customFormat="false" ht="12.75" hidden="false" customHeight="false" outlineLevel="0" collapsed="false">
      <c r="A310" s="431" t="n">
        <v>45292</v>
      </c>
      <c r="B310" s="0" t="n">
        <v>0</v>
      </c>
      <c r="C310" s="0"/>
      <c r="D310" s="0"/>
      <c r="E310" s="431" t="n">
        <v>45292</v>
      </c>
      <c r="F310" s="0" t="n">
        <v>0</v>
      </c>
      <c r="G310" s="0"/>
      <c r="H310" s="0"/>
      <c r="I310" s="431" t="n">
        <v>45292</v>
      </c>
      <c r="J310" s="0" t="n">
        <v>1.52</v>
      </c>
      <c r="K310" s="0"/>
      <c r="L310" s="0"/>
      <c r="M310" s="431" t="n">
        <v>45292</v>
      </c>
      <c r="N310" s="0" t="n">
        <v>1.165</v>
      </c>
      <c r="O310" s="0"/>
      <c r="P310" s="0"/>
      <c r="Q310" s="431" t="n">
        <v>45292</v>
      </c>
      <c r="R310" s="0" t="n">
        <v>0.4375</v>
      </c>
      <c r="S310" s="0"/>
      <c r="T310" s="0"/>
      <c r="U310" s="431" t="n">
        <v>45292</v>
      </c>
      <c r="V310" s="0" t="n">
        <v>0.3425</v>
      </c>
      <c r="W310" s="0"/>
      <c r="X310" s="0"/>
      <c r="Y310" s="431" t="n">
        <v>45292</v>
      </c>
      <c r="Z310" s="0" t="n">
        <v>5.319</v>
      </c>
      <c r="AA310" s="0"/>
      <c r="AB310" s="0"/>
      <c r="AC310" s="431" t="n">
        <v>45292</v>
      </c>
      <c r="AD310" s="0" t="n">
        <v>1.203114881065</v>
      </c>
      <c r="AE310" s="0"/>
      <c r="AF310" s="0"/>
      <c r="AG310" s="431" t="n">
        <v>45292</v>
      </c>
      <c r="AH310" s="0" t="n">
        <v>0.064350942006114</v>
      </c>
      <c r="AI310" s="0"/>
      <c r="AJ310" s="0"/>
      <c r="AK310" s="431" t="n">
        <v>45292</v>
      </c>
      <c r="AL310" s="0" t="n">
        <v>0.073289831689867</v>
      </c>
      <c r="AM310" s="0"/>
      <c r="AN310" s="0"/>
      <c r="AO310" s="431" t="n">
        <v>45292</v>
      </c>
      <c r="AP310" s="0" t="n">
        <v>0</v>
      </c>
      <c r="AQ310" s="0"/>
      <c r="AR310" s="0"/>
      <c r="AS310" s="0"/>
      <c r="AT310" s="0"/>
      <c r="AU310" s="0"/>
      <c r="AW310" s="431" t="n">
        <v>45292</v>
      </c>
      <c r="AX310" s="0" t="n">
        <v>0</v>
      </c>
      <c r="AY310" s="0"/>
      <c r="BA310" s="431" t="n">
        <v>45078</v>
      </c>
      <c r="BB310" s="0" t="n">
        <v>0</v>
      </c>
      <c r="BC310" s="0"/>
      <c r="BE310" s="0"/>
      <c r="BF310" s="0"/>
      <c r="BG310" s="0"/>
      <c r="BI310" s="431" t="n">
        <v>45200</v>
      </c>
      <c r="BJ310" s="0" t="n">
        <v>0</v>
      </c>
      <c r="BK310" s="0"/>
      <c r="BM310" s="0"/>
      <c r="BN310" s="0"/>
      <c r="BO310" s="0"/>
    </row>
    <row r="311" customFormat="false" ht="12.75" hidden="false" customHeight="false" outlineLevel="0" collapsed="false">
      <c r="A311" s="431" t="n">
        <v>45323</v>
      </c>
      <c r="B311" s="0" t="n">
        <v>0</v>
      </c>
      <c r="C311" s="0"/>
      <c r="D311" s="0"/>
      <c r="E311" s="431" t="n">
        <v>45323</v>
      </c>
      <c r="F311" s="0" t="n">
        <v>0</v>
      </c>
      <c r="G311" s="0"/>
      <c r="H311" s="0"/>
      <c r="I311" s="431" t="n">
        <v>45323</v>
      </c>
      <c r="J311" s="0" t="n">
        <v>1.4</v>
      </c>
      <c r="K311" s="0"/>
      <c r="L311" s="0"/>
      <c r="M311" s="431" t="n">
        <v>45323</v>
      </c>
      <c r="N311" s="0" t="n">
        <v>1.155</v>
      </c>
      <c r="O311" s="0"/>
      <c r="P311" s="0"/>
      <c r="Q311" s="431" t="n">
        <v>45323</v>
      </c>
      <c r="R311" s="0" t="n">
        <v>0.435</v>
      </c>
      <c r="S311" s="0"/>
      <c r="T311" s="0"/>
      <c r="U311" s="431" t="n">
        <v>45323</v>
      </c>
      <c r="V311" s="0" t="n">
        <v>0.3375</v>
      </c>
      <c r="W311" s="0"/>
      <c r="X311" s="0"/>
      <c r="Y311" s="431" t="n">
        <v>45323</v>
      </c>
      <c r="Z311" s="0" t="n">
        <v>5.278</v>
      </c>
      <c r="AA311" s="0"/>
      <c r="AB311" s="0"/>
      <c r="AC311" s="431" t="n">
        <v>45323</v>
      </c>
      <c r="AD311" s="0" t="n">
        <v>1.201643077331</v>
      </c>
      <c r="AE311" s="0"/>
      <c r="AF311" s="0"/>
      <c r="AG311" s="431" t="n">
        <v>45323</v>
      </c>
      <c r="AH311" s="0" t="n">
        <v>0.064329534454953</v>
      </c>
      <c r="AI311" s="0"/>
      <c r="AJ311" s="0"/>
      <c r="AK311" s="431" t="n">
        <v>45323</v>
      </c>
      <c r="AL311" s="0" t="n">
        <v>0.073289847778327</v>
      </c>
      <c r="AM311" s="0"/>
      <c r="AN311" s="0"/>
      <c r="AO311" s="431" t="n">
        <v>45323</v>
      </c>
      <c r="AP311" s="0" t="n">
        <v>0</v>
      </c>
      <c r="AQ311" s="0"/>
      <c r="AR311" s="0"/>
      <c r="AS311" s="0"/>
      <c r="AT311" s="0"/>
      <c r="AU311" s="0"/>
      <c r="AW311" s="431" t="n">
        <v>45323</v>
      </c>
      <c r="AX311" s="0" t="n">
        <v>0</v>
      </c>
      <c r="AY311" s="0"/>
      <c r="BA311" s="431" t="n">
        <v>45108</v>
      </c>
      <c r="BB311" s="0" t="n">
        <v>0</v>
      </c>
      <c r="BC311" s="0"/>
      <c r="BE311" s="0"/>
      <c r="BF311" s="0"/>
      <c r="BG311" s="0"/>
      <c r="BI311" s="431" t="n">
        <v>45231</v>
      </c>
      <c r="BJ311" s="0" t="n">
        <v>0</v>
      </c>
      <c r="BK311" s="0"/>
      <c r="BM311" s="0"/>
      <c r="BN311" s="0"/>
      <c r="BO311" s="0"/>
    </row>
    <row r="312" customFormat="false" ht="12.75" hidden="false" customHeight="false" outlineLevel="0" collapsed="false">
      <c r="A312" s="431" t="n">
        <v>45352</v>
      </c>
      <c r="B312" s="0" t="n">
        <v>0</v>
      </c>
      <c r="C312" s="0"/>
      <c r="D312" s="0"/>
      <c r="E312" s="431" t="n">
        <v>45352</v>
      </c>
      <c r="F312" s="0" t="n">
        <v>0</v>
      </c>
      <c r="G312" s="0"/>
      <c r="H312" s="0"/>
      <c r="I312" s="431" t="n">
        <v>45352</v>
      </c>
      <c r="J312" s="0" t="n">
        <v>0.88</v>
      </c>
      <c r="K312" s="0"/>
      <c r="L312" s="0"/>
      <c r="M312" s="431" t="n">
        <v>45352</v>
      </c>
      <c r="N312" s="0" t="n">
        <v>0.795</v>
      </c>
      <c r="O312" s="0"/>
      <c r="P312" s="0"/>
      <c r="Q312" s="431" t="n">
        <v>45352</v>
      </c>
      <c r="R312" s="0" t="n">
        <v>0.3025</v>
      </c>
      <c r="S312" s="0"/>
      <c r="T312" s="0"/>
      <c r="U312" s="431" t="n">
        <v>45352</v>
      </c>
      <c r="V312" s="0" t="n">
        <v>0.26</v>
      </c>
      <c r="W312" s="0"/>
      <c r="X312" s="0"/>
      <c r="Y312" s="431" t="n">
        <v>45352</v>
      </c>
      <c r="Z312" s="0" t="n">
        <v>5.204</v>
      </c>
      <c r="AA312" s="0"/>
      <c r="AB312" s="0"/>
      <c r="AC312" s="431" t="n">
        <v>45352</v>
      </c>
      <c r="AD312" s="0" t="n">
        <v>1.200264024802</v>
      </c>
      <c r="AE312" s="0"/>
      <c r="AF312" s="0"/>
      <c r="AG312" s="431" t="n">
        <v>45352</v>
      </c>
      <c r="AH312" s="0" t="n">
        <v>0.064309508036263</v>
      </c>
      <c r="AI312" s="0"/>
      <c r="AJ312" s="0"/>
      <c r="AK312" s="431" t="n">
        <v>45352</v>
      </c>
      <c r="AL312" s="0" t="n">
        <v>0.073289862828821</v>
      </c>
      <c r="AM312" s="0"/>
      <c r="AN312" s="0"/>
      <c r="AO312" s="431" t="n">
        <v>45352</v>
      </c>
      <c r="AP312" s="0" t="n">
        <v>0</v>
      </c>
      <c r="AQ312" s="0"/>
      <c r="AR312" s="0"/>
      <c r="AS312" s="0"/>
      <c r="AT312" s="0"/>
      <c r="AU312" s="0"/>
      <c r="AW312" s="431" t="n">
        <v>45352</v>
      </c>
      <c r="AX312" s="0" t="n">
        <v>0</v>
      </c>
      <c r="AY312" s="0"/>
      <c r="BA312" s="431" t="n">
        <v>45139</v>
      </c>
      <c r="BB312" s="0" t="n">
        <v>0</v>
      </c>
      <c r="BC312" s="0"/>
      <c r="BE312" s="0"/>
      <c r="BF312" s="0"/>
      <c r="BG312" s="0"/>
      <c r="BI312" s="431" t="n">
        <v>45261</v>
      </c>
      <c r="BJ312" s="0" t="n">
        <v>0</v>
      </c>
      <c r="BK312" s="0"/>
      <c r="BM312" s="0"/>
      <c r="BN312" s="0"/>
      <c r="BO312" s="0"/>
    </row>
    <row r="313" customFormat="false" ht="12.75" hidden="false" customHeight="false" outlineLevel="0" collapsed="false">
      <c r="A313" s="431" t="n">
        <v>45383</v>
      </c>
      <c r="B313" s="0" t="n">
        <v>0</v>
      </c>
      <c r="C313" s="0"/>
      <c r="D313" s="0"/>
      <c r="E313" s="431" t="n">
        <v>45383</v>
      </c>
      <c r="F313" s="0" t="n">
        <v>0</v>
      </c>
      <c r="G313" s="0"/>
      <c r="H313" s="0"/>
      <c r="I313" s="431" t="n">
        <v>45383</v>
      </c>
      <c r="J313" s="0" t="n">
        <v>0.54</v>
      </c>
      <c r="K313" s="0"/>
      <c r="L313" s="0"/>
      <c r="M313" s="431" t="n">
        <v>45383</v>
      </c>
      <c r="N313" s="0" t="n">
        <v>0.43</v>
      </c>
      <c r="O313" s="0"/>
      <c r="P313" s="0"/>
      <c r="Q313" s="431" t="n">
        <v>45383</v>
      </c>
      <c r="R313" s="0" t="n">
        <v>0.1975</v>
      </c>
      <c r="S313" s="0"/>
      <c r="T313" s="0"/>
      <c r="U313" s="431" t="n">
        <v>45383</v>
      </c>
      <c r="V313" s="0" t="n">
        <v>0.1775</v>
      </c>
      <c r="W313" s="0"/>
      <c r="X313" s="0"/>
      <c r="Y313" s="431" t="n">
        <v>45383</v>
      </c>
      <c r="Z313" s="0" t="n">
        <v>5.124</v>
      </c>
      <c r="AA313" s="0"/>
      <c r="AB313" s="0"/>
      <c r="AC313" s="431" t="n">
        <v>45383</v>
      </c>
      <c r="AD313" s="0" t="n">
        <v>1.198787521944</v>
      </c>
      <c r="AE313" s="0"/>
      <c r="AF313" s="0"/>
      <c r="AG313" s="431" t="n">
        <v>45383</v>
      </c>
      <c r="AH313" s="0" t="n">
        <v>0.064288100485396</v>
      </c>
      <c r="AI313" s="0"/>
      <c r="AJ313" s="0"/>
      <c r="AK313" s="431" t="n">
        <v>45383</v>
      </c>
      <c r="AL313" s="0" t="n">
        <v>0.07328987891728</v>
      </c>
      <c r="AM313" s="0"/>
      <c r="AN313" s="0"/>
      <c r="AO313" s="431" t="n">
        <v>45383</v>
      </c>
      <c r="AP313" s="0" t="n">
        <v>0</v>
      </c>
      <c r="AQ313" s="0"/>
      <c r="AR313" s="0"/>
      <c r="AS313" s="0"/>
      <c r="AT313" s="0"/>
      <c r="AU313" s="0"/>
      <c r="AW313" s="431" t="n">
        <v>45383</v>
      </c>
      <c r="AX313" s="0" t="n">
        <v>0</v>
      </c>
      <c r="AY313" s="0"/>
      <c r="BA313" s="431" t="n">
        <v>45170</v>
      </c>
      <c r="BB313" s="0" t="n">
        <v>0</v>
      </c>
      <c r="BC313" s="0"/>
      <c r="BE313" s="0"/>
      <c r="BF313" s="0"/>
      <c r="BG313" s="0"/>
      <c r="BI313" s="431" t="n">
        <v>45292</v>
      </c>
      <c r="BJ313" s="0" t="n">
        <v>0</v>
      </c>
      <c r="BK313" s="0"/>
      <c r="BM313" s="0"/>
      <c r="BN313" s="0"/>
      <c r="BO313" s="0"/>
    </row>
    <row r="314" customFormat="false" ht="12.75" hidden="false" customHeight="false" outlineLevel="0" collapsed="false">
      <c r="A314" s="431" t="n">
        <v>45413</v>
      </c>
      <c r="B314" s="0" t="n">
        <v>0</v>
      </c>
      <c r="C314" s="0"/>
      <c r="D314" s="0"/>
      <c r="E314" s="431" t="n">
        <v>45413</v>
      </c>
      <c r="F314" s="0" t="n">
        <v>0</v>
      </c>
      <c r="G314" s="0"/>
      <c r="H314" s="0"/>
      <c r="I314" s="431" t="n">
        <v>45413</v>
      </c>
      <c r="J314" s="0" t="n">
        <v>0.425</v>
      </c>
      <c r="K314" s="0"/>
      <c r="L314" s="0"/>
      <c r="M314" s="431" t="n">
        <v>45413</v>
      </c>
      <c r="N314" s="0" t="n">
        <v>0.3825</v>
      </c>
      <c r="O314" s="0"/>
      <c r="P314" s="0"/>
      <c r="Q314" s="431" t="n">
        <v>45413</v>
      </c>
      <c r="R314" s="0" t="n">
        <v>0.1725</v>
      </c>
      <c r="S314" s="0"/>
      <c r="T314" s="0"/>
      <c r="U314" s="431" t="n">
        <v>45413</v>
      </c>
      <c r="V314" s="0" t="n">
        <v>0.1625</v>
      </c>
      <c r="W314" s="0"/>
      <c r="X314" s="0"/>
      <c r="Y314" s="431" t="n">
        <v>45413</v>
      </c>
      <c r="Z314" s="0" t="n">
        <v>5.12</v>
      </c>
      <c r="AA314" s="0"/>
      <c r="AB314" s="0"/>
      <c r="AC314" s="431" t="n">
        <v>45413</v>
      </c>
      <c r="AD314" s="0" t="n">
        <v>1.197356355027</v>
      </c>
      <c r="AE314" s="0"/>
      <c r="AF314" s="0"/>
      <c r="AG314" s="431" t="n">
        <v>45413</v>
      </c>
      <c r="AH314" s="0" t="n">
        <v>0.064267383500831</v>
      </c>
      <c r="AI314" s="0"/>
      <c r="AJ314" s="0"/>
      <c r="AK314" s="431" t="n">
        <v>45413</v>
      </c>
      <c r="AL314" s="0" t="n">
        <v>0.073289894486756</v>
      </c>
      <c r="AM314" s="0"/>
      <c r="AN314" s="0"/>
      <c r="AO314" s="431" t="n">
        <v>45413</v>
      </c>
      <c r="AP314" s="0" t="n">
        <v>0</v>
      </c>
      <c r="AQ314" s="0"/>
      <c r="AR314" s="0"/>
      <c r="AS314" s="0"/>
      <c r="AT314" s="0"/>
      <c r="AU314" s="0"/>
      <c r="AW314" s="431" t="n">
        <v>45413</v>
      </c>
      <c r="AX314" s="0" t="n">
        <v>0</v>
      </c>
      <c r="AY314" s="0"/>
      <c r="BA314" s="431" t="n">
        <v>45200</v>
      </c>
      <c r="BB314" s="0" t="n">
        <v>0</v>
      </c>
      <c r="BC314" s="0"/>
      <c r="BE314" s="0"/>
      <c r="BF314" s="0"/>
      <c r="BG314" s="0"/>
      <c r="BI314" s="431" t="n">
        <v>45323</v>
      </c>
      <c r="BJ314" s="0" t="n">
        <v>0</v>
      </c>
      <c r="BK314" s="0"/>
      <c r="BM314" s="0"/>
      <c r="BN314" s="0"/>
      <c r="BO314" s="0"/>
    </row>
    <row r="315" customFormat="false" ht="12.75" hidden="false" customHeight="false" outlineLevel="0" collapsed="false">
      <c r="A315" s="431" t="n">
        <v>45444</v>
      </c>
      <c r="B315" s="0" t="n">
        <v>0</v>
      </c>
      <c r="C315" s="0"/>
      <c r="D315" s="0"/>
      <c r="E315" s="431" t="n">
        <v>45444</v>
      </c>
      <c r="F315" s="0" t="n">
        <v>0</v>
      </c>
      <c r="G315" s="0"/>
      <c r="H315" s="0"/>
      <c r="I315" s="431" t="n">
        <v>45444</v>
      </c>
      <c r="J315" s="0" t="n">
        <v>0.425</v>
      </c>
      <c r="K315" s="0"/>
      <c r="L315" s="0"/>
      <c r="M315" s="431" t="n">
        <v>45444</v>
      </c>
      <c r="N315" s="0" t="n">
        <v>0.3825</v>
      </c>
      <c r="O315" s="0"/>
      <c r="P315" s="0"/>
      <c r="Q315" s="431" t="n">
        <v>45444</v>
      </c>
      <c r="R315" s="0" t="n">
        <v>0.1725</v>
      </c>
      <c r="S315" s="0"/>
      <c r="T315" s="0"/>
      <c r="U315" s="431" t="n">
        <v>45444</v>
      </c>
      <c r="V315" s="0" t="n">
        <v>0.1625</v>
      </c>
      <c r="W315" s="0"/>
      <c r="X315" s="0"/>
      <c r="Y315" s="0"/>
      <c r="Z315" s="0"/>
      <c r="AA315" s="0"/>
      <c r="AB315" s="0"/>
      <c r="AC315" s="431" t="n">
        <v>45444</v>
      </c>
      <c r="AD315" s="0" t="n">
        <v>1.195875125903</v>
      </c>
      <c r="AE315" s="0"/>
      <c r="AF315" s="0"/>
      <c r="AG315" s="431" t="n">
        <v>45444</v>
      </c>
      <c r="AH315" s="0" t="n">
        <v>0.064245975950263</v>
      </c>
      <c r="AI315" s="0"/>
      <c r="AJ315" s="0"/>
      <c r="AK315" s="431" t="n">
        <v>45444</v>
      </c>
      <c r="AL315" s="0" t="n">
        <v>0.073289910575216</v>
      </c>
      <c r="AM315" s="0"/>
      <c r="AN315" s="0"/>
      <c r="AO315" s="431" t="n">
        <v>45444</v>
      </c>
      <c r="AP315" s="0" t="n">
        <v>0</v>
      </c>
      <c r="AQ315" s="0"/>
      <c r="AR315" s="0"/>
      <c r="AS315" s="0"/>
      <c r="AT315" s="0"/>
      <c r="AU315" s="0"/>
      <c r="AW315" s="431" t="n">
        <v>45444</v>
      </c>
      <c r="AX315" s="0" t="n">
        <v>0</v>
      </c>
      <c r="AY315" s="0"/>
      <c r="BA315" s="431" t="n">
        <v>45231</v>
      </c>
      <c r="BB315" s="0" t="n">
        <v>0</v>
      </c>
      <c r="BC315" s="0"/>
      <c r="BE315" s="0"/>
      <c r="BF315" s="0"/>
      <c r="BG315" s="0"/>
      <c r="BI315" s="431" t="n">
        <v>45352</v>
      </c>
      <c r="BJ315" s="0" t="n">
        <v>0</v>
      </c>
      <c r="BK315" s="0"/>
      <c r="BM315" s="0"/>
      <c r="BN315" s="0"/>
      <c r="BO315" s="0"/>
    </row>
    <row r="316" customFormat="false" ht="12.75" hidden="false" customHeight="false" outlineLevel="0" collapsed="false">
      <c r="A316" s="431" t="n">
        <v>45474</v>
      </c>
      <c r="B316" s="0" t="n">
        <v>0</v>
      </c>
      <c r="C316" s="0"/>
      <c r="D316" s="0"/>
      <c r="E316" s="431" t="n">
        <v>45474</v>
      </c>
      <c r="F316" s="0" t="n">
        <v>0</v>
      </c>
      <c r="G316" s="0"/>
      <c r="H316" s="0"/>
      <c r="I316" s="431" t="n">
        <v>45474</v>
      </c>
      <c r="J316" s="0" t="n">
        <v>0.46</v>
      </c>
      <c r="K316" s="0"/>
      <c r="L316" s="0"/>
      <c r="M316" s="431" t="n">
        <v>45474</v>
      </c>
      <c r="N316" s="0" t="n">
        <v>0.41</v>
      </c>
      <c r="O316" s="0"/>
      <c r="P316" s="0"/>
      <c r="Q316" s="431" t="n">
        <v>45474</v>
      </c>
      <c r="R316" s="0" t="n">
        <v>0.185</v>
      </c>
      <c r="S316" s="0"/>
      <c r="T316" s="0"/>
      <c r="U316" s="431" t="n">
        <v>45474</v>
      </c>
      <c r="V316" s="0" t="n">
        <v>0.1625</v>
      </c>
      <c r="W316" s="0"/>
      <c r="X316" s="0"/>
      <c r="Y316" s="0"/>
      <c r="Z316" s="0"/>
      <c r="AA316" s="0"/>
      <c r="AB316" s="0"/>
      <c r="AC316" s="431" t="n">
        <v>45474</v>
      </c>
      <c r="AD316" s="0" t="n">
        <v>1.194439410174</v>
      </c>
      <c r="AE316" s="0"/>
      <c r="AF316" s="0"/>
      <c r="AG316" s="431" t="n">
        <v>45474</v>
      </c>
      <c r="AH316" s="0" t="n">
        <v>0.064225258965988</v>
      </c>
      <c r="AI316" s="0"/>
      <c r="AJ316" s="0"/>
      <c r="AK316" s="431" t="n">
        <v>45474</v>
      </c>
      <c r="AL316" s="0" t="n">
        <v>0.073289926144692</v>
      </c>
      <c r="AM316" s="0"/>
      <c r="AN316" s="0"/>
      <c r="AO316" s="431" t="n">
        <v>45474</v>
      </c>
      <c r="AP316" s="0" t="n">
        <v>0</v>
      </c>
      <c r="AQ316" s="0"/>
      <c r="AR316" s="0"/>
      <c r="AS316" s="0"/>
      <c r="AT316" s="0"/>
      <c r="AU316" s="0"/>
      <c r="AW316" s="431" t="n">
        <v>45474</v>
      </c>
      <c r="AX316" s="0" t="n">
        <v>0</v>
      </c>
      <c r="AY316" s="0"/>
      <c r="BA316" s="431" t="n">
        <v>45261</v>
      </c>
      <c r="BB316" s="0" t="n">
        <v>0</v>
      </c>
      <c r="BC316" s="0"/>
      <c r="BE316" s="0"/>
      <c r="BF316" s="0"/>
      <c r="BG316" s="0"/>
      <c r="BI316" s="431" t="n">
        <v>45383</v>
      </c>
      <c r="BJ316" s="0" t="n">
        <v>0</v>
      </c>
      <c r="BK316" s="0"/>
      <c r="BM316" s="0"/>
      <c r="BN316" s="0"/>
      <c r="BO316" s="0"/>
    </row>
    <row r="317" customFormat="false" ht="12.75" hidden="false" customHeight="false" outlineLevel="0" collapsed="false">
      <c r="A317" s="431" t="n">
        <v>45505</v>
      </c>
      <c r="B317" s="0" t="n">
        <v>0</v>
      </c>
      <c r="C317" s="0"/>
      <c r="D317" s="0"/>
      <c r="E317" s="431" t="n">
        <v>45505</v>
      </c>
      <c r="F317" s="0" t="n">
        <v>0</v>
      </c>
      <c r="G317" s="0"/>
      <c r="H317" s="0"/>
      <c r="I317" s="431" t="n">
        <v>45505</v>
      </c>
      <c r="J317" s="0" t="n">
        <v>0.525</v>
      </c>
      <c r="K317" s="0"/>
      <c r="L317" s="0"/>
      <c r="M317" s="431" t="n">
        <v>45505</v>
      </c>
      <c r="N317" s="0" t="n">
        <v>0.41</v>
      </c>
      <c r="O317" s="0"/>
      <c r="P317" s="0"/>
      <c r="Q317" s="431" t="n">
        <v>45505</v>
      </c>
      <c r="R317" s="0" t="n">
        <v>0.185</v>
      </c>
      <c r="S317" s="0"/>
      <c r="T317" s="0"/>
      <c r="U317" s="431" t="n">
        <v>45505</v>
      </c>
      <c r="V317" s="0" t="n">
        <v>0.1625</v>
      </c>
      <c r="W317" s="0"/>
      <c r="X317" s="0"/>
      <c r="Y317" s="0"/>
      <c r="Z317" s="0"/>
      <c r="AA317" s="0"/>
      <c r="AB317" s="0"/>
      <c r="AC317" s="431" t="n">
        <v>45505</v>
      </c>
      <c r="AD317" s="0" t="n">
        <v>1.192953506453</v>
      </c>
      <c r="AE317" s="0"/>
      <c r="AF317" s="0"/>
      <c r="AG317" s="431" t="n">
        <v>45505</v>
      </c>
      <c r="AH317" s="0" t="n">
        <v>0.064203851415719</v>
      </c>
      <c r="AI317" s="0"/>
      <c r="AJ317" s="0"/>
      <c r="AK317" s="431" t="n">
        <v>45505</v>
      </c>
      <c r="AL317" s="0" t="n">
        <v>0.073289942233151</v>
      </c>
      <c r="AM317" s="0"/>
      <c r="AN317" s="0"/>
      <c r="AO317" s="431" t="n">
        <v>45505</v>
      </c>
      <c r="AP317" s="0" t="n">
        <v>0</v>
      </c>
      <c r="AQ317" s="0"/>
      <c r="AR317" s="0"/>
      <c r="AS317" s="0"/>
      <c r="AT317" s="0"/>
      <c r="AU317" s="0"/>
      <c r="AW317" s="431" t="n">
        <v>45505</v>
      </c>
      <c r="AX317" s="0" t="n">
        <v>0</v>
      </c>
      <c r="AY317" s="0"/>
      <c r="BA317" s="431" t="n">
        <v>45292</v>
      </c>
      <c r="BB317" s="0" t="n">
        <v>0</v>
      </c>
      <c r="BC317" s="0"/>
      <c r="BE317" s="0"/>
      <c r="BF317" s="0"/>
      <c r="BG317" s="0"/>
      <c r="BI317" s="431" t="n">
        <v>45413</v>
      </c>
      <c r="BJ317" s="0" t="n">
        <v>0</v>
      </c>
      <c r="BK317" s="0"/>
      <c r="BM317" s="0"/>
      <c r="BN317" s="0"/>
      <c r="BO317" s="0"/>
    </row>
    <row r="318" customFormat="false" ht="12.75" hidden="false" customHeight="false" outlineLevel="0" collapsed="false">
      <c r="A318" s="431" t="n">
        <v>45536</v>
      </c>
      <c r="B318" s="0" t="n">
        <v>0</v>
      </c>
      <c r="C318" s="0"/>
      <c r="D318" s="0"/>
      <c r="E318" s="431" t="n">
        <v>45536</v>
      </c>
      <c r="F318" s="0" t="n">
        <v>0</v>
      </c>
      <c r="G318" s="0"/>
      <c r="H318" s="0"/>
      <c r="I318" s="431" t="n">
        <v>45536</v>
      </c>
      <c r="J318" s="0" t="n">
        <v>0.425</v>
      </c>
      <c r="K318" s="0"/>
      <c r="L318" s="0"/>
      <c r="M318" s="431" t="n">
        <v>45536</v>
      </c>
      <c r="N318" s="0" t="n">
        <v>0.3825</v>
      </c>
      <c r="O318" s="0"/>
      <c r="P318" s="0"/>
      <c r="Q318" s="431" t="n">
        <v>45536</v>
      </c>
      <c r="R318" s="0" t="n">
        <v>0.1625</v>
      </c>
      <c r="S318" s="0"/>
      <c r="T318" s="0"/>
      <c r="U318" s="431" t="n">
        <v>45536</v>
      </c>
      <c r="V318" s="0" t="n">
        <v>0.1625</v>
      </c>
      <c r="W318" s="0"/>
      <c r="X318" s="0"/>
      <c r="Y318" s="0"/>
      <c r="Z318" s="0"/>
      <c r="AA318" s="0"/>
      <c r="AB318" s="0"/>
      <c r="AC318" s="431" t="n">
        <v>45536</v>
      </c>
      <c r="AD318" s="0" t="n">
        <v>1.19146524694</v>
      </c>
      <c r="AE318" s="0"/>
      <c r="AF318" s="0"/>
      <c r="AG318" s="431" t="n">
        <v>45536</v>
      </c>
      <c r="AH318" s="0" t="n">
        <v>0.064182443865603</v>
      </c>
      <c r="AI318" s="0"/>
      <c r="AJ318" s="0"/>
      <c r="AK318" s="431" t="n">
        <v>45536</v>
      </c>
      <c r="AL318" s="0" t="n">
        <v>0.07328995832161</v>
      </c>
      <c r="AM318" s="0"/>
      <c r="AN318" s="0"/>
      <c r="AO318" s="431" t="n">
        <v>45536</v>
      </c>
      <c r="AP318" s="0" t="n">
        <v>0</v>
      </c>
      <c r="AQ318" s="0"/>
      <c r="AR318" s="0"/>
      <c r="AS318" s="0"/>
      <c r="AT318" s="0"/>
      <c r="AU318" s="0"/>
      <c r="AW318" s="431" t="n">
        <v>45536</v>
      </c>
      <c r="AX318" s="0" t="n">
        <v>0</v>
      </c>
      <c r="AY318" s="0"/>
      <c r="BA318" s="431" t="n">
        <v>45323</v>
      </c>
      <c r="BB318" s="0" t="n">
        <v>0</v>
      </c>
      <c r="BC318" s="0"/>
      <c r="BE318" s="0"/>
      <c r="BF318" s="0"/>
      <c r="BG318" s="0"/>
      <c r="BI318" s="431" t="n">
        <v>45444</v>
      </c>
      <c r="BJ318" s="0" t="n">
        <v>0</v>
      </c>
      <c r="BK318" s="0"/>
      <c r="BM318" s="0"/>
      <c r="BN318" s="0"/>
      <c r="BO318" s="0"/>
    </row>
    <row r="319" customFormat="false" ht="12.75" hidden="false" customHeight="false" outlineLevel="0" collapsed="false">
      <c r="A319" s="431" t="n">
        <v>45566</v>
      </c>
      <c r="B319" s="0" t="n">
        <v>0</v>
      </c>
      <c r="C319" s="0"/>
      <c r="D319" s="0"/>
      <c r="E319" s="431" t="n">
        <v>45566</v>
      </c>
      <c r="F319" s="0" t="n">
        <v>0</v>
      </c>
      <c r="G319" s="0"/>
      <c r="H319" s="0"/>
      <c r="I319" s="431" t="n">
        <v>45566</v>
      </c>
      <c r="J319" s="0" t="n">
        <v>0.345</v>
      </c>
      <c r="K319" s="0"/>
      <c r="L319" s="0"/>
      <c r="M319" s="431" t="n">
        <v>45566</v>
      </c>
      <c r="N319" s="0" t="n">
        <v>0.3625</v>
      </c>
      <c r="O319" s="0"/>
      <c r="P319" s="0"/>
      <c r="Q319" s="431" t="n">
        <v>45566</v>
      </c>
      <c r="R319" s="0" t="n">
        <v>0.185</v>
      </c>
      <c r="S319" s="0"/>
      <c r="T319" s="0"/>
      <c r="U319" s="431" t="n">
        <v>45566</v>
      </c>
      <c r="V319" s="0" t="n">
        <v>0.165</v>
      </c>
      <c r="W319" s="0"/>
      <c r="X319" s="0"/>
      <c r="Y319" s="0"/>
      <c r="Z319" s="0"/>
      <c r="AA319" s="0"/>
      <c r="AB319" s="0"/>
      <c r="AC319" s="431" t="n">
        <v>45566</v>
      </c>
      <c r="AD319" s="0" t="n">
        <v>1.190022765364</v>
      </c>
      <c r="AE319" s="0"/>
      <c r="AF319" s="0"/>
      <c r="AG319" s="431" t="n">
        <v>45566</v>
      </c>
      <c r="AH319" s="0" t="n">
        <v>0.064161726881763</v>
      </c>
      <c r="AI319" s="0"/>
      <c r="AJ319" s="0"/>
      <c r="AK319" s="431" t="n">
        <v>45566</v>
      </c>
      <c r="AL319" s="0" t="n">
        <v>0.073289973891087</v>
      </c>
      <c r="AM319" s="0"/>
      <c r="AN319" s="0"/>
      <c r="AO319" s="431" t="n">
        <v>45566</v>
      </c>
      <c r="AP319" s="0" t="n">
        <v>0</v>
      </c>
      <c r="AQ319" s="0"/>
      <c r="AR319" s="0"/>
      <c r="AS319" s="0"/>
      <c r="AT319" s="0"/>
      <c r="AU319" s="0"/>
      <c r="AW319" s="431" t="n">
        <v>45566</v>
      </c>
      <c r="AX319" s="0" t="n">
        <v>0</v>
      </c>
      <c r="AY319" s="0"/>
      <c r="BA319" s="431" t="n">
        <v>45352</v>
      </c>
      <c r="BB319" s="0" t="n">
        <v>0</v>
      </c>
      <c r="BC319" s="0"/>
      <c r="BE319" s="0"/>
      <c r="BF319" s="0"/>
      <c r="BG319" s="0"/>
      <c r="BI319" s="431" t="n">
        <v>45474</v>
      </c>
      <c r="BJ319" s="0" t="n">
        <v>0</v>
      </c>
      <c r="BK319" s="0"/>
      <c r="BM319" s="0"/>
      <c r="BN319" s="0"/>
      <c r="BO319" s="0"/>
    </row>
    <row r="320" customFormat="false" ht="12.75" hidden="false" customHeight="false" outlineLevel="0" collapsed="false">
      <c r="A320" s="431" t="n">
        <v>45597</v>
      </c>
      <c r="B320" s="0" t="n">
        <v>0</v>
      </c>
      <c r="C320" s="0"/>
      <c r="D320" s="0"/>
      <c r="E320" s="431" t="n">
        <v>45597</v>
      </c>
      <c r="F320" s="0" t="n">
        <v>0</v>
      </c>
      <c r="G320" s="0"/>
      <c r="H320" s="0"/>
      <c r="I320" s="431" t="n">
        <v>45597</v>
      </c>
      <c r="J320" s="0" t="n">
        <v>0.725</v>
      </c>
      <c r="K320" s="0"/>
      <c r="L320" s="0"/>
      <c r="M320" s="431" t="n">
        <v>45597</v>
      </c>
      <c r="N320" s="0" t="n">
        <v>0.695</v>
      </c>
      <c r="O320" s="0"/>
      <c r="P320" s="0"/>
      <c r="Q320" s="431" t="n">
        <v>45597</v>
      </c>
      <c r="R320" s="0" t="n">
        <v>0.2875</v>
      </c>
      <c r="S320" s="0"/>
      <c r="T320" s="0"/>
      <c r="U320" s="431" t="n">
        <v>45597</v>
      </c>
      <c r="V320" s="0" t="n">
        <v>0.24</v>
      </c>
      <c r="W320" s="0"/>
      <c r="X320" s="0"/>
      <c r="Y320" s="0"/>
      <c r="Z320" s="0"/>
      <c r="AA320" s="0"/>
      <c r="AB320" s="0"/>
      <c r="AC320" s="431" t="n">
        <v>45597</v>
      </c>
      <c r="AD320" s="0" t="n">
        <v>1.188529909308</v>
      </c>
      <c r="AE320" s="0"/>
      <c r="AF320" s="0"/>
      <c r="AG320" s="431" t="n">
        <v>45597</v>
      </c>
      <c r="AH320" s="0" t="n">
        <v>0.064140319331945</v>
      </c>
      <c r="AI320" s="0"/>
      <c r="AJ320" s="0"/>
      <c r="AK320" s="431" t="n">
        <v>45597</v>
      </c>
      <c r="AL320" s="0" t="n">
        <v>0.073289989979546</v>
      </c>
      <c r="AM320" s="0"/>
      <c r="AN320" s="0"/>
      <c r="AO320" s="431" t="n">
        <v>45597</v>
      </c>
      <c r="AP320" s="0" t="n">
        <v>0</v>
      </c>
      <c r="AQ320" s="0"/>
      <c r="AR320" s="0"/>
      <c r="AS320" s="0"/>
      <c r="AT320" s="0"/>
      <c r="AU320" s="0"/>
      <c r="AW320" s="431" t="n">
        <v>45597</v>
      </c>
      <c r="AX320" s="0" t="n">
        <v>0</v>
      </c>
      <c r="AY320" s="0"/>
      <c r="BA320" s="431" t="n">
        <v>45383</v>
      </c>
      <c r="BB320" s="0" t="n">
        <v>0</v>
      </c>
      <c r="BC320" s="0"/>
      <c r="BE320" s="0"/>
      <c r="BF320" s="0"/>
      <c r="BG320" s="0"/>
      <c r="BI320" s="431" t="n">
        <v>45505</v>
      </c>
      <c r="BJ320" s="0" t="n">
        <v>0</v>
      </c>
      <c r="BK320" s="0"/>
      <c r="BM320" s="0"/>
      <c r="BN320" s="0"/>
      <c r="BO320" s="0"/>
    </row>
    <row r="321" customFormat="false" ht="12.75" hidden="false" customHeight="false" outlineLevel="0" collapsed="false">
      <c r="A321" s="431" t="n">
        <v>45627</v>
      </c>
      <c r="B321" s="0" t="n">
        <v>0</v>
      </c>
      <c r="C321" s="0"/>
      <c r="D321" s="0"/>
      <c r="E321" s="431" t="n">
        <v>45627</v>
      </c>
      <c r="F321" s="0" t="n">
        <v>0</v>
      </c>
      <c r="G321" s="0"/>
      <c r="H321" s="0"/>
      <c r="I321" s="431" t="n">
        <v>45627</v>
      </c>
      <c r="J321" s="0" t="n">
        <v>1.045</v>
      </c>
      <c r="K321" s="0"/>
      <c r="L321" s="0"/>
      <c r="M321" s="431" t="n">
        <v>45627</v>
      </c>
      <c r="N321" s="0" t="n">
        <v>1.01</v>
      </c>
      <c r="O321" s="0"/>
      <c r="P321" s="0"/>
      <c r="Q321" s="431" t="n">
        <v>45627</v>
      </c>
      <c r="R321" s="0" t="n">
        <v>0.3375</v>
      </c>
      <c r="S321" s="0"/>
      <c r="T321" s="0"/>
      <c r="U321" s="431" t="n">
        <v>45627</v>
      </c>
      <c r="V321" s="0" t="n">
        <v>0.295</v>
      </c>
      <c r="W321" s="0"/>
      <c r="X321" s="0"/>
      <c r="Y321" s="0"/>
      <c r="Z321" s="0"/>
      <c r="AA321" s="0"/>
      <c r="AB321" s="0"/>
      <c r="AC321" s="431" t="n">
        <v>45627</v>
      </c>
      <c r="AD321" s="0" t="n">
        <v>1.187083004537</v>
      </c>
      <c r="AE321" s="0"/>
      <c r="AF321" s="0"/>
      <c r="AG321" s="431" t="n">
        <v>45627</v>
      </c>
      <c r="AH321" s="0" t="n">
        <v>0.064119602348396</v>
      </c>
      <c r="AI321" s="0"/>
      <c r="AJ321" s="0"/>
      <c r="AK321" s="431" t="n">
        <v>45627</v>
      </c>
      <c r="AL321" s="0" t="n">
        <v>0.073290005549022</v>
      </c>
      <c r="AM321" s="0"/>
      <c r="AN321" s="0"/>
      <c r="AO321" s="431" t="n">
        <v>45627</v>
      </c>
      <c r="AP321" s="0" t="n">
        <v>0</v>
      </c>
      <c r="AQ321" s="0"/>
      <c r="AR321" s="0"/>
      <c r="AS321" s="0"/>
      <c r="AT321" s="0"/>
      <c r="AU321" s="0"/>
      <c r="AW321" s="431" t="n">
        <v>45627</v>
      </c>
      <c r="AX321" s="0" t="n">
        <v>0</v>
      </c>
      <c r="AY321" s="0"/>
      <c r="BA321" s="431" t="n">
        <v>45413</v>
      </c>
      <c r="BB321" s="0" t="n">
        <v>0</v>
      </c>
      <c r="BC321" s="0"/>
      <c r="BE321" s="0"/>
      <c r="BF321" s="0"/>
      <c r="BG321" s="0"/>
      <c r="BI321" s="431" t="n">
        <v>45536</v>
      </c>
      <c r="BJ321" s="0" t="n">
        <v>0</v>
      </c>
      <c r="BK321" s="0"/>
      <c r="BM321" s="0"/>
      <c r="BN321" s="0"/>
      <c r="BO321" s="0"/>
    </row>
    <row r="322" customFormat="false" ht="12.75" hidden="false" customHeight="false" outlineLevel="0" collapsed="false">
      <c r="A322" s="431" t="n">
        <v>45658</v>
      </c>
      <c r="B322" s="0" t="n">
        <v>0</v>
      </c>
      <c r="C322" s="0"/>
      <c r="D322" s="0"/>
      <c r="E322" s="431" t="n">
        <v>45658</v>
      </c>
      <c r="F322" s="0" t="n">
        <v>0</v>
      </c>
      <c r="G322" s="0"/>
      <c r="H322" s="0"/>
      <c r="I322" s="431" t="n">
        <v>45658</v>
      </c>
      <c r="J322" s="0" t="n">
        <v>1.52</v>
      </c>
      <c r="K322" s="0"/>
      <c r="L322" s="0"/>
      <c r="M322" s="431" t="n">
        <v>45658</v>
      </c>
      <c r="N322" s="0" t="n">
        <v>1.165</v>
      </c>
      <c r="O322" s="0"/>
      <c r="P322" s="0"/>
      <c r="Q322" s="431" t="n">
        <v>45658</v>
      </c>
      <c r="R322" s="0" t="n">
        <v>0.4375</v>
      </c>
      <c r="S322" s="0"/>
      <c r="T322" s="0"/>
      <c r="U322" s="431" t="n">
        <v>45658</v>
      </c>
      <c r="V322" s="0" t="n">
        <v>0.3425</v>
      </c>
      <c r="W322" s="0"/>
      <c r="X322" s="0"/>
      <c r="Y322" s="0"/>
      <c r="Z322" s="0"/>
      <c r="AA322" s="0"/>
      <c r="AB322" s="0"/>
      <c r="AC322" s="431" t="n">
        <v>45658</v>
      </c>
      <c r="AD322" s="0" t="n">
        <v>1.18558560377</v>
      </c>
      <c r="AE322" s="0"/>
      <c r="AF322" s="0"/>
      <c r="AG322" s="431" t="n">
        <v>45658</v>
      </c>
      <c r="AH322" s="0" t="n">
        <v>0.064098194798877</v>
      </c>
      <c r="AI322" s="0"/>
      <c r="AJ322" s="0"/>
      <c r="AK322" s="431" t="n">
        <v>45658</v>
      </c>
      <c r="AL322" s="0" t="n">
        <v>0.073290021637481</v>
      </c>
      <c r="AM322" s="0"/>
      <c r="AN322" s="0"/>
      <c r="AO322" s="431" t="n">
        <v>45658</v>
      </c>
      <c r="AP322" s="0" t="n">
        <v>0</v>
      </c>
      <c r="AQ322" s="0"/>
      <c r="AR322" s="0"/>
      <c r="AS322" s="0"/>
      <c r="AT322" s="0"/>
      <c r="AU322" s="0"/>
      <c r="AW322" s="431" t="n">
        <v>45658</v>
      </c>
      <c r="AX322" s="0" t="n">
        <v>0</v>
      </c>
      <c r="AY322" s="0"/>
      <c r="BA322" s="431" t="n">
        <v>45444</v>
      </c>
      <c r="BB322" s="0" t="n">
        <v>0</v>
      </c>
      <c r="BC322" s="0"/>
      <c r="BE322" s="0"/>
      <c r="BF322" s="0"/>
      <c r="BG322" s="0"/>
      <c r="BI322" s="431" t="n">
        <v>45566</v>
      </c>
      <c r="BJ322" s="0" t="n">
        <v>0</v>
      </c>
      <c r="BK322" s="0"/>
      <c r="BM322" s="0"/>
      <c r="BN322" s="0"/>
      <c r="BO322" s="0"/>
    </row>
    <row r="323" customFormat="false" ht="12.75" hidden="false" customHeight="false" outlineLevel="0" collapsed="false">
      <c r="A323" s="431" t="n">
        <v>45689</v>
      </c>
      <c r="B323" s="0" t="n">
        <v>0</v>
      </c>
      <c r="C323" s="0"/>
      <c r="D323" s="0"/>
      <c r="E323" s="431" t="n">
        <v>45689</v>
      </c>
      <c r="F323" s="0" t="n">
        <v>0</v>
      </c>
      <c r="G323" s="0"/>
      <c r="H323" s="0"/>
      <c r="I323" s="431" t="n">
        <v>45689</v>
      </c>
      <c r="J323" s="0" t="n">
        <v>1.4</v>
      </c>
      <c r="K323" s="0"/>
      <c r="L323" s="0"/>
      <c r="M323" s="431" t="n">
        <v>45689</v>
      </c>
      <c r="N323" s="0" t="n">
        <v>1.155</v>
      </c>
      <c r="O323" s="0"/>
      <c r="P323" s="0"/>
      <c r="Q323" s="431" t="n">
        <v>45689</v>
      </c>
      <c r="R323" s="0" t="n">
        <v>0.435</v>
      </c>
      <c r="S323" s="0"/>
      <c r="T323" s="0"/>
      <c r="U323" s="431" t="n">
        <v>45689</v>
      </c>
      <c r="V323" s="0" t="n">
        <v>0.3375</v>
      </c>
      <c r="W323" s="0"/>
      <c r="X323" s="0"/>
      <c r="Y323" s="0"/>
      <c r="Z323" s="0"/>
      <c r="AA323" s="0"/>
      <c r="AB323" s="0"/>
      <c r="AC323" s="431" t="n">
        <v>45689</v>
      </c>
      <c r="AD323" s="0" t="n">
        <v>1.184085913278</v>
      </c>
      <c r="AE323" s="0"/>
      <c r="AF323" s="0"/>
      <c r="AG323" s="431" t="n">
        <v>45689</v>
      </c>
      <c r="AH323" s="0" t="n">
        <v>0.06407678724951</v>
      </c>
      <c r="AI323" s="0"/>
      <c r="AJ323" s="0"/>
      <c r="AK323" s="431" t="n">
        <v>45689</v>
      </c>
      <c r="AL323" s="0" t="n">
        <v>0.07329003772594</v>
      </c>
      <c r="AM323" s="0"/>
      <c r="AN323" s="0"/>
      <c r="AO323" s="431" t="n">
        <v>45689</v>
      </c>
      <c r="AP323" s="0" t="n">
        <v>0</v>
      </c>
      <c r="AQ323" s="0"/>
      <c r="AR323" s="0"/>
      <c r="AS323" s="0"/>
      <c r="AT323" s="0"/>
      <c r="AU323" s="0"/>
      <c r="AW323" s="431" t="n">
        <v>45689</v>
      </c>
      <c r="AX323" s="0" t="n">
        <v>0</v>
      </c>
      <c r="AY323" s="0"/>
      <c r="BA323" s="431" t="n">
        <v>45474</v>
      </c>
      <c r="BB323" s="0" t="n">
        <v>0</v>
      </c>
      <c r="BC323" s="0"/>
      <c r="BE323" s="0"/>
      <c r="BF323" s="0"/>
      <c r="BG323" s="0"/>
      <c r="BI323" s="431" t="n">
        <v>45597</v>
      </c>
      <c r="BJ323" s="0" t="n">
        <v>0</v>
      </c>
      <c r="BK323" s="0"/>
      <c r="BM323" s="0"/>
      <c r="BN323" s="0"/>
      <c r="BO323" s="0"/>
    </row>
    <row r="324" customFormat="false" ht="12.75" hidden="false" customHeight="false" outlineLevel="0" collapsed="false">
      <c r="A324" s="431" t="n">
        <v>45717</v>
      </c>
      <c r="B324" s="0" t="n">
        <v>0</v>
      </c>
      <c r="C324" s="0"/>
      <c r="D324" s="0"/>
      <c r="E324" s="431" t="n">
        <v>45717</v>
      </c>
      <c r="F324" s="0" t="n">
        <v>0</v>
      </c>
      <c r="G324" s="0"/>
      <c r="H324" s="0"/>
      <c r="I324" s="431" t="n">
        <v>45717</v>
      </c>
      <c r="J324" s="0" t="n">
        <v>0.88</v>
      </c>
      <c r="K324" s="0"/>
      <c r="L324" s="0"/>
      <c r="M324" s="431" t="n">
        <v>45717</v>
      </c>
      <c r="N324" s="0" t="n">
        <v>0.795</v>
      </c>
      <c r="O324" s="0"/>
      <c r="P324" s="0"/>
      <c r="Q324" s="431" t="n">
        <v>45717</v>
      </c>
      <c r="R324" s="0" t="n">
        <v>0.3025</v>
      </c>
      <c r="S324" s="0"/>
      <c r="T324" s="0"/>
      <c r="U324" s="431" t="n">
        <v>45717</v>
      </c>
      <c r="V324" s="0" t="n">
        <v>0.26</v>
      </c>
      <c r="W324" s="0"/>
      <c r="X324" s="0"/>
      <c r="Y324" s="0"/>
      <c r="Z324" s="0"/>
      <c r="AA324" s="0"/>
      <c r="AB324" s="0"/>
      <c r="AC324" s="431" t="n">
        <v>45717</v>
      </c>
      <c r="AD324" s="0" t="n">
        <v>1.182729397211</v>
      </c>
      <c r="AE324" s="0"/>
      <c r="AF324" s="0"/>
      <c r="AG324" s="431" t="n">
        <v>45717</v>
      </c>
      <c r="AH324" s="0" t="n">
        <v>0.0640574513986</v>
      </c>
      <c r="AI324" s="0"/>
      <c r="AJ324" s="0"/>
      <c r="AK324" s="431" t="n">
        <v>45717</v>
      </c>
      <c r="AL324" s="0" t="n">
        <v>0.073290052257452</v>
      </c>
      <c r="AM324" s="0"/>
      <c r="AN324" s="0"/>
      <c r="AO324" s="431" t="n">
        <v>45717</v>
      </c>
      <c r="AP324" s="0" t="n">
        <v>0</v>
      </c>
      <c r="AQ324" s="0"/>
      <c r="AR324" s="0"/>
      <c r="AS324" s="0"/>
      <c r="AT324" s="0"/>
      <c r="AU324" s="0"/>
      <c r="AW324" s="431" t="n">
        <v>45717</v>
      </c>
      <c r="AX324" s="0" t="n">
        <v>0</v>
      </c>
      <c r="AY324" s="0"/>
      <c r="BA324" s="431" t="n">
        <v>45505</v>
      </c>
      <c r="BB324" s="0" t="n">
        <v>0</v>
      </c>
      <c r="BC324" s="0"/>
      <c r="BE324" s="0"/>
      <c r="BF324" s="0"/>
      <c r="BG324" s="0"/>
      <c r="BI324" s="431" t="n">
        <v>45627</v>
      </c>
      <c r="BJ324" s="0" t="n">
        <v>0</v>
      </c>
      <c r="BK324" s="0"/>
      <c r="BM324" s="0"/>
      <c r="BN324" s="0"/>
      <c r="BO324" s="0"/>
    </row>
    <row r="325" customFormat="false" ht="12.75" hidden="false" customHeight="false" outlineLevel="0" collapsed="false">
      <c r="A325" s="431" t="n">
        <v>45748</v>
      </c>
      <c r="B325" s="0" t="n">
        <v>0</v>
      </c>
      <c r="C325" s="0"/>
      <c r="D325" s="0"/>
      <c r="E325" s="431" t="n">
        <v>45748</v>
      </c>
      <c r="F325" s="0" t="n">
        <v>0</v>
      </c>
      <c r="G325" s="0"/>
      <c r="H325" s="0"/>
      <c r="I325" s="431" t="n">
        <v>45748</v>
      </c>
      <c r="J325" s="0" t="n">
        <v>0.54</v>
      </c>
      <c r="K325" s="0"/>
      <c r="L325" s="0"/>
      <c r="M325" s="431" t="n">
        <v>45748</v>
      </c>
      <c r="N325" s="0" t="n">
        <v>0.43</v>
      </c>
      <c r="O325" s="0"/>
      <c r="P325" s="0"/>
      <c r="Q325" s="431" t="n">
        <v>45748</v>
      </c>
      <c r="R325" s="0" t="n">
        <v>0.1975</v>
      </c>
      <c r="S325" s="0"/>
      <c r="T325" s="0"/>
      <c r="U325" s="431" t="n">
        <v>45748</v>
      </c>
      <c r="V325" s="0" t="n">
        <v>0.1775</v>
      </c>
      <c r="W325" s="0"/>
      <c r="X325" s="0"/>
      <c r="Y325" s="0"/>
      <c r="Z325" s="0"/>
      <c r="AA325" s="0"/>
      <c r="AB325" s="0"/>
      <c r="AC325" s="431" t="n">
        <v>45748</v>
      </c>
      <c r="AD325" s="0" t="n">
        <v>1.18122538591</v>
      </c>
      <c r="AE325" s="0"/>
      <c r="AF325" s="0"/>
      <c r="AG325" s="431" t="n">
        <v>45748</v>
      </c>
      <c r="AH325" s="0" t="n">
        <v>0.064036043849523</v>
      </c>
      <c r="AI325" s="0"/>
      <c r="AJ325" s="0"/>
      <c r="AK325" s="431" t="n">
        <v>45748</v>
      </c>
      <c r="AL325" s="0" t="n">
        <v>0.073290068345911</v>
      </c>
      <c r="AM325" s="0"/>
      <c r="AN325" s="0"/>
      <c r="AO325" s="431" t="n">
        <v>45748</v>
      </c>
      <c r="AP325" s="0" t="n">
        <v>0</v>
      </c>
      <c r="AQ325" s="0"/>
      <c r="AR325" s="0"/>
      <c r="AS325" s="0"/>
      <c r="AT325" s="0"/>
      <c r="AU325" s="0"/>
      <c r="AW325" s="431" t="n">
        <v>45748</v>
      </c>
      <c r="AX325" s="0" t="n">
        <v>0</v>
      </c>
      <c r="AY325" s="0"/>
      <c r="BA325" s="431" t="n">
        <v>45536</v>
      </c>
      <c r="BB325" s="0" t="n">
        <v>0</v>
      </c>
      <c r="BC325" s="0"/>
      <c r="BE325" s="0"/>
      <c r="BF325" s="0"/>
      <c r="BG325" s="0"/>
      <c r="BI325" s="431" t="n">
        <v>45658</v>
      </c>
      <c r="BJ325" s="0" t="n">
        <v>0</v>
      </c>
      <c r="BK325" s="0"/>
      <c r="BM325" s="0"/>
      <c r="BN325" s="0"/>
      <c r="BO325" s="0"/>
    </row>
    <row r="326" customFormat="false" ht="12.75" hidden="false" customHeight="false" outlineLevel="0" collapsed="false">
      <c r="A326" s="431" t="n">
        <v>45778</v>
      </c>
      <c r="B326" s="0" t="n">
        <v>0</v>
      </c>
      <c r="C326" s="0"/>
      <c r="D326" s="0"/>
      <c r="E326" s="431" t="n">
        <v>45778</v>
      </c>
      <c r="F326" s="0" t="n">
        <v>0</v>
      </c>
      <c r="G326" s="0"/>
      <c r="H326" s="0"/>
      <c r="I326" s="431" t="n">
        <v>45778</v>
      </c>
      <c r="J326" s="0" t="n">
        <v>0.425</v>
      </c>
      <c r="K326" s="0"/>
      <c r="L326" s="0"/>
      <c r="M326" s="431" t="n">
        <v>45778</v>
      </c>
      <c r="N326" s="0" t="n">
        <v>0.3825</v>
      </c>
      <c r="O326" s="0"/>
      <c r="P326" s="0"/>
      <c r="Q326" s="431" t="n">
        <v>45778</v>
      </c>
      <c r="R326" s="0" t="n">
        <v>0.1725</v>
      </c>
      <c r="S326" s="0"/>
      <c r="T326" s="0"/>
      <c r="U326" s="431" t="n">
        <v>45778</v>
      </c>
      <c r="V326" s="0" t="n">
        <v>0.1625</v>
      </c>
      <c r="W326" s="0"/>
      <c r="X326" s="0"/>
      <c r="Y326" s="0"/>
      <c r="Z326" s="0"/>
      <c r="AA326" s="0"/>
      <c r="AB326" s="0"/>
      <c r="AC326" s="431" t="n">
        <v>45778</v>
      </c>
      <c r="AD326" s="0" t="n">
        <v>1.179767747928</v>
      </c>
      <c r="AE326" s="0"/>
      <c r="AF326" s="0"/>
      <c r="AG326" s="431" t="n">
        <v>45778</v>
      </c>
      <c r="AH326" s="0" t="n">
        <v>0.064015326866689</v>
      </c>
      <c r="AI326" s="0"/>
      <c r="AJ326" s="0"/>
      <c r="AK326" s="431" t="n">
        <v>45778</v>
      </c>
      <c r="AL326" s="0" t="n">
        <v>0.073290083915388</v>
      </c>
      <c r="AM326" s="0"/>
      <c r="AN326" s="0"/>
      <c r="AO326" s="431" t="n">
        <v>45778</v>
      </c>
      <c r="AP326" s="0" t="n">
        <v>0</v>
      </c>
      <c r="AQ326" s="0"/>
      <c r="AR326" s="0"/>
      <c r="AS326" s="0"/>
      <c r="AT326" s="0"/>
      <c r="AU326" s="0"/>
      <c r="AW326" s="431" t="n">
        <v>45778</v>
      </c>
      <c r="AX326" s="0" t="n">
        <v>0</v>
      </c>
      <c r="AY326" s="0"/>
      <c r="BA326" s="431" t="n">
        <v>45566</v>
      </c>
      <c r="BB326" s="0" t="n">
        <v>0</v>
      </c>
      <c r="BC326" s="0"/>
      <c r="BE326" s="0"/>
      <c r="BF326" s="0"/>
      <c r="BG326" s="0"/>
      <c r="BI326" s="431" t="n">
        <v>45689</v>
      </c>
      <c r="BJ326" s="0" t="n">
        <v>0</v>
      </c>
      <c r="BK326" s="0"/>
      <c r="BM326" s="0"/>
      <c r="BN326" s="0"/>
      <c r="BO326" s="0"/>
    </row>
    <row r="327" customFormat="false" ht="12.75" hidden="false" customHeight="false" outlineLevel="0" collapsed="false">
      <c r="A327" s="431" t="n">
        <v>45809</v>
      </c>
      <c r="B327" s="0" t="n">
        <v>0</v>
      </c>
      <c r="C327" s="0"/>
      <c r="D327" s="0"/>
      <c r="E327" s="431" t="n">
        <v>45809</v>
      </c>
      <c r="F327" s="0" t="n">
        <v>0</v>
      </c>
      <c r="G327" s="0"/>
      <c r="H327" s="0"/>
      <c r="I327" s="431" t="n">
        <v>45809</v>
      </c>
      <c r="J327" s="0" t="n">
        <v>0.425</v>
      </c>
      <c r="K327" s="0"/>
      <c r="L327" s="0"/>
      <c r="M327" s="431" t="n">
        <v>45809</v>
      </c>
      <c r="N327" s="0" t="n">
        <v>0.3825</v>
      </c>
      <c r="O327" s="0"/>
      <c r="P327" s="0"/>
      <c r="Q327" s="431" t="n">
        <v>45809</v>
      </c>
      <c r="R327" s="0" t="n">
        <v>0.1725</v>
      </c>
      <c r="S327" s="0"/>
      <c r="T327" s="0"/>
      <c r="U327" s="431" t="n">
        <v>45809</v>
      </c>
      <c r="V327" s="0" t="n">
        <v>0.1625</v>
      </c>
      <c r="W327" s="0"/>
      <c r="X327" s="0"/>
      <c r="Y327" s="0"/>
      <c r="Z327" s="0"/>
      <c r="AA327" s="0"/>
      <c r="AB327" s="0"/>
      <c r="AC327" s="431" t="n">
        <v>45809</v>
      </c>
      <c r="AD327" s="0" t="n">
        <v>1.178259320472</v>
      </c>
      <c r="AE327" s="0"/>
      <c r="AF327" s="0"/>
      <c r="AG327" s="431" t="n">
        <v>45809</v>
      </c>
      <c r="AH327" s="0" t="n">
        <v>0.063993919317911</v>
      </c>
      <c r="AI327" s="0"/>
      <c r="AJ327" s="0"/>
      <c r="AK327" s="431" t="n">
        <v>45809</v>
      </c>
      <c r="AL327" s="0" t="n">
        <v>0.073290100003846</v>
      </c>
      <c r="AM327" s="0"/>
      <c r="AN327" s="0"/>
      <c r="AO327" s="431" t="n">
        <v>45809</v>
      </c>
      <c r="AP327" s="0" t="n">
        <v>0</v>
      </c>
      <c r="AQ327" s="0"/>
      <c r="AR327" s="0"/>
      <c r="AS327" s="0"/>
      <c r="AT327" s="0"/>
      <c r="AU327" s="0"/>
      <c r="AW327" s="431" t="n">
        <v>45809</v>
      </c>
      <c r="AX327" s="0" t="n">
        <v>0</v>
      </c>
      <c r="AY327" s="0"/>
      <c r="BA327" s="431" t="n">
        <v>45597</v>
      </c>
      <c r="BB327" s="0" t="n">
        <v>0</v>
      </c>
      <c r="BC327" s="0"/>
      <c r="BE327" s="0"/>
      <c r="BF327" s="0"/>
      <c r="BG327" s="0"/>
      <c r="BI327" s="431" t="n">
        <v>45717</v>
      </c>
      <c r="BJ327" s="0" t="n">
        <v>0</v>
      </c>
      <c r="BK327" s="0"/>
      <c r="BM327" s="0"/>
      <c r="BN327" s="0"/>
      <c r="BO327" s="0"/>
    </row>
    <row r="328" customFormat="false" ht="12.75" hidden="false" customHeight="false" outlineLevel="0" collapsed="false">
      <c r="A328" s="431" t="n">
        <v>45839</v>
      </c>
      <c r="B328" s="0" t="n">
        <v>0</v>
      </c>
      <c r="C328" s="0"/>
      <c r="D328" s="0"/>
      <c r="E328" s="431" t="n">
        <v>45839</v>
      </c>
      <c r="F328" s="0" t="n">
        <v>0</v>
      </c>
      <c r="G328" s="0"/>
      <c r="H328" s="0"/>
      <c r="I328" s="431" t="n">
        <v>45839</v>
      </c>
      <c r="J328" s="0" t="n">
        <v>0.46</v>
      </c>
      <c r="K328" s="0"/>
      <c r="L328" s="0"/>
      <c r="M328" s="431" t="n">
        <v>45839</v>
      </c>
      <c r="N328" s="0" t="n">
        <v>0.41</v>
      </c>
      <c r="O328" s="0"/>
      <c r="P328" s="0"/>
      <c r="Q328" s="431" t="n">
        <v>45839</v>
      </c>
      <c r="R328" s="0" t="n">
        <v>0.185</v>
      </c>
      <c r="S328" s="0"/>
      <c r="T328" s="0"/>
      <c r="U328" s="431" t="n">
        <v>45839</v>
      </c>
      <c r="V328" s="0" t="n">
        <v>0.1625</v>
      </c>
      <c r="W328" s="0"/>
      <c r="X328" s="0"/>
      <c r="Y328" s="0"/>
      <c r="Z328" s="0"/>
      <c r="AA328" s="0"/>
      <c r="AB328" s="0"/>
      <c r="AC328" s="431" t="n">
        <v>45839</v>
      </c>
      <c r="AD328" s="0" t="n">
        <v>1.17679743396</v>
      </c>
      <c r="AE328" s="0"/>
      <c r="AF328" s="0"/>
      <c r="AG328" s="431" t="n">
        <v>45839</v>
      </c>
      <c r="AH328" s="0" t="n">
        <v>0.063973202335367</v>
      </c>
      <c r="AI328" s="0"/>
      <c r="AJ328" s="0"/>
      <c r="AK328" s="431" t="n">
        <v>45839</v>
      </c>
      <c r="AL328" s="0" t="n">
        <v>0.073290115573323</v>
      </c>
      <c r="AM328" s="0"/>
      <c r="AN328" s="0"/>
      <c r="AO328" s="431" t="n">
        <v>45839</v>
      </c>
      <c r="AP328" s="0" t="n">
        <v>0</v>
      </c>
      <c r="AQ328" s="0"/>
      <c r="AR328" s="0"/>
      <c r="AS328" s="0"/>
      <c r="AT328" s="0"/>
      <c r="AU328" s="0"/>
      <c r="AW328" s="431" t="n">
        <v>45839</v>
      </c>
      <c r="AX328" s="0" t="n">
        <v>0</v>
      </c>
      <c r="AY328" s="0"/>
      <c r="BA328" s="431" t="n">
        <v>45627</v>
      </c>
      <c r="BB328" s="0" t="n">
        <v>0</v>
      </c>
      <c r="BC328" s="0"/>
      <c r="BE328" s="0"/>
      <c r="BF328" s="0"/>
      <c r="BG328" s="0"/>
      <c r="BI328" s="431" t="n">
        <v>45748</v>
      </c>
      <c r="BJ328" s="0" t="n">
        <v>0</v>
      </c>
      <c r="BK328" s="0"/>
      <c r="BM328" s="0"/>
      <c r="BN328" s="0"/>
      <c r="BO328" s="0"/>
    </row>
    <row r="329" customFormat="false" ht="12.75" hidden="false" customHeight="false" outlineLevel="0" collapsed="false">
      <c r="A329" s="431" t="n">
        <v>45870</v>
      </c>
      <c r="B329" s="0" t="n">
        <v>0</v>
      </c>
      <c r="C329" s="0"/>
      <c r="D329" s="0"/>
      <c r="E329" s="431" t="n">
        <v>45870</v>
      </c>
      <c r="F329" s="0" t="n">
        <v>0</v>
      </c>
      <c r="G329" s="0"/>
      <c r="H329" s="0"/>
      <c r="I329" s="431" t="n">
        <v>45870</v>
      </c>
      <c r="J329" s="0" t="n">
        <v>0.525</v>
      </c>
      <c r="K329" s="0"/>
      <c r="L329" s="0"/>
      <c r="M329" s="431" t="n">
        <v>45870</v>
      </c>
      <c r="N329" s="0" t="n">
        <v>0.41</v>
      </c>
      <c r="O329" s="0"/>
      <c r="P329" s="0"/>
      <c r="Q329" s="431" t="n">
        <v>45870</v>
      </c>
      <c r="R329" s="0" t="n">
        <v>0.185</v>
      </c>
      <c r="S329" s="0"/>
      <c r="T329" s="0"/>
      <c r="U329" s="431" t="n">
        <v>45870</v>
      </c>
      <c r="V329" s="0" t="n">
        <v>0.1625</v>
      </c>
      <c r="W329" s="0"/>
      <c r="X329" s="0"/>
      <c r="Y329" s="0"/>
      <c r="Z329" s="0"/>
      <c r="AA329" s="0"/>
      <c r="AB329" s="0"/>
      <c r="AC329" s="431" t="n">
        <v>45870</v>
      </c>
      <c r="AD329" s="0" t="n">
        <v>1.175284642376</v>
      </c>
      <c r="AE329" s="0"/>
      <c r="AF329" s="0"/>
      <c r="AG329" s="431" t="n">
        <v>45870</v>
      </c>
      <c r="AH329" s="0" t="n">
        <v>0.063951794786888</v>
      </c>
      <c r="AI329" s="0"/>
      <c r="AJ329" s="0"/>
      <c r="AK329" s="431" t="n">
        <v>45870</v>
      </c>
      <c r="AL329" s="0" t="n">
        <v>0.073290131661782</v>
      </c>
      <c r="AM329" s="0"/>
      <c r="AN329" s="0"/>
      <c r="AO329" s="431" t="n">
        <v>45870</v>
      </c>
      <c r="AP329" s="0" t="n">
        <v>0</v>
      </c>
      <c r="AQ329" s="0"/>
      <c r="AR329" s="0"/>
      <c r="AS329" s="0"/>
      <c r="AT329" s="0"/>
      <c r="AU329" s="0"/>
      <c r="AW329" s="431" t="n">
        <v>45870</v>
      </c>
      <c r="AX329" s="0" t="n">
        <v>0</v>
      </c>
      <c r="AY329" s="0"/>
      <c r="BA329" s="431" t="n">
        <v>45658</v>
      </c>
      <c r="BB329" s="0" t="n">
        <v>0</v>
      </c>
      <c r="BC329" s="0"/>
      <c r="BE329" s="0"/>
      <c r="BF329" s="0"/>
      <c r="BG329" s="0"/>
      <c r="BI329" s="431" t="n">
        <v>45778</v>
      </c>
      <c r="BJ329" s="0" t="n">
        <v>0</v>
      </c>
      <c r="BK329" s="0"/>
      <c r="BM329" s="0"/>
      <c r="BN329" s="0"/>
      <c r="BO329" s="0"/>
    </row>
    <row r="330" customFormat="false" ht="12.75" hidden="false" customHeight="false" outlineLevel="0" collapsed="false">
      <c r="A330" s="431" t="n">
        <v>45901</v>
      </c>
      <c r="B330" s="0" t="n">
        <v>0</v>
      </c>
      <c r="C330" s="0"/>
      <c r="D330" s="0"/>
      <c r="E330" s="431" t="n">
        <v>45901</v>
      </c>
      <c r="F330" s="0" t="n">
        <v>0</v>
      </c>
      <c r="G330" s="0"/>
      <c r="H330" s="0"/>
      <c r="I330" s="431" t="n">
        <v>45901</v>
      </c>
      <c r="J330" s="0" t="n">
        <v>0.425</v>
      </c>
      <c r="K330" s="0"/>
      <c r="L330" s="0"/>
      <c r="M330" s="431" t="n">
        <v>45901</v>
      </c>
      <c r="N330" s="0" t="n">
        <v>0.3825</v>
      </c>
      <c r="O330" s="0"/>
      <c r="P330" s="0"/>
      <c r="Q330" s="431" t="n">
        <v>45901</v>
      </c>
      <c r="R330" s="0" t="n">
        <v>0.1625</v>
      </c>
      <c r="S330" s="0"/>
      <c r="T330" s="0"/>
      <c r="U330" s="431" t="n">
        <v>45901</v>
      </c>
      <c r="V330" s="0" t="n">
        <v>0.1625</v>
      </c>
      <c r="W330" s="0"/>
      <c r="X330" s="0"/>
      <c r="Y330" s="0"/>
      <c r="Z330" s="0"/>
      <c r="AA330" s="0"/>
      <c r="AB330" s="0"/>
      <c r="AC330" s="431" t="n">
        <v>45901</v>
      </c>
      <c r="AD330" s="0" t="n">
        <v>1.173769652911</v>
      </c>
      <c r="AE330" s="0"/>
      <c r="AF330" s="0"/>
      <c r="AG330" s="431" t="n">
        <v>45901</v>
      </c>
      <c r="AH330" s="0" t="n">
        <v>0.06393038723856</v>
      </c>
      <c r="AI330" s="0"/>
      <c r="AJ330" s="0"/>
      <c r="AK330" s="431" t="n">
        <v>45901</v>
      </c>
      <c r="AL330" s="0" t="n">
        <v>0.073290147750241</v>
      </c>
      <c r="AM330" s="0"/>
      <c r="AN330" s="0"/>
      <c r="AO330" s="431" t="n">
        <v>45901</v>
      </c>
      <c r="AP330" s="0" t="n">
        <v>0</v>
      </c>
      <c r="AQ330" s="0"/>
      <c r="AR330" s="0"/>
      <c r="AS330" s="0"/>
      <c r="AT330" s="0"/>
      <c r="AU330" s="0"/>
      <c r="AW330" s="431" t="n">
        <v>45901</v>
      </c>
      <c r="AX330" s="0" t="n">
        <v>0</v>
      </c>
      <c r="AY330" s="0"/>
      <c r="BA330" s="431" t="n">
        <v>45689</v>
      </c>
      <c r="BB330" s="0" t="n">
        <v>0</v>
      </c>
      <c r="BC330" s="0"/>
      <c r="BE330" s="0"/>
      <c r="BF330" s="0"/>
      <c r="BG330" s="0"/>
      <c r="BI330" s="431" t="n">
        <v>45809</v>
      </c>
      <c r="BJ330" s="0" t="n">
        <v>0</v>
      </c>
      <c r="BK330" s="0"/>
      <c r="BM330" s="0"/>
      <c r="BN330" s="0"/>
      <c r="BO330" s="0"/>
    </row>
    <row r="331" customFormat="false" ht="12.75" hidden="false" customHeight="false" outlineLevel="0" collapsed="false">
      <c r="A331" s="431" t="n">
        <v>45931</v>
      </c>
      <c r="B331" s="0" t="n">
        <v>0</v>
      </c>
      <c r="C331" s="0"/>
      <c r="D331" s="0"/>
      <c r="E331" s="431" t="n">
        <v>45931</v>
      </c>
      <c r="F331" s="0" t="n">
        <v>0</v>
      </c>
      <c r="G331" s="0"/>
      <c r="H331" s="0"/>
      <c r="I331" s="431" t="n">
        <v>45931</v>
      </c>
      <c r="J331" s="0" t="n">
        <v>0.345</v>
      </c>
      <c r="K331" s="0"/>
      <c r="L331" s="0"/>
      <c r="M331" s="431" t="n">
        <v>45931</v>
      </c>
      <c r="N331" s="0" t="n">
        <v>0.3625</v>
      </c>
      <c r="O331" s="0"/>
      <c r="P331" s="0"/>
      <c r="Q331" s="431" t="n">
        <v>45931</v>
      </c>
      <c r="R331" s="0" t="n">
        <v>0.185</v>
      </c>
      <c r="S331" s="0"/>
      <c r="T331" s="0"/>
      <c r="U331" s="431" t="n">
        <v>45931</v>
      </c>
      <c r="V331" s="0" t="n">
        <v>0.165</v>
      </c>
      <c r="W331" s="0"/>
      <c r="X331" s="0"/>
      <c r="Y331" s="0"/>
      <c r="Z331" s="0"/>
      <c r="AA331" s="0"/>
      <c r="AB331" s="0"/>
      <c r="AC331" s="431" t="n">
        <v>45931</v>
      </c>
      <c r="AD331" s="0" t="n">
        <v>1.172301454071</v>
      </c>
      <c r="AE331" s="0"/>
      <c r="AF331" s="0"/>
      <c r="AG331" s="431" t="n">
        <v>45931</v>
      </c>
      <c r="AH331" s="0" t="n">
        <v>0.063909670256453</v>
      </c>
      <c r="AI331" s="0"/>
      <c r="AJ331" s="0"/>
      <c r="AK331" s="431" t="n">
        <v>45931</v>
      </c>
      <c r="AL331" s="0" t="n">
        <v>0.073290163319718</v>
      </c>
      <c r="AM331" s="0"/>
      <c r="AN331" s="0"/>
      <c r="AO331" s="431" t="n">
        <v>45931</v>
      </c>
      <c r="AP331" s="0" t="n">
        <v>0</v>
      </c>
      <c r="AQ331" s="0"/>
      <c r="AR331" s="0"/>
      <c r="AS331" s="0"/>
      <c r="AT331" s="0"/>
      <c r="AU331" s="0"/>
      <c r="AW331" s="431" t="n">
        <v>45931</v>
      </c>
      <c r="AX331" s="0" t="n">
        <v>0</v>
      </c>
      <c r="AY331" s="0"/>
      <c r="BA331" s="431" t="n">
        <v>45717</v>
      </c>
      <c r="BB331" s="0" t="n">
        <v>0</v>
      </c>
      <c r="BC331" s="0"/>
      <c r="BE331" s="0"/>
      <c r="BF331" s="0"/>
      <c r="BG331" s="0"/>
      <c r="BI331" s="431" t="n">
        <v>45839</v>
      </c>
      <c r="BJ331" s="0" t="n">
        <v>0</v>
      </c>
      <c r="BK331" s="0"/>
      <c r="BM331" s="0"/>
      <c r="BN331" s="0"/>
      <c r="BO331" s="0"/>
    </row>
    <row r="332" customFormat="false" ht="12.75" hidden="false" customHeight="false" outlineLevel="0" collapsed="false">
      <c r="A332" s="431" t="n">
        <v>45962</v>
      </c>
      <c r="B332" s="0" t="n">
        <v>0</v>
      </c>
      <c r="C332" s="0"/>
      <c r="D332" s="0"/>
      <c r="E332" s="431" t="n">
        <v>45962</v>
      </c>
      <c r="F332" s="0" t="n">
        <v>0</v>
      </c>
      <c r="G332" s="0"/>
      <c r="H332" s="0"/>
      <c r="I332" s="431" t="n">
        <v>45962</v>
      </c>
      <c r="J332" s="0" t="n">
        <v>0.725</v>
      </c>
      <c r="K332" s="0"/>
      <c r="L332" s="0"/>
      <c r="M332" s="431" t="n">
        <v>45962</v>
      </c>
      <c r="N332" s="0" t="n">
        <v>0.695</v>
      </c>
      <c r="O332" s="0"/>
      <c r="P332" s="0"/>
      <c r="Q332" s="431" t="n">
        <v>45962</v>
      </c>
      <c r="R332" s="0" t="n">
        <v>0.2875</v>
      </c>
      <c r="S332" s="0"/>
      <c r="T332" s="0"/>
      <c r="U332" s="431" t="n">
        <v>45962</v>
      </c>
      <c r="V332" s="0" t="n">
        <v>0.24</v>
      </c>
      <c r="W332" s="0"/>
      <c r="X332" s="0"/>
      <c r="Y332" s="0"/>
      <c r="Z332" s="0"/>
      <c r="AA332" s="0"/>
      <c r="AB332" s="0"/>
      <c r="AC332" s="431" t="n">
        <v>45962</v>
      </c>
      <c r="AD332" s="0" t="n">
        <v>1.170782179037</v>
      </c>
      <c r="AE332" s="0"/>
      <c r="AF332" s="0"/>
      <c r="AG332" s="431" t="n">
        <v>45962</v>
      </c>
      <c r="AH332" s="0" t="n">
        <v>0.063888262708424</v>
      </c>
      <c r="AI332" s="0"/>
      <c r="AJ332" s="0"/>
      <c r="AK332" s="431" t="n">
        <v>45962</v>
      </c>
      <c r="AL332" s="0" t="n">
        <v>0.073290179408177</v>
      </c>
      <c r="AM332" s="0"/>
      <c r="AN332" s="0"/>
      <c r="AO332" s="431" t="n">
        <v>45962</v>
      </c>
      <c r="AP332" s="0" t="n">
        <v>0</v>
      </c>
      <c r="AQ332" s="0"/>
      <c r="AR332" s="0"/>
      <c r="AS332" s="0"/>
      <c r="AT332" s="0"/>
      <c r="AU332" s="0"/>
      <c r="AW332" s="431" t="n">
        <v>45962</v>
      </c>
      <c r="AX332" s="0" t="n">
        <v>0</v>
      </c>
      <c r="AY332" s="0"/>
      <c r="BA332" s="431" t="n">
        <v>45748</v>
      </c>
      <c r="BB332" s="0" t="n">
        <v>0</v>
      </c>
      <c r="BC332" s="0"/>
      <c r="BE332" s="0"/>
      <c r="BF332" s="0"/>
      <c r="BG332" s="0"/>
      <c r="BI332" s="431" t="n">
        <v>45870</v>
      </c>
      <c r="BJ332" s="0" t="n">
        <v>0</v>
      </c>
      <c r="BK332" s="0"/>
      <c r="BM332" s="0"/>
      <c r="BN332" s="0"/>
      <c r="BO332" s="0"/>
    </row>
    <row r="333" customFormat="false" ht="12.75" hidden="false" customHeight="false" outlineLevel="0" collapsed="false">
      <c r="A333" s="431" t="n">
        <v>45992</v>
      </c>
      <c r="B333" s="0" t="n">
        <v>0</v>
      </c>
      <c r="C333" s="0"/>
      <c r="D333" s="0"/>
      <c r="E333" s="431" t="n">
        <v>45992</v>
      </c>
      <c r="F333" s="0" t="n">
        <v>0</v>
      </c>
      <c r="G333" s="0"/>
      <c r="H333" s="0"/>
      <c r="I333" s="431" t="n">
        <v>45992</v>
      </c>
      <c r="J333" s="0" t="n">
        <v>1.045</v>
      </c>
      <c r="K333" s="0"/>
      <c r="L333" s="0"/>
      <c r="M333" s="431" t="n">
        <v>45992</v>
      </c>
      <c r="N333" s="0" t="n">
        <v>1.01</v>
      </c>
      <c r="O333" s="0"/>
      <c r="P333" s="0"/>
      <c r="Q333" s="431" t="n">
        <v>45992</v>
      </c>
      <c r="R333" s="0" t="n">
        <v>0.3375</v>
      </c>
      <c r="S333" s="0"/>
      <c r="T333" s="0"/>
      <c r="U333" s="431" t="n">
        <v>45992</v>
      </c>
      <c r="V333" s="0" t="n">
        <v>0.295</v>
      </c>
      <c r="W333" s="0"/>
      <c r="X333" s="0"/>
      <c r="Y333" s="0"/>
      <c r="Z333" s="0"/>
      <c r="AA333" s="0"/>
      <c r="AB333" s="0"/>
      <c r="AC333" s="431" t="n">
        <v>45992</v>
      </c>
      <c r="AD333" s="0" t="n">
        <v>1.1693098581</v>
      </c>
      <c r="AE333" s="0"/>
      <c r="AF333" s="0"/>
      <c r="AG333" s="431" t="n">
        <v>45992</v>
      </c>
      <c r="AH333" s="0" t="n">
        <v>0.063867545726606</v>
      </c>
      <c r="AI333" s="0"/>
      <c r="AJ333" s="0"/>
      <c r="AK333" s="431" t="n">
        <v>45992</v>
      </c>
      <c r="AL333" s="0" t="n">
        <v>0.073290194977653</v>
      </c>
      <c r="AM333" s="0"/>
      <c r="AN333" s="0"/>
      <c r="AO333" s="431" t="n">
        <v>45992</v>
      </c>
      <c r="AP333" s="0" t="n">
        <v>0</v>
      </c>
      <c r="AQ333" s="0"/>
      <c r="AR333" s="0"/>
      <c r="AS333" s="0"/>
      <c r="AT333" s="0"/>
      <c r="AU333" s="0"/>
      <c r="AW333" s="431" t="n">
        <v>45992</v>
      </c>
      <c r="AX333" s="0" t="n">
        <v>0</v>
      </c>
      <c r="AY333" s="0"/>
      <c r="BA333" s="431" t="n">
        <v>45778</v>
      </c>
      <c r="BB333" s="0" t="n">
        <v>0</v>
      </c>
      <c r="BC333" s="0"/>
      <c r="BE333" s="0"/>
      <c r="BF333" s="0"/>
      <c r="BG333" s="0"/>
      <c r="BI333" s="431" t="n">
        <v>45901</v>
      </c>
      <c r="BJ333" s="0" t="n">
        <v>0</v>
      </c>
      <c r="BK333" s="0"/>
      <c r="BM333" s="0"/>
      <c r="BN333" s="0"/>
      <c r="BO333" s="0"/>
    </row>
    <row r="334" customFormat="false" ht="12.75" hidden="false" customHeight="false" outlineLevel="0" collapsed="false">
      <c r="A334" s="431" t="n">
        <v>46023</v>
      </c>
      <c r="B334" s="0" t="n">
        <v>0</v>
      </c>
      <c r="C334" s="0"/>
      <c r="D334" s="0"/>
      <c r="E334" s="431" t="n">
        <v>46023</v>
      </c>
      <c r="F334" s="0" t="n">
        <v>0</v>
      </c>
      <c r="G334" s="0"/>
      <c r="H334" s="0"/>
      <c r="I334" s="431" t="n">
        <v>46023</v>
      </c>
      <c r="J334" s="0" t="n">
        <v>1.52</v>
      </c>
      <c r="K334" s="0"/>
      <c r="L334" s="0"/>
      <c r="M334" s="431" t="n">
        <v>46023</v>
      </c>
      <c r="N334" s="0" t="n">
        <v>1.165</v>
      </c>
      <c r="O334" s="0"/>
      <c r="P334" s="0"/>
      <c r="Q334" s="431" t="n">
        <v>46023</v>
      </c>
      <c r="R334" s="0" t="n">
        <v>0.4375</v>
      </c>
      <c r="S334" s="0"/>
      <c r="T334" s="0"/>
      <c r="U334" s="431" t="n">
        <v>46023</v>
      </c>
      <c r="V334" s="0" t="n">
        <v>0.3425</v>
      </c>
      <c r="W334" s="0"/>
      <c r="X334" s="0"/>
      <c r="Y334" s="0"/>
      <c r="Z334" s="0"/>
      <c r="AA334" s="0"/>
      <c r="AB334" s="0"/>
      <c r="AC334" s="431" t="n">
        <v>46023</v>
      </c>
      <c r="AD334" s="0" t="n">
        <v>1.167786349642</v>
      </c>
      <c r="AE334" s="0"/>
      <c r="AF334" s="0"/>
      <c r="AG334" s="431" t="n">
        <v>46023</v>
      </c>
      <c r="AH334" s="0" t="n">
        <v>0.063846138178877</v>
      </c>
      <c r="AI334" s="0"/>
      <c r="AJ334" s="0"/>
      <c r="AK334" s="431" t="n">
        <v>46023</v>
      </c>
      <c r="AL334" s="0" t="n">
        <v>0.073290211066113</v>
      </c>
      <c r="AM334" s="0"/>
      <c r="AN334" s="0"/>
      <c r="AO334" s="431" t="n">
        <v>46023</v>
      </c>
      <c r="AP334" s="0" t="n">
        <v>0</v>
      </c>
      <c r="AQ334" s="0"/>
      <c r="AR334" s="0"/>
      <c r="AS334" s="0"/>
      <c r="AT334" s="0"/>
      <c r="AU334" s="0"/>
      <c r="AW334" s="431" t="n">
        <v>46023</v>
      </c>
      <c r="AX334" s="0" t="n">
        <v>0</v>
      </c>
      <c r="AY334" s="0"/>
      <c r="BA334" s="431" t="n">
        <v>45809</v>
      </c>
      <c r="BB334" s="0" t="n">
        <v>0</v>
      </c>
      <c r="BC334" s="0"/>
      <c r="BE334" s="0"/>
      <c r="BF334" s="0"/>
      <c r="BG334" s="0"/>
      <c r="BI334" s="431" t="n">
        <v>45931</v>
      </c>
      <c r="BJ334" s="0" t="n">
        <v>0</v>
      </c>
      <c r="BK334" s="0"/>
      <c r="BM334" s="0"/>
      <c r="BN334" s="0"/>
      <c r="BO334" s="0"/>
    </row>
    <row r="335" customFormat="false" ht="12.75" hidden="false" customHeight="false" outlineLevel="0" collapsed="false">
      <c r="A335" s="431" t="n">
        <v>46054</v>
      </c>
      <c r="B335" s="0" t="n">
        <v>0</v>
      </c>
      <c r="C335" s="0"/>
      <c r="D335" s="0"/>
      <c r="E335" s="431" t="n">
        <v>46054</v>
      </c>
      <c r="F335" s="0" t="n">
        <v>0</v>
      </c>
      <c r="G335" s="0"/>
      <c r="H335" s="0"/>
      <c r="I335" s="431" t="n">
        <v>46054</v>
      </c>
      <c r="J335" s="0" t="n">
        <v>1.4</v>
      </c>
      <c r="K335" s="0"/>
      <c r="L335" s="0"/>
      <c r="M335" s="431" t="n">
        <v>46054</v>
      </c>
      <c r="N335" s="0" t="n">
        <v>1.155</v>
      </c>
      <c r="O335" s="0"/>
      <c r="P335" s="0"/>
      <c r="Q335" s="431" t="n">
        <v>46054</v>
      </c>
      <c r="R335" s="0" t="n">
        <v>0.435</v>
      </c>
      <c r="S335" s="0"/>
      <c r="T335" s="0"/>
      <c r="U335" s="431" t="n">
        <v>46054</v>
      </c>
      <c r="V335" s="0" t="n">
        <v>0.3375</v>
      </c>
      <c r="W335" s="0"/>
      <c r="X335" s="0"/>
      <c r="Y335" s="0"/>
      <c r="Z335" s="0"/>
      <c r="AA335" s="0"/>
      <c r="AB335" s="0"/>
      <c r="AC335" s="431" t="n">
        <v>46054</v>
      </c>
      <c r="AD335" s="0" t="n">
        <v>1.16626070977</v>
      </c>
      <c r="AE335" s="0"/>
      <c r="AF335" s="0"/>
      <c r="AG335" s="431" t="n">
        <v>46054</v>
      </c>
      <c r="AH335" s="0" t="n">
        <v>0.0638247306313</v>
      </c>
      <c r="AI335" s="0"/>
      <c r="AJ335" s="0"/>
      <c r="AK335" s="431" t="n">
        <v>46054</v>
      </c>
      <c r="AL335" s="0" t="n">
        <v>0.073290227154571</v>
      </c>
      <c r="AM335" s="0"/>
      <c r="AN335" s="0"/>
      <c r="AO335" s="431" t="n">
        <v>46054</v>
      </c>
      <c r="AP335" s="0" t="n">
        <v>0</v>
      </c>
      <c r="AQ335" s="0"/>
      <c r="AR335" s="0"/>
      <c r="AS335" s="0"/>
      <c r="AT335" s="0"/>
      <c r="AU335" s="0"/>
      <c r="AW335" s="431" t="n">
        <v>46054</v>
      </c>
      <c r="AX335" s="0" t="n">
        <v>0</v>
      </c>
      <c r="AY335" s="0"/>
      <c r="BA335" s="431" t="n">
        <v>45839</v>
      </c>
      <c r="BB335" s="0" t="n">
        <v>0</v>
      </c>
      <c r="BC335" s="0"/>
      <c r="BE335" s="0"/>
      <c r="BF335" s="0"/>
      <c r="BG335" s="0"/>
      <c r="BI335" s="431" t="n">
        <v>45962</v>
      </c>
      <c r="BJ335" s="0" t="n">
        <v>0</v>
      </c>
      <c r="BK335" s="0"/>
      <c r="BM335" s="0"/>
      <c r="BN335" s="0"/>
      <c r="BO335" s="0"/>
    </row>
    <row r="336" customFormat="false" ht="12.75" hidden="false" customHeight="false" outlineLevel="0" collapsed="false">
      <c r="A336" s="431" t="n">
        <v>46082</v>
      </c>
      <c r="B336" s="0" t="n">
        <v>0</v>
      </c>
      <c r="C336" s="0"/>
      <c r="D336" s="0"/>
      <c r="E336" s="431" t="n">
        <v>46082</v>
      </c>
      <c r="F336" s="0" t="n">
        <v>0</v>
      </c>
      <c r="G336" s="0"/>
      <c r="H336" s="0"/>
      <c r="I336" s="431" t="n">
        <v>46082</v>
      </c>
      <c r="J336" s="0" t="n">
        <v>0.88</v>
      </c>
      <c r="K336" s="0"/>
      <c r="L336" s="0"/>
      <c r="M336" s="431" t="n">
        <v>46082</v>
      </c>
      <c r="N336" s="0" t="n">
        <v>0.795</v>
      </c>
      <c r="O336" s="0"/>
      <c r="P336" s="0"/>
      <c r="Q336" s="431" t="n">
        <v>46082</v>
      </c>
      <c r="R336" s="0" t="n">
        <v>0.3025</v>
      </c>
      <c r="S336" s="0"/>
      <c r="T336" s="0"/>
      <c r="U336" s="431" t="n">
        <v>46082</v>
      </c>
      <c r="V336" s="0" t="n">
        <v>0.26</v>
      </c>
      <c r="W336" s="0"/>
      <c r="X336" s="0"/>
      <c r="Y336" s="0"/>
      <c r="Z336" s="0"/>
      <c r="AA336" s="0"/>
      <c r="AB336" s="0"/>
      <c r="AC336" s="431" t="n">
        <v>46082</v>
      </c>
      <c r="AD336" s="0" t="n">
        <v>1.164880891685</v>
      </c>
      <c r="AE336" s="0"/>
      <c r="AF336" s="0"/>
      <c r="AG336" s="431" t="n">
        <v>46082</v>
      </c>
      <c r="AH336" s="0" t="n">
        <v>0.063805394782006</v>
      </c>
      <c r="AI336" s="0"/>
      <c r="AJ336" s="0"/>
      <c r="AK336" s="431" t="n">
        <v>46082</v>
      </c>
      <c r="AL336" s="0" t="n">
        <v>0.073290241686083</v>
      </c>
      <c r="AM336" s="0"/>
      <c r="AN336" s="0"/>
      <c r="AO336" s="431" t="n">
        <v>46082</v>
      </c>
      <c r="AP336" s="0" t="n">
        <v>0</v>
      </c>
      <c r="AQ336" s="0"/>
      <c r="AR336" s="0"/>
      <c r="AS336" s="0"/>
      <c r="AT336" s="0"/>
      <c r="AU336" s="0"/>
      <c r="AW336" s="431" t="n">
        <v>46082</v>
      </c>
      <c r="AX336" s="0" t="n">
        <v>0</v>
      </c>
      <c r="AY336" s="0"/>
      <c r="BA336" s="431" t="n">
        <v>45870</v>
      </c>
      <c r="BB336" s="0" t="n">
        <v>0</v>
      </c>
      <c r="BC336" s="0"/>
      <c r="BE336" s="0"/>
      <c r="BF336" s="0"/>
      <c r="BG336" s="0"/>
      <c r="BI336" s="431" t="n">
        <v>45992</v>
      </c>
      <c r="BJ336" s="0" t="n">
        <v>0</v>
      </c>
      <c r="BK336" s="0"/>
      <c r="BM336" s="0"/>
      <c r="BN336" s="0"/>
      <c r="BO336" s="0"/>
    </row>
    <row r="337" customFormat="false" ht="12.75" hidden="false" customHeight="false" outlineLevel="0" collapsed="false">
      <c r="A337" s="431" t="n">
        <v>46113</v>
      </c>
      <c r="B337" s="0" t="n">
        <v>0</v>
      </c>
      <c r="C337" s="0"/>
      <c r="D337" s="0"/>
      <c r="E337" s="431" t="n">
        <v>46113</v>
      </c>
      <c r="F337" s="0" t="n">
        <v>0</v>
      </c>
      <c r="G337" s="0"/>
      <c r="H337" s="0"/>
      <c r="I337" s="431" t="n">
        <v>46113</v>
      </c>
      <c r="J337" s="0" t="n">
        <v>0.54</v>
      </c>
      <c r="K337" s="0"/>
      <c r="L337" s="0"/>
      <c r="M337" s="431" t="n">
        <v>46113</v>
      </c>
      <c r="N337" s="0" t="n">
        <v>0.43</v>
      </c>
      <c r="O337" s="0"/>
      <c r="P337" s="0"/>
      <c r="Q337" s="431" t="n">
        <v>46113</v>
      </c>
      <c r="R337" s="0" t="n">
        <v>0.1975</v>
      </c>
      <c r="S337" s="0"/>
      <c r="T337" s="0"/>
      <c r="U337" s="431" t="n">
        <v>46113</v>
      </c>
      <c r="V337" s="0" t="n">
        <v>0.1775</v>
      </c>
      <c r="W337" s="0"/>
      <c r="X337" s="0"/>
      <c r="Y337" s="0"/>
      <c r="Z337" s="0"/>
      <c r="AA337" s="0"/>
      <c r="AB337" s="0"/>
      <c r="AC337" s="431" t="n">
        <v>46113</v>
      </c>
      <c r="AD337" s="0" t="n">
        <v>1.163351232505</v>
      </c>
      <c r="AE337" s="0"/>
      <c r="AF337" s="0"/>
      <c r="AG337" s="431" t="n">
        <v>46113</v>
      </c>
      <c r="AH337" s="0" t="n">
        <v>0.063783987234718</v>
      </c>
      <c r="AI337" s="0"/>
      <c r="AJ337" s="0"/>
      <c r="AK337" s="431" t="n">
        <v>46113</v>
      </c>
      <c r="AL337" s="0" t="n">
        <v>0.073290257774542</v>
      </c>
      <c r="AM337" s="0"/>
      <c r="AN337" s="0"/>
      <c r="AO337" s="431" t="n">
        <v>46113</v>
      </c>
      <c r="AP337" s="0" t="n">
        <v>0</v>
      </c>
      <c r="AQ337" s="0"/>
      <c r="AR337" s="0"/>
      <c r="AS337" s="0"/>
      <c r="AT337" s="0"/>
      <c r="AU337" s="0"/>
      <c r="AW337" s="431" t="n">
        <v>46113</v>
      </c>
      <c r="AX337" s="0" t="n">
        <v>0</v>
      </c>
      <c r="AY337" s="0"/>
      <c r="BA337" s="431" t="n">
        <v>45901</v>
      </c>
      <c r="BB337" s="0" t="n">
        <v>0</v>
      </c>
      <c r="BC337" s="0"/>
      <c r="BE337" s="0"/>
      <c r="BF337" s="0"/>
      <c r="BG337" s="0"/>
      <c r="BI337" s="431" t="n">
        <v>46023</v>
      </c>
      <c r="BJ337" s="0" t="n">
        <v>0</v>
      </c>
      <c r="BK337" s="0"/>
      <c r="BM337" s="0"/>
      <c r="BN337" s="0"/>
      <c r="BO337" s="0"/>
    </row>
    <row r="338" customFormat="false" ht="12.75" hidden="false" customHeight="false" outlineLevel="0" collapsed="false">
      <c r="A338" s="431" t="n">
        <v>46143</v>
      </c>
      <c r="B338" s="0" t="n">
        <v>0</v>
      </c>
      <c r="C338" s="0"/>
      <c r="D338" s="0"/>
      <c r="E338" s="431" t="n">
        <v>46143</v>
      </c>
      <c r="F338" s="0" t="n">
        <v>0</v>
      </c>
      <c r="G338" s="0"/>
      <c r="H338" s="0"/>
      <c r="I338" s="431" t="n">
        <v>46143</v>
      </c>
      <c r="J338" s="0" t="n">
        <v>0.425</v>
      </c>
      <c r="K338" s="0"/>
      <c r="L338" s="0"/>
      <c r="M338" s="431" t="n">
        <v>46143</v>
      </c>
      <c r="N338" s="0" t="n">
        <v>0.3825</v>
      </c>
      <c r="O338" s="0"/>
      <c r="P338" s="0"/>
      <c r="Q338" s="431" t="n">
        <v>46143</v>
      </c>
      <c r="R338" s="0" t="n">
        <v>0.1725</v>
      </c>
      <c r="S338" s="0"/>
      <c r="T338" s="0"/>
      <c r="U338" s="431" t="n">
        <v>46143</v>
      </c>
      <c r="V338" s="0" t="n">
        <v>0.1625</v>
      </c>
      <c r="W338" s="0"/>
      <c r="X338" s="0"/>
      <c r="Y338" s="0"/>
      <c r="Z338" s="0"/>
      <c r="AA338" s="0"/>
      <c r="AB338" s="0"/>
      <c r="AC338" s="431" t="n">
        <v>46143</v>
      </c>
      <c r="AD338" s="0" t="n">
        <v>1.161868924924</v>
      </c>
      <c r="AE338" s="0"/>
      <c r="AF338" s="0"/>
      <c r="AG338" s="431" t="n">
        <v>46143</v>
      </c>
      <c r="AH338" s="0" t="n">
        <v>0.063763270253616</v>
      </c>
      <c r="AI338" s="0"/>
      <c r="AJ338" s="0"/>
      <c r="AK338" s="431" t="n">
        <v>46143</v>
      </c>
      <c r="AL338" s="0" t="n">
        <v>0.073290273344019</v>
      </c>
      <c r="AM338" s="0"/>
      <c r="AN338" s="0"/>
      <c r="AO338" s="431" t="n">
        <v>46143</v>
      </c>
      <c r="AP338" s="0" t="n">
        <v>0</v>
      </c>
      <c r="AQ338" s="0"/>
      <c r="AR338" s="0"/>
      <c r="AS338" s="0"/>
      <c r="AT338" s="0"/>
      <c r="AU338" s="0"/>
      <c r="AW338" s="431" t="n">
        <v>46143</v>
      </c>
      <c r="AX338" s="0" t="n">
        <v>0</v>
      </c>
      <c r="AY338" s="0"/>
      <c r="BA338" s="431" t="n">
        <v>45931</v>
      </c>
      <c r="BB338" s="0" t="n">
        <v>0</v>
      </c>
      <c r="BC338" s="0"/>
      <c r="BE338" s="0"/>
      <c r="BF338" s="0"/>
      <c r="BG338" s="0"/>
      <c r="BI338" s="431" t="n">
        <v>46054</v>
      </c>
      <c r="BJ338" s="0" t="n">
        <v>0</v>
      </c>
      <c r="BK338" s="0"/>
      <c r="BM338" s="0"/>
      <c r="BN338" s="0"/>
      <c r="BO338" s="0"/>
    </row>
    <row r="339" customFormat="false" ht="12.75" hidden="false" customHeight="false" outlineLevel="0" collapsed="false">
      <c r="A339" s="431" t="n">
        <v>46174</v>
      </c>
      <c r="B339" s="0" t="n">
        <v>0</v>
      </c>
      <c r="C339" s="0"/>
      <c r="D339" s="0"/>
      <c r="E339" s="431" t="n">
        <v>46174</v>
      </c>
      <c r="F339" s="0" t="n">
        <v>0</v>
      </c>
      <c r="G339" s="0"/>
      <c r="H339" s="0"/>
      <c r="I339" s="431" t="n">
        <v>46174</v>
      </c>
      <c r="J339" s="0" t="n">
        <v>0.425</v>
      </c>
      <c r="K339" s="0"/>
      <c r="L339" s="0"/>
      <c r="M339" s="431" t="n">
        <v>46174</v>
      </c>
      <c r="N339" s="0" t="n">
        <v>0.3825</v>
      </c>
      <c r="O339" s="0"/>
      <c r="P339" s="0"/>
      <c r="Q339" s="431" t="n">
        <v>46174</v>
      </c>
      <c r="R339" s="0" t="n">
        <v>0.1725</v>
      </c>
      <c r="S339" s="0"/>
      <c r="T339" s="0"/>
      <c r="U339" s="431" t="n">
        <v>46174</v>
      </c>
      <c r="V339" s="0" t="n">
        <v>0.1625</v>
      </c>
      <c r="W339" s="0"/>
      <c r="X339" s="0"/>
      <c r="Y339" s="0"/>
      <c r="Z339" s="0"/>
      <c r="AA339" s="0"/>
      <c r="AB339" s="0"/>
      <c r="AC339" s="431" t="n">
        <v>46174</v>
      </c>
      <c r="AD339" s="0" t="n">
        <v>1.160335161575</v>
      </c>
      <c r="AE339" s="0"/>
      <c r="AF339" s="0"/>
      <c r="AG339" s="431" t="n">
        <v>46174</v>
      </c>
      <c r="AH339" s="0" t="n">
        <v>0.063741862706627</v>
      </c>
      <c r="AI339" s="0"/>
      <c r="AJ339" s="0"/>
      <c r="AK339" s="431" t="n">
        <v>46174</v>
      </c>
      <c r="AL339" s="0" t="n">
        <v>0.073290289432478</v>
      </c>
      <c r="AM339" s="0"/>
      <c r="AN339" s="0"/>
      <c r="AO339" s="431" t="n">
        <v>46174</v>
      </c>
      <c r="AP339" s="0" t="n">
        <v>0</v>
      </c>
      <c r="AQ339" s="0"/>
      <c r="AR339" s="0"/>
      <c r="AS339" s="0"/>
      <c r="AT339" s="0"/>
      <c r="AU339" s="0"/>
      <c r="AW339" s="431" t="n">
        <v>46174</v>
      </c>
      <c r="AX339" s="0" t="n">
        <v>0</v>
      </c>
      <c r="AY339" s="0"/>
      <c r="BA339" s="431" t="n">
        <v>45962</v>
      </c>
      <c r="BB339" s="0" t="n">
        <v>0</v>
      </c>
      <c r="BC339" s="0"/>
      <c r="BE339" s="0"/>
      <c r="BF339" s="0"/>
      <c r="BG339" s="0"/>
      <c r="BI339" s="431" t="n">
        <v>46082</v>
      </c>
      <c r="BJ339" s="0" t="n">
        <v>0</v>
      </c>
      <c r="BK339" s="0"/>
      <c r="BM339" s="0"/>
      <c r="BN339" s="0"/>
      <c r="BO339" s="0"/>
    </row>
    <row r="340" customFormat="false" ht="12.75" hidden="false" customHeight="false" outlineLevel="0" collapsed="false">
      <c r="A340" s="431" t="n">
        <v>46204</v>
      </c>
      <c r="B340" s="0" t="n">
        <v>0</v>
      </c>
      <c r="C340" s="0"/>
      <c r="D340" s="0"/>
      <c r="E340" s="431" t="n">
        <v>46204</v>
      </c>
      <c r="F340" s="0" t="n">
        <v>0</v>
      </c>
      <c r="G340" s="0"/>
      <c r="H340" s="0"/>
      <c r="I340" s="431" t="n">
        <v>46204</v>
      </c>
      <c r="J340" s="0" t="n">
        <v>0.46</v>
      </c>
      <c r="K340" s="0"/>
      <c r="L340" s="0"/>
      <c r="M340" s="431" t="n">
        <v>46204</v>
      </c>
      <c r="N340" s="0" t="n">
        <v>0.41</v>
      </c>
      <c r="O340" s="0"/>
      <c r="P340" s="0"/>
      <c r="Q340" s="431" t="n">
        <v>46204</v>
      </c>
      <c r="R340" s="0" t="n">
        <v>0.185</v>
      </c>
      <c r="S340" s="0"/>
      <c r="T340" s="0"/>
      <c r="U340" s="431" t="n">
        <v>46204</v>
      </c>
      <c r="V340" s="0" t="n">
        <v>0.1625</v>
      </c>
      <c r="W340" s="0"/>
      <c r="X340" s="0"/>
      <c r="Y340" s="0"/>
      <c r="Z340" s="0"/>
      <c r="AA340" s="0"/>
      <c r="AB340" s="0"/>
      <c r="AC340" s="431" t="n">
        <v>46204</v>
      </c>
      <c r="AD340" s="0" t="n">
        <v>1.158848907511</v>
      </c>
      <c r="AE340" s="0"/>
      <c r="AF340" s="0"/>
      <c r="AG340" s="431" t="n">
        <v>46204</v>
      </c>
      <c r="AH340" s="0" t="n">
        <v>0.063721145725815</v>
      </c>
      <c r="AI340" s="0"/>
      <c r="AJ340" s="0"/>
      <c r="AK340" s="431" t="n">
        <v>46204</v>
      </c>
      <c r="AL340" s="0" t="n">
        <v>0.073290305001954</v>
      </c>
      <c r="AM340" s="0"/>
      <c r="AN340" s="0"/>
      <c r="AO340" s="431" t="n">
        <v>46204</v>
      </c>
      <c r="AP340" s="0" t="n">
        <v>0</v>
      </c>
      <c r="AQ340" s="0"/>
      <c r="AR340" s="0"/>
      <c r="AS340" s="0"/>
      <c r="AT340" s="0"/>
      <c r="AU340" s="0"/>
      <c r="AW340" s="431" t="n">
        <v>46204</v>
      </c>
      <c r="AX340" s="0" t="n">
        <v>0</v>
      </c>
      <c r="AY340" s="0"/>
      <c r="BA340" s="431" t="n">
        <v>45992</v>
      </c>
      <c r="BB340" s="0" t="n">
        <v>0</v>
      </c>
      <c r="BC340" s="0"/>
      <c r="BE340" s="0"/>
      <c r="BF340" s="0"/>
      <c r="BG340" s="0"/>
      <c r="BI340" s="431" t="n">
        <v>46113</v>
      </c>
      <c r="BJ340" s="0" t="n">
        <v>0</v>
      </c>
      <c r="BK340" s="0"/>
      <c r="BM340" s="0"/>
      <c r="BN340" s="0"/>
      <c r="BO340" s="0"/>
    </row>
    <row r="341" customFormat="false" ht="12.75" hidden="false" customHeight="false" outlineLevel="0" collapsed="false">
      <c r="A341" s="431" t="n">
        <v>46235</v>
      </c>
      <c r="B341" s="0" t="n">
        <v>0</v>
      </c>
      <c r="C341" s="0"/>
      <c r="D341" s="0"/>
      <c r="E341" s="431" t="n">
        <v>46235</v>
      </c>
      <c r="F341" s="0" t="n">
        <v>0</v>
      </c>
      <c r="G341" s="0"/>
      <c r="H341" s="0"/>
      <c r="I341" s="431" t="n">
        <v>46235</v>
      </c>
      <c r="J341" s="0" t="n">
        <v>0.525</v>
      </c>
      <c r="K341" s="0"/>
      <c r="L341" s="0"/>
      <c r="M341" s="431" t="n">
        <v>46235</v>
      </c>
      <c r="N341" s="0" t="n">
        <v>0.41</v>
      </c>
      <c r="O341" s="0"/>
      <c r="P341" s="0"/>
      <c r="Q341" s="431" t="n">
        <v>46235</v>
      </c>
      <c r="R341" s="0" t="n">
        <v>0.185</v>
      </c>
      <c r="S341" s="0"/>
      <c r="T341" s="0"/>
      <c r="U341" s="431" t="n">
        <v>46235</v>
      </c>
      <c r="V341" s="0" t="n">
        <v>0.1625</v>
      </c>
      <c r="W341" s="0"/>
      <c r="X341" s="0"/>
      <c r="Y341" s="0"/>
      <c r="Z341" s="0"/>
      <c r="AA341" s="0"/>
      <c r="AB341" s="0"/>
      <c r="AC341" s="431" t="n">
        <v>46235</v>
      </c>
      <c r="AD341" s="0" t="n">
        <v>1.157311092272</v>
      </c>
      <c r="AE341" s="0"/>
      <c r="AF341" s="0"/>
      <c r="AG341" s="431" t="n">
        <v>46235</v>
      </c>
      <c r="AH341" s="0" t="n">
        <v>0.063699738179125</v>
      </c>
      <c r="AI341" s="0"/>
      <c r="AJ341" s="0"/>
      <c r="AK341" s="431" t="n">
        <v>46235</v>
      </c>
      <c r="AL341" s="0" t="n">
        <v>0.073290321090413</v>
      </c>
      <c r="AM341" s="0"/>
      <c r="AN341" s="0"/>
      <c r="AO341" s="431" t="n">
        <v>46235</v>
      </c>
      <c r="AP341" s="0" t="n">
        <v>0</v>
      </c>
      <c r="AQ341" s="0"/>
      <c r="AR341" s="0"/>
      <c r="AS341" s="0"/>
      <c r="AT341" s="0"/>
      <c r="AU341" s="0"/>
      <c r="AW341" s="431" t="n">
        <v>46235</v>
      </c>
      <c r="AX341" s="0" t="n">
        <v>0</v>
      </c>
      <c r="AY341" s="0"/>
      <c r="BA341" s="431" t="n">
        <v>46023</v>
      </c>
      <c r="BB341" s="0" t="n">
        <v>0</v>
      </c>
      <c r="BC341" s="0"/>
      <c r="BE341" s="0"/>
      <c r="BF341" s="0"/>
      <c r="BG341" s="0"/>
      <c r="BI341" s="431" t="n">
        <v>46143</v>
      </c>
      <c r="BJ341" s="0" t="n">
        <v>0</v>
      </c>
      <c r="BK341" s="0"/>
      <c r="BM341" s="0"/>
      <c r="BN341" s="0"/>
      <c r="BO341" s="0"/>
    </row>
    <row r="342" customFormat="false" ht="12.75" hidden="false" customHeight="false" outlineLevel="0" collapsed="false">
      <c r="A342" s="431" t="n">
        <v>46266</v>
      </c>
      <c r="B342" s="0" t="n">
        <v>0</v>
      </c>
      <c r="C342" s="0"/>
      <c r="D342" s="0"/>
      <c r="E342" s="431" t="n">
        <v>46266</v>
      </c>
      <c r="F342" s="0" t="n">
        <v>0</v>
      </c>
      <c r="G342" s="0"/>
      <c r="H342" s="0"/>
      <c r="I342" s="431" t="n">
        <v>46266</v>
      </c>
      <c r="J342" s="0" t="n">
        <v>0.425</v>
      </c>
      <c r="K342" s="0"/>
      <c r="L342" s="0"/>
      <c r="M342" s="431" t="n">
        <v>46266</v>
      </c>
      <c r="N342" s="0" t="n">
        <v>0.3825</v>
      </c>
      <c r="O342" s="0"/>
      <c r="P342" s="0"/>
      <c r="Q342" s="431" t="n">
        <v>46266</v>
      </c>
      <c r="R342" s="0" t="n">
        <v>0.1625</v>
      </c>
      <c r="S342" s="0"/>
      <c r="T342" s="0"/>
      <c r="U342" s="431" t="n">
        <v>46266</v>
      </c>
      <c r="V342" s="0" t="n">
        <v>0.1625</v>
      </c>
      <c r="W342" s="0"/>
      <c r="X342" s="0"/>
      <c r="Y342" s="0"/>
      <c r="Z342" s="0"/>
      <c r="AA342" s="0"/>
      <c r="AB342" s="0"/>
      <c r="AC342" s="431" t="n">
        <v>46266</v>
      </c>
      <c r="AD342" s="0" t="n">
        <v>1.15577123792</v>
      </c>
      <c r="AE342" s="0"/>
      <c r="AF342" s="0"/>
      <c r="AG342" s="431" t="n">
        <v>46266</v>
      </c>
      <c r="AH342" s="0" t="n">
        <v>0.063678330632587</v>
      </c>
      <c r="AI342" s="0"/>
      <c r="AJ342" s="0"/>
      <c r="AK342" s="431" t="n">
        <v>46266</v>
      </c>
      <c r="AL342" s="0" t="n">
        <v>0.073290337178872</v>
      </c>
      <c r="AM342" s="0"/>
      <c r="AN342" s="0"/>
      <c r="AO342" s="431" t="n">
        <v>46266</v>
      </c>
      <c r="AP342" s="0" t="n">
        <v>0</v>
      </c>
      <c r="AQ342" s="0"/>
      <c r="AR342" s="0"/>
      <c r="AS342" s="0"/>
      <c r="AT342" s="0"/>
      <c r="AU342" s="0"/>
      <c r="AW342" s="431" t="n">
        <v>46266</v>
      </c>
      <c r="AX342" s="0" t="n">
        <v>0</v>
      </c>
      <c r="AY342" s="0"/>
      <c r="BA342" s="431" t="n">
        <v>46054</v>
      </c>
      <c r="BB342" s="0" t="n">
        <v>0</v>
      </c>
      <c r="BC342" s="0"/>
      <c r="BE342" s="0"/>
      <c r="BF342" s="0"/>
      <c r="BG342" s="0"/>
      <c r="BI342" s="431" t="n">
        <v>46174</v>
      </c>
      <c r="BJ342" s="0" t="n">
        <v>0</v>
      </c>
      <c r="BK342" s="0"/>
      <c r="BM342" s="0"/>
      <c r="BN342" s="0"/>
      <c r="BO342" s="0"/>
    </row>
    <row r="343" customFormat="false" ht="12.75" hidden="false" customHeight="false" outlineLevel="0" collapsed="false">
      <c r="A343" s="431" t="n">
        <v>46296</v>
      </c>
      <c r="B343" s="0" t="n">
        <v>0</v>
      </c>
      <c r="C343" s="0"/>
      <c r="D343" s="0"/>
      <c r="E343" s="431" t="n">
        <v>46296</v>
      </c>
      <c r="F343" s="0" t="n">
        <v>0</v>
      </c>
      <c r="G343" s="0"/>
      <c r="H343" s="0"/>
      <c r="I343" s="431" t="n">
        <v>46296</v>
      </c>
      <c r="J343" s="0" t="n">
        <v>0.345</v>
      </c>
      <c r="K343" s="0"/>
      <c r="L343" s="0"/>
      <c r="M343" s="431" t="n">
        <v>46296</v>
      </c>
      <c r="N343" s="0" t="n">
        <v>0.3625</v>
      </c>
      <c r="O343" s="0"/>
      <c r="P343" s="0"/>
      <c r="Q343" s="431" t="n">
        <v>46296</v>
      </c>
      <c r="R343" s="0" t="n">
        <v>0.185</v>
      </c>
      <c r="S343" s="0"/>
      <c r="T343" s="0"/>
      <c r="U343" s="431" t="n">
        <v>46296</v>
      </c>
      <c r="V343" s="0" t="n">
        <v>0.165</v>
      </c>
      <c r="W343" s="0"/>
      <c r="X343" s="0"/>
      <c r="Y343" s="0"/>
      <c r="Z343" s="0"/>
      <c r="AA343" s="0"/>
      <c r="AB343" s="0"/>
      <c r="AC343" s="431" t="n">
        <v>46296</v>
      </c>
      <c r="AD343" s="0" t="n">
        <v>1.154279127512</v>
      </c>
      <c r="AE343" s="0"/>
      <c r="AF343" s="0"/>
      <c r="AG343" s="431" t="n">
        <v>46296</v>
      </c>
      <c r="AH343" s="0" t="n">
        <v>0.063657613652212</v>
      </c>
      <c r="AI343" s="0"/>
      <c r="AJ343" s="0"/>
      <c r="AK343" s="431" t="n">
        <v>46296</v>
      </c>
      <c r="AL343" s="0" t="n">
        <v>0.073290352748348</v>
      </c>
      <c r="AM343" s="0"/>
      <c r="AN343" s="0"/>
      <c r="AO343" s="431" t="n">
        <v>46296</v>
      </c>
      <c r="AP343" s="0" t="n">
        <v>0</v>
      </c>
      <c r="AQ343" s="0"/>
      <c r="AR343" s="0"/>
      <c r="AS343" s="0"/>
      <c r="AT343" s="0"/>
      <c r="AU343" s="0"/>
      <c r="AW343" s="431" t="n">
        <v>46296</v>
      </c>
      <c r="AX343" s="0" t="n">
        <v>0</v>
      </c>
      <c r="AY343" s="0"/>
      <c r="BA343" s="431" t="n">
        <v>46082</v>
      </c>
      <c r="BB343" s="0" t="n">
        <v>0</v>
      </c>
      <c r="BC343" s="0"/>
      <c r="BE343" s="0"/>
      <c r="BF343" s="0"/>
      <c r="BG343" s="0"/>
      <c r="BI343" s="431" t="n">
        <v>46204</v>
      </c>
      <c r="BJ343" s="0" t="n">
        <v>0</v>
      </c>
      <c r="BK343" s="0"/>
      <c r="BM343" s="0"/>
      <c r="BN343" s="0"/>
      <c r="BO343" s="0"/>
    </row>
    <row r="344" customFormat="false" ht="12.75" hidden="false" customHeight="false" outlineLevel="0" collapsed="false">
      <c r="A344" s="431" t="n">
        <v>46327</v>
      </c>
      <c r="B344" s="0" t="n">
        <v>0</v>
      </c>
      <c r="C344" s="0"/>
      <c r="D344" s="0"/>
      <c r="E344" s="431" t="n">
        <v>46327</v>
      </c>
      <c r="F344" s="0" t="n">
        <v>0</v>
      </c>
      <c r="G344" s="0"/>
      <c r="H344" s="0"/>
      <c r="I344" s="431" t="n">
        <v>46327</v>
      </c>
      <c r="J344" s="0" t="n">
        <v>0.725</v>
      </c>
      <c r="K344" s="0"/>
      <c r="L344" s="0"/>
      <c r="M344" s="431" t="n">
        <v>46327</v>
      </c>
      <c r="N344" s="0" t="n">
        <v>0.695</v>
      </c>
      <c r="O344" s="0"/>
      <c r="P344" s="0"/>
      <c r="Q344" s="431" t="n">
        <v>46327</v>
      </c>
      <c r="R344" s="0" t="n">
        <v>0.2875</v>
      </c>
      <c r="S344" s="0"/>
      <c r="T344" s="0"/>
      <c r="U344" s="431" t="n">
        <v>46327</v>
      </c>
      <c r="V344" s="0" t="n">
        <v>0.24</v>
      </c>
      <c r="W344" s="0"/>
      <c r="X344" s="0"/>
      <c r="Y344" s="0"/>
      <c r="Z344" s="0"/>
      <c r="AA344" s="0"/>
      <c r="AB344" s="0"/>
      <c r="AC344" s="431" t="n">
        <v>46327</v>
      </c>
      <c r="AD344" s="0" t="n">
        <v>1.152735300176</v>
      </c>
      <c r="AE344" s="0"/>
      <c r="AF344" s="0"/>
      <c r="AG344" s="431" t="n">
        <v>46327</v>
      </c>
      <c r="AH344" s="0" t="n">
        <v>0.063636206105973</v>
      </c>
      <c r="AI344" s="0"/>
      <c r="AJ344" s="0"/>
      <c r="AK344" s="431" t="n">
        <v>46327</v>
      </c>
      <c r="AL344" s="0" t="n">
        <v>0.073290368836808</v>
      </c>
      <c r="AM344" s="0"/>
      <c r="AN344" s="0"/>
      <c r="AO344" s="431" t="n">
        <v>46327</v>
      </c>
      <c r="AP344" s="0" t="n">
        <v>0</v>
      </c>
      <c r="AQ344" s="0"/>
      <c r="AR344" s="0"/>
      <c r="AS344" s="0"/>
      <c r="AT344" s="0"/>
      <c r="AU344" s="0"/>
      <c r="AW344" s="431" t="n">
        <v>46327</v>
      </c>
      <c r="AX344" s="0" t="n">
        <v>0</v>
      </c>
      <c r="AY344" s="0"/>
      <c r="BA344" s="431" t="n">
        <v>46113</v>
      </c>
      <c r="BB344" s="0" t="n">
        <v>0</v>
      </c>
      <c r="BC344" s="0"/>
      <c r="BE344" s="0"/>
      <c r="BF344" s="0"/>
      <c r="BG344" s="0"/>
      <c r="BI344" s="431" t="n">
        <v>46235</v>
      </c>
      <c r="BJ344" s="0" t="n">
        <v>0</v>
      </c>
      <c r="BK344" s="0"/>
      <c r="BM344" s="0"/>
      <c r="BN344" s="0"/>
      <c r="BO344" s="0"/>
    </row>
    <row r="345" customFormat="false" ht="12.75" hidden="false" customHeight="false" outlineLevel="0" collapsed="false">
      <c r="A345" s="431" t="n">
        <v>46357</v>
      </c>
      <c r="B345" s="0" t="n">
        <v>0</v>
      </c>
      <c r="C345" s="0"/>
      <c r="D345" s="0"/>
      <c r="E345" s="431" t="n">
        <v>46357</v>
      </c>
      <c r="F345" s="0" t="n">
        <v>0</v>
      </c>
      <c r="G345" s="0"/>
      <c r="H345" s="0"/>
      <c r="I345" s="431" t="n">
        <v>46357</v>
      </c>
      <c r="J345" s="0" t="n">
        <v>1.045</v>
      </c>
      <c r="K345" s="0"/>
      <c r="L345" s="0"/>
      <c r="M345" s="431" t="n">
        <v>46357</v>
      </c>
      <c r="N345" s="0" t="n">
        <v>1.01</v>
      </c>
      <c r="O345" s="0"/>
      <c r="P345" s="0"/>
      <c r="Q345" s="431" t="n">
        <v>46357</v>
      </c>
      <c r="R345" s="0" t="n">
        <v>0.3375</v>
      </c>
      <c r="S345" s="0"/>
      <c r="T345" s="0"/>
      <c r="U345" s="431" t="n">
        <v>46357</v>
      </c>
      <c r="V345" s="0" t="n">
        <v>0.295</v>
      </c>
      <c r="W345" s="0"/>
      <c r="X345" s="0"/>
      <c r="Y345" s="0"/>
      <c r="Z345" s="0"/>
      <c r="AA345" s="0"/>
      <c r="AB345" s="0"/>
      <c r="AC345" s="431" t="n">
        <v>46357</v>
      </c>
      <c r="AD345" s="0" t="n">
        <v>1.151239370272</v>
      </c>
      <c r="AE345" s="0"/>
      <c r="AF345" s="0"/>
      <c r="AG345" s="431" t="n">
        <v>46357</v>
      </c>
      <c r="AH345" s="0" t="n">
        <v>0.063615489125887</v>
      </c>
      <c r="AI345" s="0"/>
      <c r="AJ345" s="0"/>
      <c r="AK345" s="431" t="n">
        <v>46357</v>
      </c>
      <c r="AL345" s="0" t="n">
        <v>0.073290384406285</v>
      </c>
      <c r="AM345" s="0"/>
      <c r="AN345" s="0"/>
      <c r="AO345" s="431" t="n">
        <v>46357</v>
      </c>
      <c r="AP345" s="0" t="n">
        <v>0</v>
      </c>
      <c r="AQ345" s="0"/>
      <c r="AR345" s="0"/>
      <c r="AS345" s="0"/>
      <c r="AT345" s="0"/>
      <c r="AU345" s="0"/>
      <c r="AW345" s="431" t="n">
        <v>46357</v>
      </c>
      <c r="AX345" s="0" t="n">
        <v>0</v>
      </c>
      <c r="AY345" s="0"/>
      <c r="BA345" s="431" t="n">
        <v>46143</v>
      </c>
      <c r="BB345" s="0" t="n">
        <v>0</v>
      </c>
      <c r="BC345" s="0"/>
      <c r="BE345" s="0"/>
      <c r="BF345" s="0"/>
      <c r="BG345" s="0"/>
      <c r="BI345" s="431" t="n">
        <v>46266</v>
      </c>
      <c r="BJ345" s="0" t="n">
        <v>0</v>
      </c>
      <c r="BK345" s="0"/>
      <c r="BM345" s="0"/>
      <c r="BN345" s="0"/>
      <c r="BO345" s="0"/>
    </row>
    <row r="346" customFormat="false" ht="12.75" hidden="false" customHeight="false" outlineLevel="0" collapsed="false">
      <c r="A346" s="431" t="n">
        <v>46388</v>
      </c>
      <c r="B346" s="0" t="n">
        <v>0</v>
      </c>
      <c r="C346" s="0"/>
      <c r="D346" s="0"/>
      <c r="E346" s="431" t="n">
        <v>46388</v>
      </c>
      <c r="F346" s="0" t="n">
        <v>0</v>
      </c>
      <c r="G346" s="0"/>
      <c r="H346" s="0"/>
      <c r="I346" s="431" t="n">
        <v>46388</v>
      </c>
      <c r="J346" s="0" t="n">
        <v>1.52</v>
      </c>
      <c r="K346" s="0"/>
      <c r="L346" s="0"/>
      <c r="M346" s="431" t="n">
        <v>46388</v>
      </c>
      <c r="N346" s="0" t="n">
        <v>1.165</v>
      </c>
      <c r="O346" s="0"/>
      <c r="P346" s="0"/>
      <c r="Q346" s="431" t="n">
        <v>46388</v>
      </c>
      <c r="R346" s="0" t="n">
        <v>0.4375</v>
      </c>
      <c r="S346" s="0"/>
      <c r="T346" s="0"/>
      <c r="U346" s="431" t="n">
        <v>46388</v>
      </c>
      <c r="V346" s="0" t="n">
        <v>0.3425</v>
      </c>
      <c r="W346" s="0"/>
      <c r="X346" s="0"/>
      <c r="Y346" s="0"/>
      <c r="Z346" s="0"/>
      <c r="AA346" s="0"/>
      <c r="AB346" s="0"/>
      <c r="AC346" s="431" t="n">
        <v>46388</v>
      </c>
      <c r="AD346" s="0" t="n">
        <v>1.149691622304</v>
      </c>
      <c r="AE346" s="0"/>
      <c r="AF346" s="0"/>
      <c r="AG346" s="431" t="n">
        <v>46388</v>
      </c>
      <c r="AH346" s="0" t="n">
        <v>0.063594081579947</v>
      </c>
      <c r="AI346" s="0"/>
      <c r="AJ346" s="0"/>
      <c r="AK346" s="431" t="n">
        <v>46388</v>
      </c>
      <c r="AL346" s="0" t="n">
        <v>0.073290400494743</v>
      </c>
      <c r="AM346" s="0"/>
      <c r="AN346" s="0"/>
      <c r="AO346" s="431" t="n">
        <v>46388</v>
      </c>
      <c r="AP346" s="0" t="n">
        <v>0</v>
      </c>
      <c r="AQ346" s="0"/>
      <c r="AR346" s="0"/>
      <c r="AS346" s="0"/>
      <c r="AT346" s="0"/>
      <c r="AU346" s="0"/>
      <c r="AW346" s="431" t="n">
        <v>46388</v>
      </c>
      <c r="AX346" s="0" t="n">
        <v>0</v>
      </c>
      <c r="AY346" s="0"/>
      <c r="BA346" s="431" t="n">
        <v>46174</v>
      </c>
      <c r="BB346" s="0" t="n">
        <v>0</v>
      </c>
      <c r="BC346" s="0"/>
      <c r="BE346" s="0"/>
      <c r="BF346" s="0"/>
      <c r="BG346" s="0"/>
      <c r="BI346" s="431" t="n">
        <v>46296</v>
      </c>
      <c r="BJ346" s="0" t="n">
        <v>0</v>
      </c>
      <c r="BK346" s="0"/>
      <c r="BM346" s="0"/>
      <c r="BN346" s="0"/>
      <c r="BO346" s="0"/>
    </row>
    <row r="347" customFormat="false" ht="12.75" hidden="false" customHeight="false" outlineLevel="0" collapsed="false">
      <c r="A347" s="431" t="n">
        <v>46419</v>
      </c>
      <c r="B347" s="0" t="n">
        <v>0</v>
      </c>
      <c r="C347" s="0"/>
      <c r="D347" s="0"/>
      <c r="E347" s="431" t="n">
        <v>46419</v>
      </c>
      <c r="F347" s="0" t="n">
        <v>0</v>
      </c>
      <c r="G347" s="0"/>
      <c r="H347" s="0"/>
      <c r="I347" s="431" t="n">
        <v>46419</v>
      </c>
      <c r="J347" s="0" t="n">
        <v>1.4</v>
      </c>
      <c r="K347" s="0"/>
      <c r="L347" s="0"/>
      <c r="M347" s="431" t="n">
        <v>46419</v>
      </c>
      <c r="N347" s="0" t="n">
        <v>1.155</v>
      </c>
      <c r="O347" s="0"/>
      <c r="P347" s="0"/>
      <c r="Q347" s="431" t="n">
        <v>46419</v>
      </c>
      <c r="R347" s="0" t="n">
        <v>0.435</v>
      </c>
      <c r="S347" s="0"/>
      <c r="T347" s="0"/>
      <c r="U347" s="431" t="n">
        <v>46419</v>
      </c>
      <c r="V347" s="0" t="n">
        <v>0.3375</v>
      </c>
      <c r="W347" s="0"/>
      <c r="X347" s="0"/>
      <c r="Y347" s="0"/>
      <c r="Z347" s="0"/>
      <c r="AA347" s="0"/>
      <c r="AB347" s="0"/>
      <c r="AC347" s="431" t="n">
        <v>46419</v>
      </c>
      <c r="AD347" s="0" t="n">
        <v>1.148141901955</v>
      </c>
      <c r="AE347" s="0"/>
      <c r="AF347" s="0"/>
      <c r="AG347" s="431" t="n">
        <v>46419</v>
      </c>
      <c r="AH347" s="0" t="n">
        <v>0.063572674034159</v>
      </c>
      <c r="AI347" s="0"/>
      <c r="AJ347" s="0"/>
      <c r="AK347" s="431" t="n">
        <v>46419</v>
      </c>
      <c r="AL347" s="0" t="n">
        <v>0.073290416583203</v>
      </c>
      <c r="AM347" s="0"/>
      <c r="AN347" s="0"/>
      <c r="AO347" s="431" t="n">
        <v>46419</v>
      </c>
      <c r="AP347" s="0" t="n">
        <v>0</v>
      </c>
      <c r="AQ347" s="0"/>
      <c r="AR347" s="0"/>
      <c r="AS347" s="0"/>
      <c r="AT347" s="0"/>
      <c r="AU347" s="0"/>
      <c r="AW347" s="431" t="n">
        <v>46419</v>
      </c>
      <c r="AX347" s="0" t="n">
        <v>0</v>
      </c>
      <c r="AY347" s="0"/>
      <c r="BA347" s="431" t="n">
        <v>46204</v>
      </c>
      <c r="BB347" s="0" t="n">
        <v>0</v>
      </c>
      <c r="BC347" s="0"/>
      <c r="BE347" s="0"/>
      <c r="BF347" s="0"/>
      <c r="BG347" s="0"/>
      <c r="BI347" s="431" t="n">
        <v>46327</v>
      </c>
      <c r="BJ347" s="0" t="n">
        <v>0</v>
      </c>
      <c r="BK347" s="0"/>
      <c r="BM347" s="0"/>
      <c r="BN347" s="0"/>
      <c r="BO347" s="0"/>
    </row>
    <row r="348" customFormat="false" ht="12.75" hidden="false" customHeight="false" outlineLevel="0" collapsed="false">
      <c r="A348" s="431" t="n">
        <v>46447</v>
      </c>
      <c r="B348" s="0" t="n">
        <v>0</v>
      </c>
      <c r="C348" s="0"/>
      <c r="D348" s="0"/>
      <c r="E348" s="431" t="n">
        <v>46447</v>
      </c>
      <c r="F348" s="0" t="n">
        <v>0</v>
      </c>
      <c r="G348" s="0"/>
      <c r="H348" s="0"/>
      <c r="I348" s="431" t="n">
        <v>46447</v>
      </c>
      <c r="J348" s="0" t="n">
        <v>0.88</v>
      </c>
      <c r="K348" s="0"/>
      <c r="L348" s="0"/>
      <c r="M348" s="431" t="n">
        <v>46447</v>
      </c>
      <c r="N348" s="0" t="n">
        <v>0.795</v>
      </c>
      <c r="O348" s="0"/>
      <c r="P348" s="0"/>
      <c r="Q348" s="431" t="n">
        <v>46447</v>
      </c>
      <c r="R348" s="0" t="n">
        <v>0.3025</v>
      </c>
      <c r="S348" s="0"/>
      <c r="T348" s="0"/>
      <c r="U348" s="431" t="n">
        <v>46447</v>
      </c>
      <c r="V348" s="0" t="n">
        <v>0.26</v>
      </c>
      <c r="W348" s="0"/>
      <c r="X348" s="0"/>
      <c r="Y348" s="0"/>
      <c r="Z348" s="0"/>
      <c r="AA348" s="0"/>
      <c r="AB348" s="0"/>
      <c r="AC348" s="431" t="n">
        <v>46447</v>
      </c>
      <c r="AD348" s="0" t="n">
        <v>1.146740470492</v>
      </c>
      <c r="AE348" s="0"/>
      <c r="AF348" s="0"/>
      <c r="AG348" s="431" t="n">
        <v>46447</v>
      </c>
      <c r="AH348" s="0" t="n">
        <v>0.063553338186482</v>
      </c>
      <c r="AI348" s="0"/>
      <c r="AJ348" s="0"/>
      <c r="AK348" s="431" t="n">
        <v>46447</v>
      </c>
      <c r="AL348" s="0" t="n">
        <v>0.073290431114714</v>
      </c>
      <c r="AM348" s="0"/>
      <c r="AN348" s="0"/>
      <c r="AO348" s="431" t="n">
        <v>46447</v>
      </c>
      <c r="AP348" s="0" t="n">
        <v>0</v>
      </c>
      <c r="AQ348" s="0"/>
      <c r="AR348" s="0"/>
      <c r="AS348" s="0"/>
      <c r="AT348" s="0"/>
      <c r="AU348" s="0"/>
      <c r="AW348" s="431" t="n">
        <v>46447</v>
      </c>
      <c r="AX348" s="0" t="n">
        <v>0</v>
      </c>
      <c r="AY348" s="0"/>
      <c r="BA348" s="431" t="n">
        <v>46235</v>
      </c>
      <c r="BB348" s="0" t="n">
        <v>0</v>
      </c>
      <c r="BC348" s="0"/>
      <c r="BE348" s="0"/>
      <c r="BF348" s="0"/>
      <c r="BG348" s="0"/>
      <c r="BI348" s="431" t="n">
        <v>46357</v>
      </c>
      <c r="BJ348" s="0" t="n">
        <v>0</v>
      </c>
      <c r="BK348" s="0"/>
      <c r="BM348" s="0"/>
      <c r="BN348" s="0"/>
      <c r="BO348" s="0"/>
    </row>
    <row r="349" customFormat="false" ht="12.75" hidden="false" customHeight="false" outlineLevel="0" collapsed="false">
      <c r="A349" s="431" t="n">
        <v>46478</v>
      </c>
      <c r="B349" s="0" t="n">
        <v>0</v>
      </c>
      <c r="C349" s="0"/>
      <c r="D349" s="0"/>
      <c r="E349" s="431" t="n">
        <v>46478</v>
      </c>
      <c r="F349" s="0" t="n">
        <v>0</v>
      </c>
      <c r="G349" s="0"/>
      <c r="H349" s="0"/>
      <c r="I349" s="431" t="n">
        <v>46478</v>
      </c>
      <c r="J349" s="0" t="n">
        <v>0.54</v>
      </c>
      <c r="K349" s="0"/>
      <c r="L349" s="0"/>
      <c r="M349" s="431" t="n">
        <v>46478</v>
      </c>
      <c r="N349" s="0" t="n">
        <v>0.43</v>
      </c>
      <c r="O349" s="0"/>
      <c r="P349" s="0"/>
      <c r="Q349" s="0"/>
      <c r="R349" s="0"/>
      <c r="S349" s="0"/>
      <c r="T349" s="0"/>
      <c r="U349" s="431" t="n">
        <v>46478</v>
      </c>
      <c r="V349" s="0" t="n">
        <v>0</v>
      </c>
      <c r="W349" s="0"/>
      <c r="X349" s="0"/>
      <c r="Y349" s="0"/>
      <c r="Z349" s="0"/>
      <c r="AA349" s="0"/>
      <c r="AB349" s="0"/>
      <c r="AC349" s="431" t="n">
        <v>46478</v>
      </c>
      <c r="AD349" s="0" t="n">
        <v>1.145187033638</v>
      </c>
      <c r="AE349" s="0"/>
      <c r="AF349" s="0"/>
      <c r="AG349" s="431" t="n">
        <v>46478</v>
      </c>
      <c r="AH349" s="0" t="n">
        <v>0.063531930640984</v>
      </c>
      <c r="AI349" s="0"/>
      <c r="AJ349" s="0"/>
      <c r="AK349" s="431" t="n">
        <v>46478</v>
      </c>
      <c r="AL349" s="0" t="n">
        <v>0.073290447203173</v>
      </c>
      <c r="AM349" s="0"/>
      <c r="AN349" s="0"/>
      <c r="AO349" s="431" t="n">
        <v>46478</v>
      </c>
      <c r="AP349" s="0" t="n">
        <v>0</v>
      </c>
      <c r="AQ349" s="0"/>
      <c r="AR349" s="0"/>
      <c r="AS349" s="0"/>
      <c r="AT349" s="0"/>
      <c r="AU349" s="0"/>
      <c r="AW349" s="431" t="n">
        <v>46478</v>
      </c>
      <c r="AX349" s="0" t="n">
        <v>0</v>
      </c>
      <c r="AY349" s="0"/>
      <c r="BA349" s="431" t="n">
        <v>46266</v>
      </c>
      <c r="BB349" s="0" t="n">
        <v>0</v>
      </c>
      <c r="BC349" s="0"/>
      <c r="BE349" s="0"/>
      <c r="BF349" s="0"/>
      <c r="BG349" s="0"/>
      <c r="BI349" s="431" t="n">
        <v>46388</v>
      </c>
      <c r="BJ349" s="0" t="n">
        <v>0</v>
      </c>
      <c r="BK349" s="0"/>
      <c r="BM349" s="0"/>
      <c r="BN349" s="0"/>
      <c r="BO349" s="0"/>
    </row>
    <row r="350" customFormat="false" ht="12.75" hidden="false" customHeight="false" outlineLevel="0" collapsed="false">
      <c r="A350" s="431" t="n">
        <v>46508</v>
      </c>
      <c r="B350" s="0" t="n">
        <v>0</v>
      </c>
      <c r="C350" s="0"/>
      <c r="D350" s="0"/>
      <c r="E350" s="431" t="n">
        <v>46508</v>
      </c>
      <c r="F350" s="0" t="n">
        <v>0</v>
      </c>
      <c r="G350" s="0"/>
      <c r="H350" s="0"/>
      <c r="I350" s="431" t="n">
        <v>46508</v>
      </c>
      <c r="J350" s="0" t="n">
        <v>0.425</v>
      </c>
      <c r="K350" s="0"/>
      <c r="L350" s="0"/>
      <c r="M350" s="431" t="n">
        <v>46508</v>
      </c>
      <c r="N350" s="0" t="n">
        <v>0.3825</v>
      </c>
      <c r="O350" s="0"/>
      <c r="P350" s="0"/>
      <c r="Q350" s="0"/>
      <c r="R350" s="0"/>
      <c r="S350" s="0"/>
      <c r="T350" s="0"/>
      <c r="U350" s="431" t="n">
        <v>46508</v>
      </c>
      <c r="V350" s="0" t="n">
        <v>0</v>
      </c>
      <c r="W350" s="0"/>
      <c r="X350" s="0"/>
      <c r="Y350" s="0"/>
      <c r="Z350" s="0"/>
      <c r="AA350" s="0"/>
      <c r="AB350" s="0"/>
      <c r="AC350" s="431" t="n">
        <v>46508</v>
      </c>
      <c r="AD350" s="0" t="n">
        <v>1.143681866949</v>
      </c>
      <c r="AE350" s="0"/>
      <c r="AF350" s="0"/>
      <c r="AG350" s="431" t="n">
        <v>46508</v>
      </c>
      <c r="AH350" s="0" t="n">
        <v>0.063511213661614</v>
      </c>
      <c r="AI350" s="0"/>
      <c r="AJ350" s="0"/>
      <c r="AK350" s="431" t="n">
        <v>46508</v>
      </c>
      <c r="AL350" s="0" t="n">
        <v>0.07329046277265</v>
      </c>
      <c r="AM350" s="0"/>
      <c r="AN350" s="0"/>
      <c r="AO350" s="431" t="n">
        <v>46508</v>
      </c>
      <c r="AP350" s="0" t="n">
        <v>0</v>
      </c>
      <c r="AQ350" s="0"/>
      <c r="AR350" s="0"/>
      <c r="AS350" s="0"/>
      <c r="AT350" s="0"/>
      <c r="AU350" s="0"/>
      <c r="AW350" s="431" t="n">
        <v>46508</v>
      </c>
      <c r="AX350" s="0" t="n">
        <v>0</v>
      </c>
      <c r="AY350" s="0"/>
      <c r="BA350" s="431" t="n">
        <v>46296</v>
      </c>
      <c r="BB350" s="0" t="n">
        <v>0</v>
      </c>
      <c r="BC350" s="0"/>
      <c r="BE350" s="0"/>
      <c r="BF350" s="0"/>
      <c r="BG350" s="0"/>
      <c r="BI350" s="431" t="n">
        <v>46419</v>
      </c>
      <c r="BJ350" s="0" t="n">
        <v>0</v>
      </c>
      <c r="BK350" s="0"/>
      <c r="BM350" s="0"/>
      <c r="BN350" s="0"/>
      <c r="BO350" s="0"/>
    </row>
    <row r="351" customFormat="false" ht="12.75" hidden="false" customHeight="false" outlineLevel="0" collapsed="false">
      <c r="A351" s="431" t="n">
        <v>46539</v>
      </c>
      <c r="B351" s="0" t="n">
        <v>0</v>
      </c>
      <c r="C351" s="0"/>
      <c r="D351" s="0"/>
      <c r="E351" s="431" t="n">
        <v>46539</v>
      </c>
      <c r="F351" s="0" t="n">
        <v>0</v>
      </c>
      <c r="G351" s="0"/>
      <c r="H351" s="0"/>
      <c r="I351" s="431" t="n">
        <v>46539</v>
      </c>
      <c r="J351" s="0" t="n">
        <v>0.425</v>
      </c>
      <c r="K351" s="0"/>
      <c r="L351" s="0"/>
      <c r="M351" s="431" t="n">
        <v>46539</v>
      </c>
      <c r="N351" s="0" t="n">
        <v>0.3825</v>
      </c>
      <c r="O351" s="0"/>
      <c r="P351" s="0"/>
      <c r="Q351" s="0"/>
      <c r="R351" s="0"/>
      <c r="S351" s="0"/>
      <c r="T351" s="0"/>
      <c r="U351" s="431" t="n">
        <v>46539</v>
      </c>
      <c r="V351" s="0" t="n">
        <v>0</v>
      </c>
      <c r="W351" s="0"/>
      <c r="X351" s="0"/>
      <c r="Y351" s="0"/>
      <c r="Z351" s="0"/>
      <c r="AA351" s="0"/>
      <c r="AB351" s="0"/>
      <c r="AC351" s="431" t="n">
        <v>46539</v>
      </c>
      <c r="AD351" s="0" t="n">
        <v>1.142124639155</v>
      </c>
      <c r="AE351" s="0"/>
      <c r="AF351" s="0"/>
      <c r="AG351" s="431" t="n">
        <v>46539</v>
      </c>
      <c r="AH351" s="0" t="n">
        <v>0.063489806116415</v>
      </c>
      <c r="AI351" s="0"/>
      <c r="AJ351" s="0"/>
      <c r="AK351" s="431" t="n">
        <v>46539</v>
      </c>
      <c r="AL351" s="0" t="n">
        <v>0.073290478861109</v>
      </c>
      <c r="AM351" s="0"/>
      <c r="AN351" s="0"/>
      <c r="AO351" s="431" t="n">
        <v>46539</v>
      </c>
      <c r="AP351" s="0" t="n">
        <v>0</v>
      </c>
      <c r="AQ351" s="0"/>
      <c r="AR351" s="0"/>
      <c r="AS351" s="0"/>
      <c r="AT351" s="0"/>
      <c r="AU351" s="0"/>
      <c r="AW351" s="431" t="n">
        <v>46539</v>
      </c>
      <c r="AX351" s="0" t="n">
        <v>0</v>
      </c>
      <c r="AY351" s="0"/>
      <c r="BA351" s="431" t="n">
        <v>46327</v>
      </c>
      <c r="BB351" s="0" t="n">
        <v>0</v>
      </c>
      <c r="BC351" s="0"/>
      <c r="BE351" s="0"/>
      <c r="BF351" s="0"/>
      <c r="BG351" s="0"/>
      <c r="BI351" s="431" t="n">
        <v>46447</v>
      </c>
      <c r="BJ351" s="0" t="n">
        <v>0</v>
      </c>
      <c r="BK351" s="0"/>
      <c r="BM351" s="0"/>
      <c r="BN351" s="0"/>
      <c r="BO351" s="0"/>
    </row>
    <row r="352" customFormat="false" ht="12.75" hidden="false" customHeight="false" outlineLevel="0" collapsed="false">
      <c r="A352" s="431" t="n">
        <v>46569</v>
      </c>
      <c r="B352" s="0" t="n">
        <v>0</v>
      </c>
      <c r="C352" s="0"/>
      <c r="D352" s="0"/>
      <c r="E352" s="431" t="n">
        <v>46569</v>
      </c>
      <c r="F352" s="0" t="n">
        <v>0</v>
      </c>
      <c r="G352" s="0"/>
      <c r="H352" s="0"/>
      <c r="I352" s="431" t="n">
        <v>46569</v>
      </c>
      <c r="J352" s="0" t="n">
        <v>0.46</v>
      </c>
      <c r="K352" s="0"/>
      <c r="L352" s="0"/>
      <c r="M352" s="431" t="n">
        <v>46569</v>
      </c>
      <c r="N352" s="0" t="n">
        <v>0.41</v>
      </c>
      <c r="O352" s="0"/>
      <c r="P352" s="0"/>
      <c r="Q352" s="0"/>
      <c r="R352" s="0"/>
      <c r="S352" s="0"/>
      <c r="T352" s="0"/>
      <c r="U352" s="431" t="n">
        <v>46569</v>
      </c>
      <c r="V352" s="0" t="n">
        <v>0</v>
      </c>
      <c r="W352" s="0"/>
      <c r="X352" s="0"/>
      <c r="Y352" s="0"/>
      <c r="Z352" s="0"/>
      <c r="AA352" s="0"/>
      <c r="AB352" s="0"/>
      <c r="AC352" s="431" t="n">
        <v>46569</v>
      </c>
      <c r="AD352" s="0" t="n">
        <v>1.14061582918</v>
      </c>
      <c r="AE352" s="0"/>
      <c r="AF352" s="0"/>
      <c r="AG352" s="431" t="n">
        <v>46569</v>
      </c>
      <c r="AH352" s="0" t="n">
        <v>0.063469089137334</v>
      </c>
      <c r="AI352" s="0"/>
      <c r="AJ352" s="0"/>
      <c r="AK352" s="431" t="n">
        <v>46569</v>
      </c>
      <c r="AL352" s="0" t="n">
        <v>0.073290494430585</v>
      </c>
      <c r="AM352" s="0"/>
      <c r="AN352" s="0"/>
      <c r="AO352" s="431" t="n">
        <v>46569</v>
      </c>
      <c r="AP352" s="0" t="n">
        <v>0</v>
      </c>
      <c r="AQ352" s="0"/>
      <c r="AR352" s="0"/>
      <c r="AS352" s="0"/>
      <c r="AT352" s="0"/>
      <c r="AU352" s="0"/>
      <c r="AW352" s="431" t="n">
        <v>46569</v>
      </c>
      <c r="AX352" s="0" t="n">
        <v>0</v>
      </c>
      <c r="AY352" s="0"/>
      <c r="BA352" s="431" t="n">
        <v>46357</v>
      </c>
      <c r="BB352" s="0" t="n">
        <v>0</v>
      </c>
      <c r="BC352" s="0"/>
      <c r="BE352" s="0"/>
      <c r="BF352" s="0"/>
      <c r="BG352" s="0"/>
      <c r="BI352" s="431" t="n">
        <v>46478</v>
      </c>
      <c r="BJ352" s="0" t="n">
        <v>0</v>
      </c>
      <c r="BK352" s="0"/>
      <c r="BM352" s="0"/>
      <c r="BN352" s="0"/>
      <c r="BO352" s="0"/>
    </row>
    <row r="353" customFormat="false" ht="12.75" hidden="false" customHeight="false" outlineLevel="0" collapsed="false">
      <c r="A353" s="431" t="n">
        <v>46600</v>
      </c>
      <c r="B353" s="0" t="n">
        <v>0</v>
      </c>
      <c r="C353" s="0"/>
      <c r="D353" s="0"/>
      <c r="E353" s="431" t="n">
        <v>46600</v>
      </c>
      <c r="F353" s="0" t="n">
        <v>0</v>
      </c>
      <c r="G353" s="0"/>
      <c r="H353" s="0"/>
      <c r="I353" s="431" t="n">
        <v>46600</v>
      </c>
      <c r="J353" s="0" t="n">
        <v>0.525</v>
      </c>
      <c r="K353" s="0"/>
      <c r="L353" s="0"/>
      <c r="M353" s="431" t="n">
        <v>46600</v>
      </c>
      <c r="N353" s="0" t="n">
        <v>0.41</v>
      </c>
      <c r="O353" s="0"/>
      <c r="P353" s="0"/>
      <c r="Q353" s="0"/>
      <c r="R353" s="0"/>
      <c r="S353" s="0"/>
      <c r="T353" s="0"/>
      <c r="U353" s="431" t="n">
        <v>46600</v>
      </c>
      <c r="V353" s="0" t="n">
        <v>0</v>
      </c>
      <c r="W353" s="0"/>
      <c r="X353" s="0"/>
      <c r="Y353" s="0"/>
      <c r="Z353" s="0"/>
      <c r="AA353" s="0"/>
      <c r="AB353" s="0"/>
      <c r="AC353" s="431" t="n">
        <v>46600</v>
      </c>
      <c r="AD353" s="0" t="n">
        <v>1.139054862872</v>
      </c>
      <c r="AE353" s="0"/>
      <c r="AF353" s="0"/>
      <c r="AG353" s="431" t="n">
        <v>46600</v>
      </c>
      <c r="AH353" s="0" t="n">
        <v>0.063447681592434</v>
      </c>
      <c r="AI353" s="0"/>
      <c r="AJ353" s="0"/>
      <c r="AK353" s="431" t="n">
        <v>46600</v>
      </c>
      <c r="AL353" s="0" t="n">
        <v>0.073290510519044</v>
      </c>
      <c r="AM353" s="0"/>
      <c r="AN353" s="0"/>
      <c r="AO353" s="431" t="n">
        <v>46600</v>
      </c>
      <c r="AP353" s="0" t="n">
        <v>0</v>
      </c>
      <c r="AQ353" s="0"/>
      <c r="AR353" s="0"/>
      <c r="AS353" s="0"/>
      <c r="AT353" s="0"/>
      <c r="AU353" s="0"/>
      <c r="AW353" s="431" t="n">
        <v>46600</v>
      </c>
      <c r="AX353" s="0" t="n">
        <v>0</v>
      </c>
      <c r="AY353" s="0"/>
      <c r="BA353" s="431" t="n">
        <v>46388</v>
      </c>
      <c r="BB353" s="0" t="n">
        <v>0</v>
      </c>
      <c r="BC353" s="0"/>
      <c r="BE353" s="0"/>
      <c r="BF353" s="0"/>
      <c r="BG353" s="0"/>
      <c r="BI353" s="431" t="n">
        <v>46508</v>
      </c>
      <c r="BJ353" s="0" t="n">
        <v>0</v>
      </c>
      <c r="BK353" s="0"/>
      <c r="BM353" s="0"/>
      <c r="BN353" s="0"/>
      <c r="BO353" s="0"/>
    </row>
    <row r="354" customFormat="false" ht="12.75" hidden="false" customHeight="false" outlineLevel="0" collapsed="false">
      <c r="A354" s="431" t="n">
        <v>46631</v>
      </c>
      <c r="B354" s="0" t="n">
        <v>0</v>
      </c>
      <c r="C354" s="0"/>
      <c r="D354" s="0"/>
      <c r="E354" s="431" t="n">
        <v>46631</v>
      </c>
      <c r="F354" s="0" t="n">
        <v>0</v>
      </c>
      <c r="G354" s="0"/>
      <c r="H354" s="0"/>
      <c r="I354" s="431" t="n">
        <v>46631</v>
      </c>
      <c r="J354" s="0" t="n">
        <v>0.425</v>
      </c>
      <c r="K354" s="0"/>
      <c r="L354" s="0"/>
      <c r="M354" s="431" t="n">
        <v>46631</v>
      </c>
      <c r="N354" s="0" t="n">
        <v>0.3825</v>
      </c>
      <c r="O354" s="0"/>
      <c r="P354" s="0"/>
      <c r="Q354" s="0"/>
      <c r="R354" s="0"/>
      <c r="S354" s="0"/>
      <c r="T354" s="0"/>
      <c r="U354" s="431" t="n">
        <v>46631</v>
      </c>
      <c r="V354" s="0" t="n">
        <v>0</v>
      </c>
      <c r="W354" s="0"/>
      <c r="X354" s="0"/>
      <c r="Y354" s="0"/>
      <c r="Z354" s="0"/>
      <c r="AA354" s="0"/>
      <c r="AB354" s="0"/>
      <c r="AC354" s="431" t="n">
        <v>46631</v>
      </c>
      <c r="AD354" s="0" t="n">
        <v>1.137492016759</v>
      </c>
      <c r="AE354" s="0"/>
      <c r="AF354" s="0"/>
      <c r="AG354" s="431" t="n">
        <v>46631</v>
      </c>
      <c r="AH354" s="0" t="n">
        <v>0.063426274047686</v>
      </c>
      <c r="AI354" s="0"/>
      <c r="AJ354" s="0"/>
      <c r="AK354" s="431" t="n">
        <v>46631</v>
      </c>
      <c r="AL354" s="0" t="n">
        <v>0.073290526607503</v>
      </c>
      <c r="AM354" s="0"/>
      <c r="AN354" s="0"/>
      <c r="AO354" s="431" t="n">
        <v>46631</v>
      </c>
      <c r="AP354" s="0" t="n">
        <v>0</v>
      </c>
      <c r="AQ354" s="0"/>
      <c r="AR354" s="0"/>
      <c r="AS354" s="0"/>
      <c r="AT354" s="0"/>
      <c r="AU354" s="0"/>
      <c r="AW354" s="431" t="n">
        <v>46631</v>
      </c>
      <c r="AX354" s="0" t="n">
        <v>0</v>
      </c>
      <c r="AY354" s="0"/>
      <c r="BA354" s="431" t="n">
        <v>46419</v>
      </c>
      <c r="BB354" s="0" t="n">
        <v>0</v>
      </c>
      <c r="BC354" s="0"/>
      <c r="BE354" s="0"/>
      <c r="BF354" s="0"/>
      <c r="BG354" s="0"/>
      <c r="BI354" s="431" t="n">
        <v>46539</v>
      </c>
      <c r="BJ354" s="0" t="n">
        <v>0</v>
      </c>
      <c r="BK354" s="0"/>
      <c r="BM354" s="0"/>
      <c r="BN354" s="0"/>
      <c r="BO354" s="0"/>
    </row>
    <row r="355" customFormat="false" ht="12.75" hidden="false" customHeight="false" outlineLevel="0" collapsed="false">
      <c r="A355" s="431" t="n">
        <v>46661</v>
      </c>
      <c r="B355" s="0" t="n">
        <v>0</v>
      </c>
      <c r="C355" s="0"/>
      <c r="D355" s="0"/>
      <c r="E355" s="431" t="n">
        <v>46661</v>
      </c>
      <c r="F355" s="0" t="n">
        <v>0</v>
      </c>
      <c r="G355" s="0"/>
      <c r="H355" s="0"/>
      <c r="I355" s="431" t="n">
        <v>46661</v>
      </c>
      <c r="J355" s="0" t="n">
        <v>0.345</v>
      </c>
      <c r="K355" s="0"/>
      <c r="L355" s="0"/>
      <c r="M355" s="431" t="n">
        <v>46661</v>
      </c>
      <c r="N355" s="0" t="n">
        <v>0.3625</v>
      </c>
      <c r="O355" s="0"/>
      <c r="P355" s="0"/>
      <c r="Q355" s="0"/>
      <c r="R355" s="0"/>
      <c r="S355" s="0"/>
      <c r="T355" s="0"/>
      <c r="U355" s="431" t="n">
        <v>46661</v>
      </c>
      <c r="V355" s="0" t="n">
        <v>0</v>
      </c>
      <c r="W355" s="0"/>
      <c r="X355" s="0"/>
      <c r="Y355" s="0"/>
      <c r="Z355" s="0"/>
      <c r="AA355" s="0"/>
      <c r="AB355" s="0"/>
      <c r="AC355" s="431" t="n">
        <v>46661</v>
      </c>
      <c r="AD355" s="0" t="n">
        <v>1.13597780797</v>
      </c>
      <c r="AE355" s="0"/>
      <c r="AF355" s="0"/>
      <c r="AG355" s="431" t="n">
        <v>46661</v>
      </c>
      <c r="AH355" s="0" t="n">
        <v>0.063405557069042</v>
      </c>
      <c r="AI355" s="0"/>
      <c r="AJ355" s="0"/>
      <c r="AK355" s="431" t="n">
        <v>46661</v>
      </c>
      <c r="AL355" s="0" t="n">
        <v>0.07329054217698</v>
      </c>
      <c r="AM355" s="0"/>
      <c r="AN355" s="0"/>
      <c r="AO355" s="431" t="n">
        <v>46661</v>
      </c>
      <c r="AP355" s="0" t="n">
        <v>0</v>
      </c>
      <c r="AQ355" s="0"/>
      <c r="AR355" s="0"/>
      <c r="AS355" s="0"/>
      <c r="AT355" s="0"/>
      <c r="AU355" s="0"/>
      <c r="AW355" s="431" t="n">
        <v>46661</v>
      </c>
      <c r="AX355" s="0" t="n">
        <v>0</v>
      </c>
      <c r="AY355" s="0"/>
      <c r="BA355" s="431" t="n">
        <v>46447</v>
      </c>
      <c r="BB355" s="0" t="n">
        <v>0</v>
      </c>
      <c r="BC355" s="0"/>
      <c r="BE355" s="0"/>
      <c r="BF355" s="0"/>
      <c r="BG355" s="0"/>
      <c r="BI355" s="431" t="n">
        <v>46569</v>
      </c>
      <c r="BJ355" s="0" t="n">
        <v>0</v>
      </c>
      <c r="BK355" s="0"/>
      <c r="BM355" s="0"/>
      <c r="BN355" s="0"/>
      <c r="BO355" s="0"/>
    </row>
    <row r="356" customFormat="false" ht="12.75" hidden="false" customHeight="false" outlineLevel="0" collapsed="false">
      <c r="A356" s="431" t="n">
        <v>46692</v>
      </c>
      <c r="B356" s="0" t="n">
        <v>0</v>
      </c>
      <c r="C356" s="0"/>
      <c r="D356" s="0"/>
      <c r="E356" s="431" t="n">
        <v>46692</v>
      </c>
      <c r="F356" s="0" t="n">
        <v>0</v>
      </c>
      <c r="G356" s="0"/>
      <c r="H356" s="0"/>
      <c r="I356" s="431" t="n">
        <v>46692</v>
      </c>
      <c r="J356" s="0" t="n">
        <v>0.725</v>
      </c>
      <c r="K356" s="0"/>
      <c r="L356" s="0"/>
      <c r="M356" s="431" t="n">
        <v>46692</v>
      </c>
      <c r="N356" s="0" t="n">
        <v>0.695</v>
      </c>
      <c r="O356" s="0"/>
      <c r="P356" s="0"/>
      <c r="Q356" s="0"/>
      <c r="R356" s="0"/>
      <c r="S356" s="0"/>
      <c r="T356" s="0"/>
      <c r="U356" s="431" t="n">
        <v>46692</v>
      </c>
      <c r="V356" s="0" t="n">
        <v>0</v>
      </c>
      <c r="W356" s="0"/>
      <c r="X356" s="0"/>
      <c r="Y356" s="0"/>
      <c r="Z356" s="0"/>
      <c r="AA356" s="0"/>
      <c r="AB356" s="0"/>
      <c r="AC356" s="431" t="n">
        <v>46692</v>
      </c>
      <c r="AD356" s="0" t="n">
        <v>1.134411302436</v>
      </c>
      <c r="AE356" s="0"/>
      <c r="AF356" s="0"/>
      <c r="AG356" s="431" t="n">
        <v>46692</v>
      </c>
      <c r="AH356" s="0" t="n">
        <v>0.063384149524594</v>
      </c>
      <c r="AI356" s="0"/>
      <c r="AJ356" s="0"/>
      <c r="AK356" s="431" t="n">
        <v>46692</v>
      </c>
      <c r="AL356" s="0" t="n">
        <v>0.073290558265439</v>
      </c>
      <c r="AM356" s="0"/>
      <c r="AN356" s="0"/>
      <c r="AO356" s="431" t="n">
        <v>46692</v>
      </c>
      <c r="AP356" s="0" t="n">
        <v>0</v>
      </c>
      <c r="AQ356" s="0"/>
      <c r="AR356" s="0"/>
      <c r="AS356" s="0"/>
      <c r="AT356" s="0"/>
      <c r="AU356" s="0"/>
      <c r="AW356" s="431" t="n">
        <v>46692</v>
      </c>
      <c r="AX356" s="0" t="n">
        <v>0</v>
      </c>
      <c r="AY356" s="0"/>
      <c r="BA356" s="431" t="n">
        <v>46478</v>
      </c>
      <c r="BB356" s="0" t="n">
        <v>0</v>
      </c>
      <c r="BC356" s="0"/>
      <c r="BE356" s="0"/>
      <c r="BF356" s="0"/>
      <c r="BG356" s="0"/>
      <c r="BI356" s="431" t="n">
        <v>46600</v>
      </c>
      <c r="BJ356" s="0" t="n">
        <v>0</v>
      </c>
      <c r="BK356" s="0"/>
      <c r="BM356" s="0"/>
      <c r="BN356" s="0"/>
      <c r="BO356" s="0"/>
    </row>
    <row r="357" customFormat="false" ht="12.75" hidden="false" customHeight="false" outlineLevel="0" collapsed="false">
      <c r="A357" s="431" t="n">
        <v>46722</v>
      </c>
      <c r="B357" s="0" t="n">
        <v>0</v>
      </c>
      <c r="C357" s="0"/>
      <c r="D357" s="0"/>
      <c r="E357" s="431" t="n">
        <v>46722</v>
      </c>
      <c r="F357" s="0" t="n">
        <v>0</v>
      </c>
      <c r="G357" s="0"/>
      <c r="H357" s="0"/>
      <c r="I357" s="431" t="n">
        <v>46722</v>
      </c>
      <c r="J357" s="0" t="n">
        <v>1.045</v>
      </c>
      <c r="K357" s="0"/>
      <c r="L357" s="0"/>
      <c r="M357" s="431" t="n">
        <v>46722</v>
      </c>
      <c r="N357" s="0" t="n">
        <v>1.01</v>
      </c>
      <c r="O357" s="0"/>
      <c r="P357" s="0"/>
      <c r="Q357" s="0"/>
      <c r="R357" s="0"/>
      <c r="S357" s="0"/>
      <c r="T357" s="0"/>
      <c r="U357" s="431" t="n">
        <v>46722</v>
      </c>
      <c r="V357" s="0" t="n">
        <v>0</v>
      </c>
      <c r="W357" s="0"/>
      <c r="X357" s="0"/>
      <c r="Y357" s="0"/>
      <c r="Z357" s="0"/>
      <c r="AA357" s="0"/>
      <c r="AB357" s="0"/>
      <c r="AC357" s="431" t="n">
        <v>46722</v>
      </c>
      <c r="AD357" s="0" t="n">
        <v>1.132893577652</v>
      </c>
      <c r="AE357" s="0"/>
      <c r="AF357" s="0"/>
      <c r="AG357" s="431" t="n">
        <v>46722</v>
      </c>
      <c r="AH357" s="0" t="n">
        <v>0.063363432546239</v>
      </c>
      <c r="AI357" s="0"/>
      <c r="AJ357" s="0"/>
      <c r="AK357" s="431" t="n">
        <v>46722</v>
      </c>
      <c r="AL357" s="0" t="n">
        <v>0.073290573834915</v>
      </c>
      <c r="AM357" s="0"/>
      <c r="AN357" s="0"/>
      <c r="AO357" s="431" t="n">
        <v>46722</v>
      </c>
      <c r="AP357" s="0" t="n">
        <v>0</v>
      </c>
      <c r="AQ357" s="0"/>
      <c r="AR357" s="0"/>
      <c r="AS357" s="0"/>
      <c r="AT357" s="0"/>
      <c r="AU357" s="0"/>
      <c r="AW357" s="431" t="n">
        <v>46722</v>
      </c>
      <c r="AX357" s="0" t="n">
        <v>0</v>
      </c>
      <c r="AY357" s="0"/>
      <c r="BA357" s="431" t="n">
        <v>46508</v>
      </c>
      <c r="BB357" s="0" t="n">
        <v>0</v>
      </c>
      <c r="BC357" s="0"/>
      <c r="BE357" s="0"/>
      <c r="BF357" s="0"/>
      <c r="BG357" s="0"/>
      <c r="BI357" s="431" t="n">
        <v>46631</v>
      </c>
      <c r="BJ357" s="0" t="n">
        <v>0</v>
      </c>
      <c r="BK357" s="0"/>
      <c r="BM357" s="0"/>
      <c r="BN357" s="0"/>
      <c r="BO357" s="0"/>
    </row>
    <row r="358" customFormat="false" ht="12.75" hidden="false" customHeight="false" outlineLevel="0" collapsed="false">
      <c r="A358" s="431" t="n">
        <v>46753</v>
      </c>
      <c r="B358" s="0" t="n">
        <v>0</v>
      </c>
      <c r="C358" s="0"/>
      <c r="D358" s="0"/>
      <c r="E358" s="431" t="n">
        <v>46753</v>
      </c>
      <c r="F358" s="0" t="n">
        <v>0</v>
      </c>
      <c r="G358" s="0"/>
      <c r="H358" s="0"/>
      <c r="I358" s="431" t="n">
        <v>46753</v>
      </c>
      <c r="J358" s="0" t="n">
        <v>1.52</v>
      </c>
      <c r="K358" s="0"/>
      <c r="L358" s="0"/>
      <c r="M358" s="431" t="n">
        <v>46753</v>
      </c>
      <c r="N358" s="0" t="n">
        <v>1.165</v>
      </c>
      <c r="O358" s="0"/>
      <c r="P358" s="0"/>
      <c r="Q358" s="0"/>
      <c r="R358" s="0"/>
      <c r="S358" s="0"/>
      <c r="T358" s="0"/>
      <c r="U358" s="431" t="n">
        <v>46753</v>
      </c>
      <c r="V358" s="0" t="n">
        <v>0</v>
      </c>
      <c r="W358" s="0"/>
      <c r="X358" s="0"/>
      <c r="Y358" s="0"/>
      <c r="Z358" s="0"/>
      <c r="AA358" s="0"/>
      <c r="AB358" s="0"/>
      <c r="AC358" s="431" t="n">
        <v>46753</v>
      </c>
      <c r="AD358" s="0" t="n">
        <v>1.131323465152</v>
      </c>
      <c r="AE358" s="0"/>
      <c r="AF358" s="0"/>
      <c r="AG358" s="431" t="n">
        <v>46753</v>
      </c>
      <c r="AH358" s="0" t="n">
        <v>0.06334202500209</v>
      </c>
      <c r="AI358" s="0"/>
      <c r="AJ358" s="0"/>
      <c r="AK358" s="431" t="n">
        <v>46753</v>
      </c>
      <c r="AL358" s="0" t="n">
        <v>0.073290589923375</v>
      </c>
      <c r="AM358" s="0"/>
      <c r="AN358" s="0"/>
      <c r="AO358" s="431" t="n">
        <v>46753</v>
      </c>
      <c r="AP358" s="0" t="n">
        <v>0</v>
      </c>
      <c r="AQ358" s="0"/>
      <c r="AR358" s="0"/>
      <c r="AS358" s="0"/>
      <c r="AT358" s="0"/>
      <c r="AU358" s="0"/>
      <c r="AW358" s="431" t="n">
        <v>46753</v>
      </c>
      <c r="AX358" s="0" t="n">
        <v>0</v>
      </c>
      <c r="AY358" s="0"/>
      <c r="BA358" s="431" t="n">
        <v>46539</v>
      </c>
      <c r="BB358" s="0" t="n">
        <v>0</v>
      </c>
      <c r="BC358" s="0"/>
      <c r="BE358" s="0"/>
      <c r="BF358" s="0"/>
      <c r="BG358" s="0"/>
      <c r="BI358" s="431" t="n">
        <v>46661</v>
      </c>
      <c r="BJ358" s="0" t="n">
        <v>0</v>
      </c>
      <c r="BK358" s="0"/>
      <c r="BM358" s="0"/>
      <c r="BN358" s="0"/>
      <c r="BO358" s="0"/>
    </row>
    <row r="359" customFormat="false" ht="12.75" hidden="false" customHeight="false" outlineLevel="0" collapsed="false">
      <c r="A359" s="431" t="n">
        <v>46784</v>
      </c>
      <c r="B359" s="0" t="n">
        <v>0</v>
      </c>
      <c r="C359" s="0"/>
      <c r="D359" s="0"/>
      <c r="E359" s="431" t="n">
        <v>46784</v>
      </c>
      <c r="F359" s="0" t="n">
        <v>0</v>
      </c>
      <c r="G359" s="0"/>
      <c r="H359" s="0"/>
      <c r="I359" s="431" t="n">
        <v>46784</v>
      </c>
      <c r="J359" s="0" t="n">
        <v>1.4</v>
      </c>
      <c r="K359" s="0"/>
      <c r="L359" s="0"/>
      <c r="M359" s="431" t="n">
        <v>46784</v>
      </c>
      <c r="N359" s="0" t="n">
        <v>1.155</v>
      </c>
      <c r="O359" s="0"/>
      <c r="P359" s="0"/>
      <c r="Q359" s="0"/>
      <c r="R359" s="0"/>
      <c r="S359" s="0"/>
      <c r="T359" s="0"/>
      <c r="U359" s="431" t="n">
        <v>46784</v>
      </c>
      <c r="V359" s="0" t="n">
        <v>0</v>
      </c>
      <c r="W359" s="0"/>
      <c r="X359" s="0"/>
      <c r="Y359" s="0"/>
      <c r="Z359" s="0"/>
      <c r="AA359" s="0"/>
      <c r="AB359" s="0"/>
      <c r="AC359" s="431" t="n">
        <v>46784</v>
      </c>
      <c r="AD359" s="0" t="n">
        <v>1.129751539709</v>
      </c>
      <c r="AE359" s="0"/>
      <c r="AF359" s="0"/>
      <c r="AG359" s="431" t="n">
        <v>46784</v>
      </c>
      <c r="AH359" s="0" t="n">
        <v>0.063320617458092</v>
      </c>
      <c r="AI359" s="0"/>
      <c r="AJ359" s="0"/>
      <c r="AK359" s="431" t="n">
        <v>46784</v>
      </c>
      <c r="AL359" s="0" t="n">
        <v>0.073290606011834</v>
      </c>
      <c r="AM359" s="0"/>
      <c r="AN359" s="0"/>
      <c r="AO359" s="431" t="n">
        <v>46784</v>
      </c>
      <c r="AP359" s="0" t="n">
        <v>0</v>
      </c>
      <c r="AQ359" s="0"/>
      <c r="AR359" s="0"/>
      <c r="AS359" s="0"/>
      <c r="AT359" s="0"/>
      <c r="AU359" s="0"/>
      <c r="AW359" s="431" t="n">
        <v>46784</v>
      </c>
      <c r="AX359" s="0" t="n">
        <v>0</v>
      </c>
      <c r="AY359" s="0"/>
      <c r="BA359" s="431" t="n">
        <v>46569</v>
      </c>
      <c r="BB359" s="0" t="n">
        <v>0</v>
      </c>
      <c r="BC359" s="0"/>
      <c r="BE359" s="0"/>
      <c r="BF359" s="0"/>
      <c r="BG359" s="0"/>
      <c r="BI359" s="431" t="n">
        <v>46692</v>
      </c>
      <c r="BJ359" s="0" t="n">
        <v>0</v>
      </c>
      <c r="BK359" s="0"/>
      <c r="BM359" s="0"/>
      <c r="BN359" s="0"/>
      <c r="BO359" s="0"/>
    </row>
    <row r="360" customFormat="false" ht="12.75" hidden="false" customHeight="false" outlineLevel="0" collapsed="false">
      <c r="A360" s="431" t="n">
        <v>46813</v>
      </c>
      <c r="B360" s="0" t="n">
        <v>0</v>
      </c>
      <c r="C360" s="0"/>
      <c r="D360" s="0"/>
      <c r="E360" s="431" t="n">
        <v>46813</v>
      </c>
      <c r="F360" s="0" t="n">
        <v>0</v>
      </c>
      <c r="G360" s="0"/>
      <c r="H360" s="0"/>
      <c r="I360" s="431" t="n">
        <v>46813</v>
      </c>
      <c r="J360" s="0" t="n">
        <v>0.88</v>
      </c>
      <c r="K360" s="0"/>
      <c r="L360" s="0"/>
      <c r="M360" s="431" t="n">
        <v>46813</v>
      </c>
      <c r="N360" s="0" t="n">
        <v>0.795</v>
      </c>
      <c r="O360" s="0"/>
      <c r="P360" s="0"/>
      <c r="Q360" s="0"/>
      <c r="R360" s="0"/>
      <c r="S360" s="0"/>
      <c r="T360" s="0"/>
      <c r="U360" s="431" t="n">
        <v>46813</v>
      </c>
      <c r="V360" s="0" t="n">
        <v>0</v>
      </c>
      <c r="W360" s="0"/>
      <c r="X360" s="0"/>
      <c r="Y360" s="0"/>
      <c r="Z360" s="0"/>
      <c r="AA360" s="0"/>
      <c r="AB360" s="0"/>
      <c r="AC360" s="431" t="n">
        <v>46813</v>
      </c>
      <c r="AD360" s="0" t="n">
        <v>1.128279399544</v>
      </c>
      <c r="AE360" s="0"/>
      <c r="AF360" s="0"/>
      <c r="AG360" s="431" t="n">
        <v>46813</v>
      </c>
      <c r="AH360" s="0" t="n">
        <v>0.063300591046103</v>
      </c>
      <c r="AI360" s="0"/>
      <c r="AJ360" s="0"/>
      <c r="AK360" s="431" t="n">
        <v>46813</v>
      </c>
      <c r="AL360" s="0" t="n">
        <v>0.073290621062328</v>
      </c>
      <c r="AM360" s="0"/>
      <c r="AN360" s="0"/>
      <c r="AO360" s="431" t="n">
        <v>46813</v>
      </c>
      <c r="AP360" s="0" t="n">
        <v>0</v>
      </c>
      <c r="AQ360" s="0"/>
      <c r="AR360" s="0"/>
      <c r="AS360" s="0"/>
      <c r="AT360" s="0"/>
      <c r="AU360" s="0"/>
      <c r="AW360" s="431" t="n">
        <v>46813</v>
      </c>
      <c r="AX360" s="0" t="n">
        <v>0</v>
      </c>
      <c r="AY360" s="0"/>
      <c r="BA360" s="431" t="n">
        <v>46600</v>
      </c>
      <c r="BB360" s="0" t="n">
        <v>0</v>
      </c>
      <c r="BC360" s="0"/>
      <c r="BE360" s="0"/>
      <c r="BF360" s="0"/>
      <c r="BG360" s="0"/>
      <c r="BI360" s="431" t="n">
        <v>46722</v>
      </c>
      <c r="BJ360" s="0" t="n">
        <v>0</v>
      </c>
      <c r="BK360" s="0"/>
      <c r="BM360" s="0"/>
      <c r="BN360" s="0"/>
      <c r="BO360" s="0"/>
    </row>
    <row r="361" customFormat="false" ht="12.75" hidden="false" customHeight="false" outlineLevel="0" collapsed="false">
      <c r="A361" s="431" t="n">
        <v>46844</v>
      </c>
      <c r="B361" s="0" t="n">
        <v>0</v>
      </c>
      <c r="C361" s="0"/>
      <c r="D361" s="0"/>
      <c r="E361" s="431" t="n">
        <v>46844</v>
      </c>
      <c r="F361" s="0" t="n">
        <v>0</v>
      </c>
      <c r="G361" s="0"/>
      <c r="H361" s="0"/>
      <c r="I361" s="431" t="n">
        <v>46844</v>
      </c>
      <c r="J361" s="0" t="n">
        <v>0.54</v>
      </c>
      <c r="K361" s="0"/>
      <c r="L361" s="0"/>
      <c r="M361" s="431" t="n">
        <v>46844</v>
      </c>
      <c r="N361" s="0" t="n">
        <v>0.43</v>
      </c>
      <c r="O361" s="0"/>
      <c r="P361" s="0"/>
      <c r="Q361" s="0"/>
      <c r="R361" s="0"/>
      <c r="S361" s="0"/>
      <c r="T361" s="0"/>
      <c r="U361" s="431" t="n">
        <v>46844</v>
      </c>
      <c r="V361" s="0" t="n">
        <v>0</v>
      </c>
      <c r="W361" s="0"/>
      <c r="X361" s="0"/>
      <c r="Y361" s="0"/>
      <c r="Z361" s="0"/>
      <c r="AA361" s="0"/>
      <c r="AB361" s="0"/>
      <c r="AC361" s="431" t="n">
        <v>46844</v>
      </c>
      <c r="AD361" s="0" t="n">
        <v>1.126704003671</v>
      </c>
      <c r="AE361" s="0"/>
      <c r="AF361" s="0"/>
      <c r="AG361" s="431" t="n">
        <v>46844</v>
      </c>
      <c r="AH361" s="0" t="n">
        <v>0.0632791835024</v>
      </c>
      <c r="AI361" s="0"/>
      <c r="AJ361" s="0"/>
      <c r="AK361" s="431" t="n">
        <v>46844</v>
      </c>
      <c r="AL361" s="0" t="n">
        <v>0.073290637150787</v>
      </c>
      <c r="AM361" s="0"/>
      <c r="AN361" s="0"/>
      <c r="AO361" s="431" t="n">
        <v>46844</v>
      </c>
      <c r="AP361" s="0" t="n">
        <v>0</v>
      </c>
      <c r="AQ361" s="0"/>
      <c r="AR361" s="0"/>
      <c r="AS361" s="0"/>
      <c r="AT361" s="0"/>
      <c r="AU361" s="0"/>
      <c r="AW361" s="431" t="n">
        <v>46844</v>
      </c>
      <c r="AX361" s="0" t="n">
        <v>0</v>
      </c>
      <c r="AY361" s="0"/>
      <c r="BA361" s="431" t="n">
        <v>46631</v>
      </c>
      <c r="BB361" s="0" t="n">
        <v>0</v>
      </c>
      <c r="BC361" s="0"/>
      <c r="BE361" s="0"/>
      <c r="BF361" s="0"/>
      <c r="BG361" s="0"/>
      <c r="BI361" s="431" t="n">
        <v>46753</v>
      </c>
      <c r="BJ361" s="0" t="n">
        <v>0</v>
      </c>
      <c r="BK361" s="0"/>
      <c r="BM361" s="0"/>
      <c r="BN361" s="0"/>
      <c r="BO361" s="0"/>
    </row>
    <row r="362" customFormat="false" ht="12.75" hidden="false" customHeight="false" outlineLevel="0" collapsed="false">
      <c r="A362" s="431" t="n">
        <v>46874</v>
      </c>
      <c r="B362" s="0" t="n">
        <v>0</v>
      </c>
      <c r="C362" s="0"/>
      <c r="D362" s="0"/>
      <c r="E362" s="431" t="n">
        <v>46874</v>
      </c>
      <c r="F362" s="0" t="n">
        <v>0</v>
      </c>
      <c r="G362" s="0"/>
      <c r="H362" s="0"/>
      <c r="I362" s="431" t="n">
        <v>46874</v>
      </c>
      <c r="J362" s="0" t="n">
        <v>0.425</v>
      </c>
      <c r="K362" s="0"/>
      <c r="L362" s="0"/>
      <c r="M362" s="431" t="n">
        <v>46874</v>
      </c>
      <c r="N362" s="0" t="n">
        <v>0.3825</v>
      </c>
      <c r="O362" s="0"/>
      <c r="P362" s="0"/>
      <c r="Q362" s="0"/>
      <c r="R362" s="0"/>
      <c r="S362" s="0"/>
      <c r="T362" s="0"/>
      <c r="U362" s="431" t="n">
        <v>46874</v>
      </c>
      <c r="V362" s="0" t="n">
        <v>0</v>
      </c>
      <c r="W362" s="0"/>
      <c r="X362" s="0"/>
      <c r="Y362" s="0"/>
      <c r="Z362" s="0"/>
      <c r="AA362" s="0"/>
      <c r="AB362" s="0"/>
      <c r="AC362" s="431" t="n">
        <v>46874</v>
      </c>
      <c r="AD362" s="0" t="n">
        <v>1.125177738591</v>
      </c>
      <c r="AE362" s="0"/>
      <c r="AF362" s="0"/>
      <c r="AG362" s="431" t="n">
        <v>46874</v>
      </c>
      <c r="AH362" s="0" t="n">
        <v>0.063258466524767</v>
      </c>
      <c r="AI362" s="0"/>
      <c r="AJ362" s="0"/>
      <c r="AK362" s="431" t="n">
        <v>46874</v>
      </c>
      <c r="AL362" s="0" t="n">
        <v>0.073290652720263</v>
      </c>
      <c r="AM362" s="0"/>
      <c r="AN362" s="0"/>
      <c r="AO362" s="431" t="n">
        <v>46874</v>
      </c>
      <c r="AP362" s="0" t="n">
        <v>0</v>
      </c>
      <c r="AQ362" s="0"/>
      <c r="AR362" s="0"/>
      <c r="AS362" s="0"/>
      <c r="AT362" s="0"/>
      <c r="AU362" s="0"/>
      <c r="AW362" s="431" t="n">
        <v>46874</v>
      </c>
      <c r="AX362" s="0" t="n">
        <v>0</v>
      </c>
      <c r="AY362" s="0"/>
      <c r="BA362" s="431" t="n">
        <v>46661</v>
      </c>
      <c r="BB362" s="0" t="n">
        <v>0</v>
      </c>
      <c r="BC362" s="0"/>
      <c r="BE362" s="0"/>
      <c r="BF362" s="0"/>
      <c r="BG362" s="0"/>
      <c r="BI362" s="431" t="n">
        <v>46784</v>
      </c>
      <c r="BJ362" s="0" t="n">
        <v>0</v>
      </c>
      <c r="BK362" s="0"/>
      <c r="BM362" s="0"/>
      <c r="BN362" s="0"/>
      <c r="BO362" s="0"/>
    </row>
    <row r="363" customFormat="false" ht="12.75" hidden="false" customHeight="false" outlineLevel="0" collapsed="false">
      <c r="A363" s="431" t="n">
        <v>46905</v>
      </c>
      <c r="B363" s="0" t="n">
        <v>0</v>
      </c>
      <c r="C363" s="0"/>
      <c r="D363" s="0"/>
      <c r="E363" s="431" t="n">
        <v>46905</v>
      </c>
      <c r="F363" s="0" t="n">
        <v>0</v>
      </c>
      <c r="G363" s="0"/>
      <c r="H363" s="0"/>
      <c r="I363" s="431" t="n">
        <v>46905</v>
      </c>
      <c r="J363" s="0" t="n">
        <v>0.425</v>
      </c>
      <c r="K363" s="0"/>
      <c r="L363" s="0"/>
      <c r="M363" s="431" t="n">
        <v>46905</v>
      </c>
      <c r="N363" s="0" t="n">
        <v>0.3825</v>
      </c>
      <c r="O363" s="0"/>
      <c r="P363" s="0"/>
      <c r="Q363" s="0"/>
      <c r="R363" s="0"/>
      <c r="S363" s="0"/>
      <c r="T363" s="0"/>
      <c r="U363" s="431" t="n">
        <v>46905</v>
      </c>
      <c r="V363" s="0" t="n">
        <v>0</v>
      </c>
      <c r="W363" s="0"/>
      <c r="X363" s="0"/>
      <c r="Y363" s="0"/>
      <c r="Z363" s="0"/>
      <c r="AA363" s="0"/>
      <c r="AB363" s="0"/>
      <c r="AC363" s="431" t="n">
        <v>46905</v>
      </c>
      <c r="AD363" s="0" t="n">
        <v>1.123598866486</v>
      </c>
      <c r="AE363" s="0"/>
      <c r="AF363" s="0"/>
      <c r="AG363" s="431" t="n">
        <v>46905</v>
      </c>
      <c r="AH363" s="0" t="n">
        <v>0.063237058981362</v>
      </c>
      <c r="AI363" s="0"/>
      <c r="AJ363" s="0"/>
      <c r="AK363" s="431" t="n">
        <v>46905</v>
      </c>
      <c r="AL363" s="0" t="n">
        <v>0.073290668808722</v>
      </c>
      <c r="AM363" s="0"/>
      <c r="AN363" s="0"/>
      <c r="AO363" s="431" t="n">
        <v>46905</v>
      </c>
      <c r="AP363" s="0" t="n">
        <v>0</v>
      </c>
      <c r="AQ363" s="0"/>
      <c r="AR363" s="0"/>
      <c r="AS363" s="0"/>
      <c r="AT363" s="0"/>
      <c r="AU363" s="0"/>
      <c r="AW363" s="431" t="n">
        <v>46905</v>
      </c>
      <c r="AX363" s="0" t="n">
        <v>0</v>
      </c>
      <c r="AY363" s="0"/>
      <c r="BA363" s="431" t="n">
        <v>46692</v>
      </c>
      <c r="BB363" s="0" t="n">
        <v>0</v>
      </c>
      <c r="BC363" s="0"/>
      <c r="BE363" s="0"/>
      <c r="BF363" s="0"/>
      <c r="BG363" s="0"/>
      <c r="BI363" s="431" t="n">
        <v>46813</v>
      </c>
      <c r="BJ363" s="0" t="n">
        <v>0</v>
      </c>
      <c r="BK363" s="0"/>
      <c r="BM363" s="0"/>
      <c r="BN363" s="0"/>
      <c r="BO363" s="0"/>
    </row>
    <row r="364" customFormat="false" ht="12.75" hidden="false" customHeight="false" outlineLevel="0" collapsed="false">
      <c r="A364" s="431" t="n">
        <v>46935</v>
      </c>
      <c r="B364" s="0" t="n">
        <v>0</v>
      </c>
      <c r="C364" s="0"/>
      <c r="D364" s="0"/>
      <c r="E364" s="431" t="n">
        <v>46935</v>
      </c>
      <c r="F364" s="0" t="n">
        <v>0</v>
      </c>
      <c r="G364" s="0"/>
      <c r="H364" s="0"/>
      <c r="I364" s="431" t="n">
        <v>46935</v>
      </c>
      <c r="J364" s="0" t="n">
        <v>0.46</v>
      </c>
      <c r="K364" s="0"/>
      <c r="L364" s="0"/>
      <c r="M364" s="431" t="n">
        <v>46935</v>
      </c>
      <c r="N364" s="0" t="n">
        <v>0.41</v>
      </c>
      <c r="O364" s="0"/>
      <c r="P364" s="0"/>
      <c r="Q364" s="0"/>
      <c r="R364" s="0"/>
      <c r="S364" s="0"/>
      <c r="T364" s="0"/>
      <c r="U364" s="431" t="n">
        <v>46935</v>
      </c>
      <c r="V364" s="0" t="n">
        <v>0</v>
      </c>
      <c r="W364" s="0"/>
      <c r="X364" s="0"/>
      <c r="Y364" s="0"/>
      <c r="Z364" s="0"/>
      <c r="AA364" s="0"/>
      <c r="AB364" s="0"/>
      <c r="AC364" s="431" t="n">
        <v>46935</v>
      </c>
      <c r="AD364" s="0" t="n">
        <v>1.122069262697</v>
      </c>
      <c r="AE364" s="0"/>
      <c r="AF364" s="0"/>
      <c r="AG364" s="431" t="n">
        <v>46935</v>
      </c>
      <c r="AH364" s="0" t="n">
        <v>0.063216342004019</v>
      </c>
      <c r="AI364" s="0"/>
      <c r="AJ364" s="0"/>
      <c r="AK364" s="431" t="n">
        <v>46935</v>
      </c>
      <c r="AL364" s="0" t="n">
        <v>0.073290684378199</v>
      </c>
      <c r="AM364" s="0"/>
      <c r="AN364" s="0"/>
      <c r="AO364" s="431" t="n">
        <v>46935</v>
      </c>
      <c r="AP364" s="0" t="n">
        <v>0</v>
      </c>
      <c r="AQ364" s="0"/>
      <c r="AR364" s="0"/>
      <c r="AS364" s="0"/>
      <c r="AT364" s="0"/>
      <c r="AU364" s="0"/>
      <c r="AW364" s="431" t="n">
        <v>46935</v>
      </c>
      <c r="AX364" s="0" t="n">
        <v>0</v>
      </c>
      <c r="AY364" s="0"/>
      <c r="BA364" s="431" t="n">
        <v>46722</v>
      </c>
      <c r="BB364" s="0" t="n">
        <v>0</v>
      </c>
      <c r="BC364" s="0"/>
      <c r="BE364" s="0"/>
      <c r="BF364" s="0"/>
      <c r="BG364" s="0"/>
      <c r="BI364" s="431" t="n">
        <v>46844</v>
      </c>
      <c r="BJ364" s="0" t="n">
        <v>0</v>
      </c>
      <c r="BK364" s="0"/>
      <c r="BM364" s="0"/>
      <c r="BN364" s="0"/>
      <c r="BO364" s="0"/>
    </row>
    <row r="365" customFormat="false" ht="12.75" hidden="false" customHeight="false" outlineLevel="0" collapsed="false">
      <c r="A365" s="431" t="n">
        <v>46966</v>
      </c>
      <c r="B365" s="0" t="n">
        <v>0</v>
      </c>
      <c r="C365" s="0"/>
      <c r="D365" s="0"/>
      <c r="E365" s="431" t="n">
        <v>46966</v>
      </c>
      <c r="F365" s="0" t="n">
        <v>0</v>
      </c>
      <c r="G365" s="0"/>
      <c r="H365" s="0"/>
      <c r="I365" s="431" t="n">
        <v>46966</v>
      </c>
      <c r="J365" s="0" t="n">
        <v>0.525</v>
      </c>
      <c r="K365" s="0"/>
      <c r="L365" s="0"/>
      <c r="M365" s="431" t="n">
        <v>46966</v>
      </c>
      <c r="N365" s="0" t="n">
        <v>0.41</v>
      </c>
      <c r="O365" s="0"/>
      <c r="P365" s="0"/>
      <c r="Q365" s="0"/>
      <c r="R365" s="0"/>
      <c r="S365" s="0"/>
      <c r="T365" s="0"/>
      <c r="U365" s="431" t="n">
        <v>46966</v>
      </c>
      <c r="V365" s="0" t="n">
        <v>0</v>
      </c>
      <c r="W365" s="0"/>
      <c r="X365" s="0"/>
      <c r="Y365" s="0"/>
      <c r="Z365" s="0"/>
      <c r="AA365" s="0"/>
      <c r="AB365" s="0"/>
      <c r="AC365" s="431" t="n">
        <v>46966</v>
      </c>
      <c r="AD365" s="0" t="n">
        <v>1.120486966827</v>
      </c>
      <c r="AE365" s="0"/>
      <c r="AF365" s="0"/>
      <c r="AG365" s="431" t="n">
        <v>46966</v>
      </c>
      <c r="AH365" s="0" t="n">
        <v>0.063194934460914</v>
      </c>
      <c r="AI365" s="0"/>
      <c r="AJ365" s="0"/>
      <c r="AK365" s="431" t="n">
        <v>46966</v>
      </c>
      <c r="AL365" s="0" t="n">
        <v>0.073290700466658</v>
      </c>
      <c r="AM365" s="0"/>
      <c r="AN365" s="0"/>
      <c r="AO365" s="431" t="n">
        <v>46966</v>
      </c>
      <c r="AP365" s="0" t="n">
        <v>0</v>
      </c>
      <c r="AQ365" s="0"/>
      <c r="AR365" s="0"/>
      <c r="AS365" s="0"/>
      <c r="AT365" s="0"/>
      <c r="AU365" s="0"/>
      <c r="AW365" s="431" t="n">
        <v>46966</v>
      </c>
      <c r="AX365" s="0" t="n">
        <v>0</v>
      </c>
      <c r="AY365" s="0"/>
      <c r="BA365" s="431" t="n">
        <v>46753</v>
      </c>
      <c r="BB365" s="0" t="n">
        <v>0</v>
      </c>
      <c r="BC365" s="0"/>
      <c r="BE365" s="0"/>
      <c r="BF365" s="0"/>
      <c r="BG365" s="0"/>
      <c r="BI365" s="431" t="n">
        <v>46874</v>
      </c>
      <c r="BJ365" s="0" t="n">
        <v>0</v>
      </c>
      <c r="BK365" s="0"/>
      <c r="BM365" s="0"/>
      <c r="BN365" s="0"/>
      <c r="BO365" s="0"/>
    </row>
    <row r="366" customFormat="false" ht="12.75" hidden="false" customHeight="false" outlineLevel="0" collapsed="false">
      <c r="A366" s="431" t="n">
        <v>46997</v>
      </c>
      <c r="B366" s="0" t="n">
        <v>0</v>
      </c>
      <c r="C366" s="0"/>
      <c r="D366" s="0"/>
      <c r="E366" s="431" t="n">
        <v>46997</v>
      </c>
      <c r="F366" s="0" t="n">
        <v>0</v>
      </c>
      <c r="G366" s="0"/>
      <c r="H366" s="0"/>
      <c r="I366" s="431" t="n">
        <v>46997</v>
      </c>
      <c r="J366" s="0" t="n">
        <v>0.425</v>
      </c>
      <c r="K366" s="0"/>
      <c r="L366" s="0"/>
      <c r="M366" s="431" t="n">
        <v>46997</v>
      </c>
      <c r="N366" s="0" t="n">
        <v>0.3825</v>
      </c>
      <c r="O366" s="0"/>
      <c r="P366" s="0"/>
      <c r="Q366" s="0"/>
      <c r="R366" s="0"/>
      <c r="S366" s="0"/>
      <c r="T366" s="0"/>
      <c r="U366" s="431" t="n">
        <v>46997</v>
      </c>
      <c r="V366" s="0" t="n">
        <v>0</v>
      </c>
      <c r="W366" s="0"/>
      <c r="X366" s="0"/>
      <c r="Y366" s="0"/>
      <c r="Z366" s="0"/>
      <c r="AA366" s="0"/>
      <c r="AB366" s="0"/>
      <c r="AC366" s="431" t="n">
        <v>46997</v>
      </c>
      <c r="AD366" s="0" t="n">
        <v>1.118902951118</v>
      </c>
      <c r="AE366" s="0"/>
      <c r="AF366" s="0"/>
      <c r="AG366" s="431" t="n">
        <v>46997</v>
      </c>
      <c r="AH366" s="0" t="n">
        <v>0.063173526917961</v>
      </c>
      <c r="AI366" s="0"/>
      <c r="AJ366" s="0"/>
      <c r="AK366" s="431" t="n">
        <v>46997</v>
      </c>
      <c r="AL366" s="0" t="n">
        <v>0.073290716555117</v>
      </c>
      <c r="AM366" s="0"/>
      <c r="AN366" s="0"/>
      <c r="AO366" s="431" t="n">
        <v>46997</v>
      </c>
      <c r="AP366" s="0" t="n">
        <v>0</v>
      </c>
      <c r="AQ366" s="0"/>
      <c r="AR366" s="0"/>
      <c r="AS366" s="0"/>
      <c r="AT366" s="0"/>
      <c r="AU366" s="0"/>
      <c r="AW366" s="431" t="n">
        <v>46997</v>
      </c>
      <c r="AX366" s="0" t="n">
        <v>0</v>
      </c>
      <c r="AY366" s="0"/>
      <c r="BA366" s="431" t="n">
        <v>46784</v>
      </c>
      <c r="BB366" s="0" t="n">
        <v>0</v>
      </c>
      <c r="BC366" s="0"/>
      <c r="BE366" s="0"/>
      <c r="BF366" s="0"/>
      <c r="BG366" s="0"/>
      <c r="BI366" s="431" t="n">
        <v>46905</v>
      </c>
      <c r="BJ366" s="0" t="n">
        <v>0</v>
      </c>
      <c r="BK366" s="0"/>
      <c r="BM366" s="0"/>
      <c r="BN366" s="0"/>
      <c r="BO366" s="0"/>
    </row>
    <row r="367" customFormat="false" ht="12.75" hidden="false" customHeight="false" outlineLevel="0" collapsed="false">
      <c r="A367" s="431" t="n">
        <v>47027</v>
      </c>
      <c r="B367" s="0" t="n">
        <v>0</v>
      </c>
      <c r="C367" s="0"/>
      <c r="D367" s="0"/>
      <c r="E367" s="431" t="n">
        <v>47027</v>
      </c>
      <c r="F367" s="0" t="n">
        <v>0</v>
      </c>
      <c r="G367" s="0"/>
      <c r="H367" s="0"/>
      <c r="I367" s="431" t="n">
        <v>47027</v>
      </c>
      <c r="J367" s="0" t="n">
        <v>0.345</v>
      </c>
      <c r="K367" s="0"/>
      <c r="L367" s="0"/>
      <c r="M367" s="431" t="n">
        <v>47027</v>
      </c>
      <c r="N367" s="0" t="n">
        <v>0.3625</v>
      </c>
      <c r="O367" s="0"/>
      <c r="P367" s="0"/>
      <c r="Q367" s="0"/>
      <c r="R367" s="0"/>
      <c r="S367" s="0"/>
      <c r="T367" s="0"/>
      <c r="U367" s="431" t="n">
        <v>47027</v>
      </c>
      <c r="V367" s="0" t="n">
        <v>0</v>
      </c>
      <c r="W367" s="0"/>
      <c r="X367" s="0"/>
      <c r="Y367" s="0"/>
      <c r="Z367" s="0"/>
      <c r="AA367" s="0"/>
      <c r="AB367" s="0"/>
      <c r="AC367" s="431" t="n">
        <v>47027</v>
      </c>
      <c r="AD367" s="0" t="n">
        <v>1.117368407935</v>
      </c>
      <c r="AE367" s="0"/>
      <c r="AF367" s="0"/>
      <c r="AG367" s="431" t="n">
        <v>47027</v>
      </c>
      <c r="AH367" s="0" t="n">
        <v>0.063152809941054</v>
      </c>
      <c r="AI367" s="0"/>
      <c r="AJ367" s="0"/>
      <c r="AK367" s="431" t="n">
        <v>47027</v>
      </c>
      <c r="AL367" s="0" t="n">
        <v>0.073290732124593</v>
      </c>
      <c r="AM367" s="0"/>
      <c r="AN367" s="0"/>
      <c r="AO367" s="431" t="n">
        <v>47027</v>
      </c>
      <c r="AP367" s="0" t="n">
        <v>0</v>
      </c>
      <c r="AQ367" s="0"/>
      <c r="AR367" s="0"/>
      <c r="AS367" s="0"/>
      <c r="AT367" s="0"/>
      <c r="AU367" s="0"/>
      <c r="AW367" s="431" t="n">
        <v>47027</v>
      </c>
      <c r="AX367" s="0" t="n">
        <v>0</v>
      </c>
      <c r="AY367" s="0"/>
      <c r="BA367" s="431" t="n">
        <v>46813</v>
      </c>
      <c r="BB367" s="0" t="n">
        <v>0</v>
      </c>
      <c r="BC367" s="0"/>
      <c r="BE367" s="0"/>
      <c r="BF367" s="0"/>
      <c r="BG367" s="0"/>
      <c r="BI367" s="431" t="n">
        <v>46935</v>
      </c>
      <c r="BJ367" s="0" t="n">
        <v>0</v>
      </c>
      <c r="BK367" s="0"/>
      <c r="BM367" s="0"/>
      <c r="BN367" s="0"/>
      <c r="BO367" s="0"/>
    </row>
    <row r="368" customFormat="false" ht="12.75" hidden="false" customHeight="false" outlineLevel="0" collapsed="false">
      <c r="A368" s="431" t="n">
        <v>47058</v>
      </c>
      <c r="B368" s="0" t="n">
        <v>0</v>
      </c>
      <c r="C368" s="0"/>
      <c r="D368" s="0"/>
      <c r="E368" s="431" t="n">
        <v>47058</v>
      </c>
      <c r="F368" s="0" t="n">
        <v>0</v>
      </c>
      <c r="G368" s="0"/>
      <c r="H368" s="0"/>
      <c r="I368" s="431" t="n">
        <v>47058</v>
      </c>
      <c r="J368" s="0" t="n">
        <v>0.725</v>
      </c>
      <c r="K368" s="0"/>
      <c r="L368" s="0"/>
      <c r="M368" s="431" t="n">
        <v>47058</v>
      </c>
      <c r="N368" s="0" t="n">
        <v>0.695</v>
      </c>
      <c r="O368" s="0"/>
      <c r="P368" s="0"/>
      <c r="Q368" s="0"/>
      <c r="R368" s="0"/>
      <c r="S368" s="0"/>
      <c r="T368" s="0"/>
      <c r="U368" s="431" t="n">
        <v>47058</v>
      </c>
      <c r="V368" s="0" t="n">
        <v>0</v>
      </c>
      <c r="W368" s="0"/>
      <c r="X368" s="0"/>
      <c r="Y368" s="0"/>
      <c r="Z368" s="0"/>
      <c r="AA368" s="0"/>
      <c r="AB368" s="0"/>
      <c r="AC368" s="431" t="n">
        <v>47058</v>
      </c>
      <c r="AD368" s="0" t="n">
        <v>1.115781047586</v>
      </c>
      <c r="AE368" s="0"/>
      <c r="AF368" s="0"/>
      <c r="AG368" s="431" t="n">
        <v>47058</v>
      </c>
      <c r="AH368" s="0" t="n">
        <v>0.0631314023984</v>
      </c>
      <c r="AI368" s="0"/>
      <c r="AJ368" s="0"/>
      <c r="AK368" s="431" t="n">
        <v>47058</v>
      </c>
      <c r="AL368" s="0" t="n">
        <v>0.073290748213053</v>
      </c>
      <c r="AM368" s="0"/>
      <c r="AN368" s="0"/>
      <c r="AO368" s="431" t="n">
        <v>47058</v>
      </c>
      <c r="AP368" s="0" t="n">
        <v>0</v>
      </c>
      <c r="AQ368" s="0"/>
      <c r="AR368" s="0"/>
      <c r="AS368" s="0"/>
      <c r="AT368" s="0"/>
      <c r="AU368" s="0"/>
      <c r="AW368" s="431" t="n">
        <v>47058</v>
      </c>
      <c r="AX368" s="0" t="n">
        <v>0</v>
      </c>
      <c r="AY368" s="0"/>
      <c r="BA368" s="431" t="n">
        <v>46844</v>
      </c>
      <c r="BB368" s="0" t="n">
        <v>0</v>
      </c>
      <c r="BC368" s="0"/>
      <c r="BE368" s="0"/>
      <c r="BF368" s="0"/>
      <c r="BG368" s="0"/>
      <c r="BI368" s="431" t="n">
        <v>46966</v>
      </c>
      <c r="BJ368" s="0" t="n">
        <v>0</v>
      </c>
      <c r="BK368" s="0"/>
      <c r="BM368" s="0"/>
      <c r="BN368" s="0"/>
      <c r="BO368" s="0"/>
    </row>
    <row r="369" customFormat="false" ht="12.75" hidden="false" customHeight="false" outlineLevel="0" collapsed="false">
      <c r="A369" s="431" t="n">
        <v>47088</v>
      </c>
      <c r="B369" s="0" t="n">
        <v>0</v>
      </c>
      <c r="C369" s="0"/>
      <c r="D369" s="0"/>
      <c r="E369" s="431" t="n">
        <v>47088</v>
      </c>
      <c r="F369" s="0" t="n">
        <v>0</v>
      </c>
      <c r="G369" s="0"/>
      <c r="H369" s="0"/>
      <c r="I369" s="431" t="n">
        <v>47088</v>
      </c>
      <c r="J369" s="0" t="n">
        <v>1.045</v>
      </c>
      <c r="K369" s="0"/>
      <c r="L369" s="0"/>
      <c r="M369" s="431" t="n">
        <v>47088</v>
      </c>
      <c r="N369" s="0" t="n">
        <v>1.01</v>
      </c>
      <c r="O369" s="0"/>
      <c r="P369" s="0"/>
      <c r="Q369" s="0"/>
      <c r="R369" s="0"/>
      <c r="S369" s="0"/>
      <c r="T369" s="0"/>
      <c r="U369" s="431" t="n">
        <v>47088</v>
      </c>
      <c r="V369" s="0" t="n">
        <v>0</v>
      </c>
      <c r="W369" s="0"/>
      <c r="X369" s="0"/>
      <c r="Y369" s="0"/>
      <c r="Z369" s="0"/>
      <c r="AA369" s="0"/>
      <c r="AB369" s="0"/>
      <c r="AC369" s="431" t="n">
        <v>47088</v>
      </c>
      <c r="AD369" s="0" t="n">
        <v>1.114243293037</v>
      </c>
      <c r="AE369" s="0"/>
      <c r="AF369" s="0"/>
      <c r="AG369" s="431" t="n">
        <v>47088</v>
      </c>
      <c r="AH369" s="0" t="n">
        <v>0.063110685421782</v>
      </c>
      <c r="AI369" s="0"/>
      <c r="AJ369" s="0"/>
      <c r="AK369" s="431" t="n">
        <v>47088</v>
      </c>
      <c r="AL369" s="0" t="n">
        <v>0.073290763782529</v>
      </c>
      <c r="AM369" s="0"/>
      <c r="AN369" s="0"/>
      <c r="AO369" s="431" t="n">
        <v>47088</v>
      </c>
      <c r="AP369" s="0" t="n">
        <v>0</v>
      </c>
      <c r="AQ369" s="0"/>
      <c r="AR369" s="0"/>
      <c r="AS369" s="0"/>
      <c r="AT369" s="0"/>
      <c r="AU369" s="0"/>
      <c r="AW369" s="431" t="n">
        <v>47088</v>
      </c>
      <c r="AX369" s="0" t="n">
        <v>0</v>
      </c>
      <c r="AY369" s="0"/>
      <c r="BA369" s="431" t="n">
        <v>46874</v>
      </c>
      <c r="BB369" s="0" t="n">
        <v>0</v>
      </c>
      <c r="BC369" s="0"/>
      <c r="BE369" s="0"/>
      <c r="BF369" s="0"/>
      <c r="BG369" s="0"/>
      <c r="BI369" s="431" t="n">
        <v>46997</v>
      </c>
      <c r="BJ369" s="0" t="n">
        <v>0</v>
      </c>
      <c r="BK369" s="0"/>
      <c r="BM369" s="0"/>
      <c r="BN369" s="0"/>
      <c r="BO369" s="0"/>
    </row>
    <row r="370" customFormat="false" ht="12.75" hidden="false" customHeight="false" outlineLevel="0" collapsed="false">
      <c r="A370" s="431" t="n">
        <v>47119</v>
      </c>
      <c r="B370" s="0" t="n">
        <v>0</v>
      </c>
      <c r="C370" s="0"/>
      <c r="D370" s="0"/>
      <c r="E370" s="431" t="n">
        <v>47119</v>
      </c>
      <c r="F370" s="0" t="n">
        <v>0</v>
      </c>
      <c r="G370" s="0"/>
      <c r="H370" s="0"/>
      <c r="I370" s="431" t="n">
        <v>47119</v>
      </c>
      <c r="J370" s="0" t="n">
        <v>1.52</v>
      </c>
      <c r="K370" s="0"/>
      <c r="L370" s="0"/>
      <c r="M370" s="431" t="n">
        <v>47119</v>
      </c>
      <c r="N370" s="0" t="n">
        <v>1.165</v>
      </c>
      <c r="O370" s="0"/>
      <c r="P370" s="0"/>
      <c r="Q370" s="0"/>
      <c r="R370" s="0"/>
      <c r="S370" s="0"/>
      <c r="T370" s="0"/>
      <c r="U370" s="431" t="n">
        <v>47119</v>
      </c>
      <c r="V370" s="0" t="n">
        <v>0</v>
      </c>
      <c r="W370" s="0"/>
      <c r="X370" s="0"/>
      <c r="Y370" s="0"/>
      <c r="Z370" s="0"/>
      <c r="AA370" s="0"/>
      <c r="AB370" s="0"/>
      <c r="AC370" s="431" t="n">
        <v>47119</v>
      </c>
      <c r="AD370" s="0" t="n">
        <v>1.112652640503</v>
      </c>
      <c r="AE370" s="0"/>
      <c r="AF370" s="0"/>
      <c r="AG370" s="431" t="n">
        <v>47119</v>
      </c>
      <c r="AH370" s="0" t="n">
        <v>0.063089277879428</v>
      </c>
      <c r="AI370" s="0"/>
      <c r="AJ370" s="0"/>
      <c r="AK370" s="431" t="n">
        <v>47119</v>
      </c>
      <c r="AL370" s="0" t="n">
        <v>0.073290779870988</v>
      </c>
      <c r="AM370" s="0"/>
      <c r="AN370" s="0"/>
      <c r="AO370" s="431" t="n">
        <v>47119</v>
      </c>
      <c r="AP370" s="0" t="n">
        <v>0</v>
      </c>
      <c r="AQ370" s="0"/>
      <c r="AR370" s="0"/>
      <c r="AS370" s="0"/>
      <c r="AT370" s="0"/>
      <c r="AU370" s="0"/>
      <c r="AW370" s="431" t="n">
        <v>47119</v>
      </c>
      <c r="AX370" s="0" t="n">
        <v>0</v>
      </c>
      <c r="AY370" s="0"/>
      <c r="BA370" s="431" t="n">
        <v>46905</v>
      </c>
      <c r="BB370" s="0" t="n">
        <v>0</v>
      </c>
      <c r="BC370" s="0"/>
      <c r="BE370" s="0"/>
      <c r="BF370" s="0"/>
      <c r="BG370" s="0"/>
      <c r="BI370" s="431" t="n">
        <v>47027</v>
      </c>
      <c r="BJ370" s="0" t="n">
        <v>0</v>
      </c>
      <c r="BK370" s="0"/>
      <c r="BM370" s="0"/>
      <c r="BN370" s="0"/>
      <c r="BO370" s="0"/>
    </row>
    <row r="371" customFormat="false" ht="12.75" hidden="false" customHeight="false" outlineLevel="0" collapsed="false">
      <c r="A371" s="431" t="n">
        <v>47150</v>
      </c>
      <c r="B371" s="0" t="n">
        <v>0</v>
      </c>
      <c r="C371" s="0"/>
      <c r="D371" s="0"/>
      <c r="E371" s="431" t="n">
        <v>47150</v>
      </c>
      <c r="F371" s="0" t="n">
        <v>0</v>
      </c>
      <c r="G371" s="0"/>
      <c r="H371" s="0"/>
      <c r="I371" s="431" t="n">
        <v>47150</v>
      </c>
      <c r="J371" s="0" t="n">
        <v>1.4</v>
      </c>
      <c r="K371" s="0"/>
      <c r="L371" s="0"/>
      <c r="M371" s="431" t="n">
        <v>47150</v>
      </c>
      <c r="N371" s="0" t="n">
        <v>1.155</v>
      </c>
      <c r="O371" s="0"/>
      <c r="P371" s="0"/>
      <c r="Q371" s="0"/>
      <c r="R371" s="0"/>
      <c r="S371" s="0"/>
      <c r="T371" s="0"/>
      <c r="U371" s="431" t="n">
        <v>47150</v>
      </c>
      <c r="V371" s="0" t="n">
        <v>0</v>
      </c>
      <c r="W371" s="0"/>
      <c r="X371" s="0"/>
      <c r="Y371" s="0"/>
      <c r="Z371" s="0"/>
      <c r="AA371" s="0"/>
      <c r="AB371" s="0"/>
      <c r="AC371" s="431" t="n">
        <v>47150</v>
      </c>
      <c r="AD371" s="0" t="n">
        <v>1.111060334991</v>
      </c>
      <c r="AE371" s="0"/>
      <c r="AF371" s="0"/>
      <c r="AG371" s="431" t="n">
        <v>47150</v>
      </c>
      <c r="AH371" s="0" t="n">
        <v>0.063067870337225</v>
      </c>
      <c r="AI371" s="0"/>
      <c r="AJ371" s="0"/>
      <c r="AK371" s="431" t="n">
        <v>47150</v>
      </c>
      <c r="AL371" s="0" t="n">
        <v>0.073290795959447</v>
      </c>
      <c r="AM371" s="0"/>
      <c r="AN371" s="0"/>
      <c r="AO371" s="431" t="n">
        <v>47150</v>
      </c>
      <c r="AP371" s="0" t="n">
        <v>0</v>
      </c>
      <c r="AQ371" s="0"/>
      <c r="AR371" s="0"/>
      <c r="AS371" s="0"/>
      <c r="AT371" s="0"/>
      <c r="AU371" s="0"/>
      <c r="AW371" s="431" t="n">
        <v>47150</v>
      </c>
      <c r="AX371" s="0" t="n">
        <v>0</v>
      </c>
      <c r="AY371" s="0"/>
      <c r="BA371" s="431" t="n">
        <v>46935</v>
      </c>
      <c r="BB371" s="0" t="n">
        <v>0</v>
      </c>
      <c r="BC371" s="0"/>
      <c r="BE371" s="0"/>
      <c r="BF371" s="0"/>
      <c r="BG371" s="0"/>
      <c r="BI371" s="431" t="n">
        <v>47058</v>
      </c>
      <c r="BJ371" s="0" t="n">
        <v>0</v>
      </c>
      <c r="BK371" s="0"/>
      <c r="BM371" s="0"/>
      <c r="BN371" s="0"/>
      <c r="BO371" s="0"/>
    </row>
    <row r="372" customFormat="false" ht="12.75" hidden="false" customHeight="false" outlineLevel="0" collapsed="false">
      <c r="A372" s="431" t="n">
        <v>47178</v>
      </c>
      <c r="B372" s="0" t="n">
        <v>0</v>
      </c>
      <c r="C372" s="0"/>
      <c r="D372" s="0"/>
      <c r="E372" s="431" t="n">
        <v>47178</v>
      </c>
      <c r="F372" s="0" t="n">
        <v>0</v>
      </c>
      <c r="G372" s="0"/>
      <c r="H372" s="0"/>
      <c r="I372" s="431" t="n">
        <v>47178</v>
      </c>
      <c r="J372" s="0" t="n">
        <v>0.88</v>
      </c>
      <c r="K372" s="0"/>
      <c r="L372" s="0"/>
      <c r="M372" s="431" t="n">
        <v>47178</v>
      </c>
      <c r="N372" s="0" t="n">
        <v>0.795</v>
      </c>
      <c r="O372" s="0"/>
      <c r="P372" s="0"/>
      <c r="Q372" s="0"/>
      <c r="R372" s="0"/>
      <c r="S372" s="0"/>
      <c r="T372" s="0"/>
      <c r="U372" s="431" t="n">
        <v>47178</v>
      </c>
      <c r="V372" s="0" t="n">
        <v>0</v>
      </c>
      <c r="W372" s="0"/>
      <c r="X372" s="0"/>
      <c r="Y372" s="0"/>
      <c r="Z372" s="0"/>
      <c r="AA372" s="0"/>
      <c r="AB372" s="0"/>
      <c r="AC372" s="431" t="n">
        <v>47178</v>
      </c>
      <c r="AD372" s="0" t="n">
        <v>1.109620714056</v>
      </c>
      <c r="AE372" s="0"/>
      <c r="AF372" s="0"/>
      <c r="AG372" s="431" t="n">
        <v>47178</v>
      </c>
      <c r="AH372" s="0" t="n">
        <v>0.063048534492785</v>
      </c>
      <c r="AI372" s="0"/>
      <c r="AJ372" s="0"/>
      <c r="AK372" s="431" t="n">
        <v>47178</v>
      </c>
      <c r="AL372" s="0" t="n">
        <v>0.073290810490959</v>
      </c>
      <c r="AM372" s="0"/>
      <c r="AN372" s="0"/>
      <c r="AO372" s="431" t="n">
        <v>47178</v>
      </c>
      <c r="AP372" s="0" t="n">
        <v>0</v>
      </c>
      <c r="AQ372" s="0"/>
      <c r="AR372" s="0"/>
      <c r="AS372" s="0"/>
      <c r="AT372" s="0"/>
      <c r="AU372" s="0"/>
      <c r="AW372" s="431" t="n">
        <v>47178</v>
      </c>
      <c r="AX372" s="0" t="n">
        <v>0</v>
      </c>
      <c r="AY372" s="0"/>
      <c r="BA372" s="431" t="n">
        <v>46966</v>
      </c>
      <c r="BB372" s="0" t="n">
        <v>0</v>
      </c>
      <c r="BC372" s="0"/>
      <c r="BE372" s="0"/>
      <c r="BF372" s="0"/>
      <c r="BG372" s="0"/>
      <c r="BI372" s="431" t="n">
        <v>47088</v>
      </c>
      <c r="BJ372" s="0" t="n">
        <v>0</v>
      </c>
      <c r="BK372" s="0"/>
      <c r="BM372" s="0"/>
      <c r="BN372" s="0"/>
      <c r="BO372" s="0"/>
    </row>
    <row r="373" customFormat="false" ht="12.75" hidden="false" customHeight="false" outlineLevel="0" collapsed="false">
      <c r="A373" s="431" t="n">
        <v>47209</v>
      </c>
      <c r="B373" s="0" t="n">
        <v>0</v>
      </c>
      <c r="C373" s="0"/>
      <c r="D373" s="0"/>
      <c r="E373" s="431" t="n">
        <v>47209</v>
      </c>
      <c r="F373" s="0" t="n">
        <v>0</v>
      </c>
      <c r="G373" s="0"/>
      <c r="H373" s="0"/>
      <c r="I373" s="431" t="n">
        <v>47209</v>
      </c>
      <c r="J373" s="0" t="n">
        <v>0.54</v>
      </c>
      <c r="K373" s="0"/>
      <c r="L373" s="0"/>
      <c r="M373" s="431" t="n">
        <v>47209</v>
      </c>
      <c r="N373" s="0" t="n">
        <v>0.43</v>
      </c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431" t="n">
        <v>47209</v>
      </c>
      <c r="AD373" s="0" t="n">
        <v>1.108025299967</v>
      </c>
      <c r="AE373" s="0"/>
      <c r="AF373" s="0"/>
      <c r="AG373" s="431" t="n">
        <v>47209</v>
      </c>
      <c r="AH373" s="0" t="n">
        <v>0.063027126950872</v>
      </c>
      <c r="AI373" s="0"/>
      <c r="AJ373" s="0"/>
      <c r="AK373" s="431" t="n">
        <v>47209</v>
      </c>
      <c r="AL373" s="0" t="n">
        <v>0.073290826579418</v>
      </c>
      <c r="AM373" s="0"/>
      <c r="AN373" s="0"/>
      <c r="AO373" s="431" t="n">
        <v>47209</v>
      </c>
      <c r="AP373" s="0" t="n">
        <v>0</v>
      </c>
      <c r="AQ373" s="0"/>
      <c r="AR373" s="0"/>
      <c r="AS373" s="0"/>
      <c r="AT373" s="0"/>
      <c r="AU373" s="0"/>
      <c r="AW373" s="431" t="n">
        <v>47209</v>
      </c>
      <c r="AX373" s="0" t="n">
        <v>0</v>
      </c>
      <c r="AY373" s="0"/>
      <c r="BA373" s="431" t="n">
        <v>46997</v>
      </c>
      <c r="BB373" s="0" t="n">
        <v>0</v>
      </c>
      <c r="BC373" s="0"/>
      <c r="BE373" s="0"/>
      <c r="BF373" s="0"/>
      <c r="BG373" s="0"/>
      <c r="BI373" s="431" t="n">
        <v>47119</v>
      </c>
      <c r="BJ373" s="0" t="n">
        <v>0</v>
      </c>
      <c r="BK373" s="0"/>
      <c r="BM373" s="0"/>
      <c r="BN373" s="0"/>
      <c r="BO373" s="0"/>
    </row>
    <row r="374" customFormat="false" ht="12.75" hidden="false" customHeight="false" outlineLevel="0" collapsed="false">
      <c r="A374" s="431" t="n">
        <v>47239</v>
      </c>
      <c r="B374" s="0" t="n">
        <v>0</v>
      </c>
      <c r="C374" s="0"/>
      <c r="D374" s="0"/>
      <c r="E374" s="431" t="n">
        <v>47239</v>
      </c>
      <c r="F374" s="0" t="n">
        <v>0</v>
      </c>
      <c r="G374" s="0"/>
      <c r="H374" s="0"/>
      <c r="I374" s="431" t="n">
        <v>47239</v>
      </c>
      <c r="J374" s="0" t="n">
        <v>0.425</v>
      </c>
      <c r="K374" s="0"/>
      <c r="L374" s="0"/>
      <c r="M374" s="431" t="n">
        <v>47239</v>
      </c>
      <c r="N374" s="0" t="n">
        <v>0.3825</v>
      </c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431" t="n">
        <v>47239</v>
      </c>
      <c r="AD374" s="0" t="n">
        <v>1.106479814287</v>
      </c>
      <c r="AE374" s="0"/>
      <c r="AF374" s="0"/>
      <c r="AG374" s="431" t="n">
        <v>47239</v>
      </c>
      <c r="AH374" s="0" t="n">
        <v>0.063006409974972</v>
      </c>
      <c r="AI374" s="0"/>
      <c r="AJ374" s="0"/>
      <c r="AK374" s="431" t="n">
        <v>47239</v>
      </c>
      <c r="AL374" s="0" t="n">
        <v>0.073290842148895</v>
      </c>
      <c r="AM374" s="0"/>
      <c r="AN374" s="0"/>
      <c r="AO374" s="431" t="n">
        <v>47239</v>
      </c>
      <c r="AP374" s="0" t="n">
        <v>0</v>
      </c>
      <c r="AQ374" s="0"/>
      <c r="AR374" s="0"/>
      <c r="AS374" s="0"/>
      <c r="AT374" s="0"/>
      <c r="AU374" s="0"/>
      <c r="AW374" s="431" t="n">
        <v>47239</v>
      </c>
      <c r="AX374" s="0" t="n">
        <v>0</v>
      </c>
      <c r="AY374" s="0"/>
      <c r="BA374" s="431" t="n">
        <v>47027</v>
      </c>
      <c r="BB374" s="0" t="n">
        <v>0</v>
      </c>
      <c r="BC374" s="0"/>
      <c r="BE374" s="0"/>
      <c r="BF374" s="0"/>
      <c r="BG374" s="0"/>
      <c r="BI374" s="431" t="n">
        <v>47150</v>
      </c>
      <c r="BJ374" s="0" t="n">
        <v>0</v>
      </c>
      <c r="BK374" s="0"/>
      <c r="BM374" s="0"/>
      <c r="BN374" s="0"/>
      <c r="BO374" s="0"/>
    </row>
    <row r="375" customFormat="false" ht="12.75" hidden="false" customHeight="false" outlineLevel="0" collapsed="false">
      <c r="A375" s="431" t="n">
        <v>47270</v>
      </c>
      <c r="B375" s="0" t="n">
        <v>0</v>
      </c>
      <c r="C375" s="0"/>
      <c r="D375" s="0"/>
      <c r="E375" s="431" t="n">
        <v>47270</v>
      </c>
      <c r="F375" s="0" t="n">
        <v>0</v>
      </c>
      <c r="G375" s="0"/>
      <c r="H375" s="0"/>
      <c r="I375" s="431" t="n">
        <v>47270</v>
      </c>
      <c r="J375" s="0" t="n">
        <v>0.425</v>
      </c>
      <c r="K375" s="0"/>
      <c r="L375" s="0"/>
      <c r="M375" s="431" t="n">
        <v>47270</v>
      </c>
      <c r="N375" s="0" t="n">
        <v>0.3825</v>
      </c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431" t="n">
        <v>47270</v>
      </c>
      <c r="AD375" s="0" t="n">
        <v>1.104881237812</v>
      </c>
      <c r="AE375" s="0"/>
      <c r="AF375" s="0"/>
      <c r="AG375" s="431" t="n">
        <v>47270</v>
      </c>
      <c r="AH375" s="0" t="n">
        <v>0.062985002433358</v>
      </c>
      <c r="AI375" s="0"/>
      <c r="AJ375" s="0"/>
      <c r="AK375" s="431" t="n">
        <v>47270</v>
      </c>
      <c r="AL375" s="0" t="n">
        <v>0.073290858237353</v>
      </c>
      <c r="AM375" s="0"/>
      <c r="AN375" s="0"/>
      <c r="AO375" s="431" t="n">
        <v>47270</v>
      </c>
      <c r="AP375" s="0" t="n">
        <v>0</v>
      </c>
      <c r="AQ375" s="0"/>
      <c r="AR375" s="0"/>
      <c r="AS375" s="0"/>
      <c r="AT375" s="0"/>
      <c r="AU375" s="0"/>
      <c r="AW375" s="431" t="n">
        <v>47270</v>
      </c>
      <c r="AX375" s="0" t="n">
        <v>0</v>
      </c>
      <c r="AY375" s="0"/>
      <c r="BA375" s="431" t="n">
        <v>47058</v>
      </c>
      <c r="BB375" s="0" t="n">
        <v>0</v>
      </c>
      <c r="BC375" s="0"/>
      <c r="BE375" s="0"/>
      <c r="BF375" s="0"/>
      <c r="BG375" s="0"/>
      <c r="BI375" s="431" t="n">
        <v>47178</v>
      </c>
      <c r="BJ375" s="0" t="n">
        <v>0</v>
      </c>
      <c r="BK375" s="0"/>
      <c r="BM375" s="0"/>
      <c r="BN375" s="0"/>
      <c r="BO375" s="0"/>
    </row>
    <row r="376" customFormat="false" ht="12.75" hidden="false" customHeight="false" outlineLevel="0" collapsed="false">
      <c r="A376" s="431" t="n">
        <v>47300</v>
      </c>
      <c r="B376" s="0" t="n">
        <v>0</v>
      </c>
      <c r="C376" s="0"/>
      <c r="D376" s="0"/>
      <c r="E376" s="431" t="n">
        <v>47300</v>
      </c>
      <c r="F376" s="0" t="n">
        <v>0</v>
      </c>
      <c r="G376" s="0"/>
      <c r="H376" s="0"/>
      <c r="I376" s="431" t="n">
        <v>47300</v>
      </c>
      <c r="J376" s="0" t="n">
        <v>0.46</v>
      </c>
      <c r="K376" s="0"/>
      <c r="L376" s="0"/>
      <c r="M376" s="431" t="n">
        <v>47300</v>
      </c>
      <c r="N376" s="0" t="n">
        <v>0.41</v>
      </c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431" t="n">
        <v>47300</v>
      </c>
      <c r="AD376" s="0" t="n">
        <v>1.103332717118</v>
      </c>
      <c r="AE376" s="0"/>
      <c r="AF376" s="0"/>
      <c r="AG376" s="431" t="n">
        <v>47300</v>
      </c>
      <c r="AH376" s="0" t="n">
        <v>0.062964285457747</v>
      </c>
      <c r="AI376" s="0"/>
      <c r="AJ376" s="0"/>
      <c r="AK376" s="431" t="n">
        <v>47300</v>
      </c>
      <c r="AL376" s="0" t="n">
        <v>0.07329087380683</v>
      </c>
      <c r="AM376" s="0"/>
      <c r="AN376" s="0"/>
      <c r="AO376" s="431" t="n">
        <v>47300</v>
      </c>
      <c r="AP376" s="0" t="n">
        <v>0</v>
      </c>
      <c r="AQ376" s="0"/>
      <c r="AR376" s="0"/>
      <c r="AS376" s="0"/>
      <c r="AT376" s="0"/>
      <c r="AU376" s="0"/>
      <c r="AW376" s="431" t="n">
        <v>47300</v>
      </c>
      <c r="AX376" s="0" t="n">
        <v>0</v>
      </c>
      <c r="AY376" s="0"/>
      <c r="BA376" s="431" t="n">
        <v>47088</v>
      </c>
      <c r="BB376" s="0" t="n">
        <v>0</v>
      </c>
      <c r="BC376" s="0"/>
      <c r="BE376" s="0"/>
      <c r="BF376" s="0"/>
      <c r="BG376" s="0"/>
      <c r="BI376" s="431" t="n">
        <v>47209</v>
      </c>
      <c r="BJ376" s="0" t="n">
        <v>0</v>
      </c>
      <c r="BK376" s="0"/>
      <c r="BM376" s="0"/>
      <c r="BN376" s="0"/>
      <c r="BO376" s="0"/>
    </row>
    <row r="377" customFormat="false" ht="12.75" hidden="false" customHeight="false" outlineLevel="0" collapsed="false">
      <c r="A377" s="431" t="n">
        <v>47331</v>
      </c>
      <c r="B377" s="0" t="n">
        <v>0</v>
      </c>
      <c r="C377" s="0"/>
      <c r="D377" s="0"/>
      <c r="E377" s="431" t="n">
        <v>47331</v>
      </c>
      <c r="F377" s="0" t="n">
        <v>0</v>
      </c>
      <c r="G377" s="0"/>
      <c r="H377" s="0"/>
      <c r="I377" s="431" t="n">
        <v>47331</v>
      </c>
      <c r="J377" s="0" t="n">
        <v>0.525</v>
      </c>
      <c r="K377" s="0"/>
      <c r="L377" s="0"/>
      <c r="M377" s="431" t="n">
        <v>47331</v>
      </c>
      <c r="N377" s="0" t="n">
        <v>0.41</v>
      </c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431" t="n">
        <v>47331</v>
      </c>
      <c r="AD377" s="0" t="n">
        <v>1.101731030665</v>
      </c>
      <c r="AE377" s="0"/>
      <c r="AF377" s="0"/>
      <c r="AG377" s="431" t="n">
        <v>47331</v>
      </c>
      <c r="AH377" s="0" t="n">
        <v>0.062942877916432</v>
      </c>
      <c r="AI377" s="0"/>
      <c r="AJ377" s="0"/>
      <c r="AK377" s="431" t="n">
        <v>47331</v>
      </c>
      <c r="AL377" s="0" t="n">
        <v>0.073290889895289</v>
      </c>
      <c r="AM377" s="0"/>
      <c r="AN377" s="0"/>
      <c r="AO377" s="431" t="n">
        <v>47331</v>
      </c>
      <c r="AP377" s="0" t="n">
        <v>0</v>
      </c>
      <c r="AQ377" s="0"/>
      <c r="AR377" s="0"/>
      <c r="AS377" s="0"/>
      <c r="AT377" s="0"/>
      <c r="AU377" s="0"/>
      <c r="AW377" s="431" t="n">
        <v>47331</v>
      </c>
      <c r="AX377" s="0" t="n">
        <v>0</v>
      </c>
      <c r="AY377" s="0"/>
      <c r="BA377" s="0"/>
      <c r="BB377" s="0"/>
      <c r="BC377" s="0"/>
      <c r="BE377" s="0"/>
      <c r="BF377" s="0"/>
      <c r="BG377" s="0"/>
      <c r="BI377" s="431" t="n">
        <v>47239</v>
      </c>
      <c r="BJ377" s="0" t="n">
        <v>0</v>
      </c>
      <c r="BK377" s="0"/>
      <c r="BM377" s="0"/>
      <c r="BN377" s="0"/>
      <c r="BO377" s="0"/>
    </row>
    <row r="378" customFormat="false" ht="12.75" hidden="false" customHeight="false" outlineLevel="0" collapsed="false">
      <c r="A378" s="431" t="n">
        <v>47362</v>
      </c>
      <c r="B378" s="0" t="n">
        <v>0</v>
      </c>
      <c r="C378" s="0"/>
      <c r="D378" s="0"/>
      <c r="E378" s="431" t="n">
        <v>47362</v>
      </c>
      <c r="F378" s="0" t="n">
        <v>0</v>
      </c>
      <c r="G378" s="0"/>
      <c r="H378" s="0"/>
      <c r="I378" s="431" t="n">
        <v>47362</v>
      </c>
      <c r="J378" s="0" t="n">
        <v>0.425</v>
      </c>
      <c r="K378" s="0"/>
      <c r="L378" s="0"/>
      <c r="M378" s="431" t="n">
        <v>47362</v>
      </c>
      <c r="N378" s="0" t="n">
        <v>0.3825</v>
      </c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431" t="n">
        <v>47362</v>
      </c>
      <c r="AD378" s="0" t="n">
        <v>1.100127783808</v>
      </c>
      <c r="AE378" s="0"/>
      <c r="AF378" s="0"/>
      <c r="AG378" s="431" t="n">
        <v>47362</v>
      </c>
      <c r="AH378" s="0" t="n">
        <v>0.062921470375269</v>
      </c>
      <c r="AI378" s="0"/>
      <c r="AJ378" s="0"/>
      <c r="AK378" s="431" t="n">
        <v>47362</v>
      </c>
      <c r="AL378" s="0" t="n">
        <v>0.073290905983748</v>
      </c>
      <c r="AM378" s="0"/>
      <c r="AN378" s="0"/>
      <c r="AO378" s="431" t="n">
        <v>47362</v>
      </c>
      <c r="AP378" s="0" t="n">
        <v>0</v>
      </c>
      <c r="AQ378" s="0"/>
      <c r="AR378" s="0"/>
      <c r="AS378" s="0"/>
      <c r="AT378" s="0"/>
      <c r="AU378" s="0"/>
      <c r="AW378" s="431" t="n">
        <v>47362</v>
      </c>
      <c r="AX378" s="0" t="n">
        <v>0</v>
      </c>
      <c r="AY378" s="0"/>
      <c r="BA378" s="0"/>
      <c r="BB378" s="0"/>
      <c r="BC378" s="0"/>
      <c r="BE378" s="0"/>
      <c r="BF378" s="0"/>
      <c r="BG378" s="0"/>
      <c r="BI378" s="431" t="n">
        <v>47270</v>
      </c>
      <c r="BJ378" s="0" t="n">
        <v>0</v>
      </c>
      <c r="BK378" s="0"/>
      <c r="BM378" s="0"/>
      <c r="BN378" s="0"/>
      <c r="BO378" s="0"/>
    </row>
    <row r="379" customFormat="false" ht="12.75" hidden="false" customHeight="false" outlineLevel="0" collapsed="false">
      <c r="A379" s="431" t="n">
        <v>47392</v>
      </c>
      <c r="B379" s="0" t="n">
        <v>0</v>
      </c>
      <c r="C379" s="0"/>
      <c r="D379" s="0"/>
      <c r="E379" s="431" t="n">
        <v>47392</v>
      </c>
      <c r="F379" s="0" t="n">
        <v>0</v>
      </c>
      <c r="G379" s="0"/>
      <c r="H379" s="0"/>
      <c r="I379" s="431" t="n">
        <v>47392</v>
      </c>
      <c r="J379" s="0" t="n">
        <v>0.345</v>
      </c>
      <c r="K379" s="0"/>
      <c r="L379" s="0"/>
      <c r="M379" s="431" t="n">
        <v>47392</v>
      </c>
      <c r="N379" s="0" t="n">
        <v>0.3625</v>
      </c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431" t="n">
        <v>47392</v>
      </c>
      <c r="AD379" s="0" t="n">
        <v>1.098574781622</v>
      </c>
      <c r="AE379" s="0"/>
      <c r="AF379" s="0"/>
      <c r="AG379" s="431" t="n">
        <v>47392</v>
      </c>
      <c r="AH379" s="0" t="n">
        <v>0.062900753400095</v>
      </c>
      <c r="AI379" s="0"/>
      <c r="AJ379" s="0"/>
      <c r="AK379" s="431" t="n">
        <v>47392</v>
      </c>
      <c r="AL379" s="0" t="n">
        <v>0.073290921553225</v>
      </c>
      <c r="AM379" s="0"/>
      <c r="AN379" s="0"/>
      <c r="AO379" s="431" t="n">
        <v>47392</v>
      </c>
      <c r="AP379" s="0" t="n">
        <v>0</v>
      </c>
      <c r="AQ379" s="0"/>
      <c r="AR379" s="0"/>
      <c r="AS379" s="0"/>
      <c r="AT379" s="0"/>
      <c r="AU379" s="0"/>
      <c r="AW379" s="431" t="n">
        <v>47392</v>
      </c>
      <c r="AX379" s="0" t="n">
        <v>0</v>
      </c>
      <c r="AY379" s="0"/>
      <c r="BA379" s="0"/>
      <c r="BB379" s="0"/>
      <c r="BC379" s="0"/>
      <c r="BE379" s="0"/>
      <c r="BF379" s="0"/>
      <c r="BG379" s="0"/>
      <c r="BI379" s="431" t="n">
        <v>47300</v>
      </c>
      <c r="BJ379" s="0" t="n">
        <v>0</v>
      </c>
      <c r="BK379" s="0"/>
      <c r="BM379" s="0"/>
      <c r="BN379" s="0"/>
      <c r="BO379" s="0"/>
    </row>
    <row r="380" customFormat="false" ht="12.75" hidden="false" customHeight="false" outlineLevel="0" collapsed="false">
      <c r="A380" s="431" t="n">
        <v>47423</v>
      </c>
      <c r="B380" s="0" t="n">
        <v>0</v>
      </c>
      <c r="C380" s="0"/>
      <c r="D380" s="0"/>
      <c r="E380" s="431" t="n">
        <v>47423</v>
      </c>
      <c r="F380" s="0" t="n">
        <v>0</v>
      </c>
      <c r="G380" s="0"/>
      <c r="H380" s="0"/>
      <c r="I380" s="431" t="n">
        <v>47423</v>
      </c>
      <c r="J380" s="0" t="n">
        <v>0.725</v>
      </c>
      <c r="K380" s="0"/>
      <c r="L380" s="0"/>
      <c r="M380" s="431" t="n">
        <v>47423</v>
      </c>
      <c r="N380" s="0" t="n">
        <v>0.695</v>
      </c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431" t="n">
        <v>47423</v>
      </c>
      <c r="AD380" s="0" t="n">
        <v>1.09696850379</v>
      </c>
      <c r="AE380" s="0"/>
      <c r="AF380" s="0"/>
      <c r="AG380" s="431" t="n">
        <v>47423</v>
      </c>
      <c r="AH380" s="0" t="n">
        <v>0.062879345859231</v>
      </c>
      <c r="AI380" s="0"/>
      <c r="AJ380" s="0"/>
      <c r="AK380" s="431" t="n">
        <v>47423</v>
      </c>
      <c r="AL380" s="0" t="n">
        <v>0.073290937641683</v>
      </c>
      <c r="AM380" s="0"/>
      <c r="AN380" s="0"/>
      <c r="AO380" s="431" t="n">
        <v>47423</v>
      </c>
      <c r="AP380" s="0" t="n">
        <v>0</v>
      </c>
      <c r="AQ380" s="0"/>
      <c r="AR380" s="0"/>
      <c r="AS380" s="0"/>
      <c r="AT380" s="0"/>
      <c r="AU380" s="0"/>
      <c r="AW380" s="431" t="n">
        <v>47423</v>
      </c>
      <c r="AX380" s="0" t="n">
        <v>0</v>
      </c>
      <c r="AY380" s="0"/>
      <c r="BA380" s="0"/>
      <c r="BB380" s="0"/>
      <c r="BC380" s="0"/>
      <c r="BE380" s="0"/>
      <c r="BF380" s="0"/>
      <c r="BG380" s="0"/>
      <c r="BI380" s="431" t="n">
        <v>47331</v>
      </c>
      <c r="BJ380" s="0" t="n">
        <v>0</v>
      </c>
      <c r="BK380" s="0"/>
      <c r="BM380" s="0"/>
      <c r="BN380" s="0"/>
      <c r="BO380" s="0"/>
    </row>
    <row r="381" customFormat="false" ht="12.75" hidden="false" customHeight="false" outlineLevel="0" collapsed="false">
      <c r="A381" s="431" t="n">
        <v>47453</v>
      </c>
      <c r="B381" s="0" t="n">
        <v>0</v>
      </c>
      <c r="C381" s="0"/>
      <c r="D381" s="0"/>
      <c r="E381" s="431" t="n">
        <v>47453</v>
      </c>
      <c r="F381" s="0" t="n">
        <v>0</v>
      </c>
      <c r="G381" s="0"/>
      <c r="H381" s="0"/>
      <c r="I381" s="431" t="n">
        <v>47453</v>
      </c>
      <c r="J381" s="0" t="n">
        <v>1.045</v>
      </c>
      <c r="K381" s="0"/>
      <c r="L381" s="0"/>
      <c r="M381" s="431" t="n">
        <v>47453</v>
      </c>
      <c r="N381" s="0" t="n">
        <v>1.01</v>
      </c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431" t="n">
        <v>47453</v>
      </c>
      <c r="AD381" s="0" t="n">
        <v>1.095412593736</v>
      </c>
      <c r="AE381" s="0"/>
      <c r="AF381" s="0"/>
      <c r="AG381" s="431" t="n">
        <v>47453</v>
      </c>
      <c r="AH381" s="0" t="n">
        <v>0.062858628884346</v>
      </c>
      <c r="AI381" s="0"/>
      <c r="AJ381" s="0"/>
      <c r="AK381" s="431" t="n">
        <v>47453</v>
      </c>
      <c r="AL381" s="0" t="n">
        <v>0.07329095321116</v>
      </c>
      <c r="AM381" s="0"/>
      <c r="AN381" s="0"/>
      <c r="AO381" s="431" t="n">
        <v>47453</v>
      </c>
      <c r="AP381" s="0" t="n">
        <v>0</v>
      </c>
      <c r="AQ381" s="0"/>
      <c r="AR381" s="0"/>
      <c r="AS381" s="0"/>
      <c r="AT381" s="0"/>
      <c r="AU381" s="0"/>
      <c r="AW381" s="431" t="n">
        <v>47453</v>
      </c>
      <c r="AX381" s="0" t="n">
        <v>0</v>
      </c>
      <c r="AY381" s="0"/>
      <c r="BA381" s="0"/>
      <c r="BB381" s="0"/>
      <c r="BC381" s="0"/>
      <c r="BE381" s="0"/>
      <c r="BF381" s="0"/>
      <c r="BG381" s="0"/>
      <c r="BI381" s="431" t="n">
        <v>47362</v>
      </c>
      <c r="BJ381" s="0" t="n">
        <v>0</v>
      </c>
      <c r="BK381" s="0"/>
      <c r="BM381" s="0"/>
      <c r="BN381" s="0"/>
      <c r="BO381" s="0"/>
    </row>
    <row r="382" customFormat="false" ht="12.75" hidden="false" customHeight="false" outlineLevel="0" collapsed="false">
      <c r="A382" s="0"/>
      <c r="B382" s="0"/>
      <c r="C382" s="0"/>
      <c r="D382" s="0"/>
      <c r="E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431" t="n">
        <v>47484</v>
      </c>
      <c r="AD382" s="0" t="n">
        <v>1.093803337281</v>
      </c>
      <c r="AE382" s="0"/>
      <c r="AF382" s="0"/>
      <c r="AG382" s="431" t="n">
        <v>47484</v>
      </c>
      <c r="AH382" s="0" t="n">
        <v>0.062837221343782</v>
      </c>
      <c r="AI382" s="0"/>
      <c r="AJ382" s="0"/>
      <c r="AK382" s="431" t="n">
        <v>47484</v>
      </c>
      <c r="AL382" s="0" t="n">
        <v>0.073290969299619</v>
      </c>
      <c r="AM382" s="0"/>
      <c r="AN382" s="0"/>
      <c r="AO382" s="0"/>
      <c r="AP382" s="0"/>
      <c r="AQ382" s="0"/>
      <c r="AR382" s="0"/>
      <c r="AS382" s="0"/>
      <c r="AT382" s="0"/>
      <c r="AU382" s="0"/>
      <c r="AW382" s="0"/>
      <c r="AX382" s="0"/>
      <c r="AY382" s="0"/>
      <c r="BA382" s="0"/>
      <c r="BB382" s="0"/>
      <c r="BC382" s="0"/>
      <c r="BE382" s="0"/>
      <c r="BF382" s="0"/>
      <c r="BG382" s="0"/>
      <c r="BI382" s="431" t="n">
        <v>47392</v>
      </c>
      <c r="BJ382" s="0" t="n">
        <v>0</v>
      </c>
      <c r="BK382" s="0"/>
      <c r="BM382" s="0"/>
      <c r="BN382" s="0"/>
      <c r="BO382" s="0"/>
    </row>
    <row r="383" customFormat="false" ht="12.75" hidden="false" customHeight="false" outlineLevel="0" collapsed="false">
      <c r="A383" s="0"/>
      <c r="B383" s="0"/>
      <c r="C383" s="0"/>
      <c r="D383" s="0"/>
      <c r="E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431" t="n">
        <v>47515</v>
      </c>
      <c r="AD383" s="0" t="n">
        <v>1.092192587154</v>
      </c>
      <c r="AE383" s="0"/>
      <c r="AF383" s="0"/>
      <c r="AG383" s="431" t="n">
        <v>47515</v>
      </c>
      <c r="AH383" s="0" t="n">
        <v>0.062815813803369</v>
      </c>
      <c r="AI383" s="0"/>
      <c r="AJ383" s="0"/>
      <c r="AK383" s="431" t="n">
        <v>47515</v>
      </c>
      <c r="AL383" s="0" t="n">
        <v>0.073290985388078</v>
      </c>
      <c r="AM383" s="0"/>
      <c r="AN383" s="0"/>
      <c r="AO383" s="0"/>
      <c r="AP383" s="0"/>
      <c r="AQ383" s="0"/>
      <c r="AR383" s="0"/>
      <c r="AS383" s="0"/>
      <c r="AT383" s="0"/>
      <c r="AU383" s="0"/>
      <c r="AW383" s="0"/>
      <c r="AX383" s="0"/>
      <c r="AY383" s="0"/>
      <c r="BA383" s="0"/>
      <c r="BB383" s="0"/>
      <c r="BC383" s="0"/>
      <c r="BE383" s="0"/>
      <c r="BF383" s="0"/>
      <c r="BG383" s="0"/>
      <c r="BI383" s="431" t="n">
        <v>47423</v>
      </c>
      <c r="BJ383" s="0" t="n">
        <v>0</v>
      </c>
      <c r="BK383" s="0"/>
      <c r="BM383" s="0"/>
      <c r="BN383" s="0"/>
      <c r="BO383" s="0"/>
    </row>
    <row r="384" customFormat="false" ht="12.75" hidden="false" customHeight="false" outlineLevel="0" collapsed="false">
      <c r="A384" s="0"/>
      <c r="B384" s="0"/>
      <c r="C384" s="0"/>
      <c r="D384" s="0"/>
      <c r="E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431" t="n">
        <v>47543</v>
      </c>
      <c r="AD384" s="0" t="n">
        <v>1.090736443467</v>
      </c>
      <c r="AE384" s="0"/>
      <c r="AF384" s="0"/>
      <c r="AG384" s="431" t="n">
        <v>47543</v>
      </c>
      <c r="AH384" s="0" t="n">
        <v>0.062796477960547</v>
      </c>
      <c r="AI384" s="0"/>
      <c r="AJ384" s="0"/>
      <c r="AK384" s="431" t="n">
        <v>47543</v>
      </c>
      <c r="AL384" s="0" t="n">
        <v>0.07329099991959</v>
      </c>
      <c r="AM384" s="0"/>
      <c r="AN384" s="0"/>
      <c r="AO384" s="0"/>
      <c r="AP384" s="0"/>
      <c r="AQ384" s="0"/>
      <c r="AR384" s="0"/>
      <c r="AS384" s="0"/>
      <c r="AT384" s="0"/>
      <c r="AU384" s="0"/>
      <c r="AW384" s="0"/>
      <c r="AX384" s="0"/>
      <c r="AY384" s="0"/>
      <c r="BA384" s="0"/>
      <c r="BB384" s="0"/>
      <c r="BC384" s="0"/>
      <c r="BE384" s="0"/>
      <c r="BF384" s="0"/>
      <c r="BG384" s="0"/>
      <c r="BI384" s="431" t="n">
        <v>47453</v>
      </c>
      <c r="BJ384" s="0" t="n">
        <v>0</v>
      </c>
      <c r="BK384" s="0"/>
      <c r="BM384" s="0"/>
      <c r="BN384" s="0"/>
      <c r="BO384" s="0"/>
    </row>
    <row r="385" customFormat="false" ht="12.75" hidden="false" customHeight="false" outlineLevel="0" collapsed="false">
      <c r="A385" s="0"/>
      <c r="B385" s="0"/>
      <c r="C385" s="0"/>
      <c r="D385" s="0"/>
      <c r="E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431" t="n">
        <v>47574</v>
      </c>
      <c r="AD385" s="0" t="n">
        <v>1.089122887867</v>
      </c>
      <c r="AE385" s="0"/>
      <c r="AF385" s="0"/>
      <c r="AG385" s="431" t="n">
        <v>47574</v>
      </c>
      <c r="AH385" s="0" t="n">
        <v>0.062775070420424</v>
      </c>
      <c r="AI385" s="0"/>
      <c r="AJ385" s="0"/>
      <c r="AK385" s="431" t="n">
        <v>47574</v>
      </c>
      <c r="AL385" s="0" t="n">
        <v>0.073291016008049</v>
      </c>
      <c r="AM385" s="0"/>
      <c r="AN385" s="0"/>
      <c r="AO385" s="0"/>
      <c r="AP385" s="0"/>
      <c r="AQ385" s="0"/>
      <c r="AR385" s="0"/>
      <c r="AS385" s="0"/>
      <c r="AT385" s="0"/>
      <c r="AU385" s="0"/>
      <c r="AW385" s="0"/>
      <c r="AX385" s="0"/>
      <c r="AY385" s="0"/>
      <c r="BA385" s="0"/>
      <c r="BB385" s="0"/>
      <c r="BC385" s="0"/>
      <c r="BE385" s="0"/>
      <c r="BF385" s="0"/>
      <c r="BG385" s="0"/>
      <c r="BI385" s="0"/>
      <c r="BJ385" s="0"/>
      <c r="BK385" s="0"/>
      <c r="BM385" s="0"/>
      <c r="BN385" s="0"/>
      <c r="BO385" s="0"/>
    </row>
    <row r="386" customFormat="false" ht="12.75" hidden="false" customHeight="false" outlineLevel="0" collapsed="false">
      <c r="A386" s="0"/>
      <c r="B386" s="0"/>
      <c r="C386" s="0"/>
      <c r="D386" s="0"/>
      <c r="E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431" t="n">
        <v>47604</v>
      </c>
      <c r="AD386" s="0" t="n">
        <v>1.087559997471</v>
      </c>
      <c r="AE386" s="0"/>
      <c r="AF386" s="0"/>
      <c r="AG386" s="431" t="n">
        <v>47604</v>
      </c>
      <c r="AH386" s="0" t="n">
        <v>0.062754353446256</v>
      </c>
      <c r="AI386" s="0"/>
      <c r="AJ386" s="0"/>
      <c r="AK386" s="431" t="n">
        <v>47604</v>
      </c>
      <c r="AL386" s="0" t="n">
        <v>0.073291031577525</v>
      </c>
      <c r="AM386" s="0"/>
      <c r="AN386" s="0"/>
      <c r="AO386" s="0"/>
      <c r="AP386" s="0"/>
      <c r="AQ386" s="0"/>
      <c r="AR386" s="0"/>
      <c r="AS386" s="0"/>
      <c r="AT386" s="0"/>
      <c r="AU386" s="0"/>
      <c r="AW386" s="0"/>
      <c r="AX386" s="0"/>
      <c r="AY386" s="0"/>
      <c r="BA386" s="0"/>
      <c r="BB386" s="0"/>
      <c r="BC386" s="0"/>
      <c r="BE386" s="0"/>
      <c r="BF386" s="0"/>
      <c r="BG386" s="0"/>
      <c r="BI386" s="0"/>
      <c r="BJ386" s="0"/>
      <c r="BK386" s="0"/>
      <c r="BM386" s="0"/>
      <c r="BN386" s="0"/>
      <c r="BO386" s="0"/>
    </row>
    <row r="387" customFormat="false" ht="12.75" hidden="false" customHeight="false" outlineLevel="0" collapsed="false">
      <c r="A387" s="0"/>
      <c r="B387" s="0"/>
      <c r="C387" s="0"/>
      <c r="D387" s="0"/>
      <c r="E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431" t="n">
        <v>47635</v>
      </c>
      <c r="AD387" s="0" t="n">
        <v>1.085943592721</v>
      </c>
      <c r="AE387" s="0"/>
      <c r="AF387" s="0"/>
      <c r="AG387" s="431" t="n">
        <v>47635</v>
      </c>
      <c r="AH387" s="0" t="n">
        <v>0.062732945906432</v>
      </c>
      <c r="AI387" s="0"/>
      <c r="AJ387" s="0"/>
      <c r="AK387" s="431" t="n">
        <v>47635</v>
      </c>
      <c r="AL387" s="0" t="n">
        <v>0.073291047665985</v>
      </c>
      <c r="AM387" s="0"/>
      <c r="AN387" s="0"/>
      <c r="AO387" s="0"/>
      <c r="AP387" s="0"/>
      <c r="AQ387" s="0"/>
      <c r="AR387" s="0"/>
      <c r="AS387" s="0"/>
      <c r="AT387" s="0"/>
      <c r="AU387" s="0"/>
      <c r="AW387" s="0"/>
      <c r="AX387" s="0"/>
      <c r="AY387" s="0"/>
      <c r="BA387" s="0"/>
      <c r="BB387" s="0"/>
      <c r="BC387" s="0"/>
      <c r="BE387" s="0"/>
      <c r="BF387" s="0"/>
      <c r="BG387" s="0"/>
      <c r="BI387" s="0"/>
      <c r="BJ387" s="0"/>
      <c r="BK387" s="0"/>
      <c r="BM387" s="0"/>
      <c r="BN387" s="0"/>
      <c r="BO387" s="0"/>
    </row>
    <row r="388" customFormat="false" ht="12.75" hidden="false" customHeight="false" outlineLevel="0" collapsed="false">
      <c r="A388" s="0"/>
      <c r="B388" s="0"/>
      <c r="C388" s="0"/>
      <c r="D388" s="0"/>
      <c r="E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W388" s="0"/>
      <c r="AX388" s="0"/>
      <c r="AY388" s="0"/>
      <c r="BA388" s="0"/>
      <c r="BB388" s="0"/>
      <c r="BC388" s="0"/>
      <c r="BE388" s="0"/>
      <c r="BF388" s="0"/>
      <c r="BG388" s="0"/>
      <c r="BI388" s="0"/>
      <c r="BJ388" s="0"/>
      <c r="BK388" s="0"/>
      <c r="BM388" s="0"/>
      <c r="BN388" s="0"/>
      <c r="BO388" s="0"/>
    </row>
    <row r="389" customFormat="false" ht="12.75" hidden="false" customHeight="false" outlineLevel="0" collapsed="false">
      <c r="A389" s="0"/>
      <c r="B389" s="0"/>
      <c r="C389" s="0"/>
      <c r="D389" s="0"/>
      <c r="E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W389" s="0"/>
      <c r="AX389" s="0"/>
      <c r="AY389" s="0"/>
      <c r="BA389" s="0"/>
      <c r="BB389" s="0"/>
      <c r="BC389" s="0"/>
      <c r="BE389" s="0"/>
      <c r="BF389" s="0"/>
      <c r="BG389" s="0"/>
      <c r="BI389" s="0"/>
      <c r="BJ389" s="0"/>
      <c r="BK389" s="0"/>
      <c r="BM389" s="0"/>
      <c r="BN389" s="0"/>
      <c r="BO389" s="0"/>
    </row>
    <row r="390" customFormat="false" ht="12.75" hidden="false" customHeight="false" outlineLevel="0" collapsed="false">
      <c r="A390" s="0"/>
      <c r="B390" s="0"/>
      <c r="C390" s="0"/>
      <c r="D390" s="0"/>
      <c r="E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W390" s="0"/>
      <c r="AX390" s="0"/>
      <c r="AY390" s="0"/>
      <c r="BA390" s="0"/>
      <c r="BB390" s="0"/>
      <c r="BC390" s="0"/>
      <c r="BE390" s="0"/>
      <c r="BF390" s="0"/>
      <c r="BG390" s="0"/>
      <c r="BI390" s="0"/>
      <c r="BJ390" s="0"/>
      <c r="BK390" s="0"/>
      <c r="BM390" s="0"/>
      <c r="BN390" s="0"/>
      <c r="BO390" s="0"/>
    </row>
    <row r="391" customFormat="false" ht="12.75" hidden="false" customHeight="false" outlineLevel="0" collapsed="false">
      <c r="A391" s="0"/>
      <c r="B391" s="0"/>
      <c r="C391" s="0"/>
      <c r="D391" s="0"/>
      <c r="E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W391" s="0"/>
      <c r="AX391" s="0"/>
      <c r="AY391" s="0"/>
      <c r="BA391" s="0"/>
      <c r="BB391" s="0"/>
      <c r="BC391" s="0"/>
      <c r="BE391" s="0"/>
      <c r="BF391" s="0"/>
      <c r="BG391" s="0"/>
      <c r="BI391" s="0"/>
      <c r="BJ391" s="0"/>
      <c r="BK391" s="0"/>
      <c r="BM391" s="0"/>
      <c r="BN391" s="0"/>
      <c r="BO391" s="0"/>
    </row>
    <row r="392" customFormat="false" ht="12.75" hidden="false" customHeight="false" outlineLevel="0" collapsed="false">
      <c r="A392" s="0"/>
      <c r="B392" s="0"/>
      <c r="C392" s="0"/>
      <c r="D392" s="0"/>
      <c r="E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W392" s="0"/>
      <c r="AX392" s="0"/>
      <c r="AY392" s="0"/>
      <c r="BA392" s="0"/>
      <c r="BB392" s="0"/>
      <c r="BC392" s="0"/>
      <c r="BE392" s="0"/>
      <c r="BF392" s="0"/>
      <c r="BG392" s="0"/>
      <c r="BI392" s="0"/>
      <c r="BJ392" s="0"/>
      <c r="BK392" s="0"/>
      <c r="BM392" s="0"/>
      <c r="BN392" s="0"/>
      <c r="BO392" s="0"/>
    </row>
    <row r="393" customFormat="false" ht="12.75" hidden="false" customHeight="false" outlineLevel="0" collapsed="false">
      <c r="A393" s="0"/>
      <c r="B393" s="0"/>
      <c r="C393" s="0"/>
      <c r="D393" s="0"/>
      <c r="E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W393" s="0"/>
      <c r="AX393" s="0"/>
      <c r="AY393" s="0"/>
      <c r="BA393" s="0"/>
      <c r="BB393" s="0"/>
      <c r="BC393" s="0"/>
      <c r="BE393" s="0"/>
      <c r="BF393" s="0"/>
      <c r="BG393" s="0"/>
      <c r="BI393" s="0"/>
      <c r="BJ393" s="0"/>
      <c r="BK393" s="0"/>
      <c r="BM393" s="0"/>
      <c r="BN393" s="0"/>
      <c r="BO393" s="0"/>
    </row>
    <row r="394" customFormat="false" ht="12.75" hidden="false" customHeight="false" outlineLevel="0" collapsed="false">
      <c r="A394" s="0"/>
      <c r="B394" s="0"/>
      <c r="C394" s="0"/>
      <c r="D394" s="0"/>
      <c r="E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W394" s="0"/>
      <c r="AX394" s="0"/>
      <c r="AY394" s="0"/>
      <c r="BA394" s="0"/>
      <c r="BB394" s="0"/>
      <c r="BC394" s="0"/>
      <c r="BE394" s="0"/>
      <c r="BF394" s="0"/>
      <c r="BG394" s="0"/>
      <c r="BI394" s="0"/>
      <c r="BJ394" s="0"/>
      <c r="BK394" s="0"/>
      <c r="BM394" s="0"/>
      <c r="BN394" s="0"/>
      <c r="BO394" s="0"/>
    </row>
    <row r="395" customFormat="false" ht="12.75" hidden="false" customHeight="false" outlineLevel="0" collapsed="false">
      <c r="A395" s="0"/>
      <c r="B395" s="0"/>
      <c r="C395" s="0"/>
      <c r="D395" s="0"/>
      <c r="E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W395" s="0"/>
      <c r="AX395" s="0"/>
      <c r="AY395" s="0"/>
      <c r="BA395" s="0"/>
      <c r="BB395" s="0"/>
      <c r="BC395" s="0"/>
      <c r="BE395" s="0"/>
      <c r="BF395" s="0"/>
      <c r="BG395" s="0"/>
      <c r="BI395" s="0"/>
      <c r="BJ395" s="0"/>
      <c r="BK395" s="0"/>
      <c r="BM395" s="0"/>
      <c r="BN395" s="0"/>
      <c r="BO395" s="0"/>
    </row>
    <row r="396" customFormat="false" ht="12.75" hidden="false" customHeight="false" outlineLevel="0" collapsed="false">
      <c r="A396" s="0"/>
      <c r="B396" s="0"/>
      <c r="C396" s="0"/>
      <c r="D396" s="0"/>
      <c r="E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W396" s="0"/>
      <c r="AX396" s="0"/>
      <c r="AY396" s="0"/>
      <c r="BA396" s="0"/>
      <c r="BB396" s="0"/>
      <c r="BC396" s="0"/>
      <c r="BE396" s="0"/>
      <c r="BF396" s="0"/>
      <c r="BG396" s="0"/>
      <c r="BI396" s="0"/>
      <c r="BJ396" s="0"/>
      <c r="BK396" s="0"/>
      <c r="BM396" s="0"/>
      <c r="BN396" s="0"/>
      <c r="BO396" s="0"/>
    </row>
    <row r="397" customFormat="false" ht="12.75" hidden="false" customHeight="false" outlineLevel="0" collapsed="false">
      <c r="A397" s="0"/>
      <c r="B397" s="0"/>
      <c r="C397" s="0"/>
      <c r="D397" s="0"/>
      <c r="E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W397" s="0"/>
      <c r="AX397" s="0"/>
      <c r="AY397" s="0"/>
      <c r="BA397" s="0"/>
      <c r="BB397" s="0"/>
      <c r="BC397" s="0"/>
      <c r="BE397" s="0"/>
      <c r="BF397" s="0"/>
      <c r="BG397" s="0"/>
      <c r="BI397" s="0"/>
      <c r="BJ397" s="0"/>
      <c r="BK397" s="0"/>
      <c r="BM397" s="0"/>
      <c r="BN397" s="0"/>
      <c r="BO397" s="0"/>
    </row>
    <row r="398" customFormat="false" ht="12.75" hidden="false" customHeight="false" outlineLevel="0" collapsed="false">
      <c r="A398" s="0"/>
      <c r="B398" s="0"/>
      <c r="C398" s="0"/>
      <c r="D398" s="0"/>
      <c r="E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W398" s="0"/>
      <c r="AX398" s="0"/>
      <c r="AY398" s="0"/>
      <c r="BA398" s="0"/>
      <c r="BB398" s="0"/>
      <c r="BC398" s="0"/>
      <c r="BE398" s="0"/>
      <c r="BF398" s="0"/>
      <c r="BG398" s="0"/>
      <c r="BI398" s="0"/>
      <c r="BJ398" s="0"/>
      <c r="BK398" s="0"/>
      <c r="BM398" s="0"/>
      <c r="BN398" s="0"/>
      <c r="BO398" s="0"/>
    </row>
    <row r="399" customFormat="false" ht="12.75" hidden="false" customHeight="false" outlineLevel="0" collapsed="false">
      <c r="A399" s="0"/>
      <c r="B399" s="0"/>
      <c r="C399" s="0"/>
      <c r="D399" s="0"/>
      <c r="E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W399" s="0"/>
      <c r="AX399" s="0"/>
      <c r="AY399" s="0"/>
      <c r="BA399" s="0"/>
      <c r="BB399" s="0"/>
      <c r="BC399" s="0"/>
      <c r="BE399" s="0"/>
      <c r="BF399" s="0"/>
      <c r="BG399" s="0"/>
      <c r="BI399" s="0"/>
      <c r="BJ399" s="0"/>
      <c r="BK399" s="0"/>
      <c r="BM399" s="0"/>
      <c r="BN399" s="0"/>
      <c r="BO399" s="0"/>
    </row>
    <row r="400" customFormat="false" ht="12.75" hidden="false" customHeight="false" outlineLevel="0" collapsed="false">
      <c r="A400" s="0"/>
      <c r="B400" s="0"/>
      <c r="C400" s="0"/>
      <c r="D400" s="0"/>
      <c r="E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W400" s="0"/>
      <c r="AX400" s="0"/>
      <c r="AY400" s="0"/>
      <c r="BA400" s="0"/>
      <c r="BB400" s="0"/>
      <c r="BC400" s="0"/>
      <c r="BE400" s="0"/>
      <c r="BF400" s="0"/>
      <c r="BG400" s="0"/>
      <c r="BI400" s="0"/>
      <c r="BJ400" s="0"/>
      <c r="BK400" s="0"/>
      <c r="BM400" s="0"/>
      <c r="BN400" s="0"/>
      <c r="BO400" s="0"/>
    </row>
    <row r="401" customFormat="false" ht="12.75" hidden="false" customHeight="false" outlineLevel="0" collapsed="false">
      <c r="A401" s="0"/>
      <c r="B401" s="0"/>
      <c r="C401" s="0"/>
      <c r="D401" s="0"/>
      <c r="E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W401" s="0"/>
      <c r="AX401" s="0"/>
      <c r="AY401" s="0"/>
      <c r="BA401" s="0"/>
      <c r="BB401" s="0"/>
      <c r="BC401" s="0"/>
      <c r="BE401" s="0"/>
      <c r="BF401" s="0"/>
      <c r="BG401" s="0"/>
      <c r="BI401" s="0"/>
      <c r="BJ401" s="0"/>
      <c r="BK401" s="0"/>
      <c r="BM401" s="0"/>
      <c r="BN401" s="0"/>
      <c r="BO401" s="0"/>
    </row>
    <row r="402" customFormat="false" ht="12.75" hidden="false" customHeight="false" outlineLevel="0" collapsed="false">
      <c r="A402" s="0"/>
      <c r="B402" s="0"/>
      <c r="C402" s="0"/>
      <c r="D402" s="0"/>
      <c r="E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W402" s="0"/>
      <c r="AX402" s="0"/>
      <c r="AY402" s="0"/>
      <c r="BA402" s="0"/>
      <c r="BB402" s="0"/>
      <c r="BC402" s="0"/>
      <c r="BE402" s="0"/>
      <c r="BF402" s="0"/>
      <c r="BG402" s="0"/>
      <c r="BI402" s="0"/>
      <c r="BJ402" s="0"/>
      <c r="BK402" s="0"/>
      <c r="BM402" s="0"/>
      <c r="BN402" s="0"/>
      <c r="BO402" s="0"/>
    </row>
    <row r="403" customFormat="false" ht="12.75" hidden="false" customHeight="false" outlineLevel="0" collapsed="false">
      <c r="A403" s="0"/>
      <c r="B403" s="0"/>
      <c r="C403" s="0"/>
      <c r="D403" s="0"/>
      <c r="E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W403" s="0"/>
      <c r="AX403" s="0"/>
      <c r="AY403" s="0"/>
      <c r="BA403" s="0"/>
      <c r="BB403" s="0"/>
      <c r="BC403" s="0"/>
      <c r="BE403" s="0"/>
      <c r="BF403" s="0"/>
      <c r="BG403" s="0"/>
      <c r="BI403" s="0"/>
      <c r="BJ403" s="0"/>
      <c r="BK403" s="0"/>
      <c r="BM403" s="0"/>
      <c r="BN403" s="0"/>
      <c r="BO403" s="0"/>
    </row>
    <row r="404" customFormat="false" ht="12.75" hidden="false" customHeight="false" outlineLevel="0" collapsed="false">
      <c r="A404" s="0"/>
      <c r="B404" s="0"/>
      <c r="C404" s="0"/>
      <c r="D404" s="0"/>
      <c r="E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W404" s="0"/>
      <c r="AX404" s="0"/>
      <c r="AY404" s="0"/>
      <c r="BA404" s="0"/>
      <c r="BB404" s="0"/>
      <c r="BC404" s="0"/>
      <c r="BE404" s="0"/>
      <c r="BF404" s="0"/>
      <c r="BG404" s="0"/>
      <c r="BI404" s="0"/>
      <c r="BJ404" s="0"/>
      <c r="BK404" s="0"/>
      <c r="BM404" s="0"/>
      <c r="BN404" s="0"/>
      <c r="BO404" s="0"/>
    </row>
    <row r="405" customFormat="false" ht="12.75" hidden="false" customHeight="false" outlineLevel="0" collapsed="false">
      <c r="A405" s="0"/>
      <c r="B405" s="0"/>
      <c r="C405" s="0"/>
      <c r="D405" s="0"/>
      <c r="E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W405" s="0"/>
      <c r="AX405" s="0"/>
      <c r="AY405" s="0"/>
      <c r="BA405" s="0"/>
      <c r="BB405" s="0"/>
      <c r="BC405" s="0"/>
      <c r="BE405" s="0"/>
      <c r="BF405" s="0"/>
      <c r="BG405" s="0"/>
      <c r="BI405" s="0"/>
      <c r="BJ405" s="0"/>
      <c r="BK405" s="0"/>
      <c r="BM405" s="0"/>
      <c r="BN405" s="0"/>
      <c r="BO405" s="0"/>
    </row>
    <row r="406" customFormat="false" ht="12.75" hidden="false" customHeight="false" outlineLevel="0" collapsed="false">
      <c r="A406" s="0"/>
      <c r="B406" s="0"/>
      <c r="C406" s="0"/>
      <c r="D406" s="0"/>
      <c r="E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W406" s="0"/>
      <c r="AX406" s="0"/>
      <c r="AY406" s="0"/>
      <c r="BA406" s="0"/>
      <c r="BB406" s="0"/>
      <c r="BC406" s="0"/>
      <c r="BE406" s="0"/>
      <c r="BF406" s="0"/>
      <c r="BG406" s="0"/>
      <c r="BI406" s="0"/>
      <c r="BJ406" s="0"/>
      <c r="BK406" s="0"/>
      <c r="BM406" s="0"/>
      <c r="BN406" s="0"/>
      <c r="BO406" s="0"/>
    </row>
    <row r="407" customFormat="false" ht="12.75" hidden="false" customHeight="false" outlineLevel="0" collapsed="false">
      <c r="A407" s="0"/>
      <c r="B407" s="0"/>
      <c r="C407" s="0"/>
      <c r="D407" s="0"/>
      <c r="E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W407" s="0"/>
      <c r="AX407" s="0"/>
      <c r="AY407" s="0"/>
      <c r="BA407" s="0"/>
      <c r="BB407" s="0"/>
      <c r="BC407" s="0"/>
      <c r="BE407" s="0"/>
      <c r="BF407" s="0"/>
      <c r="BG407" s="0"/>
      <c r="BI407" s="0"/>
      <c r="BJ407" s="0"/>
      <c r="BK407" s="0"/>
      <c r="BM407" s="0"/>
      <c r="BN407" s="0"/>
      <c r="BO407" s="0"/>
    </row>
    <row r="408" customFormat="false" ht="12.75" hidden="false" customHeight="false" outlineLevel="0" collapsed="false">
      <c r="A408" s="0"/>
      <c r="B408" s="0"/>
      <c r="C408" s="0"/>
      <c r="D408" s="0"/>
      <c r="E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W408" s="0"/>
      <c r="AX408" s="0"/>
      <c r="AY408" s="0"/>
      <c r="BA408" s="0"/>
      <c r="BB408" s="0"/>
      <c r="BC408" s="0"/>
      <c r="BE408" s="0"/>
      <c r="BF408" s="0"/>
      <c r="BG408" s="0"/>
      <c r="BI408" s="0"/>
      <c r="BJ408" s="0"/>
      <c r="BK408" s="0"/>
      <c r="BM408" s="0"/>
      <c r="BN408" s="0"/>
      <c r="BO408" s="0"/>
    </row>
    <row r="409" customFormat="false" ht="12.75" hidden="false" customHeight="false" outlineLevel="0" collapsed="false">
      <c r="A409" s="0"/>
      <c r="B409" s="0"/>
      <c r="C409" s="0"/>
      <c r="E409" s="0"/>
      <c r="F409" s="0"/>
      <c r="G409" s="0"/>
      <c r="I409" s="0"/>
      <c r="J409" s="0"/>
      <c r="K409" s="0"/>
      <c r="M409" s="0"/>
      <c r="N409" s="0"/>
      <c r="O409" s="0"/>
      <c r="Q409" s="0"/>
      <c r="R409" s="0"/>
      <c r="S409" s="0"/>
      <c r="U409" s="0"/>
      <c r="V409" s="0"/>
      <c r="W409" s="0"/>
      <c r="Y409" s="0"/>
      <c r="Z409" s="0"/>
      <c r="AA409" s="0"/>
      <c r="AC409" s="0"/>
      <c r="AD409" s="0"/>
      <c r="AE409" s="0"/>
      <c r="AG409" s="0"/>
      <c r="AH409" s="0"/>
      <c r="AI409" s="0"/>
      <c r="AK409" s="0"/>
      <c r="AL409" s="0"/>
      <c r="AM409" s="0"/>
      <c r="AO409" s="0"/>
      <c r="AP409" s="0"/>
      <c r="AQ409" s="0"/>
      <c r="AS409" s="0"/>
      <c r="AT409" s="0"/>
      <c r="AU409" s="0"/>
      <c r="AW409" s="0"/>
      <c r="AX409" s="0"/>
      <c r="AY409" s="0"/>
      <c r="BA409" s="0"/>
      <c r="BB409" s="0"/>
      <c r="BC409" s="0"/>
      <c r="BE409" s="0"/>
      <c r="BF409" s="0"/>
      <c r="BG409" s="0"/>
      <c r="BI409" s="0"/>
      <c r="BJ409" s="0"/>
      <c r="BK409" s="0"/>
      <c r="BM409" s="0"/>
      <c r="BN409" s="0"/>
      <c r="BO409" s="0"/>
    </row>
    <row r="410" customFormat="false" ht="12.75" hidden="false" customHeight="false" outlineLevel="0" collapsed="false">
      <c r="A410" s="0"/>
      <c r="B410" s="0"/>
      <c r="C410" s="0"/>
      <c r="E410" s="0"/>
      <c r="F410" s="0"/>
      <c r="G410" s="0"/>
      <c r="I410" s="0"/>
      <c r="J410" s="0"/>
      <c r="K410" s="0"/>
      <c r="M410" s="0"/>
      <c r="N410" s="0"/>
      <c r="O410" s="0"/>
      <c r="Q410" s="0"/>
      <c r="R410" s="0"/>
      <c r="S410" s="0"/>
      <c r="U410" s="0"/>
      <c r="V410" s="0"/>
      <c r="W410" s="0"/>
      <c r="Y410" s="0"/>
      <c r="Z410" s="0"/>
      <c r="AA410" s="0"/>
      <c r="AC410" s="0"/>
      <c r="AD410" s="0"/>
      <c r="AE410" s="0"/>
      <c r="AG410" s="0"/>
      <c r="AH410" s="0"/>
      <c r="AI410" s="0"/>
      <c r="AK410" s="0"/>
      <c r="AL410" s="0"/>
      <c r="AM410" s="0"/>
      <c r="AO410" s="0"/>
      <c r="AP410" s="0"/>
      <c r="AQ410" s="0"/>
      <c r="AS410" s="0"/>
      <c r="AT410" s="0"/>
      <c r="AU410" s="0"/>
      <c r="AW410" s="0"/>
      <c r="AX410" s="0"/>
      <c r="AY410" s="0"/>
      <c r="BA410" s="0"/>
      <c r="BB410" s="0"/>
      <c r="BC410" s="0"/>
      <c r="BE410" s="0"/>
      <c r="BF410" s="0"/>
      <c r="BG410" s="0"/>
      <c r="BI410" s="0"/>
      <c r="BJ410" s="0"/>
      <c r="BK410" s="0"/>
      <c r="BM410" s="0"/>
      <c r="BN410" s="0"/>
      <c r="BO410" s="0"/>
    </row>
    <row r="411" customFormat="false" ht="12.75" hidden="false" customHeight="false" outlineLevel="0" collapsed="false">
      <c r="A411" s="0"/>
      <c r="B411" s="0"/>
      <c r="C411" s="0"/>
      <c r="E411" s="0"/>
      <c r="F411" s="0"/>
      <c r="G411" s="0"/>
      <c r="I411" s="0"/>
      <c r="J411" s="0"/>
      <c r="K411" s="0"/>
      <c r="M411" s="0"/>
      <c r="N411" s="0"/>
      <c r="O411" s="0"/>
      <c r="Q411" s="0"/>
      <c r="R411" s="0"/>
      <c r="S411" s="0"/>
      <c r="U411" s="0"/>
      <c r="V411" s="0"/>
      <c r="W411" s="0"/>
      <c r="Y411" s="0"/>
      <c r="Z411" s="0"/>
      <c r="AA411" s="0"/>
      <c r="AC411" s="0"/>
      <c r="AD411" s="0"/>
      <c r="AE411" s="0"/>
      <c r="AG411" s="0"/>
      <c r="AH411" s="0"/>
      <c r="AI411" s="0"/>
      <c r="AK411" s="0"/>
      <c r="AL411" s="0"/>
      <c r="AM411" s="0"/>
      <c r="AO411" s="0"/>
      <c r="AP411" s="0"/>
      <c r="AQ411" s="0"/>
      <c r="AS411" s="0"/>
      <c r="AT411" s="0"/>
      <c r="AU411" s="0"/>
      <c r="AW411" s="0"/>
      <c r="AX411" s="0"/>
      <c r="AY411" s="0"/>
      <c r="BA411" s="0"/>
      <c r="BB411" s="0"/>
      <c r="BC411" s="0"/>
      <c r="BE411" s="0"/>
      <c r="BF411" s="0"/>
      <c r="BG411" s="0"/>
      <c r="BI411" s="0"/>
      <c r="BJ411" s="0"/>
      <c r="BK411" s="0"/>
      <c r="BM411" s="0"/>
      <c r="BN411" s="0"/>
      <c r="BO411" s="0"/>
    </row>
    <row r="412" customFormat="false" ht="12.75" hidden="false" customHeight="false" outlineLevel="0" collapsed="false">
      <c r="A412" s="0"/>
      <c r="B412" s="0"/>
      <c r="C412" s="0"/>
      <c r="E412" s="0"/>
      <c r="F412" s="0"/>
      <c r="G412" s="0"/>
      <c r="I412" s="0"/>
      <c r="J412" s="0"/>
      <c r="K412" s="0"/>
      <c r="M412" s="0"/>
      <c r="N412" s="0"/>
      <c r="O412" s="0"/>
      <c r="Q412" s="0"/>
      <c r="R412" s="0"/>
      <c r="S412" s="0"/>
      <c r="U412" s="0"/>
      <c r="V412" s="0"/>
      <c r="W412" s="0"/>
      <c r="Y412" s="0"/>
      <c r="Z412" s="0"/>
      <c r="AA412" s="0"/>
      <c r="AC412" s="0"/>
      <c r="AD412" s="0"/>
      <c r="AE412" s="0"/>
      <c r="AG412" s="0"/>
      <c r="AH412" s="0"/>
      <c r="AI412" s="0"/>
      <c r="AK412" s="0"/>
      <c r="AL412" s="0"/>
      <c r="AM412" s="0"/>
      <c r="AO412" s="0"/>
      <c r="AP412" s="0"/>
      <c r="AQ412" s="0"/>
      <c r="AS412" s="0"/>
      <c r="AT412" s="0"/>
      <c r="AU412" s="0"/>
      <c r="AW412" s="0"/>
      <c r="AX412" s="0"/>
      <c r="AY412" s="0"/>
      <c r="BA412" s="0"/>
      <c r="BB412" s="0"/>
      <c r="BC412" s="0"/>
      <c r="BE412" s="0"/>
      <c r="BF412" s="0"/>
      <c r="BG412" s="0"/>
      <c r="BI412" s="0"/>
      <c r="BJ412" s="0"/>
      <c r="BK412" s="0"/>
      <c r="BM412" s="0"/>
      <c r="BN412" s="0"/>
      <c r="BO412" s="0"/>
    </row>
    <row r="413" customFormat="false" ht="12.75" hidden="false" customHeight="false" outlineLevel="0" collapsed="false">
      <c r="A413" s="0"/>
      <c r="B413" s="0"/>
      <c r="C413" s="0"/>
      <c r="E413" s="0"/>
      <c r="F413" s="0"/>
      <c r="G413" s="0"/>
      <c r="I413" s="0"/>
      <c r="J413" s="0"/>
      <c r="K413" s="0"/>
      <c r="M413" s="0"/>
      <c r="N413" s="0"/>
      <c r="O413" s="0"/>
      <c r="Q413" s="0"/>
      <c r="R413" s="0"/>
      <c r="S413" s="0"/>
      <c r="U413" s="0"/>
      <c r="V413" s="0"/>
      <c r="W413" s="0"/>
      <c r="Y413" s="0"/>
      <c r="Z413" s="0"/>
      <c r="AA413" s="0"/>
      <c r="AC413" s="0"/>
      <c r="AD413" s="0"/>
      <c r="AE413" s="0"/>
      <c r="AG413" s="0"/>
      <c r="AH413" s="0"/>
      <c r="AI413" s="0"/>
      <c r="AK413" s="0"/>
      <c r="AL413" s="0"/>
      <c r="AM413" s="0"/>
      <c r="AO413" s="0"/>
      <c r="AP413" s="0"/>
      <c r="AQ413" s="0"/>
      <c r="AS413" s="0"/>
      <c r="AT413" s="0"/>
      <c r="AU413" s="0"/>
      <c r="AW413" s="0"/>
      <c r="AX413" s="0"/>
      <c r="AY413" s="0"/>
      <c r="BA413" s="0"/>
      <c r="BB413" s="0"/>
      <c r="BC413" s="0"/>
      <c r="BE413" s="0"/>
      <c r="BF413" s="0"/>
      <c r="BG413" s="0"/>
      <c r="BI413" s="0"/>
      <c r="BJ413" s="0"/>
      <c r="BK413" s="0"/>
      <c r="BM413" s="0"/>
      <c r="BN413" s="0"/>
      <c r="BO413" s="0"/>
    </row>
    <row r="414" customFormat="false" ht="12.75" hidden="false" customHeight="false" outlineLevel="0" collapsed="false">
      <c r="A414" s="0"/>
      <c r="B414" s="0"/>
      <c r="C414" s="0"/>
      <c r="E414" s="0"/>
      <c r="F414" s="0"/>
      <c r="G414" s="0"/>
      <c r="I414" s="0"/>
      <c r="J414" s="0"/>
      <c r="K414" s="0"/>
      <c r="M414" s="0"/>
      <c r="N414" s="0"/>
      <c r="O414" s="0"/>
      <c r="Q414" s="0"/>
      <c r="R414" s="0"/>
      <c r="S414" s="0"/>
      <c r="U414" s="0"/>
      <c r="V414" s="0"/>
      <c r="W414" s="0"/>
      <c r="Y414" s="0"/>
      <c r="Z414" s="0"/>
      <c r="AA414" s="0"/>
      <c r="AC414" s="0"/>
      <c r="AD414" s="0"/>
      <c r="AE414" s="0"/>
      <c r="AG414" s="0"/>
      <c r="AH414" s="0"/>
      <c r="AI414" s="0"/>
      <c r="AK414" s="0"/>
      <c r="AL414" s="0"/>
      <c r="AM414" s="0"/>
      <c r="AO414" s="0"/>
      <c r="AP414" s="0"/>
      <c r="AQ414" s="0"/>
      <c r="AS414" s="0"/>
      <c r="AT414" s="0"/>
      <c r="AU414" s="0"/>
      <c r="AW414" s="0"/>
      <c r="AX414" s="0"/>
      <c r="AY414" s="0"/>
      <c r="BA414" s="0"/>
      <c r="BB414" s="0"/>
      <c r="BC414" s="0"/>
      <c r="BE414" s="0"/>
      <c r="BF414" s="0"/>
      <c r="BG414" s="0"/>
      <c r="BI414" s="0"/>
      <c r="BJ414" s="0"/>
      <c r="BK414" s="0"/>
      <c r="BM414" s="0"/>
      <c r="BN414" s="0"/>
      <c r="BO414" s="0"/>
    </row>
    <row r="415" customFormat="false" ht="12.75" hidden="false" customHeight="false" outlineLevel="0" collapsed="false">
      <c r="A415" s="0"/>
      <c r="B415" s="0"/>
      <c r="C415" s="0"/>
      <c r="E415" s="0"/>
      <c r="F415" s="0"/>
      <c r="G415" s="0"/>
      <c r="I415" s="0"/>
      <c r="J415" s="0"/>
      <c r="K415" s="0"/>
      <c r="M415" s="0"/>
      <c r="N415" s="0"/>
      <c r="O415" s="0"/>
      <c r="Q415" s="0"/>
      <c r="R415" s="0"/>
      <c r="S415" s="0"/>
      <c r="U415" s="0"/>
      <c r="V415" s="0"/>
      <c r="W415" s="0"/>
      <c r="Y415" s="0"/>
      <c r="Z415" s="0"/>
      <c r="AA415" s="0"/>
      <c r="AC415" s="0"/>
      <c r="AD415" s="0"/>
      <c r="AE415" s="0"/>
      <c r="AG415" s="0"/>
      <c r="AH415" s="0"/>
      <c r="AI415" s="0"/>
      <c r="AK415" s="0"/>
      <c r="AL415" s="0"/>
      <c r="AM415" s="0"/>
      <c r="AO415" s="0"/>
      <c r="AP415" s="0"/>
      <c r="AQ415" s="0"/>
      <c r="AS415" s="0"/>
      <c r="AT415" s="0"/>
      <c r="AU415" s="0"/>
      <c r="AW415" s="0"/>
      <c r="AX415" s="0"/>
      <c r="AY415" s="0"/>
      <c r="BA415" s="0"/>
      <c r="BB415" s="0"/>
      <c r="BC415" s="0"/>
      <c r="BE415" s="0"/>
      <c r="BF415" s="0"/>
      <c r="BG415" s="0"/>
      <c r="BI415" s="0"/>
      <c r="BJ415" s="0"/>
      <c r="BK415" s="0"/>
      <c r="BM415" s="0"/>
      <c r="BN415" s="0"/>
      <c r="BO415" s="0"/>
    </row>
    <row r="416" customFormat="false" ht="12.75" hidden="false" customHeight="false" outlineLevel="0" collapsed="false">
      <c r="A416" s="0"/>
      <c r="B416" s="0"/>
      <c r="C416" s="0"/>
      <c r="E416" s="0"/>
      <c r="F416" s="0"/>
      <c r="G416" s="0"/>
      <c r="I416" s="0"/>
      <c r="J416" s="0"/>
      <c r="K416" s="0"/>
      <c r="M416" s="0"/>
      <c r="N416" s="0"/>
      <c r="O416" s="0"/>
      <c r="Q416" s="0"/>
      <c r="R416" s="0"/>
      <c r="S416" s="0"/>
      <c r="U416" s="0"/>
      <c r="V416" s="0"/>
      <c r="W416" s="0"/>
      <c r="Y416" s="0"/>
      <c r="Z416" s="0"/>
      <c r="AA416" s="0"/>
      <c r="AC416" s="0"/>
      <c r="AD416" s="0"/>
      <c r="AE416" s="0"/>
      <c r="AG416" s="0"/>
      <c r="AH416" s="0"/>
      <c r="AI416" s="0"/>
      <c r="AK416" s="0"/>
      <c r="AL416" s="0"/>
      <c r="AM416" s="0"/>
      <c r="AO416" s="0"/>
      <c r="AP416" s="0"/>
      <c r="AQ416" s="0"/>
      <c r="AS416" s="0"/>
      <c r="AT416" s="0"/>
      <c r="AU416" s="0"/>
      <c r="AW416" s="0"/>
      <c r="AX416" s="0"/>
      <c r="AY416" s="0"/>
      <c r="BA416" s="0"/>
      <c r="BB416" s="0"/>
      <c r="BC416" s="0"/>
      <c r="BE416" s="0"/>
      <c r="BF416" s="0"/>
      <c r="BG416" s="0"/>
      <c r="BI416" s="0"/>
      <c r="BJ416" s="0"/>
      <c r="BK416" s="0"/>
      <c r="BM416" s="0"/>
      <c r="BN416" s="0"/>
      <c r="BO416" s="0"/>
    </row>
    <row r="417" customFormat="false" ht="12.75" hidden="false" customHeight="false" outlineLevel="0" collapsed="false">
      <c r="A417" s="0"/>
      <c r="B417" s="0"/>
      <c r="C417" s="0"/>
      <c r="E417" s="0"/>
      <c r="F417" s="0"/>
      <c r="G417" s="0"/>
      <c r="I417" s="0"/>
      <c r="J417" s="0"/>
      <c r="K417" s="0"/>
      <c r="M417" s="0"/>
      <c r="N417" s="0"/>
      <c r="O417" s="0"/>
      <c r="Q417" s="0"/>
      <c r="R417" s="0"/>
      <c r="S417" s="0"/>
      <c r="U417" s="0"/>
      <c r="V417" s="0"/>
      <c r="W417" s="0"/>
      <c r="Y417" s="0"/>
      <c r="Z417" s="0"/>
      <c r="AA417" s="0"/>
      <c r="AC417" s="0"/>
      <c r="AD417" s="0"/>
      <c r="AE417" s="0"/>
      <c r="AG417" s="0"/>
      <c r="AH417" s="0"/>
      <c r="AI417" s="0"/>
      <c r="AK417" s="0"/>
      <c r="AL417" s="0"/>
      <c r="AM417" s="0"/>
      <c r="AO417" s="0"/>
      <c r="AP417" s="0"/>
      <c r="AQ417" s="0"/>
      <c r="AS417" s="0"/>
      <c r="AT417" s="0"/>
      <c r="AU417" s="0"/>
      <c r="AW417" s="0"/>
      <c r="AX417" s="0"/>
      <c r="AY417" s="0"/>
      <c r="BA417" s="0"/>
      <c r="BB417" s="0"/>
      <c r="BC417" s="0"/>
      <c r="BE417" s="0"/>
      <c r="BF417" s="0"/>
      <c r="BG417" s="0"/>
      <c r="BI417" s="0"/>
      <c r="BJ417" s="0"/>
      <c r="BK417" s="0"/>
      <c r="BM417" s="0"/>
      <c r="BN417" s="0"/>
      <c r="BO417" s="0"/>
    </row>
    <row r="418" customFormat="false" ht="12.75" hidden="false" customHeight="false" outlineLevel="0" collapsed="false">
      <c r="A418" s="0"/>
      <c r="B418" s="0"/>
      <c r="C418" s="0"/>
      <c r="E418" s="0"/>
      <c r="F418" s="0"/>
      <c r="G418" s="0"/>
      <c r="I418" s="0"/>
      <c r="J418" s="0"/>
      <c r="K418" s="0"/>
      <c r="M418" s="0"/>
      <c r="N418" s="0"/>
      <c r="O418" s="0"/>
      <c r="Q418" s="0"/>
      <c r="R418" s="0"/>
      <c r="S418" s="0"/>
      <c r="U418" s="0"/>
      <c r="V418" s="0"/>
      <c r="W418" s="0"/>
      <c r="Y418" s="0"/>
      <c r="Z418" s="0"/>
      <c r="AA418" s="0"/>
      <c r="AC418" s="0"/>
      <c r="AD418" s="0"/>
      <c r="AE418" s="0"/>
      <c r="AG418" s="0"/>
      <c r="AH418" s="0"/>
      <c r="AI418" s="0"/>
      <c r="AK418" s="0"/>
      <c r="AL418" s="0"/>
      <c r="AM418" s="0"/>
      <c r="AO418" s="0"/>
      <c r="AP418" s="0"/>
      <c r="AQ418" s="0"/>
      <c r="AS418" s="0"/>
      <c r="AT418" s="0"/>
      <c r="AU418" s="0"/>
      <c r="AW418" s="0"/>
      <c r="AX418" s="0"/>
      <c r="AY418" s="0"/>
      <c r="BA418" s="0"/>
      <c r="BB418" s="0"/>
      <c r="BC418" s="0"/>
      <c r="BE418" s="0"/>
      <c r="BF418" s="0"/>
      <c r="BG418" s="0"/>
      <c r="BI418" s="0"/>
      <c r="BJ418" s="0"/>
      <c r="BK418" s="0"/>
      <c r="BM418" s="0"/>
      <c r="BN418" s="0"/>
      <c r="BO418" s="0"/>
    </row>
    <row r="419" customFormat="false" ht="12.75" hidden="false" customHeight="false" outlineLevel="0" collapsed="false">
      <c r="A419" s="0"/>
      <c r="B419" s="0"/>
      <c r="C419" s="0"/>
      <c r="E419" s="0"/>
      <c r="F419" s="0"/>
      <c r="G419" s="0"/>
      <c r="I419" s="0"/>
      <c r="J419" s="0"/>
      <c r="K419" s="0"/>
      <c r="M419" s="0"/>
      <c r="N419" s="0"/>
      <c r="O419" s="0"/>
      <c r="Q419" s="0"/>
      <c r="R419" s="0"/>
      <c r="S419" s="0"/>
      <c r="U419" s="0"/>
      <c r="V419" s="0"/>
      <c r="W419" s="0"/>
      <c r="Y419" s="0"/>
      <c r="Z419" s="0"/>
      <c r="AA419" s="0"/>
      <c r="AC419" s="0"/>
      <c r="AD419" s="0"/>
      <c r="AE419" s="0"/>
      <c r="AG419" s="0"/>
      <c r="AH419" s="0"/>
      <c r="AI419" s="0"/>
      <c r="AK419" s="0"/>
      <c r="AL419" s="0"/>
      <c r="AM419" s="0"/>
      <c r="AO419" s="0"/>
      <c r="AP419" s="0"/>
      <c r="AQ419" s="0"/>
      <c r="AS419" s="0"/>
      <c r="AT419" s="0"/>
      <c r="AU419" s="0"/>
      <c r="AW419" s="0"/>
      <c r="AX419" s="0"/>
      <c r="AY419" s="0"/>
      <c r="BA419" s="0"/>
      <c r="BB419" s="0"/>
      <c r="BC419" s="0"/>
      <c r="BE419" s="0"/>
      <c r="BF419" s="0"/>
      <c r="BG419" s="0"/>
      <c r="BI419" s="0"/>
      <c r="BJ419" s="0"/>
      <c r="BK419" s="0"/>
      <c r="BM419" s="0"/>
      <c r="BN419" s="0"/>
      <c r="BO419" s="0"/>
    </row>
    <row r="420" customFormat="false" ht="12.75" hidden="false" customHeight="false" outlineLevel="0" collapsed="false">
      <c r="A420" s="0"/>
      <c r="B420" s="0"/>
      <c r="C420" s="0"/>
      <c r="E420" s="0"/>
      <c r="F420" s="0"/>
      <c r="G420" s="0"/>
      <c r="I420" s="0"/>
      <c r="J420" s="0"/>
      <c r="K420" s="0"/>
      <c r="M420" s="0"/>
      <c r="N420" s="0"/>
      <c r="O420" s="0"/>
      <c r="Q420" s="0"/>
      <c r="R420" s="0"/>
      <c r="S420" s="0"/>
      <c r="U420" s="0"/>
      <c r="V420" s="0"/>
      <c r="W420" s="0"/>
      <c r="Y420" s="0"/>
      <c r="Z420" s="0"/>
      <c r="AA420" s="0"/>
      <c r="AC420" s="0"/>
      <c r="AD420" s="0"/>
      <c r="AE420" s="0"/>
      <c r="AG420" s="0"/>
      <c r="AH420" s="0"/>
      <c r="AI420" s="0"/>
      <c r="AK420" s="0"/>
      <c r="AL420" s="0"/>
      <c r="AM420" s="0"/>
      <c r="AO420" s="0"/>
      <c r="AP420" s="0"/>
      <c r="AQ420" s="0"/>
      <c r="AS420" s="0"/>
      <c r="AT420" s="0"/>
      <c r="AU420" s="0"/>
      <c r="AW420" s="0"/>
      <c r="AX420" s="0"/>
      <c r="AY420" s="0"/>
      <c r="BA420" s="0"/>
      <c r="BB420" s="0"/>
      <c r="BC420" s="0"/>
      <c r="BE420" s="0"/>
      <c r="BF420" s="0"/>
      <c r="BG420" s="0"/>
      <c r="BI420" s="0"/>
      <c r="BJ420" s="0"/>
      <c r="BK420" s="0"/>
      <c r="BM420" s="0"/>
      <c r="BN420" s="0"/>
      <c r="BO420" s="0"/>
    </row>
    <row r="421" customFormat="false" ht="12.75" hidden="false" customHeight="false" outlineLevel="0" collapsed="false">
      <c r="A421" s="0"/>
      <c r="B421" s="0"/>
      <c r="C421" s="0"/>
      <c r="E421" s="0"/>
      <c r="F421" s="0"/>
      <c r="G421" s="0"/>
      <c r="I421" s="0"/>
      <c r="J421" s="0"/>
      <c r="K421" s="0"/>
      <c r="M421" s="0"/>
      <c r="N421" s="0"/>
      <c r="O421" s="0"/>
      <c r="Q421" s="0"/>
      <c r="R421" s="0"/>
      <c r="S421" s="0"/>
      <c r="U421" s="0"/>
      <c r="V421" s="0"/>
      <c r="W421" s="0"/>
      <c r="Y421" s="0"/>
      <c r="Z421" s="0"/>
      <c r="AA421" s="0"/>
      <c r="AC421" s="0"/>
      <c r="AD421" s="0"/>
      <c r="AE421" s="0"/>
      <c r="AG421" s="0"/>
      <c r="AH421" s="0"/>
      <c r="AI421" s="0"/>
      <c r="AK421" s="0"/>
      <c r="AL421" s="0"/>
      <c r="AM421" s="0"/>
      <c r="AO421" s="0"/>
      <c r="AP421" s="0"/>
      <c r="AQ421" s="0"/>
      <c r="AS421" s="0"/>
      <c r="AT421" s="0"/>
      <c r="AU421" s="0"/>
      <c r="AW421" s="0"/>
      <c r="AX421" s="0"/>
      <c r="AY421" s="0"/>
      <c r="BA421" s="0"/>
      <c r="BB421" s="0"/>
      <c r="BC421" s="0"/>
      <c r="BE421" s="0"/>
      <c r="BF421" s="0"/>
      <c r="BG421" s="0"/>
      <c r="BI421" s="0"/>
      <c r="BJ421" s="0"/>
      <c r="BK421" s="0"/>
      <c r="BM421" s="0"/>
      <c r="BN421" s="0"/>
      <c r="BO421" s="0"/>
    </row>
    <row r="422" customFormat="false" ht="12.75" hidden="false" customHeight="false" outlineLevel="0" collapsed="false">
      <c r="A422" s="0"/>
      <c r="B422" s="0"/>
      <c r="C422" s="0"/>
      <c r="E422" s="0"/>
      <c r="F422" s="0"/>
      <c r="G422" s="0"/>
      <c r="I422" s="0"/>
      <c r="J422" s="0"/>
      <c r="K422" s="0"/>
      <c r="M422" s="0"/>
      <c r="N422" s="0"/>
      <c r="O422" s="0"/>
      <c r="Q422" s="0"/>
      <c r="R422" s="0"/>
      <c r="S422" s="0"/>
      <c r="U422" s="0"/>
      <c r="V422" s="0"/>
      <c r="W422" s="0"/>
      <c r="Y422" s="0"/>
      <c r="Z422" s="0"/>
      <c r="AA422" s="0"/>
      <c r="AC422" s="0"/>
      <c r="AD422" s="0"/>
      <c r="AE422" s="0"/>
      <c r="AG422" s="0"/>
      <c r="AH422" s="0"/>
      <c r="AI422" s="0"/>
      <c r="AK422" s="0"/>
      <c r="AL422" s="0"/>
      <c r="AM422" s="0"/>
      <c r="AO422" s="0"/>
      <c r="AP422" s="0"/>
      <c r="AQ422" s="0"/>
      <c r="AS422" s="0"/>
      <c r="AT422" s="0"/>
      <c r="AU422" s="0"/>
      <c r="AW422" s="0"/>
      <c r="AX422" s="0"/>
      <c r="AY422" s="0"/>
      <c r="BA422" s="0"/>
      <c r="BB422" s="0"/>
      <c r="BC422" s="0"/>
      <c r="BE422" s="0"/>
      <c r="BF422" s="0"/>
      <c r="BG422" s="0"/>
      <c r="BI422" s="0"/>
      <c r="BJ422" s="0"/>
      <c r="BK422" s="0"/>
      <c r="BM422" s="0"/>
      <c r="BN422" s="0"/>
      <c r="BO422" s="0"/>
    </row>
    <row r="423" customFormat="false" ht="12.75" hidden="false" customHeight="false" outlineLevel="0" collapsed="false">
      <c r="A423" s="0"/>
      <c r="B423" s="0"/>
      <c r="C423" s="0"/>
      <c r="E423" s="0"/>
      <c r="F423" s="0"/>
      <c r="G423" s="0"/>
      <c r="I423" s="0"/>
      <c r="J423" s="0"/>
      <c r="K423" s="0"/>
      <c r="M423" s="0"/>
      <c r="N423" s="0"/>
      <c r="O423" s="0"/>
      <c r="Q423" s="0"/>
      <c r="R423" s="0"/>
      <c r="S423" s="0"/>
      <c r="U423" s="0"/>
      <c r="V423" s="0"/>
      <c r="W423" s="0"/>
      <c r="Y423" s="0"/>
      <c r="Z423" s="0"/>
      <c r="AA423" s="0"/>
      <c r="AC423" s="0"/>
      <c r="AD423" s="0"/>
      <c r="AE423" s="0"/>
      <c r="AG423" s="0"/>
      <c r="AH423" s="0"/>
      <c r="AI423" s="0"/>
      <c r="AK423" s="0"/>
      <c r="AL423" s="0"/>
      <c r="AM423" s="0"/>
      <c r="AO423" s="0"/>
      <c r="AP423" s="0"/>
      <c r="AQ423" s="0"/>
      <c r="AS423" s="0"/>
      <c r="AT423" s="0"/>
      <c r="AU423" s="0"/>
      <c r="AW423" s="0"/>
      <c r="AX423" s="0"/>
      <c r="AY423" s="0"/>
      <c r="BA423" s="0"/>
      <c r="BB423" s="0"/>
      <c r="BC423" s="0"/>
      <c r="BE423" s="0"/>
      <c r="BF423" s="0"/>
      <c r="BG423" s="0"/>
      <c r="BI423" s="0"/>
      <c r="BJ423" s="0"/>
      <c r="BK423" s="0"/>
      <c r="BM423" s="0"/>
      <c r="BN423" s="0"/>
      <c r="BO423" s="0"/>
    </row>
    <row r="424" customFormat="false" ht="12.75" hidden="false" customHeight="false" outlineLevel="0" collapsed="false">
      <c r="A424" s="0"/>
      <c r="B424" s="0"/>
      <c r="C424" s="0"/>
      <c r="E424" s="0"/>
      <c r="F424" s="0"/>
      <c r="G424" s="0"/>
      <c r="I424" s="0"/>
      <c r="J424" s="0"/>
      <c r="K424" s="0"/>
      <c r="M424" s="0"/>
      <c r="N424" s="0"/>
      <c r="O424" s="0"/>
      <c r="Q424" s="0"/>
      <c r="R424" s="0"/>
      <c r="S424" s="0"/>
      <c r="U424" s="0"/>
      <c r="V424" s="0"/>
      <c r="W424" s="0"/>
      <c r="Y424" s="0"/>
      <c r="Z424" s="0"/>
      <c r="AA424" s="0"/>
      <c r="AC424" s="0"/>
      <c r="AD424" s="0"/>
      <c r="AE424" s="0"/>
      <c r="AG424" s="0"/>
      <c r="AH424" s="0"/>
      <c r="AI424" s="0"/>
      <c r="AK424" s="0"/>
      <c r="AL424" s="0"/>
      <c r="AM424" s="0"/>
      <c r="AO424" s="0"/>
      <c r="AP424" s="0"/>
      <c r="AQ424" s="0"/>
      <c r="AS424" s="0"/>
      <c r="AT424" s="0"/>
      <c r="AU424" s="0"/>
      <c r="AW424" s="0"/>
      <c r="AX424" s="0"/>
      <c r="AY424" s="0"/>
      <c r="BA424" s="0"/>
      <c r="BB424" s="0"/>
      <c r="BC424" s="0"/>
      <c r="BE424" s="0"/>
      <c r="BF424" s="0"/>
      <c r="BG424" s="0"/>
      <c r="BI424" s="0"/>
      <c r="BJ424" s="0"/>
      <c r="BK424" s="0"/>
      <c r="BM424" s="0"/>
      <c r="BN424" s="0"/>
      <c r="BO424" s="0"/>
    </row>
    <row r="425" customFormat="false" ht="12.75" hidden="false" customHeight="false" outlineLevel="0" collapsed="false">
      <c r="A425" s="0"/>
      <c r="B425" s="0"/>
      <c r="C425" s="0"/>
      <c r="E425" s="0"/>
      <c r="F425" s="0"/>
      <c r="G425" s="0"/>
      <c r="I425" s="0"/>
      <c r="J425" s="0"/>
      <c r="K425" s="0"/>
      <c r="M425" s="0"/>
      <c r="N425" s="0"/>
      <c r="O425" s="0"/>
      <c r="Q425" s="0"/>
      <c r="R425" s="0"/>
      <c r="S425" s="0"/>
      <c r="U425" s="0"/>
      <c r="V425" s="0"/>
      <c r="W425" s="0"/>
      <c r="Y425" s="0"/>
      <c r="Z425" s="0"/>
      <c r="AA425" s="0"/>
      <c r="AC425" s="0"/>
      <c r="AD425" s="0"/>
      <c r="AE425" s="0"/>
      <c r="AG425" s="0"/>
      <c r="AH425" s="0"/>
      <c r="AI425" s="0"/>
      <c r="AK425" s="0"/>
      <c r="AL425" s="0"/>
      <c r="AM425" s="0"/>
      <c r="AO425" s="0"/>
      <c r="AP425" s="0"/>
      <c r="AQ425" s="0"/>
      <c r="AS425" s="0"/>
      <c r="AT425" s="0"/>
      <c r="AU425" s="0"/>
      <c r="AW425" s="0"/>
      <c r="AX425" s="0"/>
      <c r="AY425" s="0"/>
      <c r="BA425" s="0"/>
      <c r="BB425" s="0"/>
      <c r="BC425" s="0"/>
      <c r="BE425" s="0"/>
      <c r="BF425" s="0"/>
      <c r="BG425" s="0"/>
      <c r="BI425" s="0"/>
      <c r="BJ425" s="0"/>
      <c r="BK425" s="0"/>
      <c r="BM425" s="0"/>
      <c r="BN425" s="0"/>
      <c r="BO425" s="0"/>
    </row>
    <row r="426" customFormat="false" ht="12.75" hidden="false" customHeight="false" outlineLevel="0" collapsed="false">
      <c r="A426" s="0"/>
      <c r="B426" s="0"/>
      <c r="C426" s="0"/>
      <c r="E426" s="0"/>
      <c r="F426" s="0"/>
      <c r="G426" s="0"/>
      <c r="I426" s="0"/>
      <c r="J426" s="0"/>
      <c r="K426" s="0"/>
      <c r="M426" s="0"/>
      <c r="N426" s="0"/>
      <c r="O426" s="0"/>
      <c r="Q426" s="0"/>
      <c r="R426" s="0"/>
      <c r="S426" s="0"/>
      <c r="U426" s="0"/>
      <c r="V426" s="0"/>
      <c r="W426" s="0"/>
      <c r="Y426" s="0"/>
      <c r="Z426" s="0"/>
      <c r="AA426" s="0"/>
      <c r="AC426" s="0"/>
      <c r="AD426" s="0"/>
      <c r="AE426" s="0"/>
      <c r="AG426" s="0"/>
      <c r="AH426" s="0"/>
      <c r="AI426" s="0"/>
      <c r="AK426" s="0"/>
      <c r="AL426" s="0"/>
      <c r="AM426" s="0"/>
      <c r="AO426" s="0"/>
      <c r="AP426" s="0"/>
      <c r="AQ426" s="0"/>
      <c r="AS426" s="0"/>
      <c r="AT426" s="0"/>
      <c r="AU426" s="0"/>
      <c r="AW426" s="0"/>
      <c r="AX426" s="0"/>
      <c r="AY426" s="0"/>
      <c r="BA426" s="0"/>
      <c r="BB426" s="0"/>
      <c r="BC426" s="0"/>
      <c r="BE426" s="0"/>
      <c r="BF426" s="0"/>
      <c r="BG426" s="0"/>
      <c r="BI426" s="0"/>
      <c r="BJ426" s="0"/>
      <c r="BK426" s="0"/>
      <c r="BM426" s="0"/>
      <c r="BN426" s="0"/>
      <c r="BO426" s="0"/>
    </row>
    <row r="427" customFormat="false" ht="12.75" hidden="false" customHeight="false" outlineLevel="0" collapsed="false">
      <c r="A427" s="0"/>
      <c r="B427" s="0"/>
      <c r="C427" s="0"/>
      <c r="E427" s="0"/>
      <c r="F427" s="0"/>
      <c r="G427" s="0"/>
      <c r="I427" s="0"/>
      <c r="J427" s="0"/>
      <c r="K427" s="0"/>
      <c r="M427" s="0"/>
      <c r="N427" s="0"/>
      <c r="O427" s="0"/>
      <c r="Q427" s="0"/>
      <c r="R427" s="0"/>
      <c r="S427" s="0"/>
      <c r="U427" s="0"/>
      <c r="V427" s="0"/>
      <c r="W427" s="0"/>
      <c r="Y427" s="0"/>
      <c r="Z427" s="0"/>
      <c r="AA427" s="0"/>
      <c r="AC427" s="0"/>
      <c r="AD427" s="0"/>
      <c r="AE427" s="0"/>
      <c r="AG427" s="0"/>
      <c r="AH427" s="0"/>
      <c r="AI427" s="0"/>
      <c r="AK427" s="0"/>
      <c r="AL427" s="0"/>
      <c r="AM427" s="0"/>
      <c r="AO427" s="0"/>
      <c r="AP427" s="0"/>
      <c r="AQ427" s="0"/>
      <c r="AS427" s="0"/>
      <c r="AT427" s="0"/>
      <c r="AU427" s="0"/>
      <c r="AW427" s="0"/>
      <c r="AX427" s="0"/>
      <c r="AY427" s="0"/>
      <c r="BA427" s="0"/>
      <c r="BB427" s="0"/>
      <c r="BC427" s="0"/>
      <c r="BE427" s="0"/>
      <c r="BF427" s="0"/>
      <c r="BG427" s="0"/>
      <c r="BI427" s="0"/>
      <c r="BJ427" s="0"/>
      <c r="BK427" s="0"/>
      <c r="BM427" s="0"/>
      <c r="BN427" s="0"/>
      <c r="BO427" s="0"/>
    </row>
    <row r="428" customFormat="false" ht="12.75" hidden="false" customHeight="false" outlineLevel="0" collapsed="false">
      <c r="A428" s="0"/>
      <c r="B428" s="0"/>
      <c r="C428" s="0"/>
      <c r="E428" s="0"/>
      <c r="F428" s="0"/>
      <c r="G428" s="0"/>
      <c r="I428" s="0"/>
      <c r="J428" s="0"/>
      <c r="K428" s="0"/>
      <c r="M428" s="0"/>
      <c r="N428" s="0"/>
      <c r="O428" s="0"/>
      <c r="Q428" s="0"/>
      <c r="R428" s="0"/>
      <c r="S428" s="0"/>
      <c r="U428" s="0"/>
      <c r="V428" s="0"/>
      <c r="W428" s="0"/>
      <c r="Y428" s="0"/>
      <c r="Z428" s="0"/>
      <c r="AA428" s="0"/>
      <c r="AC428" s="0"/>
      <c r="AD428" s="0"/>
      <c r="AE428" s="0"/>
      <c r="AG428" s="0"/>
      <c r="AH428" s="0"/>
      <c r="AI428" s="0"/>
      <c r="AK428" s="0"/>
      <c r="AL428" s="0"/>
      <c r="AM428" s="0"/>
      <c r="AO428" s="0"/>
      <c r="AP428" s="0"/>
      <c r="AQ428" s="0"/>
      <c r="AS428" s="0"/>
      <c r="AT428" s="0"/>
      <c r="AU428" s="0"/>
      <c r="AW428" s="0"/>
      <c r="AX428" s="0"/>
      <c r="AY428" s="0"/>
      <c r="BA428" s="0"/>
      <c r="BB428" s="0"/>
      <c r="BC428" s="0"/>
      <c r="BE428" s="0"/>
      <c r="BF428" s="0"/>
      <c r="BG428" s="0"/>
      <c r="BI428" s="0"/>
      <c r="BJ428" s="0"/>
      <c r="BK428" s="0"/>
      <c r="BM428" s="0"/>
      <c r="BN428" s="0"/>
      <c r="BO428" s="0"/>
    </row>
    <row r="429" customFormat="false" ht="12.75" hidden="false" customHeight="false" outlineLevel="0" collapsed="false">
      <c r="A429" s="0"/>
      <c r="B429" s="0"/>
      <c r="C429" s="0"/>
      <c r="E429" s="0"/>
      <c r="F429" s="0"/>
      <c r="G429" s="0"/>
      <c r="I429" s="0"/>
      <c r="J429" s="0"/>
      <c r="K429" s="0"/>
      <c r="M429" s="0"/>
      <c r="N429" s="0"/>
      <c r="O429" s="0"/>
      <c r="Q429" s="0"/>
      <c r="R429" s="0"/>
      <c r="S429" s="0"/>
      <c r="U429" s="0"/>
      <c r="V429" s="0"/>
      <c r="W429" s="0"/>
      <c r="Y429" s="0"/>
      <c r="Z429" s="0"/>
      <c r="AA429" s="0"/>
      <c r="AC429" s="0"/>
      <c r="AD429" s="0"/>
      <c r="AE429" s="0"/>
      <c r="AG429" s="0"/>
      <c r="AH429" s="0"/>
      <c r="AI429" s="0"/>
      <c r="AK429" s="0"/>
      <c r="AL429" s="0"/>
      <c r="AM429" s="0"/>
      <c r="AO429" s="0"/>
      <c r="AP429" s="0"/>
      <c r="AQ429" s="0"/>
      <c r="AS429" s="0"/>
      <c r="AT429" s="0"/>
      <c r="AU429" s="0"/>
      <c r="AW429" s="0"/>
      <c r="AX429" s="0"/>
      <c r="AY429" s="0"/>
      <c r="BA429" s="0"/>
      <c r="BB429" s="0"/>
      <c r="BC429" s="0"/>
      <c r="BE429" s="0"/>
      <c r="BF429" s="0"/>
      <c r="BG429" s="0"/>
      <c r="BI429" s="0"/>
      <c r="BJ429" s="0"/>
      <c r="BK429" s="0"/>
      <c r="BM429" s="0"/>
      <c r="BN429" s="0"/>
      <c r="BO429" s="0"/>
    </row>
    <row r="430" customFormat="false" ht="12.75" hidden="false" customHeight="false" outlineLevel="0" collapsed="false">
      <c r="A430" s="0"/>
      <c r="B430" s="0"/>
      <c r="C430" s="0"/>
      <c r="E430" s="0"/>
      <c r="F430" s="0"/>
      <c r="G430" s="0"/>
      <c r="I430" s="0"/>
      <c r="J430" s="0"/>
      <c r="K430" s="0"/>
      <c r="M430" s="0"/>
      <c r="N430" s="0"/>
      <c r="O430" s="0"/>
      <c r="Q430" s="0"/>
      <c r="R430" s="0"/>
      <c r="S430" s="0"/>
      <c r="U430" s="0"/>
      <c r="V430" s="0"/>
      <c r="W430" s="0"/>
      <c r="Y430" s="0"/>
      <c r="Z430" s="0"/>
      <c r="AA430" s="0"/>
      <c r="AC430" s="0"/>
      <c r="AD430" s="0"/>
      <c r="AE430" s="0"/>
      <c r="AG430" s="0"/>
      <c r="AH430" s="0"/>
      <c r="AI430" s="0"/>
      <c r="AK430" s="0"/>
      <c r="AL430" s="0"/>
      <c r="AM430" s="0"/>
      <c r="AO430" s="0"/>
      <c r="AP430" s="0"/>
      <c r="AQ430" s="0"/>
      <c r="AS430" s="0"/>
      <c r="AT430" s="0"/>
      <c r="AU430" s="0"/>
      <c r="AW430" s="0"/>
      <c r="AX430" s="0"/>
      <c r="AY430" s="0"/>
      <c r="BA430" s="0"/>
      <c r="BB430" s="0"/>
      <c r="BC430" s="0"/>
      <c r="BE430" s="0"/>
      <c r="BF430" s="0"/>
      <c r="BG430" s="0"/>
      <c r="BI430" s="0"/>
      <c r="BJ430" s="0"/>
      <c r="BK430" s="0"/>
      <c r="BM430" s="0"/>
      <c r="BN430" s="0"/>
      <c r="BO430" s="0"/>
    </row>
    <row r="431" customFormat="false" ht="12.75" hidden="false" customHeight="false" outlineLevel="0" collapsed="false">
      <c r="A431" s="0"/>
      <c r="B431" s="0"/>
      <c r="C431" s="0"/>
      <c r="E431" s="0"/>
      <c r="F431" s="0"/>
      <c r="G431" s="0"/>
      <c r="I431" s="0"/>
      <c r="J431" s="0"/>
      <c r="K431" s="0"/>
      <c r="M431" s="0"/>
      <c r="N431" s="0"/>
      <c r="O431" s="0"/>
      <c r="Q431" s="0"/>
      <c r="R431" s="0"/>
      <c r="S431" s="0"/>
      <c r="U431" s="0"/>
      <c r="V431" s="0"/>
      <c r="W431" s="0"/>
      <c r="Y431" s="0"/>
      <c r="Z431" s="0"/>
      <c r="AA431" s="0"/>
      <c r="AC431" s="0"/>
      <c r="AD431" s="0"/>
      <c r="AE431" s="0"/>
      <c r="AG431" s="0"/>
      <c r="AH431" s="0"/>
      <c r="AI431" s="0"/>
      <c r="AK431" s="0"/>
      <c r="AL431" s="0"/>
      <c r="AM431" s="0"/>
      <c r="AO431" s="0"/>
      <c r="AP431" s="0"/>
      <c r="AQ431" s="0"/>
      <c r="AS431" s="0"/>
      <c r="AT431" s="0"/>
      <c r="AU431" s="0"/>
      <c r="AW431" s="0"/>
      <c r="AX431" s="0"/>
      <c r="AY431" s="0"/>
      <c r="BA431" s="0"/>
      <c r="BB431" s="0"/>
      <c r="BC431" s="0"/>
      <c r="BE431" s="0"/>
      <c r="BF431" s="0"/>
      <c r="BG431" s="0"/>
      <c r="BI431" s="0"/>
      <c r="BJ431" s="0"/>
      <c r="BK431" s="0"/>
      <c r="BM431" s="0"/>
      <c r="BN431" s="0"/>
      <c r="BO431" s="0"/>
    </row>
    <row r="432" customFormat="false" ht="12.75" hidden="false" customHeight="false" outlineLevel="0" collapsed="false">
      <c r="A432" s="0"/>
      <c r="B432" s="0"/>
      <c r="C432" s="0"/>
      <c r="E432" s="0"/>
      <c r="F432" s="0"/>
      <c r="G432" s="0"/>
      <c r="I432" s="0"/>
      <c r="J432" s="0"/>
      <c r="K432" s="0"/>
      <c r="M432" s="0"/>
      <c r="N432" s="0"/>
      <c r="O432" s="0"/>
      <c r="Q432" s="0"/>
      <c r="R432" s="0"/>
      <c r="S432" s="0"/>
      <c r="U432" s="0"/>
      <c r="V432" s="0"/>
      <c r="W432" s="0"/>
      <c r="Y432" s="0"/>
      <c r="Z432" s="0"/>
      <c r="AA432" s="0"/>
      <c r="AC432" s="0"/>
      <c r="AD432" s="0"/>
      <c r="AE432" s="0"/>
      <c r="AG432" s="0"/>
      <c r="AH432" s="0"/>
      <c r="AI432" s="0"/>
      <c r="AK432" s="0"/>
      <c r="AL432" s="0"/>
      <c r="AM432" s="0"/>
      <c r="AO432" s="0"/>
      <c r="AP432" s="0"/>
      <c r="AQ432" s="0"/>
      <c r="AS432" s="0"/>
      <c r="AT432" s="0"/>
      <c r="AU432" s="0"/>
      <c r="AW432" s="0"/>
      <c r="AX432" s="0"/>
      <c r="AY432" s="0"/>
      <c r="BA432" s="0"/>
      <c r="BB432" s="0"/>
      <c r="BC432" s="0"/>
      <c r="BE432" s="0"/>
      <c r="BF432" s="0"/>
      <c r="BG432" s="0"/>
      <c r="BI432" s="0"/>
      <c r="BJ432" s="0"/>
      <c r="BK432" s="0"/>
      <c r="BM432" s="0"/>
      <c r="BN432" s="0"/>
      <c r="BO432" s="0"/>
    </row>
    <row r="433" customFormat="false" ht="12.75" hidden="false" customHeight="false" outlineLevel="0" collapsed="false">
      <c r="A433" s="0"/>
      <c r="B433" s="0"/>
      <c r="C433" s="0"/>
      <c r="E433" s="0"/>
      <c r="F433" s="0"/>
      <c r="G433" s="0"/>
      <c r="I433" s="0"/>
      <c r="J433" s="0"/>
      <c r="K433" s="0"/>
      <c r="M433" s="0"/>
      <c r="N433" s="0"/>
      <c r="O433" s="0"/>
      <c r="Q433" s="0"/>
      <c r="R433" s="0"/>
      <c r="S433" s="0"/>
      <c r="U433" s="0"/>
      <c r="V433" s="0"/>
      <c r="W433" s="0"/>
      <c r="Y433" s="0"/>
      <c r="Z433" s="0"/>
      <c r="AA433" s="0"/>
      <c r="AC433" s="0"/>
      <c r="AD433" s="0"/>
      <c r="AE433" s="0"/>
      <c r="AG433" s="0"/>
      <c r="AH433" s="0"/>
      <c r="AI433" s="0"/>
      <c r="AK433" s="0"/>
      <c r="AL433" s="0"/>
      <c r="AM433" s="0"/>
      <c r="AO433" s="0"/>
      <c r="AP433" s="0"/>
      <c r="AQ433" s="0"/>
      <c r="AS433" s="0"/>
      <c r="AT433" s="0"/>
      <c r="AU433" s="0"/>
      <c r="AW433" s="0"/>
      <c r="AX433" s="0"/>
      <c r="AY433" s="0"/>
      <c r="BA433" s="0"/>
      <c r="BB433" s="0"/>
      <c r="BC433" s="0"/>
      <c r="BE433" s="0"/>
      <c r="BF433" s="0"/>
      <c r="BG433" s="0"/>
      <c r="BI433" s="0"/>
      <c r="BJ433" s="0"/>
      <c r="BK433" s="0"/>
      <c r="BM433" s="0"/>
      <c r="BN433" s="0"/>
      <c r="BO433" s="0"/>
    </row>
    <row r="434" customFormat="false" ht="12.75" hidden="false" customHeight="false" outlineLevel="0" collapsed="false">
      <c r="A434" s="0"/>
      <c r="B434" s="0"/>
      <c r="C434" s="0"/>
      <c r="E434" s="0"/>
      <c r="F434" s="0"/>
      <c r="G434" s="0"/>
      <c r="I434" s="0"/>
      <c r="J434" s="0"/>
      <c r="K434" s="0"/>
      <c r="M434" s="0"/>
      <c r="N434" s="0"/>
      <c r="O434" s="0"/>
      <c r="Q434" s="0"/>
      <c r="R434" s="0"/>
      <c r="S434" s="0"/>
      <c r="U434" s="0"/>
      <c r="V434" s="0"/>
      <c r="W434" s="0"/>
      <c r="Y434" s="0"/>
      <c r="Z434" s="0"/>
      <c r="AA434" s="0"/>
      <c r="AC434" s="0"/>
      <c r="AD434" s="0"/>
      <c r="AE434" s="0"/>
      <c r="AG434" s="0"/>
      <c r="AH434" s="0"/>
      <c r="AI434" s="0"/>
      <c r="AK434" s="0"/>
      <c r="AL434" s="0"/>
      <c r="AM434" s="0"/>
      <c r="AO434" s="0"/>
      <c r="AP434" s="0"/>
      <c r="AQ434" s="0"/>
      <c r="AS434" s="0"/>
      <c r="AT434" s="0"/>
      <c r="AU434" s="0"/>
      <c r="AW434" s="0"/>
      <c r="AX434" s="0"/>
      <c r="AY434" s="0"/>
      <c r="BA434" s="0"/>
      <c r="BB434" s="0"/>
      <c r="BC434" s="0"/>
      <c r="BE434" s="0"/>
      <c r="BF434" s="0"/>
      <c r="BG434" s="0"/>
      <c r="BI434" s="0"/>
      <c r="BJ434" s="0"/>
      <c r="BK434" s="0"/>
      <c r="BM434" s="0"/>
      <c r="BN434" s="0"/>
      <c r="BO434" s="0"/>
    </row>
    <row r="435" customFormat="false" ht="12.75" hidden="false" customHeight="false" outlineLevel="0" collapsed="false">
      <c r="A435" s="0"/>
      <c r="B435" s="0"/>
      <c r="C435" s="0"/>
      <c r="E435" s="0"/>
      <c r="F435" s="0"/>
      <c r="G435" s="0"/>
      <c r="I435" s="0"/>
      <c r="J435" s="0"/>
      <c r="K435" s="0"/>
      <c r="M435" s="0"/>
      <c r="N435" s="0"/>
      <c r="O435" s="0"/>
      <c r="Q435" s="0"/>
      <c r="R435" s="0"/>
      <c r="S435" s="0"/>
      <c r="U435" s="0"/>
      <c r="V435" s="0"/>
      <c r="W435" s="0"/>
      <c r="Y435" s="0"/>
      <c r="Z435" s="0"/>
      <c r="AA435" s="0"/>
      <c r="AC435" s="0"/>
      <c r="AD435" s="0"/>
      <c r="AE435" s="0"/>
      <c r="AG435" s="0"/>
      <c r="AH435" s="0"/>
      <c r="AI435" s="0"/>
      <c r="AK435" s="0"/>
      <c r="AL435" s="0"/>
      <c r="AM435" s="0"/>
      <c r="AO435" s="0"/>
      <c r="AP435" s="0"/>
      <c r="AQ435" s="0"/>
      <c r="AS435" s="0"/>
      <c r="AT435" s="0"/>
      <c r="AU435" s="0"/>
      <c r="AW435" s="0"/>
      <c r="AX435" s="0"/>
      <c r="AY435" s="0"/>
      <c r="BA435" s="0"/>
      <c r="BB435" s="0"/>
      <c r="BC435" s="0"/>
      <c r="BE435" s="0"/>
      <c r="BF435" s="0"/>
      <c r="BG435" s="0"/>
      <c r="BI435" s="0"/>
      <c r="BJ435" s="0"/>
      <c r="BK435" s="0"/>
      <c r="BM435" s="0"/>
      <c r="BN435" s="0"/>
      <c r="BO435" s="0"/>
    </row>
    <row r="436" customFormat="false" ht="12.75" hidden="false" customHeight="false" outlineLevel="0" collapsed="false">
      <c r="A436" s="0"/>
      <c r="B436" s="0"/>
      <c r="C436" s="0"/>
      <c r="E436" s="0"/>
      <c r="F436" s="0"/>
      <c r="G436" s="0"/>
      <c r="I436" s="0"/>
      <c r="J436" s="0"/>
      <c r="K436" s="0"/>
      <c r="M436" s="0"/>
      <c r="N436" s="0"/>
      <c r="O436" s="0"/>
      <c r="Q436" s="0"/>
      <c r="R436" s="0"/>
      <c r="S436" s="0"/>
      <c r="U436" s="0"/>
      <c r="V436" s="0"/>
      <c r="W436" s="0"/>
      <c r="Y436" s="0"/>
      <c r="Z436" s="0"/>
      <c r="AA436" s="0"/>
      <c r="AC436" s="0"/>
      <c r="AD436" s="0"/>
      <c r="AE436" s="0"/>
      <c r="AG436" s="0"/>
      <c r="AH436" s="0"/>
      <c r="AI436" s="0"/>
      <c r="AK436" s="0"/>
      <c r="AL436" s="0"/>
      <c r="AM436" s="0"/>
      <c r="AO436" s="0"/>
      <c r="AP436" s="0"/>
      <c r="AQ436" s="0"/>
      <c r="AS436" s="0"/>
      <c r="AT436" s="0"/>
      <c r="AU436" s="0"/>
      <c r="AW436" s="0"/>
      <c r="AX436" s="0"/>
      <c r="AY436" s="0"/>
      <c r="BA436" s="0"/>
      <c r="BB436" s="0"/>
      <c r="BC436" s="0"/>
      <c r="BE436" s="0"/>
      <c r="BF436" s="0"/>
      <c r="BG436" s="0"/>
      <c r="BI436" s="0"/>
      <c r="BJ436" s="0"/>
      <c r="BK436" s="0"/>
      <c r="BM436" s="0"/>
      <c r="BN436" s="0"/>
      <c r="BO436" s="0"/>
    </row>
    <row r="437" customFormat="false" ht="12.75" hidden="false" customHeight="false" outlineLevel="0" collapsed="false">
      <c r="A437" s="0"/>
      <c r="B437" s="0"/>
      <c r="C437" s="0"/>
      <c r="E437" s="0"/>
      <c r="F437" s="0"/>
      <c r="G437" s="0"/>
      <c r="I437" s="0"/>
      <c r="J437" s="0"/>
      <c r="K437" s="0"/>
      <c r="M437" s="0"/>
      <c r="N437" s="0"/>
      <c r="O437" s="0"/>
      <c r="Q437" s="0"/>
      <c r="R437" s="0"/>
      <c r="S437" s="0"/>
      <c r="U437" s="0"/>
      <c r="V437" s="0"/>
      <c r="W437" s="0"/>
      <c r="Y437" s="0"/>
      <c r="Z437" s="0"/>
      <c r="AA437" s="0"/>
      <c r="AC437" s="0"/>
      <c r="AD437" s="0"/>
      <c r="AE437" s="0"/>
      <c r="AG437" s="0"/>
      <c r="AH437" s="0"/>
      <c r="AI437" s="0"/>
      <c r="AK437" s="0"/>
      <c r="AL437" s="0"/>
      <c r="AM437" s="0"/>
      <c r="AO437" s="0"/>
      <c r="AP437" s="0"/>
      <c r="AQ437" s="0"/>
      <c r="AS437" s="0"/>
      <c r="AT437" s="0"/>
      <c r="AU437" s="0"/>
      <c r="AW437" s="0"/>
      <c r="AX437" s="0"/>
      <c r="AY437" s="0"/>
      <c r="BA437" s="0"/>
      <c r="BB437" s="0"/>
      <c r="BC437" s="0"/>
      <c r="BE437" s="0"/>
      <c r="BF437" s="0"/>
      <c r="BG437" s="0"/>
      <c r="BI437" s="0"/>
      <c r="BJ437" s="0"/>
      <c r="BK437" s="0"/>
      <c r="BM437" s="0"/>
      <c r="BN437" s="0"/>
      <c r="BO437" s="0"/>
    </row>
    <row r="438" customFormat="false" ht="12.75" hidden="false" customHeight="false" outlineLevel="0" collapsed="false">
      <c r="A438" s="0"/>
      <c r="B438" s="0"/>
      <c r="C438" s="0"/>
      <c r="E438" s="0"/>
      <c r="F438" s="0"/>
      <c r="G438" s="0"/>
      <c r="I438" s="0"/>
      <c r="J438" s="0"/>
      <c r="K438" s="0"/>
      <c r="M438" s="0"/>
      <c r="N438" s="0"/>
      <c r="O438" s="0"/>
      <c r="Q438" s="0"/>
      <c r="R438" s="0"/>
      <c r="S438" s="0"/>
      <c r="U438" s="0"/>
      <c r="V438" s="0"/>
      <c r="W438" s="0"/>
      <c r="Y438" s="0"/>
      <c r="Z438" s="0"/>
      <c r="AA438" s="0"/>
      <c r="AC438" s="0"/>
      <c r="AD438" s="0"/>
      <c r="AE438" s="0"/>
      <c r="AG438" s="0"/>
      <c r="AH438" s="0"/>
      <c r="AI438" s="0"/>
      <c r="AK438" s="0"/>
      <c r="AL438" s="0"/>
      <c r="AM438" s="0"/>
      <c r="AO438" s="0"/>
      <c r="AP438" s="0"/>
      <c r="AQ438" s="0"/>
      <c r="AS438" s="0"/>
      <c r="AT438" s="0"/>
      <c r="AU438" s="0"/>
      <c r="AW438" s="0"/>
      <c r="AX438" s="0"/>
      <c r="AY438" s="0"/>
      <c r="BA438" s="0"/>
      <c r="BB438" s="0"/>
      <c r="BC438" s="0"/>
      <c r="BE438" s="0"/>
      <c r="BF438" s="0"/>
      <c r="BG438" s="0"/>
      <c r="BI438" s="0"/>
      <c r="BJ438" s="0"/>
      <c r="BK438" s="0"/>
      <c r="BM438" s="0"/>
      <c r="BN438" s="0"/>
      <c r="BO438" s="0"/>
    </row>
    <row r="439" customFormat="false" ht="12.75" hidden="false" customHeight="false" outlineLevel="0" collapsed="false">
      <c r="A439" s="0"/>
      <c r="B439" s="0"/>
      <c r="C439" s="0"/>
      <c r="E439" s="0"/>
      <c r="F439" s="0"/>
      <c r="G439" s="0"/>
      <c r="I439" s="0"/>
      <c r="J439" s="0"/>
      <c r="K439" s="0"/>
      <c r="M439" s="0"/>
      <c r="N439" s="0"/>
      <c r="O439" s="0"/>
      <c r="Q439" s="0"/>
      <c r="R439" s="0"/>
      <c r="S439" s="0"/>
      <c r="U439" s="0"/>
      <c r="V439" s="0"/>
      <c r="W439" s="0"/>
      <c r="Y439" s="0"/>
      <c r="Z439" s="0"/>
      <c r="AA439" s="0"/>
      <c r="AC439" s="0"/>
      <c r="AD439" s="0"/>
      <c r="AE439" s="0"/>
      <c r="AG439" s="0"/>
      <c r="AH439" s="0"/>
      <c r="AI439" s="0"/>
      <c r="AK439" s="0"/>
      <c r="AL439" s="0"/>
      <c r="AM439" s="0"/>
      <c r="AO439" s="0"/>
      <c r="AP439" s="0"/>
      <c r="AQ439" s="0"/>
      <c r="AS439" s="0"/>
      <c r="AT439" s="0"/>
      <c r="AU439" s="0"/>
      <c r="AW439" s="0"/>
      <c r="AX439" s="0"/>
      <c r="AY439" s="0"/>
      <c r="BA439" s="0"/>
      <c r="BB439" s="0"/>
      <c r="BC439" s="0"/>
      <c r="BE439" s="0"/>
      <c r="BF439" s="0"/>
      <c r="BG439" s="0"/>
      <c r="BI439" s="0"/>
      <c r="BJ439" s="0"/>
      <c r="BK439" s="0"/>
      <c r="BM439" s="0"/>
      <c r="BN439" s="0"/>
      <c r="BO439" s="0"/>
    </row>
    <row r="440" customFormat="false" ht="12.75" hidden="false" customHeight="false" outlineLevel="0" collapsed="false">
      <c r="A440" s="0"/>
      <c r="B440" s="0"/>
      <c r="C440" s="0"/>
      <c r="E440" s="0"/>
      <c r="F440" s="0"/>
      <c r="G440" s="0"/>
      <c r="I440" s="0"/>
      <c r="J440" s="0"/>
      <c r="K440" s="0"/>
      <c r="M440" s="0"/>
      <c r="N440" s="0"/>
      <c r="O440" s="0"/>
      <c r="Q440" s="0"/>
      <c r="R440" s="0"/>
      <c r="S440" s="0"/>
      <c r="U440" s="0"/>
      <c r="V440" s="0"/>
      <c r="W440" s="0"/>
      <c r="Y440" s="0"/>
      <c r="Z440" s="0"/>
      <c r="AA440" s="0"/>
      <c r="AC440" s="0"/>
      <c r="AD440" s="0"/>
      <c r="AE440" s="0"/>
      <c r="AG440" s="0"/>
      <c r="AH440" s="0"/>
      <c r="AI440" s="0"/>
      <c r="AK440" s="0"/>
      <c r="AL440" s="0"/>
      <c r="AM440" s="0"/>
      <c r="AO440" s="0"/>
      <c r="AP440" s="0"/>
      <c r="AQ440" s="0"/>
      <c r="AS440" s="0"/>
      <c r="AT440" s="0"/>
      <c r="AU440" s="0"/>
      <c r="AW440" s="0"/>
      <c r="AX440" s="0"/>
      <c r="AY440" s="0"/>
      <c r="BA440" s="0"/>
      <c r="BB440" s="0"/>
      <c r="BC440" s="0"/>
      <c r="BE440" s="0"/>
      <c r="BF440" s="0"/>
      <c r="BG440" s="0"/>
      <c r="BI440" s="0"/>
      <c r="BJ440" s="0"/>
      <c r="BK440" s="0"/>
      <c r="BM440" s="0"/>
      <c r="BN440" s="0"/>
      <c r="BO440" s="0"/>
    </row>
    <row r="441" customFormat="false" ht="12.75" hidden="false" customHeight="false" outlineLevel="0" collapsed="false">
      <c r="A441" s="0"/>
      <c r="B441" s="0"/>
      <c r="C441" s="0"/>
      <c r="E441" s="0"/>
      <c r="F441" s="0"/>
      <c r="G441" s="0"/>
      <c r="I441" s="0"/>
      <c r="J441" s="0"/>
      <c r="K441" s="0"/>
      <c r="M441" s="0"/>
      <c r="N441" s="0"/>
      <c r="O441" s="0"/>
      <c r="Q441" s="0"/>
      <c r="R441" s="0"/>
      <c r="S441" s="0"/>
      <c r="U441" s="0"/>
      <c r="V441" s="0"/>
      <c r="W441" s="0"/>
      <c r="Y441" s="0"/>
      <c r="Z441" s="0"/>
      <c r="AA441" s="0"/>
      <c r="AC441" s="0"/>
      <c r="AD441" s="0"/>
      <c r="AE441" s="0"/>
      <c r="AG441" s="0"/>
      <c r="AH441" s="0"/>
      <c r="AI441" s="0"/>
      <c r="AK441" s="0"/>
      <c r="AL441" s="0"/>
      <c r="AM441" s="0"/>
      <c r="AO441" s="0"/>
      <c r="AP441" s="0"/>
      <c r="AQ441" s="0"/>
      <c r="AS441" s="0"/>
      <c r="AT441" s="0"/>
      <c r="AU441" s="0"/>
      <c r="AW441" s="0"/>
      <c r="AX441" s="0"/>
      <c r="AY441" s="0"/>
      <c r="BA441" s="0"/>
      <c r="BB441" s="0"/>
      <c r="BC441" s="0"/>
      <c r="BE441" s="0"/>
      <c r="BF441" s="0"/>
      <c r="BG441" s="0"/>
      <c r="BI441" s="0"/>
      <c r="BJ441" s="0"/>
      <c r="BK441" s="0"/>
      <c r="BM441" s="0"/>
      <c r="BN441" s="0"/>
      <c r="BO441" s="0"/>
    </row>
    <row r="442" customFormat="false" ht="12.75" hidden="false" customHeight="false" outlineLevel="0" collapsed="false">
      <c r="A442" s="0"/>
      <c r="B442" s="0"/>
      <c r="C442" s="0"/>
      <c r="E442" s="0"/>
      <c r="F442" s="0"/>
      <c r="G442" s="0"/>
      <c r="I442" s="0"/>
      <c r="J442" s="0"/>
      <c r="K442" s="0"/>
      <c r="M442" s="0"/>
      <c r="N442" s="0"/>
      <c r="O442" s="0"/>
      <c r="Q442" s="0"/>
      <c r="R442" s="0"/>
      <c r="S442" s="0"/>
      <c r="U442" s="0"/>
      <c r="V442" s="0"/>
      <c r="W442" s="0"/>
      <c r="Y442" s="0"/>
      <c r="Z442" s="0"/>
      <c r="AA442" s="0"/>
      <c r="AC442" s="0"/>
      <c r="AD442" s="0"/>
      <c r="AE442" s="0"/>
      <c r="AG442" s="0"/>
      <c r="AH442" s="0"/>
      <c r="AI442" s="0"/>
      <c r="AK442" s="0"/>
      <c r="AL442" s="0"/>
      <c r="AM442" s="0"/>
      <c r="AO442" s="0"/>
      <c r="AP442" s="0"/>
      <c r="AQ442" s="0"/>
      <c r="AS442" s="0"/>
      <c r="AT442" s="0"/>
      <c r="AU442" s="0"/>
      <c r="AW442" s="0"/>
      <c r="AX442" s="0"/>
      <c r="AY442" s="0"/>
      <c r="BA442" s="0"/>
      <c r="BB442" s="0"/>
      <c r="BC442" s="0"/>
      <c r="BE442" s="0"/>
      <c r="BF442" s="0"/>
      <c r="BG442" s="0"/>
      <c r="BI442" s="0"/>
      <c r="BJ442" s="0"/>
      <c r="BK442" s="0"/>
      <c r="BM442" s="0"/>
      <c r="BN442" s="0"/>
      <c r="BO442" s="0"/>
    </row>
    <row r="443" customFormat="false" ht="12.75" hidden="false" customHeight="false" outlineLevel="0" collapsed="false">
      <c r="A443" s="0"/>
      <c r="B443" s="0"/>
      <c r="C443" s="0"/>
      <c r="E443" s="0"/>
      <c r="F443" s="0"/>
      <c r="G443" s="0"/>
      <c r="I443" s="0"/>
      <c r="J443" s="0"/>
      <c r="K443" s="0"/>
      <c r="M443" s="0"/>
      <c r="N443" s="0"/>
      <c r="O443" s="0"/>
      <c r="Q443" s="0"/>
      <c r="R443" s="0"/>
      <c r="S443" s="0"/>
      <c r="U443" s="0"/>
      <c r="V443" s="0"/>
      <c r="W443" s="0"/>
      <c r="Y443" s="0"/>
      <c r="Z443" s="0"/>
      <c r="AA443" s="0"/>
      <c r="AC443" s="0"/>
      <c r="AD443" s="0"/>
      <c r="AE443" s="0"/>
      <c r="AG443" s="0"/>
      <c r="AH443" s="0"/>
      <c r="AI443" s="0"/>
      <c r="AK443" s="0"/>
      <c r="AL443" s="0"/>
      <c r="AM443" s="0"/>
      <c r="AO443" s="0"/>
      <c r="AP443" s="0"/>
      <c r="AQ443" s="0"/>
      <c r="AS443" s="0"/>
      <c r="AT443" s="0"/>
      <c r="AU443" s="0"/>
      <c r="AW443" s="0"/>
      <c r="AX443" s="0"/>
      <c r="AY443" s="0"/>
      <c r="BA443" s="0"/>
      <c r="BB443" s="0"/>
      <c r="BC443" s="0"/>
      <c r="BE443" s="0"/>
      <c r="BF443" s="0"/>
      <c r="BG443" s="0"/>
      <c r="BI443" s="0"/>
      <c r="BJ443" s="0"/>
      <c r="BK443" s="0"/>
      <c r="BM443" s="0"/>
      <c r="BN443" s="0"/>
      <c r="BO443" s="0"/>
    </row>
    <row r="444" customFormat="false" ht="12.75" hidden="false" customHeight="false" outlineLevel="0" collapsed="false">
      <c r="A444" s="0"/>
      <c r="B444" s="0"/>
      <c r="C444" s="0"/>
      <c r="E444" s="0"/>
      <c r="F444" s="0"/>
      <c r="G444" s="0"/>
      <c r="I444" s="0"/>
      <c r="J444" s="0"/>
      <c r="K444" s="0"/>
      <c r="M444" s="0"/>
      <c r="N444" s="0"/>
      <c r="O444" s="0"/>
      <c r="Q444" s="0"/>
      <c r="R444" s="0"/>
      <c r="S444" s="0"/>
      <c r="U444" s="0"/>
      <c r="V444" s="0"/>
      <c r="W444" s="0"/>
      <c r="Y444" s="0"/>
      <c r="Z444" s="0"/>
      <c r="AA444" s="0"/>
      <c r="AC444" s="0"/>
      <c r="AD444" s="0"/>
      <c r="AE444" s="0"/>
      <c r="AG444" s="0"/>
      <c r="AH444" s="0"/>
      <c r="AI444" s="0"/>
      <c r="AK444" s="0"/>
      <c r="AL444" s="0"/>
      <c r="AM444" s="0"/>
      <c r="AO444" s="0"/>
      <c r="AP444" s="0"/>
      <c r="AQ444" s="0"/>
      <c r="AS444" s="0"/>
      <c r="AT444" s="0"/>
      <c r="AU444" s="0"/>
      <c r="AW444" s="0"/>
      <c r="AX444" s="0"/>
      <c r="AY444" s="0"/>
      <c r="BA444" s="0"/>
      <c r="BB444" s="0"/>
      <c r="BC444" s="0"/>
      <c r="BE444" s="0"/>
      <c r="BF444" s="0"/>
      <c r="BG444" s="0"/>
      <c r="BI444" s="0"/>
      <c r="BJ444" s="0"/>
      <c r="BK444" s="0"/>
      <c r="BM444" s="0"/>
      <c r="BN444" s="0"/>
      <c r="BO444" s="0"/>
    </row>
    <row r="445" customFormat="false" ht="12.75" hidden="false" customHeight="false" outlineLevel="0" collapsed="false">
      <c r="A445" s="0"/>
      <c r="B445" s="0"/>
      <c r="C445" s="0"/>
      <c r="E445" s="0"/>
      <c r="F445" s="0"/>
      <c r="G445" s="0"/>
      <c r="I445" s="0"/>
      <c r="J445" s="0"/>
      <c r="K445" s="0"/>
      <c r="M445" s="0"/>
      <c r="N445" s="0"/>
      <c r="O445" s="0"/>
      <c r="Q445" s="0"/>
      <c r="R445" s="0"/>
      <c r="S445" s="0"/>
      <c r="U445" s="0"/>
      <c r="V445" s="0"/>
      <c r="W445" s="0"/>
      <c r="Y445" s="0"/>
      <c r="Z445" s="0"/>
      <c r="AA445" s="0"/>
      <c r="AC445" s="0"/>
      <c r="AD445" s="0"/>
      <c r="AE445" s="0"/>
      <c r="AG445" s="0"/>
      <c r="AH445" s="0"/>
      <c r="AI445" s="0"/>
      <c r="AK445" s="0"/>
      <c r="AL445" s="0"/>
      <c r="AM445" s="0"/>
      <c r="AO445" s="0"/>
      <c r="AP445" s="0"/>
      <c r="AQ445" s="0"/>
      <c r="AS445" s="0"/>
      <c r="AT445" s="0"/>
      <c r="AU445" s="0"/>
      <c r="AW445" s="0"/>
      <c r="AX445" s="0"/>
      <c r="AY445" s="0"/>
      <c r="BA445" s="0"/>
      <c r="BB445" s="0"/>
      <c r="BC445" s="0"/>
      <c r="BE445" s="0"/>
      <c r="BF445" s="0"/>
      <c r="BG445" s="0"/>
      <c r="BI445" s="0"/>
      <c r="BJ445" s="0"/>
      <c r="BK445" s="0"/>
      <c r="BM445" s="0"/>
      <c r="BN445" s="0"/>
      <c r="BO445" s="0"/>
    </row>
    <row r="446" customFormat="false" ht="12.75" hidden="false" customHeight="false" outlineLevel="0" collapsed="false">
      <c r="A446" s="0"/>
      <c r="B446" s="0"/>
      <c r="C446" s="0"/>
      <c r="E446" s="0"/>
      <c r="F446" s="0"/>
      <c r="G446" s="0"/>
      <c r="I446" s="0"/>
      <c r="J446" s="0"/>
      <c r="K446" s="0"/>
      <c r="M446" s="0"/>
      <c r="N446" s="0"/>
      <c r="O446" s="0"/>
      <c r="Q446" s="0"/>
      <c r="R446" s="0"/>
      <c r="S446" s="0"/>
      <c r="U446" s="0"/>
      <c r="V446" s="0"/>
      <c r="W446" s="0"/>
      <c r="Y446" s="0"/>
      <c r="Z446" s="0"/>
      <c r="AA446" s="0"/>
      <c r="AC446" s="0"/>
      <c r="AD446" s="0"/>
      <c r="AE446" s="0"/>
      <c r="AG446" s="0"/>
      <c r="AH446" s="0"/>
      <c r="AI446" s="0"/>
      <c r="AK446" s="0"/>
      <c r="AL446" s="0"/>
      <c r="AM446" s="0"/>
      <c r="AO446" s="0"/>
      <c r="AP446" s="0"/>
      <c r="AQ446" s="0"/>
      <c r="AS446" s="0"/>
      <c r="AT446" s="0"/>
      <c r="AU446" s="0"/>
      <c r="AW446" s="0"/>
      <c r="AX446" s="0"/>
      <c r="AY446" s="0"/>
      <c r="BA446" s="0"/>
      <c r="BB446" s="0"/>
      <c r="BC446" s="0"/>
      <c r="BE446" s="0"/>
      <c r="BF446" s="0"/>
      <c r="BG446" s="0"/>
      <c r="BI446" s="0"/>
      <c r="BJ446" s="0"/>
      <c r="BK446" s="0"/>
      <c r="BM446" s="0"/>
      <c r="BN446" s="0"/>
      <c r="BO446" s="0"/>
    </row>
    <row r="447" customFormat="false" ht="12.75" hidden="false" customHeight="false" outlineLevel="0" collapsed="false">
      <c r="A447" s="0"/>
      <c r="B447" s="0"/>
      <c r="C447" s="0"/>
      <c r="E447" s="0"/>
      <c r="F447" s="0"/>
      <c r="G447" s="0"/>
      <c r="I447" s="0"/>
      <c r="J447" s="0"/>
      <c r="K447" s="0"/>
      <c r="M447" s="0"/>
      <c r="N447" s="0"/>
      <c r="O447" s="0"/>
      <c r="Q447" s="0"/>
      <c r="R447" s="0"/>
      <c r="S447" s="0"/>
      <c r="U447" s="0"/>
      <c r="V447" s="0"/>
      <c r="W447" s="0"/>
      <c r="Y447" s="0"/>
      <c r="Z447" s="0"/>
      <c r="AA447" s="0"/>
      <c r="AC447" s="0"/>
      <c r="AD447" s="0"/>
      <c r="AE447" s="0"/>
      <c r="AG447" s="0"/>
      <c r="AH447" s="0"/>
      <c r="AI447" s="0"/>
      <c r="AK447" s="0"/>
      <c r="AL447" s="0"/>
      <c r="AM447" s="0"/>
      <c r="AO447" s="0"/>
      <c r="AP447" s="0"/>
      <c r="AQ447" s="0"/>
      <c r="AS447" s="0"/>
      <c r="AT447" s="0"/>
      <c r="AU447" s="0"/>
      <c r="AW447" s="0"/>
      <c r="AX447" s="0"/>
      <c r="AY447" s="0"/>
      <c r="BA447" s="0"/>
      <c r="BB447" s="0"/>
      <c r="BC447" s="0"/>
      <c r="BE447" s="0"/>
      <c r="BF447" s="0"/>
      <c r="BG447" s="0"/>
      <c r="BI447" s="0"/>
      <c r="BJ447" s="0"/>
      <c r="BK447" s="0"/>
      <c r="BM447" s="0"/>
      <c r="BN447" s="0"/>
      <c r="BO447" s="0"/>
    </row>
    <row r="448" customFormat="false" ht="12.75" hidden="false" customHeight="false" outlineLevel="0" collapsed="false">
      <c r="A448" s="0"/>
      <c r="B448" s="0"/>
      <c r="C448" s="0"/>
      <c r="E448" s="0"/>
      <c r="F448" s="0"/>
      <c r="G448" s="0"/>
      <c r="I448" s="0"/>
      <c r="J448" s="0"/>
      <c r="K448" s="0"/>
      <c r="M448" s="0"/>
      <c r="N448" s="0"/>
      <c r="O448" s="0"/>
      <c r="Q448" s="0"/>
      <c r="R448" s="0"/>
      <c r="S448" s="0"/>
      <c r="U448" s="0"/>
      <c r="V448" s="0"/>
      <c r="W448" s="0"/>
      <c r="Y448" s="0"/>
      <c r="Z448" s="0"/>
      <c r="AA448" s="0"/>
      <c r="AC448" s="0"/>
      <c r="AD448" s="0"/>
      <c r="AE448" s="0"/>
      <c r="AG448" s="0"/>
      <c r="AH448" s="0"/>
      <c r="AI448" s="0"/>
      <c r="AK448" s="0"/>
      <c r="AL448" s="0"/>
      <c r="AM448" s="0"/>
      <c r="AO448" s="0"/>
      <c r="AP448" s="0"/>
      <c r="AQ448" s="0"/>
      <c r="AS448" s="0"/>
      <c r="AT448" s="0"/>
      <c r="AU448" s="0"/>
      <c r="AW448" s="0"/>
      <c r="AX448" s="0"/>
      <c r="AY448" s="0"/>
      <c r="BA448" s="0"/>
      <c r="BB448" s="0"/>
      <c r="BC448" s="0"/>
      <c r="BE448" s="0"/>
      <c r="BF448" s="0"/>
      <c r="BG448" s="0"/>
      <c r="BI448" s="0"/>
      <c r="BJ448" s="0"/>
      <c r="BK448" s="0"/>
      <c r="BM448" s="0"/>
      <c r="BN448" s="0"/>
      <c r="BO448" s="0"/>
    </row>
    <row r="449" customFormat="false" ht="12.75" hidden="false" customHeight="false" outlineLevel="0" collapsed="false">
      <c r="A449" s="0"/>
      <c r="B449" s="0"/>
      <c r="C449" s="0"/>
      <c r="E449" s="0"/>
      <c r="F449" s="0"/>
      <c r="G449" s="0"/>
      <c r="I449" s="0"/>
      <c r="J449" s="0"/>
      <c r="K449" s="0"/>
      <c r="M449" s="0"/>
      <c r="N449" s="0"/>
      <c r="O449" s="0"/>
      <c r="Q449" s="0"/>
      <c r="R449" s="0"/>
      <c r="S449" s="0"/>
      <c r="U449" s="0"/>
      <c r="V449" s="0"/>
      <c r="W449" s="0"/>
      <c r="Y449" s="0"/>
      <c r="Z449" s="0"/>
      <c r="AA449" s="0"/>
      <c r="AC449" s="0"/>
      <c r="AD449" s="0"/>
      <c r="AE449" s="0"/>
      <c r="AG449" s="0"/>
      <c r="AH449" s="0"/>
      <c r="AI449" s="0"/>
      <c r="AK449" s="0"/>
      <c r="AL449" s="0"/>
      <c r="AM449" s="0"/>
      <c r="AO449" s="0"/>
      <c r="AP449" s="0"/>
      <c r="AQ449" s="0"/>
      <c r="AS449" s="0"/>
      <c r="AT449" s="0"/>
      <c r="AU449" s="0"/>
      <c r="AW449" s="0"/>
      <c r="AX449" s="0"/>
      <c r="AY449" s="0"/>
      <c r="BA449" s="0"/>
      <c r="BB449" s="0"/>
      <c r="BC449" s="0"/>
      <c r="BE449" s="0"/>
      <c r="BF449" s="0"/>
      <c r="BG449" s="0"/>
      <c r="BI449" s="0"/>
      <c r="BJ449" s="0"/>
      <c r="BK449" s="0"/>
      <c r="BM449" s="0"/>
      <c r="BN449" s="0"/>
      <c r="BO449" s="0"/>
    </row>
    <row r="450" customFormat="false" ht="12.75" hidden="false" customHeight="false" outlineLevel="0" collapsed="false">
      <c r="A450" s="0"/>
      <c r="B450" s="0"/>
      <c r="C450" s="0"/>
      <c r="E450" s="0"/>
      <c r="F450" s="0"/>
      <c r="G450" s="0"/>
      <c r="I450" s="0"/>
      <c r="J450" s="0"/>
      <c r="K450" s="0"/>
      <c r="M450" s="0"/>
      <c r="N450" s="0"/>
      <c r="O450" s="0"/>
      <c r="Q450" s="0"/>
      <c r="R450" s="0"/>
      <c r="S450" s="0"/>
      <c r="U450" s="0"/>
      <c r="V450" s="0"/>
      <c r="W450" s="0"/>
      <c r="Y450" s="0"/>
      <c r="Z450" s="0"/>
      <c r="AA450" s="0"/>
      <c r="AC450" s="0"/>
      <c r="AD450" s="0"/>
      <c r="AE450" s="0"/>
      <c r="AG450" s="0"/>
      <c r="AH450" s="0"/>
      <c r="AI450" s="0"/>
      <c r="AK450" s="0"/>
      <c r="AL450" s="0"/>
      <c r="AM450" s="0"/>
      <c r="AO450" s="0"/>
      <c r="AP450" s="0"/>
      <c r="AQ450" s="0"/>
      <c r="AS450" s="0"/>
      <c r="AT450" s="0"/>
      <c r="AU450" s="0"/>
      <c r="AW450" s="0"/>
      <c r="AX450" s="0"/>
      <c r="AY450" s="0"/>
      <c r="BA450" s="0"/>
      <c r="BB450" s="0"/>
      <c r="BC450" s="0"/>
      <c r="BE450" s="0"/>
      <c r="BF450" s="0"/>
      <c r="BG450" s="0"/>
      <c r="BI450" s="0"/>
      <c r="BJ450" s="0"/>
      <c r="BK450" s="0"/>
      <c r="BM450" s="0"/>
      <c r="BN450" s="0"/>
      <c r="BO450" s="0"/>
    </row>
    <row r="451" customFormat="false" ht="12.75" hidden="false" customHeight="false" outlineLevel="0" collapsed="false">
      <c r="A451" s="0"/>
      <c r="B451" s="0"/>
      <c r="C451" s="0"/>
      <c r="E451" s="0"/>
      <c r="F451" s="0"/>
      <c r="G451" s="0"/>
      <c r="I451" s="0"/>
      <c r="J451" s="0"/>
      <c r="K451" s="0"/>
      <c r="M451" s="0"/>
      <c r="N451" s="0"/>
      <c r="O451" s="0"/>
      <c r="Q451" s="0"/>
      <c r="R451" s="0"/>
      <c r="S451" s="0"/>
      <c r="U451" s="0"/>
      <c r="V451" s="0"/>
      <c r="W451" s="0"/>
      <c r="Y451" s="0"/>
      <c r="Z451" s="0"/>
      <c r="AA451" s="0"/>
      <c r="AC451" s="0"/>
      <c r="AD451" s="0"/>
      <c r="AE451" s="0"/>
      <c r="AG451" s="0"/>
      <c r="AH451" s="0"/>
      <c r="AI451" s="0"/>
      <c r="AK451" s="0"/>
      <c r="AL451" s="0"/>
      <c r="AM451" s="0"/>
      <c r="AO451" s="0"/>
      <c r="AP451" s="0"/>
      <c r="AQ451" s="0"/>
      <c r="AS451" s="0"/>
      <c r="AT451" s="0"/>
      <c r="AU451" s="0"/>
      <c r="AW451" s="0"/>
      <c r="AX451" s="0"/>
      <c r="AY451" s="0"/>
      <c r="BA451" s="0"/>
      <c r="BB451" s="0"/>
      <c r="BC451" s="0"/>
      <c r="BE451" s="0"/>
      <c r="BF451" s="0"/>
      <c r="BG451" s="0"/>
      <c r="BI451" s="0"/>
      <c r="BJ451" s="0"/>
      <c r="BK451" s="0"/>
      <c r="BM451" s="0"/>
      <c r="BN451" s="0"/>
      <c r="BO451" s="0"/>
    </row>
    <row r="452" customFormat="false" ht="12.75" hidden="false" customHeight="false" outlineLevel="0" collapsed="false">
      <c r="A452" s="0"/>
      <c r="B452" s="0"/>
      <c r="C452" s="0"/>
      <c r="E452" s="0"/>
      <c r="F452" s="0"/>
      <c r="G452" s="0"/>
      <c r="I452" s="0"/>
      <c r="J452" s="0"/>
      <c r="K452" s="0"/>
      <c r="M452" s="0"/>
      <c r="N452" s="0"/>
      <c r="O452" s="0"/>
      <c r="Q452" s="0"/>
      <c r="R452" s="0"/>
      <c r="S452" s="0"/>
      <c r="U452" s="0"/>
      <c r="V452" s="0"/>
      <c r="W452" s="0"/>
      <c r="Y452" s="0"/>
      <c r="Z452" s="0"/>
      <c r="AA452" s="0"/>
      <c r="AC452" s="0"/>
      <c r="AD452" s="0"/>
      <c r="AE452" s="0"/>
      <c r="AG452" s="0"/>
      <c r="AH452" s="0"/>
      <c r="AI452" s="0"/>
      <c r="AK452" s="0"/>
      <c r="AL452" s="0"/>
      <c r="AM452" s="0"/>
      <c r="AO452" s="0"/>
      <c r="AP452" s="0"/>
      <c r="AQ452" s="0"/>
      <c r="AS452" s="0"/>
      <c r="AT452" s="0"/>
      <c r="AU452" s="0"/>
      <c r="AW452" s="0"/>
      <c r="AX452" s="0"/>
      <c r="AY452" s="0"/>
      <c r="BA452" s="0"/>
      <c r="BB452" s="0"/>
      <c r="BC452" s="0"/>
      <c r="BE452" s="0"/>
      <c r="BF452" s="0"/>
      <c r="BG452" s="0"/>
      <c r="BI452" s="0"/>
      <c r="BJ452" s="0"/>
      <c r="BK452" s="0"/>
      <c r="BM452" s="0"/>
      <c r="BN452" s="0"/>
      <c r="BO452" s="0"/>
    </row>
    <row r="453" customFormat="false" ht="12.75" hidden="false" customHeight="false" outlineLevel="0" collapsed="false">
      <c r="A453" s="0"/>
      <c r="B453" s="0"/>
      <c r="C453" s="0"/>
      <c r="E453" s="0"/>
      <c r="F453" s="0"/>
      <c r="G453" s="0"/>
      <c r="I453" s="0"/>
      <c r="J453" s="0"/>
      <c r="K453" s="0"/>
      <c r="M453" s="0"/>
      <c r="N453" s="0"/>
      <c r="O453" s="0"/>
      <c r="Q453" s="0"/>
      <c r="R453" s="0"/>
      <c r="S453" s="0"/>
      <c r="U453" s="0"/>
      <c r="V453" s="0"/>
      <c r="W453" s="0"/>
      <c r="Y453" s="0"/>
      <c r="Z453" s="0"/>
      <c r="AA453" s="0"/>
      <c r="AC453" s="0"/>
      <c r="AD453" s="0"/>
      <c r="AE453" s="0"/>
      <c r="AG453" s="0"/>
      <c r="AH453" s="0"/>
      <c r="AI453" s="0"/>
      <c r="AK453" s="0"/>
      <c r="AL453" s="0"/>
      <c r="AM453" s="0"/>
      <c r="AO453" s="0"/>
      <c r="AP453" s="0"/>
      <c r="AQ453" s="0"/>
      <c r="AS453" s="0"/>
      <c r="AT453" s="0"/>
      <c r="AU453" s="0"/>
      <c r="AW453" s="0"/>
      <c r="AX453" s="0"/>
      <c r="AY453" s="0"/>
      <c r="BA453" s="0"/>
      <c r="BB453" s="0"/>
      <c r="BC453" s="0"/>
      <c r="BE453" s="0"/>
      <c r="BF453" s="0"/>
      <c r="BG453" s="0"/>
      <c r="BI453" s="0"/>
      <c r="BJ453" s="0"/>
      <c r="BK453" s="0"/>
      <c r="BM453" s="0"/>
      <c r="BN453" s="0"/>
      <c r="BO453" s="0"/>
    </row>
    <row r="454" customFormat="false" ht="12.75" hidden="false" customHeight="false" outlineLevel="0" collapsed="false">
      <c r="A454" s="0"/>
      <c r="B454" s="0"/>
      <c r="C454" s="0"/>
      <c r="E454" s="0"/>
      <c r="F454" s="0"/>
      <c r="G454" s="0"/>
      <c r="I454" s="0"/>
      <c r="J454" s="0"/>
      <c r="K454" s="0"/>
      <c r="M454" s="0"/>
      <c r="N454" s="0"/>
      <c r="O454" s="0"/>
      <c r="Q454" s="0"/>
      <c r="R454" s="0"/>
      <c r="S454" s="0"/>
      <c r="U454" s="0"/>
      <c r="V454" s="0"/>
      <c r="W454" s="0"/>
      <c r="Y454" s="0"/>
      <c r="Z454" s="0"/>
      <c r="AA454" s="0"/>
      <c r="AC454" s="0"/>
      <c r="AD454" s="0"/>
      <c r="AE454" s="0"/>
      <c r="AG454" s="0"/>
      <c r="AH454" s="0"/>
      <c r="AI454" s="0"/>
      <c r="AK454" s="0"/>
      <c r="AL454" s="0"/>
      <c r="AM454" s="0"/>
      <c r="AO454" s="0"/>
      <c r="AP454" s="0"/>
      <c r="AQ454" s="0"/>
      <c r="AS454" s="0"/>
      <c r="AT454" s="0"/>
      <c r="AU454" s="0"/>
      <c r="AW454" s="0"/>
      <c r="AX454" s="0"/>
      <c r="AY454" s="0"/>
      <c r="BA454" s="0"/>
      <c r="BB454" s="0"/>
      <c r="BC454" s="0"/>
      <c r="BE454" s="0"/>
      <c r="BF454" s="0"/>
      <c r="BG454" s="0"/>
      <c r="BI454" s="0"/>
      <c r="BJ454" s="0"/>
      <c r="BK454" s="0"/>
      <c r="BM454" s="0"/>
      <c r="BN454" s="0"/>
      <c r="BO454" s="0"/>
    </row>
    <row r="455" customFormat="false" ht="12.75" hidden="false" customHeight="false" outlineLevel="0" collapsed="false">
      <c r="A455" s="0"/>
      <c r="B455" s="0"/>
      <c r="C455" s="0"/>
      <c r="E455" s="0"/>
      <c r="F455" s="0"/>
      <c r="G455" s="0"/>
      <c r="I455" s="0"/>
      <c r="J455" s="0"/>
      <c r="K455" s="0"/>
      <c r="M455" s="0"/>
      <c r="N455" s="0"/>
      <c r="O455" s="0"/>
      <c r="Q455" s="0"/>
      <c r="R455" s="0"/>
      <c r="S455" s="0"/>
      <c r="U455" s="0"/>
      <c r="V455" s="0"/>
      <c r="W455" s="0"/>
      <c r="Y455" s="0"/>
      <c r="Z455" s="0"/>
      <c r="AA455" s="0"/>
      <c r="AC455" s="0"/>
      <c r="AD455" s="0"/>
      <c r="AE455" s="0"/>
      <c r="AG455" s="0"/>
      <c r="AH455" s="0"/>
      <c r="AI455" s="0"/>
      <c r="AK455" s="0"/>
      <c r="AL455" s="0"/>
      <c r="AM455" s="0"/>
      <c r="AO455" s="0"/>
      <c r="AP455" s="0"/>
      <c r="AQ455" s="0"/>
      <c r="AS455" s="0"/>
      <c r="AT455" s="0"/>
      <c r="AU455" s="0"/>
      <c r="AW455" s="0"/>
      <c r="AX455" s="0"/>
      <c r="AY455" s="0"/>
      <c r="BA455" s="0"/>
      <c r="BB455" s="0"/>
      <c r="BC455" s="0"/>
      <c r="BE455" s="0"/>
      <c r="BF455" s="0"/>
      <c r="BG455" s="0"/>
      <c r="BI455" s="0"/>
      <c r="BJ455" s="0"/>
      <c r="BK455" s="0"/>
      <c r="BM455" s="0"/>
      <c r="BN455" s="0"/>
      <c r="BO455" s="0"/>
    </row>
    <row r="456" customFormat="false" ht="12.75" hidden="false" customHeight="false" outlineLevel="0" collapsed="false">
      <c r="A456" s="0"/>
      <c r="B456" s="0"/>
      <c r="C456" s="0"/>
      <c r="E456" s="0"/>
      <c r="F456" s="0"/>
      <c r="G456" s="0"/>
      <c r="I456" s="0"/>
      <c r="J456" s="0"/>
      <c r="K456" s="0"/>
      <c r="M456" s="0"/>
      <c r="N456" s="0"/>
      <c r="O456" s="0"/>
      <c r="Q456" s="0"/>
      <c r="R456" s="0"/>
      <c r="S456" s="0"/>
      <c r="U456" s="0"/>
      <c r="V456" s="0"/>
      <c r="W456" s="0"/>
      <c r="Y456" s="0"/>
      <c r="Z456" s="0"/>
      <c r="AA456" s="0"/>
      <c r="AC456" s="0"/>
      <c r="AD456" s="0"/>
      <c r="AE456" s="0"/>
      <c r="AG456" s="0"/>
      <c r="AH456" s="0"/>
      <c r="AI456" s="0"/>
      <c r="AK456" s="0"/>
      <c r="AL456" s="0"/>
      <c r="AM456" s="0"/>
      <c r="AO456" s="0"/>
      <c r="AP456" s="0"/>
      <c r="AQ456" s="0"/>
      <c r="AS456" s="0"/>
      <c r="AT456" s="0"/>
      <c r="AU456" s="0"/>
      <c r="AW456" s="0"/>
      <c r="AX456" s="0"/>
      <c r="AY456" s="0"/>
      <c r="BA456" s="0"/>
      <c r="BB456" s="0"/>
      <c r="BC456" s="0"/>
      <c r="BE456" s="0"/>
      <c r="BF456" s="0"/>
      <c r="BG456" s="0"/>
      <c r="BI456" s="0"/>
      <c r="BJ456" s="0"/>
      <c r="BK456" s="0"/>
      <c r="BM456" s="0"/>
      <c r="BN456" s="0"/>
      <c r="BO456" s="0"/>
    </row>
    <row r="457" customFormat="false" ht="12.75" hidden="false" customHeight="false" outlineLevel="0" collapsed="false">
      <c r="A457" s="0"/>
      <c r="B457" s="0"/>
      <c r="C457" s="0"/>
      <c r="E457" s="0"/>
      <c r="F457" s="0"/>
      <c r="G457" s="0"/>
      <c r="I457" s="0"/>
      <c r="J457" s="0"/>
      <c r="K457" s="0"/>
      <c r="M457" s="0"/>
      <c r="N457" s="0"/>
      <c r="O457" s="0"/>
      <c r="Q457" s="0"/>
      <c r="R457" s="0"/>
      <c r="S457" s="0"/>
      <c r="U457" s="0"/>
      <c r="V457" s="0"/>
      <c r="W457" s="0"/>
      <c r="Y457" s="0"/>
      <c r="Z457" s="0"/>
      <c r="AA457" s="0"/>
      <c r="AC457" s="0"/>
      <c r="AD457" s="0"/>
      <c r="AE457" s="0"/>
      <c r="AG457" s="0"/>
      <c r="AH457" s="0"/>
      <c r="AI457" s="0"/>
      <c r="AK457" s="0"/>
      <c r="AL457" s="0"/>
      <c r="AM457" s="0"/>
      <c r="AO457" s="0"/>
      <c r="AP457" s="0"/>
      <c r="AQ457" s="0"/>
      <c r="AS457" s="0"/>
      <c r="AT457" s="0"/>
      <c r="AU457" s="0"/>
      <c r="AW457" s="0"/>
      <c r="AX457" s="0"/>
      <c r="AY457" s="0"/>
      <c r="BA457" s="0"/>
      <c r="BB457" s="0"/>
      <c r="BC457" s="0"/>
      <c r="BE457" s="0"/>
      <c r="BF457" s="0"/>
      <c r="BG457" s="0"/>
      <c r="BI457" s="0"/>
      <c r="BJ457" s="0"/>
      <c r="BK457" s="0"/>
      <c r="BM457" s="0"/>
      <c r="BN457" s="0"/>
      <c r="BO457" s="0"/>
    </row>
    <row r="458" customFormat="false" ht="12.75" hidden="false" customHeight="false" outlineLevel="0" collapsed="false">
      <c r="A458" s="0"/>
      <c r="B458" s="0"/>
      <c r="C458" s="0"/>
      <c r="E458" s="0"/>
      <c r="F458" s="0"/>
      <c r="G458" s="0"/>
      <c r="I458" s="0"/>
      <c r="J458" s="0"/>
      <c r="K458" s="0"/>
      <c r="M458" s="0"/>
      <c r="N458" s="0"/>
      <c r="O458" s="0"/>
      <c r="Q458" s="0"/>
      <c r="R458" s="0"/>
      <c r="S458" s="0"/>
      <c r="U458" s="0"/>
      <c r="V458" s="0"/>
      <c r="W458" s="0"/>
      <c r="Y458" s="0"/>
      <c r="Z458" s="0"/>
      <c r="AA458" s="0"/>
      <c r="AC458" s="0"/>
      <c r="AD458" s="0"/>
      <c r="AE458" s="0"/>
      <c r="AG458" s="0"/>
      <c r="AH458" s="0"/>
      <c r="AI458" s="0"/>
      <c r="AK458" s="0"/>
      <c r="AL458" s="0"/>
      <c r="AM458" s="0"/>
      <c r="AO458" s="0"/>
      <c r="AP458" s="0"/>
      <c r="AQ458" s="0"/>
      <c r="AS458" s="0"/>
      <c r="AT458" s="0"/>
      <c r="AU458" s="0"/>
      <c r="AW458" s="0"/>
      <c r="AX458" s="0"/>
      <c r="AY458" s="0"/>
      <c r="BA458" s="0"/>
      <c r="BB458" s="0"/>
      <c r="BC458" s="0"/>
      <c r="BE458" s="0"/>
      <c r="BF458" s="0"/>
      <c r="BG458" s="0"/>
      <c r="BI458" s="0"/>
      <c r="BJ458" s="0"/>
      <c r="BK458" s="0"/>
      <c r="BM458" s="0"/>
      <c r="BN458" s="0"/>
      <c r="BO458" s="0"/>
    </row>
    <row r="459" customFormat="false" ht="12.75" hidden="false" customHeight="false" outlineLevel="0" collapsed="false">
      <c r="A459" s="0"/>
      <c r="B459" s="0"/>
      <c r="C459" s="0"/>
      <c r="E459" s="0"/>
      <c r="F459" s="0"/>
      <c r="G459" s="0"/>
      <c r="I459" s="0"/>
      <c r="J459" s="0"/>
      <c r="K459" s="0"/>
      <c r="M459" s="0"/>
      <c r="N459" s="0"/>
      <c r="O459" s="0"/>
      <c r="Q459" s="0"/>
      <c r="R459" s="0"/>
      <c r="S459" s="0"/>
      <c r="U459" s="0"/>
      <c r="V459" s="0"/>
      <c r="W459" s="0"/>
      <c r="Y459" s="0"/>
      <c r="Z459" s="0"/>
      <c r="AA459" s="0"/>
      <c r="AC459" s="0"/>
      <c r="AD459" s="0"/>
      <c r="AE459" s="0"/>
      <c r="AG459" s="0"/>
      <c r="AH459" s="0"/>
      <c r="AI459" s="0"/>
      <c r="AK459" s="0"/>
      <c r="AL459" s="0"/>
      <c r="AM459" s="0"/>
      <c r="AO459" s="0"/>
      <c r="AP459" s="0"/>
      <c r="AQ459" s="0"/>
      <c r="AS459" s="0"/>
      <c r="AT459" s="0"/>
      <c r="AU459" s="0"/>
      <c r="AW459" s="0"/>
      <c r="AX459" s="0"/>
      <c r="AY459" s="0"/>
      <c r="BA459" s="0"/>
      <c r="BB459" s="0"/>
      <c r="BC459" s="0"/>
      <c r="BE459" s="0"/>
      <c r="BF459" s="0"/>
      <c r="BG459" s="0"/>
      <c r="BI459" s="0"/>
      <c r="BJ459" s="0"/>
      <c r="BK459" s="0"/>
      <c r="BM459" s="0"/>
      <c r="BN459" s="0"/>
      <c r="BO459" s="0"/>
    </row>
    <row r="460" customFormat="false" ht="12.75" hidden="false" customHeight="false" outlineLevel="0" collapsed="false">
      <c r="A460" s="0"/>
      <c r="B460" s="0"/>
      <c r="C460" s="0"/>
      <c r="E460" s="0"/>
      <c r="F460" s="0"/>
      <c r="G460" s="0"/>
      <c r="I460" s="0"/>
      <c r="J460" s="0"/>
      <c r="K460" s="0"/>
      <c r="M460" s="0"/>
      <c r="N460" s="0"/>
      <c r="O460" s="0"/>
      <c r="Q460" s="0"/>
      <c r="R460" s="0"/>
      <c r="S460" s="0"/>
      <c r="U460" s="0"/>
      <c r="V460" s="0"/>
      <c r="W460" s="0"/>
      <c r="Y460" s="0"/>
      <c r="Z460" s="0"/>
      <c r="AA460" s="0"/>
      <c r="AC460" s="0"/>
      <c r="AD460" s="0"/>
      <c r="AE460" s="0"/>
      <c r="AG460" s="0"/>
      <c r="AH460" s="0"/>
      <c r="AI460" s="0"/>
      <c r="AK460" s="0"/>
      <c r="AL460" s="0"/>
      <c r="AM460" s="0"/>
      <c r="AO460" s="0"/>
      <c r="AP460" s="0"/>
      <c r="AQ460" s="0"/>
      <c r="AS460" s="0"/>
      <c r="AT460" s="0"/>
      <c r="AU460" s="0"/>
      <c r="AW460" s="0"/>
      <c r="AX460" s="0"/>
      <c r="AY460" s="0"/>
      <c r="BA460" s="0"/>
      <c r="BB460" s="0"/>
      <c r="BC460" s="0"/>
      <c r="BE460" s="0"/>
      <c r="BF460" s="0"/>
      <c r="BG460" s="0"/>
      <c r="BI460" s="0"/>
      <c r="BJ460" s="0"/>
      <c r="BK460" s="0"/>
      <c r="BM460" s="0"/>
      <c r="BN460" s="0"/>
      <c r="BO460" s="0"/>
    </row>
    <row r="461" customFormat="false" ht="12.75" hidden="false" customHeight="false" outlineLevel="0" collapsed="false">
      <c r="A461" s="0"/>
      <c r="B461" s="0"/>
      <c r="C461" s="0"/>
      <c r="E461" s="0"/>
      <c r="F461" s="0"/>
      <c r="G461" s="0"/>
      <c r="I461" s="0"/>
      <c r="J461" s="0"/>
      <c r="K461" s="0"/>
      <c r="M461" s="0"/>
      <c r="N461" s="0"/>
      <c r="O461" s="0"/>
      <c r="Q461" s="0"/>
      <c r="R461" s="0"/>
      <c r="S461" s="0"/>
      <c r="U461" s="0"/>
      <c r="V461" s="0"/>
      <c r="W461" s="0"/>
      <c r="Y461" s="0"/>
      <c r="Z461" s="0"/>
      <c r="AA461" s="0"/>
      <c r="AC461" s="0"/>
      <c r="AD461" s="0"/>
      <c r="AE461" s="0"/>
      <c r="AG461" s="0"/>
      <c r="AH461" s="0"/>
      <c r="AI461" s="0"/>
      <c r="AK461" s="0"/>
      <c r="AL461" s="0"/>
      <c r="AM461" s="0"/>
      <c r="AO461" s="0"/>
      <c r="AP461" s="0"/>
      <c r="AQ461" s="0"/>
      <c r="AS461" s="0"/>
      <c r="AT461" s="0"/>
      <c r="AU461" s="0"/>
      <c r="AW461" s="0"/>
      <c r="AX461" s="0"/>
      <c r="AY461" s="0"/>
      <c r="BA461" s="0"/>
      <c r="BB461" s="0"/>
      <c r="BC461" s="0"/>
      <c r="BE461" s="0"/>
      <c r="BF461" s="0"/>
      <c r="BG461" s="0"/>
      <c r="BI461" s="0"/>
      <c r="BJ461" s="0"/>
      <c r="BK461" s="0"/>
      <c r="BM461" s="0"/>
      <c r="BN461" s="0"/>
      <c r="BO461" s="0"/>
    </row>
    <row r="462" customFormat="false" ht="12.75" hidden="false" customHeight="false" outlineLevel="0" collapsed="false">
      <c r="A462" s="0"/>
      <c r="B462" s="0"/>
      <c r="C462" s="0"/>
      <c r="E462" s="0"/>
      <c r="F462" s="0"/>
      <c r="G462" s="0"/>
      <c r="I462" s="0"/>
      <c r="J462" s="0"/>
      <c r="K462" s="0"/>
      <c r="M462" s="0"/>
      <c r="N462" s="0"/>
      <c r="O462" s="0"/>
      <c r="Q462" s="0"/>
      <c r="R462" s="0"/>
      <c r="S462" s="0"/>
      <c r="U462" s="0"/>
      <c r="V462" s="0"/>
      <c r="W462" s="0"/>
      <c r="Y462" s="0"/>
      <c r="Z462" s="0"/>
      <c r="AA462" s="0"/>
      <c r="AC462" s="0"/>
      <c r="AD462" s="0"/>
      <c r="AE462" s="0"/>
      <c r="AG462" s="0"/>
      <c r="AH462" s="0"/>
      <c r="AI462" s="0"/>
      <c r="AK462" s="0"/>
      <c r="AL462" s="0"/>
      <c r="AM462" s="0"/>
      <c r="AO462" s="0"/>
      <c r="AP462" s="0"/>
      <c r="AQ462" s="0"/>
      <c r="AS462" s="0"/>
      <c r="AT462" s="0"/>
      <c r="AU462" s="0"/>
      <c r="AW462" s="0"/>
      <c r="AX462" s="0"/>
      <c r="AY462" s="0"/>
      <c r="BA462" s="0"/>
      <c r="BB462" s="0"/>
      <c r="BC462" s="0"/>
      <c r="BE462" s="0"/>
      <c r="BF462" s="0"/>
      <c r="BG462" s="0"/>
      <c r="BI462" s="0"/>
      <c r="BJ462" s="0"/>
      <c r="BK462" s="0"/>
      <c r="BM462" s="0"/>
      <c r="BN462" s="0"/>
      <c r="BO462" s="0"/>
    </row>
    <row r="463" customFormat="false" ht="12.75" hidden="false" customHeight="false" outlineLevel="0" collapsed="false">
      <c r="A463" s="0"/>
      <c r="B463" s="0"/>
      <c r="C463" s="0"/>
      <c r="E463" s="0"/>
      <c r="F463" s="0"/>
      <c r="G463" s="0"/>
      <c r="I463" s="0"/>
      <c r="J463" s="0"/>
      <c r="K463" s="0"/>
      <c r="M463" s="0"/>
      <c r="N463" s="0"/>
      <c r="O463" s="0"/>
      <c r="Q463" s="0"/>
      <c r="R463" s="0"/>
      <c r="S463" s="0"/>
      <c r="U463" s="0"/>
      <c r="V463" s="0"/>
      <c r="W463" s="0"/>
      <c r="Y463" s="0"/>
      <c r="Z463" s="0"/>
      <c r="AA463" s="0"/>
      <c r="AC463" s="0"/>
      <c r="AD463" s="0"/>
      <c r="AE463" s="0"/>
      <c r="AG463" s="0"/>
      <c r="AH463" s="0"/>
      <c r="AI463" s="0"/>
      <c r="AK463" s="0"/>
      <c r="AL463" s="0"/>
      <c r="AM463" s="0"/>
      <c r="AO463" s="0"/>
      <c r="AP463" s="0"/>
      <c r="AQ463" s="0"/>
      <c r="AS463" s="0"/>
      <c r="AT463" s="0"/>
      <c r="AU463" s="0"/>
      <c r="AW463" s="0"/>
      <c r="AX463" s="0"/>
      <c r="AY463" s="0"/>
      <c r="BA463" s="0"/>
      <c r="BB463" s="0"/>
      <c r="BC463" s="0"/>
      <c r="BE463" s="0"/>
      <c r="BF463" s="0"/>
      <c r="BG463" s="0"/>
      <c r="BI463" s="0"/>
      <c r="BJ463" s="0"/>
      <c r="BK463" s="0"/>
      <c r="BM463" s="0"/>
      <c r="BN463" s="0"/>
      <c r="BO463" s="0"/>
    </row>
    <row r="464" customFormat="false" ht="12.75" hidden="false" customHeight="false" outlineLevel="0" collapsed="false">
      <c r="A464" s="0"/>
      <c r="B464" s="0"/>
      <c r="C464" s="0"/>
      <c r="E464" s="0"/>
      <c r="F464" s="0"/>
      <c r="G464" s="0"/>
      <c r="I464" s="0"/>
      <c r="J464" s="0"/>
      <c r="K464" s="0"/>
      <c r="M464" s="0"/>
      <c r="N464" s="0"/>
      <c r="O464" s="0"/>
      <c r="Q464" s="0"/>
      <c r="R464" s="0"/>
      <c r="S464" s="0"/>
      <c r="U464" s="0"/>
      <c r="V464" s="0"/>
      <c r="W464" s="0"/>
      <c r="Y464" s="0"/>
      <c r="Z464" s="0"/>
      <c r="AA464" s="0"/>
      <c r="AC464" s="0"/>
      <c r="AD464" s="0"/>
      <c r="AE464" s="0"/>
      <c r="AG464" s="0"/>
      <c r="AH464" s="0"/>
      <c r="AI464" s="0"/>
      <c r="AK464" s="0"/>
      <c r="AL464" s="0"/>
      <c r="AM464" s="0"/>
      <c r="AO464" s="0"/>
      <c r="AP464" s="0"/>
      <c r="AQ464" s="0"/>
      <c r="AS464" s="0"/>
      <c r="AT464" s="0"/>
      <c r="AU464" s="0"/>
      <c r="AW464" s="0"/>
      <c r="AX464" s="0"/>
      <c r="AY464" s="0"/>
      <c r="BA464" s="0"/>
      <c r="BB464" s="0"/>
      <c r="BC464" s="0"/>
      <c r="BE464" s="0"/>
      <c r="BF464" s="0"/>
      <c r="BG464" s="0"/>
      <c r="BI464" s="0"/>
      <c r="BJ464" s="0"/>
      <c r="BK464" s="0"/>
      <c r="BM464" s="0"/>
      <c r="BN464" s="0"/>
      <c r="BO464" s="0"/>
    </row>
    <row r="465" customFormat="false" ht="12.75" hidden="false" customHeight="false" outlineLevel="0" collapsed="false">
      <c r="A465" s="0"/>
      <c r="B465" s="0"/>
      <c r="C465" s="0"/>
      <c r="E465" s="0"/>
      <c r="F465" s="0"/>
      <c r="G465" s="0"/>
      <c r="I465" s="0"/>
      <c r="J465" s="0"/>
      <c r="K465" s="0"/>
      <c r="M465" s="0"/>
      <c r="N465" s="0"/>
      <c r="O465" s="0"/>
      <c r="Q465" s="0"/>
      <c r="R465" s="0"/>
      <c r="S465" s="0"/>
      <c r="U465" s="0"/>
      <c r="V465" s="0"/>
      <c r="W465" s="0"/>
      <c r="Y465" s="0"/>
      <c r="Z465" s="0"/>
      <c r="AA465" s="0"/>
      <c r="AC465" s="0"/>
      <c r="AD465" s="0"/>
      <c r="AE465" s="0"/>
      <c r="AG465" s="0"/>
      <c r="AH465" s="0"/>
      <c r="AI465" s="0"/>
      <c r="AK465" s="0"/>
      <c r="AL465" s="0"/>
      <c r="AM465" s="0"/>
      <c r="AO465" s="0"/>
      <c r="AP465" s="0"/>
      <c r="AQ465" s="0"/>
      <c r="AS465" s="0"/>
      <c r="AT465" s="0"/>
      <c r="AU465" s="0"/>
      <c r="AW465" s="0"/>
      <c r="AX465" s="0"/>
      <c r="AY465" s="0"/>
      <c r="BA465" s="0"/>
      <c r="BB465" s="0"/>
      <c r="BC465" s="0"/>
      <c r="BE465" s="0"/>
      <c r="BF465" s="0"/>
      <c r="BG465" s="0"/>
      <c r="BI465" s="0"/>
      <c r="BJ465" s="0"/>
      <c r="BK465" s="0"/>
      <c r="BM465" s="0"/>
      <c r="BN465" s="0"/>
      <c r="BO465" s="0"/>
    </row>
    <row r="466" customFormat="false" ht="12.75" hidden="false" customHeight="false" outlineLevel="0" collapsed="false">
      <c r="A466" s="0"/>
      <c r="B466" s="0"/>
      <c r="C466" s="0"/>
      <c r="E466" s="0"/>
      <c r="F466" s="0"/>
      <c r="G466" s="0"/>
      <c r="I466" s="0"/>
      <c r="J466" s="0"/>
      <c r="K466" s="0"/>
      <c r="M466" s="0"/>
      <c r="N466" s="0"/>
      <c r="O466" s="0"/>
      <c r="Q466" s="0"/>
      <c r="R466" s="0"/>
      <c r="S466" s="0"/>
      <c r="U466" s="0"/>
      <c r="V466" s="0"/>
      <c r="W466" s="0"/>
      <c r="Y466" s="0"/>
      <c r="Z466" s="0"/>
      <c r="AA466" s="0"/>
      <c r="AC466" s="0"/>
      <c r="AD466" s="0"/>
      <c r="AE466" s="0"/>
      <c r="AG466" s="0"/>
      <c r="AH466" s="0"/>
      <c r="AI466" s="0"/>
      <c r="AK466" s="0"/>
      <c r="AL466" s="0"/>
      <c r="AM466" s="0"/>
      <c r="AO466" s="0"/>
      <c r="AP466" s="0"/>
      <c r="AQ466" s="0"/>
      <c r="AS466" s="0"/>
      <c r="AT466" s="0"/>
      <c r="AU466" s="0"/>
      <c r="AW466" s="0"/>
      <c r="AX466" s="0"/>
      <c r="AY466" s="0"/>
      <c r="BA466" s="0"/>
      <c r="BB466" s="0"/>
      <c r="BC466" s="0"/>
      <c r="BE466" s="0"/>
      <c r="BF466" s="0"/>
      <c r="BG466" s="0"/>
      <c r="BI466" s="0"/>
      <c r="BJ466" s="0"/>
      <c r="BK466" s="0"/>
      <c r="BM466" s="0"/>
      <c r="BN466" s="0"/>
      <c r="BO466" s="0"/>
    </row>
    <row r="467" customFormat="false" ht="12.75" hidden="false" customHeight="false" outlineLevel="0" collapsed="false">
      <c r="A467" s="0"/>
      <c r="B467" s="0"/>
      <c r="C467" s="0"/>
      <c r="E467" s="0"/>
      <c r="F467" s="0"/>
      <c r="G467" s="0"/>
      <c r="I467" s="0"/>
      <c r="J467" s="0"/>
      <c r="K467" s="0"/>
      <c r="M467" s="0"/>
      <c r="N467" s="0"/>
      <c r="O467" s="0"/>
      <c r="Q467" s="0"/>
      <c r="R467" s="0"/>
      <c r="S467" s="0"/>
      <c r="U467" s="0"/>
      <c r="V467" s="0"/>
      <c r="W467" s="0"/>
      <c r="Y467" s="0"/>
      <c r="Z467" s="0"/>
      <c r="AA467" s="0"/>
      <c r="AC467" s="0"/>
      <c r="AD467" s="0"/>
      <c r="AE467" s="0"/>
      <c r="AG467" s="0"/>
      <c r="AH467" s="0"/>
      <c r="AI467" s="0"/>
      <c r="AK467" s="0"/>
      <c r="AL467" s="0"/>
      <c r="AM467" s="0"/>
      <c r="AO467" s="0"/>
      <c r="AP467" s="0"/>
      <c r="AQ467" s="0"/>
      <c r="AS467" s="0"/>
      <c r="AT467" s="0"/>
      <c r="AU467" s="0"/>
      <c r="AW467" s="0"/>
      <c r="AX467" s="0"/>
      <c r="AY467" s="0"/>
      <c r="BA467" s="0"/>
      <c r="BB467" s="0"/>
      <c r="BC467" s="0"/>
      <c r="BE467" s="0"/>
      <c r="BF467" s="0"/>
      <c r="BG467" s="0"/>
      <c r="BI467" s="0"/>
      <c r="BJ467" s="0"/>
      <c r="BK467" s="0"/>
      <c r="BM467" s="0"/>
      <c r="BN467" s="0"/>
      <c r="BO467" s="0"/>
    </row>
    <row r="468" customFormat="false" ht="12.75" hidden="false" customHeight="false" outlineLevel="0" collapsed="false">
      <c r="A468" s="0"/>
      <c r="B468" s="0"/>
      <c r="C468" s="0"/>
      <c r="E468" s="0"/>
      <c r="F468" s="0"/>
      <c r="G468" s="0"/>
      <c r="I468" s="0"/>
      <c r="J468" s="0"/>
      <c r="K468" s="0"/>
      <c r="M468" s="0"/>
      <c r="N468" s="0"/>
      <c r="O468" s="0"/>
      <c r="Q468" s="0"/>
      <c r="R468" s="0"/>
      <c r="S468" s="0"/>
      <c r="U468" s="0"/>
      <c r="V468" s="0"/>
      <c r="W468" s="0"/>
      <c r="Y468" s="0"/>
      <c r="Z468" s="0"/>
      <c r="AA468" s="0"/>
      <c r="AC468" s="0"/>
      <c r="AD468" s="0"/>
      <c r="AE468" s="0"/>
      <c r="AG468" s="0"/>
      <c r="AH468" s="0"/>
      <c r="AI468" s="0"/>
      <c r="AK468" s="0"/>
      <c r="AL468" s="0"/>
      <c r="AM468" s="0"/>
      <c r="AO468" s="0"/>
      <c r="AP468" s="0"/>
      <c r="AQ468" s="0"/>
      <c r="AS468" s="0"/>
      <c r="AT468" s="0"/>
      <c r="AU468" s="0"/>
      <c r="AW468" s="0"/>
      <c r="AX468" s="0"/>
      <c r="AY468" s="0"/>
      <c r="BA468" s="0"/>
      <c r="BB468" s="0"/>
      <c r="BC468" s="0"/>
      <c r="BE468" s="0"/>
      <c r="BF468" s="0"/>
      <c r="BG468" s="0"/>
      <c r="BI468" s="0"/>
      <c r="BJ468" s="0"/>
      <c r="BK468" s="0"/>
      <c r="BM468" s="0"/>
      <c r="BN468" s="0"/>
      <c r="BO468" s="0"/>
    </row>
    <row r="469" customFormat="false" ht="12.75" hidden="false" customHeight="false" outlineLevel="0" collapsed="false">
      <c r="A469" s="0"/>
      <c r="B469" s="0"/>
      <c r="C469" s="0"/>
      <c r="E469" s="0"/>
      <c r="F469" s="0"/>
      <c r="G469" s="0"/>
      <c r="I469" s="0"/>
      <c r="J469" s="0"/>
      <c r="K469" s="0"/>
      <c r="M469" s="0"/>
      <c r="N469" s="0"/>
      <c r="O469" s="0"/>
      <c r="Q469" s="0"/>
      <c r="R469" s="0"/>
      <c r="S469" s="0"/>
      <c r="U469" s="0"/>
      <c r="V469" s="0"/>
      <c r="W469" s="0"/>
      <c r="Y469" s="0"/>
      <c r="Z469" s="0"/>
      <c r="AA469" s="0"/>
      <c r="AC469" s="0"/>
      <c r="AD469" s="0"/>
      <c r="AE469" s="0"/>
      <c r="AG469" s="0"/>
      <c r="AH469" s="0"/>
      <c r="AI469" s="0"/>
      <c r="AK469" s="0"/>
      <c r="AL469" s="0"/>
      <c r="AM469" s="0"/>
      <c r="AO469" s="0"/>
      <c r="AP469" s="0"/>
      <c r="AQ469" s="0"/>
      <c r="AS469" s="0"/>
      <c r="AT469" s="0"/>
      <c r="AU469" s="0"/>
      <c r="AW469" s="0"/>
      <c r="AX469" s="0"/>
      <c r="AY469" s="0"/>
      <c r="BA469" s="0"/>
      <c r="BB469" s="0"/>
      <c r="BC469" s="0"/>
      <c r="BE469" s="0"/>
      <c r="BF469" s="0"/>
      <c r="BG469" s="0"/>
      <c r="BI469" s="0"/>
      <c r="BJ469" s="0"/>
      <c r="BK469" s="0"/>
      <c r="BM469" s="0"/>
      <c r="BN469" s="0"/>
      <c r="BO469" s="0"/>
    </row>
    <row r="470" customFormat="false" ht="12.75" hidden="false" customHeight="false" outlineLevel="0" collapsed="false">
      <c r="A470" s="0"/>
      <c r="B470" s="0"/>
      <c r="C470" s="0"/>
      <c r="E470" s="0"/>
      <c r="F470" s="0"/>
      <c r="G470" s="0"/>
      <c r="I470" s="0"/>
      <c r="J470" s="0"/>
      <c r="K470" s="0"/>
      <c r="M470" s="0"/>
      <c r="N470" s="0"/>
      <c r="O470" s="0"/>
      <c r="Q470" s="0"/>
      <c r="R470" s="0"/>
      <c r="S470" s="0"/>
      <c r="U470" s="0"/>
      <c r="V470" s="0"/>
      <c r="W470" s="0"/>
      <c r="Y470" s="0"/>
      <c r="Z470" s="0"/>
      <c r="AA470" s="0"/>
      <c r="AC470" s="0"/>
      <c r="AD470" s="0"/>
      <c r="AE470" s="0"/>
      <c r="AG470" s="0"/>
      <c r="AH470" s="0"/>
      <c r="AI470" s="0"/>
      <c r="AK470" s="0"/>
      <c r="AL470" s="0"/>
      <c r="AM470" s="0"/>
      <c r="AO470" s="0"/>
      <c r="AP470" s="0"/>
      <c r="AQ470" s="0"/>
      <c r="AS470" s="0"/>
      <c r="AT470" s="0"/>
      <c r="AU470" s="0"/>
      <c r="AW470" s="0"/>
      <c r="AX470" s="0"/>
      <c r="AY470" s="0"/>
      <c r="BA470" s="0"/>
      <c r="BB470" s="0"/>
      <c r="BC470" s="0"/>
      <c r="BE470" s="0"/>
      <c r="BF470" s="0"/>
      <c r="BG470" s="0"/>
      <c r="BI470" s="0"/>
      <c r="BJ470" s="0"/>
      <c r="BK470" s="0"/>
      <c r="BM470" s="0"/>
      <c r="BN470" s="0"/>
      <c r="BO470" s="0"/>
    </row>
    <row r="471" customFormat="false" ht="12.75" hidden="false" customHeight="false" outlineLevel="0" collapsed="false">
      <c r="A471" s="0"/>
      <c r="B471" s="0"/>
      <c r="C471" s="0"/>
      <c r="E471" s="0"/>
      <c r="F471" s="0"/>
      <c r="G471" s="0"/>
      <c r="I471" s="0"/>
      <c r="J471" s="0"/>
      <c r="K471" s="0"/>
      <c r="M471" s="0"/>
      <c r="N471" s="0"/>
      <c r="O471" s="0"/>
      <c r="Q471" s="0"/>
      <c r="R471" s="0"/>
      <c r="S471" s="0"/>
      <c r="U471" s="0"/>
      <c r="V471" s="0"/>
      <c r="W471" s="0"/>
      <c r="Y471" s="0"/>
      <c r="Z471" s="0"/>
      <c r="AA471" s="0"/>
      <c r="AC471" s="0"/>
      <c r="AD471" s="0"/>
      <c r="AE471" s="0"/>
      <c r="AG471" s="0"/>
      <c r="AH471" s="0"/>
      <c r="AI471" s="0"/>
      <c r="AK471" s="0"/>
      <c r="AL471" s="0"/>
      <c r="AM471" s="0"/>
      <c r="AO471" s="0"/>
      <c r="AP471" s="0"/>
      <c r="AQ471" s="0"/>
      <c r="AS471" s="0"/>
      <c r="AT471" s="0"/>
      <c r="AU471" s="0"/>
      <c r="AW471" s="0"/>
      <c r="AX471" s="0"/>
      <c r="AY471" s="0"/>
      <c r="BA471" s="0"/>
      <c r="BB471" s="0"/>
      <c r="BC471" s="0"/>
      <c r="BE471" s="0"/>
      <c r="BF471" s="0"/>
      <c r="BG471" s="0"/>
      <c r="BI471" s="0"/>
      <c r="BJ471" s="0"/>
      <c r="BK471" s="0"/>
      <c r="BM471" s="0"/>
      <c r="BN471" s="0"/>
      <c r="BO471" s="0"/>
    </row>
    <row r="472" customFormat="false" ht="12.75" hidden="false" customHeight="false" outlineLevel="0" collapsed="false">
      <c r="A472" s="0"/>
      <c r="B472" s="0"/>
      <c r="C472" s="0"/>
      <c r="E472" s="0"/>
      <c r="F472" s="0"/>
      <c r="G472" s="0"/>
      <c r="I472" s="0"/>
      <c r="J472" s="0"/>
      <c r="K472" s="0"/>
      <c r="M472" s="0"/>
      <c r="N472" s="0"/>
      <c r="O472" s="0"/>
      <c r="Q472" s="0"/>
      <c r="R472" s="0"/>
      <c r="S472" s="0"/>
      <c r="U472" s="0"/>
      <c r="V472" s="0"/>
      <c r="W472" s="0"/>
      <c r="Y472" s="0"/>
      <c r="Z472" s="0"/>
      <c r="AA472" s="0"/>
      <c r="AC472" s="0"/>
      <c r="AD472" s="0"/>
      <c r="AE472" s="0"/>
      <c r="AG472" s="0"/>
      <c r="AH472" s="0"/>
      <c r="AI472" s="0"/>
      <c r="AK472" s="0"/>
      <c r="AL472" s="0"/>
      <c r="AM472" s="0"/>
      <c r="AO472" s="0"/>
      <c r="AP472" s="0"/>
      <c r="AQ472" s="0"/>
      <c r="AS472" s="0"/>
      <c r="AT472" s="0"/>
      <c r="AU472" s="0"/>
      <c r="AW472" s="0"/>
      <c r="AX472" s="0"/>
      <c r="AY472" s="0"/>
      <c r="BA472" s="0"/>
      <c r="BB472" s="0"/>
      <c r="BC472" s="0"/>
      <c r="BE472" s="0"/>
      <c r="BF472" s="0"/>
      <c r="BG472" s="0"/>
      <c r="BI472" s="0"/>
      <c r="BJ472" s="0"/>
      <c r="BK472" s="0"/>
      <c r="BM472" s="0"/>
      <c r="BN472" s="0"/>
      <c r="BO472" s="0"/>
    </row>
    <row r="473" customFormat="false" ht="12.75" hidden="false" customHeight="false" outlineLevel="0" collapsed="false">
      <c r="A473" s="0"/>
      <c r="B473" s="0"/>
      <c r="C473" s="0"/>
      <c r="E473" s="0"/>
      <c r="F473" s="0"/>
      <c r="G473" s="0"/>
      <c r="I473" s="0"/>
      <c r="J473" s="0"/>
      <c r="K473" s="0"/>
      <c r="M473" s="0"/>
      <c r="N473" s="0"/>
      <c r="O473" s="0"/>
      <c r="Q473" s="0"/>
      <c r="R473" s="0"/>
      <c r="S473" s="0"/>
      <c r="U473" s="0"/>
      <c r="V473" s="0"/>
      <c r="W473" s="0"/>
      <c r="Y473" s="0"/>
      <c r="Z473" s="0"/>
      <c r="AA473" s="0"/>
      <c r="AC473" s="0"/>
      <c r="AD473" s="0"/>
      <c r="AE473" s="0"/>
      <c r="AG473" s="0"/>
      <c r="AH473" s="0"/>
      <c r="AI473" s="0"/>
      <c r="AK473" s="0"/>
      <c r="AL473" s="0"/>
      <c r="AM473" s="0"/>
      <c r="AO473" s="0"/>
      <c r="AP473" s="0"/>
      <c r="AQ473" s="0"/>
      <c r="AS473" s="0"/>
      <c r="AT473" s="0"/>
      <c r="AU473" s="0"/>
      <c r="AW473" s="0"/>
      <c r="AX473" s="0"/>
      <c r="AY473" s="0"/>
      <c r="BA473" s="0"/>
      <c r="BB473" s="0"/>
      <c r="BC473" s="0"/>
      <c r="BE473" s="0"/>
      <c r="BF473" s="0"/>
      <c r="BG473" s="0"/>
      <c r="BI473" s="0"/>
      <c r="BJ473" s="0"/>
      <c r="BK473" s="0"/>
      <c r="BM473" s="0"/>
      <c r="BN473" s="0"/>
      <c r="BO473" s="0"/>
    </row>
    <row r="474" customFormat="false" ht="12.75" hidden="false" customHeight="false" outlineLevel="0" collapsed="false">
      <c r="A474" s="0"/>
      <c r="B474" s="0"/>
      <c r="C474" s="0"/>
      <c r="E474" s="0"/>
      <c r="F474" s="0"/>
      <c r="G474" s="0"/>
      <c r="I474" s="0"/>
      <c r="J474" s="0"/>
      <c r="K474" s="0"/>
      <c r="M474" s="0"/>
      <c r="N474" s="0"/>
      <c r="O474" s="0"/>
      <c r="Q474" s="0"/>
      <c r="R474" s="0"/>
      <c r="S474" s="0"/>
      <c r="U474" s="0"/>
      <c r="V474" s="0"/>
      <c r="W474" s="0"/>
      <c r="Y474" s="0"/>
      <c r="Z474" s="0"/>
      <c r="AA474" s="0"/>
      <c r="AC474" s="0"/>
      <c r="AD474" s="0"/>
      <c r="AE474" s="0"/>
      <c r="AG474" s="0"/>
      <c r="AH474" s="0"/>
      <c r="AI474" s="0"/>
      <c r="AK474" s="0"/>
      <c r="AL474" s="0"/>
      <c r="AM474" s="0"/>
      <c r="AO474" s="0"/>
      <c r="AP474" s="0"/>
      <c r="AQ474" s="0"/>
      <c r="AS474" s="0"/>
      <c r="AT474" s="0"/>
      <c r="AU474" s="0"/>
      <c r="AW474" s="0"/>
      <c r="AX474" s="0"/>
      <c r="AY474" s="0"/>
      <c r="BA474" s="0"/>
      <c r="BB474" s="0"/>
      <c r="BC474" s="0"/>
      <c r="BE474" s="0"/>
      <c r="BF474" s="0"/>
      <c r="BG474" s="0"/>
      <c r="BI474" s="0"/>
      <c r="BJ474" s="0"/>
      <c r="BK474" s="0"/>
      <c r="BM474" s="0"/>
      <c r="BN474" s="0"/>
      <c r="BO474" s="0"/>
    </row>
    <row r="475" customFormat="false" ht="12.75" hidden="false" customHeight="false" outlineLevel="0" collapsed="false">
      <c r="A475" s="0"/>
      <c r="B475" s="0"/>
      <c r="C475" s="0"/>
      <c r="E475" s="0"/>
      <c r="F475" s="0"/>
      <c r="G475" s="0"/>
      <c r="I475" s="0"/>
      <c r="J475" s="0"/>
      <c r="K475" s="0"/>
      <c r="M475" s="0"/>
      <c r="N475" s="0"/>
      <c r="O475" s="0"/>
      <c r="Q475" s="0"/>
      <c r="R475" s="0"/>
      <c r="S475" s="0"/>
      <c r="U475" s="0"/>
      <c r="V475" s="0"/>
      <c r="W475" s="0"/>
      <c r="Y475" s="0"/>
      <c r="Z475" s="0"/>
      <c r="AA475" s="0"/>
      <c r="AC475" s="0"/>
      <c r="AD475" s="0"/>
      <c r="AE475" s="0"/>
      <c r="AG475" s="0"/>
      <c r="AH475" s="0"/>
      <c r="AI475" s="0"/>
      <c r="AK475" s="0"/>
      <c r="AL475" s="0"/>
      <c r="AM475" s="0"/>
      <c r="AO475" s="0"/>
      <c r="AP475" s="0"/>
      <c r="AQ475" s="0"/>
      <c r="AS475" s="0"/>
      <c r="AT475" s="0"/>
      <c r="AU475" s="0"/>
      <c r="AW475" s="0"/>
      <c r="AX475" s="0"/>
      <c r="AY475" s="0"/>
      <c r="BA475" s="0"/>
      <c r="BB475" s="0"/>
      <c r="BC475" s="0"/>
      <c r="BE475" s="0"/>
      <c r="BF475" s="0"/>
      <c r="BG475" s="0"/>
      <c r="BI475" s="0"/>
      <c r="BJ475" s="0"/>
      <c r="BK475" s="0"/>
      <c r="BM475" s="0"/>
      <c r="BN475" s="0"/>
      <c r="BO475" s="0"/>
    </row>
    <row r="476" customFormat="false" ht="12.75" hidden="false" customHeight="false" outlineLevel="0" collapsed="false">
      <c r="A476" s="0"/>
      <c r="B476" s="0"/>
      <c r="C476" s="0"/>
      <c r="E476" s="0"/>
      <c r="F476" s="0"/>
      <c r="G476" s="0"/>
      <c r="I476" s="0"/>
      <c r="J476" s="0"/>
      <c r="K476" s="0"/>
      <c r="M476" s="0"/>
      <c r="N476" s="0"/>
      <c r="O476" s="0"/>
      <c r="Q476" s="0"/>
      <c r="R476" s="0"/>
      <c r="S476" s="0"/>
      <c r="U476" s="0"/>
      <c r="V476" s="0"/>
      <c r="W476" s="0"/>
      <c r="Y476" s="0"/>
      <c r="Z476" s="0"/>
      <c r="AA476" s="0"/>
      <c r="AC476" s="0"/>
      <c r="AD476" s="0"/>
      <c r="AE476" s="0"/>
      <c r="AG476" s="0"/>
      <c r="AH476" s="0"/>
      <c r="AI476" s="0"/>
      <c r="AK476" s="0"/>
      <c r="AL476" s="0"/>
      <c r="AM476" s="0"/>
      <c r="AO476" s="0"/>
      <c r="AP476" s="0"/>
      <c r="AQ476" s="0"/>
      <c r="AS476" s="0"/>
      <c r="AT476" s="0"/>
      <c r="AU476" s="0"/>
      <c r="AW476" s="0"/>
      <c r="AX476" s="0"/>
      <c r="AY476" s="0"/>
      <c r="BA476" s="0"/>
      <c r="BB476" s="0"/>
      <c r="BC476" s="0"/>
      <c r="BE476" s="0"/>
      <c r="BF476" s="0"/>
      <c r="BG476" s="0"/>
      <c r="BI476" s="0"/>
      <c r="BJ476" s="0"/>
      <c r="BK476" s="0"/>
      <c r="BM476" s="0"/>
      <c r="BN476" s="0"/>
      <c r="BO476" s="0"/>
    </row>
    <row r="477" customFormat="false" ht="12.75" hidden="false" customHeight="false" outlineLevel="0" collapsed="false">
      <c r="A477" s="0"/>
      <c r="B477" s="0"/>
      <c r="C477" s="0"/>
      <c r="E477" s="0"/>
      <c r="F477" s="0"/>
      <c r="G477" s="0"/>
      <c r="I477" s="0"/>
      <c r="J477" s="0"/>
      <c r="K477" s="0"/>
      <c r="M477" s="0"/>
      <c r="N477" s="0"/>
      <c r="O477" s="0"/>
      <c r="Q477" s="0"/>
      <c r="R477" s="0"/>
      <c r="S477" s="0"/>
      <c r="U477" s="0"/>
      <c r="V477" s="0"/>
      <c r="W477" s="0"/>
      <c r="Y477" s="0"/>
      <c r="Z477" s="0"/>
      <c r="AA477" s="0"/>
      <c r="AC477" s="0"/>
      <c r="AD477" s="0"/>
      <c r="AE477" s="0"/>
      <c r="AG477" s="0"/>
      <c r="AH477" s="0"/>
      <c r="AI477" s="0"/>
      <c r="AK477" s="0"/>
      <c r="AL477" s="0"/>
      <c r="AM477" s="0"/>
      <c r="AO477" s="0"/>
      <c r="AP477" s="0"/>
      <c r="AQ477" s="0"/>
      <c r="AS477" s="0"/>
      <c r="AT477" s="0"/>
      <c r="AU477" s="0"/>
      <c r="AW477" s="0"/>
      <c r="AX477" s="0"/>
      <c r="AY477" s="0"/>
      <c r="BA477" s="0"/>
      <c r="BB477" s="0"/>
      <c r="BC477" s="0"/>
      <c r="BE477" s="0"/>
      <c r="BF477" s="0"/>
      <c r="BG477" s="0"/>
      <c r="BI477" s="0"/>
      <c r="BJ477" s="0"/>
      <c r="BK477" s="0"/>
      <c r="BM477" s="0"/>
      <c r="BN477" s="0"/>
      <c r="BO477" s="0"/>
    </row>
    <row r="478" customFormat="false" ht="12.75" hidden="false" customHeight="false" outlineLevel="0" collapsed="false">
      <c r="A478" s="0"/>
      <c r="B478" s="0"/>
      <c r="C478" s="0"/>
      <c r="E478" s="0"/>
      <c r="F478" s="0"/>
      <c r="G478" s="0"/>
      <c r="I478" s="0"/>
      <c r="J478" s="0"/>
      <c r="K478" s="0"/>
      <c r="M478" s="0"/>
      <c r="N478" s="0"/>
      <c r="O478" s="0"/>
      <c r="Q478" s="0"/>
      <c r="R478" s="0"/>
      <c r="S478" s="0"/>
      <c r="U478" s="0"/>
      <c r="V478" s="0"/>
      <c r="W478" s="0"/>
      <c r="Y478" s="0"/>
      <c r="Z478" s="0"/>
      <c r="AA478" s="0"/>
      <c r="AC478" s="0"/>
      <c r="AD478" s="0"/>
      <c r="AE478" s="0"/>
      <c r="AG478" s="0"/>
      <c r="AH478" s="0"/>
      <c r="AI478" s="0"/>
      <c r="AK478" s="0"/>
      <c r="AL478" s="0"/>
      <c r="AM478" s="0"/>
      <c r="AO478" s="0"/>
      <c r="AP478" s="0"/>
      <c r="AQ478" s="0"/>
      <c r="AS478" s="0"/>
      <c r="AT478" s="0"/>
      <c r="AU478" s="0"/>
      <c r="AW478" s="0"/>
      <c r="AX478" s="0"/>
      <c r="AY478" s="0"/>
      <c r="BA478" s="0"/>
      <c r="BB478" s="0"/>
      <c r="BC478" s="0"/>
      <c r="BE478" s="0"/>
      <c r="BF478" s="0"/>
      <c r="BG478" s="0"/>
      <c r="BI478" s="0"/>
      <c r="BJ478" s="0"/>
      <c r="BK478" s="0"/>
      <c r="BM478" s="0"/>
      <c r="BN478" s="0"/>
      <c r="BO478" s="0"/>
    </row>
    <row r="479" customFormat="false" ht="12.75" hidden="false" customHeight="false" outlineLevel="0" collapsed="false">
      <c r="A479" s="0"/>
      <c r="B479" s="0"/>
      <c r="C479" s="0"/>
      <c r="E479" s="0"/>
      <c r="F479" s="0"/>
      <c r="G479" s="0"/>
      <c r="I479" s="0"/>
      <c r="J479" s="0"/>
      <c r="K479" s="0"/>
      <c r="M479" s="0"/>
      <c r="N479" s="0"/>
      <c r="O479" s="0"/>
      <c r="Q479" s="0"/>
      <c r="R479" s="0"/>
      <c r="S479" s="0"/>
      <c r="U479" s="0"/>
      <c r="V479" s="0"/>
      <c r="W479" s="0"/>
      <c r="Y479" s="0"/>
      <c r="Z479" s="0"/>
      <c r="AA479" s="0"/>
      <c r="AC479" s="0"/>
      <c r="AD479" s="0"/>
      <c r="AE479" s="0"/>
      <c r="AG479" s="0"/>
      <c r="AH479" s="0"/>
      <c r="AI479" s="0"/>
      <c r="AK479" s="0"/>
      <c r="AL479" s="0"/>
      <c r="AM479" s="0"/>
      <c r="AO479" s="0"/>
      <c r="AP479" s="0"/>
      <c r="AQ479" s="0"/>
      <c r="AS479" s="0"/>
      <c r="AT479" s="0"/>
      <c r="AU479" s="0"/>
      <c r="AW479" s="0"/>
      <c r="AX479" s="0"/>
      <c r="AY479" s="0"/>
      <c r="BA479" s="0"/>
      <c r="BB479" s="0"/>
      <c r="BC479" s="0"/>
      <c r="BE479" s="0"/>
      <c r="BF479" s="0"/>
      <c r="BG479" s="0"/>
      <c r="BI479" s="0"/>
      <c r="BJ479" s="0"/>
      <c r="BK479" s="0"/>
      <c r="BM479" s="0"/>
      <c r="BN479" s="0"/>
      <c r="BO479" s="0"/>
    </row>
    <row r="480" customFormat="false" ht="12.75" hidden="false" customHeight="false" outlineLevel="0" collapsed="false">
      <c r="A480" s="0"/>
      <c r="B480" s="0"/>
      <c r="C480" s="0"/>
      <c r="E480" s="0"/>
      <c r="F480" s="0"/>
      <c r="G480" s="0"/>
      <c r="I480" s="0"/>
      <c r="J480" s="0"/>
      <c r="K480" s="0"/>
      <c r="M480" s="0"/>
      <c r="N480" s="0"/>
      <c r="O480" s="0"/>
      <c r="Q480" s="0"/>
      <c r="R480" s="0"/>
      <c r="S480" s="0"/>
      <c r="U480" s="0"/>
      <c r="V480" s="0"/>
      <c r="W480" s="0"/>
      <c r="Y480" s="0"/>
      <c r="Z480" s="0"/>
      <c r="AA480" s="0"/>
      <c r="AC480" s="0"/>
      <c r="AD480" s="0"/>
      <c r="AE480" s="0"/>
      <c r="AG480" s="0"/>
      <c r="AH480" s="0"/>
      <c r="AI480" s="0"/>
      <c r="AK480" s="0"/>
      <c r="AL480" s="0"/>
      <c r="AM480" s="0"/>
      <c r="AO480" s="0"/>
      <c r="AP480" s="0"/>
      <c r="AQ480" s="0"/>
      <c r="AS480" s="0"/>
      <c r="AT480" s="0"/>
      <c r="AU480" s="0"/>
      <c r="AW480" s="0"/>
      <c r="AX480" s="0"/>
      <c r="AY480" s="0"/>
      <c r="BA480" s="0"/>
      <c r="BB480" s="0"/>
      <c r="BC480" s="0"/>
      <c r="BE480" s="0"/>
      <c r="BF480" s="0"/>
      <c r="BG480" s="0"/>
      <c r="BI480" s="0"/>
      <c r="BJ480" s="0"/>
      <c r="BK480" s="0"/>
      <c r="BM480" s="0"/>
      <c r="BN480" s="0"/>
      <c r="BO480" s="0"/>
    </row>
    <row r="481" customFormat="false" ht="12.75" hidden="false" customHeight="false" outlineLevel="0" collapsed="false">
      <c r="A481" s="0"/>
      <c r="B481" s="0"/>
      <c r="C481" s="0"/>
      <c r="E481" s="0"/>
      <c r="F481" s="0"/>
      <c r="G481" s="0"/>
      <c r="I481" s="0"/>
      <c r="J481" s="0"/>
      <c r="K481" s="0"/>
      <c r="M481" s="0"/>
      <c r="N481" s="0"/>
      <c r="O481" s="0"/>
      <c r="Q481" s="0"/>
      <c r="R481" s="0"/>
      <c r="S481" s="0"/>
      <c r="U481" s="0"/>
      <c r="V481" s="0"/>
      <c r="W481" s="0"/>
      <c r="Y481" s="0"/>
      <c r="Z481" s="0"/>
      <c r="AA481" s="0"/>
      <c r="AC481" s="0"/>
      <c r="AD481" s="0"/>
      <c r="AE481" s="0"/>
      <c r="AG481" s="0"/>
      <c r="AH481" s="0"/>
      <c r="AI481" s="0"/>
      <c r="AK481" s="0"/>
      <c r="AL481" s="0"/>
      <c r="AM481" s="0"/>
      <c r="AO481" s="0"/>
      <c r="AP481" s="0"/>
      <c r="AQ481" s="0"/>
      <c r="AS481" s="0"/>
      <c r="AT481" s="0"/>
      <c r="AU481" s="0"/>
      <c r="AW481" s="0"/>
      <c r="AX481" s="0"/>
      <c r="AY481" s="0"/>
      <c r="BA481" s="0"/>
      <c r="BB481" s="0"/>
      <c r="BC481" s="0"/>
      <c r="BE481" s="0"/>
      <c r="BF481" s="0"/>
      <c r="BG481" s="0"/>
      <c r="BI481" s="0"/>
      <c r="BJ481" s="0"/>
      <c r="BK481" s="0"/>
      <c r="BM481" s="0"/>
      <c r="BN481" s="0"/>
      <c r="BO481" s="0"/>
    </row>
    <row r="482" customFormat="false" ht="12.75" hidden="false" customHeight="false" outlineLevel="0" collapsed="false">
      <c r="A482" s="0"/>
      <c r="B482" s="0"/>
      <c r="C482" s="0"/>
      <c r="E482" s="0"/>
      <c r="F482" s="0"/>
      <c r="G482" s="0"/>
      <c r="I482" s="0"/>
      <c r="J482" s="0"/>
      <c r="K482" s="0"/>
      <c r="M482" s="0"/>
      <c r="N482" s="0"/>
      <c r="O482" s="0"/>
      <c r="Q482" s="0"/>
      <c r="R482" s="0"/>
      <c r="S482" s="0"/>
      <c r="U482" s="0"/>
      <c r="V482" s="0"/>
      <c r="W482" s="0"/>
      <c r="Y482" s="0"/>
      <c r="Z482" s="0"/>
      <c r="AA482" s="0"/>
      <c r="AC482" s="0"/>
      <c r="AD482" s="0"/>
      <c r="AE482" s="0"/>
      <c r="AG482" s="0"/>
      <c r="AH482" s="0"/>
      <c r="AI482" s="0"/>
      <c r="AK482" s="0"/>
      <c r="AL482" s="0"/>
      <c r="AM482" s="0"/>
      <c r="AO482" s="0"/>
      <c r="AP482" s="0"/>
      <c r="AQ482" s="0"/>
      <c r="AS482" s="0"/>
      <c r="AT482" s="0"/>
      <c r="AU482" s="0"/>
      <c r="AW482" s="0"/>
      <c r="AX482" s="0"/>
      <c r="AY482" s="0"/>
      <c r="BA482" s="0"/>
      <c r="BB482" s="0"/>
      <c r="BC482" s="0"/>
      <c r="BE482" s="0"/>
      <c r="BF482" s="0"/>
      <c r="BG482" s="0"/>
      <c r="BI482" s="0"/>
      <c r="BJ482" s="0"/>
      <c r="BK482" s="0"/>
      <c r="BM482" s="0"/>
      <c r="BN482" s="0"/>
      <c r="BO482" s="0"/>
    </row>
    <row r="483" customFormat="false" ht="12.75" hidden="false" customHeight="false" outlineLevel="0" collapsed="false">
      <c r="A483" s="0"/>
      <c r="B483" s="0"/>
      <c r="C483" s="0"/>
      <c r="E483" s="0"/>
      <c r="F483" s="0"/>
      <c r="G483" s="0"/>
      <c r="I483" s="0"/>
      <c r="J483" s="0"/>
      <c r="K483" s="0"/>
      <c r="M483" s="0"/>
      <c r="N483" s="0"/>
      <c r="O483" s="0"/>
      <c r="Q483" s="0"/>
      <c r="R483" s="0"/>
      <c r="S483" s="0"/>
      <c r="U483" s="0"/>
      <c r="V483" s="0"/>
      <c r="W483" s="0"/>
      <c r="Y483" s="0"/>
      <c r="Z483" s="0"/>
      <c r="AA483" s="0"/>
      <c r="AC483" s="0"/>
      <c r="AD483" s="0"/>
      <c r="AE483" s="0"/>
      <c r="AG483" s="0"/>
      <c r="AH483" s="0"/>
      <c r="AI483" s="0"/>
      <c r="AK483" s="0"/>
      <c r="AL483" s="0"/>
      <c r="AM483" s="0"/>
      <c r="AO483" s="0"/>
      <c r="AP483" s="0"/>
      <c r="AQ483" s="0"/>
      <c r="AS483" s="0"/>
      <c r="AT483" s="0"/>
      <c r="AU483" s="0"/>
      <c r="AW483" s="0"/>
      <c r="AX483" s="0"/>
      <c r="AY483" s="0"/>
      <c r="BA483" s="0"/>
      <c r="BB483" s="0"/>
      <c r="BC483" s="0"/>
      <c r="BE483" s="0"/>
      <c r="BF483" s="0"/>
      <c r="BG483" s="0"/>
      <c r="BI483" s="0"/>
      <c r="BJ483" s="0"/>
      <c r="BK483" s="0"/>
      <c r="BM483" s="0"/>
      <c r="BN483" s="0"/>
      <c r="BO483" s="0"/>
    </row>
    <row r="484" customFormat="false" ht="12.75" hidden="false" customHeight="false" outlineLevel="0" collapsed="false">
      <c r="A484" s="0"/>
      <c r="B484" s="0"/>
      <c r="C484" s="0"/>
      <c r="E484" s="0"/>
      <c r="F484" s="0"/>
      <c r="G484" s="0"/>
      <c r="I484" s="0"/>
      <c r="J484" s="0"/>
      <c r="K484" s="0"/>
      <c r="M484" s="0"/>
      <c r="N484" s="0"/>
      <c r="O484" s="0"/>
      <c r="Q484" s="0"/>
      <c r="R484" s="0"/>
      <c r="S484" s="0"/>
      <c r="U484" s="0"/>
      <c r="V484" s="0"/>
      <c r="W484" s="0"/>
      <c r="Y484" s="0"/>
      <c r="Z484" s="0"/>
      <c r="AA484" s="0"/>
      <c r="AC484" s="0"/>
      <c r="AD484" s="0"/>
      <c r="AE484" s="0"/>
      <c r="AG484" s="0"/>
      <c r="AH484" s="0"/>
      <c r="AI484" s="0"/>
      <c r="AK484" s="0"/>
      <c r="AL484" s="0"/>
      <c r="AM484" s="0"/>
      <c r="AO484" s="0"/>
      <c r="AP484" s="0"/>
      <c r="AQ484" s="0"/>
      <c r="AS484" s="0"/>
      <c r="AT484" s="0"/>
      <c r="AU484" s="0"/>
      <c r="AW484" s="0"/>
      <c r="AX484" s="0"/>
      <c r="AY484" s="0"/>
      <c r="BA484" s="0"/>
      <c r="BB484" s="0"/>
      <c r="BC484" s="0"/>
      <c r="BE484" s="0"/>
      <c r="BF484" s="0"/>
      <c r="BG484" s="0"/>
      <c r="BI484" s="0"/>
      <c r="BJ484" s="0"/>
      <c r="BK484" s="0"/>
      <c r="BM484" s="0"/>
      <c r="BN484" s="0"/>
      <c r="BO484" s="0"/>
    </row>
    <row r="485" customFormat="false" ht="12.75" hidden="false" customHeight="false" outlineLevel="0" collapsed="false">
      <c r="A485" s="0"/>
      <c r="B485" s="0"/>
      <c r="C485" s="0"/>
      <c r="E485" s="0"/>
      <c r="F485" s="0"/>
      <c r="G485" s="0"/>
      <c r="I485" s="0"/>
      <c r="J485" s="0"/>
      <c r="K485" s="0"/>
      <c r="M485" s="0"/>
      <c r="N485" s="0"/>
      <c r="O485" s="0"/>
      <c r="Q485" s="0"/>
      <c r="R485" s="0"/>
      <c r="S485" s="0"/>
      <c r="U485" s="0"/>
      <c r="V485" s="0"/>
      <c r="W485" s="0"/>
      <c r="Y485" s="0"/>
      <c r="Z485" s="0"/>
      <c r="AA485" s="0"/>
      <c r="AC485" s="0"/>
      <c r="AD485" s="0"/>
      <c r="AE485" s="0"/>
      <c r="AG485" s="0"/>
      <c r="AH485" s="0"/>
      <c r="AI485" s="0"/>
      <c r="AK485" s="0"/>
      <c r="AL485" s="0"/>
      <c r="AM485" s="0"/>
      <c r="AO485" s="0"/>
      <c r="AP485" s="0"/>
      <c r="AQ485" s="0"/>
      <c r="AS485" s="0"/>
      <c r="AT485" s="0"/>
      <c r="AU485" s="0"/>
      <c r="AW485" s="0"/>
      <c r="AX485" s="0"/>
      <c r="AY485" s="0"/>
      <c r="BA485" s="0"/>
      <c r="BB485" s="0"/>
      <c r="BC485" s="0"/>
      <c r="BE485" s="0"/>
      <c r="BF485" s="0"/>
      <c r="BG485" s="0"/>
      <c r="BI485" s="0"/>
      <c r="BJ485" s="0"/>
      <c r="BK485" s="0"/>
      <c r="BM485" s="0"/>
      <c r="BN485" s="0"/>
      <c r="BO485" s="0"/>
    </row>
    <row r="486" customFormat="false" ht="12.75" hidden="false" customHeight="false" outlineLevel="0" collapsed="false">
      <c r="A486" s="0"/>
      <c r="B486" s="0"/>
      <c r="C486" s="0"/>
      <c r="E486" s="0"/>
      <c r="F486" s="0"/>
      <c r="G486" s="0"/>
      <c r="I486" s="0"/>
      <c r="J486" s="0"/>
      <c r="K486" s="0"/>
      <c r="M486" s="0"/>
      <c r="N486" s="0"/>
      <c r="O486" s="0"/>
      <c r="Q486" s="0"/>
      <c r="R486" s="0"/>
      <c r="S486" s="0"/>
      <c r="U486" s="0"/>
      <c r="V486" s="0"/>
      <c r="W486" s="0"/>
      <c r="Y486" s="0"/>
      <c r="Z486" s="0"/>
      <c r="AA486" s="0"/>
      <c r="AC486" s="0"/>
      <c r="AD486" s="0"/>
      <c r="AE486" s="0"/>
      <c r="AG486" s="0"/>
      <c r="AH486" s="0"/>
      <c r="AI486" s="0"/>
      <c r="AK486" s="0"/>
      <c r="AL486" s="0"/>
      <c r="AM486" s="0"/>
      <c r="AO486" s="0"/>
      <c r="AP486" s="0"/>
      <c r="AQ486" s="0"/>
      <c r="AS486" s="0"/>
      <c r="AT486" s="0"/>
      <c r="AU486" s="0"/>
      <c r="AW486" s="0"/>
      <c r="AX486" s="0"/>
      <c r="AY486" s="0"/>
      <c r="BA486" s="0"/>
      <c r="BB486" s="0"/>
      <c r="BC486" s="0"/>
      <c r="BE486" s="0"/>
      <c r="BF486" s="0"/>
      <c r="BG486" s="0"/>
      <c r="BI486" s="0"/>
      <c r="BJ486" s="0"/>
      <c r="BK486" s="0"/>
      <c r="BM486" s="0"/>
      <c r="BN486" s="0"/>
      <c r="BO486" s="0"/>
    </row>
    <row r="487" customFormat="false" ht="12.75" hidden="false" customHeight="false" outlineLevel="0" collapsed="false">
      <c r="A487" s="0"/>
      <c r="B487" s="0"/>
      <c r="C487" s="0"/>
      <c r="E487" s="0"/>
      <c r="F487" s="0"/>
      <c r="G487" s="0"/>
      <c r="I487" s="0"/>
      <c r="J487" s="0"/>
      <c r="K487" s="0"/>
      <c r="M487" s="0"/>
      <c r="N487" s="0"/>
      <c r="O487" s="0"/>
      <c r="Q487" s="0"/>
      <c r="R487" s="0"/>
      <c r="S487" s="0"/>
      <c r="U487" s="0"/>
      <c r="V487" s="0"/>
      <c r="W487" s="0"/>
      <c r="Y487" s="0"/>
      <c r="Z487" s="0"/>
      <c r="AA487" s="0"/>
      <c r="AC487" s="0"/>
      <c r="AD487" s="0"/>
      <c r="AE487" s="0"/>
      <c r="AG487" s="0"/>
      <c r="AH487" s="0"/>
      <c r="AI487" s="0"/>
      <c r="AK487" s="0"/>
      <c r="AL487" s="0"/>
      <c r="AM487" s="0"/>
      <c r="AO487" s="0"/>
      <c r="AP487" s="0"/>
      <c r="AQ487" s="0"/>
      <c r="AS487" s="0"/>
      <c r="AT487" s="0"/>
      <c r="AU487" s="0"/>
      <c r="AW487" s="0"/>
      <c r="AX487" s="0"/>
      <c r="AY487" s="0"/>
      <c r="BA487" s="0"/>
      <c r="BB487" s="0"/>
      <c r="BC487" s="0"/>
      <c r="BE487" s="0"/>
      <c r="BF487" s="0"/>
      <c r="BG487" s="0"/>
      <c r="BI487" s="0"/>
      <c r="BJ487" s="0"/>
      <c r="BK487" s="0"/>
      <c r="BM487" s="0"/>
      <c r="BN487" s="0"/>
      <c r="BO487" s="0"/>
    </row>
    <row r="488" customFormat="false" ht="12.75" hidden="false" customHeight="false" outlineLevel="0" collapsed="false">
      <c r="A488" s="0"/>
      <c r="B488" s="0"/>
      <c r="C488" s="0"/>
      <c r="E488" s="0"/>
      <c r="F488" s="0"/>
      <c r="G488" s="0"/>
      <c r="I488" s="0"/>
      <c r="J488" s="0"/>
      <c r="K488" s="0"/>
      <c r="M488" s="0"/>
      <c r="N488" s="0"/>
      <c r="O488" s="0"/>
      <c r="Q488" s="0"/>
      <c r="R488" s="0"/>
      <c r="S488" s="0"/>
      <c r="U488" s="0"/>
      <c r="V488" s="0"/>
      <c r="W488" s="0"/>
      <c r="Y488" s="0"/>
      <c r="Z488" s="0"/>
      <c r="AA488" s="0"/>
      <c r="AC488" s="0"/>
      <c r="AD488" s="0"/>
      <c r="AE488" s="0"/>
      <c r="AG488" s="0"/>
      <c r="AH488" s="0"/>
      <c r="AI488" s="0"/>
      <c r="AK488" s="0"/>
      <c r="AL488" s="0"/>
      <c r="AM488" s="0"/>
      <c r="AO488" s="0"/>
      <c r="AP488" s="0"/>
      <c r="AQ488" s="0"/>
      <c r="AS488" s="0"/>
      <c r="AT488" s="0"/>
      <c r="AU488" s="0"/>
      <c r="AW488" s="0"/>
      <c r="AX488" s="0"/>
      <c r="AY488" s="0"/>
      <c r="BA488" s="0"/>
      <c r="BB488" s="0"/>
      <c r="BC488" s="0"/>
      <c r="BE488" s="0"/>
      <c r="BF488" s="0"/>
      <c r="BG488" s="0"/>
      <c r="BI488" s="0"/>
      <c r="BJ488" s="0"/>
      <c r="BK488" s="0"/>
      <c r="BM488" s="0"/>
      <c r="BN488" s="0"/>
      <c r="BO488" s="0"/>
    </row>
    <row r="489" customFormat="false" ht="12.75" hidden="false" customHeight="false" outlineLevel="0" collapsed="false">
      <c r="A489" s="0"/>
      <c r="B489" s="0"/>
      <c r="C489" s="0"/>
      <c r="E489" s="0"/>
      <c r="F489" s="0"/>
      <c r="G489" s="0"/>
      <c r="I489" s="0"/>
      <c r="J489" s="0"/>
      <c r="K489" s="0"/>
      <c r="M489" s="0"/>
      <c r="N489" s="0"/>
      <c r="O489" s="0"/>
      <c r="Q489" s="0"/>
      <c r="R489" s="0"/>
      <c r="S489" s="0"/>
      <c r="U489" s="0"/>
      <c r="V489" s="0"/>
      <c r="W489" s="0"/>
      <c r="Y489" s="0"/>
      <c r="Z489" s="0"/>
      <c r="AA489" s="0"/>
      <c r="AC489" s="0"/>
      <c r="AD489" s="0"/>
      <c r="AE489" s="0"/>
      <c r="AG489" s="0"/>
      <c r="AH489" s="0"/>
      <c r="AI489" s="0"/>
      <c r="AK489" s="0"/>
      <c r="AL489" s="0"/>
      <c r="AM489" s="0"/>
      <c r="AO489" s="0"/>
      <c r="AP489" s="0"/>
      <c r="AQ489" s="0"/>
      <c r="AS489" s="0"/>
      <c r="AT489" s="0"/>
      <c r="AU489" s="0"/>
      <c r="AW489" s="0"/>
      <c r="AX489" s="0"/>
      <c r="AY489" s="0"/>
      <c r="BA489" s="0"/>
      <c r="BB489" s="0"/>
      <c r="BC489" s="0"/>
      <c r="BE489" s="0"/>
      <c r="BF489" s="0"/>
      <c r="BG489" s="0"/>
      <c r="BI489" s="0"/>
      <c r="BJ489" s="0"/>
      <c r="BK489" s="0"/>
      <c r="BM489" s="0"/>
      <c r="BN489" s="0"/>
      <c r="BO489" s="0"/>
    </row>
    <row r="490" customFormat="false" ht="12.75" hidden="false" customHeight="false" outlineLevel="0" collapsed="false">
      <c r="A490" s="0"/>
      <c r="B490" s="0"/>
      <c r="C490" s="0"/>
      <c r="E490" s="0"/>
      <c r="F490" s="0"/>
      <c r="G490" s="0"/>
      <c r="I490" s="0"/>
      <c r="J490" s="0"/>
      <c r="K490" s="0"/>
      <c r="M490" s="0"/>
      <c r="N490" s="0"/>
      <c r="O490" s="0"/>
      <c r="Q490" s="0"/>
      <c r="R490" s="0"/>
      <c r="S490" s="0"/>
      <c r="U490" s="0"/>
      <c r="V490" s="0"/>
      <c r="W490" s="0"/>
      <c r="Y490" s="0"/>
      <c r="Z490" s="0"/>
      <c r="AA490" s="0"/>
      <c r="AC490" s="0"/>
      <c r="AD490" s="0"/>
      <c r="AE490" s="0"/>
      <c r="AG490" s="0"/>
      <c r="AH490" s="0"/>
      <c r="AI490" s="0"/>
      <c r="AK490" s="0"/>
      <c r="AL490" s="0"/>
      <c r="AM490" s="0"/>
      <c r="AO490" s="0"/>
      <c r="AP490" s="0"/>
      <c r="AQ490" s="0"/>
      <c r="AS490" s="0"/>
      <c r="AT490" s="0"/>
      <c r="AU490" s="0"/>
      <c r="AW490" s="0"/>
      <c r="AX490" s="0"/>
      <c r="AY490" s="0"/>
      <c r="BA490" s="0"/>
      <c r="BB490" s="0"/>
      <c r="BC490" s="0"/>
      <c r="BE490" s="0"/>
      <c r="BF490" s="0"/>
      <c r="BG490" s="0"/>
      <c r="BI490" s="0"/>
      <c r="BJ490" s="0"/>
      <c r="BK490" s="0"/>
      <c r="BM490" s="0"/>
      <c r="BN490" s="0"/>
      <c r="BO490" s="0"/>
    </row>
    <row r="491" customFormat="false" ht="12.75" hidden="false" customHeight="false" outlineLevel="0" collapsed="false">
      <c r="A491" s="0"/>
      <c r="B491" s="0"/>
      <c r="C491" s="0"/>
      <c r="E491" s="0"/>
      <c r="F491" s="0"/>
      <c r="G491" s="0"/>
      <c r="I491" s="0"/>
      <c r="J491" s="0"/>
      <c r="K491" s="0"/>
      <c r="M491" s="0"/>
      <c r="N491" s="0"/>
      <c r="O491" s="0"/>
      <c r="Q491" s="0"/>
      <c r="R491" s="0"/>
      <c r="S491" s="0"/>
      <c r="U491" s="0"/>
      <c r="V491" s="0"/>
      <c r="W491" s="0"/>
      <c r="Y491" s="0"/>
      <c r="Z491" s="0"/>
      <c r="AA491" s="0"/>
      <c r="AC491" s="0"/>
      <c r="AD491" s="0"/>
      <c r="AE491" s="0"/>
      <c r="AG491" s="0"/>
      <c r="AH491" s="0"/>
      <c r="AI491" s="0"/>
      <c r="AK491" s="0"/>
      <c r="AL491" s="0"/>
      <c r="AM491" s="0"/>
      <c r="AO491" s="0"/>
      <c r="AP491" s="0"/>
      <c r="AQ491" s="0"/>
      <c r="AS491" s="0"/>
      <c r="AT491" s="0"/>
      <c r="AU491" s="0"/>
      <c r="AW491" s="0"/>
      <c r="AX491" s="0"/>
      <c r="AY491" s="0"/>
      <c r="BA491" s="0"/>
      <c r="BB491" s="0"/>
      <c r="BC491" s="0"/>
      <c r="BE491" s="0"/>
      <c r="BF491" s="0"/>
      <c r="BG491" s="0"/>
      <c r="BI491" s="0"/>
      <c r="BJ491" s="0"/>
      <c r="BK491" s="0"/>
      <c r="BM491" s="0"/>
      <c r="BN491" s="0"/>
      <c r="BO491" s="0"/>
    </row>
    <row r="492" customFormat="false" ht="12.75" hidden="false" customHeight="false" outlineLevel="0" collapsed="false">
      <c r="A492" s="0"/>
      <c r="B492" s="0"/>
      <c r="C492" s="0"/>
      <c r="E492" s="0"/>
      <c r="F492" s="0"/>
      <c r="G492" s="0"/>
      <c r="I492" s="0"/>
      <c r="J492" s="0"/>
      <c r="K492" s="0"/>
      <c r="M492" s="0"/>
      <c r="N492" s="0"/>
      <c r="O492" s="0"/>
      <c r="Q492" s="0"/>
      <c r="R492" s="0"/>
      <c r="S492" s="0"/>
      <c r="U492" s="0"/>
      <c r="V492" s="0"/>
      <c r="W492" s="0"/>
      <c r="Y492" s="0"/>
      <c r="Z492" s="0"/>
      <c r="AA492" s="0"/>
      <c r="AC492" s="0"/>
      <c r="AD492" s="0"/>
      <c r="AE492" s="0"/>
      <c r="AG492" s="0"/>
      <c r="AH492" s="0"/>
      <c r="AI492" s="0"/>
      <c r="AK492" s="0"/>
      <c r="AL492" s="0"/>
      <c r="AM492" s="0"/>
      <c r="AO492" s="0"/>
      <c r="AP492" s="0"/>
      <c r="AQ492" s="0"/>
      <c r="AS492" s="0"/>
      <c r="AT492" s="0"/>
      <c r="AU492" s="0"/>
      <c r="AW492" s="0"/>
      <c r="AX492" s="0"/>
      <c r="AY492" s="0"/>
      <c r="BA492" s="0"/>
      <c r="BB492" s="0"/>
      <c r="BC492" s="0"/>
      <c r="BE492" s="0"/>
      <c r="BF492" s="0"/>
      <c r="BG492" s="0"/>
      <c r="BI492" s="0"/>
      <c r="BJ492" s="0"/>
      <c r="BK492" s="0"/>
      <c r="BM492" s="0"/>
      <c r="BN492" s="0"/>
      <c r="BO492" s="0"/>
    </row>
    <row r="493" customFormat="false" ht="12.75" hidden="false" customHeight="false" outlineLevel="0" collapsed="false">
      <c r="A493" s="0"/>
      <c r="B493" s="0"/>
      <c r="C493" s="0"/>
      <c r="E493" s="0"/>
      <c r="F493" s="0"/>
      <c r="G493" s="0"/>
      <c r="I493" s="0"/>
      <c r="J493" s="0"/>
      <c r="K493" s="0"/>
      <c r="M493" s="0"/>
      <c r="N493" s="0"/>
      <c r="O493" s="0"/>
      <c r="Q493" s="0"/>
      <c r="R493" s="0"/>
      <c r="S493" s="0"/>
      <c r="U493" s="0"/>
      <c r="V493" s="0"/>
      <c r="W493" s="0"/>
      <c r="Y493" s="0"/>
      <c r="Z493" s="0"/>
      <c r="AA493" s="0"/>
      <c r="AC493" s="0"/>
      <c r="AD493" s="0"/>
      <c r="AE493" s="0"/>
      <c r="AG493" s="0"/>
      <c r="AH493" s="0"/>
      <c r="AI493" s="0"/>
      <c r="AK493" s="0"/>
      <c r="AL493" s="0"/>
      <c r="AM493" s="0"/>
      <c r="AO493" s="0"/>
      <c r="AP493" s="0"/>
      <c r="AQ493" s="0"/>
      <c r="AS493" s="0"/>
      <c r="AT493" s="0"/>
      <c r="AU493" s="0"/>
      <c r="AW493" s="0"/>
      <c r="AX493" s="0"/>
      <c r="AY493" s="0"/>
      <c r="BA493" s="0"/>
      <c r="BB493" s="0"/>
      <c r="BC493" s="0"/>
      <c r="BE493" s="0"/>
      <c r="BF493" s="0"/>
      <c r="BG493" s="0"/>
      <c r="BI493" s="0"/>
      <c r="BJ493" s="0"/>
      <c r="BK493" s="0"/>
      <c r="BM493" s="0"/>
      <c r="BN493" s="0"/>
      <c r="BO493" s="0"/>
    </row>
    <row r="494" customFormat="false" ht="12.75" hidden="false" customHeight="false" outlineLevel="0" collapsed="false">
      <c r="A494" s="0"/>
      <c r="B494" s="0"/>
      <c r="C494" s="0"/>
      <c r="E494" s="0"/>
      <c r="F494" s="0"/>
      <c r="G494" s="0"/>
      <c r="I494" s="0"/>
      <c r="J494" s="0"/>
      <c r="K494" s="0"/>
      <c r="M494" s="0"/>
      <c r="N494" s="0"/>
      <c r="O494" s="0"/>
      <c r="Q494" s="0"/>
      <c r="R494" s="0"/>
      <c r="S494" s="0"/>
      <c r="U494" s="0"/>
      <c r="V494" s="0"/>
      <c r="W494" s="0"/>
      <c r="Y494" s="0"/>
      <c r="Z494" s="0"/>
      <c r="AA494" s="0"/>
      <c r="AC494" s="0"/>
      <c r="AD494" s="0"/>
      <c r="AE494" s="0"/>
      <c r="AG494" s="0"/>
      <c r="AH494" s="0"/>
      <c r="AI494" s="0"/>
      <c r="AK494" s="0"/>
      <c r="AL494" s="0"/>
      <c r="AM494" s="0"/>
      <c r="AO494" s="0"/>
      <c r="AP494" s="0"/>
      <c r="AQ494" s="0"/>
      <c r="AS494" s="0"/>
      <c r="AT494" s="0"/>
      <c r="AU494" s="0"/>
      <c r="AW494" s="0"/>
      <c r="AX494" s="0"/>
      <c r="AY494" s="0"/>
      <c r="BA494" s="0"/>
      <c r="BB494" s="0"/>
      <c r="BC494" s="0"/>
      <c r="BE494" s="0"/>
      <c r="BF494" s="0"/>
      <c r="BG494" s="0"/>
      <c r="BI494" s="0"/>
      <c r="BJ494" s="0"/>
      <c r="BK494" s="0"/>
      <c r="BM494" s="0"/>
      <c r="BN494" s="0"/>
      <c r="BO494" s="0"/>
    </row>
    <row r="495" customFormat="false" ht="12.75" hidden="false" customHeight="false" outlineLevel="0" collapsed="false">
      <c r="A495" s="0"/>
      <c r="B495" s="0"/>
      <c r="C495" s="0"/>
      <c r="E495" s="0"/>
      <c r="F495" s="0"/>
      <c r="G495" s="0"/>
      <c r="I495" s="0"/>
      <c r="J495" s="0"/>
      <c r="K495" s="0"/>
      <c r="M495" s="0"/>
      <c r="N495" s="0"/>
      <c r="O495" s="0"/>
      <c r="Q495" s="0"/>
      <c r="R495" s="0"/>
      <c r="S495" s="0"/>
      <c r="U495" s="0"/>
      <c r="V495" s="0"/>
      <c r="W495" s="0"/>
      <c r="Y495" s="0"/>
      <c r="Z495" s="0"/>
      <c r="AA495" s="0"/>
      <c r="AC495" s="0"/>
      <c r="AD495" s="0"/>
      <c r="AE495" s="0"/>
      <c r="AG495" s="0"/>
      <c r="AH495" s="0"/>
      <c r="AI495" s="0"/>
      <c r="AK495" s="0"/>
      <c r="AL495" s="0"/>
      <c r="AM495" s="0"/>
      <c r="AO495" s="0"/>
      <c r="AP495" s="0"/>
      <c r="AQ495" s="0"/>
      <c r="AS495" s="0"/>
      <c r="AT495" s="0"/>
      <c r="AU495" s="0"/>
      <c r="AW495" s="0"/>
      <c r="AX495" s="0"/>
      <c r="AY495" s="0"/>
      <c r="BA495" s="0"/>
      <c r="BB495" s="0"/>
      <c r="BC495" s="0"/>
      <c r="BE495" s="0"/>
      <c r="BF495" s="0"/>
      <c r="BG495" s="0"/>
      <c r="BI495" s="0"/>
      <c r="BJ495" s="0"/>
      <c r="BK495" s="0"/>
      <c r="BM495" s="0"/>
      <c r="BN495" s="0"/>
      <c r="BO495" s="0"/>
    </row>
    <row r="496" customFormat="false" ht="12.75" hidden="false" customHeight="false" outlineLevel="0" collapsed="false">
      <c r="A496" s="0"/>
      <c r="B496" s="0"/>
      <c r="C496" s="0"/>
      <c r="E496" s="0"/>
      <c r="F496" s="0"/>
      <c r="G496" s="0"/>
      <c r="I496" s="0"/>
      <c r="J496" s="0"/>
      <c r="K496" s="0"/>
      <c r="M496" s="0"/>
      <c r="N496" s="0"/>
      <c r="O496" s="0"/>
      <c r="Q496" s="0"/>
      <c r="R496" s="0"/>
      <c r="S496" s="0"/>
      <c r="U496" s="0"/>
      <c r="V496" s="0"/>
      <c r="W496" s="0"/>
      <c r="Y496" s="0"/>
      <c r="Z496" s="0"/>
      <c r="AA496" s="0"/>
      <c r="AC496" s="0"/>
      <c r="AD496" s="0"/>
      <c r="AE496" s="0"/>
      <c r="AG496" s="0"/>
      <c r="AH496" s="0"/>
      <c r="AI496" s="0"/>
      <c r="AK496" s="0"/>
      <c r="AL496" s="0"/>
      <c r="AM496" s="0"/>
      <c r="AO496" s="0"/>
      <c r="AP496" s="0"/>
      <c r="AQ496" s="0"/>
      <c r="AS496" s="0"/>
      <c r="AT496" s="0"/>
      <c r="AU496" s="0"/>
      <c r="AW496" s="0"/>
      <c r="AX496" s="0"/>
      <c r="AY496" s="0"/>
      <c r="BA496" s="0"/>
      <c r="BB496" s="0"/>
      <c r="BC496" s="0"/>
      <c r="BE496" s="0"/>
      <c r="BF496" s="0"/>
      <c r="BG496" s="0"/>
      <c r="BI496" s="0"/>
      <c r="BJ496" s="0"/>
      <c r="BK496" s="0"/>
      <c r="BM496" s="0"/>
      <c r="BN496" s="0"/>
      <c r="BO496" s="0"/>
    </row>
    <row r="497" customFormat="false" ht="12.75" hidden="false" customHeight="false" outlineLevel="0" collapsed="false">
      <c r="A497" s="0"/>
      <c r="B497" s="0"/>
      <c r="C497" s="0"/>
      <c r="E497" s="0"/>
      <c r="F497" s="0"/>
      <c r="G497" s="0"/>
      <c r="I497" s="0"/>
      <c r="J497" s="0"/>
      <c r="K497" s="0"/>
      <c r="M497" s="0"/>
      <c r="N497" s="0"/>
      <c r="O497" s="0"/>
      <c r="Q497" s="0"/>
      <c r="R497" s="0"/>
      <c r="S497" s="0"/>
      <c r="U497" s="0"/>
      <c r="V497" s="0"/>
      <c r="W497" s="0"/>
      <c r="Y497" s="0"/>
      <c r="Z497" s="0"/>
      <c r="AA497" s="0"/>
      <c r="AC497" s="0"/>
      <c r="AD497" s="0"/>
      <c r="AE497" s="0"/>
      <c r="AG497" s="0"/>
      <c r="AH497" s="0"/>
      <c r="AI497" s="0"/>
      <c r="AK497" s="0"/>
      <c r="AL497" s="0"/>
      <c r="AM497" s="0"/>
      <c r="AO497" s="0"/>
      <c r="AP497" s="0"/>
      <c r="AQ497" s="0"/>
      <c r="AS497" s="0"/>
      <c r="AT497" s="0"/>
      <c r="AU497" s="0"/>
      <c r="AW497" s="0"/>
      <c r="AX497" s="0"/>
      <c r="AY497" s="0"/>
      <c r="BA497" s="0"/>
      <c r="BB497" s="0"/>
      <c r="BC497" s="0"/>
      <c r="BE497" s="0"/>
      <c r="BF497" s="0"/>
      <c r="BG497" s="0"/>
      <c r="BI497" s="0"/>
      <c r="BJ497" s="0"/>
      <c r="BK497" s="0"/>
      <c r="BM497" s="0"/>
      <c r="BN497" s="0"/>
      <c r="BO497" s="0"/>
    </row>
    <row r="498" customFormat="false" ht="12.75" hidden="false" customHeight="false" outlineLevel="0" collapsed="false">
      <c r="A498" s="0"/>
      <c r="B498" s="0"/>
      <c r="C498" s="0"/>
      <c r="E498" s="0"/>
      <c r="F498" s="0"/>
      <c r="G498" s="0"/>
      <c r="I498" s="0"/>
      <c r="J498" s="0"/>
      <c r="K498" s="0"/>
      <c r="M498" s="0"/>
      <c r="N498" s="0"/>
      <c r="O498" s="0"/>
      <c r="Q498" s="0"/>
      <c r="R498" s="0"/>
      <c r="S498" s="0"/>
      <c r="U498" s="0"/>
      <c r="V498" s="0"/>
      <c r="W498" s="0"/>
      <c r="Y498" s="0"/>
      <c r="Z498" s="0"/>
      <c r="AA498" s="0"/>
      <c r="AC498" s="0"/>
      <c r="AD498" s="0"/>
      <c r="AE498" s="0"/>
      <c r="AG498" s="0"/>
      <c r="AH498" s="0"/>
      <c r="AI498" s="0"/>
      <c r="AK498" s="0"/>
      <c r="AL498" s="0"/>
      <c r="AM498" s="0"/>
      <c r="AO498" s="0"/>
      <c r="AP498" s="0"/>
      <c r="AQ498" s="0"/>
      <c r="AS498" s="0"/>
      <c r="AT498" s="0"/>
      <c r="AU498" s="0"/>
      <c r="AW498" s="0"/>
      <c r="AX498" s="0"/>
      <c r="AY498" s="0"/>
      <c r="BA498" s="0"/>
      <c r="BB498" s="0"/>
      <c r="BC498" s="0"/>
      <c r="BE498" s="0"/>
      <c r="BF498" s="0"/>
      <c r="BG498" s="0"/>
      <c r="BI498" s="0"/>
      <c r="BJ498" s="0"/>
      <c r="BK498" s="0"/>
      <c r="BM498" s="0"/>
      <c r="BN498" s="0"/>
      <c r="BO498" s="0"/>
    </row>
    <row r="499" customFormat="false" ht="12.75" hidden="false" customHeight="false" outlineLevel="0" collapsed="false">
      <c r="A499" s="0"/>
      <c r="B499" s="0"/>
      <c r="C499" s="0"/>
      <c r="E499" s="0"/>
      <c r="F499" s="0"/>
      <c r="G499" s="0"/>
      <c r="I499" s="0"/>
      <c r="J499" s="0"/>
      <c r="K499" s="0"/>
      <c r="M499" s="0"/>
      <c r="N499" s="0"/>
      <c r="O499" s="0"/>
      <c r="Q499" s="0"/>
      <c r="R499" s="0"/>
      <c r="S499" s="0"/>
      <c r="U499" s="0"/>
      <c r="V499" s="0"/>
      <c r="W499" s="0"/>
      <c r="Y499" s="0"/>
      <c r="Z499" s="0"/>
      <c r="AA499" s="0"/>
      <c r="AC499" s="0"/>
      <c r="AD499" s="0"/>
      <c r="AE499" s="0"/>
      <c r="AG499" s="0"/>
      <c r="AH499" s="0"/>
      <c r="AI499" s="0"/>
      <c r="AK499" s="0"/>
      <c r="AL499" s="0"/>
      <c r="AM499" s="0"/>
      <c r="AO499" s="0"/>
      <c r="AP499" s="0"/>
      <c r="AQ499" s="0"/>
      <c r="AS499" s="0"/>
      <c r="AT499" s="0"/>
      <c r="AU499" s="0"/>
      <c r="AW499" s="0"/>
      <c r="AX499" s="0"/>
      <c r="AY499" s="0"/>
      <c r="BA499" s="0"/>
      <c r="BB499" s="0"/>
      <c r="BC499" s="0"/>
      <c r="BE499" s="0"/>
      <c r="BF499" s="0"/>
      <c r="BG499" s="0"/>
      <c r="BI499" s="0"/>
      <c r="BJ499" s="0"/>
      <c r="BK499" s="0"/>
      <c r="BM499" s="0"/>
      <c r="BN499" s="0"/>
      <c r="BO499" s="0"/>
    </row>
    <row r="500" customFormat="false" ht="12.75" hidden="false" customHeight="false" outlineLevel="0" collapsed="false">
      <c r="A500" s="0"/>
      <c r="B500" s="0"/>
      <c r="C500" s="0"/>
      <c r="E500" s="0"/>
      <c r="F500" s="0"/>
      <c r="G500" s="0"/>
      <c r="I500" s="0"/>
      <c r="J500" s="0"/>
      <c r="K500" s="0"/>
      <c r="M500" s="0"/>
      <c r="N500" s="0"/>
      <c r="O500" s="0"/>
      <c r="Q500" s="0"/>
      <c r="R500" s="0"/>
      <c r="S500" s="0"/>
      <c r="U500" s="0"/>
      <c r="V500" s="0"/>
      <c r="W500" s="0"/>
      <c r="Y500" s="0"/>
      <c r="Z500" s="0"/>
      <c r="AA500" s="0"/>
      <c r="AC500" s="0"/>
      <c r="AD500" s="0"/>
      <c r="AE500" s="0"/>
      <c r="AG500" s="0"/>
      <c r="AH500" s="0"/>
      <c r="AI500" s="0"/>
      <c r="AK500" s="0"/>
      <c r="AL500" s="0"/>
      <c r="AM500" s="0"/>
      <c r="AO500" s="0"/>
      <c r="AP500" s="0"/>
      <c r="AQ500" s="0"/>
      <c r="AS500" s="0"/>
      <c r="AT500" s="0"/>
      <c r="AU500" s="0"/>
      <c r="AW500" s="0"/>
      <c r="AX500" s="0"/>
      <c r="AY500" s="0"/>
      <c r="BA500" s="0"/>
      <c r="BB500" s="0"/>
      <c r="BC500" s="0"/>
      <c r="BE500" s="0"/>
      <c r="BF500" s="0"/>
      <c r="BG500" s="0"/>
      <c r="BI500" s="0"/>
      <c r="BJ500" s="0"/>
      <c r="BK500" s="0"/>
      <c r="BM500" s="0"/>
      <c r="BN500" s="0"/>
      <c r="BO500" s="0"/>
    </row>
    <row r="501" customFormat="false" ht="12.75" hidden="false" customHeight="false" outlineLevel="0" collapsed="false">
      <c r="A501" s="0"/>
      <c r="B501" s="0"/>
      <c r="C501" s="0"/>
      <c r="E501" s="0"/>
      <c r="F501" s="0"/>
      <c r="G501" s="0"/>
      <c r="I501" s="0"/>
      <c r="J501" s="0"/>
      <c r="K501" s="0"/>
      <c r="M501" s="0"/>
      <c r="N501" s="0"/>
      <c r="O501" s="0"/>
      <c r="Q501" s="0"/>
      <c r="R501" s="0"/>
      <c r="S501" s="0"/>
      <c r="U501" s="0"/>
      <c r="V501" s="0"/>
      <c r="W501" s="0"/>
      <c r="Y501" s="0"/>
      <c r="Z501" s="0"/>
      <c r="AA501" s="0"/>
      <c r="AC501" s="0"/>
      <c r="AD501" s="0"/>
      <c r="AE501" s="0"/>
      <c r="AG501" s="0"/>
      <c r="AH501" s="0"/>
      <c r="AI501" s="0"/>
      <c r="AK501" s="0"/>
      <c r="AL501" s="0"/>
      <c r="AM501" s="0"/>
      <c r="AO501" s="0"/>
      <c r="AP501" s="0"/>
      <c r="AQ501" s="0"/>
      <c r="AS501" s="0"/>
      <c r="AT501" s="0"/>
      <c r="AU501" s="0"/>
      <c r="AW501" s="0"/>
      <c r="AX501" s="0"/>
      <c r="AY501" s="0"/>
      <c r="BA501" s="0"/>
      <c r="BB501" s="0"/>
      <c r="BC501" s="0"/>
      <c r="BE501" s="0"/>
      <c r="BF501" s="0"/>
      <c r="BG501" s="0"/>
      <c r="BI501" s="0"/>
      <c r="BJ501" s="0"/>
      <c r="BK501" s="0"/>
      <c r="BM501" s="0"/>
      <c r="BN501" s="0"/>
      <c r="BO501" s="0"/>
    </row>
    <row r="502" customFormat="false" ht="12.75" hidden="false" customHeight="false" outlineLevel="0" collapsed="false">
      <c r="A502" s="0"/>
      <c r="B502" s="0"/>
      <c r="C502" s="0"/>
      <c r="E502" s="0"/>
      <c r="F502" s="0"/>
      <c r="G502" s="0"/>
      <c r="I502" s="0"/>
      <c r="J502" s="0"/>
      <c r="K502" s="0"/>
      <c r="M502" s="0"/>
      <c r="N502" s="0"/>
      <c r="O502" s="0"/>
      <c r="Q502" s="0"/>
      <c r="R502" s="0"/>
      <c r="S502" s="0"/>
      <c r="U502" s="0"/>
      <c r="V502" s="0"/>
      <c r="W502" s="0"/>
      <c r="Y502" s="0"/>
      <c r="Z502" s="0"/>
      <c r="AA502" s="0"/>
      <c r="AC502" s="0"/>
      <c r="AD502" s="0"/>
      <c r="AE502" s="0"/>
      <c r="AG502" s="0"/>
      <c r="AH502" s="0"/>
      <c r="AI502" s="0"/>
      <c r="AK502" s="0"/>
      <c r="AL502" s="0"/>
      <c r="AM502" s="0"/>
      <c r="AO502" s="0"/>
      <c r="AP502" s="0"/>
      <c r="AQ502" s="0"/>
      <c r="AS502" s="0"/>
      <c r="AT502" s="0"/>
      <c r="AU502" s="0"/>
      <c r="AW502" s="0"/>
      <c r="AX502" s="0"/>
      <c r="AY502" s="0"/>
      <c r="BA502" s="0"/>
      <c r="BB502" s="0"/>
      <c r="BC502" s="0"/>
      <c r="BE502" s="0"/>
      <c r="BF502" s="0"/>
      <c r="BG502" s="0"/>
      <c r="BI502" s="0"/>
      <c r="BJ502" s="0"/>
      <c r="BK502" s="0"/>
      <c r="BM502" s="0"/>
      <c r="BN502" s="0"/>
      <c r="BO502" s="0"/>
    </row>
    <row r="503" customFormat="false" ht="12.75" hidden="false" customHeight="false" outlineLevel="0" collapsed="false">
      <c r="A503" s="0"/>
      <c r="B503" s="0"/>
      <c r="C503" s="0"/>
      <c r="E503" s="0"/>
      <c r="F503" s="0"/>
      <c r="G503" s="0"/>
      <c r="I503" s="0"/>
      <c r="J503" s="0"/>
      <c r="K503" s="0"/>
      <c r="M503" s="0"/>
      <c r="N503" s="0"/>
      <c r="O503" s="0"/>
      <c r="Q503" s="0"/>
      <c r="R503" s="0"/>
      <c r="S503" s="0"/>
      <c r="U503" s="0"/>
      <c r="V503" s="0"/>
      <c r="W503" s="0"/>
      <c r="Y503" s="0"/>
      <c r="Z503" s="0"/>
      <c r="AA503" s="0"/>
      <c r="AC503" s="0"/>
      <c r="AD503" s="0"/>
      <c r="AE503" s="0"/>
      <c r="AG503" s="0"/>
      <c r="AH503" s="0"/>
      <c r="AI503" s="0"/>
      <c r="AK503" s="0"/>
      <c r="AL503" s="0"/>
      <c r="AM503" s="0"/>
      <c r="AO503" s="0"/>
      <c r="AP503" s="0"/>
      <c r="AQ503" s="0"/>
      <c r="AS503" s="0"/>
      <c r="AT503" s="0"/>
      <c r="AU503" s="0"/>
      <c r="AW503" s="0"/>
      <c r="AX503" s="0"/>
      <c r="AY503" s="0"/>
      <c r="BA503" s="0"/>
      <c r="BB503" s="0"/>
      <c r="BC503" s="0"/>
      <c r="BE503" s="0"/>
      <c r="BF503" s="0"/>
      <c r="BG503" s="0"/>
      <c r="BI503" s="0"/>
      <c r="BJ503" s="0"/>
      <c r="BK503" s="0"/>
      <c r="BM503" s="0"/>
      <c r="BN503" s="0"/>
      <c r="BO503" s="0"/>
    </row>
    <row r="504" customFormat="false" ht="12.75" hidden="false" customHeight="false" outlineLevel="0" collapsed="false">
      <c r="A504" s="0"/>
      <c r="B504" s="0"/>
      <c r="C504" s="0"/>
      <c r="E504" s="0"/>
      <c r="F504" s="0"/>
      <c r="G504" s="0"/>
      <c r="I504" s="0"/>
      <c r="J504" s="0"/>
      <c r="K504" s="0"/>
      <c r="M504" s="0"/>
      <c r="N504" s="0"/>
      <c r="O504" s="0"/>
      <c r="Q504" s="0"/>
      <c r="R504" s="0"/>
      <c r="S504" s="0"/>
      <c r="U504" s="0"/>
      <c r="V504" s="0"/>
      <c r="W504" s="0"/>
      <c r="Y504" s="0"/>
      <c r="Z504" s="0"/>
      <c r="AA504" s="0"/>
      <c r="AC504" s="0"/>
      <c r="AD504" s="0"/>
      <c r="AE504" s="0"/>
      <c r="AG504" s="0"/>
      <c r="AH504" s="0"/>
      <c r="AI504" s="0"/>
      <c r="AK504" s="0"/>
      <c r="AL504" s="0"/>
      <c r="AM504" s="0"/>
      <c r="AO504" s="0"/>
      <c r="AP504" s="0"/>
      <c r="AQ504" s="0"/>
      <c r="AS504" s="0"/>
      <c r="AT504" s="0"/>
      <c r="AU504" s="0"/>
      <c r="AW504" s="0"/>
      <c r="AX504" s="0"/>
      <c r="AY504" s="0"/>
      <c r="BA504" s="0"/>
      <c r="BB504" s="0"/>
      <c r="BC504" s="0"/>
      <c r="BE504" s="0"/>
      <c r="BF504" s="0"/>
      <c r="BG504" s="0"/>
      <c r="BI504" s="0"/>
      <c r="BJ504" s="0"/>
      <c r="BK504" s="0"/>
      <c r="BM504" s="0"/>
      <c r="BN504" s="0"/>
      <c r="BO504" s="0"/>
    </row>
    <row r="505" customFormat="false" ht="12.75" hidden="false" customHeight="false" outlineLevel="0" collapsed="false">
      <c r="A505" s="0"/>
      <c r="B505" s="0"/>
      <c r="C505" s="0"/>
      <c r="E505" s="0"/>
      <c r="F505" s="0"/>
      <c r="G505" s="0"/>
      <c r="I505" s="0"/>
      <c r="J505" s="0"/>
      <c r="K505" s="0"/>
      <c r="M505" s="0"/>
      <c r="N505" s="0"/>
      <c r="O505" s="0"/>
      <c r="Q505" s="0"/>
      <c r="R505" s="0"/>
      <c r="S505" s="0"/>
      <c r="U505" s="0"/>
      <c r="V505" s="0"/>
      <c r="W505" s="0"/>
      <c r="Y505" s="0"/>
      <c r="Z505" s="0"/>
      <c r="AA505" s="0"/>
      <c r="AC505" s="0"/>
      <c r="AD505" s="0"/>
      <c r="AE505" s="0"/>
      <c r="AG505" s="0"/>
      <c r="AH505" s="0"/>
      <c r="AI505" s="0"/>
      <c r="AK505" s="0"/>
      <c r="AL505" s="0"/>
      <c r="AM505" s="0"/>
      <c r="AO505" s="0"/>
      <c r="AP505" s="0"/>
      <c r="AQ505" s="0"/>
      <c r="AS505" s="0"/>
      <c r="AT505" s="0"/>
      <c r="AU505" s="0"/>
      <c r="AW505" s="0"/>
      <c r="AX505" s="0"/>
      <c r="AY505" s="0"/>
      <c r="BA505" s="0"/>
      <c r="BB505" s="0"/>
      <c r="BC505" s="0"/>
      <c r="BE505" s="0"/>
      <c r="BF505" s="0"/>
      <c r="BG505" s="0"/>
      <c r="BI505" s="0"/>
      <c r="BJ505" s="0"/>
      <c r="BK505" s="0"/>
      <c r="BM505" s="0"/>
      <c r="BN505" s="0"/>
      <c r="BO505" s="0"/>
    </row>
    <row r="506" customFormat="false" ht="12.75" hidden="false" customHeight="false" outlineLevel="0" collapsed="false">
      <c r="A506" s="0"/>
      <c r="B506" s="0"/>
      <c r="C506" s="0"/>
      <c r="E506" s="0"/>
      <c r="F506" s="0"/>
      <c r="G506" s="0"/>
      <c r="I506" s="0"/>
      <c r="J506" s="0"/>
      <c r="K506" s="0"/>
      <c r="M506" s="0"/>
      <c r="N506" s="0"/>
      <c r="O506" s="0"/>
      <c r="Q506" s="0"/>
      <c r="R506" s="0"/>
      <c r="S506" s="0"/>
      <c r="U506" s="0"/>
      <c r="V506" s="0"/>
      <c r="W506" s="0"/>
      <c r="Y506" s="0"/>
      <c r="Z506" s="0"/>
      <c r="AA506" s="0"/>
      <c r="AC506" s="0"/>
      <c r="AD506" s="0"/>
      <c r="AE506" s="0"/>
      <c r="AG506" s="0"/>
      <c r="AH506" s="0"/>
      <c r="AI506" s="0"/>
      <c r="AK506" s="0"/>
      <c r="AL506" s="0"/>
      <c r="AM506" s="0"/>
      <c r="AO506" s="0"/>
      <c r="AP506" s="0"/>
      <c r="AQ506" s="0"/>
      <c r="AS506" s="0"/>
      <c r="AT506" s="0"/>
      <c r="AU506" s="0"/>
      <c r="AW506" s="0"/>
      <c r="AX506" s="0"/>
      <c r="AY506" s="0"/>
      <c r="BA506" s="0"/>
      <c r="BB506" s="0"/>
      <c r="BC506" s="0"/>
      <c r="BE506" s="0"/>
      <c r="BF506" s="0"/>
      <c r="BG506" s="0"/>
      <c r="BI506" s="0"/>
      <c r="BJ506" s="0"/>
      <c r="BK506" s="0"/>
      <c r="BM506" s="0"/>
      <c r="BN506" s="0"/>
      <c r="BO506" s="0"/>
    </row>
    <row r="507" customFormat="false" ht="12.75" hidden="false" customHeight="false" outlineLevel="0" collapsed="false">
      <c r="A507" s="0"/>
      <c r="B507" s="0"/>
      <c r="C507" s="0"/>
      <c r="E507" s="0"/>
      <c r="F507" s="0"/>
      <c r="G507" s="0"/>
      <c r="I507" s="0"/>
      <c r="J507" s="0"/>
      <c r="K507" s="0"/>
      <c r="M507" s="0"/>
      <c r="N507" s="0"/>
      <c r="O507" s="0"/>
      <c r="Q507" s="0"/>
      <c r="R507" s="0"/>
      <c r="S507" s="0"/>
      <c r="U507" s="0"/>
      <c r="V507" s="0"/>
      <c r="W507" s="0"/>
      <c r="Y507" s="0"/>
      <c r="Z507" s="0"/>
      <c r="AA507" s="0"/>
      <c r="AC507" s="0"/>
      <c r="AD507" s="0"/>
      <c r="AE507" s="0"/>
      <c r="AG507" s="0"/>
      <c r="AH507" s="0"/>
      <c r="AI507" s="0"/>
      <c r="AK507" s="0"/>
      <c r="AL507" s="0"/>
      <c r="AM507" s="0"/>
      <c r="AO507" s="0"/>
      <c r="AP507" s="0"/>
      <c r="AQ507" s="0"/>
      <c r="AS507" s="0"/>
      <c r="AT507" s="0"/>
      <c r="AU507" s="0"/>
      <c r="AW507" s="0"/>
      <c r="AX507" s="0"/>
      <c r="AY507" s="0"/>
      <c r="BA507" s="0"/>
      <c r="BB507" s="0"/>
      <c r="BC507" s="0"/>
      <c r="BE507" s="0"/>
      <c r="BF507" s="0"/>
      <c r="BG507" s="0"/>
      <c r="BI507" s="0"/>
      <c r="BJ507" s="0"/>
      <c r="BK507" s="0"/>
      <c r="BM507" s="0"/>
      <c r="BN507" s="0"/>
      <c r="BO507" s="0"/>
    </row>
    <row r="508" customFormat="false" ht="12.75" hidden="false" customHeight="false" outlineLevel="0" collapsed="false">
      <c r="A508" s="0"/>
      <c r="B508" s="0"/>
      <c r="C508" s="0"/>
      <c r="E508" s="0"/>
      <c r="F508" s="0"/>
      <c r="G508" s="0"/>
      <c r="I508" s="0"/>
      <c r="J508" s="0"/>
      <c r="K508" s="0"/>
      <c r="M508" s="0"/>
      <c r="N508" s="0"/>
      <c r="O508" s="0"/>
      <c r="Q508" s="0"/>
      <c r="R508" s="0"/>
      <c r="S508" s="0"/>
      <c r="U508" s="0"/>
      <c r="V508" s="0"/>
      <c r="W508" s="0"/>
      <c r="Y508" s="0"/>
      <c r="Z508" s="0"/>
      <c r="AA508" s="0"/>
      <c r="AC508" s="0"/>
      <c r="AD508" s="0"/>
      <c r="AE508" s="0"/>
      <c r="AG508" s="0"/>
      <c r="AH508" s="0"/>
      <c r="AI508" s="0"/>
      <c r="AK508" s="0"/>
      <c r="AL508" s="0"/>
      <c r="AM508" s="0"/>
      <c r="AO508" s="0"/>
      <c r="AP508" s="0"/>
      <c r="AQ508" s="0"/>
      <c r="AS508" s="0"/>
      <c r="AT508" s="0"/>
      <c r="AU508" s="0"/>
      <c r="AW508" s="0"/>
      <c r="AX508" s="0"/>
      <c r="AY508" s="0"/>
      <c r="BA508" s="0"/>
      <c r="BB508" s="0"/>
      <c r="BC508" s="0"/>
      <c r="BE508" s="0"/>
      <c r="BF508" s="0"/>
      <c r="BG508" s="0"/>
      <c r="BI508" s="0"/>
      <c r="BJ508" s="0"/>
      <c r="BK508" s="0"/>
      <c r="BM508" s="0"/>
      <c r="BN508" s="0"/>
      <c r="BO508" s="0"/>
    </row>
    <row r="509" customFormat="false" ht="12.75" hidden="false" customHeight="false" outlineLevel="0" collapsed="false">
      <c r="A509" s="0"/>
      <c r="B509" s="0"/>
      <c r="C509" s="0"/>
      <c r="E509" s="0"/>
      <c r="F509" s="0"/>
      <c r="G509" s="0"/>
      <c r="I509" s="0"/>
      <c r="J509" s="0"/>
      <c r="K509" s="0"/>
      <c r="M509" s="0"/>
      <c r="N509" s="0"/>
      <c r="O509" s="0"/>
      <c r="Q509" s="0"/>
      <c r="R509" s="0"/>
      <c r="S509" s="0"/>
      <c r="U509" s="0"/>
      <c r="V509" s="0"/>
      <c r="W509" s="0"/>
      <c r="Y509" s="0"/>
      <c r="Z509" s="0"/>
      <c r="AA509" s="0"/>
      <c r="AC509" s="0"/>
      <c r="AD509" s="0"/>
      <c r="AE509" s="0"/>
      <c r="AG509" s="0"/>
      <c r="AH509" s="0"/>
      <c r="AI509" s="0"/>
      <c r="AK509" s="0"/>
      <c r="AL509" s="0"/>
      <c r="AM509" s="0"/>
      <c r="AO509" s="0"/>
      <c r="AP509" s="0"/>
      <c r="AQ509" s="0"/>
      <c r="AS509" s="0"/>
      <c r="AT509" s="0"/>
      <c r="AU509" s="0"/>
      <c r="AW509" s="0"/>
      <c r="AX509" s="0"/>
      <c r="AY509" s="0"/>
      <c r="BA509" s="0"/>
      <c r="BB509" s="0"/>
      <c r="BC509" s="0"/>
      <c r="BE509" s="0"/>
      <c r="BF509" s="0"/>
      <c r="BG509" s="0"/>
      <c r="BI509" s="0"/>
      <c r="BJ509" s="0"/>
      <c r="BK509" s="0"/>
      <c r="BM509" s="0"/>
      <c r="BN509" s="0"/>
      <c r="BO509" s="0"/>
    </row>
    <row r="510" customFormat="false" ht="12.75" hidden="false" customHeight="false" outlineLevel="0" collapsed="false">
      <c r="A510" s="0"/>
      <c r="B510" s="0"/>
      <c r="C510" s="0"/>
      <c r="E510" s="0"/>
      <c r="F510" s="0"/>
      <c r="G510" s="0"/>
      <c r="I510" s="0"/>
      <c r="J510" s="0"/>
      <c r="K510" s="0"/>
      <c r="M510" s="0"/>
      <c r="N510" s="0"/>
      <c r="O510" s="0"/>
      <c r="Q510" s="0"/>
      <c r="R510" s="0"/>
      <c r="S510" s="0"/>
      <c r="U510" s="0"/>
      <c r="V510" s="0"/>
      <c r="W510" s="0"/>
      <c r="Y510" s="0"/>
      <c r="Z510" s="0"/>
      <c r="AA510" s="0"/>
      <c r="AC510" s="0"/>
      <c r="AD510" s="0"/>
      <c r="AE510" s="0"/>
      <c r="AG510" s="0"/>
      <c r="AH510" s="0"/>
      <c r="AI510" s="0"/>
      <c r="AK510" s="0"/>
      <c r="AL510" s="0"/>
      <c r="AM510" s="0"/>
      <c r="AO510" s="0"/>
      <c r="AP510" s="0"/>
      <c r="AQ510" s="0"/>
      <c r="AS510" s="0"/>
      <c r="AT510" s="0"/>
      <c r="AU510" s="0"/>
      <c r="AW510" s="0"/>
      <c r="AX510" s="0"/>
      <c r="AY510" s="0"/>
      <c r="BA510" s="0"/>
      <c r="BB510" s="0"/>
      <c r="BC510" s="0"/>
      <c r="BE510" s="0"/>
      <c r="BF510" s="0"/>
      <c r="BG510" s="0"/>
      <c r="BI510" s="0"/>
      <c r="BJ510" s="0"/>
      <c r="BK510" s="0"/>
      <c r="BM510" s="0"/>
      <c r="BN510" s="0"/>
      <c r="BO510" s="0"/>
    </row>
    <row r="511" customFormat="false" ht="12.75" hidden="false" customHeight="false" outlineLevel="0" collapsed="false">
      <c r="A511" s="0"/>
      <c r="B511" s="0"/>
      <c r="C511" s="0"/>
      <c r="E511" s="0"/>
      <c r="F511" s="0"/>
      <c r="G511" s="0"/>
      <c r="I511" s="0"/>
      <c r="J511" s="0"/>
      <c r="K511" s="0"/>
      <c r="M511" s="0"/>
      <c r="N511" s="0"/>
      <c r="O511" s="0"/>
      <c r="Q511" s="0"/>
      <c r="R511" s="0"/>
      <c r="S511" s="0"/>
      <c r="U511" s="0"/>
      <c r="V511" s="0"/>
      <c r="W511" s="0"/>
      <c r="Y511" s="0"/>
      <c r="Z511" s="0"/>
      <c r="AA511" s="0"/>
      <c r="AC511" s="0"/>
      <c r="AD511" s="0"/>
      <c r="AE511" s="0"/>
      <c r="AG511" s="0"/>
      <c r="AH511" s="0"/>
      <c r="AI511" s="0"/>
      <c r="AK511" s="0"/>
      <c r="AL511" s="0"/>
      <c r="AM511" s="0"/>
      <c r="AO511" s="0"/>
      <c r="AP511" s="0"/>
      <c r="AQ511" s="0"/>
      <c r="AS511" s="0"/>
      <c r="AT511" s="0"/>
      <c r="AU511" s="0"/>
      <c r="AW511" s="0"/>
      <c r="AX511" s="0"/>
      <c r="AY511" s="0"/>
      <c r="BA511" s="0"/>
      <c r="BB511" s="0"/>
      <c r="BC511" s="0"/>
      <c r="BE511" s="0"/>
      <c r="BF511" s="0"/>
      <c r="BG511" s="0"/>
      <c r="BI511" s="0"/>
      <c r="BJ511" s="0"/>
      <c r="BK511" s="0"/>
      <c r="BM511" s="0"/>
      <c r="BN511" s="0"/>
      <c r="BO511" s="0"/>
    </row>
    <row r="512" customFormat="false" ht="12.75" hidden="false" customHeight="false" outlineLevel="0" collapsed="false">
      <c r="A512" s="0"/>
      <c r="B512" s="0"/>
      <c r="C512" s="0"/>
      <c r="E512" s="0"/>
      <c r="F512" s="0"/>
      <c r="G512" s="0"/>
      <c r="I512" s="0"/>
      <c r="J512" s="0"/>
      <c r="K512" s="0"/>
      <c r="M512" s="0"/>
      <c r="N512" s="0"/>
      <c r="O512" s="0"/>
      <c r="Q512" s="0"/>
      <c r="R512" s="0"/>
      <c r="S512" s="0"/>
      <c r="U512" s="0"/>
      <c r="V512" s="0"/>
      <c r="W512" s="0"/>
      <c r="Y512" s="0"/>
      <c r="Z512" s="0"/>
      <c r="AA512" s="0"/>
      <c r="AC512" s="0"/>
      <c r="AD512" s="0"/>
      <c r="AE512" s="0"/>
      <c r="AG512" s="0"/>
      <c r="AH512" s="0"/>
      <c r="AI512" s="0"/>
      <c r="AK512" s="0"/>
      <c r="AL512" s="0"/>
      <c r="AM512" s="0"/>
      <c r="AO512" s="0"/>
      <c r="AP512" s="0"/>
      <c r="AQ512" s="0"/>
      <c r="AS512" s="0"/>
      <c r="AT512" s="0"/>
      <c r="AU512" s="0"/>
      <c r="AW512" s="0"/>
      <c r="AX512" s="0"/>
      <c r="AY512" s="0"/>
      <c r="BA512" s="0"/>
      <c r="BB512" s="0"/>
      <c r="BC512" s="0"/>
      <c r="BE512" s="0"/>
      <c r="BF512" s="0"/>
      <c r="BG512" s="0"/>
      <c r="BI512" s="0"/>
      <c r="BJ512" s="0"/>
      <c r="BK512" s="0"/>
      <c r="BM512" s="0"/>
      <c r="BN512" s="0"/>
      <c r="BO512" s="0"/>
    </row>
    <row r="513" customFormat="false" ht="12.75" hidden="false" customHeight="false" outlineLevel="0" collapsed="false">
      <c r="A513" s="0"/>
      <c r="B513" s="0"/>
      <c r="C513" s="0"/>
      <c r="E513" s="0"/>
      <c r="F513" s="0"/>
      <c r="G513" s="0"/>
      <c r="I513" s="0"/>
      <c r="J513" s="0"/>
      <c r="K513" s="0"/>
      <c r="M513" s="0"/>
      <c r="N513" s="0"/>
      <c r="O513" s="0"/>
      <c r="Q513" s="0"/>
      <c r="R513" s="0"/>
      <c r="S513" s="0"/>
      <c r="U513" s="0"/>
      <c r="V513" s="0"/>
      <c r="W513" s="0"/>
      <c r="Y513" s="0"/>
      <c r="Z513" s="0"/>
      <c r="AA513" s="0"/>
      <c r="AC513" s="0"/>
      <c r="AD513" s="0"/>
      <c r="AE513" s="0"/>
      <c r="AG513" s="0"/>
      <c r="AH513" s="0"/>
      <c r="AI513" s="0"/>
      <c r="AK513" s="0"/>
      <c r="AL513" s="0"/>
      <c r="AM513" s="0"/>
      <c r="AO513" s="0"/>
      <c r="AP513" s="0"/>
      <c r="AQ513" s="0"/>
      <c r="AS513" s="0"/>
      <c r="AT513" s="0"/>
      <c r="AU513" s="0"/>
      <c r="AW513" s="0"/>
      <c r="AX513" s="0"/>
      <c r="AY513" s="0"/>
      <c r="BA513" s="0"/>
      <c r="BB513" s="0"/>
      <c r="BC513" s="0"/>
      <c r="BE513" s="0"/>
      <c r="BF513" s="0"/>
      <c r="BG513" s="0"/>
      <c r="BI513" s="0"/>
      <c r="BJ513" s="0"/>
      <c r="BK513" s="0"/>
      <c r="BM513" s="0"/>
      <c r="BN513" s="0"/>
      <c r="BO513" s="0"/>
    </row>
    <row r="514" customFormat="false" ht="12.75" hidden="false" customHeight="false" outlineLevel="0" collapsed="false">
      <c r="A514" s="0"/>
      <c r="B514" s="0"/>
      <c r="C514" s="0"/>
      <c r="E514" s="0"/>
      <c r="F514" s="0"/>
      <c r="G514" s="0"/>
      <c r="I514" s="0"/>
      <c r="J514" s="0"/>
      <c r="K514" s="0"/>
      <c r="M514" s="0"/>
      <c r="N514" s="0"/>
      <c r="O514" s="0"/>
      <c r="Q514" s="0"/>
      <c r="R514" s="0"/>
      <c r="S514" s="0"/>
      <c r="U514" s="0"/>
      <c r="V514" s="0"/>
      <c r="W514" s="0"/>
      <c r="Y514" s="0"/>
      <c r="Z514" s="0"/>
      <c r="AA514" s="0"/>
      <c r="AC514" s="0"/>
      <c r="AD514" s="0"/>
      <c r="AE514" s="0"/>
      <c r="AG514" s="0"/>
      <c r="AH514" s="0"/>
      <c r="AI514" s="0"/>
      <c r="AK514" s="0"/>
      <c r="AL514" s="0"/>
      <c r="AM514" s="0"/>
      <c r="AO514" s="0"/>
      <c r="AP514" s="0"/>
      <c r="AQ514" s="0"/>
      <c r="AS514" s="0"/>
      <c r="AT514" s="0"/>
      <c r="AU514" s="0"/>
      <c r="AW514" s="0"/>
      <c r="AX514" s="0"/>
      <c r="AY514" s="0"/>
      <c r="BA514" s="0"/>
      <c r="BB514" s="0"/>
      <c r="BC514" s="0"/>
      <c r="BE514" s="0"/>
      <c r="BF514" s="0"/>
      <c r="BG514" s="0"/>
      <c r="BI514" s="0"/>
      <c r="BJ514" s="0"/>
      <c r="BK514" s="0"/>
      <c r="BM514" s="0"/>
      <c r="BN514" s="0"/>
      <c r="BO514" s="0"/>
    </row>
    <row r="515" customFormat="false" ht="12.75" hidden="false" customHeight="false" outlineLevel="0" collapsed="false">
      <c r="A515" s="0"/>
      <c r="B515" s="0"/>
      <c r="C515" s="0"/>
      <c r="E515" s="0"/>
      <c r="F515" s="0"/>
      <c r="G515" s="0"/>
      <c r="I515" s="0"/>
      <c r="J515" s="0"/>
      <c r="K515" s="0"/>
      <c r="M515" s="0"/>
      <c r="N515" s="0"/>
      <c r="O515" s="0"/>
      <c r="Q515" s="0"/>
      <c r="R515" s="0"/>
      <c r="S515" s="0"/>
      <c r="U515" s="0"/>
      <c r="V515" s="0"/>
      <c r="W515" s="0"/>
      <c r="Y515" s="0"/>
      <c r="Z515" s="0"/>
      <c r="AA515" s="0"/>
      <c r="AC515" s="0"/>
      <c r="AD515" s="0"/>
      <c r="AE515" s="0"/>
      <c r="AG515" s="0"/>
      <c r="AH515" s="0"/>
      <c r="AI515" s="0"/>
      <c r="AK515" s="0"/>
      <c r="AL515" s="0"/>
      <c r="AM515" s="0"/>
      <c r="AO515" s="0"/>
      <c r="AP515" s="0"/>
      <c r="AQ515" s="0"/>
      <c r="AS515" s="0"/>
      <c r="AT515" s="0"/>
      <c r="AU515" s="0"/>
      <c r="AW515" s="0"/>
      <c r="AX515" s="0"/>
      <c r="AY515" s="0"/>
      <c r="BA515" s="0"/>
      <c r="BB515" s="0"/>
      <c r="BC515" s="0"/>
      <c r="BE515" s="0"/>
      <c r="BF515" s="0"/>
      <c r="BG515" s="0"/>
      <c r="BI515" s="0"/>
      <c r="BJ515" s="0"/>
      <c r="BK515" s="0"/>
      <c r="BM515" s="0"/>
      <c r="BN515" s="0"/>
      <c r="BO515" s="0"/>
    </row>
    <row r="516" customFormat="false" ht="12.75" hidden="false" customHeight="false" outlineLevel="0" collapsed="false">
      <c r="A516" s="0"/>
      <c r="B516" s="0"/>
      <c r="C516" s="0"/>
      <c r="E516" s="0"/>
      <c r="F516" s="0"/>
      <c r="G516" s="0"/>
      <c r="I516" s="0"/>
      <c r="J516" s="0"/>
      <c r="K516" s="0"/>
      <c r="M516" s="0"/>
      <c r="N516" s="0"/>
      <c r="O516" s="0"/>
      <c r="Q516" s="0"/>
      <c r="R516" s="0"/>
      <c r="S516" s="0"/>
      <c r="U516" s="0"/>
      <c r="V516" s="0"/>
      <c r="W516" s="0"/>
      <c r="Y516" s="0"/>
      <c r="Z516" s="0"/>
      <c r="AA516" s="0"/>
      <c r="AC516" s="0"/>
      <c r="AD516" s="0"/>
      <c r="AE516" s="0"/>
      <c r="AG516" s="0"/>
      <c r="AH516" s="0"/>
      <c r="AI516" s="0"/>
      <c r="AK516" s="0"/>
      <c r="AL516" s="0"/>
      <c r="AM516" s="0"/>
      <c r="AO516" s="0"/>
      <c r="AP516" s="0"/>
      <c r="AQ516" s="0"/>
      <c r="AS516" s="0"/>
      <c r="AT516" s="0"/>
      <c r="AU516" s="0"/>
      <c r="AW516" s="0"/>
      <c r="AX516" s="0"/>
      <c r="AY516" s="0"/>
      <c r="BA516" s="0"/>
      <c r="BB516" s="0"/>
      <c r="BC516" s="0"/>
      <c r="BE516" s="0"/>
      <c r="BF516" s="0"/>
      <c r="BG516" s="0"/>
      <c r="BI516" s="0"/>
      <c r="BJ516" s="0"/>
      <c r="BK516" s="0"/>
      <c r="BM516" s="0"/>
      <c r="BN516" s="0"/>
      <c r="BO516" s="0"/>
    </row>
    <row r="517" customFormat="false" ht="12.75" hidden="false" customHeight="false" outlineLevel="0" collapsed="false">
      <c r="A517" s="0"/>
      <c r="B517" s="0"/>
      <c r="C517" s="0"/>
      <c r="E517" s="0"/>
      <c r="F517" s="0"/>
      <c r="G517" s="0"/>
      <c r="I517" s="0"/>
      <c r="J517" s="0"/>
      <c r="K517" s="0"/>
      <c r="M517" s="0"/>
      <c r="N517" s="0"/>
      <c r="O517" s="0"/>
      <c r="Q517" s="0"/>
      <c r="R517" s="0"/>
      <c r="S517" s="0"/>
      <c r="U517" s="0"/>
      <c r="V517" s="0"/>
      <c r="W517" s="0"/>
      <c r="Y517" s="0"/>
      <c r="Z517" s="0"/>
      <c r="AA517" s="0"/>
      <c r="AC517" s="0"/>
      <c r="AD517" s="0"/>
      <c r="AE517" s="0"/>
      <c r="AG517" s="0"/>
      <c r="AH517" s="0"/>
      <c r="AI517" s="0"/>
      <c r="AK517" s="0"/>
      <c r="AL517" s="0"/>
      <c r="AM517" s="0"/>
      <c r="AO517" s="0"/>
      <c r="AP517" s="0"/>
      <c r="AQ517" s="0"/>
      <c r="AS517" s="0"/>
      <c r="AT517" s="0"/>
      <c r="AU517" s="0"/>
      <c r="AW517" s="0"/>
      <c r="AX517" s="0"/>
      <c r="AY517" s="0"/>
      <c r="BA517" s="0"/>
      <c r="BB517" s="0"/>
      <c r="BC517" s="0"/>
      <c r="BE517" s="0"/>
      <c r="BF517" s="0"/>
      <c r="BG517" s="0"/>
      <c r="BI517" s="0"/>
      <c r="BJ517" s="0"/>
      <c r="BK517" s="0"/>
      <c r="BM517" s="0"/>
      <c r="BN517" s="0"/>
      <c r="BO517" s="0"/>
    </row>
    <row r="518" customFormat="false" ht="12.75" hidden="false" customHeight="false" outlineLevel="0" collapsed="false">
      <c r="A518" s="0"/>
      <c r="B518" s="0"/>
      <c r="C518" s="0"/>
      <c r="E518" s="0"/>
      <c r="F518" s="0"/>
      <c r="G518" s="0"/>
      <c r="I518" s="0"/>
      <c r="J518" s="0"/>
      <c r="K518" s="0"/>
      <c r="M518" s="0"/>
      <c r="N518" s="0"/>
      <c r="O518" s="0"/>
      <c r="Q518" s="0"/>
      <c r="R518" s="0"/>
      <c r="S518" s="0"/>
      <c r="U518" s="0"/>
      <c r="V518" s="0"/>
      <c r="W518" s="0"/>
      <c r="Y518" s="0"/>
      <c r="Z518" s="0"/>
      <c r="AA518" s="0"/>
      <c r="AC518" s="0"/>
      <c r="AD518" s="0"/>
      <c r="AE518" s="0"/>
      <c r="AG518" s="0"/>
      <c r="AH518" s="0"/>
      <c r="AI518" s="0"/>
      <c r="AK518" s="0"/>
      <c r="AL518" s="0"/>
      <c r="AM518" s="0"/>
      <c r="AO518" s="0"/>
      <c r="AP518" s="0"/>
      <c r="AQ518" s="0"/>
      <c r="AS518" s="0"/>
      <c r="AT518" s="0"/>
      <c r="AU518" s="0"/>
      <c r="AW518" s="0"/>
      <c r="AX518" s="0"/>
      <c r="AY518" s="0"/>
      <c r="BA518" s="0"/>
      <c r="BB518" s="0"/>
      <c r="BC518" s="0"/>
      <c r="BE518" s="0"/>
      <c r="BF518" s="0"/>
      <c r="BG518" s="0"/>
      <c r="BI518" s="0"/>
      <c r="BJ518" s="0"/>
      <c r="BK518" s="0"/>
      <c r="BM518" s="0"/>
      <c r="BN518" s="0"/>
      <c r="BO518" s="0"/>
    </row>
    <row r="519" customFormat="false" ht="12.75" hidden="false" customHeight="false" outlineLevel="0" collapsed="false">
      <c r="A519" s="0"/>
      <c r="B519" s="0"/>
      <c r="C519" s="0"/>
      <c r="E519" s="0"/>
      <c r="F519" s="0"/>
      <c r="G519" s="0"/>
      <c r="I519" s="0"/>
      <c r="J519" s="0"/>
      <c r="K519" s="0"/>
      <c r="M519" s="0"/>
      <c r="N519" s="0"/>
      <c r="O519" s="0"/>
      <c r="Q519" s="0"/>
      <c r="R519" s="0"/>
      <c r="S519" s="0"/>
      <c r="U519" s="0"/>
      <c r="V519" s="0"/>
      <c r="W519" s="0"/>
      <c r="Y519" s="0"/>
      <c r="Z519" s="0"/>
      <c r="AA519" s="0"/>
      <c r="AC519" s="0"/>
      <c r="AD519" s="0"/>
      <c r="AE519" s="0"/>
      <c r="AG519" s="0"/>
      <c r="AH519" s="0"/>
      <c r="AI519" s="0"/>
      <c r="AK519" s="0"/>
      <c r="AL519" s="0"/>
      <c r="AM519" s="0"/>
      <c r="AO519" s="0"/>
      <c r="AP519" s="0"/>
      <c r="AQ519" s="0"/>
      <c r="AS519" s="0"/>
      <c r="AT519" s="0"/>
      <c r="AU519" s="0"/>
      <c r="AW519" s="0"/>
      <c r="AX519" s="0"/>
      <c r="AY519" s="0"/>
      <c r="BA519" s="0"/>
      <c r="BB519" s="0"/>
      <c r="BC519" s="0"/>
      <c r="BE519" s="0"/>
      <c r="BF519" s="0"/>
      <c r="BG519" s="0"/>
      <c r="BI519" s="0"/>
      <c r="BJ519" s="0"/>
      <c r="BK519" s="0"/>
      <c r="BM519" s="0"/>
      <c r="BN519" s="0"/>
      <c r="BO519" s="0"/>
    </row>
    <row r="520" customFormat="false" ht="12.75" hidden="false" customHeight="false" outlineLevel="0" collapsed="false">
      <c r="A520" s="0"/>
      <c r="B520" s="0"/>
      <c r="C520" s="0"/>
      <c r="E520" s="0"/>
      <c r="F520" s="0"/>
      <c r="G520" s="0"/>
      <c r="I520" s="0"/>
      <c r="J520" s="0"/>
      <c r="K520" s="0"/>
      <c r="M520" s="0"/>
      <c r="N520" s="0"/>
      <c r="O520" s="0"/>
      <c r="Q520" s="0"/>
      <c r="R520" s="0"/>
      <c r="S520" s="0"/>
      <c r="U520" s="0"/>
      <c r="V520" s="0"/>
      <c r="W520" s="0"/>
      <c r="Y520" s="0"/>
      <c r="Z520" s="0"/>
      <c r="AA520" s="0"/>
      <c r="AC520" s="0"/>
      <c r="AD520" s="0"/>
      <c r="AE520" s="0"/>
      <c r="AG520" s="0"/>
      <c r="AH520" s="0"/>
      <c r="AI520" s="0"/>
      <c r="AK520" s="0"/>
      <c r="AL520" s="0"/>
      <c r="AM520" s="0"/>
      <c r="AO520" s="0"/>
      <c r="AP520" s="0"/>
      <c r="AQ520" s="0"/>
      <c r="AS520" s="0"/>
      <c r="AT520" s="0"/>
      <c r="AU520" s="0"/>
      <c r="AW520" s="0"/>
      <c r="AX520" s="0"/>
      <c r="AY520" s="0"/>
      <c r="BA520" s="0"/>
      <c r="BB520" s="0"/>
      <c r="BC520" s="0"/>
      <c r="BE520" s="0"/>
      <c r="BF520" s="0"/>
      <c r="BG520" s="0"/>
      <c r="BI520" s="0"/>
      <c r="BJ520" s="0"/>
      <c r="BK520" s="0"/>
      <c r="BM520" s="0"/>
      <c r="BN520" s="0"/>
      <c r="BO520" s="0"/>
    </row>
    <row r="521" customFormat="false" ht="12.75" hidden="false" customHeight="false" outlineLevel="0" collapsed="false">
      <c r="A521" s="0"/>
      <c r="B521" s="0"/>
      <c r="C521" s="0"/>
      <c r="E521" s="0"/>
      <c r="F521" s="0"/>
      <c r="G521" s="0"/>
      <c r="I521" s="0"/>
      <c r="J521" s="0"/>
      <c r="K521" s="0"/>
      <c r="M521" s="0"/>
      <c r="N521" s="0"/>
      <c r="O521" s="0"/>
      <c r="Q521" s="0"/>
      <c r="R521" s="0"/>
      <c r="S521" s="0"/>
      <c r="U521" s="0"/>
      <c r="V521" s="0"/>
      <c r="W521" s="0"/>
      <c r="Y521" s="0"/>
      <c r="Z521" s="0"/>
      <c r="AA521" s="0"/>
      <c r="AC521" s="0"/>
      <c r="AD521" s="0"/>
      <c r="AE521" s="0"/>
      <c r="AG521" s="0"/>
      <c r="AH521" s="0"/>
      <c r="AI521" s="0"/>
      <c r="AK521" s="0"/>
      <c r="AL521" s="0"/>
      <c r="AM521" s="0"/>
      <c r="AO521" s="0"/>
      <c r="AP521" s="0"/>
      <c r="AQ521" s="0"/>
      <c r="AS521" s="0"/>
      <c r="AT521" s="0"/>
      <c r="AU521" s="0"/>
      <c r="AW521" s="0"/>
      <c r="AX521" s="0"/>
      <c r="AY521" s="0"/>
      <c r="BA521" s="0"/>
      <c r="BB521" s="0"/>
      <c r="BC521" s="0"/>
      <c r="BE521" s="0"/>
      <c r="BF521" s="0"/>
      <c r="BG521" s="0"/>
      <c r="BI521" s="0"/>
      <c r="BJ521" s="0"/>
      <c r="BK521" s="0"/>
      <c r="BM521" s="0"/>
      <c r="BN521" s="0"/>
      <c r="BO521" s="0"/>
    </row>
    <row r="522" customFormat="false" ht="12.75" hidden="false" customHeight="false" outlineLevel="0" collapsed="false">
      <c r="A522" s="0"/>
      <c r="B522" s="0"/>
      <c r="C522" s="0"/>
      <c r="E522" s="0"/>
      <c r="F522" s="0"/>
      <c r="G522" s="0"/>
      <c r="I522" s="0"/>
      <c r="J522" s="0"/>
      <c r="K522" s="0"/>
      <c r="M522" s="0"/>
      <c r="N522" s="0"/>
      <c r="O522" s="0"/>
      <c r="Q522" s="0"/>
      <c r="R522" s="0"/>
      <c r="S522" s="0"/>
      <c r="U522" s="0"/>
      <c r="V522" s="0"/>
      <c r="W522" s="0"/>
      <c r="Y522" s="0"/>
      <c r="Z522" s="0"/>
      <c r="AA522" s="0"/>
      <c r="AC522" s="0"/>
      <c r="AD522" s="0"/>
      <c r="AE522" s="0"/>
      <c r="AG522" s="0"/>
      <c r="AH522" s="0"/>
      <c r="AI522" s="0"/>
      <c r="AK522" s="0"/>
      <c r="AL522" s="0"/>
      <c r="AM522" s="0"/>
      <c r="AO522" s="0"/>
      <c r="AP522" s="0"/>
      <c r="AQ522" s="0"/>
      <c r="AS522" s="0"/>
      <c r="AT522" s="0"/>
      <c r="AU522" s="0"/>
      <c r="AW522" s="0"/>
      <c r="AX522" s="0"/>
      <c r="AY522" s="0"/>
      <c r="BA522" s="0"/>
      <c r="BB522" s="0"/>
      <c r="BC522" s="0"/>
      <c r="BE522" s="0"/>
      <c r="BF522" s="0"/>
      <c r="BG522" s="0"/>
      <c r="BI522" s="0"/>
      <c r="BJ522" s="0"/>
      <c r="BK522" s="0"/>
      <c r="BM522" s="0"/>
      <c r="BN522" s="0"/>
      <c r="BO522" s="0"/>
    </row>
    <row r="523" customFormat="false" ht="12.75" hidden="false" customHeight="false" outlineLevel="0" collapsed="false">
      <c r="A523" s="0"/>
      <c r="B523" s="0"/>
      <c r="C523" s="0"/>
      <c r="E523" s="0"/>
      <c r="F523" s="0"/>
      <c r="G523" s="0"/>
      <c r="I523" s="0"/>
      <c r="J523" s="0"/>
      <c r="K523" s="0"/>
      <c r="M523" s="0"/>
      <c r="N523" s="0"/>
      <c r="O523" s="0"/>
      <c r="Q523" s="0"/>
      <c r="R523" s="0"/>
      <c r="S523" s="0"/>
      <c r="U523" s="0"/>
      <c r="V523" s="0"/>
      <c r="W523" s="0"/>
      <c r="Y523" s="0"/>
      <c r="Z523" s="0"/>
      <c r="AA523" s="0"/>
      <c r="AC523" s="0"/>
      <c r="AD523" s="0"/>
      <c r="AE523" s="0"/>
      <c r="AG523" s="0"/>
      <c r="AH523" s="0"/>
      <c r="AI523" s="0"/>
      <c r="AK523" s="0"/>
      <c r="AL523" s="0"/>
      <c r="AM523" s="0"/>
      <c r="AO523" s="0"/>
      <c r="AP523" s="0"/>
      <c r="AQ523" s="0"/>
      <c r="AS523" s="0"/>
      <c r="AT523" s="0"/>
      <c r="AU523" s="0"/>
      <c r="AW523" s="0"/>
      <c r="AX523" s="0"/>
      <c r="AY523" s="0"/>
      <c r="BA523" s="0"/>
      <c r="BB523" s="0"/>
      <c r="BC523" s="0"/>
      <c r="BE523" s="0"/>
      <c r="BF523" s="0"/>
      <c r="BG523" s="0"/>
      <c r="BI523" s="0"/>
      <c r="BJ523" s="0"/>
      <c r="BK523" s="0"/>
      <c r="BM523" s="0"/>
      <c r="BN523" s="0"/>
      <c r="BO523" s="0"/>
    </row>
    <row r="524" customFormat="false" ht="12.75" hidden="false" customHeight="false" outlineLevel="0" collapsed="false">
      <c r="A524" s="0"/>
      <c r="B524" s="0"/>
      <c r="C524" s="0"/>
      <c r="E524" s="0"/>
      <c r="F524" s="0"/>
      <c r="G524" s="0"/>
      <c r="I524" s="0"/>
      <c r="J524" s="0"/>
      <c r="K524" s="0"/>
      <c r="M524" s="0"/>
      <c r="N524" s="0"/>
      <c r="O524" s="0"/>
      <c r="Q524" s="0"/>
      <c r="R524" s="0"/>
      <c r="S524" s="0"/>
      <c r="U524" s="0"/>
      <c r="V524" s="0"/>
      <c r="W524" s="0"/>
      <c r="Y524" s="0"/>
      <c r="Z524" s="0"/>
      <c r="AA524" s="0"/>
      <c r="AC524" s="0"/>
      <c r="AD524" s="0"/>
      <c r="AE524" s="0"/>
      <c r="AG524" s="0"/>
      <c r="AH524" s="0"/>
      <c r="AI524" s="0"/>
      <c r="AK524" s="0"/>
      <c r="AL524" s="0"/>
      <c r="AM524" s="0"/>
      <c r="AO524" s="0"/>
      <c r="AP524" s="0"/>
      <c r="AQ524" s="0"/>
      <c r="AS524" s="0"/>
      <c r="AT524" s="0"/>
      <c r="AU524" s="0"/>
      <c r="AW524" s="0"/>
      <c r="AX524" s="0"/>
      <c r="AY524" s="0"/>
      <c r="BA524" s="0"/>
      <c r="BB524" s="0"/>
      <c r="BC524" s="0"/>
      <c r="BE524" s="0"/>
      <c r="BF524" s="0"/>
      <c r="BG524" s="0"/>
      <c r="BI524" s="0"/>
      <c r="BJ524" s="0"/>
      <c r="BK524" s="0"/>
      <c r="BM524" s="0"/>
      <c r="BN524" s="0"/>
      <c r="BO524" s="0"/>
    </row>
    <row r="525" customFormat="false" ht="12.75" hidden="false" customHeight="false" outlineLevel="0" collapsed="false">
      <c r="A525" s="0"/>
      <c r="B525" s="0"/>
      <c r="C525" s="0"/>
      <c r="E525" s="0"/>
      <c r="F525" s="0"/>
      <c r="G525" s="0"/>
      <c r="I525" s="0"/>
      <c r="J525" s="0"/>
      <c r="K525" s="0"/>
      <c r="M525" s="0"/>
      <c r="N525" s="0"/>
      <c r="O525" s="0"/>
      <c r="Q525" s="0"/>
      <c r="R525" s="0"/>
      <c r="S525" s="0"/>
      <c r="U525" s="0"/>
      <c r="V525" s="0"/>
      <c r="W525" s="0"/>
      <c r="Y525" s="0"/>
      <c r="Z525" s="0"/>
      <c r="AA525" s="0"/>
      <c r="AC525" s="0"/>
      <c r="AD525" s="0"/>
      <c r="AE525" s="0"/>
      <c r="AG525" s="0"/>
      <c r="AH525" s="0"/>
      <c r="AI525" s="0"/>
      <c r="AK525" s="0"/>
      <c r="AL525" s="0"/>
      <c r="AM525" s="0"/>
      <c r="AO525" s="0"/>
      <c r="AP525" s="0"/>
      <c r="AQ525" s="0"/>
      <c r="AS525" s="0"/>
      <c r="AT525" s="0"/>
      <c r="AU525" s="0"/>
      <c r="AW525" s="0"/>
      <c r="AX525" s="0"/>
      <c r="AY525" s="0"/>
      <c r="BA525" s="0"/>
      <c r="BB525" s="0"/>
      <c r="BC525" s="0"/>
      <c r="BE525" s="0"/>
      <c r="BF525" s="0"/>
      <c r="BG525" s="0"/>
      <c r="BI525" s="0"/>
      <c r="BJ525" s="0"/>
      <c r="BK525" s="0"/>
      <c r="BM525" s="0"/>
      <c r="BN525" s="0"/>
      <c r="BO525" s="0"/>
    </row>
    <row r="526" customFormat="false" ht="12.75" hidden="false" customHeight="false" outlineLevel="0" collapsed="false">
      <c r="A526" s="0"/>
      <c r="B526" s="0"/>
      <c r="C526" s="0"/>
      <c r="E526" s="0"/>
      <c r="F526" s="0"/>
      <c r="G526" s="0"/>
      <c r="I526" s="0"/>
      <c r="J526" s="0"/>
      <c r="K526" s="0"/>
      <c r="M526" s="0"/>
      <c r="N526" s="0"/>
      <c r="O526" s="0"/>
      <c r="Q526" s="0"/>
      <c r="R526" s="0"/>
      <c r="S526" s="0"/>
      <c r="U526" s="0"/>
      <c r="V526" s="0"/>
      <c r="W526" s="0"/>
      <c r="Y526" s="0"/>
      <c r="Z526" s="0"/>
      <c r="AA526" s="0"/>
      <c r="AC526" s="0"/>
      <c r="AD526" s="0"/>
      <c r="AE526" s="0"/>
      <c r="AG526" s="0"/>
      <c r="AH526" s="0"/>
      <c r="AI526" s="0"/>
      <c r="AK526" s="0"/>
      <c r="AL526" s="0"/>
      <c r="AM526" s="0"/>
      <c r="AO526" s="0"/>
      <c r="AP526" s="0"/>
      <c r="AQ526" s="0"/>
      <c r="AS526" s="0"/>
      <c r="AT526" s="0"/>
      <c r="AU526" s="0"/>
      <c r="AW526" s="0"/>
      <c r="AX526" s="0"/>
      <c r="AY526" s="0"/>
      <c r="BA526" s="0"/>
      <c r="BB526" s="0"/>
      <c r="BC526" s="0"/>
      <c r="BE526" s="0"/>
      <c r="BF526" s="0"/>
      <c r="BG526" s="0"/>
      <c r="BI526" s="0"/>
      <c r="BJ526" s="0"/>
      <c r="BK526" s="0"/>
      <c r="BM526" s="0"/>
      <c r="BN526" s="0"/>
      <c r="BO526" s="0"/>
    </row>
    <row r="527" customFormat="false" ht="12.75" hidden="false" customHeight="false" outlineLevel="0" collapsed="false">
      <c r="A527" s="0"/>
      <c r="B527" s="0"/>
      <c r="C527" s="0"/>
      <c r="E527" s="0"/>
      <c r="F527" s="0"/>
      <c r="G527" s="0"/>
      <c r="I527" s="0"/>
      <c r="J527" s="0"/>
      <c r="K527" s="0"/>
      <c r="M527" s="0"/>
      <c r="N527" s="0"/>
      <c r="O527" s="0"/>
      <c r="Q527" s="0"/>
      <c r="R527" s="0"/>
      <c r="S527" s="0"/>
      <c r="U527" s="0"/>
      <c r="V527" s="0"/>
      <c r="W527" s="0"/>
      <c r="Y527" s="0"/>
      <c r="Z527" s="0"/>
      <c r="AA527" s="0"/>
      <c r="AC527" s="0"/>
      <c r="AD527" s="0"/>
      <c r="AE527" s="0"/>
      <c r="AG527" s="0"/>
      <c r="AH527" s="0"/>
      <c r="AI527" s="0"/>
      <c r="AK527" s="0"/>
      <c r="AL527" s="0"/>
      <c r="AM527" s="0"/>
      <c r="AO527" s="0"/>
      <c r="AP527" s="0"/>
      <c r="AQ527" s="0"/>
      <c r="AS527" s="0"/>
      <c r="AT527" s="0"/>
      <c r="AU527" s="0"/>
      <c r="AW527" s="0"/>
      <c r="AX527" s="0"/>
      <c r="AY527" s="0"/>
      <c r="BA527" s="0"/>
      <c r="BB527" s="0"/>
      <c r="BC527" s="0"/>
      <c r="BE527" s="0"/>
      <c r="BF527" s="0"/>
      <c r="BG527" s="0"/>
      <c r="BI527" s="0"/>
      <c r="BJ527" s="0"/>
      <c r="BK527" s="0"/>
      <c r="BM527" s="0"/>
      <c r="BN527" s="0"/>
      <c r="BO527" s="0"/>
    </row>
    <row r="528" customFormat="false" ht="12.75" hidden="false" customHeight="false" outlineLevel="0" collapsed="false">
      <c r="A528" s="0"/>
      <c r="B528" s="0"/>
      <c r="C528" s="0"/>
      <c r="E528" s="0"/>
      <c r="F528" s="0"/>
      <c r="G528" s="0"/>
      <c r="I528" s="0"/>
      <c r="J528" s="0"/>
      <c r="K528" s="0"/>
      <c r="M528" s="0"/>
      <c r="N528" s="0"/>
      <c r="O528" s="0"/>
      <c r="Q528" s="0"/>
      <c r="R528" s="0"/>
      <c r="S528" s="0"/>
      <c r="U528" s="0"/>
      <c r="V528" s="0"/>
      <c r="W528" s="0"/>
      <c r="Y528" s="0"/>
      <c r="Z528" s="0"/>
      <c r="AA528" s="0"/>
      <c r="AC528" s="0"/>
      <c r="AD528" s="0"/>
      <c r="AE528" s="0"/>
      <c r="AG528" s="0"/>
      <c r="AH528" s="0"/>
      <c r="AI528" s="0"/>
      <c r="AK528" s="0"/>
      <c r="AL528" s="0"/>
      <c r="AM528" s="0"/>
      <c r="AO528" s="0"/>
      <c r="AP528" s="0"/>
      <c r="AQ528" s="0"/>
      <c r="AS528" s="0"/>
      <c r="AT528" s="0"/>
      <c r="AU528" s="0"/>
      <c r="AW528" s="0"/>
      <c r="AX528" s="0"/>
      <c r="AY528" s="0"/>
      <c r="BA528" s="0"/>
      <c r="BB528" s="0"/>
      <c r="BC528" s="0"/>
      <c r="BE528" s="0"/>
      <c r="BF528" s="0"/>
      <c r="BG528" s="0"/>
      <c r="BI528" s="0"/>
      <c r="BJ528" s="0"/>
      <c r="BK528" s="0"/>
      <c r="BM528" s="0"/>
      <c r="BN528" s="0"/>
      <c r="BO528" s="0"/>
    </row>
    <row r="529" customFormat="false" ht="12.75" hidden="false" customHeight="false" outlineLevel="0" collapsed="false">
      <c r="A529" s="0"/>
      <c r="B529" s="0"/>
      <c r="C529" s="0"/>
      <c r="E529" s="0"/>
      <c r="F529" s="0"/>
      <c r="G529" s="0"/>
      <c r="I529" s="0"/>
      <c r="J529" s="0"/>
      <c r="K529" s="0"/>
      <c r="M529" s="0"/>
      <c r="N529" s="0"/>
      <c r="O529" s="0"/>
      <c r="Q529" s="0"/>
      <c r="R529" s="0"/>
      <c r="S529" s="0"/>
      <c r="U529" s="0"/>
      <c r="V529" s="0"/>
      <c r="W529" s="0"/>
      <c r="Y529" s="0"/>
      <c r="Z529" s="0"/>
      <c r="AA529" s="0"/>
      <c r="AC529" s="0"/>
      <c r="AD529" s="0"/>
      <c r="AE529" s="0"/>
      <c r="AG529" s="0"/>
      <c r="AH529" s="0"/>
      <c r="AI529" s="0"/>
      <c r="AK529" s="0"/>
      <c r="AL529" s="0"/>
      <c r="AM529" s="0"/>
      <c r="AO529" s="0"/>
      <c r="AP529" s="0"/>
      <c r="AQ529" s="0"/>
      <c r="AS529" s="0"/>
      <c r="AT529" s="0"/>
      <c r="AU529" s="0"/>
      <c r="AW529" s="0"/>
      <c r="AX529" s="0"/>
      <c r="AY529" s="0"/>
      <c r="BA529" s="0"/>
      <c r="BB529" s="0"/>
      <c r="BC529" s="0"/>
      <c r="BE529" s="0"/>
      <c r="BF529" s="0"/>
      <c r="BG529" s="0"/>
      <c r="BI529" s="0"/>
      <c r="BJ529" s="0"/>
      <c r="BK529" s="0"/>
      <c r="BM529" s="0"/>
      <c r="BN529" s="0"/>
      <c r="BO529" s="0"/>
    </row>
    <row r="530" customFormat="false" ht="12.75" hidden="false" customHeight="false" outlineLevel="0" collapsed="false">
      <c r="A530" s="0"/>
      <c r="B530" s="0"/>
      <c r="C530" s="0"/>
      <c r="E530" s="0"/>
      <c r="F530" s="0"/>
      <c r="G530" s="0"/>
      <c r="I530" s="0"/>
      <c r="J530" s="0"/>
      <c r="K530" s="0"/>
      <c r="M530" s="0"/>
      <c r="N530" s="0"/>
      <c r="O530" s="0"/>
      <c r="Q530" s="0"/>
      <c r="R530" s="0"/>
      <c r="S530" s="0"/>
      <c r="U530" s="0"/>
      <c r="V530" s="0"/>
      <c r="W530" s="0"/>
      <c r="Y530" s="0"/>
      <c r="Z530" s="0"/>
      <c r="AA530" s="0"/>
      <c r="AC530" s="0"/>
      <c r="AD530" s="0"/>
      <c r="AE530" s="0"/>
      <c r="AG530" s="0"/>
      <c r="AH530" s="0"/>
      <c r="AI530" s="0"/>
      <c r="AK530" s="0"/>
      <c r="AL530" s="0"/>
      <c r="AM530" s="0"/>
      <c r="AO530" s="0"/>
      <c r="AP530" s="0"/>
      <c r="AQ530" s="0"/>
      <c r="AS530" s="0"/>
      <c r="AT530" s="0"/>
      <c r="AU530" s="0"/>
      <c r="AW530" s="0"/>
      <c r="AX530" s="0"/>
      <c r="AY530" s="0"/>
      <c r="BA530" s="0"/>
      <c r="BB530" s="0"/>
      <c r="BC530" s="0"/>
      <c r="BE530" s="0"/>
      <c r="BF530" s="0"/>
      <c r="BG530" s="0"/>
      <c r="BI530" s="0"/>
      <c r="BJ530" s="0"/>
      <c r="BK530" s="0"/>
      <c r="BM530" s="0"/>
      <c r="BN530" s="0"/>
      <c r="BO530" s="0"/>
    </row>
    <row r="531" customFormat="false" ht="12.75" hidden="false" customHeight="false" outlineLevel="0" collapsed="false">
      <c r="A531" s="0"/>
      <c r="B531" s="0"/>
      <c r="C531" s="0"/>
      <c r="E531" s="0"/>
      <c r="F531" s="0"/>
      <c r="G531" s="0"/>
      <c r="I531" s="0"/>
      <c r="J531" s="0"/>
      <c r="K531" s="0"/>
      <c r="M531" s="0"/>
      <c r="N531" s="0"/>
      <c r="O531" s="0"/>
      <c r="Q531" s="0"/>
      <c r="R531" s="0"/>
      <c r="S531" s="0"/>
      <c r="U531" s="0"/>
      <c r="V531" s="0"/>
      <c r="W531" s="0"/>
      <c r="Y531" s="0"/>
      <c r="Z531" s="0"/>
      <c r="AA531" s="0"/>
      <c r="AC531" s="0"/>
      <c r="AD531" s="0"/>
      <c r="AE531" s="0"/>
      <c r="AG531" s="0"/>
      <c r="AH531" s="0"/>
      <c r="AI531" s="0"/>
      <c r="AK531" s="0"/>
      <c r="AL531" s="0"/>
      <c r="AM531" s="0"/>
      <c r="AO531" s="0"/>
      <c r="AP531" s="0"/>
      <c r="AQ531" s="0"/>
      <c r="AS531" s="0"/>
      <c r="AT531" s="0"/>
      <c r="AU531" s="0"/>
      <c r="AW531" s="0"/>
      <c r="AX531" s="0"/>
      <c r="AY531" s="0"/>
      <c r="BA531" s="0"/>
      <c r="BB531" s="0"/>
      <c r="BC531" s="0"/>
      <c r="BE531" s="0"/>
      <c r="BF531" s="0"/>
      <c r="BG531" s="0"/>
      <c r="BI531" s="0"/>
      <c r="BJ531" s="0"/>
      <c r="BK531" s="0"/>
      <c r="BM531" s="0"/>
      <c r="BN531" s="0"/>
      <c r="BO531" s="0"/>
    </row>
    <row r="532" customFormat="false" ht="12.75" hidden="false" customHeight="false" outlineLevel="0" collapsed="false">
      <c r="A532" s="0"/>
      <c r="B532" s="0"/>
      <c r="C532" s="0"/>
      <c r="E532" s="0"/>
      <c r="F532" s="0"/>
      <c r="G532" s="0"/>
      <c r="I532" s="0"/>
      <c r="J532" s="0"/>
      <c r="K532" s="0"/>
      <c r="M532" s="0"/>
      <c r="N532" s="0"/>
      <c r="O532" s="0"/>
      <c r="Q532" s="0"/>
      <c r="R532" s="0"/>
      <c r="S532" s="0"/>
      <c r="U532" s="0"/>
      <c r="V532" s="0"/>
      <c r="W532" s="0"/>
      <c r="Y532" s="0"/>
      <c r="Z532" s="0"/>
      <c r="AA532" s="0"/>
      <c r="AC532" s="0"/>
      <c r="AD532" s="0"/>
      <c r="AE532" s="0"/>
      <c r="AG532" s="0"/>
      <c r="AH532" s="0"/>
      <c r="AI532" s="0"/>
      <c r="AK532" s="0"/>
      <c r="AL532" s="0"/>
      <c r="AM532" s="0"/>
      <c r="AO532" s="0"/>
      <c r="AP532" s="0"/>
      <c r="AQ532" s="0"/>
      <c r="AS532" s="0"/>
      <c r="AT532" s="0"/>
      <c r="AU532" s="0"/>
      <c r="AW532" s="0"/>
      <c r="AX532" s="0"/>
      <c r="AY532" s="0"/>
      <c r="BA532" s="0"/>
      <c r="BB532" s="0"/>
      <c r="BC532" s="0"/>
      <c r="BE532" s="0"/>
      <c r="BF532" s="0"/>
      <c r="BG532" s="0"/>
      <c r="BI532" s="0"/>
      <c r="BJ532" s="0"/>
      <c r="BK532" s="0"/>
      <c r="BM532" s="0"/>
      <c r="BN532" s="0"/>
      <c r="BO532" s="0"/>
    </row>
    <row r="533" customFormat="false" ht="12.75" hidden="false" customHeight="false" outlineLevel="0" collapsed="false">
      <c r="A533" s="0"/>
      <c r="B533" s="0"/>
      <c r="C533" s="0"/>
      <c r="E533" s="0"/>
      <c r="F533" s="0"/>
      <c r="G533" s="0"/>
      <c r="I533" s="0"/>
      <c r="J533" s="0"/>
      <c r="K533" s="0"/>
      <c r="M533" s="0"/>
      <c r="N533" s="0"/>
      <c r="O533" s="0"/>
      <c r="Q533" s="0"/>
      <c r="R533" s="0"/>
      <c r="S533" s="0"/>
      <c r="U533" s="0"/>
      <c r="V533" s="0"/>
      <c r="W533" s="0"/>
      <c r="Y533" s="0"/>
      <c r="Z533" s="0"/>
      <c r="AA533" s="0"/>
      <c r="AC533" s="0"/>
      <c r="AD533" s="0"/>
      <c r="AE533" s="0"/>
      <c r="AG533" s="0"/>
      <c r="AH533" s="0"/>
      <c r="AI533" s="0"/>
      <c r="AK533" s="0"/>
      <c r="AL533" s="0"/>
      <c r="AM533" s="0"/>
      <c r="AO533" s="0"/>
      <c r="AP533" s="0"/>
      <c r="AQ533" s="0"/>
      <c r="AS533" s="0"/>
      <c r="AT533" s="0"/>
      <c r="AU533" s="0"/>
      <c r="AW533" s="0"/>
      <c r="AX533" s="0"/>
      <c r="AY533" s="0"/>
      <c r="BA533" s="0"/>
      <c r="BB533" s="0"/>
      <c r="BC533" s="0"/>
      <c r="BE533" s="0"/>
      <c r="BF533" s="0"/>
      <c r="BG533" s="0"/>
      <c r="BI533" s="0"/>
      <c r="BJ533" s="0"/>
      <c r="BK533" s="0"/>
      <c r="BM533" s="0"/>
      <c r="BN533" s="0"/>
      <c r="BO533" s="0"/>
    </row>
    <row r="534" customFormat="false" ht="12.75" hidden="false" customHeight="false" outlineLevel="0" collapsed="false">
      <c r="A534" s="0"/>
      <c r="B534" s="0"/>
      <c r="C534" s="0"/>
      <c r="E534" s="0"/>
      <c r="F534" s="0"/>
      <c r="G534" s="0"/>
      <c r="I534" s="0"/>
      <c r="J534" s="0"/>
      <c r="K534" s="0"/>
      <c r="M534" s="0"/>
      <c r="N534" s="0"/>
      <c r="O534" s="0"/>
      <c r="Q534" s="0"/>
      <c r="R534" s="0"/>
      <c r="S534" s="0"/>
      <c r="U534" s="0"/>
      <c r="V534" s="0"/>
      <c r="W534" s="0"/>
      <c r="Y534" s="0"/>
      <c r="Z534" s="0"/>
      <c r="AA534" s="0"/>
      <c r="AC534" s="0"/>
      <c r="AD534" s="0"/>
      <c r="AE534" s="0"/>
      <c r="AG534" s="0"/>
      <c r="AH534" s="0"/>
      <c r="AI534" s="0"/>
      <c r="AK534" s="0"/>
      <c r="AL534" s="0"/>
      <c r="AM534" s="0"/>
      <c r="AO534" s="0"/>
      <c r="AP534" s="0"/>
      <c r="AQ534" s="0"/>
      <c r="AS534" s="0"/>
      <c r="AT534" s="0"/>
      <c r="AU534" s="0"/>
      <c r="AW534" s="0"/>
      <c r="AX534" s="0"/>
      <c r="AY534" s="0"/>
      <c r="BA534" s="0"/>
      <c r="BB534" s="0"/>
      <c r="BC534" s="0"/>
      <c r="BE534" s="0"/>
      <c r="BF534" s="0"/>
      <c r="BG534" s="0"/>
      <c r="BI534" s="0"/>
      <c r="BJ534" s="0"/>
      <c r="BK534" s="0"/>
      <c r="BM534" s="0"/>
      <c r="BN534" s="0"/>
      <c r="BO534" s="0"/>
    </row>
    <row r="535" customFormat="false" ht="12.75" hidden="false" customHeight="false" outlineLevel="0" collapsed="false">
      <c r="A535" s="0"/>
      <c r="B535" s="0"/>
      <c r="C535" s="0"/>
      <c r="E535" s="0"/>
      <c r="F535" s="0"/>
      <c r="G535" s="0"/>
      <c r="I535" s="0"/>
      <c r="J535" s="0"/>
      <c r="K535" s="0"/>
      <c r="M535" s="0"/>
      <c r="N535" s="0"/>
      <c r="O535" s="0"/>
      <c r="Q535" s="0"/>
      <c r="R535" s="0"/>
      <c r="S535" s="0"/>
      <c r="U535" s="0"/>
      <c r="V535" s="0"/>
      <c r="W535" s="0"/>
      <c r="Y535" s="0"/>
      <c r="Z535" s="0"/>
      <c r="AA535" s="0"/>
      <c r="AC535" s="0"/>
      <c r="AD535" s="0"/>
      <c r="AE535" s="0"/>
      <c r="AG535" s="0"/>
      <c r="AH535" s="0"/>
      <c r="AI535" s="0"/>
      <c r="AK535" s="0"/>
      <c r="AL535" s="0"/>
      <c r="AM535" s="0"/>
      <c r="AO535" s="0"/>
      <c r="AP535" s="0"/>
      <c r="AQ535" s="0"/>
      <c r="AS535" s="0"/>
      <c r="AT535" s="0"/>
      <c r="AU535" s="0"/>
      <c r="AW535" s="0"/>
      <c r="AX535" s="0"/>
      <c r="AY535" s="0"/>
      <c r="BA535" s="0"/>
      <c r="BB535" s="0"/>
      <c r="BC535" s="0"/>
      <c r="BE535" s="0"/>
      <c r="BF535" s="0"/>
      <c r="BG535" s="0"/>
      <c r="BI535" s="0"/>
      <c r="BJ535" s="0"/>
      <c r="BK535" s="0"/>
      <c r="BM535" s="0"/>
      <c r="BN535" s="0"/>
      <c r="BO535" s="0"/>
    </row>
    <row r="536" customFormat="false" ht="12.75" hidden="false" customHeight="false" outlineLevel="0" collapsed="false">
      <c r="A536" s="0"/>
      <c r="B536" s="0"/>
      <c r="C536" s="0"/>
      <c r="E536" s="0"/>
      <c r="F536" s="0"/>
      <c r="G536" s="0"/>
      <c r="I536" s="0"/>
      <c r="J536" s="0"/>
      <c r="K536" s="0"/>
      <c r="M536" s="0"/>
      <c r="N536" s="0"/>
      <c r="O536" s="0"/>
      <c r="Q536" s="0"/>
      <c r="R536" s="0"/>
      <c r="S536" s="0"/>
      <c r="U536" s="0"/>
      <c r="V536" s="0"/>
      <c r="W536" s="0"/>
      <c r="Y536" s="0"/>
      <c r="Z536" s="0"/>
      <c r="AA536" s="0"/>
      <c r="AC536" s="0"/>
      <c r="AD536" s="0"/>
      <c r="AE536" s="0"/>
      <c r="AG536" s="0"/>
      <c r="AH536" s="0"/>
      <c r="AI536" s="0"/>
      <c r="AK536" s="0"/>
      <c r="AL536" s="0"/>
      <c r="AM536" s="0"/>
      <c r="AO536" s="0"/>
      <c r="AP536" s="0"/>
      <c r="AQ536" s="0"/>
      <c r="AS536" s="0"/>
      <c r="AT536" s="0"/>
      <c r="AU536" s="0"/>
      <c r="AW536" s="0"/>
      <c r="AX536" s="0"/>
      <c r="AY536" s="0"/>
      <c r="BA536" s="0"/>
      <c r="BB536" s="0"/>
      <c r="BC536" s="0"/>
      <c r="BE536" s="0"/>
      <c r="BF536" s="0"/>
      <c r="BG536" s="0"/>
      <c r="BI536" s="0"/>
      <c r="BJ536" s="0"/>
      <c r="BK536" s="0"/>
      <c r="BM536" s="0"/>
      <c r="BN536" s="0"/>
      <c r="BO536" s="0"/>
    </row>
    <row r="537" customFormat="false" ht="12.75" hidden="false" customHeight="false" outlineLevel="0" collapsed="false">
      <c r="A537" s="0"/>
      <c r="B537" s="0"/>
      <c r="C537" s="0"/>
      <c r="E537" s="0"/>
      <c r="F537" s="0"/>
      <c r="G537" s="0"/>
      <c r="I537" s="0"/>
      <c r="J537" s="0"/>
      <c r="K537" s="0"/>
      <c r="M537" s="0"/>
      <c r="N537" s="0"/>
      <c r="O537" s="0"/>
      <c r="Q537" s="0"/>
      <c r="R537" s="0"/>
      <c r="S537" s="0"/>
      <c r="U537" s="0"/>
      <c r="V537" s="0"/>
      <c r="W537" s="0"/>
      <c r="Y537" s="0"/>
      <c r="Z537" s="0"/>
      <c r="AA537" s="0"/>
      <c r="AC537" s="0"/>
      <c r="AD537" s="0"/>
      <c r="AE537" s="0"/>
      <c r="AG537" s="0"/>
      <c r="AH537" s="0"/>
      <c r="AI537" s="0"/>
      <c r="AK537" s="0"/>
      <c r="AL537" s="0"/>
      <c r="AM537" s="0"/>
      <c r="AO537" s="0"/>
      <c r="AP537" s="0"/>
      <c r="AQ537" s="0"/>
      <c r="AS537" s="0"/>
      <c r="AT537" s="0"/>
      <c r="AU537" s="0"/>
      <c r="AW537" s="0"/>
      <c r="AX537" s="0"/>
      <c r="AY537" s="0"/>
      <c r="BA537" s="0"/>
      <c r="BB537" s="0"/>
      <c r="BC537" s="0"/>
      <c r="BE537" s="0"/>
      <c r="BF537" s="0"/>
      <c r="BG537" s="0"/>
      <c r="BI537" s="0"/>
      <c r="BJ537" s="0"/>
      <c r="BK537" s="0"/>
      <c r="BM537" s="0"/>
      <c r="BN537" s="0"/>
      <c r="BO537" s="0"/>
    </row>
    <row r="538" customFormat="false" ht="12.75" hidden="false" customHeight="false" outlineLevel="0" collapsed="false">
      <c r="A538" s="0"/>
      <c r="B538" s="0"/>
      <c r="C538" s="0"/>
      <c r="E538" s="0"/>
      <c r="F538" s="0"/>
      <c r="G538" s="0"/>
      <c r="I538" s="0"/>
      <c r="J538" s="0"/>
      <c r="K538" s="0"/>
      <c r="M538" s="0"/>
      <c r="N538" s="0"/>
      <c r="O538" s="0"/>
      <c r="Q538" s="0"/>
      <c r="R538" s="0"/>
      <c r="S538" s="0"/>
      <c r="U538" s="0"/>
      <c r="V538" s="0"/>
      <c r="W538" s="0"/>
      <c r="Y538" s="0"/>
      <c r="Z538" s="0"/>
      <c r="AA538" s="0"/>
      <c r="AC538" s="0"/>
      <c r="AD538" s="0"/>
      <c r="AE538" s="0"/>
      <c r="AG538" s="0"/>
      <c r="AH538" s="0"/>
      <c r="AI538" s="0"/>
      <c r="AK538" s="0"/>
      <c r="AL538" s="0"/>
      <c r="AM538" s="0"/>
      <c r="AO538" s="0"/>
      <c r="AP538" s="0"/>
      <c r="AQ538" s="0"/>
      <c r="AS538" s="0"/>
      <c r="AT538" s="0"/>
      <c r="AU538" s="0"/>
      <c r="AW538" s="0"/>
      <c r="AX538" s="0"/>
      <c r="AY538" s="0"/>
      <c r="BA538" s="0"/>
      <c r="BB538" s="0"/>
      <c r="BC538" s="0"/>
      <c r="BE538" s="0"/>
      <c r="BF538" s="0"/>
      <c r="BG538" s="0"/>
      <c r="BI538" s="0"/>
      <c r="BJ538" s="0"/>
      <c r="BK538" s="0"/>
      <c r="BM538" s="0"/>
      <c r="BN538" s="0"/>
      <c r="BO538" s="0"/>
    </row>
    <row r="539" customFormat="false" ht="12.75" hidden="false" customHeight="false" outlineLevel="0" collapsed="false">
      <c r="A539" s="0"/>
      <c r="B539" s="0"/>
      <c r="C539" s="0"/>
      <c r="E539" s="0"/>
      <c r="F539" s="0"/>
      <c r="G539" s="0"/>
      <c r="I539" s="0"/>
      <c r="J539" s="0"/>
      <c r="K539" s="0"/>
      <c r="M539" s="0"/>
      <c r="N539" s="0"/>
      <c r="O539" s="0"/>
      <c r="Q539" s="0"/>
      <c r="R539" s="0"/>
      <c r="S539" s="0"/>
      <c r="U539" s="0"/>
      <c r="V539" s="0"/>
      <c r="W539" s="0"/>
      <c r="Y539" s="0"/>
      <c r="Z539" s="0"/>
      <c r="AA539" s="0"/>
      <c r="AC539" s="0"/>
      <c r="AD539" s="0"/>
      <c r="AE539" s="0"/>
      <c r="AG539" s="0"/>
      <c r="AH539" s="0"/>
      <c r="AI539" s="0"/>
      <c r="AK539" s="0"/>
      <c r="AL539" s="0"/>
      <c r="AM539" s="0"/>
      <c r="AO539" s="0"/>
      <c r="AP539" s="0"/>
      <c r="AQ539" s="0"/>
      <c r="AS539" s="0"/>
      <c r="AT539" s="0"/>
      <c r="AU539" s="0"/>
      <c r="AW539" s="0"/>
      <c r="AX539" s="0"/>
      <c r="AY539" s="0"/>
      <c r="BA539" s="0"/>
      <c r="BB539" s="0"/>
      <c r="BC539" s="0"/>
      <c r="BE539" s="0"/>
      <c r="BF539" s="0"/>
      <c r="BG539" s="0"/>
      <c r="BI539" s="0"/>
      <c r="BJ539" s="0"/>
      <c r="BK539" s="0"/>
      <c r="BM539" s="0"/>
      <c r="BN539" s="0"/>
      <c r="BO539" s="0"/>
    </row>
    <row r="540" customFormat="false" ht="12.75" hidden="false" customHeight="false" outlineLevel="0" collapsed="false">
      <c r="A540" s="0"/>
      <c r="B540" s="0"/>
      <c r="C540" s="0"/>
      <c r="E540" s="0"/>
      <c r="F540" s="0"/>
      <c r="G540" s="0"/>
      <c r="I540" s="0"/>
      <c r="J540" s="0"/>
      <c r="K540" s="0"/>
      <c r="M540" s="0"/>
      <c r="N540" s="0"/>
      <c r="O540" s="0"/>
      <c r="Q540" s="0"/>
      <c r="R540" s="0"/>
      <c r="S540" s="0"/>
      <c r="U540" s="0"/>
      <c r="V540" s="0"/>
      <c r="W540" s="0"/>
      <c r="Y540" s="0"/>
      <c r="Z540" s="0"/>
      <c r="AA540" s="0"/>
      <c r="AC540" s="0"/>
      <c r="AD540" s="0"/>
      <c r="AE540" s="0"/>
      <c r="AG540" s="0"/>
      <c r="AH540" s="0"/>
      <c r="AI540" s="0"/>
      <c r="AK540" s="0"/>
      <c r="AL540" s="0"/>
      <c r="AM540" s="0"/>
      <c r="AO540" s="0"/>
      <c r="AP540" s="0"/>
      <c r="AQ540" s="0"/>
      <c r="AS540" s="0"/>
      <c r="AT540" s="0"/>
      <c r="AU540" s="0"/>
      <c r="AW540" s="0"/>
      <c r="AX540" s="0"/>
      <c r="AY540" s="0"/>
      <c r="BA540" s="0"/>
      <c r="BB540" s="0"/>
      <c r="BC540" s="0"/>
      <c r="BE540" s="0"/>
      <c r="BF540" s="0"/>
      <c r="BG540" s="0"/>
      <c r="BI540" s="0"/>
      <c r="BJ540" s="0"/>
      <c r="BK540" s="0"/>
      <c r="BM540" s="0"/>
      <c r="BN540" s="0"/>
      <c r="BO540" s="0"/>
    </row>
    <row r="541" customFormat="false" ht="12.75" hidden="false" customHeight="false" outlineLevel="0" collapsed="false">
      <c r="A541" s="0"/>
      <c r="B541" s="0"/>
      <c r="C541" s="0"/>
      <c r="E541" s="0"/>
      <c r="F541" s="0"/>
      <c r="G541" s="0"/>
      <c r="I541" s="0"/>
      <c r="J541" s="0"/>
      <c r="K541" s="0"/>
      <c r="M541" s="0"/>
      <c r="N541" s="0"/>
      <c r="O541" s="0"/>
      <c r="Q541" s="0"/>
      <c r="R541" s="0"/>
      <c r="S541" s="0"/>
      <c r="U541" s="0"/>
      <c r="V541" s="0"/>
      <c r="W541" s="0"/>
      <c r="Y541" s="0"/>
      <c r="Z541" s="0"/>
      <c r="AA541" s="0"/>
      <c r="AC541" s="0"/>
      <c r="AD541" s="0"/>
      <c r="AE541" s="0"/>
      <c r="AG541" s="0"/>
      <c r="AH541" s="0"/>
      <c r="AI541" s="0"/>
      <c r="AK541" s="0"/>
      <c r="AL541" s="0"/>
      <c r="AM541" s="0"/>
      <c r="AO541" s="0"/>
      <c r="AP541" s="0"/>
      <c r="AQ541" s="0"/>
      <c r="AS541" s="0"/>
      <c r="AT541" s="0"/>
      <c r="AU541" s="0"/>
      <c r="AW541" s="0"/>
      <c r="AX541" s="0"/>
      <c r="AY541" s="0"/>
      <c r="BA541" s="0"/>
      <c r="BB541" s="0"/>
      <c r="BC541" s="0"/>
      <c r="BE541" s="0"/>
      <c r="BF541" s="0"/>
      <c r="BG541" s="0"/>
      <c r="BI541" s="0"/>
      <c r="BJ541" s="0"/>
      <c r="BK541" s="0"/>
      <c r="BM541" s="0"/>
      <c r="BN541" s="0"/>
      <c r="BO541" s="0"/>
    </row>
    <row r="542" customFormat="false" ht="12.75" hidden="false" customHeight="false" outlineLevel="0" collapsed="false">
      <c r="A542" s="0"/>
      <c r="B542" s="0"/>
      <c r="C542" s="0"/>
      <c r="E542" s="0"/>
      <c r="F542" s="0"/>
      <c r="G542" s="0"/>
      <c r="I542" s="0"/>
      <c r="J542" s="0"/>
      <c r="K542" s="0"/>
      <c r="M542" s="0"/>
      <c r="N542" s="0"/>
      <c r="O542" s="0"/>
      <c r="Q542" s="0"/>
      <c r="R542" s="0"/>
      <c r="S542" s="0"/>
      <c r="U542" s="0"/>
      <c r="V542" s="0"/>
      <c r="W542" s="0"/>
      <c r="Y542" s="0"/>
      <c r="Z542" s="0"/>
      <c r="AA542" s="0"/>
      <c r="AC542" s="0"/>
      <c r="AD542" s="0"/>
      <c r="AE542" s="0"/>
      <c r="AG542" s="0"/>
      <c r="AH542" s="0"/>
      <c r="AI542" s="0"/>
      <c r="AK542" s="0"/>
      <c r="AL542" s="0"/>
      <c r="AM542" s="0"/>
      <c r="AO542" s="0"/>
      <c r="AP542" s="0"/>
      <c r="AQ542" s="0"/>
      <c r="AS542" s="0"/>
      <c r="AT542" s="0"/>
      <c r="AU542" s="0"/>
      <c r="AW542" s="0"/>
      <c r="AX542" s="0"/>
      <c r="AY542" s="0"/>
      <c r="BA542" s="0"/>
      <c r="BB542" s="0"/>
      <c r="BC542" s="0"/>
      <c r="BE542" s="0"/>
      <c r="BF542" s="0"/>
      <c r="BG542" s="0"/>
      <c r="BI542" s="0"/>
      <c r="BJ542" s="0"/>
      <c r="BK542" s="0"/>
      <c r="BM542" s="0"/>
      <c r="BN542" s="0"/>
      <c r="BO542" s="0"/>
    </row>
    <row r="543" customFormat="false" ht="12.75" hidden="false" customHeight="false" outlineLevel="0" collapsed="false">
      <c r="A543" s="0"/>
      <c r="B543" s="0"/>
      <c r="C543" s="0"/>
      <c r="E543" s="0"/>
      <c r="F543" s="0"/>
      <c r="G543" s="0"/>
      <c r="I543" s="0"/>
      <c r="J543" s="0"/>
      <c r="K543" s="0"/>
      <c r="M543" s="0"/>
      <c r="N543" s="0"/>
      <c r="O543" s="0"/>
      <c r="Q543" s="0"/>
      <c r="R543" s="0"/>
      <c r="S543" s="0"/>
      <c r="U543" s="0"/>
      <c r="V543" s="0"/>
      <c r="W543" s="0"/>
      <c r="Y543" s="0"/>
      <c r="Z543" s="0"/>
      <c r="AA543" s="0"/>
      <c r="AC543" s="0"/>
      <c r="AD543" s="0"/>
      <c r="AE543" s="0"/>
      <c r="AG543" s="0"/>
      <c r="AH543" s="0"/>
      <c r="AI543" s="0"/>
      <c r="AK543" s="0"/>
      <c r="AL543" s="0"/>
      <c r="AM543" s="0"/>
      <c r="AO543" s="0"/>
      <c r="AP543" s="0"/>
      <c r="AQ543" s="0"/>
      <c r="AS543" s="0"/>
      <c r="AT543" s="0"/>
      <c r="AU543" s="0"/>
      <c r="AW543" s="0"/>
      <c r="AX543" s="0"/>
      <c r="AY543" s="0"/>
      <c r="BA543" s="0"/>
      <c r="BB543" s="0"/>
      <c r="BC543" s="0"/>
      <c r="BE543" s="0"/>
      <c r="BF543" s="0"/>
      <c r="BG543" s="0"/>
      <c r="BI543" s="0"/>
      <c r="BJ543" s="0"/>
      <c r="BK543" s="0"/>
      <c r="BM543" s="0"/>
      <c r="BN543" s="0"/>
      <c r="BO543" s="0"/>
    </row>
    <row r="544" customFormat="false" ht="12.75" hidden="false" customHeight="false" outlineLevel="0" collapsed="false">
      <c r="A544" s="0"/>
      <c r="B544" s="0"/>
      <c r="C544" s="0"/>
      <c r="E544" s="0"/>
      <c r="F544" s="0"/>
      <c r="G544" s="0"/>
      <c r="I544" s="0"/>
      <c r="J544" s="0"/>
      <c r="K544" s="0"/>
      <c r="M544" s="0"/>
      <c r="N544" s="0"/>
      <c r="O544" s="0"/>
      <c r="Q544" s="0"/>
      <c r="R544" s="0"/>
      <c r="S544" s="0"/>
      <c r="U544" s="0"/>
      <c r="V544" s="0"/>
      <c r="W544" s="0"/>
      <c r="Y544" s="0"/>
      <c r="Z544" s="0"/>
      <c r="AA544" s="0"/>
      <c r="AC544" s="0"/>
      <c r="AD544" s="0"/>
      <c r="AE544" s="0"/>
      <c r="AG544" s="0"/>
      <c r="AH544" s="0"/>
      <c r="AI544" s="0"/>
      <c r="AK544" s="0"/>
      <c r="AL544" s="0"/>
      <c r="AM544" s="0"/>
      <c r="AO544" s="0"/>
      <c r="AP544" s="0"/>
      <c r="AQ544" s="0"/>
      <c r="AS544" s="0"/>
      <c r="AT544" s="0"/>
      <c r="AU544" s="0"/>
      <c r="AW544" s="0"/>
      <c r="AX544" s="0"/>
      <c r="AY544" s="0"/>
      <c r="BA544" s="0"/>
      <c r="BB544" s="0"/>
      <c r="BC544" s="0"/>
      <c r="BE544" s="0"/>
      <c r="BF544" s="0"/>
      <c r="BG544" s="0"/>
      <c r="BI544" s="0"/>
      <c r="BJ544" s="0"/>
      <c r="BK544" s="0"/>
      <c r="BM544" s="0"/>
      <c r="BN544" s="0"/>
      <c r="BO544" s="0"/>
    </row>
    <row r="545" customFormat="false" ht="12.75" hidden="false" customHeight="false" outlineLevel="0" collapsed="false">
      <c r="A545" s="0"/>
      <c r="B545" s="0"/>
      <c r="C545" s="0"/>
      <c r="E545" s="0"/>
      <c r="F545" s="0"/>
      <c r="G545" s="0"/>
      <c r="I545" s="0"/>
      <c r="J545" s="0"/>
      <c r="K545" s="0"/>
      <c r="M545" s="0"/>
      <c r="N545" s="0"/>
      <c r="O545" s="0"/>
      <c r="Q545" s="0"/>
      <c r="R545" s="0"/>
      <c r="S545" s="0"/>
      <c r="U545" s="0"/>
      <c r="V545" s="0"/>
      <c r="W545" s="0"/>
      <c r="Y545" s="0"/>
      <c r="Z545" s="0"/>
      <c r="AA545" s="0"/>
      <c r="AC545" s="0"/>
      <c r="AD545" s="0"/>
      <c r="AE545" s="0"/>
      <c r="AG545" s="0"/>
      <c r="AH545" s="0"/>
      <c r="AI545" s="0"/>
      <c r="AK545" s="0"/>
      <c r="AL545" s="0"/>
      <c r="AM545" s="0"/>
      <c r="AO545" s="0"/>
      <c r="AP545" s="0"/>
      <c r="AQ545" s="0"/>
      <c r="AS545" s="0"/>
      <c r="AT545" s="0"/>
      <c r="AU545" s="0"/>
      <c r="AW545" s="0"/>
      <c r="AX545" s="0"/>
      <c r="AY545" s="0"/>
      <c r="BA545" s="0"/>
      <c r="BB545" s="0"/>
      <c r="BC545" s="0"/>
      <c r="BE545" s="0"/>
      <c r="BF545" s="0"/>
      <c r="BG545" s="0"/>
      <c r="BI545" s="0"/>
      <c r="BJ545" s="0"/>
      <c r="BK545" s="0"/>
      <c r="BM545" s="0"/>
      <c r="BN545" s="0"/>
      <c r="BO545" s="0"/>
    </row>
    <row r="546" customFormat="false" ht="12.75" hidden="false" customHeight="false" outlineLevel="0" collapsed="false">
      <c r="A546" s="0"/>
      <c r="B546" s="0"/>
      <c r="C546" s="0"/>
      <c r="E546" s="0"/>
      <c r="F546" s="0"/>
      <c r="G546" s="0"/>
      <c r="I546" s="0"/>
      <c r="J546" s="0"/>
      <c r="K546" s="0"/>
      <c r="M546" s="0"/>
      <c r="N546" s="0"/>
      <c r="O546" s="0"/>
      <c r="Q546" s="0"/>
      <c r="R546" s="0"/>
      <c r="S546" s="0"/>
      <c r="U546" s="0"/>
      <c r="V546" s="0"/>
      <c r="W546" s="0"/>
      <c r="Y546" s="0"/>
      <c r="Z546" s="0"/>
      <c r="AA546" s="0"/>
      <c r="AC546" s="0"/>
      <c r="AD546" s="0"/>
      <c r="AE546" s="0"/>
      <c r="AG546" s="0"/>
      <c r="AH546" s="0"/>
      <c r="AI546" s="0"/>
      <c r="AK546" s="0"/>
      <c r="AL546" s="0"/>
      <c r="AM546" s="0"/>
      <c r="AO546" s="0"/>
      <c r="AP546" s="0"/>
      <c r="AQ546" s="0"/>
      <c r="AS546" s="0"/>
      <c r="AT546" s="0"/>
      <c r="AU546" s="0"/>
      <c r="AW546" s="0"/>
      <c r="AX546" s="0"/>
      <c r="AY546" s="0"/>
      <c r="BA546" s="0"/>
      <c r="BB546" s="0"/>
      <c r="BC546" s="0"/>
      <c r="BE546" s="0"/>
      <c r="BF546" s="0"/>
      <c r="BG546" s="0"/>
      <c r="BI546" s="0"/>
      <c r="BJ546" s="0"/>
      <c r="BK546" s="0"/>
      <c r="BM546" s="0"/>
      <c r="BN546" s="0"/>
      <c r="BO546" s="0"/>
    </row>
    <row r="547" customFormat="false" ht="12.75" hidden="false" customHeight="false" outlineLevel="0" collapsed="false">
      <c r="A547" s="0"/>
      <c r="B547" s="0"/>
      <c r="C547" s="0"/>
      <c r="E547" s="0"/>
      <c r="F547" s="0"/>
      <c r="G547" s="0"/>
      <c r="I547" s="0"/>
      <c r="J547" s="0"/>
      <c r="K547" s="0"/>
      <c r="M547" s="0"/>
      <c r="N547" s="0"/>
      <c r="O547" s="0"/>
      <c r="Q547" s="0"/>
      <c r="R547" s="0"/>
      <c r="S547" s="0"/>
      <c r="U547" s="0"/>
      <c r="V547" s="0"/>
      <c r="W547" s="0"/>
      <c r="Y547" s="0"/>
      <c r="Z547" s="0"/>
      <c r="AA547" s="0"/>
      <c r="AC547" s="0"/>
      <c r="AD547" s="0"/>
      <c r="AE547" s="0"/>
      <c r="AG547" s="0"/>
      <c r="AH547" s="0"/>
      <c r="AI547" s="0"/>
      <c r="AK547" s="0"/>
      <c r="AL547" s="0"/>
      <c r="AM547" s="0"/>
      <c r="AO547" s="0"/>
      <c r="AP547" s="0"/>
      <c r="AQ547" s="0"/>
      <c r="AS547" s="0"/>
      <c r="AT547" s="0"/>
      <c r="AU547" s="0"/>
      <c r="AW547" s="0"/>
      <c r="AX547" s="0"/>
      <c r="AY547" s="0"/>
      <c r="BA547" s="0"/>
      <c r="BB547" s="0"/>
      <c r="BC547" s="0"/>
      <c r="BE547" s="0"/>
      <c r="BF547" s="0"/>
      <c r="BG547" s="0"/>
      <c r="BI547" s="0"/>
      <c r="BJ547" s="0"/>
      <c r="BK547" s="0"/>
      <c r="BM547" s="0"/>
      <c r="BN547" s="0"/>
      <c r="BO547" s="0"/>
    </row>
    <row r="548" customFormat="false" ht="12.75" hidden="false" customHeight="false" outlineLevel="0" collapsed="false">
      <c r="A548" s="0"/>
      <c r="B548" s="0"/>
      <c r="C548" s="0"/>
      <c r="E548" s="0"/>
      <c r="F548" s="0"/>
      <c r="G548" s="0"/>
      <c r="I548" s="0"/>
      <c r="J548" s="0"/>
      <c r="K548" s="0"/>
      <c r="M548" s="0"/>
      <c r="N548" s="0"/>
      <c r="O548" s="0"/>
      <c r="Q548" s="0"/>
      <c r="R548" s="0"/>
      <c r="S548" s="0"/>
      <c r="U548" s="0"/>
      <c r="V548" s="0"/>
      <c r="W548" s="0"/>
      <c r="Y548" s="0"/>
      <c r="Z548" s="0"/>
      <c r="AA548" s="0"/>
      <c r="AC548" s="0"/>
      <c r="AD548" s="0"/>
      <c r="AE548" s="0"/>
      <c r="AG548" s="0"/>
      <c r="AH548" s="0"/>
      <c r="AI548" s="0"/>
      <c r="AK548" s="0"/>
      <c r="AL548" s="0"/>
      <c r="AM548" s="0"/>
      <c r="AO548" s="0"/>
      <c r="AP548" s="0"/>
      <c r="AQ548" s="0"/>
      <c r="AS548" s="0"/>
      <c r="AT548" s="0"/>
      <c r="AU548" s="0"/>
      <c r="AW548" s="0"/>
      <c r="AX548" s="0"/>
      <c r="AY548" s="0"/>
      <c r="BA548" s="0"/>
      <c r="BB548" s="0"/>
      <c r="BC548" s="0"/>
      <c r="BE548" s="0"/>
      <c r="BF548" s="0"/>
      <c r="BG548" s="0"/>
      <c r="BI548" s="0"/>
      <c r="BJ548" s="0"/>
      <c r="BK548" s="0"/>
      <c r="BM548" s="0"/>
      <c r="BN548" s="0"/>
      <c r="BO548" s="0"/>
    </row>
    <row r="549" customFormat="false" ht="12.75" hidden="false" customHeight="false" outlineLevel="0" collapsed="false">
      <c r="A549" s="0"/>
      <c r="B549" s="0"/>
      <c r="C549" s="0"/>
      <c r="E549" s="0"/>
      <c r="F549" s="0"/>
      <c r="G549" s="0"/>
      <c r="I549" s="0"/>
      <c r="J549" s="0"/>
      <c r="K549" s="0"/>
      <c r="M549" s="0"/>
      <c r="N549" s="0"/>
      <c r="O549" s="0"/>
      <c r="Q549" s="0"/>
      <c r="R549" s="0"/>
      <c r="S549" s="0"/>
      <c r="U549" s="0"/>
      <c r="V549" s="0"/>
      <c r="W549" s="0"/>
      <c r="Y549" s="0"/>
      <c r="Z549" s="0"/>
      <c r="AA549" s="0"/>
      <c r="AC549" s="0"/>
      <c r="AD549" s="0"/>
      <c r="AE549" s="0"/>
      <c r="AG549" s="0"/>
      <c r="AH549" s="0"/>
      <c r="AI549" s="0"/>
      <c r="AK549" s="0"/>
      <c r="AL549" s="0"/>
      <c r="AM549" s="0"/>
      <c r="AO549" s="0"/>
      <c r="AP549" s="0"/>
      <c r="AQ549" s="0"/>
      <c r="AS549" s="0"/>
      <c r="AT549" s="0"/>
      <c r="AU549" s="0"/>
      <c r="AW549" s="0"/>
      <c r="AX549" s="0"/>
      <c r="AY549" s="0"/>
      <c r="BA549" s="0"/>
      <c r="BB549" s="0"/>
      <c r="BC549" s="0"/>
      <c r="BE549" s="0"/>
      <c r="BF549" s="0"/>
      <c r="BG549" s="0"/>
      <c r="BI549" s="0"/>
      <c r="BJ549" s="0"/>
      <c r="BK549" s="0"/>
      <c r="BM549" s="0"/>
      <c r="BN549" s="0"/>
      <c r="BO549" s="0"/>
    </row>
    <row r="550" customFormat="false" ht="12.75" hidden="false" customHeight="false" outlineLevel="0" collapsed="false">
      <c r="A550" s="0"/>
      <c r="B550" s="0"/>
      <c r="C550" s="0"/>
      <c r="E550" s="0"/>
      <c r="F550" s="0"/>
      <c r="G550" s="0"/>
      <c r="I550" s="0"/>
      <c r="J550" s="0"/>
      <c r="K550" s="0"/>
      <c r="M550" s="0"/>
      <c r="N550" s="0"/>
      <c r="O550" s="0"/>
      <c r="Q550" s="0"/>
      <c r="R550" s="0"/>
      <c r="S550" s="0"/>
      <c r="U550" s="0"/>
      <c r="V550" s="0"/>
      <c r="W550" s="0"/>
      <c r="Y550" s="0"/>
      <c r="Z550" s="0"/>
      <c r="AA550" s="0"/>
      <c r="AC550" s="0"/>
      <c r="AD550" s="0"/>
      <c r="AE550" s="0"/>
      <c r="AG550" s="0"/>
      <c r="AH550" s="0"/>
      <c r="AI550" s="0"/>
      <c r="AK550" s="0"/>
      <c r="AL550" s="0"/>
      <c r="AM550" s="0"/>
      <c r="AO550" s="0"/>
      <c r="AP550" s="0"/>
      <c r="AQ550" s="0"/>
      <c r="AS550" s="0"/>
      <c r="AT550" s="0"/>
      <c r="AU550" s="0"/>
      <c r="AW550" s="0"/>
      <c r="AX550" s="0"/>
      <c r="AY550" s="0"/>
      <c r="BA550" s="0"/>
      <c r="BB550" s="0"/>
      <c r="BC550" s="0"/>
      <c r="BE550" s="0"/>
      <c r="BF550" s="0"/>
      <c r="BG550" s="0"/>
      <c r="BI550" s="0"/>
      <c r="BJ550" s="0"/>
      <c r="BK550" s="0"/>
      <c r="BM550" s="0"/>
      <c r="BN550" s="0"/>
      <c r="BO550" s="0"/>
    </row>
    <row r="551" customFormat="false" ht="12.75" hidden="false" customHeight="false" outlineLevel="0" collapsed="false">
      <c r="A551" s="0"/>
      <c r="B551" s="0"/>
      <c r="C551" s="0"/>
      <c r="E551" s="0"/>
      <c r="F551" s="0"/>
      <c r="G551" s="0"/>
      <c r="I551" s="0"/>
      <c r="J551" s="0"/>
      <c r="K551" s="0"/>
      <c r="M551" s="0"/>
      <c r="N551" s="0"/>
      <c r="O551" s="0"/>
      <c r="Q551" s="0"/>
      <c r="R551" s="0"/>
      <c r="S551" s="0"/>
      <c r="U551" s="0"/>
      <c r="V551" s="0"/>
      <c r="W551" s="0"/>
      <c r="Y551" s="0"/>
      <c r="Z551" s="0"/>
      <c r="AA551" s="0"/>
      <c r="AC551" s="0"/>
      <c r="AD551" s="0"/>
      <c r="AE551" s="0"/>
      <c r="AG551" s="0"/>
      <c r="AH551" s="0"/>
      <c r="AI551" s="0"/>
      <c r="AK551" s="0"/>
      <c r="AL551" s="0"/>
      <c r="AM551" s="0"/>
      <c r="AO551" s="0"/>
      <c r="AP551" s="0"/>
      <c r="AQ551" s="0"/>
      <c r="AS551" s="0"/>
      <c r="AT551" s="0"/>
      <c r="AU551" s="0"/>
      <c r="AW551" s="0"/>
      <c r="AX551" s="0"/>
      <c r="AY551" s="0"/>
      <c r="BA551" s="0"/>
      <c r="BB551" s="0"/>
      <c r="BC551" s="0"/>
      <c r="BE551" s="0"/>
      <c r="BF551" s="0"/>
      <c r="BG551" s="0"/>
      <c r="BI551" s="0"/>
      <c r="BJ551" s="0"/>
      <c r="BK551" s="0"/>
      <c r="BM551" s="0"/>
      <c r="BN551" s="0"/>
      <c r="BO551" s="0"/>
    </row>
    <row r="552" customFormat="false" ht="12.75" hidden="false" customHeight="false" outlineLevel="0" collapsed="false">
      <c r="A552" s="0"/>
      <c r="B552" s="0"/>
      <c r="C552" s="0"/>
      <c r="E552" s="0"/>
      <c r="F552" s="0"/>
      <c r="G552" s="0"/>
      <c r="I552" s="0"/>
      <c r="J552" s="0"/>
      <c r="K552" s="0"/>
      <c r="M552" s="0"/>
      <c r="N552" s="0"/>
      <c r="O552" s="0"/>
      <c r="Q552" s="0"/>
      <c r="R552" s="0"/>
      <c r="S552" s="0"/>
      <c r="U552" s="0"/>
      <c r="V552" s="0"/>
      <c r="W552" s="0"/>
      <c r="Y552" s="0"/>
      <c r="Z552" s="0"/>
      <c r="AA552" s="0"/>
      <c r="AC552" s="0"/>
      <c r="AD552" s="0"/>
      <c r="AE552" s="0"/>
      <c r="AG552" s="0"/>
      <c r="AH552" s="0"/>
      <c r="AI552" s="0"/>
      <c r="AK552" s="0"/>
      <c r="AL552" s="0"/>
      <c r="AM552" s="0"/>
      <c r="AO552" s="0"/>
      <c r="AP552" s="0"/>
      <c r="AQ552" s="0"/>
      <c r="AS552" s="0"/>
      <c r="AT552" s="0"/>
      <c r="AU552" s="0"/>
      <c r="AW552" s="0"/>
      <c r="AX552" s="0"/>
      <c r="AY552" s="0"/>
      <c r="BA552" s="0"/>
      <c r="BB552" s="0"/>
      <c r="BC552" s="0"/>
      <c r="BE552" s="0"/>
      <c r="BF552" s="0"/>
      <c r="BG552" s="0"/>
      <c r="BI552" s="0"/>
      <c r="BJ552" s="0"/>
      <c r="BK552" s="0"/>
      <c r="BM552" s="0"/>
      <c r="BN552" s="0"/>
      <c r="BO552" s="0"/>
    </row>
    <row r="553" customFormat="false" ht="12.75" hidden="false" customHeight="false" outlineLevel="0" collapsed="false">
      <c r="A553" s="0"/>
      <c r="B553" s="0"/>
      <c r="C553" s="0"/>
      <c r="E553" s="0"/>
      <c r="F553" s="0"/>
      <c r="G553" s="0"/>
      <c r="I553" s="0"/>
      <c r="J553" s="0"/>
      <c r="K553" s="0"/>
      <c r="M553" s="0"/>
      <c r="N553" s="0"/>
      <c r="O553" s="0"/>
      <c r="Q553" s="0"/>
      <c r="R553" s="0"/>
      <c r="S553" s="0"/>
      <c r="U553" s="0"/>
      <c r="V553" s="0"/>
      <c r="W553" s="0"/>
      <c r="Y553" s="0"/>
      <c r="Z553" s="0"/>
      <c r="AA553" s="0"/>
      <c r="AC553" s="0"/>
      <c r="AD553" s="0"/>
      <c r="AE553" s="0"/>
      <c r="AG553" s="0"/>
      <c r="AH553" s="0"/>
      <c r="AI553" s="0"/>
      <c r="AK553" s="0"/>
      <c r="AL553" s="0"/>
      <c r="AM553" s="0"/>
      <c r="AO553" s="0"/>
      <c r="AP553" s="0"/>
      <c r="AQ553" s="0"/>
      <c r="AS553" s="0"/>
      <c r="AT553" s="0"/>
      <c r="AU553" s="0"/>
      <c r="AW553" s="0"/>
      <c r="AX553" s="0"/>
      <c r="AY553" s="0"/>
      <c r="BA553" s="0"/>
      <c r="BB553" s="0"/>
      <c r="BC553" s="0"/>
      <c r="BE553" s="0"/>
      <c r="BF553" s="0"/>
      <c r="BG553" s="0"/>
      <c r="BI553" s="0"/>
      <c r="BJ553" s="0"/>
      <c r="BK553" s="0"/>
      <c r="BM553" s="0"/>
      <c r="BN553" s="0"/>
      <c r="BO553" s="0"/>
    </row>
    <row r="554" customFormat="false" ht="12.75" hidden="false" customHeight="false" outlineLevel="0" collapsed="false">
      <c r="A554" s="0"/>
      <c r="B554" s="0"/>
      <c r="C554" s="0"/>
      <c r="E554" s="0"/>
      <c r="F554" s="0"/>
      <c r="G554" s="0"/>
      <c r="I554" s="0"/>
      <c r="J554" s="0"/>
      <c r="K554" s="0"/>
      <c r="M554" s="0"/>
      <c r="N554" s="0"/>
      <c r="O554" s="0"/>
      <c r="Q554" s="0"/>
      <c r="R554" s="0"/>
      <c r="S554" s="0"/>
      <c r="U554" s="0"/>
      <c r="V554" s="0"/>
      <c r="W554" s="0"/>
      <c r="Y554" s="0"/>
      <c r="Z554" s="0"/>
      <c r="AA554" s="0"/>
      <c r="AC554" s="0"/>
      <c r="AD554" s="0"/>
      <c r="AE554" s="0"/>
      <c r="AG554" s="0"/>
      <c r="AH554" s="0"/>
      <c r="AI554" s="0"/>
      <c r="AK554" s="0"/>
      <c r="AL554" s="0"/>
      <c r="AM554" s="0"/>
      <c r="AO554" s="0"/>
      <c r="AP554" s="0"/>
      <c r="AQ554" s="0"/>
      <c r="AS554" s="0"/>
      <c r="AT554" s="0"/>
      <c r="AU554" s="0"/>
      <c r="AW554" s="0"/>
      <c r="AX554" s="0"/>
      <c r="AY554" s="0"/>
      <c r="BA554" s="0"/>
      <c r="BB554" s="0"/>
      <c r="BC554" s="0"/>
      <c r="BE554" s="0"/>
      <c r="BF554" s="0"/>
      <c r="BG554" s="0"/>
      <c r="BI554" s="0"/>
      <c r="BJ554" s="0"/>
      <c r="BK554" s="0"/>
      <c r="BM554" s="0"/>
      <c r="BN554" s="0"/>
      <c r="BO554" s="0"/>
    </row>
    <row r="555" customFormat="false" ht="12.75" hidden="false" customHeight="false" outlineLevel="0" collapsed="false">
      <c r="A555" s="0"/>
      <c r="B555" s="0"/>
      <c r="C555" s="0"/>
      <c r="E555" s="0"/>
      <c r="F555" s="0"/>
      <c r="G555" s="0"/>
      <c r="I555" s="0"/>
      <c r="J555" s="0"/>
      <c r="K555" s="0"/>
      <c r="M555" s="0"/>
      <c r="N555" s="0"/>
      <c r="O555" s="0"/>
      <c r="Q555" s="0"/>
      <c r="R555" s="0"/>
      <c r="S555" s="0"/>
      <c r="U555" s="0"/>
      <c r="V555" s="0"/>
      <c r="W555" s="0"/>
      <c r="Y555" s="0"/>
      <c r="Z555" s="0"/>
      <c r="AA555" s="0"/>
      <c r="AC555" s="0"/>
      <c r="AD555" s="0"/>
      <c r="AE555" s="0"/>
      <c r="AG555" s="0"/>
      <c r="AH555" s="0"/>
      <c r="AI555" s="0"/>
      <c r="AK555" s="0"/>
      <c r="AL555" s="0"/>
      <c r="AM555" s="0"/>
      <c r="AO555" s="0"/>
      <c r="AP555" s="0"/>
      <c r="AQ555" s="0"/>
      <c r="AS555" s="0"/>
      <c r="AT555" s="0"/>
      <c r="AU555" s="0"/>
      <c r="AW555" s="0"/>
      <c r="AX555" s="0"/>
      <c r="AY555" s="0"/>
      <c r="BA555" s="0"/>
      <c r="BB555" s="0"/>
      <c r="BC555" s="0"/>
      <c r="BE555" s="0"/>
      <c r="BF555" s="0"/>
      <c r="BG555" s="0"/>
      <c r="BI555" s="0"/>
      <c r="BJ555" s="0"/>
      <c r="BK555" s="0"/>
      <c r="BM555" s="0"/>
      <c r="BN555" s="0"/>
      <c r="BO555" s="0"/>
    </row>
    <row r="556" customFormat="false" ht="12.75" hidden="false" customHeight="false" outlineLevel="0" collapsed="false">
      <c r="A556" s="0"/>
      <c r="B556" s="0"/>
      <c r="C556" s="0"/>
      <c r="E556" s="0"/>
      <c r="F556" s="0"/>
      <c r="G556" s="0"/>
      <c r="I556" s="0"/>
      <c r="J556" s="0"/>
      <c r="K556" s="0"/>
      <c r="M556" s="0"/>
      <c r="N556" s="0"/>
      <c r="O556" s="0"/>
      <c r="Q556" s="0"/>
      <c r="R556" s="0"/>
      <c r="S556" s="0"/>
      <c r="U556" s="0"/>
      <c r="V556" s="0"/>
      <c r="W556" s="0"/>
      <c r="Y556" s="0"/>
      <c r="Z556" s="0"/>
      <c r="AA556" s="0"/>
      <c r="AC556" s="0"/>
      <c r="AD556" s="0"/>
      <c r="AE556" s="0"/>
      <c r="AG556" s="0"/>
      <c r="AH556" s="0"/>
      <c r="AI556" s="0"/>
      <c r="AK556" s="0"/>
      <c r="AL556" s="0"/>
      <c r="AM556" s="0"/>
      <c r="AO556" s="0"/>
      <c r="AP556" s="0"/>
      <c r="AQ556" s="0"/>
      <c r="AS556" s="0"/>
      <c r="AT556" s="0"/>
      <c r="AU556" s="0"/>
      <c r="AW556" s="0"/>
      <c r="AX556" s="0"/>
      <c r="AY556" s="0"/>
      <c r="BA556" s="0"/>
      <c r="BB556" s="0"/>
      <c r="BC556" s="0"/>
      <c r="BE556" s="0"/>
      <c r="BF556" s="0"/>
      <c r="BG556" s="0"/>
      <c r="BI556" s="0"/>
      <c r="BJ556" s="0"/>
      <c r="BK556" s="0"/>
      <c r="BM556" s="0"/>
      <c r="BN556" s="0"/>
      <c r="BO556" s="0"/>
    </row>
    <row r="557" customFormat="false" ht="12.75" hidden="false" customHeight="false" outlineLevel="0" collapsed="false">
      <c r="A557" s="0"/>
      <c r="B557" s="0"/>
      <c r="C557" s="0"/>
      <c r="E557" s="0"/>
      <c r="F557" s="0"/>
      <c r="G557" s="0"/>
      <c r="I557" s="0"/>
      <c r="J557" s="0"/>
      <c r="K557" s="0"/>
      <c r="M557" s="0"/>
      <c r="N557" s="0"/>
      <c r="O557" s="0"/>
      <c r="Q557" s="0"/>
      <c r="R557" s="0"/>
      <c r="S557" s="0"/>
      <c r="U557" s="0"/>
      <c r="V557" s="0"/>
      <c r="W557" s="0"/>
      <c r="Y557" s="0"/>
      <c r="Z557" s="0"/>
      <c r="AA557" s="0"/>
      <c r="AC557" s="0"/>
      <c r="AD557" s="0"/>
      <c r="AE557" s="0"/>
      <c r="AG557" s="0"/>
      <c r="AH557" s="0"/>
      <c r="AI557" s="0"/>
      <c r="AK557" s="0"/>
      <c r="AL557" s="0"/>
      <c r="AM557" s="0"/>
      <c r="AO557" s="0"/>
      <c r="AP557" s="0"/>
      <c r="AQ557" s="0"/>
      <c r="AS557" s="0"/>
      <c r="AT557" s="0"/>
      <c r="AU557" s="0"/>
      <c r="AW557" s="0"/>
      <c r="AX557" s="0"/>
      <c r="AY557" s="0"/>
      <c r="BA557" s="0"/>
      <c r="BB557" s="0"/>
      <c r="BC557" s="0"/>
      <c r="BE557" s="0"/>
      <c r="BF557" s="0"/>
      <c r="BG557" s="0"/>
      <c r="BI557" s="0"/>
      <c r="BJ557" s="0"/>
      <c r="BK557" s="0"/>
      <c r="BM557" s="0"/>
      <c r="BN557" s="0"/>
      <c r="BO557" s="0"/>
    </row>
    <row r="558" customFormat="false" ht="12.75" hidden="false" customHeight="false" outlineLevel="0" collapsed="false">
      <c r="A558" s="0"/>
      <c r="B558" s="0"/>
      <c r="C558" s="0"/>
      <c r="E558" s="0"/>
      <c r="F558" s="0"/>
      <c r="G558" s="0"/>
      <c r="I558" s="0"/>
      <c r="J558" s="0"/>
      <c r="K558" s="0"/>
      <c r="M558" s="0"/>
      <c r="N558" s="0"/>
      <c r="O558" s="0"/>
      <c r="Q558" s="0"/>
      <c r="R558" s="0"/>
      <c r="S558" s="0"/>
      <c r="U558" s="0"/>
      <c r="V558" s="0"/>
      <c r="W558" s="0"/>
      <c r="Y558" s="0"/>
      <c r="Z558" s="0"/>
      <c r="AA558" s="0"/>
      <c r="AC558" s="0"/>
      <c r="AD558" s="0"/>
      <c r="AE558" s="0"/>
      <c r="AG558" s="0"/>
      <c r="AH558" s="0"/>
      <c r="AI558" s="0"/>
      <c r="AK558" s="0"/>
      <c r="AL558" s="0"/>
      <c r="AM558" s="0"/>
      <c r="AO558" s="0"/>
      <c r="AP558" s="0"/>
      <c r="AQ558" s="0"/>
      <c r="AS558" s="0"/>
      <c r="AT558" s="0"/>
      <c r="AU558" s="0"/>
      <c r="AW558" s="0"/>
      <c r="AX558" s="0"/>
      <c r="AY558" s="0"/>
      <c r="BA558" s="0"/>
      <c r="BB558" s="0"/>
      <c r="BC558" s="0"/>
      <c r="BE558" s="0"/>
      <c r="BF558" s="0"/>
      <c r="BG558" s="0"/>
      <c r="BI558" s="0"/>
      <c r="BJ558" s="0"/>
      <c r="BK558" s="0"/>
      <c r="BM558" s="0"/>
      <c r="BN558" s="0"/>
      <c r="BO558" s="0"/>
    </row>
    <row r="559" customFormat="false" ht="12.75" hidden="false" customHeight="false" outlineLevel="0" collapsed="false">
      <c r="A559" s="0"/>
      <c r="B559" s="0"/>
      <c r="C559" s="0"/>
      <c r="E559" s="0"/>
      <c r="F559" s="0"/>
      <c r="G559" s="0"/>
      <c r="I559" s="0"/>
      <c r="J559" s="0"/>
      <c r="K559" s="0"/>
      <c r="M559" s="0"/>
      <c r="N559" s="0"/>
      <c r="O559" s="0"/>
      <c r="Q559" s="0"/>
      <c r="R559" s="0"/>
      <c r="S559" s="0"/>
      <c r="U559" s="0"/>
      <c r="V559" s="0"/>
      <c r="W559" s="0"/>
      <c r="Y559" s="0"/>
      <c r="Z559" s="0"/>
      <c r="AA559" s="0"/>
      <c r="AC559" s="0"/>
      <c r="AD559" s="0"/>
      <c r="AE559" s="0"/>
      <c r="AG559" s="0"/>
      <c r="AH559" s="0"/>
      <c r="AI559" s="0"/>
      <c r="AK559" s="0"/>
      <c r="AL559" s="0"/>
      <c r="AM559" s="0"/>
      <c r="AO559" s="0"/>
      <c r="AP559" s="0"/>
      <c r="AQ559" s="0"/>
      <c r="AS559" s="0"/>
      <c r="AT559" s="0"/>
      <c r="AU559" s="0"/>
      <c r="AW559" s="0"/>
      <c r="AX559" s="0"/>
      <c r="AY559" s="0"/>
      <c r="BA559" s="0"/>
      <c r="BB559" s="0"/>
      <c r="BC559" s="0"/>
      <c r="BE559" s="0"/>
      <c r="BF559" s="0"/>
      <c r="BG559" s="0"/>
      <c r="BI559" s="0"/>
      <c r="BJ559" s="0"/>
      <c r="BK559" s="0"/>
      <c r="BM559" s="0"/>
      <c r="BN559" s="0"/>
      <c r="BO559" s="0"/>
    </row>
    <row r="560" customFormat="false" ht="12.75" hidden="false" customHeight="false" outlineLevel="0" collapsed="false">
      <c r="A560" s="0"/>
      <c r="B560" s="0"/>
      <c r="C560" s="0"/>
      <c r="E560" s="0"/>
      <c r="F560" s="0"/>
      <c r="G560" s="0"/>
      <c r="I560" s="0"/>
      <c r="J560" s="0"/>
      <c r="K560" s="0"/>
      <c r="M560" s="0"/>
      <c r="N560" s="0"/>
      <c r="O560" s="0"/>
      <c r="Q560" s="0"/>
      <c r="R560" s="0"/>
      <c r="S560" s="0"/>
      <c r="U560" s="0"/>
      <c r="V560" s="0"/>
      <c r="W560" s="0"/>
      <c r="Y560" s="0"/>
      <c r="Z560" s="0"/>
      <c r="AA560" s="0"/>
      <c r="AC560" s="0"/>
      <c r="AD560" s="0"/>
      <c r="AE560" s="0"/>
      <c r="AG560" s="0"/>
      <c r="AH560" s="0"/>
      <c r="AI560" s="0"/>
      <c r="AK560" s="0"/>
      <c r="AL560" s="0"/>
      <c r="AM560" s="0"/>
      <c r="AO560" s="0"/>
      <c r="AP560" s="0"/>
      <c r="AQ560" s="0"/>
      <c r="AS560" s="0"/>
      <c r="AT560" s="0"/>
      <c r="AU560" s="0"/>
      <c r="AW560" s="0"/>
      <c r="AX560" s="0"/>
      <c r="AY560" s="0"/>
      <c r="BA560" s="0"/>
      <c r="BB560" s="0"/>
      <c r="BC560" s="0"/>
      <c r="BE560" s="0"/>
      <c r="BF560" s="0"/>
      <c r="BG560" s="0"/>
      <c r="BI560" s="0"/>
      <c r="BJ560" s="0"/>
      <c r="BK560" s="0"/>
      <c r="BM560" s="0"/>
      <c r="BN560" s="0"/>
      <c r="BO560" s="0"/>
    </row>
    <row r="561" customFormat="false" ht="12.75" hidden="false" customHeight="false" outlineLevel="0" collapsed="false">
      <c r="A561" s="0"/>
      <c r="B561" s="0"/>
      <c r="C561" s="0"/>
      <c r="E561" s="0"/>
      <c r="F561" s="0"/>
      <c r="G561" s="0"/>
      <c r="I561" s="0"/>
      <c r="J561" s="0"/>
      <c r="K561" s="0"/>
      <c r="M561" s="0"/>
      <c r="N561" s="0"/>
      <c r="O561" s="0"/>
      <c r="Q561" s="0"/>
      <c r="R561" s="0"/>
      <c r="S561" s="0"/>
      <c r="U561" s="0"/>
      <c r="V561" s="0"/>
      <c r="W561" s="0"/>
      <c r="Y561" s="0"/>
      <c r="Z561" s="0"/>
      <c r="AA561" s="0"/>
      <c r="AC561" s="0"/>
      <c r="AD561" s="0"/>
      <c r="AE561" s="0"/>
      <c r="AG561" s="0"/>
      <c r="AH561" s="0"/>
      <c r="AI561" s="0"/>
      <c r="AK561" s="0"/>
      <c r="AL561" s="0"/>
      <c r="AM561" s="0"/>
      <c r="AO561" s="0"/>
      <c r="AP561" s="0"/>
      <c r="AQ561" s="0"/>
      <c r="AS561" s="0"/>
      <c r="AT561" s="0"/>
      <c r="AU561" s="0"/>
      <c r="AW561" s="0"/>
      <c r="AX561" s="0"/>
      <c r="AY561" s="0"/>
      <c r="BA561" s="0"/>
      <c r="BB561" s="0"/>
      <c r="BC561" s="0"/>
      <c r="BE561" s="0"/>
      <c r="BF561" s="0"/>
      <c r="BG561" s="0"/>
      <c r="BI561" s="0"/>
      <c r="BJ561" s="0"/>
      <c r="BK561" s="0"/>
      <c r="BM561" s="0"/>
      <c r="BN561" s="0"/>
      <c r="BO561" s="0"/>
    </row>
    <row r="562" customFormat="false" ht="12.75" hidden="false" customHeight="false" outlineLevel="0" collapsed="false">
      <c r="A562" s="0"/>
      <c r="B562" s="0"/>
      <c r="C562" s="0"/>
      <c r="E562" s="0"/>
      <c r="F562" s="0"/>
      <c r="G562" s="0"/>
      <c r="I562" s="0"/>
      <c r="J562" s="0"/>
      <c r="K562" s="0"/>
      <c r="M562" s="0"/>
      <c r="N562" s="0"/>
      <c r="O562" s="0"/>
      <c r="Q562" s="0"/>
      <c r="R562" s="0"/>
      <c r="S562" s="0"/>
      <c r="U562" s="0"/>
      <c r="V562" s="0"/>
      <c r="W562" s="0"/>
      <c r="Y562" s="0"/>
      <c r="Z562" s="0"/>
      <c r="AA562" s="0"/>
      <c r="AC562" s="0"/>
      <c r="AD562" s="0"/>
      <c r="AE562" s="0"/>
      <c r="AG562" s="0"/>
      <c r="AH562" s="0"/>
      <c r="AI562" s="0"/>
      <c r="AK562" s="0"/>
      <c r="AL562" s="0"/>
      <c r="AM562" s="0"/>
      <c r="AO562" s="0"/>
      <c r="AP562" s="0"/>
      <c r="AQ562" s="0"/>
      <c r="AS562" s="0"/>
      <c r="AT562" s="0"/>
      <c r="AU562" s="0"/>
      <c r="AW562" s="0"/>
      <c r="AX562" s="0"/>
      <c r="AY562" s="0"/>
      <c r="BA562" s="0"/>
      <c r="BB562" s="0"/>
      <c r="BC562" s="0"/>
      <c r="BE562" s="0"/>
      <c r="BF562" s="0"/>
      <c r="BG562" s="0"/>
      <c r="BI562" s="0"/>
      <c r="BJ562" s="0"/>
      <c r="BK562" s="0"/>
      <c r="BM562" s="0"/>
      <c r="BN562" s="0"/>
      <c r="BO562" s="0"/>
    </row>
    <row r="563" customFormat="false" ht="12.75" hidden="false" customHeight="false" outlineLevel="0" collapsed="false">
      <c r="A563" s="0"/>
      <c r="B563" s="0"/>
      <c r="C563" s="0"/>
      <c r="E563" s="0"/>
      <c r="F563" s="0"/>
      <c r="G563" s="0"/>
      <c r="I563" s="0"/>
      <c r="J563" s="0"/>
      <c r="K563" s="0"/>
      <c r="M563" s="0"/>
      <c r="N563" s="0"/>
      <c r="O563" s="0"/>
      <c r="Q563" s="0"/>
      <c r="R563" s="0"/>
      <c r="S563" s="0"/>
      <c r="U563" s="0"/>
      <c r="V563" s="0"/>
      <c r="W563" s="0"/>
      <c r="Y563" s="0"/>
      <c r="Z563" s="0"/>
      <c r="AA563" s="0"/>
      <c r="AC563" s="0"/>
      <c r="AD563" s="0"/>
      <c r="AE563" s="0"/>
      <c r="AG563" s="0"/>
      <c r="AH563" s="0"/>
      <c r="AI563" s="0"/>
      <c r="AK563" s="0"/>
      <c r="AL563" s="0"/>
      <c r="AM563" s="0"/>
      <c r="AO563" s="0"/>
      <c r="AP563" s="0"/>
      <c r="AQ563" s="0"/>
      <c r="AS563" s="0"/>
      <c r="AT563" s="0"/>
      <c r="AU563" s="0"/>
      <c r="AW563" s="0"/>
      <c r="AX563" s="0"/>
      <c r="AY563" s="0"/>
      <c r="BA563" s="0"/>
      <c r="BB563" s="0"/>
      <c r="BC563" s="0"/>
      <c r="BE563" s="0"/>
      <c r="BF563" s="0"/>
      <c r="BG563" s="0"/>
      <c r="BI563" s="0"/>
      <c r="BJ563" s="0"/>
      <c r="BK563" s="0"/>
      <c r="BM563" s="0"/>
      <c r="BN563" s="0"/>
      <c r="BO563" s="0"/>
    </row>
    <row r="564" customFormat="false" ht="12.75" hidden="false" customHeight="false" outlineLevel="0" collapsed="false">
      <c r="A564" s="0"/>
      <c r="B564" s="0"/>
      <c r="C564" s="0"/>
      <c r="E564" s="0"/>
      <c r="F564" s="0"/>
      <c r="G564" s="0"/>
      <c r="I564" s="0"/>
      <c r="J564" s="0"/>
      <c r="K564" s="0"/>
      <c r="M564" s="0"/>
      <c r="N564" s="0"/>
      <c r="O564" s="0"/>
      <c r="Q564" s="0"/>
      <c r="R564" s="0"/>
      <c r="S564" s="0"/>
      <c r="U564" s="0"/>
      <c r="V564" s="0"/>
      <c r="W564" s="0"/>
      <c r="Y564" s="0"/>
      <c r="Z564" s="0"/>
      <c r="AA564" s="0"/>
      <c r="AC564" s="0"/>
      <c r="AD564" s="0"/>
      <c r="AE564" s="0"/>
      <c r="AG564" s="0"/>
      <c r="AH564" s="0"/>
      <c r="AI564" s="0"/>
      <c r="AK564" s="0"/>
      <c r="AL564" s="0"/>
      <c r="AM564" s="0"/>
      <c r="AO564" s="0"/>
      <c r="AP564" s="0"/>
      <c r="AQ564" s="0"/>
      <c r="AS564" s="0"/>
      <c r="AT564" s="0"/>
      <c r="AU564" s="0"/>
      <c r="AW564" s="0"/>
      <c r="AX564" s="0"/>
      <c r="AY564" s="0"/>
      <c r="BA564" s="0"/>
      <c r="BB564" s="0"/>
      <c r="BC564" s="0"/>
      <c r="BE564" s="0"/>
      <c r="BF564" s="0"/>
      <c r="BG564" s="0"/>
      <c r="BI564" s="0"/>
      <c r="BJ564" s="0"/>
      <c r="BK564" s="0"/>
      <c r="BM564" s="0"/>
      <c r="BN564" s="0"/>
      <c r="BO564" s="0"/>
    </row>
    <row r="565" customFormat="false" ht="12.75" hidden="false" customHeight="false" outlineLevel="0" collapsed="false">
      <c r="A565" s="0"/>
      <c r="B565" s="0"/>
      <c r="C565" s="0"/>
      <c r="E565" s="0"/>
      <c r="F565" s="0"/>
      <c r="G565" s="0"/>
      <c r="I565" s="0"/>
      <c r="J565" s="0"/>
      <c r="K565" s="0"/>
      <c r="M565" s="0"/>
      <c r="N565" s="0"/>
      <c r="O565" s="0"/>
      <c r="Q565" s="0"/>
      <c r="R565" s="0"/>
      <c r="S565" s="0"/>
      <c r="U565" s="0"/>
      <c r="V565" s="0"/>
      <c r="W565" s="0"/>
      <c r="Y565" s="0"/>
      <c r="Z565" s="0"/>
      <c r="AA565" s="0"/>
      <c r="AC565" s="0"/>
      <c r="AD565" s="0"/>
      <c r="AE565" s="0"/>
      <c r="AG565" s="0"/>
      <c r="AH565" s="0"/>
      <c r="AI565" s="0"/>
      <c r="AK565" s="0"/>
      <c r="AL565" s="0"/>
      <c r="AM565" s="0"/>
      <c r="AO565" s="0"/>
      <c r="AP565" s="0"/>
      <c r="AQ565" s="0"/>
      <c r="AS565" s="0"/>
      <c r="AT565" s="0"/>
      <c r="AU565" s="0"/>
      <c r="AW565" s="0"/>
      <c r="AX565" s="0"/>
      <c r="AY565" s="0"/>
      <c r="BA565" s="0"/>
      <c r="BB565" s="0"/>
      <c r="BC565" s="0"/>
      <c r="BE565" s="0"/>
      <c r="BF565" s="0"/>
      <c r="BG565" s="0"/>
      <c r="BI565" s="0"/>
      <c r="BJ565" s="0"/>
      <c r="BK565" s="0"/>
      <c r="BM565" s="0"/>
      <c r="BN565" s="0"/>
      <c r="BO565" s="0"/>
    </row>
    <row r="566" customFormat="false" ht="12.75" hidden="false" customHeight="false" outlineLevel="0" collapsed="false">
      <c r="A566" s="0"/>
      <c r="B566" s="0"/>
      <c r="C566" s="0"/>
      <c r="E566" s="0"/>
      <c r="F566" s="0"/>
      <c r="G566" s="0"/>
      <c r="I566" s="0"/>
      <c r="J566" s="0"/>
      <c r="K566" s="0"/>
      <c r="M566" s="0"/>
      <c r="N566" s="0"/>
      <c r="O566" s="0"/>
      <c r="Q566" s="0"/>
      <c r="R566" s="0"/>
      <c r="S566" s="0"/>
      <c r="U566" s="0"/>
      <c r="V566" s="0"/>
      <c r="W566" s="0"/>
      <c r="Y566" s="0"/>
      <c r="Z566" s="0"/>
      <c r="AA566" s="0"/>
      <c r="AC566" s="0"/>
      <c r="AD566" s="0"/>
      <c r="AE566" s="0"/>
      <c r="AG566" s="0"/>
      <c r="AH566" s="0"/>
      <c r="AI566" s="0"/>
      <c r="AK566" s="0"/>
      <c r="AL566" s="0"/>
      <c r="AM566" s="0"/>
      <c r="AO566" s="0"/>
      <c r="AP566" s="0"/>
      <c r="AQ566" s="0"/>
      <c r="AS566" s="0"/>
      <c r="AT566" s="0"/>
      <c r="AU566" s="0"/>
      <c r="AW566" s="0"/>
      <c r="AX566" s="0"/>
      <c r="AY566" s="0"/>
      <c r="BA566" s="0"/>
      <c r="BB566" s="0"/>
      <c r="BC566" s="0"/>
      <c r="BE566" s="0"/>
      <c r="BF566" s="0"/>
      <c r="BG566" s="0"/>
      <c r="BI566" s="0"/>
      <c r="BJ566" s="0"/>
      <c r="BK566" s="0"/>
      <c r="BM566" s="0"/>
      <c r="BN566" s="0"/>
      <c r="BO566" s="0"/>
    </row>
    <row r="567" customFormat="false" ht="12.75" hidden="false" customHeight="false" outlineLevel="0" collapsed="false">
      <c r="A567" s="0"/>
      <c r="B567" s="0"/>
      <c r="C567" s="0"/>
      <c r="E567" s="0"/>
      <c r="F567" s="0"/>
      <c r="G567" s="0"/>
      <c r="I567" s="0"/>
      <c r="J567" s="0"/>
      <c r="K567" s="0"/>
      <c r="M567" s="0"/>
      <c r="N567" s="0"/>
      <c r="O567" s="0"/>
      <c r="Q567" s="0"/>
      <c r="R567" s="0"/>
      <c r="S567" s="0"/>
      <c r="U567" s="0"/>
      <c r="V567" s="0"/>
      <c r="W567" s="0"/>
      <c r="Y567" s="0"/>
      <c r="Z567" s="0"/>
      <c r="AA567" s="0"/>
      <c r="AC567" s="0"/>
      <c r="AD567" s="0"/>
      <c r="AE567" s="0"/>
      <c r="AG567" s="0"/>
      <c r="AH567" s="0"/>
      <c r="AI567" s="0"/>
      <c r="AK567" s="0"/>
      <c r="AL567" s="0"/>
      <c r="AM567" s="0"/>
      <c r="AO567" s="0"/>
      <c r="AP567" s="0"/>
      <c r="AQ567" s="0"/>
      <c r="AS567" s="0"/>
      <c r="AT567" s="0"/>
      <c r="AU567" s="0"/>
      <c r="AW567" s="0"/>
      <c r="AX567" s="0"/>
      <c r="AY567" s="0"/>
      <c r="BA567" s="0"/>
      <c r="BB567" s="0"/>
      <c r="BC567" s="0"/>
      <c r="BE567" s="0"/>
      <c r="BF567" s="0"/>
      <c r="BG567" s="0"/>
      <c r="BI567" s="0"/>
      <c r="BJ567" s="0"/>
      <c r="BK567" s="0"/>
      <c r="BM567" s="0"/>
      <c r="BN567" s="0"/>
      <c r="BO567" s="0"/>
    </row>
    <row r="568" customFormat="false" ht="12.75" hidden="false" customHeight="false" outlineLevel="0" collapsed="false">
      <c r="A568" s="0"/>
      <c r="B568" s="0"/>
      <c r="C568" s="0"/>
      <c r="E568" s="0"/>
      <c r="F568" s="0"/>
      <c r="G568" s="0"/>
      <c r="I568" s="0"/>
      <c r="J568" s="0"/>
      <c r="K568" s="0"/>
      <c r="M568" s="0"/>
      <c r="N568" s="0"/>
      <c r="O568" s="0"/>
      <c r="Q568" s="0"/>
      <c r="R568" s="0"/>
      <c r="S568" s="0"/>
      <c r="U568" s="0"/>
      <c r="V568" s="0"/>
      <c r="W568" s="0"/>
      <c r="Y568" s="0"/>
      <c r="Z568" s="0"/>
      <c r="AA568" s="0"/>
      <c r="AC568" s="0"/>
      <c r="AD568" s="0"/>
      <c r="AE568" s="0"/>
      <c r="AG568" s="0"/>
      <c r="AH568" s="0"/>
      <c r="AI568" s="0"/>
      <c r="AK568" s="0"/>
      <c r="AL568" s="0"/>
      <c r="AM568" s="0"/>
      <c r="AO568" s="0"/>
      <c r="AP568" s="0"/>
      <c r="AQ568" s="0"/>
      <c r="AS568" s="0"/>
      <c r="AT568" s="0"/>
      <c r="AU568" s="0"/>
      <c r="AW568" s="0"/>
      <c r="AX568" s="0"/>
      <c r="AY568" s="0"/>
      <c r="BA568" s="0"/>
      <c r="BB568" s="0"/>
      <c r="BC568" s="0"/>
      <c r="BE568" s="0"/>
      <c r="BF568" s="0"/>
      <c r="BG568" s="0"/>
      <c r="BI568" s="0"/>
      <c r="BJ568" s="0"/>
      <c r="BK568" s="0"/>
      <c r="BM568" s="0"/>
      <c r="BN568" s="0"/>
      <c r="BO568" s="0"/>
    </row>
    <row r="569" customFormat="false" ht="12.75" hidden="false" customHeight="false" outlineLevel="0" collapsed="false">
      <c r="A569" s="0"/>
      <c r="B569" s="0"/>
      <c r="C569" s="0"/>
      <c r="E569" s="0"/>
      <c r="F569" s="0"/>
      <c r="G569" s="0"/>
      <c r="I569" s="0"/>
      <c r="J569" s="0"/>
      <c r="K569" s="0"/>
      <c r="M569" s="0"/>
      <c r="N569" s="0"/>
      <c r="O569" s="0"/>
      <c r="Q569" s="0"/>
      <c r="R569" s="0"/>
      <c r="S569" s="0"/>
      <c r="U569" s="0"/>
      <c r="V569" s="0"/>
      <c r="W569" s="0"/>
      <c r="Y569" s="0"/>
      <c r="Z569" s="0"/>
      <c r="AA569" s="0"/>
      <c r="AC569" s="0"/>
      <c r="AD569" s="0"/>
      <c r="AE569" s="0"/>
      <c r="AG569" s="0"/>
      <c r="AH569" s="0"/>
      <c r="AI569" s="0"/>
      <c r="AK569" s="0"/>
      <c r="AL569" s="0"/>
      <c r="AM569" s="0"/>
      <c r="AO569" s="0"/>
      <c r="AP569" s="0"/>
      <c r="AQ569" s="0"/>
      <c r="AS569" s="0"/>
      <c r="AT569" s="0"/>
      <c r="AU569" s="0"/>
      <c r="AW569" s="0"/>
      <c r="AX569" s="0"/>
      <c r="AY569" s="0"/>
      <c r="BA569" s="0"/>
      <c r="BB569" s="0"/>
      <c r="BC569" s="0"/>
      <c r="BE569" s="0"/>
      <c r="BF569" s="0"/>
      <c r="BG569" s="0"/>
      <c r="BI569" s="0"/>
      <c r="BJ569" s="0"/>
      <c r="BK569" s="0"/>
      <c r="BM569" s="0"/>
      <c r="BN569" s="0"/>
      <c r="BO569" s="0"/>
    </row>
    <row r="570" customFormat="false" ht="12.75" hidden="false" customHeight="false" outlineLevel="0" collapsed="false">
      <c r="A570" s="0"/>
      <c r="B570" s="0"/>
      <c r="C570" s="0"/>
      <c r="E570" s="0"/>
      <c r="F570" s="0"/>
      <c r="G570" s="0"/>
      <c r="I570" s="0"/>
      <c r="J570" s="0"/>
      <c r="K570" s="0"/>
      <c r="M570" s="0"/>
      <c r="N570" s="0"/>
      <c r="O570" s="0"/>
      <c r="Q570" s="0"/>
      <c r="R570" s="0"/>
      <c r="S570" s="0"/>
      <c r="U570" s="0"/>
      <c r="V570" s="0"/>
      <c r="W570" s="0"/>
      <c r="Y570" s="0"/>
      <c r="Z570" s="0"/>
      <c r="AA570" s="0"/>
      <c r="AC570" s="0"/>
      <c r="AD570" s="0"/>
      <c r="AE570" s="0"/>
      <c r="AG570" s="0"/>
      <c r="AH570" s="0"/>
      <c r="AI570" s="0"/>
      <c r="AK570" s="0"/>
      <c r="AL570" s="0"/>
      <c r="AM570" s="0"/>
      <c r="AO570" s="0"/>
      <c r="AP570" s="0"/>
      <c r="AQ570" s="0"/>
      <c r="AS570" s="0"/>
      <c r="AT570" s="0"/>
      <c r="AU570" s="0"/>
      <c r="AW570" s="0"/>
      <c r="AX570" s="0"/>
      <c r="AY570" s="0"/>
      <c r="BA570" s="0"/>
      <c r="BB570" s="0"/>
      <c r="BC570" s="0"/>
      <c r="BE570" s="0"/>
      <c r="BF570" s="0"/>
      <c r="BG570" s="0"/>
      <c r="BI570" s="0"/>
      <c r="BJ570" s="0"/>
      <c r="BK570" s="0"/>
      <c r="BM570" s="0"/>
      <c r="BN570" s="0"/>
      <c r="BO570" s="0"/>
    </row>
    <row r="571" customFormat="false" ht="12.75" hidden="false" customHeight="false" outlineLevel="0" collapsed="false">
      <c r="A571" s="0"/>
      <c r="B571" s="0"/>
      <c r="C571" s="0"/>
      <c r="E571" s="0"/>
      <c r="F571" s="0"/>
      <c r="G571" s="0"/>
      <c r="I571" s="0"/>
      <c r="J571" s="0"/>
      <c r="K571" s="0"/>
      <c r="M571" s="0"/>
      <c r="N571" s="0"/>
      <c r="O571" s="0"/>
      <c r="Q571" s="0"/>
      <c r="R571" s="0"/>
      <c r="S571" s="0"/>
      <c r="U571" s="0"/>
      <c r="V571" s="0"/>
      <c r="W571" s="0"/>
      <c r="Y571" s="0"/>
      <c r="Z571" s="0"/>
      <c r="AA571" s="0"/>
      <c r="AC571" s="0"/>
      <c r="AD571" s="0"/>
      <c r="AE571" s="0"/>
      <c r="AG571" s="0"/>
      <c r="AH571" s="0"/>
      <c r="AI571" s="0"/>
      <c r="AK571" s="0"/>
      <c r="AL571" s="0"/>
      <c r="AM571" s="0"/>
      <c r="AO571" s="0"/>
      <c r="AP571" s="0"/>
      <c r="AQ571" s="0"/>
      <c r="AS571" s="0"/>
      <c r="AT571" s="0"/>
      <c r="AU571" s="0"/>
      <c r="AW571" s="0"/>
      <c r="AX571" s="0"/>
      <c r="AY571" s="0"/>
      <c r="BA571" s="0"/>
      <c r="BB571" s="0"/>
      <c r="BC571" s="0"/>
      <c r="BE571" s="0"/>
      <c r="BF571" s="0"/>
      <c r="BG571" s="0"/>
      <c r="BI571" s="0"/>
      <c r="BJ571" s="0"/>
      <c r="BK571" s="0"/>
      <c r="BM571" s="0"/>
      <c r="BN571" s="0"/>
      <c r="BO571" s="0"/>
    </row>
    <row r="572" customFormat="false" ht="12.75" hidden="false" customHeight="false" outlineLevel="0" collapsed="false">
      <c r="A572" s="0"/>
      <c r="B572" s="0"/>
      <c r="C572" s="0"/>
      <c r="E572" s="0"/>
      <c r="F572" s="0"/>
      <c r="G572" s="0"/>
      <c r="I572" s="0"/>
      <c r="J572" s="0"/>
      <c r="K572" s="0"/>
      <c r="M572" s="0"/>
      <c r="N572" s="0"/>
      <c r="O572" s="0"/>
      <c r="Q572" s="0"/>
      <c r="R572" s="0"/>
      <c r="S572" s="0"/>
      <c r="U572" s="0"/>
      <c r="V572" s="0"/>
      <c r="W572" s="0"/>
      <c r="Y572" s="0"/>
      <c r="Z572" s="0"/>
      <c r="AA572" s="0"/>
      <c r="AC572" s="0"/>
      <c r="AD572" s="0"/>
      <c r="AE572" s="0"/>
      <c r="AG572" s="0"/>
      <c r="AH572" s="0"/>
      <c r="AI572" s="0"/>
      <c r="AK572" s="0"/>
      <c r="AL572" s="0"/>
      <c r="AM572" s="0"/>
      <c r="AO572" s="0"/>
      <c r="AP572" s="0"/>
      <c r="AQ572" s="0"/>
      <c r="AS572" s="0"/>
      <c r="AT572" s="0"/>
      <c r="AU572" s="0"/>
      <c r="AW572" s="0"/>
      <c r="AX572" s="0"/>
      <c r="AY572" s="0"/>
      <c r="BA572" s="0"/>
      <c r="BB572" s="0"/>
      <c r="BC572" s="0"/>
      <c r="BE572" s="0"/>
      <c r="BF572" s="0"/>
      <c r="BG572" s="0"/>
      <c r="BI572" s="0"/>
      <c r="BJ572" s="0"/>
      <c r="BK572" s="0"/>
      <c r="BM572" s="0"/>
      <c r="BN572" s="0"/>
      <c r="BO572" s="0"/>
    </row>
    <row r="573" customFormat="false" ht="12.75" hidden="false" customHeight="false" outlineLevel="0" collapsed="false">
      <c r="A573" s="0"/>
      <c r="B573" s="0"/>
      <c r="C573" s="0"/>
      <c r="E573" s="0"/>
      <c r="F573" s="0"/>
      <c r="G573" s="0"/>
      <c r="I573" s="0"/>
      <c r="J573" s="0"/>
      <c r="K573" s="0"/>
      <c r="M573" s="0"/>
      <c r="N573" s="0"/>
      <c r="O573" s="0"/>
      <c r="Q573" s="0"/>
      <c r="R573" s="0"/>
      <c r="S573" s="0"/>
      <c r="U573" s="0"/>
      <c r="V573" s="0"/>
      <c r="W573" s="0"/>
      <c r="Y573" s="0"/>
      <c r="Z573" s="0"/>
      <c r="AA573" s="0"/>
      <c r="AC573" s="0"/>
      <c r="AD573" s="0"/>
      <c r="AE573" s="0"/>
      <c r="AG573" s="0"/>
      <c r="AH573" s="0"/>
      <c r="AI573" s="0"/>
      <c r="AK573" s="0"/>
      <c r="AL573" s="0"/>
      <c r="AM573" s="0"/>
      <c r="AO573" s="0"/>
      <c r="AP573" s="0"/>
      <c r="AQ573" s="0"/>
      <c r="AS573" s="0"/>
      <c r="AT573" s="0"/>
      <c r="AU573" s="0"/>
      <c r="AW573" s="0"/>
      <c r="AX573" s="0"/>
      <c r="AY573" s="0"/>
      <c r="BA573" s="0"/>
      <c r="BB573" s="0"/>
      <c r="BC573" s="0"/>
      <c r="BE573" s="0"/>
      <c r="BF573" s="0"/>
      <c r="BG573" s="0"/>
      <c r="BI573" s="0"/>
      <c r="BJ573" s="0"/>
      <c r="BK573" s="0"/>
      <c r="BM573" s="0"/>
      <c r="BN573" s="0"/>
      <c r="BO573" s="0"/>
    </row>
    <row r="574" customFormat="false" ht="12.75" hidden="false" customHeight="false" outlineLevel="0" collapsed="false">
      <c r="A574" s="0"/>
      <c r="B574" s="0"/>
      <c r="C574" s="0"/>
      <c r="E574" s="0"/>
      <c r="F574" s="0"/>
      <c r="G574" s="0"/>
      <c r="I574" s="0"/>
      <c r="J574" s="0"/>
      <c r="K574" s="0"/>
      <c r="M574" s="0"/>
      <c r="N574" s="0"/>
      <c r="O574" s="0"/>
      <c r="Q574" s="0"/>
      <c r="R574" s="0"/>
      <c r="S574" s="0"/>
      <c r="U574" s="0"/>
      <c r="V574" s="0"/>
      <c r="W574" s="0"/>
      <c r="Y574" s="0"/>
      <c r="Z574" s="0"/>
      <c r="AA574" s="0"/>
      <c r="AC574" s="0"/>
      <c r="AD574" s="0"/>
      <c r="AE574" s="0"/>
      <c r="AG574" s="0"/>
      <c r="AH574" s="0"/>
      <c r="AI574" s="0"/>
      <c r="AK574" s="0"/>
      <c r="AL574" s="0"/>
      <c r="AM574" s="0"/>
      <c r="AO574" s="0"/>
      <c r="AP574" s="0"/>
      <c r="AQ574" s="0"/>
      <c r="AS574" s="0"/>
      <c r="AT574" s="0"/>
      <c r="AU574" s="0"/>
      <c r="AW574" s="0"/>
      <c r="AX574" s="0"/>
      <c r="AY574" s="0"/>
      <c r="BA574" s="0"/>
      <c r="BB574" s="0"/>
      <c r="BC574" s="0"/>
      <c r="BE574" s="0"/>
      <c r="BF574" s="0"/>
      <c r="BG574" s="0"/>
      <c r="BI574" s="0"/>
      <c r="BJ574" s="0"/>
      <c r="BK574" s="0"/>
      <c r="BM574" s="0"/>
      <c r="BN574" s="0"/>
      <c r="BO574" s="0"/>
    </row>
    <row r="575" customFormat="false" ht="12.75" hidden="false" customHeight="false" outlineLevel="0" collapsed="false">
      <c r="A575" s="0"/>
      <c r="B575" s="0"/>
      <c r="C575" s="0"/>
      <c r="E575" s="0"/>
      <c r="F575" s="0"/>
      <c r="G575" s="0"/>
      <c r="I575" s="0"/>
      <c r="J575" s="0"/>
      <c r="K575" s="0"/>
      <c r="M575" s="0"/>
      <c r="N575" s="0"/>
      <c r="O575" s="0"/>
      <c r="Q575" s="0"/>
      <c r="R575" s="0"/>
      <c r="S575" s="0"/>
      <c r="U575" s="0"/>
      <c r="V575" s="0"/>
      <c r="W575" s="0"/>
      <c r="Y575" s="0"/>
      <c r="Z575" s="0"/>
      <c r="AA575" s="0"/>
      <c r="AC575" s="0"/>
      <c r="AD575" s="0"/>
      <c r="AE575" s="0"/>
      <c r="AG575" s="0"/>
      <c r="AH575" s="0"/>
      <c r="AI575" s="0"/>
      <c r="AK575" s="0"/>
      <c r="AL575" s="0"/>
      <c r="AM575" s="0"/>
      <c r="AO575" s="0"/>
      <c r="AP575" s="0"/>
      <c r="AQ575" s="0"/>
      <c r="AS575" s="0"/>
      <c r="AT575" s="0"/>
      <c r="AU575" s="0"/>
      <c r="AW575" s="0"/>
      <c r="AX575" s="0"/>
      <c r="AY575" s="0"/>
      <c r="BA575" s="0"/>
      <c r="BB575" s="0"/>
      <c r="BC575" s="0"/>
      <c r="BE575" s="0"/>
      <c r="BF575" s="0"/>
      <c r="BG575" s="0"/>
      <c r="BI575" s="0"/>
      <c r="BJ575" s="0"/>
      <c r="BK575" s="0"/>
      <c r="BM575" s="0"/>
      <c r="BN575" s="0"/>
      <c r="BO575" s="0"/>
    </row>
    <row r="576" customFormat="false" ht="12.75" hidden="false" customHeight="false" outlineLevel="0" collapsed="false">
      <c r="A576" s="0"/>
      <c r="B576" s="0"/>
      <c r="C576" s="0"/>
      <c r="E576" s="0"/>
      <c r="F576" s="0"/>
      <c r="G576" s="0"/>
      <c r="I576" s="0"/>
      <c r="J576" s="0"/>
      <c r="K576" s="0"/>
      <c r="M576" s="0"/>
      <c r="N576" s="0"/>
      <c r="O576" s="0"/>
      <c r="Q576" s="0"/>
      <c r="R576" s="0"/>
      <c r="S576" s="0"/>
      <c r="U576" s="0"/>
      <c r="V576" s="0"/>
      <c r="W576" s="0"/>
      <c r="Y576" s="0"/>
      <c r="Z576" s="0"/>
      <c r="AA576" s="0"/>
      <c r="AC576" s="0"/>
      <c r="AD576" s="0"/>
      <c r="AE576" s="0"/>
      <c r="AG576" s="0"/>
      <c r="AH576" s="0"/>
      <c r="AI576" s="0"/>
      <c r="AK576" s="0"/>
      <c r="AL576" s="0"/>
      <c r="AM576" s="0"/>
      <c r="AO576" s="0"/>
      <c r="AP576" s="0"/>
      <c r="AQ576" s="0"/>
      <c r="AS576" s="0"/>
      <c r="AT576" s="0"/>
      <c r="AU576" s="0"/>
      <c r="AW576" s="0"/>
      <c r="AX576" s="0"/>
      <c r="AY576" s="0"/>
      <c r="BA576" s="0"/>
      <c r="BB576" s="0"/>
      <c r="BC576" s="0"/>
      <c r="BE576" s="0"/>
      <c r="BF576" s="0"/>
      <c r="BG576" s="0"/>
      <c r="BI576" s="0"/>
      <c r="BJ576" s="0"/>
      <c r="BK576" s="0"/>
      <c r="BM576" s="0"/>
      <c r="BN576" s="0"/>
      <c r="BO576" s="0"/>
    </row>
    <row r="577" customFormat="false" ht="12.75" hidden="false" customHeight="false" outlineLevel="0" collapsed="false">
      <c r="A577" s="0"/>
      <c r="B577" s="0"/>
      <c r="C577" s="0"/>
      <c r="E577" s="0"/>
      <c r="F577" s="0"/>
      <c r="G577" s="0"/>
      <c r="I577" s="0"/>
      <c r="J577" s="0"/>
      <c r="K577" s="0"/>
      <c r="M577" s="0"/>
      <c r="N577" s="0"/>
      <c r="O577" s="0"/>
      <c r="Q577" s="0"/>
      <c r="R577" s="0"/>
      <c r="S577" s="0"/>
      <c r="U577" s="0"/>
      <c r="V577" s="0"/>
      <c r="W577" s="0"/>
      <c r="Y577" s="0"/>
      <c r="Z577" s="0"/>
      <c r="AA577" s="0"/>
      <c r="AC577" s="0"/>
      <c r="AD577" s="0"/>
      <c r="AE577" s="0"/>
      <c r="AG577" s="0"/>
      <c r="AH577" s="0"/>
      <c r="AI577" s="0"/>
      <c r="AK577" s="0"/>
      <c r="AL577" s="0"/>
      <c r="AM577" s="0"/>
      <c r="AO577" s="0"/>
      <c r="AP577" s="0"/>
      <c r="AQ577" s="0"/>
      <c r="AS577" s="0"/>
      <c r="AT577" s="0"/>
      <c r="AU577" s="0"/>
      <c r="AW577" s="0"/>
      <c r="AX577" s="0"/>
      <c r="AY577" s="0"/>
      <c r="BA577" s="0"/>
      <c r="BB577" s="0"/>
      <c r="BC577" s="0"/>
      <c r="BE577" s="0"/>
      <c r="BF577" s="0"/>
      <c r="BG577" s="0"/>
      <c r="BI577" s="0"/>
      <c r="BJ577" s="0"/>
      <c r="BK577" s="0"/>
      <c r="BM577" s="0"/>
      <c r="BN577" s="0"/>
      <c r="BO577" s="0"/>
    </row>
    <row r="578" customFormat="false" ht="12.75" hidden="false" customHeight="false" outlineLevel="0" collapsed="false">
      <c r="A578" s="0"/>
      <c r="B578" s="0"/>
      <c r="C578" s="0"/>
      <c r="E578" s="0"/>
      <c r="F578" s="0"/>
      <c r="G578" s="0"/>
      <c r="I578" s="0"/>
      <c r="J578" s="0"/>
      <c r="K578" s="0"/>
      <c r="M578" s="0"/>
      <c r="N578" s="0"/>
      <c r="O578" s="0"/>
      <c r="Q578" s="0"/>
      <c r="R578" s="0"/>
      <c r="S578" s="0"/>
      <c r="U578" s="0"/>
      <c r="V578" s="0"/>
      <c r="W578" s="0"/>
      <c r="Y578" s="0"/>
      <c r="Z578" s="0"/>
      <c r="AA578" s="0"/>
      <c r="AC578" s="0"/>
      <c r="AD578" s="0"/>
      <c r="AE578" s="0"/>
      <c r="AG578" s="0"/>
      <c r="AH578" s="0"/>
      <c r="AI578" s="0"/>
      <c r="AK578" s="0"/>
      <c r="AL578" s="0"/>
      <c r="AM578" s="0"/>
      <c r="AO578" s="0"/>
      <c r="AP578" s="0"/>
      <c r="AQ578" s="0"/>
      <c r="AS578" s="0"/>
      <c r="AT578" s="0"/>
      <c r="AU578" s="0"/>
      <c r="AW578" s="0"/>
      <c r="AX578" s="0"/>
      <c r="AY578" s="0"/>
      <c r="BA578" s="0"/>
      <c r="BB578" s="0"/>
      <c r="BC578" s="0"/>
      <c r="BE578" s="0"/>
      <c r="BF578" s="0"/>
      <c r="BG578" s="0"/>
      <c r="BI578" s="0"/>
      <c r="BJ578" s="0"/>
      <c r="BK578" s="0"/>
      <c r="BM578" s="0"/>
      <c r="BN578" s="0"/>
      <c r="BO578" s="0"/>
    </row>
    <row r="579" customFormat="false" ht="12.75" hidden="false" customHeight="false" outlineLevel="0" collapsed="false">
      <c r="A579" s="0"/>
      <c r="B579" s="0"/>
      <c r="C579" s="0"/>
      <c r="E579" s="0"/>
      <c r="F579" s="0"/>
      <c r="G579" s="0"/>
      <c r="I579" s="0"/>
      <c r="J579" s="0"/>
      <c r="K579" s="0"/>
      <c r="M579" s="0"/>
      <c r="N579" s="0"/>
      <c r="O579" s="0"/>
      <c r="Q579" s="0"/>
      <c r="R579" s="0"/>
      <c r="S579" s="0"/>
      <c r="U579" s="0"/>
      <c r="V579" s="0"/>
      <c r="W579" s="0"/>
      <c r="Y579" s="0"/>
      <c r="Z579" s="0"/>
      <c r="AA579" s="0"/>
      <c r="AC579" s="0"/>
      <c r="AD579" s="0"/>
      <c r="AE579" s="0"/>
      <c r="AG579" s="0"/>
      <c r="AH579" s="0"/>
      <c r="AI579" s="0"/>
      <c r="AK579" s="0"/>
      <c r="AL579" s="0"/>
      <c r="AM579" s="0"/>
      <c r="AO579" s="0"/>
      <c r="AP579" s="0"/>
      <c r="AQ579" s="0"/>
      <c r="AS579" s="0"/>
      <c r="AT579" s="0"/>
      <c r="AU579" s="0"/>
      <c r="AW579" s="0"/>
      <c r="AX579" s="0"/>
      <c r="AY579" s="0"/>
      <c r="BA579" s="0"/>
      <c r="BB579" s="0"/>
      <c r="BC579" s="0"/>
      <c r="BE579" s="0"/>
      <c r="BF579" s="0"/>
      <c r="BG579" s="0"/>
      <c r="BI579" s="0"/>
      <c r="BJ579" s="0"/>
      <c r="BK579" s="0"/>
      <c r="BM579" s="0"/>
      <c r="BN579" s="0"/>
      <c r="BO579" s="0"/>
    </row>
    <row r="580" customFormat="false" ht="12.75" hidden="false" customHeight="false" outlineLevel="0" collapsed="false">
      <c r="A580" s="0"/>
      <c r="B580" s="0"/>
      <c r="C580" s="0"/>
      <c r="E580" s="0"/>
      <c r="F580" s="0"/>
      <c r="G580" s="0"/>
      <c r="I580" s="0"/>
      <c r="J580" s="0"/>
      <c r="K580" s="0"/>
      <c r="M580" s="0"/>
      <c r="N580" s="0"/>
      <c r="O580" s="0"/>
      <c r="Q580" s="0"/>
      <c r="R580" s="0"/>
      <c r="S580" s="0"/>
      <c r="U580" s="0"/>
      <c r="V580" s="0"/>
      <c r="W580" s="0"/>
      <c r="Y580" s="0"/>
      <c r="Z580" s="0"/>
      <c r="AA580" s="0"/>
      <c r="AC580" s="0"/>
      <c r="AD580" s="0"/>
      <c r="AE580" s="0"/>
      <c r="AG580" s="0"/>
      <c r="AH580" s="0"/>
      <c r="AI580" s="0"/>
      <c r="AK580" s="0"/>
      <c r="AL580" s="0"/>
      <c r="AM580" s="0"/>
      <c r="AO580" s="0"/>
      <c r="AP580" s="0"/>
      <c r="AQ580" s="0"/>
      <c r="AS580" s="0"/>
      <c r="AT580" s="0"/>
      <c r="AU580" s="0"/>
      <c r="AW580" s="0"/>
      <c r="AX580" s="0"/>
      <c r="AY580" s="0"/>
      <c r="BA580" s="0"/>
      <c r="BB580" s="0"/>
      <c r="BC580" s="0"/>
      <c r="BE580" s="0"/>
      <c r="BF580" s="0"/>
      <c r="BG580" s="0"/>
      <c r="BI580" s="0"/>
      <c r="BJ580" s="0"/>
      <c r="BK580" s="0"/>
      <c r="BM580" s="0"/>
      <c r="BN580" s="0"/>
      <c r="BO580" s="0"/>
    </row>
    <row r="581" customFormat="false" ht="12.75" hidden="false" customHeight="false" outlineLevel="0" collapsed="false">
      <c r="A581" s="0"/>
      <c r="B581" s="0"/>
      <c r="C581" s="0"/>
      <c r="E581" s="0"/>
      <c r="F581" s="0"/>
      <c r="G581" s="0"/>
      <c r="I581" s="0"/>
      <c r="J581" s="0"/>
      <c r="K581" s="0"/>
      <c r="M581" s="0"/>
      <c r="N581" s="0"/>
      <c r="O581" s="0"/>
      <c r="Q581" s="0"/>
      <c r="R581" s="0"/>
      <c r="S581" s="0"/>
      <c r="U581" s="0"/>
      <c r="V581" s="0"/>
      <c r="W581" s="0"/>
      <c r="Y581" s="0"/>
      <c r="Z581" s="0"/>
      <c r="AA581" s="0"/>
      <c r="AC581" s="0"/>
      <c r="AD581" s="0"/>
      <c r="AE581" s="0"/>
      <c r="AG581" s="0"/>
      <c r="AH581" s="0"/>
      <c r="AI581" s="0"/>
      <c r="AK581" s="0"/>
      <c r="AL581" s="0"/>
      <c r="AM581" s="0"/>
      <c r="AO581" s="0"/>
      <c r="AP581" s="0"/>
      <c r="AQ581" s="0"/>
      <c r="AS581" s="0"/>
      <c r="AT581" s="0"/>
      <c r="AU581" s="0"/>
      <c r="AW581" s="0"/>
      <c r="AX581" s="0"/>
      <c r="AY581" s="0"/>
      <c r="BA581" s="0"/>
      <c r="BB581" s="0"/>
      <c r="BC581" s="0"/>
      <c r="BE581" s="0"/>
      <c r="BF581" s="0"/>
      <c r="BG581" s="0"/>
      <c r="BI581" s="0"/>
      <c r="BJ581" s="0"/>
      <c r="BK581" s="0"/>
      <c r="BM581" s="0"/>
      <c r="BN581" s="0"/>
      <c r="BO581" s="0"/>
    </row>
    <row r="582" customFormat="false" ht="12.75" hidden="false" customHeight="false" outlineLevel="0" collapsed="false">
      <c r="A582" s="0"/>
      <c r="B582" s="0"/>
      <c r="C582" s="0"/>
      <c r="E582" s="0"/>
      <c r="F582" s="0"/>
      <c r="G582" s="0"/>
      <c r="I582" s="0"/>
      <c r="J582" s="0"/>
      <c r="K582" s="0"/>
      <c r="M582" s="0"/>
      <c r="N582" s="0"/>
      <c r="O582" s="0"/>
      <c r="Q582" s="0"/>
      <c r="R582" s="0"/>
      <c r="S582" s="0"/>
      <c r="U582" s="0"/>
      <c r="V582" s="0"/>
      <c r="W582" s="0"/>
      <c r="Y582" s="0"/>
      <c r="Z582" s="0"/>
      <c r="AA582" s="0"/>
      <c r="AC582" s="0"/>
      <c r="AD582" s="0"/>
      <c r="AE582" s="0"/>
      <c r="AG582" s="0"/>
      <c r="AH582" s="0"/>
      <c r="AI582" s="0"/>
      <c r="AK582" s="0"/>
      <c r="AL582" s="0"/>
      <c r="AM582" s="0"/>
      <c r="AO582" s="0"/>
      <c r="AP582" s="0"/>
      <c r="AQ582" s="0"/>
      <c r="AS582" s="0"/>
      <c r="AT582" s="0"/>
      <c r="AU582" s="0"/>
      <c r="AW582" s="0"/>
      <c r="AX582" s="0"/>
      <c r="AY582" s="0"/>
      <c r="BA582" s="0"/>
      <c r="BB582" s="0"/>
      <c r="BC582" s="0"/>
      <c r="BE582" s="0"/>
      <c r="BF582" s="0"/>
      <c r="BG582" s="0"/>
      <c r="BI582" s="0"/>
      <c r="BJ582" s="0"/>
      <c r="BK582" s="0"/>
      <c r="BM582" s="0"/>
      <c r="BN582" s="0"/>
      <c r="BO582" s="0"/>
    </row>
    <row r="583" customFormat="false" ht="12.75" hidden="false" customHeight="false" outlineLevel="0" collapsed="false">
      <c r="A583" s="0"/>
      <c r="B583" s="0"/>
      <c r="C583" s="0"/>
      <c r="E583" s="0"/>
      <c r="F583" s="0"/>
      <c r="G583" s="0"/>
      <c r="I583" s="0"/>
      <c r="J583" s="0"/>
      <c r="K583" s="0"/>
      <c r="M583" s="0"/>
      <c r="N583" s="0"/>
      <c r="O583" s="0"/>
      <c r="Q583" s="0"/>
      <c r="R583" s="0"/>
      <c r="S583" s="0"/>
      <c r="U583" s="0"/>
      <c r="V583" s="0"/>
      <c r="W583" s="0"/>
      <c r="Y583" s="0"/>
      <c r="Z583" s="0"/>
      <c r="AA583" s="0"/>
      <c r="AC583" s="0"/>
      <c r="AD583" s="0"/>
      <c r="AE583" s="0"/>
      <c r="AG583" s="0"/>
      <c r="AH583" s="0"/>
      <c r="AI583" s="0"/>
      <c r="AK583" s="0"/>
      <c r="AL583" s="0"/>
      <c r="AM583" s="0"/>
      <c r="AO583" s="0"/>
      <c r="AP583" s="0"/>
      <c r="AQ583" s="0"/>
      <c r="AS583" s="0"/>
      <c r="AT583" s="0"/>
      <c r="AU583" s="0"/>
      <c r="AW583" s="0"/>
      <c r="AX583" s="0"/>
      <c r="AY583" s="0"/>
      <c r="BA583" s="0"/>
      <c r="BB583" s="0"/>
      <c r="BC583" s="0"/>
      <c r="BE583" s="0"/>
      <c r="BF583" s="0"/>
      <c r="BG583" s="0"/>
      <c r="BI583" s="0"/>
      <c r="BJ583" s="0"/>
      <c r="BK583" s="0"/>
      <c r="BM583" s="0"/>
      <c r="BN583" s="0"/>
      <c r="BO583" s="0"/>
    </row>
    <row r="584" customFormat="false" ht="12.75" hidden="false" customHeight="false" outlineLevel="0" collapsed="false">
      <c r="A584" s="0"/>
      <c r="B584" s="0"/>
      <c r="C584" s="0"/>
      <c r="E584" s="0"/>
      <c r="F584" s="0"/>
      <c r="G584" s="0"/>
      <c r="I584" s="0"/>
      <c r="J584" s="0"/>
      <c r="K584" s="0"/>
      <c r="M584" s="0"/>
      <c r="N584" s="0"/>
      <c r="O584" s="0"/>
      <c r="Q584" s="0"/>
      <c r="R584" s="0"/>
      <c r="S584" s="0"/>
      <c r="U584" s="0"/>
      <c r="V584" s="0"/>
      <c r="W584" s="0"/>
      <c r="Y584" s="0"/>
      <c r="Z584" s="0"/>
      <c r="AA584" s="0"/>
      <c r="AC584" s="0"/>
      <c r="AD584" s="0"/>
      <c r="AE584" s="0"/>
      <c r="AG584" s="0"/>
      <c r="AH584" s="0"/>
      <c r="AI584" s="0"/>
      <c r="AK584" s="0"/>
      <c r="AL584" s="0"/>
      <c r="AM584" s="0"/>
      <c r="AO584" s="0"/>
      <c r="AP584" s="0"/>
      <c r="AQ584" s="0"/>
      <c r="AS584" s="0"/>
      <c r="AT584" s="0"/>
      <c r="AU584" s="0"/>
      <c r="AW584" s="0"/>
      <c r="AX584" s="0"/>
      <c r="AY584" s="0"/>
      <c r="BA584" s="0"/>
      <c r="BB584" s="0"/>
      <c r="BC584" s="0"/>
      <c r="BE584" s="0"/>
      <c r="BF584" s="0"/>
      <c r="BG584" s="0"/>
      <c r="BI584" s="0"/>
      <c r="BJ584" s="0"/>
      <c r="BK584" s="0"/>
      <c r="BM584" s="0"/>
      <c r="BN584" s="0"/>
      <c r="BO584" s="0"/>
    </row>
    <row r="585" customFormat="false" ht="12.75" hidden="false" customHeight="false" outlineLevel="0" collapsed="false">
      <c r="A585" s="0"/>
      <c r="B585" s="0"/>
      <c r="C585" s="0"/>
      <c r="E585" s="0"/>
      <c r="F585" s="0"/>
      <c r="G585" s="0"/>
      <c r="I585" s="0"/>
      <c r="J585" s="0"/>
      <c r="K585" s="0"/>
      <c r="M585" s="0"/>
      <c r="N585" s="0"/>
      <c r="O585" s="0"/>
      <c r="Q585" s="0"/>
      <c r="R585" s="0"/>
      <c r="S585" s="0"/>
      <c r="U585" s="0"/>
      <c r="V585" s="0"/>
      <c r="W585" s="0"/>
      <c r="Y585" s="0"/>
      <c r="Z585" s="0"/>
      <c r="AA585" s="0"/>
      <c r="AC585" s="0"/>
      <c r="AD585" s="0"/>
      <c r="AE585" s="0"/>
      <c r="AG585" s="0"/>
      <c r="AH585" s="0"/>
      <c r="AI585" s="0"/>
      <c r="AK585" s="0"/>
      <c r="AL585" s="0"/>
      <c r="AM585" s="0"/>
      <c r="AO585" s="0"/>
      <c r="AP585" s="0"/>
      <c r="AQ585" s="0"/>
      <c r="AS585" s="0"/>
      <c r="AT585" s="0"/>
      <c r="AU585" s="0"/>
      <c r="AW585" s="0"/>
      <c r="AX585" s="0"/>
      <c r="AY585" s="0"/>
      <c r="BA585" s="0"/>
      <c r="BB585" s="0"/>
      <c r="BC585" s="0"/>
      <c r="BE585" s="0"/>
      <c r="BF585" s="0"/>
      <c r="BG585" s="0"/>
      <c r="BI585" s="0"/>
      <c r="BJ585" s="0"/>
      <c r="BK585" s="0"/>
      <c r="BM585" s="0"/>
      <c r="BN585" s="0"/>
      <c r="BO585" s="0"/>
    </row>
    <row r="586" customFormat="false" ht="12.75" hidden="false" customHeight="false" outlineLevel="0" collapsed="false">
      <c r="A586" s="0"/>
      <c r="B586" s="0"/>
      <c r="C586" s="0"/>
      <c r="E586" s="0"/>
      <c r="F586" s="0"/>
      <c r="G586" s="0"/>
      <c r="I586" s="0"/>
      <c r="J586" s="0"/>
      <c r="K586" s="0"/>
      <c r="M586" s="0"/>
      <c r="N586" s="0"/>
      <c r="O586" s="0"/>
      <c r="Q586" s="0"/>
      <c r="R586" s="0"/>
      <c r="S586" s="0"/>
      <c r="U586" s="0"/>
      <c r="V586" s="0"/>
      <c r="W586" s="0"/>
      <c r="Y586" s="0"/>
      <c r="Z586" s="0"/>
      <c r="AA586" s="0"/>
      <c r="AC586" s="0"/>
      <c r="AD586" s="0"/>
      <c r="AE586" s="0"/>
      <c r="AG586" s="0"/>
      <c r="AH586" s="0"/>
      <c r="AI586" s="0"/>
      <c r="AK586" s="0"/>
      <c r="AL586" s="0"/>
      <c r="AM586" s="0"/>
      <c r="AO586" s="0"/>
      <c r="AP586" s="0"/>
      <c r="AQ586" s="0"/>
      <c r="AS586" s="0"/>
      <c r="AT586" s="0"/>
      <c r="AU586" s="0"/>
      <c r="AW586" s="0"/>
      <c r="AX586" s="0"/>
      <c r="AY586" s="0"/>
      <c r="BA586" s="0"/>
      <c r="BB586" s="0"/>
      <c r="BC586" s="0"/>
      <c r="BE586" s="0"/>
      <c r="BF586" s="0"/>
      <c r="BG586" s="0"/>
      <c r="BI586" s="0"/>
      <c r="BJ586" s="0"/>
      <c r="BK586" s="0"/>
      <c r="BM586" s="0"/>
      <c r="BN586" s="0"/>
      <c r="BO586" s="0"/>
    </row>
    <row r="587" customFormat="false" ht="12.75" hidden="false" customHeight="false" outlineLevel="0" collapsed="false">
      <c r="A587" s="0"/>
      <c r="B587" s="0"/>
      <c r="C587" s="0"/>
      <c r="E587" s="0"/>
      <c r="F587" s="0"/>
      <c r="G587" s="0"/>
      <c r="I587" s="0"/>
      <c r="J587" s="0"/>
      <c r="K587" s="0"/>
      <c r="M587" s="0"/>
      <c r="N587" s="0"/>
      <c r="O587" s="0"/>
      <c r="Q587" s="0"/>
      <c r="R587" s="0"/>
      <c r="S587" s="0"/>
      <c r="U587" s="0"/>
      <c r="V587" s="0"/>
      <c r="W587" s="0"/>
      <c r="Y587" s="0"/>
      <c r="Z587" s="0"/>
      <c r="AA587" s="0"/>
      <c r="AC587" s="0"/>
      <c r="AD587" s="0"/>
      <c r="AE587" s="0"/>
      <c r="AG587" s="0"/>
      <c r="AH587" s="0"/>
      <c r="AI587" s="0"/>
      <c r="AK587" s="0"/>
      <c r="AL587" s="0"/>
      <c r="AM587" s="0"/>
      <c r="AO587" s="0"/>
      <c r="AP587" s="0"/>
      <c r="AQ587" s="0"/>
      <c r="AS587" s="0"/>
      <c r="AT587" s="0"/>
      <c r="AU587" s="0"/>
      <c r="AW587" s="0"/>
      <c r="AX587" s="0"/>
      <c r="AY587" s="0"/>
      <c r="BA587" s="0"/>
      <c r="BB587" s="0"/>
      <c r="BC587" s="0"/>
      <c r="BE587" s="0"/>
      <c r="BF587" s="0"/>
      <c r="BG587" s="0"/>
      <c r="BI587" s="0"/>
      <c r="BJ587" s="0"/>
      <c r="BK587" s="0"/>
      <c r="BM587" s="0"/>
      <c r="BN587" s="0"/>
      <c r="BO587" s="0"/>
    </row>
    <row r="588" customFormat="false" ht="12.75" hidden="false" customHeight="false" outlineLevel="0" collapsed="false">
      <c r="A588" s="0"/>
      <c r="B588" s="0"/>
      <c r="C588" s="0"/>
      <c r="E588" s="0"/>
      <c r="F588" s="0"/>
      <c r="G588" s="0"/>
      <c r="I588" s="0"/>
      <c r="J588" s="0"/>
      <c r="K588" s="0"/>
      <c r="M588" s="0"/>
      <c r="N588" s="0"/>
      <c r="O588" s="0"/>
      <c r="Q588" s="0"/>
      <c r="R588" s="0"/>
      <c r="S588" s="0"/>
      <c r="U588" s="0"/>
      <c r="V588" s="0"/>
      <c r="W588" s="0"/>
      <c r="Y588" s="0"/>
      <c r="Z588" s="0"/>
      <c r="AA588" s="0"/>
      <c r="AC588" s="0"/>
      <c r="AD588" s="0"/>
      <c r="AE588" s="0"/>
      <c r="AG588" s="0"/>
      <c r="AH588" s="0"/>
      <c r="AI588" s="0"/>
      <c r="AK588" s="0"/>
      <c r="AL588" s="0"/>
      <c r="AM588" s="0"/>
      <c r="AO588" s="0"/>
      <c r="AP588" s="0"/>
      <c r="AQ588" s="0"/>
      <c r="AS588" s="0"/>
      <c r="AT588" s="0"/>
      <c r="AU588" s="0"/>
      <c r="AW588" s="0"/>
      <c r="AX588" s="0"/>
      <c r="AY588" s="0"/>
      <c r="BA588" s="0"/>
      <c r="BB588" s="0"/>
      <c r="BC588" s="0"/>
      <c r="BE588" s="0"/>
      <c r="BF588" s="0"/>
      <c r="BG588" s="0"/>
      <c r="BI588" s="0"/>
      <c r="BJ588" s="0"/>
      <c r="BK588" s="0"/>
      <c r="BM588" s="0"/>
      <c r="BN588" s="0"/>
      <c r="BO588" s="0"/>
    </row>
    <row r="589" customFormat="false" ht="12.75" hidden="false" customHeight="false" outlineLevel="0" collapsed="false">
      <c r="A589" s="0"/>
      <c r="B589" s="0"/>
      <c r="C589" s="0"/>
      <c r="E589" s="0"/>
      <c r="F589" s="0"/>
      <c r="G589" s="0"/>
      <c r="I589" s="0"/>
      <c r="J589" s="0"/>
      <c r="K589" s="0"/>
      <c r="M589" s="0"/>
      <c r="N589" s="0"/>
      <c r="O589" s="0"/>
      <c r="Q589" s="0"/>
      <c r="R589" s="0"/>
      <c r="S589" s="0"/>
      <c r="U589" s="0"/>
      <c r="V589" s="0"/>
      <c r="W589" s="0"/>
      <c r="Y589" s="0"/>
      <c r="Z589" s="0"/>
      <c r="AA589" s="0"/>
      <c r="AC589" s="0"/>
      <c r="AD589" s="0"/>
      <c r="AE589" s="0"/>
      <c r="AG589" s="0"/>
      <c r="AH589" s="0"/>
      <c r="AI589" s="0"/>
      <c r="AK589" s="0"/>
      <c r="AL589" s="0"/>
      <c r="AM589" s="0"/>
      <c r="AO589" s="0"/>
      <c r="AP589" s="0"/>
      <c r="AQ589" s="0"/>
      <c r="AS589" s="0"/>
      <c r="AT589" s="0"/>
      <c r="AU589" s="0"/>
      <c r="AW589" s="0"/>
      <c r="AX589" s="0"/>
      <c r="AY589" s="0"/>
      <c r="BA589" s="0"/>
      <c r="BB589" s="0"/>
      <c r="BC589" s="0"/>
      <c r="BE589" s="0"/>
      <c r="BF589" s="0"/>
      <c r="BG589" s="0"/>
      <c r="BI589" s="0"/>
      <c r="BJ589" s="0"/>
      <c r="BK589" s="0"/>
      <c r="BM589" s="0"/>
      <c r="BN589" s="0"/>
      <c r="BO589" s="0"/>
    </row>
    <row r="590" customFormat="false" ht="12.75" hidden="false" customHeight="false" outlineLevel="0" collapsed="false">
      <c r="A590" s="0"/>
      <c r="B590" s="0"/>
      <c r="C590" s="0"/>
      <c r="E590" s="0"/>
      <c r="F590" s="0"/>
      <c r="G590" s="0"/>
      <c r="I590" s="0"/>
      <c r="J590" s="0"/>
      <c r="K590" s="0"/>
      <c r="M590" s="0"/>
      <c r="N590" s="0"/>
      <c r="O590" s="0"/>
      <c r="Q590" s="0"/>
      <c r="R590" s="0"/>
      <c r="S590" s="0"/>
      <c r="U590" s="0"/>
      <c r="V590" s="0"/>
      <c r="W590" s="0"/>
      <c r="Y590" s="0"/>
      <c r="Z590" s="0"/>
      <c r="AA590" s="0"/>
      <c r="AC590" s="0"/>
      <c r="AD590" s="0"/>
      <c r="AE590" s="0"/>
      <c r="AG590" s="0"/>
      <c r="AH590" s="0"/>
      <c r="AI590" s="0"/>
      <c r="AK590" s="0"/>
      <c r="AL590" s="0"/>
      <c r="AM590" s="0"/>
      <c r="AO590" s="0"/>
      <c r="AP590" s="0"/>
      <c r="AQ590" s="0"/>
      <c r="AS590" s="0"/>
      <c r="AT590" s="0"/>
      <c r="AU590" s="0"/>
      <c r="AW590" s="0"/>
      <c r="AX590" s="0"/>
      <c r="AY590" s="0"/>
      <c r="BA590" s="0"/>
      <c r="BB590" s="0"/>
      <c r="BC590" s="0"/>
      <c r="BE590" s="0"/>
      <c r="BF590" s="0"/>
      <c r="BG590" s="0"/>
      <c r="BI590" s="0"/>
      <c r="BJ590" s="0"/>
      <c r="BK590" s="0"/>
      <c r="BM590" s="0"/>
      <c r="BN590" s="0"/>
      <c r="BO590" s="0"/>
    </row>
    <row r="591" customFormat="false" ht="12.75" hidden="false" customHeight="false" outlineLevel="0" collapsed="false">
      <c r="A591" s="0"/>
      <c r="B591" s="0"/>
      <c r="C591" s="0"/>
      <c r="E591" s="0"/>
      <c r="F591" s="0"/>
      <c r="G591" s="0"/>
      <c r="I591" s="0"/>
      <c r="J591" s="0"/>
      <c r="K591" s="0"/>
      <c r="M591" s="0"/>
      <c r="N591" s="0"/>
      <c r="O591" s="0"/>
      <c r="Q591" s="0"/>
      <c r="R591" s="0"/>
      <c r="S591" s="0"/>
      <c r="U591" s="0"/>
      <c r="V591" s="0"/>
      <c r="W591" s="0"/>
      <c r="Y591" s="0"/>
      <c r="Z591" s="0"/>
      <c r="AA591" s="0"/>
      <c r="AC591" s="0"/>
      <c r="AD591" s="0"/>
      <c r="AE591" s="0"/>
      <c r="AG591" s="0"/>
      <c r="AH591" s="0"/>
      <c r="AI591" s="0"/>
      <c r="AK591" s="0"/>
      <c r="AL591" s="0"/>
      <c r="AM591" s="0"/>
      <c r="AO591" s="0"/>
      <c r="AP591" s="0"/>
      <c r="AQ591" s="0"/>
      <c r="AS591" s="0"/>
      <c r="AT591" s="0"/>
      <c r="AU591" s="0"/>
      <c r="AW591" s="0"/>
      <c r="AX591" s="0"/>
      <c r="AY591" s="0"/>
      <c r="BA591" s="0"/>
      <c r="BB591" s="0"/>
      <c r="BC591" s="0"/>
      <c r="BE591" s="0"/>
      <c r="BF591" s="0"/>
      <c r="BG591" s="0"/>
      <c r="BI591" s="0"/>
      <c r="BJ591" s="0"/>
      <c r="BK591" s="0"/>
      <c r="BM591" s="0"/>
      <c r="BN591" s="0"/>
      <c r="BO591" s="0"/>
    </row>
    <row r="592" customFormat="false" ht="12.75" hidden="false" customHeight="false" outlineLevel="0" collapsed="false">
      <c r="A592" s="0"/>
      <c r="B592" s="0"/>
      <c r="C592" s="0"/>
      <c r="E592" s="0"/>
      <c r="F592" s="0"/>
      <c r="G592" s="0"/>
      <c r="I592" s="0"/>
      <c r="J592" s="0"/>
      <c r="K592" s="0"/>
      <c r="M592" s="0"/>
      <c r="N592" s="0"/>
      <c r="O592" s="0"/>
      <c r="Q592" s="0"/>
      <c r="R592" s="0"/>
      <c r="S592" s="0"/>
      <c r="U592" s="0"/>
      <c r="V592" s="0"/>
      <c r="W592" s="0"/>
      <c r="Y592" s="0"/>
      <c r="Z592" s="0"/>
      <c r="AA592" s="0"/>
      <c r="AC592" s="0"/>
      <c r="AD592" s="0"/>
      <c r="AE592" s="0"/>
      <c r="AG592" s="0"/>
      <c r="AH592" s="0"/>
      <c r="AI592" s="0"/>
      <c r="AK592" s="0"/>
      <c r="AL592" s="0"/>
      <c r="AM592" s="0"/>
      <c r="AO592" s="0"/>
      <c r="AP592" s="0"/>
      <c r="AQ592" s="0"/>
      <c r="AS592" s="0"/>
      <c r="AT592" s="0"/>
      <c r="AU592" s="0"/>
      <c r="AW592" s="0"/>
      <c r="AX592" s="0"/>
      <c r="AY592" s="0"/>
      <c r="BA592" s="0"/>
      <c r="BB592" s="0"/>
      <c r="BC592" s="0"/>
      <c r="BE592" s="0"/>
      <c r="BF592" s="0"/>
      <c r="BG592" s="0"/>
      <c r="BI592" s="0"/>
      <c r="BJ592" s="0"/>
      <c r="BK592" s="0"/>
      <c r="BM592" s="0"/>
      <c r="BN592" s="0"/>
      <c r="BO592" s="0"/>
    </row>
    <row r="593" customFormat="false" ht="12.75" hidden="false" customHeight="false" outlineLevel="0" collapsed="false">
      <c r="A593" s="0"/>
      <c r="B593" s="0"/>
      <c r="C593" s="0"/>
      <c r="E593" s="0"/>
      <c r="F593" s="0"/>
      <c r="G593" s="0"/>
      <c r="I593" s="0"/>
      <c r="J593" s="0"/>
      <c r="K593" s="0"/>
      <c r="M593" s="0"/>
      <c r="N593" s="0"/>
      <c r="O593" s="0"/>
      <c r="Q593" s="0"/>
      <c r="R593" s="0"/>
      <c r="S593" s="0"/>
      <c r="U593" s="0"/>
      <c r="V593" s="0"/>
      <c r="W593" s="0"/>
      <c r="Y593" s="0"/>
      <c r="Z593" s="0"/>
      <c r="AA593" s="0"/>
      <c r="AC593" s="0"/>
      <c r="AD593" s="0"/>
      <c r="AE593" s="0"/>
      <c r="AG593" s="0"/>
      <c r="AH593" s="0"/>
      <c r="AI593" s="0"/>
      <c r="AK593" s="0"/>
      <c r="AL593" s="0"/>
      <c r="AM593" s="0"/>
      <c r="AO593" s="0"/>
      <c r="AP593" s="0"/>
      <c r="AQ593" s="0"/>
      <c r="AS593" s="0"/>
      <c r="AT593" s="0"/>
      <c r="AU593" s="0"/>
      <c r="AW593" s="0"/>
      <c r="AX593" s="0"/>
      <c r="AY593" s="0"/>
      <c r="BA593" s="0"/>
      <c r="BB593" s="0"/>
      <c r="BC593" s="0"/>
      <c r="BE593" s="0"/>
      <c r="BF593" s="0"/>
      <c r="BG593" s="0"/>
      <c r="BI593" s="0"/>
      <c r="BJ593" s="0"/>
      <c r="BK593" s="0"/>
      <c r="BM593" s="0"/>
      <c r="BN593" s="0"/>
      <c r="BO593" s="0"/>
    </row>
    <row r="594" customFormat="false" ht="12.75" hidden="false" customHeight="false" outlineLevel="0" collapsed="false">
      <c r="A594" s="0"/>
      <c r="B594" s="0"/>
      <c r="C594" s="0"/>
      <c r="E594" s="0"/>
      <c r="F594" s="0"/>
      <c r="G594" s="0"/>
      <c r="I594" s="0"/>
      <c r="J594" s="0"/>
      <c r="K594" s="0"/>
      <c r="M594" s="0"/>
      <c r="N594" s="0"/>
      <c r="O594" s="0"/>
      <c r="Q594" s="0"/>
      <c r="R594" s="0"/>
      <c r="S594" s="0"/>
      <c r="U594" s="0"/>
      <c r="V594" s="0"/>
      <c r="W594" s="0"/>
      <c r="Y594" s="0"/>
      <c r="Z594" s="0"/>
      <c r="AA594" s="0"/>
      <c r="AC594" s="0"/>
      <c r="AD594" s="0"/>
      <c r="AE594" s="0"/>
      <c r="AG594" s="0"/>
      <c r="AH594" s="0"/>
      <c r="AI594" s="0"/>
      <c r="AK594" s="0"/>
      <c r="AL594" s="0"/>
      <c r="AM594" s="0"/>
      <c r="AO594" s="0"/>
      <c r="AP594" s="0"/>
      <c r="AQ594" s="0"/>
      <c r="AS594" s="0"/>
      <c r="AT594" s="0"/>
      <c r="AU594" s="0"/>
      <c r="AW594" s="0"/>
      <c r="AX594" s="0"/>
      <c r="AY594" s="0"/>
      <c r="BA594" s="0"/>
      <c r="BB594" s="0"/>
      <c r="BC594" s="0"/>
      <c r="BE594" s="0"/>
      <c r="BF594" s="0"/>
      <c r="BG594" s="0"/>
      <c r="BI594" s="0"/>
      <c r="BJ594" s="0"/>
      <c r="BK594" s="0"/>
      <c r="BM594" s="0"/>
      <c r="BN594" s="0"/>
      <c r="BO594" s="0"/>
    </row>
    <row r="595" customFormat="false" ht="12.75" hidden="false" customHeight="false" outlineLevel="0" collapsed="false">
      <c r="A595" s="0"/>
      <c r="B595" s="0"/>
      <c r="C595" s="0"/>
      <c r="E595" s="0"/>
      <c r="F595" s="0"/>
      <c r="G595" s="0"/>
      <c r="I595" s="0"/>
      <c r="J595" s="0"/>
      <c r="K595" s="0"/>
      <c r="M595" s="0"/>
      <c r="N595" s="0"/>
      <c r="O595" s="0"/>
      <c r="Q595" s="0"/>
      <c r="R595" s="0"/>
      <c r="S595" s="0"/>
      <c r="U595" s="0"/>
      <c r="V595" s="0"/>
      <c r="W595" s="0"/>
      <c r="Y595" s="0"/>
      <c r="Z595" s="0"/>
      <c r="AA595" s="0"/>
      <c r="AC595" s="0"/>
      <c r="AD595" s="0"/>
      <c r="AE595" s="0"/>
      <c r="AG595" s="0"/>
      <c r="AH595" s="0"/>
      <c r="AI595" s="0"/>
      <c r="AK595" s="0"/>
      <c r="AL595" s="0"/>
      <c r="AM595" s="0"/>
      <c r="AO595" s="0"/>
      <c r="AP595" s="0"/>
      <c r="AQ595" s="0"/>
      <c r="AS595" s="0"/>
      <c r="AT595" s="0"/>
      <c r="AU595" s="0"/>
      <c r="AW595" s="0"/>
      <c r="AX595" s="0"/>
      <c r="AY595" s="0"/>
      <c r="BA595" s="0"/>
      <c r="BB595" s="0"/>
      <c r="BC595" s="0"/>
      <c r="BE595" s="0"/>
      <c r="BF595" s="0"/>
      <c r="BG595" s="0"/>
      <c r="BI595" s="0"/>
      <c r="BJ595" s="0"/>
      <c r="BK595" s="0"/>
      <c r="BM595" s="0"/>
      <c r="BN595" s="0"/>
      <c r="BO595" s="0"/>
    </row>
    <row r="596" customFormat="false" ht="12.75" hidden="false" customHeight="false" outlineLevel="0" collapsed="false">
      <c r="A596" s="0"/>
      <c r="B596" s="0"/>
      <c r="C596" s="0"/>
      <c r="E596" s="0"/>
      <c r="F596" s="0"/>
      <c r="G596" s="0"/>
      <c r="I596" s="0"/>
      <c r="J596" s="0"/>
      <c r="K596" s="0"/>
      <c r="M596" s="0"/>
      <c r="N596" s="0"/>
      <c r="O596" s="0"/>
      <c r="Q596" s="0"/>
      <c r="R596" s="0"/>
      <c r="S596" s="0"/>
      <c r="U596" s="0"/>
      <c r="V596" s="0"/>
      <c r="W596" s="0"/>
      <c r="Y596" s="0"/>
      <c r="Z596" s="0"/>
      <c r="AA596" s="0"/>
      <c r="AC596" s="0"/>
      <c r="AD596" s="0"/>
      <c r="AE596" s="0"/>
      <c r="AG596" s="0"/>
      <c r="AH596" s="0"/>
      <c r="AI596" s="0"/>
      <c r="AK596" s="0"/>
      <c r="AL596" s="0"/>
      <c r="AM596" s="0"/>
      <c r="AO596" s="0"/>
      <c r="AP596" s="0"/>
      <c r="AQ596" s="0"/>
      <c r="AS596" s="0"/>
      <c r="AT596" s="0"/>
      <c r="AU596" s="0"/>
      <c r="AW596" s="0"/>
      <c r="AX596" s="0"/>
      <c r="AY596" s="0"/>
      <c r="BA596" s="0"/>
      <c r="BB596" s="0"/>
      <c r="BC596" s="0"/>
      <c r="BE596" s="0"/>
      <c r="BF596" s="0"/>
      <c r="BG596" s="0"/>
      <c r="BI596" s="0"/>
      <c r="BJ596" s="0"/>
      <c r="BK596" s="0"/>
      <c r="BM596" s="0"/>
      <c r="BN596" s="0"/>
      <c r="BO596" s="0"/>
    </row>
    <row r="597" customFormat="false" ht="12.75" hidden="false" customHeight="false" outlineLevel="0" collapsed="false">
      <c r="A597" s="0"/>
      <c r="B597" s="0"/>
      <c r="C597" s="0"/>
      <c r="E597" s="0"/>
      <c r="F597" s="0"/>
      <c r="G597" s="0"/>
      <c r="I597" s="0"/>
      <c r="J597" s="0"/>
      <c r="K597" s="0"/>
      <c r="M597" s="0"/>
      <c r="N597" s="0"/>
      <c r="O597" s="0"/>
      <c r="Q597" s="0"/>
      <c r="R597" s="0"/>
      <c r="S597" s="0"/>
      <c r="U597" s="0"/>
      <c r="V597" s="0"/>
      <c r="W597" s="0"/>
      <c r="Y597" s="0"/>
      <c r="Z597" s="0"/>
      <c r="AA597" s="0"/>
      <c r="AC597" s="0"/>
      <c r="AD597" s="0"/>
      <c r="AE597" s="0"/>
      <c r="AG597" s="0"/>
      <c r="AH597" s="0"/>
      <c r="AI597" s="0"/>
      <c r="AK597" s="0"/>
      <c r="AL597" s="0"/>
      <c r="AM597" s="0"/>
      <c r="AO597" s="0"/>
      <c r="AP597" s="0"/>
      <c r="AQ597" s="0"/>
      <c r="AS597" s="0"/>
      <c r="AT597" s="0"/>
      <c r="AU597" s="0"/>
      <c r="AW597" s="0"/>
      <c r="AX597" s="0"/>
      <c r="AY597" s="0"/>
      <c r="BA597" s="0"/>
      <c r="BB597" s="0"/>
      <c r="BC597" s="0"/>
      <c r="BE597" s="0"/>
      <c r="BF597" s="0"/>
      <c r="BG597" s="0"/>
      <c r="BI597" s="0"/>
      <c r="BJ597" s="0"/>
      <c r="BK597" s="0"/>
      <c r="BM597" s="0"/>
      <c r="BN597" s="0"/>
      <c r="BO597" s="0"/>
    </row>
    <row r="598" customFormat="false" ht="12.75" hidden="false" customHeight="false" outlineLevel="0" collapsed="false">
      <c r="A598" s="0"/>
      <c r="B598" s="0"/>
      <c r="C598" s="0"/>
      <c r="E598" s="0"/>
      <c r="F598" s="0"/>
      <c r="G598" s="0"/>
      <c r="I598" s="0"/>
      <c r="J598" s="0"/>
      <c r="K598" s="0"/>
      <c r="M598" s="0"/>
      <c r="N598" s="0"/>
      <c r="O598" s="0"/>
      <c r="Q598" s="0"/>
      <c r="R598" s="0"/>
      <c r="S598" s="0"/>
      <c r="U598" s="0"/>
      <c r="V598" s="0"/>
      <c r="W598" s="0"/>
      <c r="Y598" s="0"/>
      <c r="Z598" s="0"/>
      <c r="AA598" s="0"/>
      <c r="AC598" s="0"/>
      <c r="AD598" s="0"/>
      <c r="AE598" s="0"/>
      <c r="AG598" s="0"/>
      <c r="AH598" s="0"/>
      <c r="AI598" s="0"/>
      <c r="AK598" s="0"/>
      <c r="AL598" s="0"/>
      <c r="AM598" s="0"/>
      <c r="AO598" s="0"/>
      <c r="AP598" s="0"/>
      <c r="AQ598" s="0"/>
      <c r="AS598" s="0"/>
      <c r="AT598" s="0"/>
      <c r="AU598" s="0"/>
      <c r="AW598" s="0"/>
      <c r="AX598" s="0"/>
      <c r="AY598" s="0"/>
      <c r="BA598" s="0"/>
      <c r="BB598" s="0"/>
      <c r="BC598" s="0"/>
      <c r="BE598" s="0"/>
      <c r="BF598" s="0"/>
      <c r="BG598" s="0"/>
      <c r="BI598" s="0"/>
      <c r="BJ598" s="0"/>
      <c r="BK598" s="0"/>
      <c r="BM598" s="0"/>
      <c r="BN598" s="0"/>
      <c r="BO598" s="0"/>
    </row>
    <row r="599" customFormat="false" ht="12.75" hidden="false" customHeight="false" outlineLevel="0" collapsed="false">
      <c r="A599" s="0"/>
      <c r="B599" s="0"/>
      <c r="C599" s="0"/>
      <c r="E599" s="0"/>
      <c r="F599" s="0"/>
      <c r="G599" s="0"/>
      <c r="I599" s="0"/>
      <c r="J599" s="0"/>
      <c r="K599" s="0"/>
      <c r="M599" s="0"/>
      <c r="N599" s="0"/>
      <c r="O599" s="0"/>
      <c r="Q599" s="0"/>
      <c r="R599" s="0"/>
      <c r="S599" s="0"/>
      <c r="U599" s="0"/>
      <c r="V599" s="0"/>
      <c r="W599" s="0"/>
      <c r="Y599" s="0"/>
      <c r="Z599" s="0"/>
      <c r="AA599" s="0"/>
      <c r="AC599" s="0"/>
      <c r="AD599" s="0"/>
      <c r="AE599" s="0"/>
      <c r="AG599" s="0"/>
      <c r="AH599" s="0"/>
      <c r="AI599" s="0"/>
      <c r="AK599" s="0"/>
      <c r="AL599" s="0"/>
      <c r="AM599" s="0"/>
      <c r="AO599" s="0"/>
      <c r="AP599" s="0"/>
      <c r="AQ599" s="0"/>
      <c r="AS599" s="0"/>
      <c r="AT599" s="0"/>
      <c r="AU599" s="0"/>
      <c r="AW599" s="0"/>
      <c r="AX599" s="0"/>
      <c r="AY599" s="0"/>
      <c r="BA599" s="0"/>
      <c r="BB599" s="0"/>
      <c r="BC599" s="0"/>
      <c r="BE599" s="0"/>
      <c r="BF599" s="0"/>
      <c r="BG599" s="0"/>
      <c r="BI599" s="0"/>
      <c r="BJ599" s="0"/>
      <c r="BK599" s="0"/>
      <c r="BM599" s="0"/>
      <c r="BN599" s="0"/>
      <c r="BO599" s="0"/>
    </row>
    <row r="600" customFormat="false" ht="12.75" hidden="false" customHeight="false" outlineLevel="0" collapsed="false">
      <c r="A600" s="0"/>
      <c r="B600" s="0"/>
      <c r="C600" s="0"/>
      <c r="E600" s="0"/>
      <c r="F600" s="0"/>
      <c r="G600" s="0"/>
      <c r="I600" s="0"/>
      <c r="J600" s="0"/>
      <c r="K600" s="0"/>
      <c r="M600" s="0"/>
      <c r="N600" s="0"/>
      <c r="O600" s="0"/>
      <c r="Q600" s="0"/>
      <c r="R600" s="0"/>
      <c r="S600" s="0"/>
      <c r="U600" s="0"/>
      <c r="V600" s="0"/>
      <c r="W600" s="0"/>
      <c r="Y600" s="0"/>
      <c r="Z600" s="0"/>
      <c r="AA600" s="0"/>
      <c r="AC600" s="0"/>
      <c r="AD600" s="0"/>
      <c r="AE600" s="0"/>
      <c r="AG600" s="0"/>
      <c r="AH600" s="0"/>
      <c r="AI600" s="0"/>
      <c r="AK600" s="0"/>
      <c r="AL600" s="0"/>
      <c r="AM600" s="0"/>
      <c r="AO600" s="0"/>
      <c r="AP600" s="0"/>
      <c r="AQ600" s="0"/>
      <c r="AS600" s="0"/>
      <c r="AT600" s="0"/>
      <c r="AU600" s="0"/>
      <c r="AW600" s="0"/>
      <c r="AX600" s="0"/>
      <c r="AY600" s="0"/>
      <c r="BA600" s="0"/>
      <c r="BB600" s="0"/>
      <c r="BC600" s="0"/>
      <c r="BE600" s="0"/>
      <c r="BF600" s="0"/>
      <c r="BG600" s="0"/>
      <c r="BI600" s="0"/>
      <c r="BJ600" s="0"/>
      <c r="BK600" s="0"/>
      <c r="BM600" s="0"/>
      <c r="BN600" s="0"/>
      <c r="BO600" s="0"/>
    </row>
    <row r="601" customFormat="false" ht="12.75" hidden="false" customHeight="false" outlineLevel="0" collapsed="false">
      <c r="A601" s="0"/>
      <c r="B601" s="0"/>
      <c r="C601" s="0"/>
      <c r="E601" s="0"/>
      <c r="F601" s="0"/>
      <c r="G601" s="0"/>
      <c r="I601" s="0"/>
      <c r="J601" s="0"/>
      <c r="K601" s="0"/>
      <c r="M601" s="0"/>
      <c r="N601" s="0"/>
      <c r="O601" s="0"/>
      <c r="Q601" s="0"/>
      <c r="R601" s="0"/>
      <c r="S601" s="0"/>
      <c r="U601" s="0"/>
      <c r="V601" s="0"/>
      <c r="W601" s="0"/>
      <c r="Y601" s="0"/>
      <c r="Z601" s="0"/>
      <c r="AA601" s="0"/>
      <c r="AC601" s="0"/>
      <c r="AD601" s="0"/>
      <c r="AE601" s="0"/>
      <c r="AG601" s="0"/>
      <c r="AH601" s="0"/>
      <c r="AI601" s="0"/>
      <c r="AK601" s="0"/>
      <c r="AL601" s="0"/>
      <c r="AM601" s="0"/>
      <c r="AO601" s="0"/>
      <c r="AP601" s="0"/>
      <c r="AQ601" s="0"/>
      <c r="AS601" s="0"/>
      <c r="AT601" s="0"/>
      <c r="AU601" s="0"/>
      <c r="AW601" s="0"/>
      <c r="AX601" s="0"/>
      <c r="AY601" s="0"/>
      <c r="BA601" s="0"/>
      <c r="BB601" s="0"/>
      <c r="BC601" s="0"/>
      <c r="BE601" s="0"/>
      <c r="BF601" s="0"/>
      <c r="BG601" s="0"/>
      <c r="BI601" s="0"/>
      <c r="BJ601" s="0"/>
      <c r="BK601" s="0"/>
      <c r="BM601" s="0"/>
      <c r="BN601" s="0"/>
      <c r="BO601" s="0"/>
    </row>
    <row r="602" customFormat="false" ht="12.75" hidden="false" customHeight="false" outlineLevel="0" collapsed="false">
      <c r="A602" s="0"/>
      <c r="B602" s="0"/>
      <c r="C602" s="0"/>
      <c r="E602" s="0"/>
      <c r="F602" s="0"/>
      <c r="G602" s="0"/>
      <c r="I602" s="0"/>
      <c r="J602" s="0"/>
      <c r="K602" s="0"/>
      <c r="M602" s="0"/>
      <c r="N602" s="0"/>
      <c r="O602" s="0"/>
      <c r="Q602" s="0"/>
      <c r="R602" s="0"/>
      <c r="S602" s="0"/>
      <c r="U602" s="0"/>
      <c r="V602" s="0"/>
      <c r="W602" s="0"/>
      <c r="Y602" s="0"/>
      <c r="Z602" s="0"/>
      <c r="AA602" s="0"/>
      <c r="AC602" s="0"/>
      <c r="AD602" s="0"/>
      <c r="AE602" s="0"/>
      <c r="AG602" s="0"/>
      <c r="AH602" s="0"/>
      <c r="AI602" s="0"/>
      <c r="AK602" s="0"/>
      <c r="AL602" s="0"/>
      <c r="AM602" s="0"/>
      <c r="AO602" s="0"/>
      <c r="AP602" s="0"/>
      <c r="AQ602" s="0"/>
      <c r="AS602" s="0"/>
      <c r="AT602" s="0"/>
      <c r="AU602" s="0"/>
      <c r="AW602" s="0"/>
      <c r="AX602" s="0"/>
      <c r="AY602" s="0"/>
      <c r="BA602" s="0"/>
      <c r="BB602" s="0"/>
      <c r="BC602" s="0"/>
      <c r="BE602" s="0"/>
      <c r="BF602" s="0"/>
      <c r="BG602" s="0"/>
      <c r="BI602" s="0"/>
      <c r="BJ602" s="0"/>
      <c r="BK602" s="0"/>
      <c r="BM602" s="0"/>
      <c r="BN602" s="0"/>
      <c r="BO602" s="0"/>
    </row>
    <row r="603" customFormat="false" ht="12.75" hidden="false" customHeight="false" outlineLevel="0" collapsed="false">
      <c r="A603" s="0"/>
      <c r="B603" s="0"/>
      <c r="C603" s="0"/>
      <c r="E603" s="0"/>
      <c r="F603" s="0"/>
      <c r="G603" s="0"/>
      <c r="I603" s="0"/>
      <c r="J603" s="0"/>
      <c r="K603" s="0"/>
      <c r="M603" s="0"/>
      <c r="N603" s="0"/>
      <c r="O603" s="0"/>
      <c r="Q603" s="0"/>
      <c r="R603" s="0"/>
      <c r="S603" s="0"/>
      <c r="U603" s="0"/>
      <c r="V603" s="0"/>
      <c r="W603" s="0"/>
      <c r="Y603" s="0"/>
      <c r="Z603" s="0"/>
      <c r="AA603" s="0"/>
      <c r="AC603" s="0"/>
      <c r="AD603" s="0"/>
      <c r="AE603" s="0"/>
      <c r="AG603" s="0"/>
      <c r="AH603" s="0"/>
      <c r="AI603" s="0"/>
      <c r="AK603" s="0"/>
      <c r="AL603" s="0"/>
      <c r="AM603" s="0"/>
      <c r="AO603" s="0"/>
      <c r="AP603" s="0"/>
      <c r="AQ603" s="0"/>
      <c r="AS603" s="0"/>
      <c r="AT603" s="0"/>
      <c r="AU603" s="0"/>
      <c r="AW603" s="0"/>
      <c r="AX603" s="0"/>
      <c r="AY603" s="0"/>
      <c r="BA603" s="0"/>
      <c r="BB603" s="0"/>
      <c r="BC603" s="0"/>
      <c r="BE603" s="0"/>
      <c r="BF603" s="0"/>
      <c r="BG603" s="0"/>
      <c r="BI603" s="0"/>
      <c r="BJ603" s="0"/>
      <c r="BK603" s="0"/>
      <c r="BM603" s="0"/>
      <c r="BN603" s="0"/>
      <c r="BO603" s="0"/>
    </row>
    <row r="604" customFormat="false" ht="12.75" hidden="false" customHeight="false" outlineLevel="0" collapsed="false">
      <c r="A604" s="0"/>
      <c r="B604" s="0"/>
      <c r="C604" s="0"/>
      <c r="E604" s="0"/>
      <c r="F604" s="0"/>
      <c r="G604" s="0"/>
      <c r="I604" s="0"/>
      <c r="J604" s="0"/>
      <c r="K604" s="0"/>
      <c r="M604" s="0"/>
      <c r="N604" s="0"/>
      <c r="O604" s="0"/>
      <c r="Q604" s="0"/>
      <c r="R604" s="0"/>
      <c r="S604" s="0"/>
      <c r="U604" s="0"/>
      <c r="V604" s="0"/>
      <c r="W604" s="0"/>
      <c r="Y604" s="0"/>
      <c r="Z604" s="0"/>
      <c r="AA604" s="0"/>
      <c r="AC604" s="0"/>
      <c r="AD604" s="0"/>
      <c r="AE604" s="0"/>
      <c r="AG604" s="0"/>
      <c r="AH604" s="0"/>
      <c r="AI604" s="0"/>
      <c r="AK604" s="0"/>
      <c r="AL604" s="0"/>
      <c r="AM604" s="0"/>
      <c r="AO604" s="0"/>
      <c r="AP604" s="0"/>
      <c r="AQ604" s="0"/>
      <c r="AS604" s="0"/>
      <c r="AT604" s="0"/>
      <c r="AU604" s="0"/>
      <c r="AW604" s="0"/>
      <c r="AX604" s="0"/>
      <c r="AY604" s="0"/>
      <c r="BA604" s="0"/>
      <c r="BB604" s="0"/>
      <c r="BC604" s="0"/>
      <c r="BE604" s="0"/>
      <c r="BF604" s="0"/>
      <c r="BG604" s="0"/>
      <c r="BI604" s="0"/>
      <c r="BJ604" s="0"/>
      <c r="BK604" s="0"/>
      <c r="BM604" s="0"/>
      <c r="BN604" s="0"/>
      <c r="BO604" s="0"/>
    </row>
    <row r="605" customFormat="false" ht="12.75" hidden="false" customHeight="false" outlineLevel="0" collapsed="false">
      <c r="A605" s="0"/>
      <c r="B605" s="0"/>
      <c r="C605" s="0"/>
      <c r="E605" s="0"/>
      <c r="F605" s="0"/>
      <c r="G605" s="0"/>
      <c r="I605" s="0"/>
      <c r="J605" s="0"/>
      <c r="K605" s="0"/>
      <c r="M605" s="0"/>
      <c r="N605" s="0"/>
      <c r="O605" s="0"/>
      <c r="Q605" s="0"/>
      <c r="R605" s="0"/>
      <c r="S605" s="0"/>
      <c r="U605" s="0"/>
      <c r="V605" s="0"/>
      <c r="W605" s="0"/>
      <c r="Y605" s="0"/>
      <c r="Z605" s="0"/>
      <c r="AA605" s="0"/>
      <c r="AC605" s="0"/>
      <c r="AD605" s="0"/>
      <c r="AE605" s="0"/>
      <c r="AG605" s="0"/>
      <c r="AH605" s="0"/>
      <c r="AI605" s="0"/>
      <c r="AK605" s="0"/>
      <c r="AL605" s="0"/>
      <c r="AM605" s="0"/>
      <c r="AO605" s="0"/>
      <c r="AP605" s="0"/>
      <c r="AQ605" s="0"/>
      <c r="AS605" s="0"/>
      <c r="AT605" s="0"/>
      <c r="AU605" s="0"/>
      <c r="AW605" s="0"/>
      <c r="AX605" s="0"/>
      <c r="AY605" s="0"/>
      <c r="BA605" s="0"/>
      <c r="BB605" s="0"/>
      <c r="BC605" s="0"/>
      <c r="BE605" s="0"/>
      <c r="BF605" s="0"/>
      <c r="BG605" s="0"/>
      <c r="BI605" s="0"/>
      <c r="BJ605" s="0"/>
      <c r="BK605" s="0"/>
      <c r="BM605" s="0"/>
      <c r="BN605" s="0"/>
      <c r="BO605" s="0"/>
    </row>
    <row r="606" customFormat="false" ht="12.75" hidden="false" customHeight="false" outlineLevel="0" collapsed="false">
      <c r="A606" s="0"/>
      <c r="B606" s="0"/>
      <c r="C606" s="0"/>
      <c r="E606" s="0"/>
      <c r="F606" s="0"/>
      <c r="G606" s="0"/>
      <c r="I606" s="0"/>
      <c r="J606" s="0"/>
      <c r="K606" s="0"/>
      <c r="M606" s="0"/>
      <c r="N606" s="0"/>
      <c r="O606" s="0"/>
      <c r="Q606" s="0"/>
      <c r="R606" s="0"/>
      <c r="S606" s="0"/>
      <c r="U606" s="0"/>
      <c r="V606" s="0"/>
      <c r="W606" s="0"/>
      <c r="Y606" s="0"/>
      <c r="Z606" s="0"/>
      <c r="AA606" s="0"/>
      <c r="AC606" s="0"/>
      <c r="AD606" s="0"/>
      <c r="AE606" s="0"/>
      <c r="AG606" s="0"/>
      <c r="AH606" s="0"/>
      <c r="AI606" s="0"/>
      <c r="AK606" s="0"/>
      <c r="AL606" s="0"/>
      <c r="AM606" s="0"/>
      <c r="AO606" s="0"/>
      <c r="AP606" s="0"/>
      <c r="AQ606" s="0"/>
      <c r="AS606" s="0"/>
      <c r="AT606" s="0"/>
      <c r="AU606" s="0"/>
      <c r="AW606" s="0"/>
      <c r="AX606" s="0"/>
      <c r="AY606" s="0"/>
      <c r="BA606" s="0"/>
      <c r="BB606" s="0"/>
      <c r="BC606" s="0"/>
      <c r="BE606" s="0"/>
      <c r="BF606" s="0"/>
      <c r="BG606" s="0"/>
      <c r="BI606" s="0"/>
      <c r="BJ606" s="0"/>
      <c r="BK606" s="0"/>
      <c r="BM606" s="0"/>
      <c r="BN606" s="0"/>
      <c r="BO606" s="0"/>
    </row>
    <row r="607" customFormat="false" ht="12.75" hidden="false" customHeight="false" outlineLevel="0" collapsed="false">
      <c r="A607" s="0"/>
      <c r="B607" s="0"/>
      <c r="C607" s="0"/>
      <c r="E607" s="0"/>
      <c r="F607" s="0"/>
      <c r="G607" s="0"/>
      <c r="I607" s="0"/>
      <c r="J607" s="0"/>
      <c r="K607" s="0"/>
      <c r="M607" s="0"/>
      <c r="N607" s="0"/>
      <c r="O607" s="0"/>
      <c r="Q607" s="0"/>
      <c r="R607" s="0"/>
      <c r="S607" s="0"/>
      <c r="U607" s="0"/>
      <c r="V607" s="0"/>
      <c r="W607" s="0"/>
      <c r="Y607" s="0"/>
      <c r="Z607" s="0"/>
      <c r="AA607" s="0"/>
      <c r="AC607" s="0"/>
      <c r="AD607" s="0"/>
      <c r="AE607" s="0"/>
      <c r="AG607" s="0"/>
      <c r="AH607" s="0"/>
      <c r="AI607" s="0"/>
      <c r="AK607" s="0"/>
      <c r="AL607" s="0"/>
      <c r="AM607" s="0"/>
      <c r="AO607" s="0"/>
      <c r="AP607" s="0"/>
      <c r="AQ607" s="0"/>
      <c r="AS607" s="0"/>
      <c r="AT607" s="0"/>
      <c r="AU607" s="0"/>
      <c r="AW607" s="0"/>
      <c r="AX607" s="0"/>
      <c r="AY607" s="0"/>
      <c r="BA607" s="0"/>
      <c r="BB607" s="0"/>
      <c r="BC607" s="0"/>
      <c r="BE607" s="0"/>
      <c r="BF607" s="0"/>
      <c r="BG607" s="0"/>
      <c r="BI607" s="0"/>
      <c r="BJ607" s="0"/>
      <c r="BK607" s="0"/>
      <c r="BM607" s="0"/>
      <c r="BN607" s="0"/>
      <c r="BO607" s="0"/>
    </row>
    <row r="608" customFormat="false" ht="12.75" hidden="false" customHeight="false" outlineLevel="0" collapsed="false">
      <c r="A608" s="0"/>
      <c r="B608" s="0"/>
      <c r="C608" s="0"/>
      <c r="E608" s="0"/>
      <c r="F608" s="0"/>
      <c r="G608" s="0"/>
      <c r="I608" s="0"/>
      <c r="J608" s="0"/>
      <c r="K608" s="0"/>
      <c r="M608" s="0"/>
      <c r="N608" s="0"/>
      <c r="O608" s="0"/>
      <c r="Q608" s="0"/>
      <c r="R608" s="0"/>
      <c r="S608" s="0"/>
      <c r="U608" s="0"/>
      <c r="V608" s="0"/>
      <c r="W608" s="0"/>
      <c r="Y608" s="0"/>
      <c r="Z608" s="0"/>
      <c r="AA608" s="0"/>
      <c r="AC608" s="0"/>
      <c r="AD608" s="0"/>
      <c r="AE608" s="0"/>
      <c r="AG608" s="0"/>
      <c r="AH608" s="0"/>
      <c r="AI608" s="0"/>
      <c r="AK608" s="0"/>
      <c r="AL608" s="0"/>
      <c r="AM608" s="0"/>
      <c r="AO608" s="0"/>
      <c r="AP608" s="0"/>
      <c r="AQ608" s="0"/>
      <c r="AS608" s="0"/>
      <c r="AT608" s="0"/>
      <c r="AU608" s="0"/>
      <c r="AW608" s="0"/>
      <c r="AX608" s="0"/>
      <c r="AY608" s="0"/>
      <c r="BA608" s="0"/>
      <c r="BB608" s="0"/>
      <c r="BC608" s="0"/>
      <c r="BE608" s="0"/>
      <c r="BF608" s="0"/>
      <c r="BG608" s="0"/>
      <c r="BI608" s="0"/>
      <c r="BJ608" s="0"/>
      <c r="BK608" s="0"/>
      <c r="BM608" s="0"/>
      <c r="BN608" s="0"/>
      <c r="BO608" s="0"/>
    </row>
    <row r="609" customFormat="false" ht="12.75" hidden="false" customHeight="false" outlineLevel="0" collapsed="false">
      <c r="A609" s="0"/>
      <c r="B609" s="0"/>
      <c r="C609" s="0"/>
      <c r="E609" s="0"/>
      <c r="F609" s="0"/>
      <c r="G609" s="0"/>
      <c r="I609" s="0"/>
      <c r="J609" s="0"/>
      <c r="K609" s="0"/>
      <c r="M609" s="0"/>
      <c r="N609" s="0"/>
      <c r="O609" s="0"/>
      <c r="Q609" s="0"/>
      <c r="R609" s="0"/>
      <c r="S609" s="0"/>
      <c r="U609" s="0"/>
      <c r="V609" s="0"/>
      <c r="W609" s="0"/>
      <c r="Y609" s="0"/>
      <c r="Z609" s="0"/>
      <c r="AA609" s="0"/>
      <c r="AC609" s="0"/>
      <c r="AD609" s="0"/>
      <c r="AE609" s="0"/>
      <c r="AG609" s="0"/>
      <c r="AH609" s="0"/>
      <c r="AI609" s="0"/>
      <c r="AK609" s="0"/>
      <c r="AL609" s="0"/>
      <c r="AM609" s="0"/>
      <c r="AO609" s="0"/>
      <c r="AP609" s="0"/>
      <c r="AQ609" s="0"/>
      <c r="AS609" s="0"/>
      <c r="AT609" s="0"/>
      <c r="AU609" s="0"/>
      <c r="AW609" s="0"/>
      <c r="AX609" s="0"/>
      <c r="AY609" s="0"/>
      <c r="BA609" s="0"/>
      <c r="BB609" s="0"/>
      <c r="BC609" s="0"/>
      <c r="BE609" s="0"/>
      <c r="BF609" s="0"/>
      <c r="BG609" s="0"/>
      <c r="BI609" s="0"/>
      <c r="BJ609" s="0"/>
      <c r="BK609" s="0"/>
      <c r="BM609" s="0"/>
      <c r="BN609" s="0"/>
      <c r="BO609" s="0"/>
    </row>
    <row r="610" customFormat="false" ht="12.75" hidden="false" customHeight="false" outlineLevel="0" collapsed="false">
      <c r="A610" s="0"/>
      <c r="B610" s="0"/>
      <c r="C610" s="0"/>
      <c r="E610" s="0"/>
      <c r="F610" s="0"/>
      <c r="G610" s="0"/>
      <c r="I610" s="0"/>
      <c r="J610" s="0"/>
      <c r="K610" s="0"/>
      <c r="M610" s="0"/>
      <c r="N610" s="0"/>
      <c r="O610" s="0"/>
      <c r="Q610" s="0"/>
      <c r="R610" s="0"/>
      <c r="S610" s="0"/>
      <c r="U610" s="0"/>
      <c r="V610" s="0"/>
      <c r="W610" s="0"/>
      <c r="Y610" s="0"/>
      <c r="Z610" s="0"/>
      <c r="AA610" s="0"/>
      <c r="AC610" s="0"/>
      <c r="AD610" s="0"/>
      <c r="AE610" s="0"/>
      <c r="AG610" s="0"/>
      <c r="AH610" s="0"/>
      <c r="AI610" s="0"/>
      <c r="AK610" s="0"/>
      <c r="AL610" s="0"/>
      <c r="AM610" s="0"/>
      <c r="AO610" s="0"/>
      <c r="AP610" s="0"/>
      <c r="AQ610" s="0"/>
      <c r="AS610" s="0"/>
      <c r="AT610" s="0"/>
      <c r="AU610" s="0"/>
      <c r="AW610" s="0"/>
      <c r="AX610" s="0"/>
      <c r="AY610" s="0"/>
      <c r="BA610" s="0"/>
      <c r="BB610" s="0"/>
      <c r="BC610" s="0"/>
      <c r="BE610" s="0"/>
      <c r="BF610" s="0"/>
      <c r="BG610" s="0"/>
      <c r="BI610" s="0"/>
      <c r="BJ610" s="0"/>
      <c r="BK610" s="0"/>
      <c r="BM610" s="0"/>
      <c r="BN610" s="0"/>
      <c r="BO610" s="0"/>
    </row>
    <row r="611" customFormat="false" ht="12.75" hidden="false" customHeight="false" outlineLevel="0" collapsed="false">
      <c r="A611" s="0"/>
      <c r="B611" s="0"/>
      <c r="C611" s="0"/>
      <c r="E611" s="0"/>
      <c r="F611" s="0"/>
      <c r="G611" s="0"/>
      <c r="I611" s="0"/>
      <c r="J611" s="0"/>
      <c r="K611" s="0"/>
      <c r="M611" s="0"/>
      <c r="N611" s="0"/>
      <c r="O611" s="0"/>
      <c r="Q611" s="0"/>
      <c r="R611" s="0"/>
      <c r="S611" s="0"/>
      <c r="U611" s="0"/>
      <c r="V611" s="0"/>
      <c r="W611" s="0"/>
      <c r="Y611" s="0"/>
      <c r="Z611" s="0"/>
      <c r="AA611" s="0"/>
      <c r="AC611" s="0"/>
      <c r="AD611" s="0"/>
      <c r="AE611" s="0"/>
      <c r="AG611" s="0"/>
      <c r="AH611" s="0"/>
      <c r="AI611" s="0"/>
      <c r="AK611" s="0"/>
      <c r="AL611" s="0"/>
      <c r="AM611" s="0"/>
      <c r="AO611" s="0"/>
      <c r="AP611" s="0"/>
      <c r="AQ611" s="0"/>
      <c r="AS611" s="0"/>
      <c r="AT611" s="0"/>
      <c r="AU611" s="0"/>
      <c r="AW611" s="0"/>
      <c r="AX611" s="0"/>
      <c r="AY611" s="0"/>
      <c r="BA611" s="0"/>
      <c r="BB611" s="0"/>
      <c r="BC611" s="0"/>
      <c r="BE611" s="0"/>
      <c r="BF611" s="0"/>
      <c r="BG611" s="0"/>
      <c r="BI611" s="0"/>
      <c r="BJ611" s="0"/>
      <c r="BK611" s="0"/>
      <c r="BM611" s="0"/>
      <c r="BN611" s="0"/>
      <c r="BO611" s="0"/>
    </row>
    <row r="612" customFormat="false" ht="12.75" hidden="false" customHeight="false" outlineLevel="0" collapsed="false">
      <c r="A612" s="0"/>
      <c r="B612" s="0"/>
      <c r="C612" s="0"/>
      <c r="E612" s="0"/>
      <c r="F612" s="0"/>
      <c r="G612" s="0"/>
      <c r="I612" s="0"/>
      <c r="J612" s="0"/>
      <c r="K612" s="0"/>
      <c r="M612" s="0"/>
      <c r="N612" s="0"/>
      <c r="O612" s="0"/>
      <c r="Q612" s="0"/>
      <c r="R612" s="0"/>
      <c r="S612" s="0"/>
      <c r="U612" s="0"/>
      <c r="V612" s="0"/>
      <c r="W612" s="0"/>
      <c r="Y612" s="0"/>
      <c r="Z612" s="0"/>
      <c r="AA612" s="0"/>
      <c r="AC612" s="0"/>
      <c r="AD612" s="0"/>
      <c r="AE612" s="0"/>
      <c r="AG612" s="0"/>
      <c r="AH612" s="0"/>
      <c r="AI612" s="0"/>
      <c r="AK612" s="0"/>
      <c r="AL612" s="0"/>
      <c r="AM612" s="0"/>
      <c r="AO612" s="0"/>
      <c r="AP612" s="0"/>
      <c r="AQ612" s="0"/>
      <c r="AS612" s="0"/>
      <c r="AT612" s="0"/>
      <c r="AU612" s="0"/>
      <c r="AW612" s="0"/>
      <c r="AX612" s="0"/>
      <c r="AY612" s="0"/>
      <c r="BA612" s="0"/>
      <c r="BB612" s="0"/>
      <c r="BC612" s="0"/>
      <c r="BE612" s="0"/>
      <c r="BF612" s="0"/>
      <c r="BG612" s="0"/>
      <c r="BI612" s="0"/>
      <c r="BJ612" s="0"/>
      <c r="BK612" s="0"/>
      <c r="BM612" s="0"/>
      <c r="BN612" s="0"/>
      <c r="BO612" s="0"/>
    </row>
    <row r="613" customFormat="false" ht="12.75" hidden="false" customHeight="false" outlineLevel="0" collapsed="false">
      <c r="A613" s="0"/>
      <c r="B613" s="0"/>
      <c r="C613" s="0"/>
      <c r="E613" s="0"/>
      <c r="F613" s="0"/>
      <c r="G613" s="0"/>
      <c r="I613" s="0"/>
      <c r="J613" s="0"/>
      <c r="K613" s="0"/>
      <c r="M613" s="0"/>
      <c r="N613" s="0"/>
      <c r="O613" s="0"/>
      <c r="Q613" s="0"/>
      <c r="R613" s="0"/>
      <c r="S613" s="0"/>
      <c r="U613" s="0"/>
      <c r="V613" s="0"/>
      <c r="W613" s="0"/>
      <c r="Y613" s="0"/>
      <c r="Z613" s="0"/>
      <c r="AA613" s="0"/>
      <c r="AC613" s="0"/>
      <c r="AD613" s="0"/>
      <c r="AE613" s="0"/>
      <c r="AG613" s="0"/>
      <c r="AH613" s="0"/>
      <c r="AI613" s="0"/>
      <c r="AK613" s="0"/>
      <c r="AL613" s="0"/>
      <c r="AM613" s="0"/>
      <c r="AO613" s="0"/>
      <c r="AP613" s="0"/>
      <c r="AQ613" s="0"/>
      <c r="AS613" s="0"/>
      <c r="AT613" s="0"/>
      <c r="AU613" s="0"/>
      <c r="AW613" s="0"/>
      <c r="AX613" s="0"/>
      <c r="AY613" s="0"/>
      <c r="BA613" s="0"/>
      <c r="BB613" s="0"/>
      <c r="BC613" s="0"/>
      <c r="BE613" s="0"/>
      <c r="BF613" s="0"/>
      <c r="BG613" s="0"/>
      <c r="BI613" s="0"/>
      <c r="BJ613" s="0"/>
      <c r="BK613" s="0"/>
      <c r="BM613" s="0"/>
      <c r="BN613" s="0"/>
      <c r="BO613" s="0"/>
    </row>
    <row r="614" customFormat="false" ht="12.75" hidden="false" customHeight="false" outlineLevel="0" collapsed="false">
      <c r="A614" s="0"/>
      <c r="B614" s="0"/>
      <c r="C614" s="0"/>
      <c r="E614" s="0"/>
      <c r="F614" s="0"/>
      <c r="G614" s="0"/>
      <c r="I614" s="0"/>
      <c r="J614" s="0"/>
      <c r="K614" s="0"/>
      <c r="M614" s="0"/>
      <c r="N614" s="0"/>
      <c r="O614" s="0"/>
      <c r="Q614" s="0"/>
      <c r="R614" s="0"/>
      <c r="S614" s="0"/>
      <c r="U614" s="0"/>
      <c r="V614" s="0"/>
      <c r="W614" s="0"/>
      <c r="Y614" s="0"/>
      <c r="Z614" s="0"/>
      <c r="AA614" s="0"/>
      <c r="AC614" s="0"/>
      <c r="AD614" s="0"/>
      <c r="AE614" s="0"/>
      <c r="AG614" s="0"/>
      <c r="AH614" s="0"/>
      <c r="AI614" s="0"/>
      <c r="AK614" s="0"/>
      <c r="AL614" s="0"/>
      <c r="AM614" s="0"/>
      <c r="AO614" s="0"/>
      <c r="AP614" s="0"/>
      <c r="AQ614" s="0"/>
      <c r="AS614" s="0"/>
      <c r="AT614" s="0"/>
      <c r="AU614" s="0"/>
      <c r="AW614" s="0"/>
      <c r="AX614" s="0"/>
      <c r="AY614" s="0"/>
      <c r="BA614" s="0"/>
      <c r="BB614" s="0"/>
      <c r="BC614" s="0"/>
      <c r="BE614" s="0"/>
      <c r="BF614" s="0"/>
      <c r="BG614" s="0"/>
      <c r="BI614" s="0"/>
      <c r="BJ614" s="0"/>
      <c r="BK614" s="0"/>
      <c r="BM614" s="0"/>
      <c r="BN614" s="0"/>
      <c r="BO614" s="0"/>
    </row>
    <row r="615" customFormat="false" ht="12.75" hidden="false" customHeight="false" outlineLevel="0" collapsed="false">
      <c r="A615" s="0"/>
      <c r="B615" s="0"/>
      <c r="C615" s="0"/>
      <c r="E615" s="0"/>
      <c r="F615" s="0"/>
      <c r="G615" s="0"/>
      <c r="I615" s="0"/>
      <c r="J615" s="0"/>
      <c r="K615" s="0"/>
      <c r="M615" s="0"/>
      <c r="N615" s="0"/>
      <c r="O615" s="0"/>
      <c r="Q615" s="0"/>
      <c r="R615" s="0"/>
      <c r="S615" s="0"/>
      <c r="U615" s="0"/>
      <c r="V615" s="0"/>
      <c r="W615" s="0"/>
      <c r="Y615" s="0"/>
      <c r="Z615" s="0"/>
      <c r="AA615" s="0"/>
      <c r="AC615" s="0"/>
      <c r="AD615" s="0"/>
      <c r="AE615" s="0"/>
      <c r="AG615" s="0"/>
      <c r="AH615" s="0"/>
      <c r="AI615" s="0"/>
      <c r="AK615" s="0"/>
      <c r="AL615" s="0"/>
      <c r="AM615" s="0"/>
      <c r="AO615" s="0"/>
      <c r="AP615" s="0"/>
      <c r="AQ615" s="0"/>
      <c r="AS615" s="0"/>
      <c r="AT615" s="0"/>
      <c r="AU615" s="0"/>
      <c r="AW615" s="0"/>
      <c r="AX615" s="0"/>
      <c r="AY615" s="0"/>
      <c r="BA615" s="0"/>
      <c r="BB615" s="0"/>
      <c r="BC615" s="0"/>
      <c r="BE615" s="0"/>
      <c r="BF615" s="0"/>
      <c r="BG615" s="0"/>
      <c r="BI615" s="0"/>
      <c r="BJ615" s="0"/>
      <c r="BK615" s="0"/>
      <c r="BM615" s="0"/>
      <c r="BN615" s="0"/>
      <c r="BO615" s="0"/>
    </row>
    <row r="616" customFormat="false" ht="12.75" hidden="false" customHeight="false" outlineLevel="0" collapsed="false">
      <c r="A616" s="0"/>
      <c r="B616" s="0"/>
      <c r="C616" s="0"/>
      <c r="E616" s="0"/>
      <c r="F616" s="0"/>
      <c r="G616" s="0"/>
      <c r="I616" s="0"/>
      <c r="J616" s="0"/>
      <c r="K616" s="0"/>
      <c r="M616" s="0"/>
      <c r="N616" s="0"/>
      <c r="O616" s="0"/>
      <c r="Q616" s="0"/>
      <c r="R616" s="0"/>
      <c r="S616" s="0"/>
      <c r="U616" s="0"/>
      <c r="V616" s="0"/>
      <c r="W616" s="0"/>
      <c r="Y616" s="0"/>
      <c r="Z616" s="0"/>
      <c r="AA616" s="0"/>
      <c r="AC616" s="0"/>
      <c r="AD616" s="0"/>
      <c r="AE616" s="0"/>
      <c r="AG616" s="0"/>
      <c r="AH616" s="0"/>
      <c r="AI616" s="0"/>
      <c r="AK616" s="0"/>
      <c r="AL616" s="0"/>
      <c r="AM616" s="0"/>
      <c r="AO616" s="0"/>
      <c r="AP616" s="0"/>
      <c r="AQ616" s="0"/>
      <c r="AS616" s="0"/>
      <c r="AT616" s="0"/>
      <c r="AU616" s="0"/>
      <c r="AW616" s="0"/>
      <c r="AX616" s="0"/>
      <c r="AY616" s="0"/>
      <c r="BA616" s="0"/>
      <c r="BB616" s="0"/>
      <c r="BC616" s="0"/>
      <c r="BE616" s="0"/>
      <c r="BF616" s="0"/>
      <c r="BG616" s="0"/>
      <c r="BI616" s="0"/>
      <c r="BJ616" s="0"/>
      <c r="BK616" s="0"/>
      <c r="BM616" s="0"/>
      <c r="BN616" s="0"/>
      <c r="BO616" s="0"/>
    </row>
    <row r="617" customFormat="false" ht="12.75" hidden="false" customHeight="false" outlineLevel="0" collapsed="false">
      <c r="A617" s="0"/>
      <c r="B617" s="0"/>
      <c r="C617" s="0"/>
      <c r="E617" s="0"/>
      <c r="F617" s="0"/>
      <c r="G617" s="0"/>
      <c r="I617" s="0"/>
      <c r="J617" s="0"/>
      <c r="K617" s="0"/>
      <c r="M617" s="0"/>
      <c r="N617" s="0"/>
      <c r="O617" s="0"/>
      <c r="Q617" s="0"/>
      <c r="R617" s="0"/>
      <c r="S617" s="0"/>
      <c r="U617" s="0"/>
      <c r="V617" s="0"/>
      <c r="W617" s="0"/>
      <c r="Y617" s="0"/>
      <c r="Z617" s="0"/>
      <c r="AA617" s="0"/>
      <c r="AC617" s="0"/>
      <c r="AD617" s="0"/>
      <c r="AE617" s="0"/>
      <c r="AG617" s="0"/>
      <c r="AH617" s="0"/>
      <c r="AI617" s="0"/>
      <c r="AK617" s="0"/>
      <c r="AL617" s="0"/>
      <c r="AM617" s="0"/>
      <c r="AO617" s="0"/>
      <c r="AP617" s="0"/>
      <c r="AQ617" s="0"/>
      <c r="AS617" s="0"/>
      <c r="AT617" s="0"/>
      <c r="AU617" s="0"/>
      <c r="AW617" s="0"/>
      <c r="AX617" s="0"/>
      <c r="AY617" s="0"/>
      <c r="BA617" s="0"/>
      <c r="BB617" s="0"/>
      <c r="BC617" s="0"/>
      <c r="BE617" s="0"/>
      <c r="BF617" s="0"/>
      <c r="BG617" s="0"/>
      <c r="BI617" s="0"/>
      <c r="BJ617" s="0"/>
      <c r="BK617" s="0"/>
      <c r="BM617" s="0"/>
      <c r="BN617" s="0"/>
      <c r="BO617" s="0"/>
    </row>
    <row r="618" customFormat="false" ht="12.75" hidden="false" customHeight="false" outlineLevel="0" collapsed="false">
      <c r="A618" s="0"/>
      <c r="B618" s="0"/>
      <c r="C618" s="0"/>
      <c r="E618" s="0"/>
      <c r="F618" s="0"/>
      <c r="G618" s="0"/>
      <c r="I618" s="0"/>
      <c r="J618" s="0"/>
      <c r="K618" s="0"/>
      <c r="M618" s="0"/>
      <c r="N618" s="0"/>
      <c r="O618" s="0"/>
      <c r="Q618" s="0"/>
      <c r="R618" s="0"/>
      <c r="S618" s="0"/>
      <c r="U618" s="0"/>
      <c r="V618" s="0"/>
      <c r="W618" s="0"/>
      <c r="Y618" s="0"/>
      <c r="Z618" s="0"/>
      <c r="AA618" s="0"/>
      <c r="AC618" s="0"/>
      <c r="AD618" s="0"/>
      <c r="AE618" s="0"/>
      <c r="AG618" s="0"/>
      <c r="AH618" s="0"/>
      <c r="AI618" s="0"/>
      <c r="AK618" s="0"/>
      <c r="AL618" s="0"/>
      <c r="AM618" s="0"/>
      <c r="AO618" s="0"/>
      <c r="AP618" s="0"/>
      <c r="AQ618" s="0"/>
      <c r="AS618" s="0"/>
      <c r="AT618" s="0"/>
      <c r="AU618" s="0"/>
      <c r="AW618" s="0"/>
      <c r="AX618" s="0"/>
      <c r="AY618" s="0"/>
      <c r="BA618" s="0"/>
      <c r="BB618" s="0"/>
      <c r="BC618" s="0"/>
      <c r="BE618" s="0"/>
      <c r="BF618" s="0"/>
      <c r="BG618" s="0"/>
      <c r="BI618" s="0"/>
      <c r="BJ618" s="0"/>
      <c r="BK618" s="0"/>
      <c r="BM618" s="0"/>
      <c r="BN618" s="0"/>
      <c r="BO618" s="0"/>
    </row>
    <row r="619" customFormat="false" ht="12.75" hidden="false" customHeight="false" outlineLevel="0" collapsed="false">
      <c r="A619" s="0"/>
      <c r="B619" s="0"/>
      <c r="C619" s="0"/>
      <c r="E619" s="0"/>
      <c r="F619" s="0"/>
      <c r="G619" s="0"/>
      <c r="I619" s="0"/>
      <c r="J619" s="0"/>
      <c r="K619" s="0"/>
      <c r="M619" s="0"/>
      <c r="N619" s="0"/>
      <c r="O619" s="0"/>
      <c r="Q619" s="0"/>
      <c r="R619" s="0"/>
      <c r="S619" s="0"/>
      <c r="U619" s="0"/>
      <c r="V619" s="0"/>
      <c r="W619" s="0"/>
      <c r="Y619" s="0"/>
      <c r="Z619" s="0"/>
      <c r="AA619" s="0"/>
      <c r="AC619" s="0"/>
      <c r="AD619" s="0"/>
      <c r="AE619" s="0"/>
      <c r="AG619" s="0"/>
      <c r="AH619" s="0"/>
      <c r="AI619" s="0"/>
      <c r="AK619" s="0"/>
      <c r="AL619" s="0"/>
      <c r="AM619" s="0"/>
      <c r="AO619" s="0"/>
      <c r="AP619" s="0"/>
      <c r="AQ619" s="0"/>
      <c r="AS619" s="0"/>
      <c r="AT619" s="0"/>
      <c r="AU619" s="0"/>
      <c r="AW619" s="0"/>
      <c r="AX619" s="0"/>
      <c r="AY619" s="0"/>
      <c r="BA619" s="0"/>
      <c r="BB619" s="0"/>
      <c r="BC619" s="0"/>
      <c r="BE619" s="0"/>
      <c r="BF619" s="0"/>
      <c r="BG619" s="0"/>
      <c r="BI619" s="0"/>
      <c r="BJ619" s="0"/>
      <c r="BK619" s="0"/>
      <c r="BM619" s="0"/>
      <c r="BN619" s="0"/>
      <c r="BO619" s="0"/>
    </row>
    <row r="620" customFormat="false" ht="12.75" hidden="false" customHeight="false" outlineLevel="0" collapsed="false">
      <c r="A620" s="0"/>
      <c r="B620" s="0"/>
      <c r="C620" s="0"/>
      <c r="E620" s="0"/>
      <c r="F620" s="0"/>
      <c r="G620" s="0"/>
      <c r="I620" s="0"/>
      <c r="J620" s="0"/>
      <c r="K620" s="0"/>
      <c r="M620" s="0"/>
      <c r="N620" s="0"/>
      <c r="O620" s="0"/>
      <c r="Q620" s="0"/>
      <c r="R620" s="0"/>
      <c r="S620" s="0"/>
      <c r="U620" s="0"/>
      <c r="V620" s="0"/>
      <c r="W620" s="0"/>
      <c r="Y620" s="0"/>
      <c r="Z620" s="0"/>
      <c r="AA620" s="0"/>
      <c r="AC620" s="0"/>
      <c r="AD620" s="0"/>
      <c r="AE620" s="0"/>
      <c r="AG620" s="0"/>
      <c r="AH620" s="0"/>
      <c r="AI620" s="0"/>
      <c r="AK620" s="0"/>
      <c r="AL620" s="0"/>
      <c r="AM620" s="0"/>
      <c r="AO620" s="0"/>
      <c r="AP620" s="0"/>
      <c r="AQ620" s="0"/>
      <c r="AS620" s="0"/>
      <c r="AT620" s="0"/>
      <c r="AU620" s="0"/>
      <c r="AW620" s="0"/>
      <c r="AX620" s="0"/>
      <c r="AY620" s="0"/>
      <c r="BA620" s="0"/>
      <c r="BB620" s="0"/>
      <c r="BC620" s="0"/>
      <c r="BE620" s="0"/>
      <c r="BF620" s="0"/>
      <c r="BG620" s="0"/>
      <c r="BI620" s="0"/>
      <c r="BJ620" s="0"/>
      <c r="BK620" s="0"/>
      <c r="BM620" s="0"/>
      <c r="BN620" s="0"/>
      <c r="BO620" s="0"/>
    </row>
    <row r="621" customFormat="false" ht="12.75" hidden="false" customHeight="false" outlineLevel="0" collapsed="false">
      <c r="A621" s="0"/>
      <c r="B621" s="0"/>
      <c r="C621" s="0"/>
      <c r="E621" s="0"/>
      <c r="F621" s="0"/>
      <c r="G621" s="0"/>
      <c r="I621" s="0"/>
      <c r="J621" s="0"/>
      <c r="K621" s="0"/>
      <c r="M621" s="0"/>
      <c r="N621" s="0"/>
      <c r="O621" s="0"/>
      <c r="Q621" s="0"/>
      <c r="R621" s="0"/>
      <c r="S621" s="0"/>
      <c r="U621" s="0"/>
      <c r="V621" s="0"/>
      <c r="W621" s="0"/>
      <c r="Y621" s="0"/>
      <c r="Z621" s="0"/>
      <c r="AA621" s="0"/>
      <c r="AC621" s="0"/>
      <c r="AD621" s="0"/>
      <c r="AE621" s="0"/>
      <c r="AG621" s="0"/>
      <c r="AH621" s="0"/>
      <c r="AI621" s="0"/>
      <c r="AK621" s="0"/>
      <c r="AL621" s="0"/>
      <c r="AM621" s="0"/>
      <c r="AO621" s="0"/>
      <c r="AP621" s="0"/>
      <c r="AQ621" s="0"/>
      <c r="AS621" s="0"/>
      <c r="AT621" s="0"/>
      <c r="AU621" s="0"/>
      <c r="AW621" s="0"/>
      <c r="AX621" s="0"/>
      <c r="AY621" s="0"/>
      <c r="BA621" s="0"/>
      <c r="BB621" s="0"/>
      <c r="BC621" s="0"/>
      <c r="BE621" s="0"/>
      <c r="BF621" s="0"/>
      <c r="BG621" s="0"/>
      <c r="BI621" s="0"/>
      <c r="BJ621" s="0"/>
      <c r="BK621" s="0"/>
      <c r="BM621" s="0"/>
      <c r="BN621" s="0"/>
      <c r="BO621" s="0"/>
    </row>
    <row r="622" customFormat="false" ht="12.75" hidden="false" customHeight="false" outlineLevel="0" collapsed="false">
      <c r="A622" s="0"/>
      <c r="B622" s="0"/>
      <c r="C622" s="0"/>
      <c r="E622" s="0"/>
      <c r="F622" s="0"/>
      <c r="G622" s="0"/>
      <c r="I622" s="0"/>
      <c r="J622" s="0"/>
      <c r="K622" s="0"/>
      <c r="M622" s="0"/>
      <c r="N622" s="0"/>
      <c r="O622" s="0"/>
      <c r="Q622" s="0"/>
      <c r="R622" s="0"/>
      <c r="S622" s="0"/>
      <c r="U622" s="0"/>
      <c r="V622" s="0"/>
      <c r="W622" s="0"/>
      <c r="Y622" s="0"/>
      <c r="Z622" s="0"/>
      <c r="AA622" s="0"/>
      <c r="AC622" s="0"/>
      <c r="AD622" s="0"/>
      <c r="AE622" s="0"/>
      <c r="AG622" s="0"/>
      <c r="AH622" s="0"/>
      <c r="AI622" s="0"/>
      <c r="AK622" s="0"/>
      <c r="AL622" s="0"/>
      <c r="AM622" s="0"/>
      <c r="AO622" s="0"/>
      <c r="AP622" s="0"/>
      <c r="AQ622" s="0"/>
      <c r="AS622" s="0"/>
      <c r="AT622" s="0"/>
      <c r="AU622" s="0"/>
      <c r="AW622" s="0"/>
      <c r="AX622" s="0"/>
      <c r="AY622" s="0"/>
      <c r="BA622" s="0"/>
      <c r="BB622" s="0"/>
      <c r="BC622" s="0"/>
      <c r="BE622" s="0"/>
      <c r="BF622" s="0"/>
      <c r="BG622" s="0"/>
      <c r="BI622" s="0"/>
      <c r="BJ622" s="0"/>
      <c r="BK622" s="0"/>
      <c r="BM622" s="0"/>
      <c r="BN622" s="0"/>
      <c r="BO622" s="0"/>
    </row>
    <row r="623" customFormat="false" ht="12.75" hidden="false" customHeight="false" outlineLevel="0" collapsed="false">
      <c r="A623" s="0"/>
      <c r="B623" s="0"/>
      <c r="C623" s="0"/>
      <c r="E623" s="0"/>
      <c r="F623" s="0"/>
      <c r="G623" s="0"/>
      <c r="I623" s="0"/>
      <c r="J623" s="0"/>
      <c r="K623" s="0"/>
      <c r="M623" s="0"/>
      <c r="N623" s="0"/>
      <c r="O623" s="0"/>
      <c r="Q623" s="0"/>
      <c r="R623" s="0"/>
      <c r="S623" s="0"/>
      <c r="U623" s="0"/>
      <c r="V623" s="0"/>
      <c r="W623" s="0"/>
      <c r="Y623" s="0"/>
      <c r="Z623" s="0"/>
      <c r="AA623" s="0"/>
      <c r="AC623" s="0"/>
      <c r="AD623" s="0"/>
      <c r="AE623" s="0"/>
      <c r="AG623" s="0"/>
      <c r="AH623" s="0"/>
      <c r="AI623" s="0"/>
      <c r="AK623" s="0"/>
      <c r="AL623" s="0"/>
      <c r="AM623" s="0"/>
      <c r="AO623" s="0"/>
      <c r="AP623" s="0"/>
      <c r="AQ623" s="0"/>
      <c r="AS623" s="0"/>
      <c r="AT623" s="0"/>
      <c r="AU623" s="0"/>
      <c r="AW623" s="0"/>
      <c r="AX623" s="0"/>
      <c r="AY623" s="0"/>
      <c r="BA623" s="0"/>
      <c r="BB623" s="0"/>
      <c r="BC623" s="0"/>
      <c r="BE623" s="0"/>
      <c r="BF623" s="0"/>
      <c r="BG623" s="0"/>
      <c r="BI623" s="0"/>
      <c r="BJ623" s="0"/>
      <c r="BK623" s="0"/>
      <c r="BM623" s="0"/>
      <c r="BN623" s="0"/>
      <c r="BO623" s="0"/>
    </row>
    <row r="624" customFormat="false" ht="12.75" hidden="false" customHeight="false" outlineLevel="0" collapsed="false">
      <c r="A624" s="0"/>
      <c r="B624" s="0"/>
      <c r="C624" s="0"/>
      <c r="E624" s="0"/>
      <c r="F624" s="0"/>
      <c r="G624" s="0"/>
      <c r="I624" s="0"/>
      <c r="J624" s="0"/>
      <c r="K624" s="0"/>
      <c r="M624" s="0"/>
      <c r="N624" s="0"/>
      <c r="O624" s="0"/>
      <c r="Q624" s="0"/>
      <c r="R624" s="0"/>
      <c r="S624" s="0"/>
      <c r="U624" s="0"/>
      <c r="V624" s="0"/>
      <c r="W624" s="0"/>
      <c r="Y624" s="0"/>
      <c r="Z624" s="0"/>
      <c r="AA624" s="0"/>
      <c r="AC624" s="0"/>
      <c r="AD624" s="0"/>
      <c r="AE624" s="0"/>
      <c r="AG624" s="0"/>
      <c r="AH624" s="0"/>
      <c r="AI624" s="0"/>
      <c r="AK624" s="0"/>
      <c r="AL624" s="0"/>
      <c r="AM624" s="0"/>
      <c r="AO624" s="0"/>
      <c r="AP624" s="0"/>
      <c r="AQ624" s="0"/>
      <c r="AS624" s="0"/>
      <c r="AT624" s="0"/>
      <c r="AU624" s="0"/>
      <c r="AW624" s="0"/>
      <c r="AX624" s="0"/>
      <c r="AY624" s="0"/>
      <c r="BA624" s="0"/>
      <c r="BB624" s="0"/>
      <c r="BC624" s="0"/>
      <c r="BE624" s="0"/>
      <c r="BF624" s="0"/>
      <c r="BG624" s="0"/>
      <c r="BI624" s="0"/>
      <c r="BJ624" s="0"/>
      <c r="BK624" s="0"/>
      <c r="BM624" s="0"/>
      <c r="BN624" s="0"/>
      <c r="BO624" s="0"/>
    </row>
    <row r="625" customFormat="false" ht="12.75" hidden="false" customHeight="false" outlineLevel="0" collapsed="false">
      <c r="A625" s="0"/>
      <c r="B625" s="0"/>
      <c r="C625" s="0"/>
      <c r="E625" s="0"/>
      <c r="F625" s="0"/>
      <c r="G625" s="0"/>
      <c r="I625" s="0"/>
      <c r="J625" s="0"/>
      <c r="K625" s="0"/>
      <c r="M625" s="0"/>
      <c r="N625" s="0"/>
      <c r="O625" s="0"/>
      <c r="Q625" s="0"/>
      <c r="R625" s="0"/>
      <c r="S625" s="0"/>
      <c r="U625" s="0"/>
      <c r="V625" s="0"/>
      <c r="W625" s="0"/>
      <c r="Y625" s="0"/>
      <c r="Z625" s="0"/>
      <c r="AA625" s="0"/>
      <c r="AC625" s="0"/>
      <c r="AD625" s="0"/>
      <c r="AE625" s="0"/>
      <c r="AG625" s="0"/>
      <c r="AH625" s="0"/>
      <c r="AI625" s="0"/>
      <c r="AK625" s="0"/>
      <c r="AL625" s="0"/>
      <c r="AM625" s="0"/>
      <c r="AO625" s="0"/>
      <c r="AP625" s="0"/>
      <c r="AQ625" s="0"/>
      <c r="AS625" s="0"/>
      <c r="AT625" s="0"/>
      <c r="AU625" s="0"/>
      <c r="AW625" s="0"/>
      <c r="AX625" s="0"/>
      <c r="AY625" s="0"/>
      <c r="BA625" s="0"/>
      <c r="BB625" s="0"/>
      <c r="BC625" s="0"/>
      <c r="BE625" s="0"/>
      <c r="BF625" s="0"/>
      <c r="BG625" s="0"/>
      <c r="BI625" s="0"/>
      <c r="BJ625" s="0"/>
      <c r="BK625" s="0"/>
      <c r="BM625" s="0"/>
      <c r="BN625" s="0"/>
      <c r="BO625" s="0"/>
    </row>
    <row r="626" customFormat="false" ht="12.75" hidden="false" customHeight="false" outlineLevel="0" collapsed="false">
      <c r="A626" s="0"/>
      <c r="B626" s="0"/>
      <c r="C626" s="0"/>
      <c r="E626" s="0"/>
      <c r="F626" s="0"/>
      <c r="G626" s="0"/>
      <c r="I626" s="0"/>
      <c r="J626" s="0"/>
      <c r="K626" s="0"/>
      <c r="M626" s="0"/>
      <c r="N626" s="0"/>
      <c r="O626" s="0"/>
      <c r="Q626" s="0"/>
      <c r="R626" s="0"/>
      <c r="S626" s="0"/>
      <c r="U626" s="0"/>
      <c r="V626" s="0"/>
      <c r="W626" s="0"/>
      <c r="Y626" s="0"/>
      <c r="Z626" s="0"/>
      <c r="AA626" s="0"/>
      <c r="AC626" s="0"/>
      <c r="AD626" s="0"/>
      <c r="AE626" s="0"/>
      <c r="AG626" s="0"/>
      <c r="AH626" s="0"/>
      <c r="AI626" s="0"/>
      <c r="AK626" s="0"/>
      <c r="AL626" s="0"/>
      <c r="AM626" s="0"/>
      <c r="AO626" s="0"/>
      <c r="AP626" s="0"/>
      <c r="AQ626" s="0"/>
      <c r="AS626" s="0"/>
      <c r="AT626" s="0"/>
      <c r="AU626" s="0"/>
      <c r="AW626" s="0"/>
      <c r="AX626" s="0"/>
      <c r="AY626" s="0"/>
      <c r="BA626" s="0"/>
      <c r="BB626" s="0"/>
      <c r="BC626" s="0"/>
      <c r="BE626" s="0"/>
      <c r="BF626" s="0"/>
      <c r="BG626" s="0"/>
      <c r="BI626" s="0"/>
      <c r="BJ626" s="0"/>
      <c r="BK626" s="0"/>
      <c r="BM626" s="0"/>
      <c r="BN626" s="0"/>
      <c r="BO626" s="0"/>
    </row>
    <row r="627" customFormat="false" ht="12.75" hidden="false" customHeight="false" outlineLevel="0" collapsed="false">
      <c r="A627" s="0"/>
      <c r="B627" s="0"/>
      <c r="C627" s="0"/>
      <c r="E627" s="0"/>
      <c r="F627" s="0"/>
      <c r="G627" s="0"/>
      <c r="I627" s="0"/>
      <c r="J627" s="0"/>
      <c r="K627" s="0"/>
      <c r="M627" s="0"/>
      <c r="N627" s="0"/>
      <c r="O627" s="0"/>
      <c r="Q627" s="0"/>
      <c r="R627" s="0"/>
      <c r="S627" s="0"/>
      <c r="U627" s="0"/>
      <c r="V627" s="0"/>
      <c r="W627" s="0"/>
      <c r="Y627" s="0"/>
      <c r="Z627" s="0"/>
      <c r="AA627" s="0"/>
      <c r="AC627" s="0"/>
      <c r="AD627" s="0"/>
      <c r="AE627" s="0"/>
      <c r="AG627" s="0"/>
      <c r="AH627" s="0"/>
      <c r="AI627" s="0"/>
      <c r="AK627" s="0"/>
      <c r="AL627" s="0"/>
      <c r="AM627" s="0"/>
      <c r="AO627" s="0"/>
      <c r="AP627" s="0"/>
      <c r="AQ627" s="0"/>
      <c r="AS627" s="0"/>
      <c r="AT627" s="0"/>
      <c r="AU627" s="0"/>
      <c r="AW627" s="0"/>
      <c r="AX627" s="0"/>
      <c r="AY627" s="0"/>
      <c r="BA627" s="0"/>
      <c r="BB627" s="0"/>
      <c r="BC627" s="0"/>
      <c r="BE627" s="0"/>
      <c r="BF627" s="0"/>
      <c r="BG627" s="0"/>
      <c r="BI627" s="0"/>
      <c r="BJ627" s="0"/>
      <c r="BK627" s="0"/>
      <c r="BM627" s="0"/>
      <c r="BN627" s="0"/>
      <c r="BO627" s="0"/>
    </row>
    <row r="628" customFormat="false" ht="12.75" hidden="false" customHeight="false" outlineLevel="0" collapsed="false">
      <c r="A628" s="0"/>
      <c r="B628" s="0"/>
      <c r="C628" s="0"/>
      <c r="E628" s="0"/>
      <c r="F628" s="0"/>
      <c r="G628" s="0"/>
      <c r="I628" s="0"/>
      <c r="J628" s="0"/>
      <c r="K628" s="0"/>
      <c r="M628" s="0"/>
      <c r="N628" s="0"/>
      <c r="O628" s="0"/>
      <c r="Q628" s="0"/>
      <c r="R628" s="0"/>
      <c r="S628" s="0"/>
      <c r="U628" s="0"/>
      <c r="V628" s="0"/>
      <c r="W628" s="0"/>
      <c r="Y628" s="0"/>
      <c r="Z628" s="0"/>
      <c r="AA628" s="0"/>
      <c r="AC628" s="0"/>
      <c r="AD628" s="0"/>
      <c r="AE628" s="0"/>
      <c r="AG628" s="0"/>
      <c r="AH628" s="0"/>
      <c r="AI628" s="0"/>
      <c r="AK628" s="0"/>
      <c r="AL628" s="0"/>
      <c r="AM628" s="0"/>
      <c r="AO628" s="0"/>
      <c r="AP628" s="0"/>
      <c r="AQ628" s="0"/>
      <c r="AS628" s="0"/>
      <c r="AT628" s="0"/>
      <c r="AU628" s="0"/>
      <c r="AW628" s="0"/>
      <c r="AX628" s="0"/>
      <c r="AY628" s="0"/>
      <c r="BA628" s="0"/>
      <c r="BB628" s="0"/>
      <c r="BC628" s="0"/>
      <c r="BE628" s="0"/>
      <c r="BF628" s="0"/>
      <c r="BG628" s="0"/>
      <c r="BI628" s="0"/>
      <c r="BJ628" s="0"/>
      <c r="BK628" s="0"/>
      <c r="BM628" s="0"/>
      <c r="BN628" s="0"/>
      <c r="BO628" s="0"/>
    </row>
    <row r="629" customFormat="false" ht="12.75" hidden="false" customHeight="false" outlineLevel="0" collapsed="false">
      <c r="A629" s="0"/>
      <c r="B629" s="0"/>
      <c r="C629" s="0"/>
      <c r="E629" s="0"/>
      <c r="F629" s="0"/>
      <c r="G629" s="0"/>
      <c r="I629" s="0"/>
      <c r="J629" s="0"/>
      <c r="K629" s="0"/>
      <c r="M629" s="0"/>
      <c r="N629" s="0"/>
      <c r="O629" s="0"/>
      <c r="Q629" s="0"/>
      <c r="R629" s="0"/>
      <c r="S629" s="0"/>
      <c r="U629" s="0"/>
      <c r="V629" s="0"/>
      <c r="W629" s="0"/>
      <c r="Y629" s="0"/>
      <c r="Z629" s="0"/>
      <c r="AA629" s="0"/>
      <c r="AC629" s="0"/>
      <c r="AD629" s="0"/>
      <c r="AE629" s="0"/>
      <c r="AG629" s="0"/>
      <c r="AH629" s="0"/>
      <c r="AI629" s="0"/>
      <c r="AK629" s="0"/>
      <c r="AL629" s="0"/>
      <c r="AM629" s="0"/>
      <c r="AO629" s="0"/>
      <c r="AP629" s="0"/>
      <c r="AQ629" s="0"/>
      <c r="AS629" s="0"/>
      <c r="AT629" s="0"/>
      <c r="AU629" s="0"/>
      <c r="AW629" s="0"/>
      <c r="AX629" s="0"/>
      <c r="AY629" s="0"/>
      <c r="BA629" s="0"/>
      <c r="BB629" s="0"/>
      <c r="BC629" s="0"/>
      <c r="BE629" s="0"/>
      <c r="BF629" s="0"/>
      <c r="BG629" s="0"/>
      <c r="BI629" s="0"/>
      <c r="BJ629" s="0"/>
      <c r="BK629" s="0"/>
      <c r="BM629" s="0"/>
      <c r="BN629" s="0"/>
      <c r="BO629" s="0"/>
    </row>
    <row r="630" customFormat="false" ht="12.75" hidden="false" customHeight="false" outlineLevel="0" collapsed="false">
      <c r="A630" s="0"/>
      <c r="B630" s="0"/>
      <c r="C630" s="0"/>
      <c r="E630" s="0"/>
      <c r="F630" s="0"/>
      <c r="G630" s="0"/>
      <c r="I630" s="0"/>
      <c r="J630" s="0"/>
      <c r="K630" s="0"/>
      <c r="M630" s="0"/>
      <c r="N630" s="0"/>
      <c r="O630" s="0"/>
      <c r="Q630" s="0"/>
      <c r="R630" s="0"/>
      <c r="S630" s="0"/>
      <c r="U630" s="0"/>
      <c r="V630" s="0"/>
      <c r="W630" s="0"/>
      <c r="Y630" s="0"/>
      <c r="Z630" s="0"/>
      <c r="AA630" s="0"/>
      <c r="AC630" s="0"/>
      <c r="AD630" s="0"/>
      <c r="AE630" s="0"/>
      <c r="AG630" s="0"/>
      <c r="AH630" s="0"/>
      <c r="AI630" s="0"/>
      <c r="AK630" s="0"/>
      <c r="AL630" s="0"/>
      <c r="AM630" s="0"/>
      <c r="AO630" s="0"/>
      <c r="AP630" s="0"/>
      <c r="AQ630" s="0"/>
      <c r="AS630" s="0"/>
      <c r="AT630" s="0"/>
      <c r="AU630" s="0"/>
      <c r="AW630" s="0"/>
      <c r="AX630" s="0"/>
      <c r="AY630" s="0"/>
      <c r="BA630" s="0"/>
      <c r="BB630" s="0"/>
      <c r="BC630" s="0"/>
      <c r="BE630" s="0"/>
      <c r="BF630" s="0"/>
      <c r="BG630" s="0"/>
      <c r="BI630" s="0"/>
      <c r="BJ630" s="0"/>
      <c r="BK630" s="0"/>
      <c r="BM630" s="0"/>
      <c r="BN630" s="0"/>
      <c r="BO630" s="0"/>
    </row>
    <row r="631" customFormat="false" ht="12.75" hidden="false" customHeight="false" outlineLevel="0" collapsed="false">
      <c r="A631" s="0"/>
      <c r="B631" s="0"/>
      <c r="C631" s="0"/>
      <c r="E631" s="0"/>
      <c r="F631" s="0"/>
      <c r="G631" s="0"/>
      <c r="I631" s="0"/>
      <c r="J631" s="0"/>
      <c r="K631" s="0"/>
      <c r="M631" s="0"/>
      <c r="N631" s="0"/>
      <c r="O631" s="0"/>
      <c r="Q631" s="0"/>
      <c r="R631" s="0"/>
      <c r="S631" s="0"/>
      <c r="U631" s="0"/>
      <c r="V631" s="0"/>
      <c r="W631" s="0"/>
      <c r="Y631" s="0"/>
      <c r="Z631" s="0"/>
      <c r="AA631" s="0"/>
      <c r="AC631" s="0"/>
      <c r="AD631" s="0"/>
      <c r="AE631" s="0"/>
      <c r="AG631" s="0"/>
      <c r="AH631" s="0"/>
      <c r="AI631" s="0"/>
      <c r="AK631" s="0"/>
      <c r="AL631" s="0"/>
      <c r="AM631" s="0"/>
      <c r="AO631" s="0"/>
      <c r="AP631" s="0"/>
      <c r="AQ631" s="0"/>
      <c r="AS631" s="0"/>
      <c r="AT631" s="0"/>
      <c r="AU631" s="0"/>
      <c r="AW631" s="0"/>
      <c r="AX631" s="0"/>
      <c r="AY631" s="0"/>
      <c r="BA631" s="0"/>
      <c r="BB631" s="0"/>
      <c r="BC631" s="0"/>
      <c r="BE631" s="0"/>
      <c r="BF631" s="0"/>
      <c r="BG631" s="0"/>
      <c r="BI631" s="0"/>
      <c r="BJ631" s="0"/>
      <c r="BK631" s="0"/>
      <c r="BM631" s="0"/>
      <c r="BN631" s="0"/>
      <c r="BO631" s="0"/>
    </row>
    <row r="632" customFormat="false" ht="12.75" hidden="false" customHeight="false" outlineLevel="0" collapsed="false">
      <c r="A632" s="0"/>
      <c r="B632" s="0"/>
      <c r="C632" s="0"/>
      <c r="E632" s="0"/>
      <c r="F632" s="0"/>
      <c r="G632" s="0"/>
      <c r="I632" s="0"/>
      <c r="J632" s="0"/>
      <c r="K632" s="0"/>
      <c r="M632" s="0"/>
      <c r="N632" s="0"/>
      <c r="O632" s="0"/>
      <c r="Q632" s="0"/>
      <c r="R632" s="0"/>
      <c r="S632" s="0"/>
      <c r="U632" s="0"/>
      <c r="V632" s="0"/>
      <c r="W632" s="0"/>
      <c r="Y632" s="0"/>
      <c r="Z632" s="0"/>
      <c r="AA632" s="0"/>
      <c r="AC632" s="0"/>
      <c r="AD632" s="0"/>
      <c r="AE632" s="0"/>
      <c r="AG632" s="0"/>
      <c r="AH632" s="0"/>
      <c r="AI632" s="0"/>
      <c r="AK632" s="0"/>
      <c r="AL632" s="0"/>
      <c r="AM632" s="0"/>
      <c r="AO632" s="0"/>
      <c r="AP632" s="0"/>
      <c r="AQ632" s="0"/>
      <c r="AS632" s="0"/>
      <c r="AT632" s="0"/>
      <c r="AU632" s="0"/>
      <c r="AW632" s="0"/>
      <c r="AX632" s="0"/>
      <c r="AY632" s="0"/>
      <c r="BA632" s="0"/>
      <c r="BB632" s="0"/>
      <c r="BC632" s="0"/>
      <c r="BE632" s="0"/>
      <c r="BF632" s="0"/>
      <c r="BG632" s="0"/>
      <c r="BI632" s="0"/>
      <c r="BJ632" s="0"/>
      <c r="BK632" s="0"/>
      <c r="BM632" s="0"/>
      <c r="BN632" s="0"/>
      <c r="BO632" s="0"/>
    </row>
    <row r="633" customFormat="false" ht="12.75" hidden="false" customHeight="false" outlineLevel="0" collapsed="false">
      <c r="A633" s="0"/>
      <c r="B633" s="0"/>
      <c r="C633" s="0"/>
      <c r="E633" s="0"/>
      <c r="F633" s="0"/>
      <c r="G633" s="0"/>
      <c r="I633" s="0"/>
      <c r="J633" s="0"/>
      <c r="K633" s="0"/>
      <c r="M633" s="0"/>
      <c r="N633" s="0"/>
      <c r="O633" s="0"/>
      <c r="Q633" s="0"/>
      <c r="R633" s="0"/>
      <c r="S633" s="0"/>
      <c r="U633" s="0"/>
      <c r="V633" s="0"/>
      <c r="W633" s="0"/>
      <c r="Y633" s="0"/>
      <c r="Z633" s="0"/>
      <c r="AA633" s="0"/>
      <c r="AC633" s="0"/>
      <c r="AD633" s="0"/>
      <c r="AE633" s="0"/>
      <c r="AG633" s="0"/>
      <c r="AH633" s="0"/>
      <c r="AI633" s="0"/>
      <c r="AK633" s="0"/>
      <c r="AL633" s="0"/>
      <c r="AM633" s="0"/>
      <c r="AO633" s="0"/>
      <c r="AP633" s="0"/>
      <c r="AQ633" s="0"/>
      <c r="AS633" s="0"/>
      <c r="AT633" s="0"/>
      <c r="AU633" s="0"/>
      <c r="AW633" s="0"/>
      <c r="AX633" s="0"/>
      <c r="AY633" s="0"/>
      <c r="BA633" s="0"/>
      <c r="BB633" s="0"/>
      <c r="BC633" s="0"/>
      <c r="BE633" s="0"/>
      <c r="BF633" s="0"/>
      <c r="BG633" s="0"/>
      <c r="BI633" s="0"/>
      <c r="BJ633" s="0"/>
      <c r="BK633" s="0"/>
      <c r="BM633" s="0"/>
      <c r="BN633" s="0"/>
      <c r="BO633" s="0"/>
    </row>
    <row r="634" customFormat="false" ht="12.75" hidden="false" customHeight="false" outlineLevel="0" collapsed="false">
      <c r="A634" s="0"/>
      <c r="B634" s="0"/>
      <c r="C634" s="0"/>
      <c r="E634" s="0"/>
      <c r="F634" s="0"/>
      <c r="G634" s="0"/>
      <c r="I634" s="0"/>
      <c r="J634" s="0"/>
      <c r="K634" s="0"/>
      <c r="M634" s="0"/>
      <c r="N634" s="0"/>
      <c r="O634" s="0"/>
      <c r="Q634" s="0"/>
      <c r="R634" s="0"/>
      <c r="S634" s="0"/>
      <c r="U634" s="0"/>
      <c r="V634" s="0"/>
      <c r="W634" s="0"/>
      <c r="Y634" s="0"/>
      <c r="Z634" s="0"/>
      <c r="AA634" s="0"/>
      <c r="AC634" s="0"/>
      <c r="AD634" s="0"/>
      <c r="AE634" s="0"/>
      <c r="AG634" s="0"/>
      <c r="AH634" s="0"/>
      <c r="AI634" s="0"/>
      <c r="AK634" s="0"/>
      <c r="AL634" s="0"/>
      <c r="AM634" s="0"/>
      <c r="AO634" s="0"/>
      <c r="AP634" s="0"/>
      <c r="AQ634" s="0"/>
      <c r="AS634" s="0"/>
      <c r="AT634" s="0"/>
      <c r="AU634" s="0"/>
      <c r="AW634" s="0"/>
      <c r="AX634" s="0"/>
      <c r="AY634" s="0"/>
      <c r="BA634" s="0"/>
      <c r="BB634" s="0"/>
      <c r="BC634" s="0"/>
      <c r="BE634" s="0"/>
      <c r="BF634" s="0"/>
      <c r="BG634" s="0"/>
      <c r="BI634" s="0"/>
      <c r="BJ634" s="0"/>
      <c r="BK634" s="0"/>
      <c r="BM634" s="0"/>
      <c r="BN634" s="0"/>
      <c r="BO634" s="0"/>
    </row>
    <row r="635" customFormat="false" ht="12.75" hidden="false" customHeight="false" outlineLevel="0" collapsed="false">
      <c r="A635" s="0"/>
      <c r="B635" s="0"/>
      <c r="C635" s="0"/>
      <c r="E635" s="0"/>
      <c r="F635" s="0"/>
      <c r="G635" s="0"/>
      <c r="I635" s="0"/>
      <c r="J635" s="0"/>
      <c r="K635" s="0"/>
      <c r="M635" s="0"/>
      <c r="N635" s="0"/>
      <c r="O635" s="0"/>
      <c r="Q635" s="0"/>
      <c r="R635" s="0"/>
      <c r="S635" s="0"/>
      <c r="U635" s="0"/>
      <c r="V635" s="0"/>
      <c r="W635" s="0"/>
      <c r="Y635" s="0"/>
      <c r="Z635" s="0"/>
      <c r="AA635" s="0"/>
      <c r="AC635" s="0"/>
      <c r="AD635" s="0"/>
      <c r="AE635" s="0"/>
      <c r="AG635" s="0"/>
      <c r="AH635" s="0"/>
      <c r="AI635" s="0"/>
      <c r="AK635" s="0"/>
      <c r="AL635" s="0"/>
      <c r="AM635" s="0"/>
      <c r="AO635" s="0"/>
      <c r="AP635" s="0"/>
      <c r="AQ635" s="0"/>
      <c r="AS635" s="0"/>
      <c r="AT635" s="0"/>
      <c r="AU635" s="0"/>
      <c r="AW635" s="0"/>
      <c r="AX635" s="0"/>
      <c r="AY635" s="0"/>
      <c r="BA635" s="0"/>
      <c r="BB635" s="0"/>
      <c r="BC635" s="0"/>
      <c r="BE635" s="0"/>
      <c r="BF635" s="0"/>
      <c r="BG635" s="0"/>
      <c r="BI635" s="0"/>
      <c r="BJ635" s="0"/>
      <c r="BK635" s="0"/>
      <c r="BM635" s="0"/>
      <c r="BN635" s="0"/>
      <c r="BO635" s="0"/>
    </row>
    <row r="636" customFormat="false" ht="12.75" hidden="false" customHeight="false" outlineLevel="0" collapsed="false">
      <c r="A636" s="0"/>
      <c r="B636" s="0"/>
      <c r="C636" s="0"/>
      <c r="E636" s="0"/>
      <c r="F636" s="0"/>
      <c r="G636" s="0"/>
      <c r="I636" s="0"/>
      <c r="J636" s="0"/>
      <c r="K636" s="0"/>
      <c r="M636" s="0"/>
      <c r="N636" s="0"/>
      <c r="O636" s="0"/>
      <c r="Q636" s="0"/>
      <c r="R636" s="0"/>
      <c r="S636" s="0"/>
      <c r="U636" s="0"/>
      <c r="V636" s="0"/>
      <c r="W636" s="0"/>
      <c r="Y636" s="0"/>
      <c r="Z636" s="0"/>
      <c r="AA636" s="0"/>
      <c r="AC636" s="0"/>
      <c r="AD636" s="0"/>
      <c r="AE636" s="0"/>
      <c r="AG636" s="0"/>
      <c r="AH636" s="0"/>
      <c r="AI636" s="0"/>
      <c r="AK636" s="0"/>
      <c r="AL636" s="0"/>
      <c r="AM636" s="0"/>
      <c r="AO636" s="0"/>
      <c r="AP636" s="0"/>
      <c r="AQ636" s="0"/>
      <c r="AS636" s="0"/>
      <c r="AT636" s="0"/>
      <c r="AU636" s="0"/>
      <c r="AW636" s="0"/>
      <c r="AX636" s="0"/>
      <c r="AY636" s="0"/>
      <c r="BA636" s="0"/>
      <c r="BB636" s="0"/>
      <c r="BC636" s="0"/>
      <c r="BE636" s="0"/>
      <c r="BF636" s="0"/>
      <c r="BG636" s="0"/>
      <c r="BI636" s="0"/>
      <c r="BJ636" s="0"/>
      <c r="BK636" s="0"/>
      <c r="BM636" s="0"/>
      <c r="BN636" s="0"/>
      <c r="BO636" s="0"/>
    </row>
    <row r="637" customFormat="false" ht="12.75" hidden="false" customHeight="false" outlineLevel="0" collapsed="false">
      <c r="A637" s="0"/>
      <c r="B637" s="0"/>
      <c r="C637" s="0"/>
      <c r="E637" s="0"/>
      <c r="F637" s="0"/>
      <c r="G637" s="0"/>
      <c r="I637" s="0"/>
      <c r="J637" s="0"/>
      <c r="K637" s="0"/>
      <c r="M637" s="0"/>
      <c r="N637" s="0"/>
      <c r="O637" s="0"/>
      <c r="Q637" s="0"/>
      <c r="R637" s="0"/>
      <c r="S637" s="0"/>
      <c r="U637" s="0"/>
      <c r="V637" s="0"/>
      <c r="W637" s="0"/>
      <c r="Y637" s="0"/>
      <c r="Z637" s="0"/>
      <c r="AA637" s="0"/>
      <c r="AC637" s="0"/>
      <c r="AD637" s="0"/>
      <c r="AE637" s="0"/>
      <c r="AG637" s="0"/>
      <c r="AH637" s="0"/>
      <c r="AI637" s="0"/>
      <c r="AK637" s="0"/>
      <c r="AL637" s="0"/>
      <c r="AM637" s="0"/>
      <c r="AO637" s="0"/>
      <c r="AP637" s="0"/>
      <c r="AQ637" s="0"/>
      <c r="AS637" s="0"/>
      <c r="AT637" s="0"/>
      <c r="AU637" s="0"/>
      <c r="AW637" s="0"/>
      <c r="AX637" s="0"/>
      <c r="AY637" s="0"/>
      <c r="BA637" s="0"/>
      <c r="BB637" s="0"/>
      <c r="BC637" s="0"/>
      <c r="BE637" s="0"/>
      <c r="BF637" s="0"/>
      <c r="BG637" s="0"/>
      <c r="BI637" s="0"/>
      <c r="BJ637" s="0"/>
      <c r="BK637" s="0"/>
      <c r="BM637" s="0"/>
      <c r="BN637" s="0"/>
      <c r="BO637" s="0"/>
    </row>
    <row r="638" customFormat="false" ht="12.75" hidden="false" customHeight="false" outlineLevel="0" collapsed="false">
      <c r="A638" s="0"/>
      <c r="B638" s="0"/>
      <c r="C638" s="0"/>
      <c r="E638" s="0"/>
      <c r="F638" s="0"/>
      <c r="G638" s="0"/>
      <c r="I638" s="0"/>
      <c r="J638" s="0"/>
      <c r="K638" s="0"/>
      <c r="M638" s="0"/>
      <c r="N638" s="0"/>
      <c r="O638" s="0"/>
      <c r="Q638" s="0"/>
      <c r="R638" s="0"/>
      <c r="S638" s="0"/>
      <c r="U638" s="0"/>
      <c r="V638" s="0"/>
      <c r="W638" s="0"/>
      <c r="Y638" s="0"/>
      <c r="Z638" s="0"/>
      <c r="AA638" s="0"/>
      <c r="AC638" s="0"/>
      <c r="AD638" s="0"/>
      <c r="AE638" s="0"/>
      <c r="AG638" s="0"/>
      <c r="AH638" s="0"/>
      <c r="AI638" s="0"/>
      <c r="AK638" s="0"/>
      <c r="AL638" s="0"/>
      <c r="AM638" s="0"/>
      <c r="AO638" s="0"/>
      <c r="AP638" s="0"/>
      <c r="AQ638" s="0"/>
      <c r="AS638" s="0"/>
      <c r="AT638" s="0"/>
      <c r="AU638" s="0"/>
      <c r="AW638" s="0"/>
      <c r="AX638" s="0"/>
      <c r="AY638" s="0"/>
      <c r="BA638" s="0"/>
      <c r="BB638" s="0"/>
      <c r="BC638" s="0"/>
      <c r="BE638" s="0"/>
      <c r="BF638" s="0"/>
      <c r="BG638" s="0"/>
      <c r="BI638" s="0"/>
      <c r="BJ638" s="0"/>
      <c r="BK638" s="0"/>
      <c r="BM638" s="0"/>
      <c r="BN638" s="0"/>
      <c r="BO638" s="0"/>
    </row>
    <row r="639" customFormat="false" ht="12.75" hidden="false" customHeight="false" outlineLevel="0" collapsed="false">
      <c r="A639" s="0"/>
      <c r="B639" s="0"/>
      <c r="C639" s="0"/>
      <c r="E639" s="0"/>
      <c r="F639" s="0"/>
      <c r="G639" s="0"/>
      <c r="I639" s="0"/>
      <c r="J639" s="0"/>
      <c r="K639" s="0"/>
      <c r="M639" s="0"/>
      <c r="N639" s="0"/>
      <c r="O639" s="0"/>
      <c r="Q639" s="0"/>
      <c r="R639" s="0"/>
      <c r="S639" s="0"/>
      <c r="U639" s="0"/>
      <c r="V639" s="0"/>
      <c r="W639" s="0"/>
      <c r="Y639" s="0"/>
      <c r="Z639" s="0"/>
      <c r="AA639" s="0"/>
      <c r="AC639" s="0"/>
      <c r="AD639" s="0"/>
      <c r="AE639" s="0"/>
      <c r="AG639" s="0"/>
      <c r="AH639" s="0"/>
      <c r="AI639" s="0"/>
      <c r="AK639" s="0"/>
      <c r="AL639" s="0"/>
      <c r="AM639" s="0"/>
      <c r="AO639" s="0"/>
      <c r="AP639" s="0"/>
      <c r="AQ639" s="0"/>
      <c r="AS639" s="0"/>
      <c r="AT639" s="0"/>
      <c r="AU639" s="0"/>
      <c r="AW639" s="0"/>
      <c r="AX639" s="0"/>
      <c r="AY639" s="0"/>
      <c r="BA639" s="0"/>
      <c r="BB639" s="0"/>
      <c r="BC639" s="0"/>
      <c r="BE639" s="0"/>
      <c r="BF639" s="0"/>
      <c r="BG639" s="0"/>
      <c r="BI639" s="0"/>
      <c r="BJ639" s="0"/>
      <c r="BK639" s="0"/>
      <c r="BM639" s="0"/>
      <c r="BN639" s="0"/>
      <c r="BO639" s="0"/>
    </row>
    <row r="640" customFormat="false" ht="12.75" hidden="false" customHeight="false" outlineLevel="0" collapsed="false">
      <c r="A640" s="0"/>
      <c r="B640" s="0"/>
      <c r="C640" s="0"/>
      <c r="E640" s="0"/>
      <c r="F640" s="0"/>
      <c r="G640" s="0"/>
      <c r="I640" s="0"/>
      <c r="J640" s="0"/>
      <c r="K640" s="0"/>
      <c r="M640" s="0"/>
      <c r="N640" s="0"/>
      <c r="O640" s="0"/>
      <c r="Q640" s="0"/>
      <c r="R640" s="0"/>
      <c r="S640" s="0"/>
      <c r="U640" s="0"/>
      <c r="V640" s="0"/>
      <c r="W640" s="0"/>
      <c r="Y640" s="0"/>
      <c r="Z640" s="0"/>
      <c r="AA640" s="0"/>
      <c r="AC640" s="0"/>
      <c r="AD640" s="0"/>
      <c r="AE640" s="0"/>
      <c r="AG640" s="0"/>
      <c r="AH640" s="0"/>
      <c r="AI640" s="0"/>
      <c r="AK640" s="0"/>
      <c r="AL640" s="0"/>
      <c r="AM640" s="0"/>
      <c r="AO640" s="0"/>
      <c r="AP640" s="0"/>
      <c r="AQ640" s="0"/>
      <c r="AS640" s="0"/>
      <c r="AT640" s="0"/>
      <c r="AU640" s="0"/>
      <c r="AW640" s="0"/>
      <c r="AX640" s="0"/>
      <c r="AY640" s="0"/>
      <c r="BA640" s="0"/>
      <c r="BB640" s="0"/>
      <c r="BC640" s="0"/>
      <c r="BE640" s="0"/>
      <c r="BF640" s="0"/>
      <c r="BG640" s="0"/>
      <c r="BI640" s="0"/>
      <c r="BJ640" s="0"/>
      <c r="BK640" s="0"/>
      <c r="BM640" s="0"/>
      <c r="BN640" s="0"/>
      <c r="BO640" s="0"/>
    </row>
    <row r="641" customFormat="false" ht="12.75" hidden="false" customHeight="false" outlineLevel="0" collapsed="false">
      <c r="A641" s="0"/>
      <c r="B641" s="0"/>
      <c r="C641" s="0"/>
      <c r="E641" s="0"/>
      <c r="F641" s="0"/>
      <c r="G641" s="0"/>
      <c r="I641" s="0"/>
      <c r="J641" s="0"/>
      <c r="K641" s="0"/>
      <c r="M641" s="0"/>
      <c r="N641" s="0"/>
      <c r="O641" s="0"/>
      <c r="Q641" s="0"/>
      <c r="R641" s="0"/>
      <c r="S641" s="0"/>
      <c r="U641" s="0"/>
      <c r="V641" s="0"/>
      <c r="W641" s="0"/>
      <c r="Y641" s="0"/>
      <c r="Z641" s="0"/>
      <c r="AA641" s="0"/>
      <c r="AC641" s="0"/>
      <c r="AD641" s="0"/>
      <c r="AE641" s="0"/>
      <c r="AG641" s="0"/>
      <c r="AH641" s="0"/>
      <c r="AI641" s="0"/>
      <c r="AK641" s="0"/>
      <c r="AL641" s="0"/>
      <c r="AM641" s="0"/>
      <c r="AO641" s="0"/>
      <c r="AP641" s="0"/>
      <c r="AQ641" s="0"/>
      <c r="AS641" s="0"/>
      <c r="AT641" s="0"/>
      <c r="AU641" s="0"/>
      <c r="AW641" s="0"/>
      <c r="AX641" s="0"/>
      <c r="AY641" s="0"/>
      <c r="BA641" s="0"/>
      <c r="BB641" s="0"/>
      <c r="BC641" s="0"/>
      <c r="BE641" s="0"/>
      <c r="BF641" s="0"/>
      <c r="BG641" s="0"/>
      <c r="BI641" s="0"/>
      <c r="BJ641" s="0"/>
      <c r="BK641" s="0"/>
      <c r="BM641" s="0"/>
      <c r="BN641" s="0"/>
      <c r="BO641" s="0"/>
    </row>
    <row r="642" customFormat="false" ht="12.75" hidden="false" customHeight="false" outlineLevel="0" collapsed="false">
      <c r="A642" s="0"/>
      <c r="B642" s="0"/>
      <c r="C642" s="0"/>
      <c r="E642" s="0"/>
      <c r="F642" s="0"/>
      <c r="G642" s="0"/>
      <c r="I642" s="0"/>
      <c r="J642" s="0"/>
      <c r="K642" s="0"/>
      <c r="M642" s="0"/>
      <c r="N642" s="0"/>
      <c r="O642" s="0"/>
      <c r="Q642" s="0"/>
      <c r="R642" s="0"/>
      <c r="S642" s="0"/>
      <c r="U642" s="0"/>
      <c r="V642" s="0"/>
      <c r="W642" s="0"/>
      <c r="Y642" s="0"/>
      <c r="Z642" s="0"/>
      <c r="AA642" s="0"/>
      <c r="AC642" s="0"/>
      <c r="AD642" s="0"/>
      <c r="AE642" s="0"/>
      <c r="AG642" s="0"/>
      <c r="AH642" s="0"/>
      <c r="AI642" s="0"/>
      <c r="AK642" s="0"/>
      <c r="AL642" s="0"/>
      <c r="AM642" s="0"/>
      <c r="AO642" s="0"/>
      <c r="AP642" s="0"/>
      <c r="AQ642" s="0"/>
      <c r="AS642" s="0"/>
      <c r="AT642" s="0"/>
      <c r="AU642" s="0"/>
      <c r="AW642" s="0"/>
      <c r="AX642" s="0"/>
      <c r="AY642" s="0"/>
      <c r="BA642" s="0"/>
      <c r="BB642" s="0"/>
      <c r="BC642" s="0"/>
      <c r="BE642" s="0"/>
      <c r="BF642" s="0"/>
      <c r="BG642" s="0"/>
      <c r="BI642" s="0"/>
      <c r="BJ642" s="0"/>
      <c r="BK642" s="0"/>
      <c r="BM642" s="0"/>
      <c r="BN642" s="0"/>
      <c r="BO642" s="0"/>
    </row>
    <row r="643" customFormat="false" ht="12.75" hidden="false" customHeight="false" outlineLevel="0" collapsed="false">
      <c r="A643" s="0"/>
      <c r="B643" s="0"/>
      <c r="C643" s="0"/>
      <c r="E643" s="0"/>
      <c r="F643" s="0"/>
      <c r="G643" s="0"/>
      <c r="I643" s="0"/>
      <c r="J643" s="0"/>
      <c r="K643" s="0"/>
      <c r="M643" s="0"/>
      <c r="N643" s="0"/>
      <c r="O643" s="0"/>
      <c r="Q643" s="0"/>
      <c r="R643" s="0"/>
      <c r="S643" s="0"/>
      <c r="U643" s="0"/>
      <c r="V643" s="0"/>
      <c r="W643" s="0"/>
      <c r="Y643" s="0"/>
      <c r="Z643" s="0"/>
      <c r="AA643" s="0"/>
      <c r="AC643" s="0"/>
      <c r="AD643" s="0"/>
      <c r="AE643" s="0"/>
      <c r="AG643" s="0"/>
      <c r="AH643" s="0"/>
      <c r="AI643" s="0"/>
      <c r="AK643" s="0"/>
      <c r="AL643" s="0"/>
      <c r="AM643" s="0"/>
      <c r="AO643" s="0"/>
      <c r="AP643" s="0"/>
      <c r="AQ643" s="0"/>
      <c r="AS643" s="0"/>
      <c r="AT643" s="0"/>
      <c r="AU643" s="0"/>
      <c r="AW643" s="0"/>
      <c r="AX643" s="0"/>
      <c r="AY643" s="0"/>
      <c r="BA643" s="0"/>
      <c r="BB643" s="0"/>
      <c r="BC643" s="0"/>
      <c r="BE643" s="0"/>
      <c r="BF643" s="0"/>
      <c r="BG643" s="0"/>
      <c r="BI643" s="0"/>
      <c r="BJ643" s="0"/>
      <c r="BK643" s="0"/>
      <c r="BM643" s="0"/>
      <c r="BN643" s="0"/>
      <c r="BO643" s="0"/>
    </row>
    <row r="644" customFormat="false" ht="12.75" hidden="false" customHeight="false" outlineLevel="0" collapsed="false">
      <c r="A644" s="0"/>
      <c r="B644" s="0"/>
      <c r="C644" s="0"/>
      <c r="E644" s="0"/>
      <c r="F644" s="0"/>
      <c r="G644" s="0"/>
      <c r="I644" s="0"/>
      <c r="J644" s="0"/>
      <c r="K644" s="0"/>
      <c r="M644" s="0"/>
      <c r="N644" s="0"/>
      <c r="O644" s="0"/>
      <c r="Q644" s="0"/>
      <c r="R644" s="0"/>
      <c r="S644" s="0"/>
      <c r="U644" s="0"/>
      <c r="V644" s="0"/>
      <c r="W644" s="0"/>
      <c r="Y644" s="0"/>
      <c r="Z644" s="0"/>
      <c r="AA644" s="0"/>
      <c r="AC644" s="0"/>
      <c r="AD644" s="0"/>
      <c r="AE644" s="0"/>
      <c r="AG644" s="0"/>
      <c r="AH644" s="0"/>
      <c r="AI644" s="0"/>
      <c r="AK644" s="0"/>
      <c r="AL644" s="0"/>
      <c r="AM644" s="0"/>
      <c r="AO644" s="0"/>
      <c r="AP644" s="0"/>
      <c r="AQ644" s="0"/>
      <c r="AS644" s="0"/>
      <c r="AT644" s="0"/>
      <c r="AU644" s="0"/>
      <c r="AW644" s="0"/>
      <c r="AX644" s="0"/>
      <c r="AY644" s="0"/>
      <c r="BA644" s="0"/>
      <c r="BB644" s="0"/>
      <c r="BC644" s="0"/>
      <c r="BE644" s="0"/>
      <c r="BF644" s="0"/>
      <c r="BG644" s="0"/>
      <c r="BI644" s="0"/>
      <c r="BJ644" s="0"/>
      <c r="BK644" s="0"/>
      <c r="BM644" s="0"/>
      <c r="BN644" s="0"/>
      <c r="BO644" s="0"/>
    </row>
    <row r="645" customFormat="false" ht="12.75" hidden="false" customHeight="false" outlineLevel="0" collapsed="false">
      <c r="A645" s="0"/>
      <c r="B645" s="0"/>
      <c r="C645" s="0"/>
      <c r="E645" s="0"/>
      <c r="F645" s="0"/>
      <c r="G645" s="0"/>
      <c r="I645" s="0"/>
      <c r="J645" s="0"/>
      <c r="K645" s="0"/>
      <c r="M645" s="0"/>
      <c r="N645" s="0"/>
      <c r="O645" s="0"/>
      <c r="Q645" s="0"/>
      <c r="R645" s="0"/>
      <c r="S645" s="0"/>
      <c r="U645" s="0"/>
      <c r="V645" s="0"/>
      <c r="W645" s="0"/>
      <c r="Y645" s="0"/>
      <c r="Z645" s="0"/>
      <c r="AA645" s="0"/>
      <c r="AC645" s="0"/>
      <c r="AD645" s="0"/>
      <c r="AE645" s="0"/>
      <c r="AG645" s="0"/>
      <c r="AH645" s="0"/>
      <c r="AI645" s="0"/>
      <c r="AK645" s="0"/>
      <c r="AL645" s="0"/>
      <c r="AM645" s="0"/>
      <c r="AO645" s="0"/>
      <c r="AP645" s="0"/>
      <c r="AQ645" s="0"/>
      <c r="AS645" s="0"/>
      <c r="AT645" s="0"/>
      <c r="AU645" s="0"/>
      <c r="AW645" s="0"/>
      <c r="AX645" s="0"/>
      <c r="AY645" s="0"/>
      <c r="BA645" s="0"/>
      <c r="BB645" s="0"/>
      <c r="BC645" s="0"/>
      <c r="BE645" s="0"/>
      <c r="BF645" s="0"/>
      <c r="BG645" s="0"/>
      <c r="BI645" s="0"/>
      <c r="BJ645" s="0"/>
      <c r="BK645" s="0"/>
      <c r="BM645" s="0"/>
      <c r="BN645" s="0"/>
      <c r="BO645" s="0"/>
    </row>
    <row r="646" customFormat="false" ht="12.75" hidden="false" customHeight="false" outlineLevel="0" collapsed="false">
      <c r="A646" s="0"/>
      <c r="B646" s="0"/>
      <c r="C646" s="0"/>
      <c r="E646" s="0"/>
      <c r="F646" s="0"/>
      <c r="G646" s="0"/>
      <c r="I646" s="0"/>
      <c r="J646" s="0"/>
      <c r="K646" s="0"/>
      <c r="M646" s="0"/>
      <c r="N646" s="0"/>
      <c r="O646" s="0"/>
      <c r="Q646" s="0"/>
      <c r="R646" s="0"/>
      <c r="S646" s="0"/>
      <c r="U646" s="0"/>
      <c r="V646" s="0"/>
      <c r="W646" s="0"/>
      <c r="Y646" s="0"/>
      <c r="Z646" s="0"/>
      <c r="AA646" s="0"/>
      <c r="AC646" s="0"/>
      <c r="AD646" s="0"/>
      <c r="AE646" s="0"/>
      <c r="AG646" s="0"/>
      <c r="AH646" s="0"/>
      <c r="AI646" s="0"/>
      <c r="AK646" s="0"/>
      <c r="AL646" s="0"/>
      <c r="AM646" s="0"/>
      <c r="AO646" s="0"/>
      <c r="AP646" s="0"/>
      <c r="AQ646" s="0"/>
      <c r="AS646" s="0"/>
      <c r="AT646" s="0"/>
      <c r="AU646" s="0"/>
      <c r="AW646" s="0"/>
      <c r="AX646" s="0"/>
      <c r="AY646" s="0"/>
      <c r="BA646" s="0"/>
      <c r="BB646" s="0"/>
      <c r="BC646" s="0"/>
      <c r="BE646" s="0"/>
      <c r="BF646" s="0"/>
      <c r="BG646" s="0"/>
      <c r="BI646" s="0"/>
      <c r="BJ646" s="0"/>
      <c r="BK646" s="0"/>
      <c r="BM646" s="0"/>
      <c r="BN646" s="0"/>
      <c r="BO646" s="0"/>
    </row>
    <row r="647" customFormat="false" ht="12.75" hidden="false" customHeight="false" outlineLevel="0" collapsed="false">
      <c r="A647" s="0"/>
      <c r="B647" s="0"/>
      <c r="C647" s="0"/>
      <c r="E647" s="0"/>
      <c r="F647" s="0"/>
      <c r="G647" s="0"/>
      <c r="I647" s="0"/>
      <c r="J647" s="0"/>
      <c r="K647" s="0"/>
      <c r="M647" s="0"/>
      <c r="N647" s="0"/>
      <c r="O647" s="0"/>
      <c r="Q647" s="0"/>
      <c r="R647" s="0"/>
      <c r="S647" s="0"/>
      <c r="U647" s="0"/>
      <c r="V647" s="0"/>
      <c r="W647" s="0"/>
      <c r="Y647" s="0"/>
      <c r="Z647" s="0"/>
      <c r="AA647" s="0"/>
      <c r="AC647" s="0"/>
      <c r="AD647" s="0"/>
      <c r="AE647" s="0"/>
      <c r="AG647" s="0"/>
      <c r="AH647" s="0"/>
      <c r="AI647" s="0"/>
      <c r="AK647" s="0"/>
      <c r="AL647" s="0"/>
      <c r="AM647" s="0"/>
      <c r="AO647" s="0"/>
      <c r="AP647" s="0"/>
      <c r="AQ647" s="0"/>
      <c r="AS647" s="0"/>
      <c r="AT647" s="0"/>
      <c r="AU647" s="0"/>
      <c r="AW647" s="0"/>
      <c r="AX647" s="0"/>
      <c r="AY647" s="0"/>
      <c r="BA647" s="0"/>
      <c r="BB647" s="0"/>
      <c r="BC647" s="0"/>
      <c r="BE647" s="0"/>
      <c r="BF647" s="0"/>
      <c r="BG647" s="0"/>
      <c r="BI647" s="0"/>
      <c r="BJ647" s="0"/>
      <c r="BK647" s="0"/>
      <c r="BM647" s="0"/>
      <c r="BN647" s="0"/>
      <c r="BO647" s="0"/>
    </row>
    <row r="648" customFormat="false" ht="12.75" hidden="false" customHeight="false" outlineLevel="0" collapsed="false">
      <c r="A648" s="0"/>
      <c r="B648" s="0"/>
      <c r="C648" s="0"/>
      <c r="E648" s="0"/>
      <c r="F648" s="0"/>
      <c r="G648" s="0"/>
      <c r="I648" s="0"/>
      <c r="J648" s="0"/>
      <c r="K648" s="0"/>
      <c r="M648" s="0"/>
      <c r="N648" s="0"/>
      <c r="O648" s="0"/>
      <c r="Q648" s="0"/>
      <c r="R648" s="0"/>
      <c r="S648" s="0"/>
      <c r="U648" s="0"/>
      <c r="V648" s="0"/>
      <c r="W648" s="0"/>
      <c r="Y648" s="0"/>
      <c r="Z648" s="0"/>
      <c r="AA648" s="0"/>
      <c r="AC648" s="0"/>
      <c r="AD648" s="0"/>
      <c r="AE648" s="0"/>
      <c r="AG648" s="0"/>
      <c r="AH648" s="0"/>
      <c r="AI648" s="0"/>
      <c r="AK648" s="0"/>
      <c r="AL648" s="0"/>
      <c r="AM648" s="0"/>
      <c r="AO648" s="0"/>
      <c r="AP648" s="0"/>
      <c r="AQ648" s="0"/>
      <c r="AS648" s="0"/>
      <c r="AT648" s="0"/>
      <c r="AU648" s="0"/>
      <c r="AW648" s="0"/>
      <c r="AX648" s="0"/>
      <c r="AY648" s="0"/>
      <c r="BA648" s="0"/>
      <c r="BB648" s="0"/>
      <c r="BC648" s="0"/>
      <c r="BE648" s="0"/>
      <c r="BF648" s="0"/>
      <c r="BG648" s="0"/>
      <c r="BI648" s="0"/>
      <c r="BJ648" s="0"/>
      <c r="BK648" s="0"/>
      <c r="BM648" s="0"/>
      <c r="BN648" s="0"/>
      <c r="BO648" s="0"/>
    </row>
    <row r="649" customFormat="false" ht="12.75" hidden="false" customHeight="false" outlineLevel="0" collapsed="false">
      <c r="A649" s="0"/>
      <c r="B649" s="0"/>
      <c r="C649" s="0"/>
      <c r="E649" s="0"/>
      <c r="F649" s="0"/>
      <c r="G649" s="0"/>
      <c r="I649" s="0"/>
      <c r="J649" s="0"/>
      <c r="K649" s="0"/>
      <c r="M649" s="0"/>
      <c r="N649" s="0"/>
      <c r="O649" s="0"/>
      <c r="Q649" s="0"/>
      <c r="R649" s="0"/>
      <c r="S649" s="0"/>
      <c r="U649" s="0"/>
      <c r="V649" s="0"/>
      <c r="W649" s="0"/>
      <c r="Y649" s="0"/>
      <c r="Z649" s="0"/>
      <c r="AA649" s="0"/>
      <c r="AC649" s="0"/>
      <c r="AD649" s="0"/>
      <c r="AE649" s="0"/>
      <c r="AG649" s="0"/>
      <c r="AH649" s="0"/>
      <c r="AI649" s="0"/>
      <c r="AK649" s="0"/>
      <c r="AL649" s="0"/>
      <c r="AM649" s="0"/>
      <c r="AO649" s="0"/>
      <c r="AP649" s="0"/>
      <c r="AQ649" s="0"/>
      <c r="AS649" s="0"/>
      <c r="AT649" s="0"/>
      <c r="AU649" s="0"/>
      <c r="AW649" s="0"/>
      <c r="AX649" s="0"/>
      <c r="AY649" s="0"/>
      <c r="BA649" s="0"/>
      <c r="BB649" s="0"/>
      <c r="BC649" s="0"/>
      <c r="BE649" s="0"/>
      <c r="BF649" s="0"/>
      <c r="BG649" s="0"/>
      <c r="BI649" s="0"/>
      <c r="BJ649" s="0"/>
      <c r="BK649" s="0"/>
      <c r="BM649" s="0"/>
      <c r="BN649" s="0"/>
      <c r="BO649" s="0"/>
    </row>
    <row r="650" customFormat="false" ht="12.75" hidden="false" customHeight="false" outlineLevel="0" collapsed="false">
      <c r="A650" s="0"/>
      <c r="B650" s="0"/>
      <c r="C650" s="0"/>
      <c r="E650" s="0"/>
      <c r="F650" s="0"/>
      <c r="G650" s="0"/>
      <c r="I650" s="0"/>
      <c r="J650" s="0"/>
      <c r="K650" s="0"/>
      <c r="M650" s="0"/>
      <c r="N650" s="0"/>
      <c r="O650" s="0"/>
      <c r="Q650" s="0"/>
      <c r="R650" s="0"/>
      <c r="S650" s="0"/>
      <c r="U650" s="0"/>
      <c r="V650" s="0"/>
      <c r="W650" s="0"/>
      <c r="Y650" s="0"/>
      <c r="Z650" s="0"/>
      <c r="AA650" s="0"/>
      <c r="AC650" s="0"/>
      <c r="AD650" s="0"/>
      <c r="AE650" s="0"/>
      <c r="AG650" s="0"/>
      <c r="AH650" s="0"/>
      <c r="AI650" s="0"/>
      <c r="AK650" s="0"/>
      <c r="AL650" s="0"/>
      <c r="AM650" s="0"/>
      <c r="AO650" s="0"/>
      <c r="AP650" s="0"/>
      <c r="AQ650" s="0"/>
      <c r="AS650" s="0"/>
      <c r="AT650" s="0"/>
      <c r="AU650" s="0"/>
      <c r="AW650" s="0"/>
      <c r="AX650" s="0"/>
      <c r="AY650" s="0"/>
      <c r="BA650" s="0"/>
      <c r="BB650" s="0"/>
      <c r="BC650" s="0"/>
      <c r="BE650" s="0"/>
      <c r="BF650" s="0"/>
      <c r="BG650" s="0"/>
      <c r="BI650" s="0"/>
      <c r="BJ650" s="0"/>
      <c r="BK650" s="0"/>
      <c r="BM650" s="0"/>
      <c r="BN650" s="0"/>
      <c r="BO650" s="0"/>
    </row>
    <row r="651" customFormat="false" ht="12.75" hidden="false" customHeight="false" outlineLevel="0" collapsed="false">
      <c r="A651" s="0"/>
      <c r="B651" s="0"/>
      <c r="C651" s="0"/>
      <c r="E651" s="0"/>
      <c r="F651" s="0"/>
      <c r="G651" s="0"/>
      <c r="I651" s="0"/>
      <c r="J651" s="0"/>
      <c r="K651" s="0"/>
      <c r="M651" s="0"/>
      <c r="N651" s="0"/>
      <c r="O651" s="0"/>
      <c r="Q651" s="0"/>
      <c r="R651" s="0"/>
      <c r="S651" s="0"/>
      <c r="U651" s="0"/>
      <c r="V651" s="0"/>
      <c r="W651" s="0"/>
      <c r="Y651" s="0"/>
      <c r="Z651" s="0"/>
      <c r="AA651" s="0"/>
      <c r="AC651" s="0"/>
      <c r="AD651" s="0"/>
      <c r="AE651" s="0"/>
      <c r="AG651" s="0"/>
      <c r="AH651" s="0"/>
      <c r="AI651" s="0"/>
      <c r="AK651" s="0"/>
      <c r="AL651" s="0"/>
      <c r="AM651" s="0"/>
      <c r="AO651" s="0"/>
      <c r="AP651" s="0"/>
      <c r="AQ651" s="0"/>
      <c r="AS651" s="0"/>
      <c r="AT651" s="0"/>
      <c r="AU651" s="0"/>
      <c r="AW651" s="0"/>
      <c r="AX651" s="0"/>
      <c r="AY651" s="0"/>
      <c r="BA651" s="0"/>
      <c r="BB651" s="0"/>
      <c r="BC651" s="0"/>
      <c r="BE651" s="0"/>
      <c r="BF651" s="0"/>
      <c r="BG651" s="0"/>
      <c r="BI651" s="0"/>
      <c r="BJ651" s="0"/>
      <c r="BK651" s="0"/>
      <c r="BM651" s="0"/>
      <c r="BN651" s="0"/>
      <c r="BO651" s="0"/>
    </row>
    <row r="652" customFormat="false" ht="12.75" hidden="false" customHeight="false" outlineLevel="0" collapsed="false">
      <c r="A652" s="0"/>
      <c r="B652" s="0"/>
      <c r="C652" s="0"/>
      <c r="E652" s="0"/>
      <c r="F652" s="0"/>
      <c r="G652" s="0"/>
      <c r="I652" s="0"/>
      <c r="J652" s="0"/>
      <c r="K652" s="0"/>
      <c r="M652" s="0"/>
      <c r="N652" s="0"/>
      <c r="O652" s="0"/>
      <c r="Q652" s="0"/>
      <c r="R652" s="0"/>
      <c r="S652" s="0"/>
      <c r="U652" s="0"/>
      <c r="V652" s="0"/>
      <c r="W652" s="0"/>
      <c r="Y652" s="0"/>
      <c r="Z652" s="0"/>
      <c r="AA652" s="0"/>
      <c r="AC652" s="0"/>
      <c r="AD652" s="0"/>
      <c r="AE652" s="0"/>
      <c r="AG652" s="0"/>
      <c r="AH652" s="0"/>
      <c r="AI652" s="0"/>
      <c r="AK652" s="0"/>
      <c r="AL652" s="0"/>
      <c r="AM652" s="0"/>
      <c r="AO652" s="0"/>
      <c r="AP652" s="0"/>
      <c r="AQ652" s="0"/>
      <c r="AS652" s="0"/>
      <c r="AT652" s="0"/>
      <c r="AU652" s="0"/>
      <c r="AW652" s="0"/>
      <c r="AX652" s="0"/>
      <c r="AY652" s="0"/>
      <c r="BA652" s="0"/>
      <c r="BB652" s="0"/>
      <c r="BC652" s="0"/>
      <c r="BE652" s="0"/>
      <c r="BF652" s="0"/>
      <c r="BG652" s="0"/>
      <c r="BI652" s="0"/>
      <c r="BJ652" s="0"/>
      <c r="BK652" s="0"/>
      <c r="BM652" s="0"/>
      <c r="BN652" s="0"/>
      <c r="BO652" s="0"/>
    </row>
    <row r="653" customFormat="false" ht="12.75" hidden="false" customHeight="false" outlineLevel="0" collapsed="false">
      <c r="A653" s="0"/>
      <c r="B653" s="0"/>
      <c r="C653" s="0"/>
      <c r="E653" s="0"/>
      <c r="F653" s="0"/>
      <c r="G653" s="0"/>
      <c r="I653" s="0"/>
      <c r="J653" s="0"/>
      <c r="K653" s="0"/>
      <c r="M653" s="0"/>
      <c r="N653" s="0"/>
      <c r="O653" s="0"/>
      <c r="Q653" s="0"/>
      <c r="R653" s="0"/>
      <c r="S653" s="0"/>
      <c r="U653" s="0"/>
      <c r="V653" s="0"/>
      <c r="W653" s="0"/>
      <c r="Y653" s="0"/>
      <c r="Z653" s="0"/>
      <c r="AA653" s="0"/>
      <c r="AC653" s="0"/>
      <c r="AD653" s="0"/>
      <c r="AE653" s="0"/>
      <c r="AG653" s="0"/>
      <c r="AH653" s="0"/>
      <c r="AI653" s="0"/>
      <c r="AK653" s="0"/>
      <c r="AL653" s="0"/>
      <c r="AM653" s="0"/>
      <c r="AO653" s="0"/>
      <c r="AP653" s="0"/>
      <c r="AQ653" s="0"/>
      <c r="AS653" s="0"/>
      <c r="AT653" s="0"/>
      <c r="AU653" s="0"/>
      <c r="AW653" s="0"/>
      <c r="AX653" s="0"/>
      <c r="AY653" s="0"/>
      <c r="BA653" s="0"/>
      <c r="BB653" s="0"/>
      <c r="BC653" s="0"/>
      <c r="BE653" s="0"/>
      <c r="BF653" s="0"/>
      <c r="BG653" s="0"/>
      <c r="BI653" s="0"/>
      <c r="BJ653" s="0"/>
      <c r="BK653" s="0"/>
      <c r="BM653" s="0"/>
      <c r="BN653" s="0"/>
      <c r="BO653" s="0"/>
    </row>
    <row r="654" customFormat="false" ht="12.75" hidden="false" customHeight="false" outlineLevel="0" collapsed="false">
      <c r="A654" s="0"/>
      <c r="B654" s="0"/>
      <c r="C654" s="0"/>
      <c r="E654" s="0"/>
      <c r="F654" s="0"/>
      <c r="G654" s="0"/>
      <c r="I654" s="0"/>
      <c r="J654" s="0"/>
      <c r="K654" s="0"/>
      <c r="M654" s="0"/>
      <c r="N654" s="0"/>
      <c r="O654" s="0"/>
      <c r="Q654" s="0"/>
      <c r="R654" s="0"/>
      <c r="S654" s="0"/>
      <c r="U654" s="0"/>
      <c r="V654" s="0"/>
      <c r="W654" s="0"/>
      <c r="Y654" s="0"/>
      <c r="Z654" s="0"/>
      <c r="AA654" s="0"/>
      <c r="AC654" s="0"/>
      <c r="AD654" s="0"/>
      <c r="AE654" s="0"/>
      <c r="AG654" s="0"/>
      <c r="AH654" s="0"/>
      <c r="AI654" s="0"/>
      <c r="AK654" s="0"/>
      <c r="AL654" s="0"/>
      <c r="AM654" s="0"/>
      <c r="AO654" s="0"/>
      <c r="AP654" s="0"/>
      <c r="AQ654" s="0"/>
      <c r="AS654" s="0"/>
      <c r="AT654" s="0"/>
      <c r="AU654" s="0"/>
      <c r="AW654" s="0"/>
      <c r="AX654" s="0"/>
      <c r="AY654" s="0"/>
      <c r="BA654" s="0"/>
      <c r="BB654" s="0"/>
      <c r="BC654" s="0"/>
      <c r="BE654" s="0"/>
      <c r="BF654" s="0"/>
      <c r="BG654" s="0"/>
      <c r="BI654" s="0"/>
      <c r="BJ654" s="0"/>
      <c r="BK654" s="0"/>
      <c r="BM654" s="0"/>
      <c r="BN654" s="0"/>
      <c r="BO654" s="0"/>
    </row>
    <row r="655" customFormat="false" ht="12.75" hidden="false" customHeight="false" outlineLevel="0" collapsed="false">
      <c r="A655" s="0"/>
      <c r="B655" s="0"/>
      <c r="C655" s="0"/>
      <c r="E655" s="0"/>
      <c r="F655" s="0"/>
      <c r="G655" s="0"/>
      <c r="I655" s="0"/>
      <c r="J655" s="0"/>
      <c r="K655" s="0"/>
      <c r="M655" s="0"/>
      <c r="N655" s="0"/>
      <c r="O655" s="0"/>
      <c r="Q655" s="0"/>
      <c r="R655" s="0"/>
      <c r="S655" s="0"/>
      <c r="U655" s="0"/>
      <c r="V655" s="0"/>
      <c r="W655" s="0"/>
      <c r="Y655" s="0"/>
      <c r="Z655" s="0"/>
      <c r="AA655" s="0"/>
      <c r="AC655" s="0"/>
      <c r="AD655" s="0"/>
      <c r="AE655" s="0"/>
      <c r="AG655" s="0"/>
      <c r="AH655" s="0"/>
      <c r="AI655" s="0"/>
      <c r="AK655" s="0"/>
      <c r="AL655" s="0"/>
      <c r="AM655" s="0"/>
      <c r="AO655" s="0"/>
      <c r="AP655" s="0"/>
      <c r="AQ655" s="0"/>
      <c r="AS655" s="0"/>
      <c r="AT655" s="0"/>
      <c r="AU655" s="0"/>
      <c r="AW655" s="0"/>
      <c r="AX655" s="0"/>
      <c r="AY655" s="0"/>
      <c r="BA655" s="0"/>
      <c r="BB655" s="0"/>
      <c r="BC655" s="0"/>
      <c r="BE655" s="0"/>
      <c r="BF655" s="0"/>
      <c r="BG655" s="0"/>
      <c r="BI655" s="0"/>
      <c r="BJ655" s="0"/>
      <c r="BK655" s="0"/>
      <c r="BM655" s="0"/>
      <c r="BN655" s="0"/>
      <c r="BO655" s="0"/>
    </row>
    <row r="656" customFormat="false" ht="12.75" hidden="false" customHeight="false" outlineLevel="0" collapsed="false">
      <c r="A656" s="0"/>
      <c r="B656" s="0"/>
      <c r="C656" s="0"/>
      <c r="E656" s="0"/>
      <c r="F656" s="0"/>
      <c r="G656" s="0"/>
      <c r="I656" s="0"/>
      <c r="J656" s="0"/>
      <c r="K656" s="0"/>
      <c r="M656" s="0"/>
      <c r="N656" s="0"/>
      <c r="O656" s="0"/>
      <c r="Q656" s="0"/>
      <c r="R656" s="0"/>
      <c r="S656" s="0"/>
      <c r="U656" s="0"/>
      <c r="V656" s="0"/>
      <c r="W656" s="0"/>
      <c r="Y656" s="0"/>
      <c r="Z656" s="0"/>
      <c r="AA656" s="0"/>
      <c r="AC656" s="0"/>
      <c r="AD656" s="0"/>
      <c r="AE656" s="0"/>
      <c r="AG656" s="0"/>
      <c r="AH656" s="0"/>
      <c r="AI656" s="0"/>
      <c r="AK656" s="0"/>
      <c r="AL656" s="0"/>
      <c r="AM656" s="0"/>
      <c r="AO656" s="0"/>
      <c r="AP656" s="0"/>
      <c r="AQ656" s="0"/>
      <c r="AS656" s="0"/>
      <c r="AT656" s="0"/>
      <c r="AU656" s="0"/>
      <c r="AW656" s="0"/>
      <c r="AX656" s="0"/>
      <c r="AY656" s="0"/>
      <c r="BA656" s="0"/>
      <c r="BB656" s="0"/>
      <c r="BC656" s="0"/>
      <c r="BE656" s="0"/>
      <c r="BF656" s="0"/>
      <c r="BG656" s="0"/>
      <c r="BI656" s="0"/>
      <c r="BJ656" s="0"/>
      <c r="BK656" s="0"/>
      <c r="BM656" s="0"/>
      <c r="BN656" s="0"/>
      <c r="BO656" s="0"/>
    </row>
    <row r="657" customFormat="false" ht="12.75" hidden="false" customHeight="false" outlineLevel="0" collapsed="false">
      <c r="A657" s="0"/>
      <c r="B657" s="0"/>
      <c r="C657" s="0"/>
      <c r="E657" s="0"/>
      <c r="F657" s="0"/>
      <c r="G657" s="0"/>
      <c r="I657" s="0"/>
      <c r="J657" s="0"/>
      <c r="K657" s="0"/>
      <c r="M657" s="0"/>
      <c r="N657" s="0"/>
      <c r="O657" s="0"/>
      <c r="Q657" s="0"/>
      <c r="R657" s="0"/>
      <c r="S657" s="0"/>
      <c r="U657" s="0"/>
      <c r="V657" s="0"/>
      <c r="W657" s="0"/>
      <c r="Y657" s="0"/>
      <c r="Z657" s="0"/>
      <c r="AA657" s="0"/>
      <c r="AC657" s="0"/>
      <c r="AD657" s="0"/>
      <c r="AE657" s="0"/>
      <c r="AG657" s="0"/>
      <c r="AH657" s="0"/>
      <c r="AI657" s="0"/>
      <c r="AK657" s="0"/>
      <c r="AL657" s="0"/>
      <c r="AM657" s="0"/>
      <c r="AO657" s="0"/>
      <c r="AP657" s="0"/>
      <c r="AQ657" s="0"/>
      <c r="AS657" s="0"/>
      <c r="AT657" s="0"/>
      <c r="AU657" s="0"/>
      <c r="AW657" s="0"/>
      <c r="AX657" s="0"/>
      <c r="AY657" s="0"/>
      <c r="BA657" s="0"/>
      <c r="BB657" s="0"/>
      <c r="BC657" s="0"/>
      <c r="BE657" s="0"/>
      <c r="BF657" s="0"/>
      <c r="BG657" s="0"/>
      <c r="BI657" s="0"/>
      <c r="BJ657" s="0"/>
      <c r="BK657" s="0"/>
      <c r="BM657" s="0"/>
      <c r="BN657" s="0"/>
      <c r="BO657" s="0"/>
    </row>
    <row r="658" customFormat="false" ht="12.75" hidden="false" customHeight="false" outlineLevel="0" collapsed="false">
      <c r="A658" s="0"/>
      <c r="B658" s="0"/>
      <c r="C658" s="0"/>
      <c r="E658" s="0"/>
      <c r="F658" s="0"/>
      <c r="G658" s="0"/>
      <c r="I658" s="0"/>
      <c r="J658" s="0"/>
      <c r="K658" s="0"/>
      <c r="M658" s="0"/>
      <c r="N658" s="0"/>
      <c r="O658" s="0"/>
      <c r="Q658" s="0"/>
      <c r="R658" s="0"/>
      <c r="S658" s="0"/>
      <c r="U658" s="0"/>
      <c r="V658" s="0"/>
      <c r="W658" s="0"/>
      <c r="Y658" s="0"/>
      <c r="Z658" s="0"/>
      <c r="AA658" s="0"/>
      <c r="AC658" s="0"/>
      <c r="AD658" s="0"/>
      <c r="AE658" s="0"/>
      <c r="AG658" s="0"/>
      <c r="AH658" s="0"/>
      <c r="AI658" s="0"/>
      <c r="AK658" s="0"/>
      <c r="AL658" s="0"/>
      <c r="AM658" s="0"/>
      <c r="AO658" s="0"/>
      <c r="AP658" s="0"/>
      <c r="AQ658" s="0"/>
      <c r="AS658" s="0"/>
      <c r="AT658" s="0"/>
      <c r="AU658" s="0"/>
      <c r="AW658" s="0"/>
      <c r="AX658" s="0"/>
      <c r="AY658" s="0"/>
      <c r="BA658" s="0"/>
      <c r="BB658" s="0"/>
      <c r="BC658" s="0"/>
      <c r="BE658" s="0"/>
      <c r="BF658" s="0"/>
      <c r="BG658" s="0"/>
      <c r="BI658" s="0"/>
      <c r="BJ658" s="0"/>
      <c r="BK658" s="0"/>
      <c r="BM658" s="0"/>
      <c r="BN658" s="0"/>
      <c r="BO658" s="0"/>
    </row>
    <row r="659" customFormat="false" ht="12.75" hidden="false" customHeight="false" outlineLevel="0" collapsed="false">
      <c r="A659" s="0"/>
      <c r="B659" s="0"/>
      <c r="C659" s="0"/>
      <c r="E659" s="0"/>
      <c r="F659" s="0"/>
      <c r="G659" s="0"/>
      <c r="I659" s="0"/>
      <c r="J659" s="0"/>
      <c r="K659" s="0"/>
      <c r="M659" s="0"/>
      <c r="N659" s="0"/>
      <c r="O659" s="0"/>
      <c r="Q659" s="0"/>
      <c r="R659" s="0"/>
      <c r="S659" s="0"/>
      <c r="U659" s="0"/>
      <c r="V659" s="0"/>
      <c r="W659" s="0"/>
      <c r="Y659" s="0"/>
      <c r="Z659" s="0"/>
      <c r="AA659" s="0"/>
      <c r="AC659" s="0"/>
      <c r="AD659" s="0"/>
      <c r="AE659" s="0"/>
      <c r="AG659" s="0"/>
      <c r="AH659" s="0"/>
      <c r="AI659" s="0"/>
      <c r="AK659" s="0"/>
      <c r="AL659" s="0"/>
      <c r="AM659" s="0"/>
      <c r="AO659" s="0"/>
      <c r="AP659" s="0"/>
      <c r="AQ659" s="0"/>
      <c r="AS659" s="0"/>
      <c r="AT659" s="0"/>
      <c r="AU659" s="0"/>
      <c r="AW659" s="0"/>
      <c r="AX659" s="0"/>
      <c r="AY659" s="0"/>
      <c r="BA659" s="0"/>
      <c r="BB659" s="0"/>
      <c r="BC659" s="0"/>
      <c r="BE659" s="0"/>
      <c r="BF659" s="0"/>
      <c r="BG659" s="0"/>
      <c r="BI659" s="0"/>
      <c r="BJ659" s="0"/>
      <c r="BK659" s="0"/>
      <c r="BM659" s="0"/>
      <c r="BN659" s="0"/>
      <c r="BO659" s="0"/>
    </row>
    <row r="660" customFormat="false" ht="12.75" hidden="false" customHeight="false" outlineLevel="0" collapsed="false">
      <c r="A660" s="0"/>
      <c r="B660" s="0"/>
      <c r="C660" s="0"/>
      <c r="E660" s="0"/>
      <c r="F660" s="0"/>
      <c r="G660" s="0"/>
      <c r="I660" s="0"/>
      <c r="J660" s="0"/>
      <c r="K660" s="0"/>
      <c r="M660" s="0"/>
      <c r="N660" s="0"/>
      <c r="O660" s="0"/>
      <c r="Q660" s="0"/>
      <c r="R660" s="0"/>
      <c r="S660" s="0"/>
      <c r="U660" s="0"/>
      <c r="V660" s="0"/>
      <c r="W660" s="0"/>
      <c r="Y660" s="0"/>
      <c r="Z660" s="0"/>
      <c r="AA660" s="0"/>
      <c r="AC660" s="0"/>
      <c r="AD660" s="0"/>
      <c r="AE660" s="0"/>
      <c r="AG660" s="0"/>
      <c r="AH660" s="0"/>
      <c r="AI660" s="0"/>
      <c r="AK660" s="0"/>
      <c r="AL660" s="0"/>
      <c r="AM660" s="0"/>
      <c r="AO660" s="0"/>
      <c r="AP660" s="0"/>
      <c r="AQ660" s="0"/>
      <c r="AS660" s="0"/>
      <c r="AT660" s="0"/>
      <c r="AU660" s="0"/>
      <c r="AW660" s="0"/>
      <c r="AX660" s="0"/>
      <c r="AY660" s="0"/>
      <c r="BA660" s="0"/>
      <c r="BB660" s="0"/>
      <c r="BC660" s="0"/>
      <c r="BE660" s="0"/>
      <c r="BF660" s="0"/>
      <c r="BG660" s="0"/>
      <c r="BI660" s="0"/>
      <c r="BJ660" s="0"/>
      <c r="BK660" s="0"/>
      <c r="BM660" s="0"/>
      <c r="BN660" s="0"/>
      <c r="BO660" s="0"/>
    </row>
    <row r="661" customFormat="false" ht="12.75" hidden="false" customHeight="false" outlineLevel="0" collapsed="false">
      <c r="A661" s="0"/>
      <c r="B661" s="0"/>
      <c r="C661" s="0"/>
      <c r="E661" s="0"/>
      <c r="F661" s="0"/>
      <c r="G661" s="0"/>
      <c r="I661" s="0"/>
      <c r="J661" s="0"/>
      <c r="K661" s="0"/>
      <c r="M661" s="0"/>
      <c r="N661" s="0"/>
      <c r="O661" s="0"/>
      <c r="Q661" s="0"/>
      <c r="R661" s="0"/>
      <c r="S661" s="0"/>
      <c r="U661" s="0"/>
      <c r="V661" s="0"/>
      <c r="W661" s="0"/>
      <c r="Y661" s="0"/>
      <c r="Z661" s="0"/>
      <c r="AA661" s="0"/>
      <c r="AC661" s="0"/>
      <c r="AD661" s="0"/>
      <c r="AE661" s="0"/>
      <c r="AG661" s="0"/>
      <c r="AH661" s="0"/>
      <c r="AI661" s="0"/>
      <c r="AK661" s="0"/>
      <c r="AL661" s="0"/>
      <c r="AM661" s="0"/>
      <c r="AO661" s="0"/>
      <c r="AP661" s="0"/>
      <c r="AQ661" s="0"/>
      <c r="AS661" s="0"/>
      <c r="AT661" s="0"/>
      <c r="AU661" s="0"/>
      <c r="AW661" s="0"/>
      <c r="AX661" s="0"/>
      <c r="AY661" s="0"/>
      <c r="BA661" s="0"/>
      <c r="BB661" s="0"/>
      <c r="BC661" s="0"/>
      <c r="BE661" s="0"/>
      <c r="BF661" s="0"/>
      <c r="BG661" s="0"/>
      <c r="BI661" s="0"/>
      <c r="BJ661" s="0"/>
      <c r="BK661" s="0"/>
      <c r="BM661" s="0"/>
      <c r="BN661" s="0"/>
      <c r="BO661" s="0"/>
    </row>
    <row r="662" customFormat="false" ht="12.75" hidden="false" customHeight="false" outlineLevel="0" collapsed="false">
      <c r="A662" s="0"/>
      <c r="B662" s="0"/>
      <c r="C662" s="0"/>
      <c r="E662" s="0"/>
      <c r="F662" s="0"/>
      <c r="G662" s="0"/>
      <c r="I662" s="0"/>
      <c r="J662" s="0"/>
      <c r="K662" s="0"/>
      <c r="M662" s="0"/>
      <c r="N662" s="0"/>
      <c r="O662" s="0"/>
      <c r="Q662" s="0"/>
      <c r="R662" s="0"/>
      <c r="S662" s="0"/>
      <c r="U662" s="0"/>
      <c r="V662" s="0"/>
      <c r="W662" s="0"/>
      <c r="Y662" s="0"/>
      <c r="Z662" s="0"/>
      <c r="AA662" s="0"/>
      <c r="AC662" s="0"/>
      <c r="AD662" s="0"/>
      <c r="AE662" s="0"/>
      <c r="AG662" s="0"/>
      <c r="AH662" s="0"/>
      <c r="AI662" s="0"/>
      <c r="AK662" s="0"/>
      <c r="AL662" s="0"/>
      <c r="AM662" s="0"/>
      <c r="AO662" s="0"/>
      <c r="AP662" s="0"/>
      <c r="AQ662" s="0"/>
      <c r="AS662" s="0"/>
      <c r="AT662" s="0"/>
      <c r="AU662" s="0"/>
      <c r="AW662" s="0"/>
      <c r="AX662" s="0"/>
      <c r="AY662" s="0"/>
      <c r="BA662" s="0"/>
      <c r="BB662" s="0"/>
      <c r="BC662" s="0"/>
      <c r="BE662" s="0"/>
      <c r="BF662" s="0"/>
      <c r="BG662" s="0"/>
      <c r="BI662" s="0"/>
      <c r="BJ662" s="0"/>
      <c r="BK662" s="0"/>
      <c r="BM662" s="0"/>
      <c r="BN662" s="0"/>
      <c r="BO662" s="0"/>
    </row>
    <row r="663" customFormat="false" ht="12.75" hidden="false" customHeight="false" outlineLevel="0" collapsed="false">
      <c r="A663" s="0"/>
      <c r="B663" s="0"/>
      <c r="C663" s="0"/>
      <c r="E663" s="0"/>
      <c r="F663" s="0"/>
      <c r="G663" s="0"/>
      <c r="I663" s="0"/>
      <c r="J663" s="0"/>
      <c r="K663" s="0"/>
      <c r="M663" s="0"/>
      <c r="N663" s="0"/>
      <c r="O663" s="0"/>
      <c r="Q663" s="0"/>
      <c r="R663" s="0"/>
      <c r="S663" s="0"/>
      <c r="U663" s="0"/>
      <c r="V663" s="0"/>
      <c r="W663" s="0"/>
      <c r="Y663" s="0"/>
      <c r="Z663" s="0"/>
      <c r="AA663" s="0"/>
      <c r="AC663" s="0"/>
      <c r="AD663" s="0"/>
      <c r="AE663" s="0"/>
      <c r="AG663" s="0"/>
      <c r="AH663" s="0"/>
      <c r="AI663" s="0"/>
      <c r="AK663" s="0"/>
      <c r="AL663" s="0"/>
      <c r="AM663" s="0"/>
      <c r="AO663" s="0"/>
      <c r="AP663" s="0"/>
      <c r="AQ663" s="0"/>
      <c r="AS663" s="0"/>
      <c r="AT663" s="0"/>
      <c r="AU663" s="0"/>
      <c r="AW663" s="0"/>
      <c r="AX663" s="0"/>
      <c r="AY663" s="0"/>
      <c r="BA663" s="0"/>
      <c r="BB663" s="0"/>
      <c r="BC663" s="0"/>
      <c r="BE663" s="0"/>
      <c r="BF663" s="0"/>
      <c r="BG663" s="0"/>
      <c r="BI663" s="0"/>
      <c r="BJ663" s="0"/>
      <c r="BK663" s="0"/>
      <c r="BM663" s="0"/>
      <c r="BN663" s="0"/>
      <c r="BO663" s="0"/>
    </row>
    <row r="664" customFormat="false" ht="12.75" hidden="false" customHeight="false" outlineLevel="0" collapsed="false">
      <c r="A664" s="0"/>
      <c r="B664" s="0"/>
      <c r="C664" s="0"/>
      <c r="E664" s="0"/>
      <c r="F664" s="0"/>
      <c r="G664" s="0"/>
      <c r="I664" s="0"/>
      <c r="J664" s="0"/>
      <c r="K664" s="0"/>
      <c r="M664" s="0"/>
      <c r="N664" s="0"/>
      <c r="O664" s="0"/>
      <c r="Q664" s="0"/>
      <c r="R664" s="0"/>
      <c r="S664" s="0"/>
      <c r="U664" s="0"/>
      <c r="V664" s="0"/>
      <c r="W664" s="0"/>
      <c r="Y664" s="0"/>
      <c r="Z664" s="0"/>
      <c r="AA664" s="0"/>
      <c r="AC664" s="0"/>
      <c r="AD664" s="0"/>
      <c r="AE664" s="0"/>
      <c r="AG664" s="0"/>
      <c r="AH664" s="0"/>
      <c r="AI664" s="0"/>
      <c r="AK664" s="0"/>
      <c r="AL664" s="0"/>
      <c r="AM664" s="0"/>
      <c r="AO664" s="0"/>
      <c r="AP664" s="0"/>
      <c r="AQ664" s="0"/>
      <c r="AS664" s="0"/>
      <c r="AT664" s="0"/>
      <c r="AU664" s="0"/>
      <c r="AW664" s="0"/>
      <c r="AX664" s="0"/>
      <c r="AY664" s="0"/>
      <c r="BA664" s="0"/>
      <c r="BB664" s="0"/>
      <c r="BC664" s="0"/>
      <c r="BE664" s="0"/>
      <c r="BF664" s="0"/>
      <c r="BG664" s="0"/>
      <c r="BI664" s="0"/>
      <c r="BJ664" s="0"/>
      <c r="BK664" s="0"/>
      <c r="BM664" s="0"/>
      <c r="BN664" s="0"/>
      <c r="BO664" s="0"/>
    </row>
    <row r="665" customFormat="false" ht="12.75" hidden="false" customHeight="false" outlineLevel="0" collapsed="false">
      <c r="A665" s="0"/>
      <c r="B665" s="0"/>
      <c r="C665" s="0"/>
      <c r="E665" s="0"/>
      <c r="F665" s="0"/>
      <c r="G665" s="0"/>
      <c r="I665" s="0"/>
      <c r="J665" s="0"/>
      <c r="K665" s="0"/>
      <c r="M665" s="0"/>
      <c r="N665" s="0"/>
      <c r="O665" s="0"/>
      <c r="Q665" s="0"/>
      <c r="R665" s="0"/>
      <c r="S665" s="0"/>
      <c r="U665" s="0"/>
      <c r="V665" s="0"/>
      <c r="W665" s="0"/>
      <c r="Y665" s="0"/>
      <c r="Z665" s="0"/>
      <c r="AA665" s="0"/>
      <c r="AC665" s="0"/>
      <c r="AD665" s="0"/>
      <c r="AE665" s="0"/>
      <c r="AG665" s="0"/>
      <c r="AH665" s="0"/>
      <c r="AI665" s="0"/>
      <c r="AK665" s="0"/>
      <c r="AL665" s="0"/>
      <c r="AM665" s="0"/>
      <c r="AO665" s="0"/>
      <c r="AP665" s="0"/>
      <c r="AQ665" s="0"/>
      <c r="AS665" s="0"/>
      <c r="AT665" s="0"/>
      <c r="AU665" s="0"/>
      <c r="AW665" s="0"/>
      <c r="AX665" s="0"/>
      <c r="AY665" s="0"/>
      <c r="BA665" s="0"/>
      <c r="BB665" s="0"/>
      <c r="BC665" s="0"/>
      <c r="BE665" s="0"/>
      <c r="BF665" s="0"/>
      <c r="BG665" s="0"/>
      <c r="BI665" s="0"/>
      <c r="BJ665" s="0"/>
      <c r="BK665" s="0"/>
      <c r="BM665" s="0"/>
      <c r="BN665" s="0"/>
      <c r="BO665" s="0"/>
    </row>
    <row r="666" customFormat="false" ht="12.75" hidden="false" customHeight="false" outlineLevel="0" collapsed="false">
      <c r="A666" s="0"/>
      <c r="B666" s="0"/>
      <c r="C666" s="0"/>
      <c r="E666" s="0"/>
      <c r="F666" s="0"/>
      <c r="G666" s="0"/>
      <c r="I666" s="0"/>
      <c r="J666" s="0"/>
      <c r="K666" s="0"/>
      <c r="M666" s="0"/>
      <c r="N666" s="0"/>
      <c r="O666" s="0"/>
      <c r="Q666" s="0"/>
      <c r="R666" s="0"/>
      <c r="S666" s="0"/>
      <c r="U666" s="0"/>
      <c r="V666" s="0"/>
      <c r="W666" s="0"/>
      <c r="Y666" s="0"/>
      <c r="Z666" s="0"/>
      <c r="AA666" s="0"/>
      <c r="AC666" s="0"/>
      <c r="AD666" s="0"/>
      <c r="AE666" s="0"/>
      <c r="AG666" s="0"/>
      <c r="AH666" s="0"/>
      <c r="AI666" s="0"/>
      <c r="AK666" s="0"/>
      <c r="AL666" s="0"/>
      <c r="AM666" s="0"/>
      <c r="AO666" s="0"/>
      <c r="AP666" s="0"/>
      <c r="AQ666" s="0"/>
      <c r="AS666" s="0"/>
      <c r="AT666" s="0"/>
      <c r="AU666" s="0"/>
      <c r="AW666" s="0"/>
      <c r="AX666" s="0"/>
      <c r="AY666" s="0"/>
      <c r="BA666" s="0"/>
      <c r="BB666" s="0"/>
      <c r="BC666" s="0"/>
      <c r="BE666" s="0"/>
      <c r="BF666" s="0"/>
      <c r="BG666" s="0"/>
      <c r="BI666" s="0"/>
      <c r="BJ666" s="0"/>
      <c r="BK666" s="0"/>
      <c r="BM666" s="0"/>
      <c r="BN666" s="0"/>
      <c r="BO666" s="0"/>
    </row>
    <row r="667" customFormat="false" ht="12.75" hidden="false" customHeight="false" outlineLevel="0" collapsed="false">
      <c r="A667" s="0"/>
      <c r="B667" s="0"/>
      <c r="C667" s="0"/>
      <c r="E667" s="0"/>
      <c r="F667" s="0"/>
      <c r="G667" s="0"/>
      <c r="I667" s="0"/>
      <c r="J667" s="0"/>
      <c r="K667" s="0"/>
      <c r="M667" s="0"/>
      <c r="N667" s="0"/>
      <c r="O667" s="0"/>
      <c r="Q667" s="0"/>
      <c r="R667" s="0"/>
      <c r="S667" s="0"/>
      <c r="U667" s="0"/>
      <c r="V667" s="0"/>
      <c r="W667" s="0"/>
      <c r="Y667" s="0"/>
      <c r="Z667" s="0"/>
      <c r="AA667" s="0"/>
      <c r="AC667" s="0"/>
      <c r="AD667" s="0"/>
      <c r="AE667" s="0"/>
      <c r="AG667" s="0"/>
      <c r="AH667" s="0"/>
      <c r="AI667" s="0"/>
      <c r="AK667" s="0"/>
      <c r="AL667" s="0"/>
      <c r="AM667" s="0"/>
      <c r="AO667" s="0"/>
      <c r="AP667" s="0"/>
      <c r="AQ667" s="0"/>
      <c r="AS667" s="0"/>
      <c r="AT667" s="0"/>
      <c r="AU667" s="0"/>
      <c r="AW667" s="0"/>
      <c r="AX667" s="0"/>
      <c r="AY667" s="0"/>
      <c r="BA667" s="0"/>
      <c r="BB667" s="0"/>
      <c r="BC667" s="0"/>
      <c r="BE667" s="0"/>
      <c r="BF667" s="0"/>
      <c r="BG667" s="0"/>
      <c r="BI667" s="0"/>
      <c r="BJ667" s="0"/>
      <c r="BK667" s="0"/>
      <c r="BM667" s="0"/>
      <c r="BN667" s="0"/>
      <c r="BO667" s="0"/>
    </row>
    <row r="668" customFormat="false" ht="12.75" hidden="false" customHeight="false" outlineLevel="0" collapsed="false">
      <c r="A668" s="0"/>
      <c r="B668" s="0"/>
      <c r="C668" s="0"/>
      <c r="E668" s="0"/>
      <c r="F668" s="0"/>
      <c r="G668" s="0"/>
      <c r="I668" s="0"/>
      <c r="J668" s="0"/>
      <c r="K668" s="0"/>
      <c r="M668" s="0"/>
      <c r="N668" s="0"/>
      <c r="O668" s="0"/>
      <c r="Q668" s="0"/>
      <c r="R668" s="0"/>
      <c r="S668" s="0"/>
      <c r="U668" s="0"/>
      <c r="V668" s="0"/>
      <c r="W668" s="0"/>
      <c r="Y668" s="0"/>
      <c r="Z668" s="0"/>
      <c r="AA668" s="0"/>
      <c r="AC668" s="0"/>
      <c r="AD668" s="0"/>
      <c r="AE668" s="0"/>
      <c r="AG668" s="0"/>
      <c r="AH668" s="0"/>
      <c r="AI668" s="0"/>
      <c r="AK668" s="0"/>
      <c r="AL668" s="0"/>
      <c r="AM668" s="0"/>
      <c r="AO668" s="0"/>
      <c r="AP668" s="0"/>
      <c r="AQ668" s="0"/>
      <c r="AS668" s="0"/>
      <c r="AT668" s="0"/>
      <c r="AU668" s="0"/>
      <c r="AW668" s="0"/>
      <c r="AX668" s="0"/>
      <c r="AY668" s="0"/>
      <c r="BA668" s="0"/>
      <c r="BB668" s="0"/>
      <c r="BC668" s="0"/>
      <c r="BE668" s="0"/>
      <c r="BF668" s="0"/>
      <c r="BG668" s="0"/>
      <c r="BI668" s="0"/>
      <c r="BJ668" s="0"/>
      <c r="BK668" s="0"/>
      <c r="BM668" s="0"/>
      <c r="BN668" s="0"/>
      <c r="BO668" s="0"/>
    </row>
    <row r="669" customFormat="false" ht="12.75" hidden="false" customHeight="false" outlineLevel="0" collapsed="false">
      <c r="A669" s="0"/>
      <c r="B669" s="0"/>
      <c r="C669" s="0"/>
      <c r="E669" s="0"/>
      <c r="F669" s="0"/>
      <c r="G669" s="0"/>
      <c r="I669" s="0"/>
      <c r="J669" s="0"/>
      <c r="K669" s="0"/>
      <c r="M669" s="0"/>
      <c r="N669" s="0"/>
      <c r="O669" s="0"/>
      <c r="Q669" s="0"/>
      <c r="R669" s="0"/>
      <c r="S669" s="0"/>
      <c r="U669" s="0"/>
      <c r="V669" s="0"/>
      <c r="W669" s="0"/>
      <c r="Y669" s="0"/>
      <c r="Z669" s="0"/>
      <c r="AA669" s="0"/>
      <c r="AC669" s="0"/>
      <c r="AD669" s="0"/>
      <c r="AE669" s="0"/>
      <c r="AG669" s="0"/>
      <c r="AH669" s="0"/>
      <c r="AI669" s="0"/>
      <c r="AK669" s="0"/>
      <c r="AL669" s="0"/>
      <c r="AM669" s="0"/>
      <c r="AO669" s="0"/>
      <c r="AP669" s="0"/>
      <c r="AQ669" s="0"/>
      <c r="AS669" s="0"/>
      <c r="AT669" s="0"/>
      <c r="AU669" s="0"/>
      <c r="AW669" s="0"/>
      <c r="AX669" s="0"/>
      <c r="AY669" s="0"/>
      <c r="BA669" s="0"/>
      <c r="BB669" s="0"/>
      <c r="BC669" s="0"/>
      <c r="BE669" s="0"/>
      <c r="BF669" s="0"/>
      <c r="BG669" s="0"/>
      <c r="BI669" s="0"/>
      <c r="BJ669" s="0"/>
      <c r="BK669" s="0"/>
      <c r="BM669" s="0"/>
      <c r="BN669" s="0"/>
      <c r="BO669" s="0"/>
    </row>
    <row r="670" customFormat="false" ht="12.75" hidden="false" customHeight="false" outlineLevel="0" collapsed="false">
      <c r="A670" s="0"/>
      <c r="B670" s="0"/>
      <c r="C670" s="0"/>
      <c r="E670" s="0"/>
      <c r="F670" s="0"/>
      <c r="G670" s="0"/>
      <c r="I670" s="0"/>
      <c r="J670" s="0"/>
      <c r="K670" s="0"/>
      <c r="M670" s="0"/>
      <c r="N670" s="0"/>
      <c r="O670" s="0"/>
      <c r="Q670" s="0"/>
      <c r="R670" s="0"/>
      <c r="S670" s="0"/>
      <c r="U670" s="0"/>
      <c r="V670" s="0"/>
      <c r="W670" s="0"/>
      <c r="Y670" s="0"/>
      <c r="Z670" s="0"/>
      <c r="AA670" s="0"/>
      <c r="AC670" s="0"/>
      <c r="AD670" s="0"/>
      <c r="AE670" s="0"/>
      <c r="AG670" s="0"/>
      <c r="AH670" s="0"/>
      <c r="AI670" s="0"/>
      <c r="AK670" s="0"/>
      <c r="AL670" s="0"/>
      <c r="AM670" s="0"/>
      <c r="AO670" s="0"/>
      <c r="AP670" s="0"/>
      <c r="AQ670" s="0"/>
      <c r="AS670" s="0"/>
      <c r="AT670" s="0"/>
      <c r="AU670" s="0"/>
      <c r="AW670" s="0"/>
      <c r="AX670" s="0"/>
      <c r="AY670" s="0"/>
      <c r="BA670" s="0"/>
      <c r="BB670" s="0"/>
      <c r="BC670" s="0"/>
      <c r="BE670" s="0"/>
      <c r="BF670" s="0"/>
      <c r="BG670" s="0"/>
      <c r="BI670" s="0"/>
      <c r="BJ670" s="0"/>
      <c r="BK670" s="0"/>
      <c r="BM670" s="0"/>
      <c r="BN670" s="0"/>
      <c r="BO670" s="0"/>
    </row>
    <row r="671" customFormat="false" ht="12.75" hidden="false" customHeight="false" outlineLevel="0" collapsed="false">
      <c r="A671" s="0"/>
      <c r="B671" s="0"/>
      <c r="C671" s="0"/>
      <c r="E671" s="0"/>
      <c r="F671" s="0"/>
      <c r="G671" s="0"/>
      <c r="I671" s="0"/>
      <c r="J671" s="0"/>
      <c r="K671" s="0"/>
      <c r="M671" s="0"/>
      <c r="N671" s="0"/>
      <c r="O671" s="0"/>
      <c r="Q671" s="0"/>
      <c r="R671" s="0"/>
      <c r="S671" s="0"/>
      <c r="U671" s="0"/>
      <c r="V671" s="0"/>
      <c r="W671" s="0"/>
      <c r="Y671" s="0"/>
      <c r="Z671" s="0"/>
      <c r="AA671" s="0"/>
      <c r="AC671" s="0"/>
      <c r="AD671" s="0"/>
      <c r="AE671" s="0"/>
      <c r="AG671" s="0"/>
      <c r="AH671" s="0"/>
      <c r="AI671" s="0"/>
      <c r="AK671" s="0"/>
      <c r="AL671" s="0"/>
      <c r="AM671" s="0"/>
      <c r="AO671" s="0"/>
      <c r="AP671" s="0"/>
      <c r="AQ671" s="0"/>
      <c r="AS671" s="0"/>
      <c r="AT671" s="0"/>
      <c r="AU671" s="0"/>
      <c r="AW671" s="0"/>
      <c r="AX671" s="0"/>
      <c r="AY671" s="0"/>
      <c r="BA671" s="0"/>
      <c r="BB671" s="0"/>
      <c r="BC671" s="0"/>
      <c r="BE671" s="0"/>
      <c r="BF671" s="0"/>
      <c r="BG671" s="0"/>
      <c r="BI671" s="0"/>
      <c r="BJ671" s="0"/>
      <c r="BK671" s="0"/>
      <c r="BM671" s="0"/>
      <c r="BN671" s="0"/>
      <c r="BO671" s="0"/>
    </row>
    <row r="672" customFormat="false" ht="12.75" hidden="false" customHeight="false" outlineLevel="0" collapsed="false">
      <c r="A672" s="0"/>
      <c r="B672" s="0"/>
      <c r="C672" s="0"/>
      <c r="E672" s="0"/>
      <c r="F672" s="0"/>
      <c r="G672" s="0"/>
      <c r="I672" s="0"/>
      <c r="J672" s="0"/>
      <c r="K672" s="0"/>
      <c r="M672" s="0"/>
      <c r="N672" s="0"/>
      <c r="O672" s="0"/>
      <c r="Q672" s="0"/>
      <c r="R672" s="0"/>
      <c r="S672" s="0"/>
      <c r="U672" s="0"/>
      <c r="V672" s="0"/>
      <c r="W672" s="0"/>
      <c r="Y672" s="0"/>
      <c r="Z672" s="0"/>
      <c r="AA672" s="0"/>
      <c r="AC672" s="0"/>
      <c r="AD672" s="0"/>
      <c r="AE672" s="0"/>
      <c r="AG672" s="0"/>
      <c r="AH672" s="0"/>
      <c r="AI672" s="0"/>
      <c r="AK672" s="0"/>
      <c r="AL672" s="0"/>
      <c r="AM672" s="0"/>
      <c r="AO672" s="0"/>
      <c r="AP672" s="0"/>
      <c r="AQ672" s="0"/>
      <c r="AS672" s="0"/>
      <c r="AT672" s="0"/>
      <c r="AU672" s="0"/>
      <c r="AW672" s="0"/>
      <c r="AX672" s="0"/>
      <c r="AY672" s="0"/>
      <c r="BA672" s="0"/>
      <c r="BB672" s="0"/>
      <c r="BC672" s="0"/>
      <c r="BE672" s="0"/>
      <c r="BF672" s="0"/>
      <c r="BG672" s="0"/>
      <c r="BI672" s="0"/>
      <c r="BJ672" s="0"/>
      <c r="BK672" s="0"/>
      <c r="BM672" s="0"/>
      <c r="BN672" s="0"/>
      <c r="BO672" s="0"/>
    </row>
    <row r="673" customFormat="false" ht="12.75" hidden="false" customHeight="false" outlineLevel="0" collapsed="false">
      <c r="A673" s="0"/>
      <c r="B673" s="0"/>
      <c r="C673" s="0"/>
      <c r="E673" s="0"/>
      <c r="F673" s="0"/>
      <c r="G673" s="0"/>
      <c r="I673" s="0"/>
      <c r="J673" s="0"/>
      <c r="K673" s="0"/>
      <c r="M673" s="0"/>
      <c r="N673" s="0"/>
      <c r="O673" s="0"/>
      <c r="Q673" s="0"/>
      <c r="R673" s="0"/>
      <c r="S673" s="0"/>
      <c r="U673" s="0"/>
      <c r="V673" s="0"/>
      <c r="W673" s="0"/>
      <c r="Y673" s="0"/>
      <c r="Z673" s="0"/>
      <c r="AA673" s="0"/>
      <c r="AC673" s="0"/>
      <c r="AD673" s="0"/>
      <c r="AE673" s="0"/>
      <c r="AG673" s="0"/>
      <c r="AH673" s="0"/>
      <c r="AI673" s="0"/>
      <c r="AK673" s="0"/>
      <c r="AL673" s="0"/>
      <c r="AM673" s="0"/>
      <c r="AO673" s="0"/>
      <c r="AP673" s="0"/>
      <c r="AQ673" s="0"/>
      <c r="AS673" s="0"/>
      <c r="AT673" s="0"/>
      <c r="AU673" s="0"/>
      <c r="AW673" s="0"/>
      <c r="AX673" s="0"/>
      <c r="AY673" s="0"/>
      <c r="BA673" s="0"/>
      <c r="BB673" s="0"/>
      <c r="BC673" s="0"/>
      <c r="BE673" s="0"/>
      <c r="BF673" s="0"/>
      <c r="BG673" s="0"/>
      <c r="BI673" s="0"/>
      <c r="BJ673" s="0"/>
      <c r="BK673" s="0"/>
      <c r="BM673" s="0"/>
      <c r="BN673" s="0"/>
      <c r="BO673" s="0"/>
    </row>
    <row r="674" customFormat="false" ht="12.75" hidden="false" customHeight="false" outlineLevel="0" collapsed="false">
      <c r="A674" s="0"/>
      <c r="B674" s="0"/>
      <c r="C674" s="0"/>
      <c r="E674" s="0"/>
      <c r="F674" s="0"/>
      <c r="G674" s="0"/>
      <c r="I674" s="0"/>
      <c r="J674" s="0"/>
      <c r="K674" s="0"/>
      <c r="M674" s="0"/>
      <c r="N674" s="0"/>
      <c r="O674" s="0"/>
      <c r="Q674" s="0"/>
      <c r="R674" s="0"/>
      <c r="S674" s="0"/>
      <c r="U674" s="0"/>
      <c r="V674" s="0"/>
      <c r="W674" s="0"/>
      <c r="Y674" s="0"/>
      <c r="Z674" s="0"/>
      <c r="AA674" s="0"/>
      <c r="AC674" s="0"/>
      <c r="AD674" s="0"/>
      <c r="AE674" s="0"/>
      <c r="AG674" s="0"/>
      <c r="AH674" s="0"/>
      <c r="AI674" s="0"/>
      <c r="AK674" s="0"/>
      <c r="AL674" s="0"/>
      <c r="AM674" s="0"/>
      <c r="AO674" s="0"/>
      <c r="AP674" s="0"/>
      <c r="AQ674" s="0"/>
      <c r="AS674" s="0"/>
      <c r="AT674" s="0"/>
      <c r="AU674" s="0"/>
      <c r="AW674" s="0"/>
      <c r="AX674" s="0"/>
      <c r="AY674" s="0"/>
      <c r="BA674" s="0"/>
      <c r="BB674" s="0"/>
      <c r="BC674" s="0"/>
      <c r="BE674" s="0"/>
      <c r="BF674" s="0"/>
      <c r="BG674" s="0"/>
      <c r="BI674" s="0"/>
      <c r="BJ674" s="0"/>
      <c r="BK674" s="0"/>
      <c r="BM674" s="0"/>
      <c r="BN674" s="0"/>
      <c r="BO674" s="0"/>
    </row>
    <row r="675" customFormat="false" ht="12.75" hidden="false" customHeight="false" outlineLevel="0" collapsed="false">
      <c r="A675" s="0"/>
      <c r="B675" s="0"/>
      <c r="C675" s="0"/>
      <c r="E675" s="0"/>
      <c r="F675" s="0"/>
      <c r="G675" s="0"/>
      <c r="I675" s="0"/>
      <c r="J675" s="0"/>
      <c r="K675" s="0"/>
      <c r="M675" s="0"/>
      <c r="N675" s="0"/>
      <c r="O675" s="0"/>
      <c r="Q675" s="0"/>
      <c r="R675" s="0"/>
      <c r="S675" s="0"/>
      <c r="U675" s="0"/>
      <c r="V675" s="0"/>
      <c r="W675" s="0"/>
      <c r="Y675" s="0"/>
      <c r="Z675" s="0"/>
      <c r="AA675" s="0"/>
      <c r="AC675" s="0"/>
      <c r="AD675" s="0"/>
      <c r="AE675" s="0"/>
      <c r="AG675" s="0"/>
      <c r="AH675" s="0"/>
      <c r="AI675" s="0"/>
      <c r="AK675" s="0"/>
      <c r="AL675" s="0"/>
      <c r="AM675" s="0"/>
      <c r="AO675" s="0"/>
      <c r="AP675" s="0"/>
      <c r="AQ675" s="0"/>
      <c r="AS675" s="0"/>
      <c r="AT675" s="0"/>
      <c r="AU675" s="0"/>
      <c r="AW675" s="0"/>
      <c r="AX675" s="0"/>
      <c r="AY675" s="0"/>
      <c r="BA675" s="0"/>
      <c r="BB675" s="0"/>
      <c r="BC675" s="0"/>
      <c r="BE675" s="0"/>
      <c r="BF675" s="0"/>
      <c r="BG675" s="0"/>
      <c r="BI675" s="0"/>
      <c r="BJ675" s="0"/>
      <c r="BK675" s="0"/>
      <c r="BM675" s="0"/>
      <c r="BN675" s="0"/>
      <c r="BO675" s="0"/>
    </row>
    <row r="676" customFormat="false" ht="12.75" hidden="false" customHeight="false" outlineLevel="0" collapsed="false">
      <c r="A676" s="0"/>
      <c r="B676" s="0"/>
      <c r="C676" s="0"/>
      <c r="E676" s="0"/>
      <c r="F676" s="0"/>
      <c r="G676" s="0"/>
      <c r="I676" s="0"/>
      <c r="J676" s="0"/>
      <c r="K676" s="0"/>
      <c r="M676" s="0"/>
      <c r="N676" s="0"/>
      <c r="O676" s="0"/>
      <c r="Q676" s="0"/>
      <c r="R676" s="0"/>
      <c r="S676" s="0"/>
      <c r="U676" s="0"/>
      <c r="V676" s="0"/>
      <c r="W676" s="0"/>
      <c r="Y676" s="0"/>
      <c r="Z676" s="0"/>
      <c r="AA676" s="0"/>
      <c r="AC676" s="0"/>
      <c r="AD676" s="0"/>
      <c r="AE676" s="0"/>
      <c r="AG676" s="0"/>
      <c r="AH676" s="0"/>
      <c r="AI676" s="0"/>
      <c r="AK676" s="0"/>
      <c r="AL676" s="0"/>
      <c r="AM676" s="0"/>
      <c r="AO676" s="0"/>
      <c r="AP676" s="0"/>
      <c r="AQ676" s="0"/>
      <c r="AS676" s="0"/>
      <c r="AT676" s="0"/>
      <c r="AU676" s="0"/>
      <c r="AW676" s="0"/>
      <c r="AX676" s="0"/>
      <c r="AY676" s="0"/>
      <c r="BA676" s="0"/>
      <c r="BB676" s="0"/>
      <c r="BC676" s="0"/>
      <c r="BE676" s="0"/>
      <c r="BF676" s="0"/>
      <c r="BG676" s="0"/>
      <c r="BI676" s="0"/>
      <c r="BJ676" s="0"/>
      <c r="BK676" s="0"/>
      <c r="BM676" s="0"/>
      <c r="BN676" s="0"/>
      <c r="BO676" s="0"/>
    </row>
    <row r="677" customFormat="false" ht="12.75" hidden="false" customHeight="false" outlineLevel="0" collapsed="false">
      <c r="A677" s="0"/>
      <c r="B677" s="0"/>
      <c r="C677" s="0"/>
      <c r="E677" s="0"/>
      <c r="F677" s="0"/>
      <c r="G677" s="0"/>
      <c r="I677" s="0"/>
      <c r="J677" s="0"/>
      <c r="K677" s="0"/>
      <c r="M677" s="0"/>
      <c r="N677" s="0"/>
      <c r="O677" s="0"/>
      <c r="Q677" s="0"/>
      <c r="R677" s="0"/>
      <c r="S677" s="0"/>
      <c r="U677" s="0"/>
      <c r="V677" s="0"/>
      <c r="W677" s="0"/>
      <c r="Y677" s="0"/>
      <c r="Z677" s="0"/>
      <c r="AA677" s="0"/>
      <c r="AC677" s="0"/>
      <c r="AD677" s="0"/>
      <c r="AE677" s="0"/>
      <c r="AG677" s="0"/>
      <c r="AH677" s="0"/>
      <c r="AI677" s="0"/>
      <c r="AK677" s="0"/>
      <c r="AL677" s="0"/>
      <c r="AM677" s="0"/>
      <c r="AO677" s="0"/>
      <c r="AP677" s="0"/>
      <c r="AQ677" s="0"/>
      <c r="AS677" s="0"/>
      <c r="AT677" s="0"/>
      <c r="AU677" s="0"/>
      <c r="AW677" s="0"/>
      <c r="AX677" s="0"/>
      <c r="AY677" s="0"/>
      <c r="BA677" s="0"/>
      <c r="BB677" s="0"/>
      <c r="BC677" s="0"/>
      <c r="BE677" s="0"/>
      <c r="BF677" s="0"/>
      <c r="BG677" s="0"/>
      <c r="BI677" s="0"/>
      <c r="BJ677" s="0"/>
      <c r="BK677" s="0"/>
      <c r="BM677" s="0"/>
      <c r="BN677" s="0"/>
      <c r="BO677" s="0"/>
    </row>
    <row r="678" customFormat="false" ht="12.75" hidden="false" customHeight="false" outlineLevel="0" collapsed="false">
      <c r="A678" s="0"/>
      <c r="B678" s="0"/>
      <c r="C678" s="0"/>
      <c r="E678" s="0"/>
      <c r="F678" s="0"/>
      <c r="G678" s="0"/>
      <c r="I678" s="0"/>
      <c r="J678" s="0"/>
      <c r="K678" s="0"/>
      <c r="M678" s="0"/>
      <c r="N678" s="0"/>
      <c r="O678" s="0"/>
      <c r="Q678" s="0"/>
      <c r="R678" s="0"/>
      <c r="S678" s="0"/>
      <c r="U678" s="0"/>
      <c r="V678" s="0"/>
      <c r="W678" s="0"/>
      <c r="Y678" s="0"/>
      <c r="Z678" s="0"/>
      <c r="AA678" s="0"/>
      <c r="AC678" s="0"/>
      <c r="AD678" s="0"/>
      <c r="AE678" s="0"/>
      <c r="AG678" s="0"/>
      <c r="AH678" s="0"/>
      <c r="AI678" s="0"/>
      <c r="AK678" s="0"/>
      <c r="AL678" s="0"/>
      <c r="AM678" s="0"/>
      <c r="AO678" s="0"/>
      <c r="AP678" s="0"/>
      <c r="AQ678" s="0"/>
      <c r="AS678" s="0"/>
      <c r="AT678" s="0"/>
      <c r="AU678" s="0"/>
      <c r="AW678" s="0"/>
      <c r="AX678" s="0"/>
      <c r="AY678" s="0"/>
      <c r="BA678" s="0"/>
      <c r="BB678" s="0"/>
      <c r="BC678" s="0"/>
      <c r="BE678" s="0"/>
      <c r="BF678" s="0"/>
      <c r="BG678" s="0"/>
      <c r="BI678" s="0"/>
      <c r="BJ678" s="0"/>
      <c r="BK678" s="0"/>
      <c r="BM678" s="0"/>
      <c r="BN678" s="0"/>
      <c r="BO678" s="0"/>
    </row>
    <row r="679" customFormat="false" ht="12.75" hidden="false" customHeight="false" outlineLevel="0" collapsed="false">
      <c r="A679" s="0"/>
      <c r="B679" s="0"/>
      <c r="C679" s="0"/>
      <c r="E679" s="0"/>
      <c r="F679" s="0"/>
      <c r="G679" s="0"/>
      <c r="I679" s="0"/>
      <c r="J679" s="0"/>
      <c r="K679" s="0"/>
      <c r="M679" s="0"/>
      <c r="N679" s="0"/>
      <c r="O679" s="0"/>
      <c r="Q679" s="0"/>
      <c r="R679" s="0"/>
      <c r="S679" s="0"/>
      <c r="U679" s="0"/>
      <c r="V679" s="0"/>
      <c r="W679" s="0"/>
      <c r="Y679" s="0"/>
      <c r="Z679" s="0"/>
      <c r="AA679" s="0"/>
      <c r="AC679" s="0"/>
      <c r="AD679" s="0"/>
      <c r="AE679" s="0"/>
      <c r="AG679" s="0"/>
      <c r="AH679" s="0"/>
      <c r="AI679" s="0"/>
      <c r="AK679" s="0"/>
      <c r="AL679" s="0"/>
      <c r="AM679" s="0"/>
      <c r="AO679" s="0"/>
      <c r="AP679" s="0"/>
      <c r="AQ679" s="0"/>
      <c r="AS679" s="0"/>
      <c r="AT679" s="0"/>
      <c r="AU679" s="0"/>
      <c r="AW679" s="0"/>
      <c r="AX679" s="0"/>
      <c r="AY679" s="0"/>
      <c r="BA679" s="0"/>
      <c r="BB679" s="0"/>
      <c r="BC679" s="0"/>
      <c r="BE679" s="0"/>
      <c r="BF679" s="0"/>
      <c r="BG679" s="0"/>
      <c r="BI679" s="0"/>
      <c r="BJ679" s="0"/>
      <c r="BK679" s="0"/>
      <c r="BM679" s="0"/>
      <c r="BN679" s="0"/>
      <c r="BO679" s="0"/>
    </row>
    <row r="680" customFormat="false" ht="12.75" hidden="false" customHeight="false" outlineLevel="0" collapsed="false">
      <c r="A680" s="0"/>
      <c r="B680" s="0"/>
      <c r="C680" s="0"/>
      <c r="E680" s="0"/>
      <c r="F680" s="0"/>
      <c r="G680" s="0"/>
      <c r="I680" s="0"/>
      <c r="J680" s="0"/>
      <c r="K680" s="0"/>
      <c r="M680" s="0"/>
      <c r="N680" s="0"/>
      <c r="O680" s="0"/>
      <c r="Q680" s="0"/>
      <c r="R680" s="0"/>
      <c r="S680" s="0"/>
      <c r="U680" s="0"/>
      <c r="V680" s="0"/>
      <c r="W680" s="0"/>
      <c r="Y680" s="0"/>
      <c r="Z680" s="0"/>
      <c r="AA680" s="0"/>
      <c r="AC680" s="0"/>
      <c r="AD680" s="0"/>
      <c r="AE680" s="0"/>
      <c r="AG680" s="0"/>
      <c r="AH680" s="0"/>
      <c r="AI680" s="0"/>
      <c r="AK680" s="0"/>
      <c r="AL680" s="0"/>
      <c r="AM680" s="0"/>
      <c r="AO680" s="0"/>
      <c r="AP680" s="0"/>
      <c r="AQ680" s="0"/>
      <c r="AS680" s="0"/>
      <c r="AT680" s="0"/>
      <c r="AU680" s="0"/>
      <c r="AW680" s="0"/>
      <c r="AX680" s="0"/>
      <c r="AY680" s="0"/>
      <c r="BA680" s="0"/>
      <c r="BB680" s="0"/>
      <c r="BC680" s="0"/>
      <c r="BE680" s="0"/>
      <c r="BF680" s="0"/>
      <c r="BG680" s="0"/>
      <c r="BI680" s="0"/>
      <c r="BJ680" s="0"/>
      <c r="BK680" s="0"/>
      <c r="BM680" s="0"/>
      <c r="BN680" s="0"/>
      <c r="BO680" s="0"/>
    </row>
    <row r="681" customFormat="false" ht="12.75" hidden="false" customHeight="false" outlineLevel="0" collapsed="false">
      <c r="A681" s="0"/>
      <c r="B681" s="0"/>
      <c r="C681" s="0"/>
      <c r="E681" s="0"/>
      <c r="F681" s="0"/>
      <c r="G681" s="0"/>
      <c r="I681" s="0"/>
      <c r="J681" s="0"/>
      <c r="K681" s="0"/>
      <c r="M681" s="0"/>
      <c r="N681" s="0"/>
      <c r="O681" s="0"/>
      <c r="Q681" s="0"/>
      <c r="R681" s="0"/>
      <c r="S681" s="0"/>
      <c r="U681" s="0"/>
      <c r="V681" s="0"/>
      <c r="W681" s="0"/>
      <c r="Y681" s="0"/>
      <c r="Z681" s="0"/>
      <c r="AA681" s="0"/>
      <c r="AC681" s="0"/>
      <c r="AD681" s="0"/>
      <c r="AE681" s="0"/>
      <c r="AG681" s="0"/>
      <c r="AH681" s="0"/>
      <c r="AI681" s="0"/>
      <c r="AK681" s="0"/>
      <c r="AL681" s="0"/>
      <c r="AM681" s="0"/>
      <c r="AO681" s="0"/>
      <c r="AP681" s="0"/>
      <c r="AQ681" s="0"/>
      <c r="AS681" s="0"/>
      <c r="AT681" s="0"/>
      <c r="AU681" s="0"/>
      <c r="AW681" s="0"/>
      <c r="AX681" s="0"/>
      <c r="AY681" s="0"/>
      <c r="BA681" s="0"/>
      <c r="BB681" s="0"/>
      <c r="BC681" s="0"/>
      <c r="BE681" s="0"/>
      <c r="BF681" s="0"/>
      <c r="BG681" s="0"/>
      <c r="BI681" s="0"/>
      <c r="BJ681" s="0"/>
      <c r="BK681" s="0"/>
      <c r="BM681" s="0"/>
      <c r="BN681" s="0"/>
      <c r="BO681" s="0"/>
    </row>
    <row r="682" customFormat="false" ht="12.75" hidden="false" customHeight="false" outlineLevel="0" collapsed="false">
      <c r="A682" s="0"/>
      <c r="B682" s="0"/>
      <c r="C682" s="0"/>
      <c r="E682" s="0"/>
      <c r="F682" s="0"/>
      <c r="G682" s="0"/>
      <c r="I682" s="0"/>
      <c r="J682" s="0"/>
      <c r="K682" s="0"/>
      <c r="M682" s="0"/>
      <c r="N682" s="0"/>
      <c r="O682" s="0"/>
      <c r="Q682" s="0"/>
      <c r="R682" s="0"/>
      <c r="S682" s="0"/>
      <c r="U682" s="0"/>
      <c r="V682" s="0"/>
      <c r="W682" s="0"/>
      <c r="Y682" s="0"/>
      <c r="Z682" s="0"/>
      <c r="AA682" s="0"/>
      <c r="AC682" s="0"/>
      <c r="AD682" s="0"/>
      <c r="AE682" s="0"/>
      <c r="AG682" s="0"/>
      <c r="AH682" s="0"/>
      <c r="AI682" s="0"/>
      <c r="AK682" s="0"/>
      <c r="AL682" s="0"/>
      <c r="AM682" s="0"/>
      <c r="AO682" s="0"/>
      <c r="AP682" s="0"/>
      <c r="AQ682" s="0"/>
      <c r="AS682" s="0"/>
      <c r="AT682" s="0"/>
      <c r="AU682" s="0"/>
      <c r="AW682" s="0"/>
      <c r="AX682" s="0"/>
      <c r="AY682" s="0"/>
      <c r="BA682" s="0"/>
      <c r="BB682" s="0"/>
      <c r="BC682" s="0"/>
      <c r="BE682" s="0"/>
      <c r="BF682" s="0"/>
      <c r="BG682" s="0"/>
      <c r="BI682" s="0"/>
      <c r="BJ682" s="0"/>
      <c r="BK682" s="0"/>
      <c r="BM682" s="0"/>
      <c r="BN682" s="0"/>
      <c r="BO682" s="0"/>
    </row>
    <row r="683" customFormat="false" ht="12.75" hidden="false" customHeight="false" outlineLevel="0" collapsed="false">
      <c r="A683" s="0"/>
      <c r="B683" s="0"/>
      <c r="C683" s="0"/>
      <c r="E683" s="0"/>
      <c r="F683" s="0"/>
      <c r="G683" s="0"/>
      <c r="I683" s="0"/>
      <c r="J683" s="0"/>
      <c r="K683" s="0"/>
      <c r="M683" s="0"/>
      <c r="N683" s="0"/>
      <c r="O683" s="0"/>
      <c r="Q683" s="0"/>
      <c r="R683" s="0"/>
      <c r="S683" s="0"/>
      <c r="U683" s="0"/>
      <c r="V683" s="0"/>
      <c r="W683" s="0"/>
      <c r="Y683" s="0"/>
      <c r="Z683" s="0"/>
      <c r="AA683" s="0"/>
      <c r="AC683" s="0"/>
      <c r="AD683" s="0"/>
      <c r="AE683" s="0"/>
      <c r="AG683" s="0"/>
      <c r="AH683" s="0"/>
      <c r="AI683" s="0"/>
      <c r="AK683" s="0"/>
      <c r="AL683" s="0"/>
      <c r="AM683" s="0"/>
      <c r="AO683" s="0"/>
      <c r="AP683" s="0"/>
      <c r="AQ683" s="0"/>
      <c r="AS683" s="0"/>
      <c r="AT683" s="0"/>
      <c r="AU683" s="0"/>
      <c r="AW683" s="0"/>
      <c r="AX683" s="0"/>
      <c r="AY683" s="0"/>
      <c r="BA683" s="0"/>
      <c r="BB683" s="0"/>
      <c r="BC683" s="0"/>
      <c r="BE683" s="0"/>
      <c r="BF683" s="0"/>
      <c r="BG683" s="0"/>
      <c r="BI683" s="0"/>
      <c r="BJ683" s="0"/>
      <c r="BK683" s="0"/>
      <c r="BM683" s="0"/>
      <c r="BN683" s="0"/>
      <c r="BO683" s="0"/>
    </row>
    <row r="684" customFormat="false" ht="12.75" hidden="false" customHeight="false" outlineLevel="0" collapsed="false">
      <c r="A684" s="0"/>
      <c r="B684" s="0"/>
      <c r="C684" s="0"/>
      <c r="E684" s="0"/>
      <c r="F684" s="0"/>
      <c r="G684" s="0"/>
      <c r="I684" s="0"/>
      <c r="J684" s="0"/>
      <c r="K684" s="0"/>
      <c r="M684" s="0"/>
      <c r="N684" s="0"/>
      <c r="O684" s="0"/>
      <c r="Q684" s="0"/>
      <c r="R684" s="0"/>
      <c r="S684" s="0"/>
      <c r="U684" s="0"/>
      <c r="V684" s="0"/>
      <c r="W684" s="0"/>
      <c r="Y684" s="0"/>
      <c r="Z684" s="0"/>
      <c r="AA684" s="0"/>
      <c r="AC684" s="0"/>
      <c r="AD684" s="0"/>
      <c r="AE684" s="0"/>
      <c r="AG684" s="0"/>
      <c r="AH684" s="0"/>
      <c r="AI684" s="0"/>
      <c r="AK684" s="0"/>
      <c r="AL684" s="0"/>
      <c r="AM684" s="0"/>
      <c r="AO684" s="0"/>
      <c r="AP684" s="0"/>
      <c r="AQ684" s="0"/>
      <c r="AS684" s="0"/>
      <c r="AT684" s="0"/>
      <c r="AU684" s="0"/>
      <c r="AW684" s="0"/>
      <c r="AX684" s="0"/>
      <c r="AY684" s="0"/>
      <c r="BA684" s="0"/>
      <c r="BB684" s="0"/>
      <c r="BC684" s="0"/>
      <c r="BE684" s="0"/>
      <c r="BF684" s="0"/>
      <c r="BG684" s="0"/>
      <c r="BI684" s="0"/>
      <c r="BJ684" s="0"/>
      <c r="BK684" s="0"/>
      <c r="BM684" s="0"/>
      <c r="BN684" s="0"/>
      <c r="BO684" s="0"/>
    </row>
    <row r="685" customFormat="false" ht="12.75" hidden="false" customHeight="false" outlineLevel="0" collapsed="false">
      <c r="A685" s="0"/>
      <c r="B685" s="0"/>
      <c r="C685" s="0"/>
      <c r="E685" s="0"/>
      <c r="F685" s="0"/>
      <c r="G685" s="0"/>
      <c r="I685" s="0"/>
      <c r="J685" s="0"/>
      <c r="K685" s="0"/>
      <c r="M685" s="0"/>
      <c r="N685" s="0"/>
      <c r="O685" s="0"/>
      <c r="Q685" s="0"/>
      <c r="R685" s="0"/>
      <c r="S685" s="0"/>
      <c r="U685" s="0"/>
      <c r="V685" s="0"/>
      <c r="W685" s="0"/>
      <c r="Y685" s="0"/>
      <c r="Z685" s="0"/>
      <c r="AA685" s="0"/>
      <c r="AC685" s="0"/>
      <c r="AD685" s="0"/>
      <c r="AE685" s="0"/>
      <c r="AG685" s="0"/>
      <c r="AH685" s="0"/>
      <c r="AI685" s="0"/>
      <c r="AK685" s="0"/>
      <c r="AL685" s="0"/>
      <c r="AM685" s="0"/>
      <c r="AO685" s="0"/>
      <c r="AP685" s="0"/>
      <c r="AQ685" s="0"/>
      <c r="AS685" s="0"/>
      <c r="AT685" s="0"/>
      <c r="AU685" s="0"/>
      <c r="AW685" s="0"/>
      <c r="AX685" s="0"/>
      <c r="AY685" s="0"/>
      <c r="BA685" s="0"/>
      <c r="BB685" s="0"/>
      <c r="BC685" s="0"/>
      <c r="BE685" s="0"/>
      <c r="BF685" s="0"/>
      <c r="BG685" s="0"/>
      <c r="BI685" s="0"/>
      <c r="BJ685" s="0"/>
      <c r="BK685" s="0"/>
      <c r="BM685" s="0"/>
      <c r="BN685" s="0"/>
      <c r="BO685" s="0"/>
    </row>
    <row r="686" customFormat="false" ht="12.75" hidden="false" customHeight="false" outlineLevel="0" collapsed="false">
      <c r="A686" s="0"/>
      <c r="B686" s="0"/>
      <c r="C686" s="0"/>
      <c r="E686" s="0"/>
      <c r="F686" s="0"/>
      <c r="G686" s="0"/>
      <c r="I686" s="0"/>
      <c r="J686" s="0"/>
      <c r="K686" s="0"/>
      <c r="M686" s="0"/>
      <c r="N686" s="0"/>
      <c r="O686" s="0"/>
      <c r="Q686" s="0"/>
      <c r="R686" s="0"/>
      <c r="S686" s="0"/>
      <c r="U686" s="0"/>
      <c r="V686" s="0"/>
      <c r="W686" s="0"/>
      <c r="Y686" s="0"/>
      <c r="Z686" s="0"/>
      <c r="AA686" s="0"/>
      <c r="AC686" s="0"/>
      <c r="AD686" s="0"/>
      <c r="AE686" s="0"/>
      <c r="AG686" s="0"/>
      <c r="AH686" s="0"/>
      <c r="AI686" s="0"/>
      <c r="AK686" s="0"/>
      <c r="AL686" s="0"/>
      <c r="AM686" s="0"/>
      <c r="AO686" s="0"/>
      <c r="AP686" s="0"/>
      <c r="AQ686" s="0"/>
      <c r="AS686" s="0"/>
      <c r="AT686" s="0"/>
      <c r="AU686" s="0"/>
      <c r="AW686" s="0"/>
      <c r="AX686" s="0"/>
      <c r="AY686" s="0"/>
      <c r="BA686" s="0"/>
      <c r="BB686" s="0"/>
      <c r="BC686" s="0"/>
      <c r="BE686" s="0"/>
      <c r="BF686" s="0"/>
      <c r="BG686" s="0"/>
      <c r="BI686" s="0"/>
      <c r="BJ686" s="0"/>
      <c r="BK686" s="0"/>
      <c r="BM686" s="0"/>
      <c r="BN686" s="0"/>
      <c r="BO686" s="0"/>
    </row>
    <row r="687" customFormat="false" ht="12.75" hidden="false" customHeight="false" outlineLevel="0" collapsed="false">
      <c r="A687" s="0"/>
      <c r="B687" s="0"/>
      <c r="C687" s="0"/>
      <c r="E687" s="0"/>
      <c r="F687" s="0"/>
      <c r="G687" s="0"/>
      <c r="I687" s="0"/>
      <c r="J687" s="0"/>
      <c r="K687" s="0"/>
      <c r="M687" s="0"/>
      <c r="N687" s="0"/>
      <c r="O687" s="0"/>
      <c r="Q687" s="0"/>
      <c r="R687" s="0"/>
      <c r="S687" s="0"/>
      <c r="U687" s="0"/>
      <c r="V687" s="0"/>
      <c r="W687" s="0"/>
      <c r="Y687" s="0"/>
      <c r="Z687" s="0"/>
      <c r="AA687" s="0"/>
      <c r="AC687" s="0"/>
      <c r="AD687" s="0"/>
      <c r="AE687" s="0"/>
      <c r="AG687" s="0"/>
      <c r="AH687" s="0"/>
      <c r="AI687" s="0"/>
      <c r="AK687" s="0"/>
      <c r="AL687" s="0"/>
      <c r="AM687" s="0"/>
      <c r="AO687" s="0"/>
      <c r="AP687" s="0"/>
      <c r="AQ687" s="0"/>
      <c r="AS687" s="0"/>
      <c r="AT687" s="0"/>
      <c r="AU687" s="0"/>
      <c r="AW687" s="0"/>
      <c r="AX687" s="0"/>
      <c r="AY687" s="0"/>
      <c r="BA687" s="0"/>
      <c r="BB687" s="0"/>
      <c r="BC687" s="0"/>
      <c r="BE687" s="0"/>
      <c r="BF687" s="0"/>
      <c r="BG687" s="0"/>
      <c r="BI687" s="0"/>
      <c r="BJ687" s="0"/>
      <c r="BK687" s="0"/>
      <c r="BM687" s="0"/>
      <c r="BN687" s="0"/>
      <c r="BO687" s="0"/>
    </row>
    <row r="688" customFormat="false" ht="12.75" hidden="false" customHeight="false" outlineLevel="0" collapsed="false">
      <c r="A688" s="0"/>
      <c r="B688" s="0"/>
      <c r="C688" s="0"/>
      <c r="E688" s="0"/>
      <c r="F688" s="0"/>
      <c r="G688" s="0"/>
      <c r="I688" s="0"/>
      <c r="J688" s="0"/>
      <c r="K688" s="0"/>
      <c r="M688" s="0"/>
      <c r="N688" s="0"/>
      <c r="O688" s="0"/>
      <c r="Q688" s="0"/>
      <c r="R688" s="0"/>
      <c r="S688" s="0"/>
      <c r="U688" s="0"/>
      <c r="V688" s="0"/>
      <c r="W688" s="0"/>
      <c r="Y688" s="0"/>
      <c r="Z688" s="0"/>
      <c r="AA688" s="0"/>
      <c r="AC688" s="0"/>
      <c r="AD688" s="0"/>
      <c r="AE688" s="0"/>
      <c r="AG688" s="0"/>
      <c r="AH688" s="0"/>
      <c r="AI688" s="0"/>
      <c r="AK688" s="0"/>
      <c r="AL688" s="0"/>
      <c r="AM688" s="0"/>
      <c r="AO688" s="0"/>
      <c r="AP688" s="0"/>
      <c r="AQ688" s="0"/>
      <c r="AS688" s="0"/>
      <c r="AT688" s="0"/>
      <c r="AU688" s="0"/>
      <c r="AW688" s="0"/>
      <c r="AX688" s="0"/>
      <c r="AY688" s="0"/>
      <c r="BA688" s="0"/>
      <c r="BB688" s="0"/>
      <c r="BC688" s="0"/>
      <c r="BE688" s="0"/>
      <c r="BF688" s="0"/>
      <c r="BG688" s="0"/>
      <c r="BI688" s="0"/>
      <c r="BJ688" s="0"/>
      <c r="BK688" s="0"/>
      <c r="BM688" s="0"/>
      <c r="BN688" s="0"/>
      <c r="BO688" s="0"/>
    </row>
    <row r="689" customFormat="false" ht="12.75" hidden="false" customHeight="false" outlineLevel="0" collapsed="false">
      <c r="A689" s="0"/>
      <c r="B689" s="0"/>
      <c r="C689" s="0"/>
      <c r="E689" s="0"/>
      <c r="F689" s="0"/>
      <c r="G689" s="0"/>
      <c r="I689" s="0"/>
      <c r="J689" s="0"/>
      <c r="K689" s="0"/>
      <c r="M689" s="0"/>
      <c r="N689" s="0"/>
      <c r="O689" s="0"/>
      <c r="Q689" s="0"/>
      <c r="R689" s="0"/>
      <c r="S689" s="0"/>
      <c r="U689" s="0"/>
      <c r="V689" s="0"/>
      <c r="W689" s="0"/>
      <c r="Y689" s="0"/>
      <c r="Z689" s="0"/>
      <c r="AA689" s="0"/>
      <c r="AC689" s="0"/>
      <c r="AD689" s="0"/>
      <c r="AE689" s="0"/>
      <c r="AG689" s="0"/>
      <c r="AH689" s="0"/>
      <c r="AI689" s="0"/>
      <c r="AK689" s="0"/>
      <c r="AL689" s="0"/>
      <c r="AM689" s="0"/>
      <c r="AO689" s="0"/>
      <c r="AP689" s="0"/>
      <c r="AQ689" s="0"/>
      <c r="AS689" s="0"/>
      <c r="AT689" s="0"/>
      <c r="AU689" s="0"/>
      <c r="AW689" s="0"/>
      <c r="AX689" s="0"/>
      <c r="AY689" s="0"/>
      <c r="BA689" s="0"/>
      <c r="BB689" s="0"/>
      <c r="BC689" s="0"/>
      <c r="BE689" s="0"/>
      <c r="BF689" s="0"/>
      <c r="BG689" s="0"/>
      <c r="BI689" s="0"/>
      <c r="BJ689" s="0"/>
      <c r="BK689" s="0"/>
      <c r="BM689" s="0"/>
      <c r="BN689" s="0"/>
      <c r="BO689" s="0"/>
    </row>
    <row r="690" customFormat="false" ht="12.75" hidden="false" customHeight="false" outlineLevel="0" collapsed="false">
      <c r="A690" s="0"/>
      <c r="B690" s="0"/>
      <c r="C690" s="0"/>
      <c r="E690" s="0"/>
      <c r="F690" s="0"/>
      <c r="G690" s="0"/>
      <c r="I690" s="0"/>
      <c r="J690" s="0"/>
      <c r="K690" s="0"/>
      <c r="M690" s="0"/>
      <c r="N690" s="0"/>
      <c r="O690" s="0"/>
      <c r="Q690" s="0"/>
      <c r="R690" s="0"/>
      <c r="S690" s="0"/>
      <c r="U690" s="0"/>
      <c r="V690" s="0"/>
      <c r="W690" s="0"/>
      <c r="Y690" s="0"/>
      <c r="Z690" s="0"/>
      <c r="AA690" s="0"/>
      <c r="AC690" s="0"/>
      <c r="AD690" s="0"/>
      <c r="AE690" s="0"/>
      <c r="AG690" s="0"/>
      <c r="AH690" s="0"/>
      <c r="AI690" s="0"/>
      <c r="AK690" s="0"/>
      <c r="AL690" s="0"/>
      <c r="AM690" s="0"/>
      <c r="AO690" s="0"/>
      <c r="AP690" s="0"/>
      <c r="AQ690" s="0"/>
      <c r="AS690" s="0"/>
      <c r="AT690" s="0"/>
      <c r="AU690" s="0"/>
      <c r="AW690" s="0"/>
      <c r="AX690" s="0"/>
      <c r="AY690" s="0"/>
      <c r="BA690" s="0"/>
      <c r="BB690" s="0"/>
      <c r="BC690" s="0"/>
      <c r="BE690" s="0"/>
      <c r="BF690" s="0"/>
      <c r="BG690" s="0"/>
      <c r="BI690" s="0"/>
      <c r="BJ690" s="0"/>
      <c r="BK690" s="0"/>
      <c r="BM690" s="0"/>
      <c r="BN690" s="0"/>
      <c r="BO690" s="0"/>
    </row>
    <row r="691" customFormat="false" ht="12.75" hidden="false" customHeight="false" outlineLevel="0" collapsed="false">
      <c r="A691" s="0"/>
      <c r="B691" s="0"/>
      <c r="C691" s="0"/>
      <c r="E691" s="0"/>
      <c r="F691" s="0"/>
      <c r="G691" s="0"/>
      <c r="I691" s="0"/>
      <c r="J691" s="0"/>
      <c r="K691" s="0"/>
      <c r="M691" s="0"/>
      <c r="N691" s="0"/>
      <c r="O691" s="0"/>
      <c r="Q691" s="0"/>
      <c r="R691" s="0"/>
      <c r="S691" s="0"/>
      <c r="U691" s="0"/>
      <c r="V691" s="0"/>
      <c r="W691" s="0"/>
      <c r="Y691" s="0"/>
      <c r="Z691" s="0"/>
      <c r="AA691" s="0"/>
      <c r="AC691" s="0"/>
      <c r="AD691" s="0"/>
      <c r="AE691" s="0"/>
      <c r="AG691" s="0"/>
      <c r="AH691" s="0"/>
      <c r="AI691" s="0"/>
      <c r="AK691" s="0"/>
      <c r="AL691" s="0"/>
      <c r="AM691" s="0"/>
      <c r="AO691" s="0"/>
      <c r="AP691" s="0"/>
      <c r="AQ691" s="0"/>
      <c r="AS691" s="0"/>
      <c r="AT691" s="0"/>
      <c r="AU691" s="0"/>
      <c r="AW691" s="0"/>
      <c r="AX691" s="0"/>
      <c r="AY691" s="0"/>
      <c r="BA691" s="0"/>
      <c r="BB691" s="0"/>
      <c r="BC691" s="0"/>
      <c r="BE691" s="0"/>
      <c r="BF691" s="0"/>
      <c r="BG691" s="0"/>
      <c r="BI691" s="0"/>
      <c r="BJ691" s="0"/>
      <c r="BK691" s="0"/>
      <c r="BM691" s="0"/>
      <c r="BN691" s="0"/>
      <c r="BO691" s="0"/>
    </row>
    <row r="692" customFormat="false" ht="12.75" hidden="false" customHeight="false" outlineLevel="0" collapsed="false">
      <c r="A692" s="0"/>
      <c r="B692" s="0"/>
      <c r="C692" s="0"/>
      <c r="E692" s="0"/>
      <c r="F692" s="0"/>
      <c r="G692" s="0"/>
      <c r="I692" s="0"/>
      <c r="J692" s="0"/>
      <c r="K692" s="0"/>
      <c r="M692" s="0"/>
      <c r="N692" s="0"/>
      <c r="O692" s="0"/>
      <c r="Q692" s="0"/>
      <c r="R692" s="0"/>
      <c r="S692" s="0"/>
      <c r="U692" s="0"/>
      <c r="V692" s="0"/>
      <c r="W692" s="0"/>
      <c r="Y692" s="0"/>
      <c r="Z692" s="0"/>
      <c r="AA692" s="0"/>
      <c r="AC692" s="0"/>
      <c r="AD692" s="0"/>
      <c r="AE692" s="0"/>
      <c r="AG692" s="0"/>
      <c r="AH692" s="0"/>
      <c r="AI692" s="0"/>
      <c r="AK692" s="0"/>
      <c r="AL692" s="0"/>
      <c r="AM692" s="0"/>
      <c r="AO692" s="0"/>
      <c r="AP692" s="0"/>
      <c r="AQ692" s="0"/>
      <c r="AS692" s="0"/>
      <c r="AT692" s="0"/>
      <c r="AU692" s="0"/>
      <c r="AW692" s="0"/>
      <c r="AX692" s="0"/>
      <c r="AY692" s="0"/>
      <c r="BA692" s="0"/>
      <c r="BB692" s="0"/>
      <c r="BC692" s="0"/>
      <c r="BE692" s="0"/>
      <c r="BF692" s="0"/>
      <c r="BG692" s="0"/>
      <c r="BI692" s="0"/>
      <c r="BJ692" s="0"/>
      <c r="BK692" s="0"/>
      <c r="BM692" s="0"/>
      <c r="BN692" s="0"/>
      <c r="BO692" s="0"/>
    </row>
    <row r="693" customFormat="false" ht="12.75" hidden="false" customHeight="false" outlineLevel="0" collapsed="false">
      <c r="A693" s="0"/>
      <c r="B693" s="0"/>
      <c r="C693" s="0"/>
      <c r="E693" s="0"/>
      <c r="F693" s="0"/>
      <c r="G693" s="0"/>
      <c r="I693" s="0"/>
      <c r="J693" s="0"/>
      <c r="K693" s="0"/>
      <c r="M693" s="0"/>
      <c r="N693" s="0"/>
      <c r="O693" s="0"/>
      <c r="Q693" s="0"/>
      <c r="R693" s="0"/>
      <c r="S693" s="0"/>
      <c r="U693" s="0"/>
      <c r="V693" s="0"/>
      <c r="W693" s="0"/>
      <c r="Y693" s="0"/>
      <c r="Z693" s="0"/>
      <c r="AA693" s="0"/>
      <c r="AC693" s="0"/>
      <c r="AD693" s="0"/>
      <c r="AE693" s="0"/>
      <c r="AG693" s="0"/>
      <c r="AH693" s="0"/>
      <c r="AI693" s="0"/>
      <c r="AK693" s="0"/>
      <c r="AL693" s="0"/>
      <c r="AM693" s="0"/>
      <c r="AO693" s="0"/>
      <c r="AP693" s="0"/>
      <c r="AQ693" s="0"/>
      <c r="AS693" s="0"/>
      <c r="AT693" s="0"/>
      <c r="AU693" s="0"/>
      <c r="AW693" s="0"/>
      <c r="AX693" s="0"/>
      <c r="AY693" s="0"/>
      <c r="BA693" s="0"/>
      <c r="BB693" s="0"/>
      <c r="BC693" s="0"/>
      <c r="BE693" s="0"/>
      <c r="BF693" s="0"/>
      <c r="BG693" s="0"/>
      <c r="BI693" s="0"/>
      <c r="BJ693" s="0"/>
      <c r="BK693" s="0"/>
      <c r="BM693" s="0"/>
      <c r="BN693" s="0"/>
      <c r="BO693" s="0"/>
    </row>
    <row r="694" customFormat="false" ht="12.75" hidden="false" customHeight="false" outlineLevel="0" collapsed="false">
      <c r="A694" s="0"/>
      <c r="B694" s="0"/>
      <c r="C694" s="0"/>
      <c r="E694" s="0"/>
      <c r="F694" s="0"/>
      <c r="G694" s="0"/>
      <c r="I694" s="0"/>
      <c r="J694" s="0"/>
      <c r="K694" s="0"/>
      <c r="M694" s="0"/>
      <c r="N694" s="0"/>
      <c r="O694" s="0"/>
      <c r="Q694" s="0"/>
      <c r="R694" s="0"/>
      <c r="S694" s="0"/>
      <c r="U694" s="0"/>
      <c r="V694" s="0"/>
      <c r="W694" s="0"/>
      <c r="Y694" s="0"/>
      <c r="Z694" s="0"/>
      <c r="AA694" s="0"/>
      <c r="AC694" s="0"/>
      <c r="AD694" s="0"/>
      <c r="AE694" s="0"/>
      <c r="AG694" s="0"/>
      <c r="AH694" s="0"/>
      <c r="AI694" s="0"/>
      <c r="AK694" s="0"/>
      <c r="AL694" s="0"/>
      <c r="AM694" s="0"/>
      <c r="AO694" s="0"/>
      <c r="AP694" s="0"/>
      <c r="AQ694" s="0"/>
      <c r="AS694" s="0"/>
      <c r="AT694" s="0"/>
      <c r="AU694" s="0"/>
      <c r="AW694" s="0"/>
      <c r="AX694" s="0"/>
      <c r="AY694" s="0"/>
      <c r="BA694" s="0"/>
      <c r="BB694" s="0"/>
      <c r="BC694" s="0"/>
      <c r="BE694" s="0"/>
      <c r="BF694" s="0"/>
      <c r="BG694" s="0"/>
      <c r="BI694" s="0"/>
      <c r="BJ694" s="0"/>
      <c r="BK694" s="0"/>
      <c r="BM694" s="0"/>
      <c r="BN694" s="0"/>
      <c r="BO694" s="0"/>
    </row>
    <row r="695" customFormat="false" ht="12.75" hidden="false" customHeight="false" outlineLevel="0" collapsed="false">
      <c r="A695" s="0"/>
      <c r="B695" s="0"/>
      <c r="C695" s="0"/>
      <c r="E695" s="0"/>
      <c r="F695" s="0"/>
      <c r="G695" s="0"/>
      <c r="I695" s="0"/>
      <c r="J695" s="0"/>
      <c r="K695" s="0"/>
      <c r="M695" s="0"/>
      <c r="N695" s="0"/>
      <c r="O695" s="0"/>
      <c r="Q695" s="0"/>
      <c r="R695" s="0"/>
      <c r="S695" s="0"/>
      <c r="U695" s="0"/>
      <c r="V695" s="0"/>
      <c r="W695" s="0"/>
      <c r="Y695" s="0"/>
      <c r="Z695" s="0"/>
      <c r="AA695" s="0"/>
      <c r="AC695" s="0"/>
      <c r="AD695" s="0"/>
      <c r="AE695" s="0"/>
      <c r="AG695" s="0"/>
      <c r="AH695" s="0"/>
      <c r="AI695" s="0"/>
      <c r="AK695" s="0"/>
      <c r="AL695" s="0"/>
      <c r="AM695" s="0"/>
      <c r="AO695" s="0"/>
      <c r="AP695" s="0"/>
      <c r="AQ695" s="0"/>
      <c r="AS695" s="0"/>
      <c r="AT695" s="0"/>
      <c r="AU695" s="0"/>
      <c r="AW695" s="0"/>
      <c r="AX695" s="0"/>
      <c r="AY695" s="0"/>
      <c r="BA695" s="0"/>
      <c r="BB695" s="0"/>
      <c r="BC695" s="0"/>
      <c r="BE695" s="0"/>
      <c r="BF695" s="0"/>
      <c r="BG695" s="0"/>
      <c r="BI695" s="0"/>
      <c r="BJ695" s="0"/>
      <c r="BK695" s="0"/>
      <c r="BM695" s="0"/>
      <c r="BN695" s="0"/>
      <c r="BO695" s="0"/>
    </row>
    <row r="696" customFormat="false" ht="12.75" hidden="false" customHeight="false" outlineLevel="0" collapsed="false">
      <c r="A696" s="0"/>
      <c r="B696" s="0"/>
      <c r="C696" s="0"/>
      <c r="E696" s="0"/>
      <c r="F696" s="0"/>
      <c r="G696" s="0"/>
      <c r="I696" s="0"/>
      <c r="J696" s="0"/>
      <c r="K696" s="0"/>
      <c r="M696" s="0"/>
      <c r="N696" s="0"/>
      <c r="O696" s="0"/>
      <c r="Q696" s="0"/>
      <c r="R696" s="0"/>
      <c r="S696" s="0"/>
      <c r="U696" s="0"/>
      <c r="V696" s="0"/>
      <c r="W696" s="0"/>
      <c r="Y696" s="0"/>
      <c r="Z696" s="0"/>
      <c r="AA696" s="0"/>
      <c r="AC696" s="0"/>
      <c r="AD696" s="0"/>
      <c r="AE696" s="0"/>
      <c r="AG696" s="0"/>
      <c r="AH696" s="0"/>
      <c r="AI696" s="0"/>
      <c r="AK696" s="0"/>
      <c r="AL696" s="0"/>
      <c r="AM696" s="0"/>
      <c r="AO696" s="0"/>
      <c r="AP696" s="0"/>
      <c r="AQ696" s="0"/>
      <c r="AS696" s="0"/>
      <c r="AT696" s="0"/>
      <c r="AU696" s="0"/>
      <c r="AW696" s="0"/>
      <c r="AX696" s="0"/>
      <c r="AY696" s="0"/>
      <c r="BA696" s="0"/>
      <c r="BB696" s="0"/>
      <c r="BC696" s="0"/>
      <c r="BE696" s="0"/>
      <c r="BF696" s="0"/>
      <c r="BG696" s="0"/>
      <c r="BI696" s="0"/>
      <c r="BJ696" s="0"/>
      <c r="BK696" s="0"/>
      <c r="BM696" s="0"/>
      <c r="BN696" s="0"/>
      <c r="BO696" s="0"/>
    </row>
    <row r="697" customFormat="false" ht="12.75" hidden="false" customHeight="false" outlineLevel="0" collapsed="false">
      <c r="A697" s="0"/>
      <c r="B697" s="0"/>
      <c r="C697" s="0"/>
      <c r="E697" s="0"/>
      <c r="F697" s="0"/>
      <c r="G697" s="0"/>
      <c r="I697" s="0"/>
      <c r="J697" s="0"/>
      <c r="K697" s="0"/>
      <c r="M697" s="0"/>
      <c r="N697" s="0"/>
      <c r="O697" s="0"/>
      <c r="Q697" s="0"/>
      <c r="R697" s="0"/>
      <c r="S697" s="0"/>
      <c r="U697" s="0"/>
      <c r="V697" s="0"/>
      <c r="W697" s="0"/>
      <c r="Y697" s="0"/>
      <c r="Z697" s="0"/>
      <c r="AA697" s="0"/>
      <c r="AC697" s="0"/>
      <c r="AD697" s="0"/>
      <c r="AE697" s="0"/>
      <c r="AG697" s="0"/>
      <c r="AH697" s="0"/>
      <c r="AI697" s="0"/>
      <c r="AK697" s="0"/>
      <c r="AL697" s="0"/>
      <c r="AM697" s="0"/>
      <c r="AO697" s="0"/>
      <c r="AP697" s="0"/>
      <c r="AQ697" s="0"/>
      <c r="AS697" s="0"/>
      <c r="AT697" s="0"/>
      <c r="AU697" s="0"/>
      <c r="AW697" s="0"/>
      <c r="AX697" s="0"/>
      <c r="AY697" s="0"/>
      <c r="BA697" s="0"/>
      <c r="BB697" s="0"/>
      <c r="BC697" s="0"/>
      <c r="BE697" s="0"/>
      <c r="BF697" s="0"/>
      <c r="BG697" s="0"/>
      <c r="BI697" s="0"/>
      <c r="BJ697" s="0"/>
      <c r="BK697" s="0"/>
      <c r="BM697" s="0"/>
      <c r="BN697" s="0"/>
      <c r="BO697" s="0"/>
    </row>
    <row r="698" customFormat="false" ht="12.75" hidden="false" customHeight="false" outlineLevel="0" collapsed="false">
      <c r="A698" s="0"/>
      <c r="B698" s="0"/>
      <c r="C698" s="0"/>
      <c r="E698" s="0"/>
      <c r="F698" s="0"/>
      <c r="G698" s="0"/>
      <c r="I698" s="0"/>
      <c r="J698" s="0"/>
      <c r="K698" s="0"/>
      <c r="M698" s="0"/>
      <c r="N698" s="0"/>
      <c r="O698" s="0"/>
      <c r="Q698" s="0"/>
      <c r="R698" s="0"/>
      <c r="S698" s="0"/>
      <c r="U698" s="0"/>
      <c r="V698" s="0"/>
      <c r="W698" s="0"/>
      <c r="Y698" s="0"/>
      <c r="Z698" s="0"/>
      <c r="AA698" s="0"/>
      <c r="AC698" s="0"/>
      <c r="AD698" s="0"/>
      <c r="AE698" s="0"/>
      <c r="AG698" s="0"/>
      <c r="AH698" s="0"/>
      <c r="AI698" s="0"/>
      <c r="AK698" s="0"/>
      <c r="AL698" s="0"/>
      <c r="AM698" s="0"/>
      <c r="AO698" s="0"/>
      <c r="AP698" s="0"/>
      <c r="AQ698" s="0"/>
      <c r="AS698" s="0"/>
      <c r="AT698" s="0"/>
      <c r="AU698" s="0"/>
      <c r="AW698" s="0"/>
      <c r="AX698" s="0"/>
      <c r="AY698" s="0"/>
      <c r="BA698" s="0"/>
      <c r="BB698" s="0"/>
      <c r="BC698" s="0"/>
      <c r="BE698" s="0"/>
      <c r="BF698" s="0"/>
      <c r="BG698" s="0"/>
      <c r="BI698" s="0"/>
      <c r="BJ698" s="0"/>
      <c r="BK698" s="0"/>
      <c r="BM698" s="0"/>
      <c r="BN698" s="0"/>
      <c r="BO698" s="0"/>
    </row>
    <row r="699" customFormat="false" ht="12.75" hidden="false" customHeight="false" outlineLevel="0" collapsed="false">
      <c r="A699" s="0"/>
      <c r="B699" s="0"/>
      <c r="C699" s="0"/>
      <c r="E699" s="0"/>
      <c r="F699" s="0"/>
      <c r="G699" s="0"/>
      <c r="I699" s="0"/>
      <c r="J699" s="0"/>
      <c r="K699" s="0"/>
      <c r="M699" s="0"/>
      <c r="N699" s="0"/>
      <c r="O699" s="0"/>
      <c r="Q699" s="0"/>
      <c r="R699" s="0"/>
      <c r="S699" s="0"/>
      <c r="U699" s="0"/>
      <c r="V699" s="0"/>
      <c r="W699" s="0"/>
      <c r="Y699" s="0"/>
      <c r="Z699" s="0"/>
      <c r="AA699" s="0"/>
      <c r="AC699" s="0"/>
      <c r="AD699" s="0"/>
      <c r="AE699" s="0"/>
      <c r="AG699" s="0"/>
      <c r="AH699" s="0"/>
      <c r="AI699" s="0"/>
      <c r="AK699" s="0"/>
      <c r="AL699" s="0"/>
      <c r="AM699" s="0"/>
      <c r="AO699" s="0"/>
      <c r="AP699" s="0"/>
      <c r="AQ699" s="0"/>
      <c r="AS699" s="0"/>
      <c r="AT699" s="0"/>
      <c r="AU699" s="0"/>
      <c r="AW699" s="0"/>
      <c r="AX699" s="0"/>
      <c r="AY699" s="0"/>
      <c r="BA699" s="0"/>
      <c r="BB699" s="0"/>
      <c r="BC699" s="0"/>
      <c r="BE699" s="0"/>
      <c r="BF699" s="0"/>
      <c r="BG699" s="0"/>
      <c r="BI699" s="0"/>
      <c r="BJ699" s="0"/>
      <c r="BK699" s="0"/>
      <c r="BM699" s="0"/>
      <c r="BN699" s="0"/>
      <c r="BO699" s="0"/>
    </row>
    <row r="700" customFormat="false" ht="12.75" hidden="false" customHeight="false" outlineLevel="0" collapsed="false">
      <c r="A700" s="0"/>
      <c r="B700" s="0"/>
      <c r="C700" s="0"/>
      <c r="E700" s="0"/>
      <c r="F700" s="0"/>
      <c r="G700" s="0"/>
      <c r="I700" s="0"/>
      <c r="J700" s="0"/>
      <c r="K700" s="0"/>
      <c r="M700" s="0"/>
      <c r="N700" s="0"/>
      <c r="O700" s="0"/>
      <c r="Q700" s="0"/>
      <c r="R700" s="0"/>
      <c r="S700" s="0"/>
      <c r="U700" s="0"/>
      <c r="V700" s="0"/>
      <c r="W700" s="0"/>
      <c r="Y700" s="0"/>
      <c r="Z700" s="0"/>
      <c r="AA700" s="0"/>
      <c r="AC700" s="0"/>
      <c r="AD700" s="0"/>
      <c r="AE700" s="0"/>
      <c r="AG700" s="0"/>
      <c r="AH700" s="0"/>
      <c r="AI700" s="0"/>
      <c r="AK700" s="0"/>
      <c r="AL700" s="0"/>
      <c r="AM700" s="0"/>
      <c r="AO700" s="0"/>
      <c r="AP700" s="0"/>
      <c r="AQ700" s="0"/>
      <c r="AS700" s="0"/>
      <c r="AT700" s="0"/>
      <c r="AU700" s="0"/>
      <c r="AW700" s="0"/>
      <c r="AX700" s="0"/>
      <c r="AY700" s="0"/>
      <c r="BA700" s="0"/>
      <c r="BB700" s="0"/>
      <c r="BC700" s="0"/>
      <c r="BE700" s="0"/>
      <c r="BF700" s="0"/>
      <c r="BG700" s="0"/>
      <c r="BI700" s="0"/>
      <c r="BJ700" s="0"/>
      <c r="BK700" s="0"/>
      <c r="BM700" s="0"/>
      <c r="BN700" s="0"/>
      <c r="BO700" s="0"/>
    </row>
    <row r="701" customFormat="false" ht="12.75" hidden="false" customHeight="false" outlineLevel="0" collapsed="false">
      <c r="A701" s="0"/>
      <c r="B701" s="0"/>
      <c r="C701" s="0"/>
      <c r="E701" s="0"/>
      <c r="F701" s="0"/>
      <c r="G701" s="0"/>
      <c r="I701" s="0"/>
      <c r="J701" s="0"/>
      <c r="K701" s="0"/>
      <c r="M701" s="0"/>
      <c r="N701" s="0"/>
      <c r="O701" s="0"/>
      <c r="Q701" s="0"/>
      <c r="R701" s="0"/>
      <c r="S701" s="0"/>
      <c r="U701" s="0"/>
      <c r="V701" s="0"/>
      <c r="W701" s="0"/>
      <c r="Y701" s="0"/>
      <c r="Z701" s="0"/>
      <c r="AA701" s="0"/>
      <c r="AC701" s="0"/>
      <c r="AD701" s="0"/>
      <c r="AE701" s="0"/>
      <c r="AG701" s="0"/>
      <c r="AH701" s="0"/>
      <c r="AI701" s="0"/>
      <c r="AK701" s="0"/>
      <c r="AL701" s="0"/>
      <c r="AM701" s="0"/>
      <c r="AO701" s="0"/>
      <c r="AP701" s="0"/>
      <c r="AQ701" s="0"/>
      <c r="AS701" s="0"/>
      <c r="AT701" s="0"/>
      <c r="AU701" s="0"/>
      <c r="AW701" s="0"/>
      <c r="AX701" s="0"/>
      <c r="AY701" s="0"/>
      <c r="BA701" s="0"/>
      <c r="BB701" s="0"/>
      <c r="BC701" s="0"/>
      <c r="BE701" s="0"/>
      <c r="BF701" s="0"/>
      <c r="BG701" s="0"/>
      <c r="BI701" s="0"/>
      <c r="BJ701" s="0"/>
      <c r="BK701" s="0"/>
      <c r="BM701" s="0"/>
      <c r="BN701" s="0"/>
      <c r="BO701" s="0"/>
    </row>
    <row r="702" customFormat="false" ht="12.75" hidden="false" customHeight="false" outlineLevel="0" collapsed="false">
      <c r="A702" s="0"/>
      <c r="B702" s="0"/>
      <c r="C702" s="0"/>
      <c r="E702" s="0"/>
      <c r="F702" s="0"/>
      <c r="G702" s="0"/>
      <c r="I702" s="0"/>
      <c r="J702" s="0"/>
      <c r="K702" s="0"/>
      <c r="M702" s="0"/>
      <c r="N702" s="0"/>
      <c r="O702" s="0"/>
      <c r="Q702" s="0"/>
      <c r="R702" s="0"/>
      <c r="S702" s="0"/>
      <c r="U702" s="0"/>
      <c r="V702" s="0"/>
      <c r="W702" s="0"/>
      <c r="Y702" s="0"/>
      <c r="Z702" s="0"/>
      <c r="AA702" s="0"/>
      <c r="AC702" s="0"/>
      <c r="AD702" s="0"/>
      <c r="AE702" s="0"/>
      <c r="AG702" s="0"/>
      <c r="AH702" s="0"/>
      <c r="AI702" s="0"/>
      <c r="AK702" s="0"/>
      <c r="AL702" s="0"/>
      <c r="AM702" s="0"/>
      <c r="AO702" s="0"/>
      <c r="AP702" s="0"/>
      <c r="AQ702" s="0"/>
      <c r="AS702" s="0"/>
      <c r="AT702" s="0"/>
      <c r="AU702" s="0"/>
      <c r="AW702" s="0"/>
      <c r="AX702" s="0"/>
      <c r="AY702" s="0"/>
      <c r="BA702" s="0"/>
      <c r="BB702" s="0"/>
      <c r="BC702" s="0"/>
      <c r="BE702" s="0"/>
      <c r="BF702" s="0"/>
      <c r="BG702" s="0"/>
      <c r="BI702" s="0"/>
      <c r="BJ702" s="0"/>
      <c r="BK702" s="0"/>
      <c r="BM702" s="0"/>
      <c r="BN702" s="0"/>
      <c r="BO702" s="0"/>
    </row>
    <row r="703" customFormat="false" ht="12.75" hidden="false" customHeight="false" outlineLevel="0" collapsed="false">
      <c r="A703" s="0"/>
      <c r="B703" s="0"/>
      <c r="C703" s="0"/>
      <c r="E703" s="0"/>
      <c r="F703" s="0"/>
      <c r="G703" s="0"/>
      <c r="I703" s="0"/>
      <c r="J703" s="0"/>
      <c r="K703" s="0"/>
      <c r="M703" s="0"/>
      <c r="N703" s="0"/>
      <c r="O703" s="0"/>
      <c r="Q703" s="0"/>
      <c r="R703" s="0"/>
      <c r="S703" s="0"/>
      <c r="U703" s="0"/>
      <c r="V703" s="0"/>
      <c r="W703" s="0"/>
      <c r="Y703" s="0"/>
      <c r="Z703" s="0"/>
      <c r="AA703" s="0"/>
      <c r="AC703" s="0"/>
      <c r="AD703" s="0"/>
      <c r="AE703" s="0"/>
      <c r="AG703" s="0"/>
      <c r="AH703" s="0"/>
      <c r="AI703" s="0"/>
      <c r="AK703" s="0"/>
      <c r="AL703" s="0"/>
      <c r="AM703" s="0"/>
      <c r="AO703" s="0"/>
      <c r="AP703" s="0"/>
      <c r="AQ703" s="0"/>
      <c r="AS703" s="0"/>
      <c r="AT703" s="0"/>
      <c r="AU703" s="0"/>
      <c r="AW703" s="0"/>
      <c r="AX703" s="0"/>
      <c r="AY703" s="0"/>
      <c r="BA703" s="0"/>
      <c r="BB703" s="0"/>
      <c r="BC703" s="0"/>
      <c r="BE703" s="0"/>
      <c r="BF703" s="0"/>
      <c r="BG703" s="0"/>
      <c r="BI703" s="0"/>
      <c r="BJ703" s="0"/>
      <c r="BK703" s="0"/>
      <c r="BM703" s="0"/>
      <c r="BN703" s="0"/>
      <c r="BO703" s="0"/>
    </row>
    <row r="704" customFormat="false" ht="12.75" hidden="false" customHeight="false" outlineLevel="0" collapsed="false">
      <c r="A704" s="0"/>
      <c r="B704" s="0"/>
      <c r="C704" s="0"/>
      <c r="E704" s="0"/>
      <c r="F704" s="0"/>
      <c r="G704" s="0"/>
      <c r="I704" s="0"/>
      <c r="J704" s="0"/>
      <c r="K704" s="0"/>
      <c r="M704" s="0"/>
      <c r="N704" s="0"/>
      <c r="O704" s="0"/>
      <c r="Q704" s="0"/>
      <c r="R704" s="0"/>
      <c r="S704" s="0"/>
      <c r="U704" s="0"/>
      <c r="V704" s="0"/>
      <c r="W704" s="0"/>
      <c r="Y704" s="0"/>
      <c r="Z704" s="0"/>
      <c r="AA704" s="0"/>
      <c r="AC704" s="0"/>
      <c r="AD704" s="0"/>
      <c r="AE704" s="0"/>
      <c r="AG704" s="0"/>
      <c r="AH704" s="0"/>
      <c r="AI704" s="0"/>
      <c r="AK704" s="0"/>
      <c r="AL704" s="0"/>
      <c r="AM704" s="0"/>
      <c r="AO704" s="0"/>
      <c r="AP704" s="0"/>
      <c r="AQ704" s="0"/>
      <c r="AS704" s="0"/>
      <c r="AT704" s="0"/>
      <c r="AU704" s="0"/>
      <c r="AW704" s="0"/>
      <c r="AX704" s="0"/>
      <c r="AY704" s="0"/>
      <c r="BA704" s="0"/>
      <c r="BB704" s="0"/>
      <c r="BC704" s="0"/>
      <c r="BE704" s="0"/>
      <c r="BF704" s="0"/>
      <c r="BG704" s="0"/>
      <c r="BI704" s="0"/>
      <c r="BJ704" s="0"/>
      <c r="BK704" s="0"/>
      <c r="BM704" s="0"/>
      <c r="BN704" s="0"/>
      <c r="BO704" s="0"/>
    </row>
    <row r="705" customFormat="false" ht="12.75" hidden="false" customHeight="false" outlineLevel="0" collapsed="false">
      <c r="A705" s="0"/>
      <c r="B705" s="0"/>
      <c r="C705" s="0"/>
      <c r="E705" s="0"/>
      <c r="F705" s="0"/>
      <c r="G705" s="0"/>
      <c r="I705" s="0"/>
      <c r="J705" s="0"/>
      <c r="K705" s="0"/>
      <c r="M705" s="0"/>
      <c r="N705" s="0"/>
      <c r="O705" s="0"/>
      <c r="Q705" s="0"/>
      <c r="R705" s="0"/>
      <c r="S705" s="0"/>
      <c r="U705" s="0"/>
      <c r="V705" s="0"/>
      <c r="W705" s="0"/>
      <c r="Y705" s="0"/>
      <c r="Z705" s="0"/>
      <c r="AA705" s="0"/>
      <c r="AC705" s="0"/>
      <c r="AD705" s="0"/>
      <c r="AE705" s="0"/>
      <c r="AG705" s="0"/>
      <c r="AH705" s="0"/>
      <c r="AI705" s="0"/>
      <c r="AK705" s="0"/>
      <c r="AL705" s="0"/>
      <c r="AM705" s="0"/>
      <c r="AO705" s="0"/>
      <c r="AP705" s="0"/>
      <c r="AQ705" s="0"/>
      <c r="AS705" s="0"/>
      <c r="AT705" s="0"/>
      <c r="AU705" s="0"/>
      <c r="AW705" s="0"/>
      <c r="AX705" s="0"/>
      <c r="AY705" s="0"/>
      <c r="BA705" s="0"/>
      <c r="BB705" s="0"/>
      <c r="BC705" s="0"/>
      <c r="BE705" s="0"/>
      <c r="BF705" s="0"/>
      <c r="BG705" s="0"/>
      <c r="BI705" s="0"/>
      <c r="BJ705" s="0"/>
      <c r="BK705" s="0"/>
      <c r="BM705" s="0"/>
      <c r="BN705" s="0"/>
      <c r="BO705" s="0"/>
    </row>
    <row r="706" customFormat="false" ht="12.75" hidden="false" customHeight="false" outlineLevel="0" collapsed="false">
      <c r="A706" s="0"/>
      <c r="B706" s="0"/>
      <c r="C706" s="0"/>
      <c r="E706" s="0"/>
      <c r="F706" s="0"/>
      <c r="G706" s="0"/>
      <c r="I706" s="0"/>
      <c r="J706" s="0"/>
      <c r="K706" s="0"/>
      <c r="M706" s="0"/>
      <c r="N706" s="0"/>
      <c r="O706" s="0"/>
      <c r="Q706" s="0"/>
      <c r="R706" s="0"/>
      <c r="S706" s="0"/>
      <c r="U706" s="0"/>
      <c r="V706" s="0"/>
      <c r="W706" s="0"/>
      <c r="Y706" s="0"/>
      <c r="Z706" s="0"/>
      <c r="AA706" s="0"/>
      <c r="AC706" s="0"/>
      <c r="AD706" s="0"/>
      <c r="AE706" s="0"/>
      <c r="AG706" s="0"/>
      <c r="AH706" s="0"/>
      <c r="AI706" s="0"/>
      <c r="AK706" s="0"/>
      <c r="AL706" s="0"/>
      <c r="AM706" s="0"/>
      <c r="AO706" s="0"/>
      <c r="AP706" s="0"/>
      <c r="AQ706" s="0"/>
      <c r="AS706" s="0"/>
      <c r="AT706" s="0"/>
      <c r="AU706" s="0"/>
      <c r="AW706" s="0"/>
      <c r="AX706" s="0"/>
      <c r="AY706" s="0"/>
      <c r="BA706" s="0"/>
      <c r="BB706" s="0"/>
      <c r="BC706" s="0"/>
      <c r="BE706" s="0"/>
      <c r="BF706" s="0"/>
      <c r="BG706" s="0"/>
      <c r="BI706" s="0"/>
      <c r="BJ706" s="0"/>
      <c r="BK706" s="0"/>
      <c r="BM706" s="0"/>
      <c r="BN706" s="0"/>
      <c r="BO706" s="0"/>
    </row>
    <row r="707" customFormat="false" ht="12.75" hidden="false" customHeight="false" outlineLevel="0" collapsed="false">
      <c r="A707" s="0"/>
      <c r="B707" s="0"/>
      <c r="C707" s="0"/>
      <c r="E707" s="0"/>
      <c r="F707" s="0"/>
      <c r="G707" s="0"/>
      <c r="I707" s="0"/>
      <c r="J707" s="0"/>
      <c r="K707" s="0"/>
      <c r="M707" s="0"/>
      <c r="N707" s="0"/>
      <c r="O707" s="0"/>
      <c r="Q707" s="0"/>
      <c r="R707" s="0"/>
      <c r="S707" s="0"/>
      <c r="U707" s="0"/>
      <c r="V707" s="0"/>
      <c r="W707" s="0"/>
      <c r="Y707" s="0"/>
      <c r="Z707" s="0"/>
      <c r="AA707" s="0"/>
      <c r="AC707" s="0"/>
      <c r="AD707" s="0"/>
      <c r="AE707" s="0"/>
      <c r="AG707" s="0"/>
      <c r="AH707" s="0"/>
      <c r="AI707" s="0"/>
      <c r="AK707" s="0"/>
      <c r="AL707" s="0"/>
      <c r="AM707" s="0"/>
      <c r="AO707" s="0"/>
      <c r="AP707" s="0"/>
      <c r="AQ707" s="0"/>
      <c r="AS707" s="0"/>
      <c r="AT707" s="0"/>
      <c r="AU707" s="0"/>
      <c r="AW707" s="0"/>
      <c r="AX707" s="0"/>
      <c r="AY707" s="0"/>
      <c r="BA707" s="0"/>
      <c r="BB707" s="0"/>
      <c r="BC707" s="0"/>
      <c r="BE707" s="0"/>
      <c r="BF707" s="0"/>
      <c r="BG707" s="0"/>
      <c r="BI707" s="0"/>
      <c r="BJ707" s="0"/>
      <c r="BK707" s="0"/>
      <c r="BM707" s="0"/>
      <c r="BN707" s="0"/>
      <c r="BO707" s="0"/>
    </row>
    <row r="708" customFormat="false" ht="12.75" hidden="false" customHeight="false" outlineLevel="0" collapsed="false">
      <c r="A708" s="0"/>
      <c r="B708" s="0"/>
      <c r="C708" s="0"/>
      <c r="E708" s="0"/>
      <c r="F708" s="0"/>
      <c r="G708" s="0"/>
      <c r="I708" s="0"/>
      <c r="J708" s="0"/>
      <c r="K708" s="0"/>
      <c r="M708" s="0"/>
      <c r="N708" s="0"/>
      <c r="O708" s="0"/>
      <c r="Q708" s="0"/>
      <c r="R708" s="0"/>
      <c r="S708" s="0"/>
      <c r="U708" s="0"/>
      <c r="V708" s="0"/>
      <c r="W708" s="0"/>
      <c r="Y708" s="0"/>
      <c r="Z708" s="0"/>
      <c r="AA708" s="0"/>
      <c r="AC708" s="0"/>
      <c r="AD708" s="0"/>
      <c r="AE708" s="0"/>
      <c r="AG708" s="0"/>
      <c r="AH708" s="0"/>
      <c r="AI708" s="0"/>
      <c r="AK708" s="0"/>
      <c r="AL708" s="0"/>
      <c r="AM708" s="0"/>
      <c r="AO708" s="0"/>
      <c r="AP708" s="0"/>
      <c r="AQ708" s="0"/>
      <c r="AS708" s="0"/>
      <c r="AT708" s="0"/>
      <c r="AU708" s="0"/>
      <c r="AW708" s="0"/>
      <c r="AX708" s="0"/>
      <c r="AY708" s="0"/>
      <c r="BA708" s="0"/>
      <c r="BB708" s="0"/>
      <c r="BC708" s="0"/>
      <c r="BE708" s="0"/>
      <c r="BF708" s="0"/>
      <c r="BG708" s="0"/>
      <c r="BI708" s="0"/>
      <c r="BJ708" s="0"/>
      <c r="BK708" s="0"/>
      <c r="BM708" s="0"/>
      <c r="BN708" s="0"/>
      <c r="BO708" s="0"/>
    </row>
    <row r="709" customFormat="false" ht="12.75" hidden="false" customHeight="false" outlineLevel="0" collapsed="false">
      <c r="A709" s="0"/>
      <c r="B709" s="0"/>
      <c r="C709" s="0"/>
      <c r="E709" s="0"/>
      <c r="F709" s="0"/>
      <c r="G709" s="0"/>
      <c r="I709" s="0"/>
      <c r="J709" s="0"/>
      <c r="K709" s="0"/>
      <c r="M709" s="0"/>
      <c r="N709" s="0"/>
      <c r="O709" s="0"/>
      <c r="Q709" s="0"/>
      <c r="R709" s="0"/>
      <c r="S709" s="0"/>
      <c r="U709" s="0"/>
      <c r="V709" s="0"/>
      <c r="W709" s="0"/>
      <c r="Y709" s="0"/>
      <c r="Z709" s="0"/>
      <c r="AA709" s="0"/>
      <c r="AC709" s="0"/>
      <c r="AD709" s="0"/>
      <c r="AE709" s="0"/>
      <c r="AG709" s="0"/>
      <c r="AH709" s="0"/>
      <c r="AI709" s="0"/>
      <c r="AK709" s="0"/>
      <c r="AL709" s="0"/>
      <c r="AM709" s="0"/>
      <c r="AO709" s="0"/>
      <c r="AP709" s="0"/>
      <c r="AQ709" s="0"/>
      <c r="AS709" s="0"/>
      <c r="AT709" s="0"/>
      <c r="AU709" s="0"/>
      <c r="AW709" s="0"/>
      <c r="AX709" s="0"/>
      <c r="AY709" s="0"/>
      <c r="BA709" s="0"/>
      <c r="BB709" s="0"/>
      <c r="BC709" s="0"/>
      <c r="BE709" s="0"/>
      <c r="BF709" s="0"/>
      <c r="BG709" s="0"/>
      <c r="BI709" s="0"/>
      <c r="BJ709" s="0"/>
      <c r="BK709" s="0"/>
      <c r="BM709" s="0"/>
      <c r="BN709" s="0"/>
      <c r="BO709" s="0"/>
    </row>
    <row r="710" customFormat="false" ht="12.75" hidden="false" customHeight="false" outlineLevel="0" collapsed="false">
      <c r="A710" s="0"/>
      <c r="B710" s="0"/>
      <c r="C710" s="0"/>
      <c r="E710" s="0"/>
      <c r="F710" s="0"/>
      <c r="G710" s="0"/>
      <c r="I710" s="0"/>
      <c r="J710" s="0"/>
      <c r="K710" s="0"/>
      <c r="M710" s="0"/>
      <c r="N710" s="0"/>
      <c r="O710" s="0"/>
      <c r="Q710" s="0"/>
      <c r="R710" s="0"/>
      <c r="S710" s="0"/>
      <c r="U710" s="0"/>
      <c r="V710" s="0"/>
      <c r="W710" s="0"/>
      <c r="Y710" s="0"/>
      <c r="Z710" s="0"/>
      <c r="AA710" s="0"/>
      <c r="AC710" s="0"/>
      <c r="AD710" s="0"/>
      <c r="AE710" s="0"/>
      <c r="AG710" s="0"/>
      <c r="AH710" s="0"/>
      <c r="AI710" s="0"/>
      <c r="AK710" s="0"/>
      <c r="AL710" s="0"/>
      <c r="AM710" s="0"/>
      <c r="AO710" s="0"/>
      <c r="AP710" s="0"/>
      <c r="AQ710" s="0"/>
      <c r="AS710" s="0"/>
      <c r="AT710" s="0"/>
      <c r="AU710" s="0"/>
      <c r="AW710" s="0"/>
      <c r="AX710" s="0"/>
      <c r="AY710" s="0"/>
      <c r="BA710" s="0"/>
      <c r="BB710" s="0"/>
      <c r="BC710" s="0"/>
      <c r="BE710" s="0"/>
      <c r="BF710" s="0"/>
      <c r="BG710" s="0"/>
      <c r="BI710" s="0"/>
      <c r="BJ710" s="0"/>
      <c r="BK710" s="0"/>
      <c r="BM710" s="0"/>
      <c r="BN710" s="0"/>
      <c r="BO710" s="0"/>
    </row>
    <row r="711" customFormat="false" ht="12.75" hidden="false" customHeight="false" outlineLevel="0" collapsed="false">
      <c r="A711" s="0"/>
      <c r="B711" s="0"/>
      <c r="C711" s="0"/>
      <c r="E711" s="0"/>
      <c r="F711" s="0"/>
      <c r="G711" s="0"/>
      <c r="I711" s="0"/>
      <c r="J711" s="0"/>
      <c r="K711" s="0"/>
      <c r="M711" s="0"/>
      <c r="N711" s="0"/>
      <c r="O711" s="0"/>
      <c r="Q711" s="0"/>
      <c r="R711" s="0"/>
      <c r="S711" s="0"/>
      <c r="U711" s="0"/>
      <c r="V711" s="0"/>
      <c r="W711" s="0"/>
      <c r="Y711" s="0"/>
      <c r="Z711" s="0"/>
      <c r="AA711" s="0"/>
      <c r="AC711" s="0"/>
      <c r="AD711" s="0"/>
      <c r="AE711" s="0"/>
      <c r="AG711" s="0"/>
      <c r="AH711" s="0"/>
      <c r="AI711" s="0"/>
      <c r="AK711" s="0"/>
      <c r="AL711" s="0"/>
      <c r="AM711" s="0"/>
      <c r="AO711" s="0"/>
      <c r="AP711" s="0"/>
      <c r="AQ711" s="0"/>
      <c r="AS711" s="0"/>
      <c r="AT711" s="0"/>
      <c r="AU711" s="0"/>
      <c r="AW711" s="0"/>
      <c r="AX711" s="0"/>
      <c r="AY711" s="0"/>
      <c r="BA711" s="0"/>
      <c r="BB711" s="0"/>
      <c r="BC711" s="0"/>
      <c r="BE711" s="0"/>
      <c r="BF711" s="0"/>
      <c r="BG711" s="0"/>
      <c r="BI711" s="0"/>
      <c r="BJ711" s="0"/>
      <c r="BK711" s="0"/>
      <c r="BM711" s="0"/>
      <c r="BN711" s="0"/>
      <c r="BO711" s="0"/>
    </row>
    <row r="712" customFormat="false" ht="12.75" hidden="false" customHeight="false" outlineLevel="0" collapsed="false">
      <c r="A712" s="0"/>
      <c r="B712" s="0"/>
      <c r="C712" s="0"/>
      <c r="E712" s="0"/>
      <c r="F712" s="0"/>
      <c r="G712" s="0"/>
      <c r="I712" s="0"/>
      <c r="J712" s="0"/>
      <c r="K712" s="0"/>
      <c r="M712" s="0"/>
      <c r="N712" s="0"/>
      <c r="O712" s="0"/>
      <c r="Q712" s="0"/>
      <c r="R712" s="0"/>
      <c r="S712" s="0"/>
      <c r="U712" s="0"/>
      <c r="V712" s="0"/>
      <c r="W712" s="0"/>
      <c r="Y712" s="0"/>
      <c r="Z712" s="0"/>
      <c r="AA712" s="0"/>
      <c r="AC712" s="0"/>
      <c r="AD712" s="0"/>
      <c r="AE712" s="0"/>
      <c r="AG712" s="0"/>
      <c r="AH712" s="0"/>
      <c r="AI712" s="0"/>
      <c r="AK712" s="0"/>
      <c r="AL712" s="0"/>
      <c r="AM712" s="0"/>
      <c r="AO712" s="0"/>
      <c r="AP712" s="0"/>
      <c r="AQ712" s="0"/>
      <c r="AS712" s="0"/>
      <c r="AT712" s="0"/>
      <c r="AU712" s="0"/>
      <c r="AW712" s="0"/>
      <c r="AX712" s="0"/>
      <c r="AY712" s="0"/>
      <c r="BA712" s="0"/>
      <c r="BB712" s="0"/>
      <c r="BC712" s="0"/>
      <c r="BE712" s="0"/>
      <c r="BF712" s="0"/>
      <c r="BG712" s="0"/>
      <c r="BI712" s="0"/>
      <c r="BJ712" s="0"/>
      <c r="BK712" s="0"/>
      <c r="BM712" s="0"/>
      <c r="BN712" s="0"/>
      <c r="BO712" s="0"/>
    </row>
    <row r="713" customFormat="false" ht="12.75" hidden="false" customHeight="false" outlineLevel="0" collapsed="false">
      <c r="A713" s="0"/>
      <c r="B713" s="0"/>
      <c r="C713" s="0"/>
      <c r="E713" s="0"/>
      <c r="F713" s="0"/>
      <c r="G713" s="0"/>
      <c r="I713" s="0"/>
      <c r="J713" s="0"/>
      <c r="K713" s="0"/>
      <c r="M713" s="0"/>
      <c r="N713" s="0"/>
      <c r="O713" s="0"/>
      <c r="Q713" s="0"/>
      <c r="R713" s="0"/>
      <c r="S713" s="0"/>
      <c r="U713" s="0"/>
      <c r="V713" s="0"/>
      <c r="W713" s="0"/>
      <c r="Y713" s="0"/>
      <c r="Z713" s="0"/>
      <c r="AA713" s="0"/>
      <c r="AC713" s="0"/>
      <c r="AD713" s="0"/>
      <c r="AE713" s="0"/>
      <c r="AG713" s="0"/>
      <c r="AH713" s="0"/>
      <c r="AI713" s="0"/>
      <c r="AK713" s="0"/>
      <c r="AL713" s="0"/>
      <c r="AM713" s="0"/>
      <c r="AO713" s="0"/>
      <c r="AP713" s="0"/>
      <c r="AQ713" s="0"/>
      <c r="AS713" s="0"/>
      <c r="AT713" s="0"/>
      <c r="AU713" s="0"/>
      <c r="AW713" s="0"/>
      <c r="AX713" s="0"/>
      <c r="AY713" s="0"/>
      <c r="BA713" s="0"/>
      <c r="BB713" s="0"/>
      <c r="BC713" s="0"/>
      <c r="BE713" s="0"/>
      <c r="BF713" s="0"/>
      <c r="BG713" s="0"/>
      <c r="BI713" s="0"/>
      <c r="BJ713" s="0"/>
      <c r="BK713" s="0"/>
      <c r="BM713" s="0"/>
      <c r="BN713" s="0"/>
      <c r="BO713" s="0"/>
    </row>
    <row r="714" customFormat="false" ht="12.75" hidden="false" customHeight="false" outlineLevel="0" collapsed="false">
      <c r="A714" s="0"/>
      <c r="B714" s="0"/>
      <c r="C714" s="0"/>
      <c r="E714" s="0"/>
      <c r="F714" s="0"/>
      <c r="G714" s="0"/>
      <c r="I714" s="0"/>
      <c r="J714" s="0"/>
      <c r="K714" s="0"/>
      <c r="M714" s="0"/>
      <c r="N714" s="0"/>
      <c r="O714" s="0"/>
      <c r="Q714" s="0"/>
      <c r="R714" s="0"/>
      <c r="S714" s="0"/>
      <c r="U714" s="0"/>
      <c r="V714" s="0"/>
      <c r="W714" s="0"/>
      <c r="Y714" s="0"/>
      <c r="Z714" s="0"/>
      <c r="AA714" s="0"/>
      <c r="AC714" s="0"/>
      <c r="AD714" s="0"/>
      <c r="AE714" s="0"/>
      <c r="AG714" s="0"/>
      <c r="AH714" s="0"/>
      <c r="AI714" s="0"/>
      <c r="AK714" s="0"/>
      <c r="AL714" s="0"/>
      <c r="AM714" s="0"/>
      <c r="AO714" s="0"/>
      <c r="AP714" s="0"/>
      <c r="AQ714" s="0"/>
      <c r="AS714" s="0"/>
      <c r="AT714" s="0"/>
      <c r="AU714" s="0"/>
      <c r="AW714" s="0"/>
      <c r="AX714" s="0"/>
      <c r="AY714" s="0"/>
      <c r="BA714" s="0"/>
      <c r="BB714" s="0"/>
      <c r="BC714" s="0"/>
      <c r="BE714" s="0"/>
      <c r="BF714" s="0"/>
      <c r="BG714" s="0"/>
      <c r="BI714" s="0"/>
      <c r="BJ714" s="0"/>
      <c r="BK714" s="0"/>
      <c r="BM714" s="0"/>
      <c r="BN714" s="0"/>
      <c r="BO714" s="0"/>
    </row>
    <row r="715" customFormat="false" ht="12.75" hidden="false" customHeight="false" outlineLevel="0" collapsed="false">
      <c r="A715" s="0"/>
      <c r="B715" s="0"/>
      <c r="C715" s="0"/>
      <c r="E715" s="0"/>
      <c r="F715" s="0"/>
      <c r="G715" s="0"/>
      <c r="I715" s="0"/>
      <c r="J715" s="0"/>
      <c r="K715" s="0"/>
      <c r="M715" s="0"/>
      <c r="N715" s="0"/>
      <c r="O715" s="0"/>
      <c r="Q715" s="0"/>
      <c r="R715" s="0"/>
      <c r="S715" s="0"/>
      <c r="U715" s="0"/>
      <c r="V715" s="0"/>
      <c r="W715" s="0"/>
      <c r="Y715" s="0"/>
      <c r="Z715" s="0"/>
      <c r="AA715" s="0"/>
      <c r="AC715" s="0"/>
      <c r="AD715" s="0"/>
      <c r="AE715" s="0"/>
      <c r="AG715" s="0"/>
      <c r="AH715" s="0"/>
      <c r="AI715" s="0"/>
      <c r="AK715" s="0"/>
      <c r="AL715" s="0"/>
      <c r="AM715" s="0"/>
      <c r="AO715" s="0"/>
      <c r="AP715" s="0"/>
      <c r="AQ715" s="0"/>
      <c r="AS715" s="0"/>
      <c r="AT715" s="0"/>
      <c r="AU715" s="0"/>
      <c r="AW715" s="0"/>
      <c r="AX715" s="0"/>
      <c r="AY715" s="0"/>
      <c r="BA715" s="0"/>
      <c r="BB715" s="0"/>
      <c r="BC715" s="0"/>
      <c r="BE715" s="0"/>
      <c r="BF715" s="0"/>
      <c r="BG715" s="0"/>
      <c r="BI715" s="0"/>
      <c r="BJ715" s="0"/>
      <c r="BK715" s="0"/>
      <c r="BM715" s="0"/>
      <c r="BN715" s="0"/>
      <c r="BO715" s="0"/>
    </row>
    <row r="716" customFormat="false" ht="12.75" hidden="false" customHeight="false" outlineLevel="0" collapsed="false">
      <c r="A716" s="0"/>
      <c r="B716" s="0"/>
      <c r="C716" s="0"/>
      <c r="E716" s="0"/>
      <c r="F716" s="0"/>
      <c r="G716" s="0"/>
      <c r="I716" s="0"/>
      <c r="J716" s="0"/>
      <c r="K716" s="0"/>
      <c r="M716" s="0"/>
      <c r="N716" s="0"/>
      <c r="O716" s="0"/>
      <c r="Q716" s="0"/>
      <c r="R716" s="0"/>
      <c r="S716" s="0"/>
      <c r="U716" s="0"/>
      <c r="V716" s="0"/>
      <c r="W716" s="0"/>
      <c r="Y716" s="0"/>
      <c r="Z716" s="0"/>
      <c r="AA716" s="0"/>
      <c r="AC716" s="0"/>
      <c r="AD716" s="0"/>
      <c r="AE716" s="0"/>
      <c r="AG716" s="0"/>
      <c r="AH716" s="0"/>
      <c r="AI716" s="0"/>
      <c r="AK716" s="0"/>
      <c r="AL716" s="0"/>
      <c r="AM716" s="0"/>
      <c r="AO716" s="0"/>
      <c r="AP716" s="0"/>
      <c r="AQ716" s="0"/>
      <c r="AS716" s="0"/>
      <c r="AT716" s="0"/>
      <c r="AU716" s="0"/>
      <c r="AW716" s="0"/>
      <c r="AX716" s="0"/>
      <c r="AY716" s="0"/>
      <c r="BA716" s="0"/>
      <c r="BB716" s="0"/>
      <c r="BC716" s="0"/>
      <c r="BE716" s="0"/>
      <c r="BF716" s="0"/>
      <c r="BG716" s="0"/>
      <c r="BI716" s="0"/>
      <c r="BJ716" s="0"/>
      <c r="BK716" s="0"/>
      <c r="BM716" s="0"/>
      <c r="BN716" s="0"/>
      <c r="BO716" s="0"/>
    </row>
    <row r="717" customFormat="false" ht="12.75" hidden="false" customHeight="false" outlineLevel="0" collapsed="false">
      <c r="A717" s="0"/>
      <c r="B717" s="0"/>
      <c r="C717" s="0"/>
      <c r="E717" s="0"/>
      <c r="F717" s="0"/>
      <c r="G717" s="0"/>
      <c r="I717" s="0"/>
      <c r="J717" s="0"/>
      <c r="K717" s="0"/>
      <c r="M717" s="0"/>
      <c r="N717" s="0"/>
      <c r="O717" s="0"/>
      <c r="Q717" s="0"/>
      <c r="R717" s="0"/>
      <c r="S717" s="0"/>
      <c r="U717" s="0"/>
      <c r="V717" s="0"/>
      <c r="W717" s="0"/>
      <c r="Y717" s="0"/>
      <c r="Z717" s="0"/>
      <c r="AA717" s="0"/>
      <c r="AC717" s="0"/>
      <c r="AD717" s="0"/>
      <c r="AE717" s="0"/>
      <c r="AG717" s="0"/>
      <c r="AH717" s="0"/>
      <c r="AI717" s="0"/>
      <c r="AK717" s="0"/>
      <c r="AL717" s="0"/>
      <c r="AM717" s="0"/>
      <c r="AO717" s="0"/>
      <c r="AP717" s="0"/>
      <c r="AQ717" s="0"/>
      <c r="AS717" s="0"/>
      <c r="AT717" s="0"/>
      <c r="AU717" s="0"/>
      <c r="AW717" s="0"/>
      <c r="AX717" s="0"/>
      <c r="AY717" s="0"/>
      <c r="BA717" s="0"/>
      <c r="BB717" s="0"/>
      <c r="BC717" s="0"/>
      <c r="BE717" s="0"/>
      <c r="BF717" s="0"/>
      <c r="BG717" s="0"/>
      <c r="BI717" s="0"/>
      <c r="BJ717" s="0"/>
      <c r="BK717" s="0"/>
      <c r="BM717" s="0"/>
      <c r="BN717" s="0"/>
      <c r="BO717" s="0"/>
    </row>
    <row r="718" customFormat="false" ht="12.75" hidden="false" customHeight="false" outlineLevel="0" collapsed="false">
      <c r="A718" s="0"/>
      <c r="B718" s="0"/>
      <c r="C718" s="0"/>
      <c r="E718" s="0"/>
      <c r="F718" s="0"/>
      <c r="G718" s="0"/>
      <c r="I718" s="0"/>
      <c r="J718" s="0"/>
      <c r="K718" s="0"/>
      <c r="M718" s="0"/>
      <c r="N718" s="0"/>
      <c r="O718" s="0"/>
      <c r="Q718" s="0"/>
      <c r="R718" s="0"/>
      <c r="S718" s="0"/>
      <c r="U718" s="0"/>
      <c r="V718" s="0"/>
      <c r="W718" s="0"/>
      <c r="Y718" s="0"/>
      <c r="Z718" s="0"/>
      <c r="AA718" s="0"/>
      <c r="AC718" s="0"/>
      <c r="AD718" s="0"/>
      <c r="AE718" s="0"/>
      <c r="AG718" s="0"/>
      <c r="AH718" s="0"/>
      <c r="AI718" s="0"/>
      <c r="AK718" s="0"/>
      <c r="AL718" s="0"/>
      <c r="AM718" s="0"/>
      <c r="AO718" s="0"/>
      <c r="AP718" s="0"/>
      <c r="AQ718" s="0"/>
      <c r="AS718" s="0"/>
      <c r="AT718" s="0"/>
      <c r="AU718" s="0"/>
      <c r="AW718" s="0"/>
      <c r="AX718" s="0"/>
      <c r="AY718" s="0"/>
      <c r="BA718" s="0"/>
      <c r="BB718" s="0"/>
      <c r="BC718" s="0"/>
      <c r="BE718" s="0"/>
      <c r="BF718" s="0"/>
      <c r="BG718" s="0"/>
      <c r="BI718" s="0"/>
      <c r="BJ718" s="0"/>
      <c r="BK718" s="0"/>
      <c r="BM718" s="0"/>
      <c r="BN718" s="0"/>
      <c r="BO718" s="0"/>
    </row>
    <row r="719" customFormat="false" ht="12.75" hidden="false" customHeight="false" outlineLevel="0" collapsed="false">
      <c r="A719" s="0"/>
      <c r="B719" s="0"/>
      <c r="C719" s="0"/>
      <c r="E719" s="0"/>
      <c r="F719" s="0"/>
      <c r="G719" s="0"/>
      <c r="I719" s="0"/>
      <c r="J719" s="0"/>
      <c r="K719" s="0"/>
      <c r="M719" s="0"/>
      <c r="N719" s="0"/>
      <c r="O719" s="0"/>
      <c r="Q719" s="0"/>
      <c r="R719" s="0"/>
      <c r="S719" s="0"/>
      <c r="U719" s="0"/>
      <c r="V719" s="0"/>
      <c r="W719" s="0"/>
      <c r="Y719" s="0"/>
      <c r="Z719" s="0"/>
      <c r="AA719" s="0"/>
      <c r="AC719" s="0"/>
      <c r="AD719" s="0"/>
      <c r="AE719" s="0"/>
      <c r="AG719" s="0"/>
      <c r="AH719" s="0"/>
      <c r="AI719" s="0"/>
      <c r="AK719" s="0"/>
      <c r="AL719" s="0"/>
      <c r="AM719" s="0"/>
      <c r="AO719" s="0"/>
      <c r="AP719" s="0"/>
      <c r="AQ719" s="0"/>
      <c r="AS719" s="0"/>
      <c r="AT719" s="0"/>
      <c r="AU719" s="0"/>
      <c r="AW719" s="0"/>
      <c r="AX719" s="0"/>
      <c r="AY719" s="0"/>
      <c r="BA719" s="0"/>
      <c r="BB719" s="0"/>
      <c r="BC719" s="0"/>
      <c r="BE719" s="0"/>
      <c r="BF719" s="0"/>
      <c r="BG719" s="0"/>
      <c r="BI719" s="0"/>
      <c r="BJ719" s="0"/>
      <c r="BK719" s="0"/>
      <c r="BM719" s="0"/>
      <c r="BN719" s="0"/>
      <c r="BO719" s="0"/>
    </row>
    <row r="720" customFormat="false" ht="12.75" hidden="false" customHeight="false" outlineLevel="0" collapsed="false">
      <c r="A720" s="0"/>
      <c r="B720" s="0"/>
      <c r="C720" s="0"/>
      <c r="E720" s="0"/>
      <c r="F720" s="0"/>
      <c r="G720" s="0"/>
      <c r="I720" s="0"/>
      <c r="J720" s="0"/>
      <c r="K720" s="0"/>
      <c r="M720" s="0"/>
      <c r="N720" s="0"/>
      <c r="O720" s="0"/>
      <c r="Q720" s="0"/>
      <c r="R720" s="0"/>
      <c r="S720" s="0"/>
      <c r="U720" s="0"/>
      <c r="V720" s="0"/>
      <c r="W720" s="0"/>
      <c r="Y720" s="0"/>
      <c r="Z720" s="0"/>
      <c r="AA720" s="0"/>
      <c r="AC720" s="0"/>
      <c r="AD720" s="0"/>
      <c r="AE720" s="0"/>
      <c r="AG720" s="0"/>
      <c r="AH720" s="0"/>
      <c r="AI720" s="0"/>
      <c r="AK720" s="0"/>
      <c r="AL720" s="0"/>
      <c r="AM720" s="0"/>
      <c r="AO720" s="0"/>
      <c r="AP720" s="0"/>
      <c r="AQ720" s="0"/>
      <c r="AS720" s="0"/>
      <c r="AT720" s="0"/>
      <c r="AU720" s="0"/>
      <c r="AW720" s="0"/>
      <c r="AX720" s="0"/>
      <c r="AY720" s="0"/>
      <c r="BA720" s="0"/>
      <c r="BB720" s="0"/>
      <c r="BC720" s="0"/>
      <c r="BE720" s="0"/>
      <c r="BF720" s="0"/>
      <c r="BG720" s="0"/>
      <c r="BI720" s="0"/>
      <c r="BJ720" s="0"/>
      <c r="BK720" s="0"/>
      <c r="BM720" s="0"/>
      <c r="BN720" s="0"/>
      <c r="BO720" s="0"/>
    </row>
    <row r="721" customFormat="false" ht="12.75" hidden="false" customHeight="false" outlineLevel="0" collapsed="false">
      <c r="A721" s="0"/>
      <c r="B721" s="0"/>
      <c r="C721" s="0"/>
      <c r="E721" s="0"/>
      <c r="F721" s="0"/>
      <c r="G721" s="0"/>
      <c r="I721" s="0"/>
      <c r="J721" s="0"/>
      <c r="K721" s="0"/>
      <c r="M721" s="0"/>
      <c r="N721" s="0"/>
      <c r="O721" s="0"/>
      <c r="Q721" s="0"/>
      <c r="R721" s="0"/>
      <c r="S721" s="0"/>
      <c r="U721" s="0"/>
      <c r="V721" s="0"/>
      <c r="W721" s="0"/>
      <c r="Y721" s="0"/>
      <c r="Z721" s="0"/>
      <c r="AA721" s="0"/>
      <c r="AC721" s="0"/>
      <c r="AD721" s="0"/>
      <c r="AE721" s="0"/>
      <c r="AG721" s="0"/>
      <c r="AH721" s="0"/>
      <c r="AI721" s="0"/>
      <c r="AK721" s="0"/>
      <c r="AL721" s="0"/>
      <c r="AM721" s="0"/>
      <c r="AO721" s="0"/>
      <c r="AP721" s="0"/>
      <c r="AQ721" s="0"/>
      <c r="AS721" s="0"/>
      <c r="AT721" s="0"/>
      <c r="AU721" s="0"/>
      <c r="AW721" s="0"/>
      <c r="AX721" s="0"/>
      <c r="AY721" s="0"/>
      <c r="BA721" s="0"/>
      <c r="BB721" s="0"/>
      <c r="BC721" s="0"/>
      <c r="BE721" s="0"/>
      <c r="BF721" s="0"/>
      <c r="BG721" s="0"/>
      <c r="BI721" s="0"/>
      <c r="BJ721" s="0"/>
      <c r="BK721" s="0"/>
      <c r="BM721" s="0"/>
      <c r="BN721" s="0"/>
      <c r="BO721" s="0"/>
    </row>
    <row r="722" customFormat="false" ht="12.75" hidden="false" customHeight="false" outlineLevel="0" collapsed="false">
      <c r="A722" s="0"/>
      <c r="B722" s="0"/>
      <c r="C722" s="0"/>
      <c r="E722" s="0"/>
      <c r="F722" s="0"/>
      <c r="G722" s="0"/>
      <c r="I722" s="0"/>
      <c r="J722" s="0"/>
      <c r="K722" s="0"/>
      <c r="M722" s="0"/>
      <c r="N722" s="0"/>
      <c r="O722" s="0"/>
      <c r="Q722" s="0"/>
      <c r="R722" s="0"/>
      <c r="S722" s="0"/>
      <c r="U722" s="0"/>
      <c r="V722" s="0"/>
      <c r="W722" s="0"/>
      <c r="Y722" s="0"/>
      <c r="Z722" s="0"/>
      <c r="AA722" s="0"/>
      <c r="AC722" s="0"/>
      <c r="AD722" s="0"/>
      <c r="AE722" s="0"/>
      <c r="AG722" s="0"/>
      <c r="AH722" s="0"/>
      <c r="AI722" s="0"/>
      <c r="AK722" s="0"/>
      <c r="AL722" s="0"/>
      <c r="AM722" s="0"/>
      <c r="AO722" s="0"/>
      <c r="AP722" s="0"/>
      <c r="AQ722" s="0"/>
      <c r="AS722" s="0"/>
      <c r="AT722" s="0"/>
      <c r="AU722" s="0"/>
      <c r="AW722" s="0"/>
      <c r="AX722" s="0"/>
      <c r="AY722" s="0"/>
      <c r="BA722" s="0"/>
      <c r="BB722" s="0"/>
      <c r="BC722" s="0"/>
      <c r="BE722" s="0"/>
      <c r="BF722" s="0"/>
      <c r="BG722" s="0"/>
      <c r="BI722" s="0"/>
      <c r="BJ722" s="0"/>
      <c r="BK722" s="0"/>
      <c r="BM722" s="0"/>
      <c r="BN722" s="0"/>
      <c r="BO722" s="0"/>
    </row>
    <row r="723" customFormat="false" ht="12.75" hidden="false" customHeight="false" outlineLevel="0" collapsed="false">
      <c r="A723" s="0"/>
      <c r="B723" s="0"/>
      <c r="C723" s="0"/>
      <c r="E723" s="0"/>
      <c r="F723" s="0"/>
      <c r="G723" s="0"/>
      <c r="I723" s="0"/>
      <c r="J723" s="0"/>
      <c r="K723" s="0"/>
      <c r="M723" s="0"/>
      <c r="N723" s="0"/>
      <c r="O723" s="0"/>
      <c r="Q723" s="0"/>
      <c r="R723" s="0"/>
      <c r="S723" s="0"/>
      <c r="U723" s="0"/>
      <c r="V723" s="0"/>
      <c r="W723" s="0"/>
      <c r="Y723" s="0"/>
      <c r="Z723" s="0"/>
      <c r="AA723" s="0"/>
      <c r="AC723" s="0"/>
      <c r="AD723" s="0"/>
      <c r="AE723" s="0"/>
      <c r="AG723" s="0"/>
      <c r="AH723" s="0"/>
      <c r="AI723" s="0"/>
      <c r="AK723" s="0"/>
      <c r="AL723" s="0"/>
      <c r="AM723" s="0"/>
      <c r="AO723" s="0"/>
      <c r="AP723" s="0"/>
      <c r="AQ723" s="0"/>
      <c r="AS723" s="0"/>
      <c r="AT723" s="0"/>
      <c r="AU723" s="0"/>
      <c r="AW723" s="0"/>
      <c r="AX723" s="0"/>
      <c r="AY723" s="0"/>
      <c r="BA723" s="0"/>
      <c r="BB723" s="0"/>
      <c r="BC723" s="0"/>
      <c r="BE723" s="0"/>
      <c r="BF723" s="0"/>
      <c r="BG723" s="0"/>
      <c r="BI723" s="0"/>
      <c r="BJ723" s="0"/>
      <c r="BK723" s="0"/>
      <c r="BM723" s="0"/>
      <c r="BN723" s="0"/>
      <c r="BO723" s="0"/>
    </row>
    <row r="724" customFormat="false" ht="12.75" hidden="false" customHeight="false" outlineLevel="0" collapsed="false">
      <c r="A724" s="0"/>
      <c r="B724" s="0"/>
      <c r="C724" s="0"/>
      <c r="E724" s="0"/>
      <c r="F724" s="0"/>
      <c r="G724" s="0"/>
      <c r="I724" s="0"/>
      <c r="J724" s="0"/>
      <c r="K724" s="0"/>
      <c r="M724" s="0"/>
      <c r="N724" s="0"/>
      <c r="O724" s="0"/>
      <c r="Q724" s="0"/>
      <c r="R724" s="0"/>
      <c r="S724" s="0"/>
      <c r="U724" s="0"/>
      <c r="V724" s="0"/>
      <c r="W724" s="0"/>
      <c r="Y724" s="0"/>
      <c r="Z724" s="0"/>
      <c r="AA724" s="0"/>
      <c r="AC724" s="0"/>
      <c r="AD724" s="0"/>
      <c r="AE724" s="0"/>
      <c r="AG724" s="0"/>
      <c r="AH724" s="0"/>
      <c r="AI724" s="0"/>
      <c r="AK724" s="0"/>
      <c r="AL724" s="0"/>
      <c r="AM724" s="0"/>
      <c r="AO724" s="0"/>
      <c r="AP724" s="0"/>
      <c r="AQ724" s="0"/>
      <c r="AS724" s="0"/>
      <c r="AT724" s="0"/>
      <c r="AU724" s="0"/>
      <c r="AW724" s="0"/>
      <c r="AX724" s="0"/>
      <c r="AY724" s="0"/>
      <c r="BA724" s="0"/>
      <c r="BB724" s="0"/>
      <c r="BC724" s="0"/>
      <c r="BE724" s="0"/>
      <c r="BF724" s="0"/>
      <c r="BG724" s="0"/>
      <c r="BI724" s="0"/>
      <c r="BJ724" s="0"/>
      <c r="BK724" s="0"/>
      <c r="BM724" s="0"/>
      <c r="BN724" s="0"/>
      <c r="BO724" s="0"/>
    </row>
    <row r="725" customFormat="false" ht="12.75" hidden="false" customHeight="false" outlineLevel="0" collapsed="false">
      <c r="A725" s="0"/>
      <c r="B725" s="0"/>
      <c r="C725" s="0"/>
      <c r="E725" s="0"/>
      <c r="F725" s="0"/>
      <c r="G725" s="0"/>
      <c r="I725" s="0"/>
      <c r="J725" s="0"/>
      <c r="K725" s="0"/>
      <c r="M725" s="0"/>
      <c r="N725" s="0"/>
      <c r="O725" s="0"/>
      <c r="Q725" s="0"/>
      <c r="R725" s="0"/>
      <c r="S725" s="0"/>
      <c r="U725" s="0"/>
      <c r="V725" s="0"/>
      <c r="W725" s="0"/>
      <c r="Y725" s="0"/>
      <c r="Z725" s="0"/>
      <c r="AA725" s="0"/>
      <c r="AC725" s="0"/>
      <c r="AD725" s="0"/>
      <c r="AE725" s="0"/>
      <c r="AG725" s="0"/>
      <c r="AH725" s="0"/>
      <c r="AI725" s="0"/>
      <c r="AK725" s="0"/>
      <c r="AL725" s="0"/>
      <c r="AM725" s="0"/>
      <c r="AO725" s="0"/>
      <c r="AP725" s="0"/>
      <c r="AQ725" s="0"/>
      <c r="AS725" s="0"/>
      <c r="AT725" s="0"/>
      <c r="AU725" s="0"/>
      <c r="AW725" s="0"/>
      <c r="AX725" s="0"/>
      <c r="AY725" s="0"/>
      <c r="BA725" s="0"/>
      <c r="BB725" s="0"/>
      <c r="BC725" s="0"/>
      <c r="BE725" s="0"/>
      <c r="BF725" s="0"/>
      <c r="BG725" s="0"/>
      <c r="BI725" s="0"/>
      <c r="BJ725" s="0"/>
      <c r="BK725" s="0"/>
      <c r="BM725" s="0"/>
      <c r="BN725" s="0"/>
      <c r="BO725" s="0"/>
    </row>
    <row r="726" customFormat="false" ht="12.75" hidden="false" customHeight="false" outlineLevel="0" collapsed="false">
      <c r="A726" s="0"/>
      <c r="B726" s="0"/>
      <c r="C726" s="0"/>
      <c r="E726" s="0"/>
      <c r="F726" s="0"/>
      <c r="G726" s="0"/>
      <c r="I726" s="0"/>
      <c r="J726" s="0"/>
      <c r="K726" s="0"/>
      <c r="M726" s="0"/>
      <c r="N726" s="0"/>
      <c r="O726" s="0"/>
      <c r="Q726" s="0"/>
      <c r="R726" s="0"/>
      <c r="S726" s="0"/>
      <c r="U726" s="0"/>
      <c r="V726" s="0"/>
      <c r="W726" s="0"/>
      <c r="Y726" s="0"/>
      <c r="Z726" s="0"/>
      <c r="AA726" s="0"/>
      <c r="AC726" s="0"/>
      <c r="AD726" s="0"/>
      <c r="AE726" s="0"/>
      <c r="AG726" s="0"/>
      <c r="AH726" s="0"/>
      <c r="AI726" s="0"/>
      <c r="AK726" s="0"/>
      <c r="AL726" s="0"/>
      <c r="AM726" s="0"/>
      <c r="AO726" s="0"/>
      <c r="AP726" s="0"/>
      <c r="AQ726" s="0"/>
      <c r="AS726" s="0"/>
      <c r="AT726" s="0"/>
      <c r="AU726" s="0"/>
      <c r="AW726" s="0"/>
      <c r="AX726" s="0"/>
      <c r="AY726" s="0"/>
      <c r="BA726" s="0"/>
      <c r="BB726" s="0"/>
      <c r="BC726" s="0"/>
      <c r="BE726" s="0"/>
      <c r="BF726" s="0"/>
      <c r="BG726" s="0"/>
      <c r="BI726" s="0"/>
      <c r="BJ726" s="0"/>
      <c r="BK726" s="0"/>
      <c r="BM726" s="0"/>
      <c r="BN726" s="0"/>
      <c r="BO726" s="0"/>
    </row>
    <row r="727" customFormat="false" ht="12.75" hidden="false" customHeight="false" outlineLevel="0" collapsed="false">
      <c r="A727" s="0"/>
      <c r="B727" s="0"/>
      <c r="C727" s="0"/>
      <c r="E727" s="0"/>
      <c r="F727" s="0"/>
      <c r="G727" s="0"/>
      <c r="I727" s="0"/>
      <c r="J727" s="0"/>
      <c r="K727" s="0"/>
      <c r="M727" s="0"/>
      <c r="N727" s="0"/>
      <c r="O727" s="0"/>
      <c r="Q727" s="0"/>
      <c r="R727" s="0"/>
      <c r="S727" s="0"/>
      <c r="U727" s="0"/>
      <c r="V727" s="0"/>
      <c r="W727" s="0"/>
      <c r="Y727" s="0"/>
      <c r="Z727" s="0"/>
      <c r="AA727" s="0"/>
      <c r="AC727" s="0"/>
      <c r="AD727" s="0"/>
      <c r="AE727" s="0"/>
      <c r="AG727" s="0"/>
      <c r="AH727" s="0"/>
      <c r="AI727" s="0"/>
      <c r="AK727" s="0"/>
      <c r="AL727" s="0"/>
      <c r="AM727" s="0"/>
      <c r="AO727" s="0"/>
      <c r="AP727" s="0"/>
      <c r="AQ727" s="0"/>
      <c r="AS727" s="0"/>
      <c r="AT727" s="0"/>
      <c r="AU727" s="0"/>
      <c r="AW727" s="0"/>
      <c r="AX727" s="0"/>
      <c r="AY727" s="0"/>
      <c r="BA727" s="0"/>
      <c r="BB727" s="0"/>
      <c r="BC727" s="0"/>
      <c r="BE727" s="0"/>
      <c r="BF727" s="0"/>
      <c r="BG727" s="0"/>
      <c r="BI727" s="0"/>
      <c r="BJ727" s="0"/>
      <c r="BK727" s="0"/>
      <c r="BM727" s="0"/>
      <c r="BN727" s="0"/>
      <c r="BO727" s="0"/>
    </row>
    <row r="728" customFormat="false" ht="12.75" hidden="false" customHeight="false" outlineLevel="0" collapsed="false">
      <c r="A728" s="0"/>
      <c r="B728" s="0"/>
      <c r="C728" s="0"/>
      <c r="E728" s="0"/>
      <c r="F728" s="0"/>
      <c r="G728" s="0"/>
      <c r="I728" s="0"/>
      <c r="J728" s="0"/>
      <c r="K728" s="0"/>
      <c r="M728" s="0"/>
      <c r="N728" s="0"/>
      <c r="O728" s="0"/>
      <c r="Q728" s="0"/>
      <c r="R728" s="0"/>
      <c r="S728" s="0"/>
      <c r="U728" s="0"/>
      <c r="V728" s="0"/>
      <c r="W728" s="0"/>
      <c r="Y728" s="0"/>
      <c r="Z728" s="0"/>
      <c r="AA728" s="0"/>
      <c r="AC728" s="0"/>
      <c r="AD728" s="0"/>
      <c r="AE728" s="0"/>
      <c r="AG728" s="0"/>
      <c r="AH728" s="0"/>
      <c r="AI728" s="0"/>
      <c r="AK728" s="0"/>
      <c r="AL728" s="0"/>
      <c r="AM728" s="0"/>
      <c r="AO728" s="0"/>
      <c r="AP728" s="0"/>
      <c r="AQ728" s="0"/>
      <c r="AS728" s="0"/>
      <c r="AT728" s="0"/>
      <c r="AU728" s="0"/>
      <c r="AW728" s="0"/>
      <c r="AX728" s="0"/>
      <c r="AY728" s="0"/>
      <c r="BA728" s="0"/>
      <c r="BB728" s="0"/>
      <c r="BC728" s="0"/>
      <c r="BE728" s="0"/>
      <c r="BF728" s="0"/>
      <c r="BG728" s="0"/>
      <c r="BI728" s="0"/>
      <c r="BJ728" s="0"/>
      <c r="BK728" s="0"/>
      <c r="BM728" s="0"/>
      <c r="BN728" s="0"/>
      <c r="BO728" s="0"/>
    </row>
    <row r="729" customFormat="false" ht="12.75" hidden="false" customHeight="false" outlineLevel="0" collapsed="false">
      <c r="A729" s="0"/>
      <c r="B729" s="0"/>
      <c r="C729" s="0"/>
      <c r="E729" s="0"/>
      <c r="F729" s="0"/>
      <c r="G729" s="0"/>
      <c r="I729" s="0"/>
      <c r="J729" s="0"/>
      <c r="K729" s="0"/>
      <c r="M729" s="0"/>
      <c r="N729" s="0"/>
      <c r="O729" s="0"/>
      <c r="Q729" s="0"/>
      <c r="R729" s="0"/>
      <c r="S729" s="0"/>
      <c r="U729" s="0"/>
      <c r="V729" s="0"/>
      <c r="W729" s="0"/>
      <c r="Y729" s="0"/>
      <c r="Z729" s="0"/>
      <c r="AA729" s="0"/>
      <c r="AC729" s="0"/>
      <c r="AD729" s="0"/>
      <c r="AE729" s="0"/>
      <c r="AG729" s="0"/>
      <c r="AH729" s="0"/>
      <c r="AI729" s="0"/>
      <c r="AK729" s="0"/>
      <c r="AL729" s="0"/>
      <c r="AM729" s="0"/>
      <c r="AO729" s="0"/>
      <c r="AP729" s="0"/>
      <c r="AQ729" s="0"/>
      <c r="AS729" s="0"/>
      <c r="AT729" s="0"/>
      <c r="AU729" s="0"/>
      <c r="AW729" s="0"/>
      <c r="AX729" s="0"/>
      <c r="AY729" s="0"/>
      <c r="BA729" s="0"/>
      <c r="BB729" s="0"/>
      <c r="BC729" s="0"/>
      <c r="BE729" s="0"/>
      <c r="BF729" s="0"/>
      <c r="BG729" s="0"/>
      <c r="BI729" s="0"/>
      <c r="BJ729" s="0"/>
      <c r="BK729" s="0"/>
      <c r="BM729" s="0"/>
      <c r="BN729" s="0"/>
      <c r="BO729" s="0"/>
    </row>
    <row r="730" customFormat="false" ht="12.75" hidden="false" customHeight="false" outlineLevel="0" collapsed="false">
      <c r="A730" s="0"/>
      <c r="B730" s="0"/>
      <c r="C730" s="0"/>
      <c r="E730" s="0"/>
      <c r="F730" s="0"/>
      <c r="G730" s="0"/>
      <c r="I730" s="0"/>
      <c r="J730" s="0"/>
      <c r="K730" s="0"/>
      <c r="M730" s="0"/>
      <c r="N730" s="0"/>
      <c r="O730" s="0"/>
      <c r="Q730" s="0"/>
      <c r="R730" s="0"/>
      <c r="S730" s="0"/>
      <c r="U730" s="0"/>
      <c r="V730" s="0"/>
      <c r="W730" s="0"/>
      <c r="Y730" s="0"/>
      <c r="Z730" s="0"/>
      <c r="AA730" s="0"/>
      <c r="AC730" s="0"/>
      <c r="AD730" s="0"/>
      <c r="AE730" s="0"/>
      <c r="AG730" s="0"/>
      <c r="AH730" s="0"/>
      <c r="AI730" s="0"/>
      <c r="AK730" s="0"/>
      <c r="AL730" s="0"/>
      <c r="AM730" s="0"/>
      <c r="AO730" s="0"/>
      <c r="AP730" s="0"/>
      <c r="AQ730" s="0"/>
      <c r="AS730" s="0"/>
      <c r="AT730" s="0"/>
      <c r="AU730" s="0"/>
      <c r="AW730" s="0"/>
      <c r="AX730" s="0"/>
      <c r="AY730" s="0"/>
      <c r="BA730" s="0"/>
      <c r="BB730" s="0"/>
      <c r="BC730" s="0"/>
      <c r="BE730" s="0"/>
      <c r="BF730" s="0"/>
      <c r="BG730" s="0"/>
      <c r="BI730" s="0"/>
      <c r="BJ730" s="0"/>
      <c r="BK730" s="0"/>
      <c r="BM730" s="0"/>
      <c r="BN730" s="0"/>
      <c r="BO730" s="0"/>
    </row>
    <row r="731" customFormat="false" ht="12.75" hidden="false" customHeight="false" outlineLevel="0" collapsed="false">
      <c r="A731" s="0"/>
      <c r="B731" s="0"/>
      <c r="C731" s="0"/>
      <c r="E731" s="0"/>
      <c r="F731" s="0"/>
      <c r="G731" s="0"/>
      <c r="I731" s="0"/>
      <c r="J731" s="0"/>
      <c r="K731" s="0"/>
      <c r="M731" s="0"/>
      <c r="N731" s="0"/>
      <c r="O731" s="0"/>
      <c r="Q731" s="0"/>
      <c r="R731" s="0"/>
      <c r="S731" s="0"/>
      <c r="U731" s="0"/>
      <c r="V731" s="0"/>
      <c r="W731" s="0"/>
      <c r="Y731" s="0"/>
      <c r="Z731" s="0"/>
      <c r="AA731" s="0"/>
      <c r="AC731" s="0"/>
      <c r="AD731" s="0"/>
      <c r="AE731" s="0"/>
      <c r="AG731" s="0"/>
      <c r="AH731" s="0"/>
      <c r="AI731" s="0"/>
      <c r="AK731" s="0"/>
      <c r="AL731" s="0"/>
      <c r="AM731" s="0"/>
      <c r="AO731" s="0"/>
      <c r="AP731" s="0"/>
      <c r="AQ731" s="0"/>
      <c r="AS731" s="0"/>
      <c r="AT731" s="0"/>
      <c r="AU731" s="0"/>
      <c r="AW731" s="0"/>
      <c r="AX731" s="0"/>
      <c r="AY731" s="0"/>
      <c r="BA731" s="0"/>
      <c r="BB731" s="0"/>
      <c r="BC731" s="0"/>
      <c r="BE731" s="0"/>
      <c r="BF731" s="0"/>
      <c r="BG731" s="0"/>
      <c r="BI731" s="0"/>
      <c r="BJ731" s="0"/>
      <c r="BK731" s="0"/>
      <c r="BM731" s="0"/>
      <c r="BN731" s="0"/>
      <c r="BO731" s="0"/>
    </row>
    <row r="732" customFormat="false" ht="12.75" hidden="false" customHeight="false" outlineLevel="0" collapsed="false">
      <c r="A732" s="0"/>
      <c r="B732" s="0"/>
      <c r="C732" s="0"/>
      <c r="E732" s="0"/>
      <c r="F732" s="0"/>
      <c r="G732" s="0"/>
      <c r="I732" s="0"/>
      <c r="J732" s="0"/>
      <c r="K732" s="0"/>
      <c r="M732" s="0"/>
      <c r="N732" s="0"/>
      <c r="O732" s="0"/>
      <c r="Q732" s="0"/>
      <c r="R732" s="0"/>
      <c r="S732" s="0"/>
      <c r="U732" s="0"/>
      <c r="V732" s="0"/>
      <c r="W732" s="0"/>
      <c r="Y732" s="0"/>
      <c r="Z732" s="0"/>
      <c r="AA732" s="0"/>
      <c r="AC732" s="0"/>
      <c r="AD732" s="0"/>
      <c r="AE732" s="0"/>
      <c r="AG732" s="0"/>
      <c r="AH732" s="0"/>
      <c r="AI732" s="0"/>
      <c r="AK732" s="0"/>
      <c r="AL732" s="0"/>
      <c r="AM732" s="0"/>
      <c r="AO732" s="0"/>
      <c r="AP732" s="0"/>
      <c r="AQ732" s="0"/>
      <c r="AS732" s="0"/>
      <c r="AT732" s="0"/>
      <c r="AU732" s="0"/>
      <c r="AW732" s="0"/>
      <c r="AX732" s="0"/>
      <c r="AY732" s="0"/>
      <c r="BA732" s="0"/>
      <c r="BB732" s="0"/>
      <c r="BC732" s="0"/>
      <c r="BE732" s="0"/>
      <c r="BF732" s="0"/>
      <c r="BG732" s="0"/>
      <c r="BI732" s="0"/>
      <c r="BJ732" s="0"/>
      <c r="BK732" s="0"/>
      <c r="BM732" s="0"/>
      <c r="BN732" s="0"/>
      <c r="BO732" s="0"/>
    </row>
    <row r="733" customFormat="false" ht="12.75" hidden="false" customHeight="false" outlineLevel="0" collapsed="false">
      <c r="A733" s="0"/>
      <c r="B733" s="0"/>
      <c r="C733" s="0"/>
      <c r="E733" s="0"/>
      <c r="F733" s="0"/>
      <c r="G733" s="0"/>
      <c r="I733" s="0"/>
      <c r="J733" s="0"/>
      <c r="K733" s="0"/>
      <c r="M733" s="0"/>
      <c r="N733" s="0"/>
      <c r="O733" s="0"/>
      <c r="Q733" s="0"/>
      <c r="R733" s="0"/>
      <c r="S733" s="0"/>
      <c r="U733" s="0"/>
      <c r="V733" s="0"/>
      <c r="W733" s="0"/>
      <c r="Y733" s="0"/>
      <c r="Z733" s="0"/>
      <c r="AA733" s="0"/>
      <c r="AC733" s="0"/>
      <c r="AD733" s="0"/>
      <c r="AE733" s="0"/>
      <c r="AG733" s="0"/>
      <c r="AH733" s="0"/>
      <c r="AI733" s="0"/>
      <c r="AK733" s="0"/>
      <c r="AL733" s="0"/>
      <c r="AM733" s="0"/>
      <c r="AO733" s="0"/>
      <c r="AP733" s="0"/>
      <c r="AQ733" s="0"/>
      <c r="AS733" s="0"/>
      <c r="AT733" s="0"/>
      <c r="AU733" s="0"/>
      <c r="AW733" s="0"/>
      <c r="AX733" s="0"/>
      <c r="AY733" s="0"/>
      <c r="BA733" s="0"/>
      <c r="BB733" s="0"/>
      <c r="BC733" s="0"/>
      <c r="BE733" s="0"/>
      <c r="BF733" s="0"/>
      <c r="BG733" s="0"/>
      <c r="BI733" s="0"/>
      <c r="BJ733" s="0"/>
      <c r="BK733" s="0"/>
      <c r="BM733" s="0"/>
      <c r="BN733" s="0"/>
      <c r="BO733" s="0"/>
    </row>
    <row r="734" customFormat="false" ht="12.75" hidden="false" customHeight="false" outlineLevel="0" collapsed="false">
      <c r="A734" s="0"/>
      <c r="B734" s="0"/>
      <c r="C734" s="0"/>
      <c r="E734" s="0"/>
      <c r="F734" s="0"/>
      <c r="G734" s="0"/>
      <c r="I734" s="0"/>
      <c r="J734" s="0"/>
      <c r="K734" s="0"/>
      <c r="M734" s="0"/>
      <c r="N734" s="0"/>
      <c r="O734" s="0"/>
      <c r="Q734" s="0"/>
      <c r="R734" s="0"/>
      <c r="S734" s="0"/>
      <c r="U734" s="0"/>
      <c r="V734" s="0"/>
      <c r="W734" s="0"/>
      <c r="Y734" s="0"/>
      <c r="Z734" s="0"/>
      <c r="AA734" s="0"/>
      <c r="AC734" s="0"/>
      <c r="AD734" s="0"/>
      <c r="AE734" s="0"/>
      <c r="AG734" s="0"/>
      <c r="AH734" s="0"/>
      <c r="AI734" s="0"/>
      <c r="AK734" s="0"/>
      <c r="AL734" s="0"/>
      <c r="AM734" s="0"/>
      <c r="AO734" s="0"/>
      <c r="AP734" s="0"/>
      <c r="AQ734" s="0"/>
      <c r="AS734" s="0"/>
      <c r="AT734" s="0"/>
      <c r="AU734" s="0"/>
      <c r="AW734" s="0"/>
      <c r="AX734" s="0"/>
      <c r="AY734" s="0"/>
      <c r="BA734" s="0"/>
      <c r="BB734" s="0"/>
      <c r="BC734" s="0"/>
      <c r="BE734" s="0"/>
      <c r="BF734" s="0"/>
      <c r="BG734" s="0"/>
      <c r="BI734" s="0"/>
      <c r="BJ734" s="0"/>
      <c r="BK734" s="0"/>
      <c r="BM734" s="0"/>
      <c r="BN734" s="0"/>
      <c r="BO734" s="0"/>
    </row>
    <row r="735" customFormat="false" ht="12.75" hidden="false" customHeight="false" outlineLevel="0" collapsed="false">
      <c r="A735" s="0"/>
      <c r="B735" s="0"/>
      <c r="C735" s="0"/>
      <c r="E735" s="0"/>
      <c r="F735" s="0"/>
      <c r="G735" s="0"/>
      <c r="I735" s="0"/>
      <c r="J735" s="0"/>
      <c r="K735" s="0"/>
      <c r="M735" s="0"/>
      <c r="N735" s="0"/>
      <c r="O735" s="0"/>
      <c r="Q735" s="0"/>
      <c r="R735" s="0"/>
      <c r="S735" s="0"/>
      <c r="U735" s="0"/>
      <c r="V735" s="0"/>
      <c r="W735" s="0"/>
      <c r="Y735" s="0"/>
      <c r="Z735" s="0"/>
      <c r="AA735" s="0"/>
      <c r="AC735" s="0"/>
      <c r="AD735" s="0"/>
      <c r="AE735" s="0"/>
      <c r="AG735" s="0"/>
      <c r="AH735" s="0"/>
      <c r="AI735" s="0"/>
      <c r="AK735" s="0"/>
      <c r="AL735" s="0"/>
      <c r="AM735" s="0"/>
      <c r="AO735" s="0"/>
      <c r="AP735" s="0"/>
      <c r="AQ735" s="0"/>
      <c r="AS735" s="0"/>
      <c r="AT735" s="0"/>
      <c r="AU735" s="0"/>
      <c r="AW735" s="0"/>
      <c r="AX735" s="0"/>
      <c r="AY735" s="0"/>
      <c r="BA735" s="0"/>
      <c r="BB735" s="0"/>
      <c r="BC735" s="0"/>
      <c r="BE735" s="0"/>
      <c r="BF735" s="0"/>
      <c r="BG735" s="0"/>
      <c r="BI735" s="0"/>
      <c r="BJ735" s="0"/>
      <c r="BK735" s="0"/>
      <c r="BM735" s="0"/>
      <c r="BN735" s="0"/>
      <c r="BO735" s="0"/>
    </row>
    <row r="736" customFormat="false" ht="12.75" hidden="false" customHeight="false" outlineLevel="0" collapsed="false">
      <c r="A736" s="0"/>
      <c r="B736" s="0"/>
      <c r="C736" s="0"/>
      <c r="E736" s="0"/>
      <c r="F736" s="0"/>
      <c r="G736" s="0"/>
      <c r="I736" s="0"/>
      <c r="J736" s="0"/>
      <c r="K736" s="0"/>
      <c r="M736" s="0"/>
      <c r="N736" s="0"/>
      <c r="O736" s="0"/>
      <c r="Q736" s="0"/>
      <c r="R736" s="0"/>
      <c r="S736" s="0"/>
      <c r="U736" s="0"/>
      <c r="V736" s="0"/>
      <c r="W736" s="0"/>
      <c r="Y736" s="0"/>
      <c r="Z736" s="0"/>
      <c r="AA736" s="0"/>
      <c r="AC736" s="0"/>
      <c r="AD736" s="0"/>
      <c r="AE736" s="0"/>
      <c r="AG736" s="0"/>
      <c r="AH736" s="0"/>
      <c r="AI736" s="0"/>
      <c r="AK736" s="0"/>
      <c r="AL736" s="0"/>
      <c r="AM736" s="0"/>
      <c r="AO736" s="0"/>
      <c r="AP736" s="0"/>
      <c r="AQ736" s="0"/>
      <c r="AS736" s="0"/>
      <c r="AT736" s="0"/>
      <c r="AU736" s="0"/>
      <c r="AW736" s="0"/>
      <c r="AX736" s="0"/>
      <c r="AY736" s="0"/>
      <c r="BA736" s="0"/>
      <c r="BB736" s="0"/>
      <c r="BC736" s="0"/>
      <c r="BE736" s="0"/>
      <c r="BF736" s="0"/>
      <c r="BG736" s="0"/>
      <c r="BI736" s="0"/>
      <c r="BJ736" s="0"/>
      <c r="BK736" s="0"/>
      <c r="BM736" s="0"/>
      <c r="BN736" s="0"/>
      <c r="BO736" s="0"/>
    </row>
    <row r="737" customFormat="false" ht="12.75" hidden="false" customHeight="false" outlineLevel="0" collapsed="false">
      <c r="A737" s="0"/>
      <c r="B737" s="0"/>
      <c r="C737" s="0"/>
      <c r="E737" s="0"/>
      <c r="F737" s="0"/>
      <c r="G737" s="0"/>
      <c r="I737" s="0"/>
      <c r="J737" s="0"/>
      <c r="K737" s="0"/>
      <c r="M737" s="0"/>
      <c r="N737" s="0"/>
      <c r="O737" s="0"/>
      <c r="Q737" s="0"/>
      <c r="R737" s="0"/>
      <c r="S737" s="0"/>
      <c r="U737" s="0"/>
      <c r="V737" s="0"/>
      <c r="W737" s="0"/>
      <c r="Y737" s="0"/>
      <c r="Z737" s="0"/>
      <c r="AA737" s="0"/>
      <c r="AC737" s="0"/>
      <c r="AD737" s="0"/>
      <c r="AE737" s="0"/>
      <c r="AG737" s="0"/>
      <c r="AH737" s="0"/>
      <c r="AI737" s="0"/>
      <c r="AK737" s="0"/>
      <c r="AL737" s="0"/>
      <c r="AM737" s="0"/>
      <c r="AO737" s="0"/>
      <c r="AP737" s="0"/>
      <c r="AQ737" s="0"/>
      <c r="AS737" s="0"/>
      <c r="AT737" s="0"/>
      <c r="AU737" s="0"/>
      <c r="AW737" s="0"/>
      <c r="AX737" s="0"/>
      <c r="AY737" s="0"/>
      <c r="BA737" s="0"/>
      <c r="BB737" s="0"/>
      <c r="BC737" s="0"/>
      <c r="BE737" s="0"/>
      <c r="BF737" s="0"/>
      <c r="BG737" s="0"/>
      <c r="BI737" s="0"/>
      <c r="BJ737" s="0"/>
      <c r="BK737" s="0"/>
      <c r="BM737" s="0"/>
      <c r="BN737" s="0"/>
      <c r="BO737" s="0"/>
    </row>
    <row r="738" customFormat="false" ht="12.75" hidden="false" customHeight="false" outlineLevel="0" collapsed="false">
      <c r="A738" s="0"/>
      <c r="B738" s="0"/>
      <c r="C738" s="0"/>
      <c r="E738" s="0"/>
      <c r="F738" s="0"/>
      <c r="G738" s="0"/>
      <c r="I738" s="0"/>
      <c r="J738" s="0"/>
      <c r="K738" s="0"/>
      <c r="M738" s="0"/>
      <c r="N738" s="0"/>
      <c r="O738" s="0"/>
      <c r="Q738" s="0"/>
      <c r="R738" s="0"/>
      <c r="S738" s="0"/>
      <c r="U738" s="0"/>
      <c r="V738" s="0"/>
      <c r="W738" s="0"/>
      <c r="Y738" s="0"/>
      <c r="Z738" s="0"/>
      <c r="AA738" s="0"/>
      <c r="AC738" s="0"/>
      <c r="AD738" s="0"/>
      <c r="AE738" s="0"/>
      <c r="AG738" s="0"/>
      <c r="AH738" s="0"/>
      <c r="AI738" s="0"/>
      <c r="AK738" s="0"/>
      <c r="AL738" s="0"/>
      <c r="AM738" s="0"/>
      <c r="AO738" s="0"/>
      <c r="AP738" s="0"/>
      <c r="AQ738" s="0"/>
      <c r="AS738" s="0"/>
      <c r="AT738" s="0"/>
      <c r="AU738" s="0"/>
      <c r="AW738" s="0"/>
      <c r="AX738" s="0"/>
      <c r="AY738" s="0"/>
      <c r="BA738" s="0"/>
      <c r="BB738" s="0"/>
      <c r="BC738" s="0"/>
      <c r="BE738" s="0"/>
      <c r="BF738" s="0"/>
      <c r="BG738" s="0"/>
      <c r="BI738" s="0"/>
      <c r="BJ738" s="0"/>
      <c r="BK738" s="0"/>
      <c r="BM738" s="0"/>
      <c r="BN738" s="0"/>
      <c r="BO738" s="0"/>
    </row>
    <row r="739" customFormat="false" ht="12.75" hidden="false" customHeight="false" outlineLevel="0" collapsed="false">
      <c r="A739" s="0"/>
      <c r="B739" s="0"/>
      <c r="C739" s="0"/>
      <c r="E739" s="0"/>
      <c r="F739" s="0"/>
      <c r="G739" s="0"/>
      <c r="I739" s="0"/>
      <c r="J739" s="0"/>
      <c r="K739" s="0"/>
      <c r="M739" s="0"/>
      <c r="N739" s="0"/>
      <c r="O739" s="0"/>
      <c r="Q739" s="0"/>
      <c r="R739" s="0"/>
      <c r="S739" s="0"/>
      <c r="U739" s="0"/>
      <c r="V739" s="0"/>
      <c r="W739" s="0"/>
      <c r="Y739" s="0"/>
      <c r="Z739" s="0"/>
      <c r="AA739" s="0"/>
      <c r="AC739" s="0"/>
      <c r="AD739" s="0"/>
      <c r="AE739" s="0"/>
      <c r="AG739" s="0"/>
      <c r="AH739" s="0"/>
      <c r="AI739" s="0"/>
      <c r="AK739" s="0"/>
      <c r="AL739" s="0"/>
      <c r="AM739" s="0"/>
      <c r="AO739" s="0"/>
      <c r="AP739" s="0"/>
      <c r="AQ739" s="0"/>
      <c r="AS739" s="0"/>
      <c r="AT739" s="0"/>
      <c r="AU739" s="0"/>
      <c r="AW739" s="0"/>
      <c r="AX739" s="0"/>
      <c r="AY739" s="0"/>
      <c r="BA739" s="0"/>
      <c r="BB739" s="0"/>
      <c r="BC739" s="0"/>
      <c r="BE739" s="0"/>
      <c r="BF739" s="0"/>
      <c r="BG739" s="0"/>
      <c r="BI739" s="0"/>
      <c r="BJ739" s="0"/>
      <c r="BK739" s="0"/>
      <c r="BM739" s="0"/>
      <c r="BN739" s="0"/>
      <c r="BO739" s="0"/>
    </row>
    <row r="740" customFormat="false" ht="12.75" hidden="false" customHeight="false" outlineLevel="0" collapsed="false">
      <c r="A740" s="0"/>
      <c r="B740" s="0"/>
      <c r="C740" s="0"/>
      <c r="E740" s="0"/>
      <c r="F740" s="0"/>
      <c r="G740" s="0"/>
      <c r="I740" s="0"/>
      <c r="J740" s="0"/>
      <c r="K740" s="0"/>
      <c r="M740" s="0"/>
      <c r="N740" s="0"/>
      <c r="O740" s="0"/>
      <c r="Q740" s="0"/>
      <c r="R740" s="0"/>
      <c r="S740" s="0"/>
      <c r="U740" s="0"/>
      <c r="V740" s="0"/>
      <c r="W740" s="0"/>
      <c r="Y740" s="0"/>
      <c r="Z740" s="0"/>
      <c r="AA740" s="0"/>
      <c r="AC740" s="0"/>
      <c r="AD740" s="0"/>
      <c r="AE740" s="0"/>
      <c r="AG740" s="0"/>
      <c r="AH740" s="0"/>
      <c r="AI740" s="0"/>
      <c r="AK740" s="0"/>
      <c r="AL740" s="0"/>
      <c r="AM740" s="0"/>
      <c r="AO740" s="0"/>
      <c r="AP740" s="0"/>
      <c r="AQ740" s="0"/>
      <c r="AS740" s="0"/>
      <c r="AT740" s="0"/>
      <c r="AU740" s="0"/>
      <c r="AW740" s="0"/>
      <c r="AX740" s="0"/>
      <c r="AY740" s="0"/>
      <c r="BA740" s="0"/>
      <c r="BB740" s="0"/>
      <c r="BC740" s="0"/>
      <c r="BE740" s="0"/>
      <c r="BF740" s="0"/>
      <c r="BG740" s="0"/>
      <c r="BI740" s="0"/>
      <c r="BJ740" s="0"/>
      <c r="BK740" s="0"/>
      <c r="BM740" s="0"/>
      <c r="BN740" s="0"/>
      <c r="BO740" s="0"/>
    </row>
    <row r="741" customFormat="false" ht="12.75" hidden="false" customHeight="false" outlineLevel="0" collapsed="false">
      <c r="A741" s="0"/>
      <c r="B741" s="0"/>
      <c r="C741" s="0"/>
      <c r="E741" s="0"/>
      <c r="F741" s="0"/>
      <c r="G741" s="0"/>
      <c r="I741" s="0"/>
      <c r="J741" s="0"/>
      <c r="K741" s="0"/>
      <c r="M741" s="0"/>
      <c r="N741" s="0"/>
      <c r="O741" s="0"/>
      <c r="Q741" s="0"/>
      <c r="R741" s="0"/>
      <c r="S741" s="0"/>
      <c r="U741" s="0"/>
      <c r="V741" s="0"/>
      <c r="W741" s="0"/>
      <c r="Y741" s="0"/>
      <c r="Z741" s="0"/>
      <c r="AA741" s="0"/>
      <c r="AC741" s="0"/>
      <c r="AD741" s="0"/>
      <c r="AE741" s="0"/>
      <c r="AG741" s="0"/>
      <c r="AH741" s="0"/>
      <c r="AI741" s="0"/>
      <c r="AK741" s="0"/>
      <c r="AL741" s="0"/>
      <c r="AM741" s="0"/>
      <c r="AO741" s="0"/>
      <c r="AP741" s="0"/>
      <c r="AQ741" s="0"/>
      <c r="AS741" s="0"/>
      <c r="AT741" s="0"/>
      <c r="AU741" s="0"/>
      <c r="AW741" s="0"/>
      <c r="AX741" s="0"/>
      <c r="AY741" s="0"/>
      <c r="BA741" s="0"/>
      <c r="BB741" s="0"/>
      <c r="BC741" s="0"/>
      <c r="BE741" s="0"/>
      <c r="BF741" s="0"/>
      <c r="BG741" s="0"/>
      <c r="BI741" s="0"/>
      <c r="BJ741" s="0"/>
      <c r="BK741" s="0"/>
      <c r="BM741" s="0"/>
      <c r="BN741" s="0"/>
      <c r="BO741" s="0"/>
    </row>
    <row r="742" customFormat="false" ht="12.75" hidden="false" customHeight="false" outlineLevel="0" collapsed="false">
      <c r="A742" s="0"/>
      <c r="B742" s="0"/>
      <c r="C742" s="0"/>
      <c r="E742" s="0"/>
      <c r="F742" s="0"/>
      <c r="G742" s="0"/>
      <c r="I742" s="0"/>
      <c r="J742" s="0"/>
      <c r="K742" s="0"/>
      <c r="M742" s="0"/>
      <c r="N742" s="0"/>
      <c r="O742" s="0"/>
      <c r="Q742" s="0"/>
      <c r="R742" s="0"/>
      <c r="S742" s="0"/>
      <c r="U742" s="0"/>
      <c r="V742" s="0"/>
      <c r="W742" s="0"/>
      <c r="Y742" s="0"/>
      <c r="Z742" s="0"/>
      <c r="AA742" s="0"/>
      <c r="AC742" s="0"/>
      <c r="AD742" s="0"/>
      <c r="AE742" s="0"/>
      <c r="AG742" s="0"/>
      <c r="AH742" s="0"/>
      <c r="AI742" s="0"/>
      <c r="AK742" s="0"/>
      <c r="AL742" s="0"/>
      <c r="AM742" s="0"/>
      <c r="AO742" s="0"/>
      <c r="AP742" s="0"/>
      <c r="AQ742" s="0"/>
      <c r="AS742" s="0"/>
      <c r="AT742" s="0"/>
      <c r="AU742" s="0"/>
      <c r="AW742" s="0"/>
      <c r="AX742" s="0"/>
      <c r="AY742" s="0"/>
      <c r="BA742" s="0"/>
      <c r="BB742" s="0"/>
      <c r="BC742" s="0"/>
      <c r="BE742" s="0"/>
      <c r="BF742" s="0"/>
      <c r="BG742" s="0"/>
      <c r="BI742" s="0"/>
      <c r="BJ742" s="0"/>
      <c r="BK742" s="0"/>
      <c r="BM742" s="0"/>
      <c r="BN742" s="0"/>
      <c r="BO742" s="0"/>
    </row>
    <row r="743" customFormat="false" ht="12.75" hidden="false" customHeight="false" outlineLevel="0" collapsed="false">
      <c r="A743" s="0"/>
      <c r="B743" s="0"/>
      <c r="C743" s="0"/>
      <c r="E743" s="0"/>
      <c r="F743" s="0"/>
      <c r="G743" s="0"/>
      <c r="I743" s="0"/>
      <c r="J743" s="0"/>
      <c r="K743" s="0"/>
      <c r="M743" s="0"/>
      <c r="N743" s="0"/>
      <c r="O743" s="0"/>
      <c r="Q743" s="0"/>
      <c r="R743" s="0"/>
      <c r="S743" s="0"/>
      <c r="U743" s="0"/>
      <c r="V743" s="0"/>
      <c r="W743" s="0"/>
      <c r="Y743" s="0"/>
      <c r="Z743" s="0"/>
      <c r="AA743" s="0"/>
      <c r="AC743" s="0"/>
      <c r="AD743" s="0"/>
      <c r="AE743" s="0"/>
      <c r="AG743" s="0"/>
      <c r="AH743" s="0"/>
      <c r="AI743" s="0"/>
      <c r="AK743" s="0"/>
      <c r="AL743" s="0"/>
      <c r="AM743" s="0"/>
      <c r="AO743" s="0"/>
      <c r="AP743" s="0"/>
      <c r="AQ743" s="0"/>
      <c r="AS743" s="0"/>
      <c r="AT743" s="0"/>
      <c r="AU743" s="0"/>
      <c r="AW743" s="0"/>
      <c r="AX743" s="0"/>
      <c r="AY743" s="0"/>
      <c r="BA743" s="0"/>
      <c r="BB743" s="0"/>
      <c r="BC743" s="0"/>
      <c r="BE743" s="0"/>
      <c r="BF743" s="0"/>
      <c r="BG743" s="0"/>
      <c r="BI743" s="0"/>
      <c r="BJ743" s="0"/>
      <c r="BK743" s="0"/>
      <c r="BM743" s="0"/>
      <c r="BN743" s="0"/>
      <c r="BO743" s="0"/>
    </row>
    <row r="744" customFormat="false" ht="12.75" hidden="false" customHeight="false" outlineLevel="0" collapsed="false">
      <c r="A744" s="0"/>
      <c r="B744" s="0"/>
      <c r="C744" s="0"/>
      <c r="E744" s="0"/>
      <c r="F744" s="0"/>
      <c r="G744" s="0"/>
      <c r="I744" s="0"/>
      <c r="J744" s="0"/>
      <c r="K744" s="0"/>
      <c r="M744" s="0"/>
      <c r="N744" s="0"/>
      <c r="O744" s="0"/>
      <c r="Q744" s="0"/>
      <c r="R744" s="0"/>
      <c r="S744" s="0"/>
      <c r="U744" s="0"/>
      <c r="V744" s="0"/>
      <c r="W744" s="0"/>
      <c r="Y744" s="0"/>
      <c r="Z744" s="0"/>
      <c r="AA744" s="0"/>
      <c r="AC744" s="0"/>
      <c r="AD744" s="0"/>
      <c r="AE744" s="0"/>
      <c r="AG744" s="0"/>
      <c r="AH744" s="0"/>
      <c r="AI744" s="0"/>
      <c r="AK744" s="0"/>
      <c r="AL744" s="0"/>
      <c r="AM744" s="0"/>
      <c r="AO744" s="0"/>
      <c r="AP744" s="0"/>
      <c r="AQ744" s="0"/>
      <c r="AS744" s="0"/>
      <c r="AT744" s="0"/>
      <c r="AU744" s="0"/>
      <c r="AW744" s="0"/>
      <c r="AX744" s="0"/>
      <c r="AY744" s="0"/>
      <c r="BA744" s="0"/>
      <c r="BB744" s="0"/>
      <c r="BC744" s="0"/>
      <c r="BE744" s="0"/>
      <c r="BF744" s="0"/>
      <c r="BG744" s="0"/>
      <c r="BI744" s="0"/>
      <c r="BJ744" s="0"/>
      <c r="BK744" s="0"/>
      <c r="BM744" s="0"/>
      <c r="BN744" s="0"/>
      <c r="BO744" s="0"/>
    </row>
    <row r="745" customFormat="false" ht="12.75" hidden="false" customHeight="false" outlineLevel="0" collapsed="false">
      <c r="A745" s="0"/>
      <c r="B745" s="0"/>
      <c r="C745" s="0"/>
      <c r="E745" s="0"/>
      <c r="F745" s="0"/>
      <c r="G745" s="0"/>
      <c r="I745" s="0"/>
      <c r="J745" s="0"/>
      <c r="K745" s="0"/>
      <c r="M745" s="0"/>
      <c r="N745" s="0"/>
      <c r="O745" s="0"/>
      <c r="Q745" s="0"/>
      <c r="R745" s="0"/>
      <c r="S745" s="0"/>
      <c r="U745" s="0"/>
      <c r="V745" s="0"/>
      <c r="W745" s="0"/>
      <c r="Y745" s="0"/>
      <c r="Z745" s="0"/>
      <c r="AA745" s="0"/>
      <c r="AC745" s="0"/>
      <c r="AD745" s="0"/>
      <c r="AE745" s="0"/>
      <c r="AG745" s="0"/>
      <c r="AH745" s="0"/>
      <c r="AI745" s="0"/>
      <c r="AK745" s="0"/>
      <c r="AL745" s="0"/>
      <c r="AM745" s="0"/>
      <c r="AO745" s="0"/>
      <c r="AP745" s="0"/>
      <c r="AQ745" s="0"/>
      <c r="AS745" s="0"/>
      <c r="AT745" s="0"/>
      <c r="AU745" s="0"/>
      <c r="AW745" s="0"/>
      <c r="AX745" s="0"/>
      <c r="AY745" s="0"/>
      <c r="BA745" s="0"/>
      <c r="BB745" s="0"/>
      <c r="BC745" s="0"/>
      <c r="BE745" s="0"/>
      <c r="BF745" s="0"/>
      <c r="BG745" s="0"/>
      <c r="BI745" s="0"/>
      <c r="BJ745" s="0"/>
      <c r="BK745" s="0"/>
      <c r="BM745" s="0"/>
      <c r="BN745" s="0"/>
      <c r="BO745" s="0"/>
    </row>
    <row r="746" customFormat="false" ht="12.75" hidden="false" customHeight="false" outlineLevel="0" collapsed="false">
      <c r="A746" s="0"/>
      <c r="B746" s="0"/>
      <c r="C746" s="0"/>
      <c r="E746" s="0"/>
      <c r="F746" s="0"/>
      <c r="G746" s="0"/>
      <c r="I746" s="0"/>
      <c r="J746" s="0"/>
      <c r="K746" s="0"/>
      <c r="M746" s="0"/>
      <c r="N746" s="0"/>
      <c r="O746" s="0"/>
      <c r="Q746" s="0"/>
      <c r="R746" s="0"/>
      <c r="S746" s="0"/>
      <c r="U746" s="0"/>
      <c r="V746" s="0"/>
      <c r="W746" s="0"/>
      <c r="Y746" s="0"/>
      <c r="Z746" s="0"/>
      <c r="AA746" s="0"/>
      <c r="AC746" s="0"/>
      <c r="AD746" s="0"/>
      <c r="AE746" s="0"/>
      <c r="AG746" s="0"/>
      <c r="AH746" s="0"/>
      <c r="AI746" s="0"/>
      <c r="AK746" s="0"/>
      <c r="AL746" s="0"/>
      <c r="AM746" s="0"/>
      <c r="AO746" s="0"/>
      <c r="AP746" s="0"/>
      <c r="AQ746" s="0"/>
      <c r="AS746" s="0"/>
      <c r="AT746" s="0"/>
      <c r="AU746" s="0"/>
      <c r="AW746" s="0"/>
      <c r="AX746" s="0"/>
      <c r="AY746" s="0"/>
      <c r="BA746" s="0"/>
      <c r="BB746" s="0"/>
      <c r="BC746" s="0"/>
      <c r="BE746" s="0"/>
      <c r="BF746" s="0"/>
      <c r="BG746" s="0"/>
      <c r="BI746" s="0"/>
      <c r="BJ746" s="0"/>
      <c r="BK746" s="0"/>
      <c r="BM746" s="0"/>
      <c r="BN746" s="0"/>
      <c r="BO746" s="0"/>
    </row>
    <row r="747" customFormat="false" ht="12.75" hidden="false" customHeight="false" outlineLevel="0" collapsed="false">
      <c r="A747" s="0"/>
      <c r="B747" s="0"/>
      <c r="C747" s="0"/>
      <c r="E747" s="0"/>
      <c r="F747" s="0"/>
      <c r="G747" s="0"/>
      <c r="I747" s="0"/>
      <c r="J747" s="0"/>
      <c r="K747" s="0"/>
      <c r="M747" s="0"/>
      <c r="N747" s="0"/>
      <c r="O747" s="0"/>
      <c r="Q747" s="0"/>
      <c r="R747" s="0"/>
      <c r="S747" s="0"/>
      <c r="U747" s="0"/>
      <c r="V747" s="0"/>
      <c r="W747" s="0"/>
      <c r="Y747" s="0"/>
      <c r="Z747" s="0"/>
      <c r="AA747" s="0"/>
      <c r="AC747" s="0"/>
      <c r="AD747" s="0"/>
      <c r="AE747" s="0"/>
      <c r="AG747" s="0"/>
      <c r="AH747" s="0"/>
      <c r="AI747" s="0"/>
      <c r="AK747" s="0"/>
      <c r="AL747" s="0"/>
      <c r="AM747" s="0"/>
      <c r="AO747" s="0"/>
      <c r="AP747" s="0"/>
      <c r="AQ747" s="0"/>
      <c r="AS747" s="0"/>
      <c r="AT747" s="0"/>
      <c r="AU747" s="0"/>
      <c r="AW747" s="0"/>
      <c r="AX747" s="0"/>
      <c r="AY747" s="0"/>
      <c r="BA747" s="0"/>
      <c r="BB747" s="0"/>
      <c r="BC747" s="0"/>
      <c r="BE747" s="0"/>
      <c r="BF747" s="0"/>
      <c r="BG747" s="0"/>
      <c r="BI747" s="0"/>
      <c r="BJ747" s="0"/>
      <c r="BK747" s="0"/>
      <c r="BM747" s="0"/>
      <c r="BN747" s="0"/>
      <c r="BO747" s="0"/>
    </row>
    <row r="748" customFormat="false" ht="12.75" hidden="false" customHeight="false" outlineLevel="0" collapsed="false">
      <c r="A748" s="0"/>
      <c r="B748" s="0"/>
      <c r="C748" s="0"/>
      <c r="E748" s="0"/>
      <c r="F748" s="0"/>
      <c r="G748" s="0"/>
      <c r="I748" s="0"/>
      <c r="J748" s="0"/>
      <c r="K748" s="0"/>
      <c r="M748" s="0"/>
      <c r="N748" s="0"/>
      <c r="O748" s="0"/>
      <c r="Q748" s="0"/>
      <c r="R748" s="0"/>
      <c r="S748" s="0"/>
      <c r="U748" s="0"/>
      <c r="V748" s="0"/>
      <c r="W748" s="0"/>
      <c r="Y748" s="0"/>
      <c r="Z748" s="0"/>
      <c r="AA748" s="0"/>
      <c r="AC748" s="0"/>
      <c r="AD748" s="0"/>
      <c r="AE748" s="0"/>
      <c r="AG748" s="0"/>
      <c r="AH748" s="0"/>
      <c r="AI748" s="0"/>
      <c r="AK748" s="0"/>
      <c r="AL748" s="0"/>
      <c r="AM748" s="0"/>
      <c r="AO748" s="0"/>
      <c r="AP748" s="0"/>
      <c r="AQ748" s="0"/>
      <c r="AS748" s="0"/>
      <c r="AT748" s="0"/>
      <c r="AU748" s="0"/>
      <c r="AW748" s="0"/>
      <c r="AX748" s="0"/>
      <c r="AY748" s="0"/>
      <c r="BA748" s="0"/>
      <c r="BB748" s="0"/>
      <c r="BC748" s="0"/>
      <c r="BE748" s="0"/>
      <c r="BF748" s="0"/>
      <c r="BG748" s="0"/>
      <c r="BI748" s="0"/>
      <c r="BJ748" s="0"/>
      <c r="BK748" s="0"/>
      <c r="BM748" s="0"/>
      <c r="BN748" s="0"/>
      <c r="BO748" s="0"/>
    </row>
    <row r="749" customFormat="false" ht="12.75" hidden="false" customHeight="false" outlineLevel="0" collapsed="false">
      <c r="A749" s="0"/>
      <c r="B749" s="0"/>
      <c r="C749" s="0"/>
      <c r="E749" s="0"/>
      <c r="F749" s="0"/>
      <c r="G749" s="0"/>
      <c r="I749" s="0"/>
      <c r="J749" s="0"/>
      <c r="K749" s="0"/>
      <c r="M749" s="0"/>
      <c r="N749" s="0"/>
      <c r="O749" s="0"/>
      <c r="Q749" s="0"/>
      <c r="R749" s="0"/>
      <c r="S749" s="0"/>
      <c r="U749" s="0"/>
      <c r="V749" s="0"/>
      <c r="W749" s="0"/>
      <c r="Y749" s="0"/>
      <c r="Z749" s="0"/>
      <c r="AA749" s="0"/>
      <c r="AC749" s="0"/>
      <c r="AD749" s="0"/>
      <c r="AE749" s="0"/>
      <c r="AG749" s="0"/>
      <c r="AH749" s="0"/>
      <c r="AI749" s="0"/>
      <c r="AK749" s="0"/>
      <c r="AL749" s="0"/>
      <c r="AM749" s="0"/>
      <c r="AO749" s="0"/>
      <c r="AP749" s="0"/>
      <c r="AQ749" s="0"/>
      <c r="AS749" s="0"/>
      <c r="AT749" s="0"/>
      <c r="AU749" s="0"/>
      <c r="AW749" s="0"/>
      <c r="AX749" s="0"/>
      <c r="AY749" s="0"/>
      <c r="BA749" s="0"/>
      <c r="BB749" s="0"/>
      <c r="BC749" s="0"/>
      <c r="BE749" s="0"/>
      <c r="BF749" s="0"/>
      <c r="BG749" s="0"/>
      <c r="BI749" s="0"/>
      <c r="BJ749" s="0"/>
      <c r="BK749" s="0"/>
      <c r="BM749" s="0"/>
      <c r="BN749" s="0"/>
      <c r="BO749" s="0"/>
    </row>
    <row r="750" customFormat="false" ht="12.75" hidden="false" customHeight="false" outlineLevel="0" collapsed="false">
      <c r="A750" s="0"/>
      <c r="B750" s="0"/>
      <c r="C750" s="0"/>
      <c r="E750" s="0"/>
      <c r="F750" s="0"/>
      <c r="G750" s="0"/>
      <c r="I750" s="0"/>
      <c r="J750" s="0"/>
      <c r="K750" s="0"/>
      <c r="M750" s="0"/>
      <c r="N750" s="0"/>
      <c r="O750" s="0"/>
      <c r="Q750" s="0"/>
      <c r="R750" s="0"/>
      <c r="S750" s="0"/>
      <c r="U750" s="0"/>
      <c r="V750" s="0"/>
      <c r="W750" s="0"/>
      <c r="Y750" s="0"/>
      <c r="Z750" s="0"/>
      <c r="AA750" s="0"/>
      <c r="AC750" s="0"/>
      <c r="AD750" s="0"/>
      <c r="AE750" s="0"/>
      <c r="AG750" s="0"/>
      <c r="AH750" s="0"/>
      <c r="AI750" s="0"/>
      <c r="AK750" s="0"/>
      <c r="AL750" s="0"/>
      <c r="AM750" s="0"/>
      <c r="AO750" s="0"/>
      <c r="AP750" s="0"/>
      <c r="AQ750" s="0"/>
      <c r="AS750" s="0"/>
      <c r="AT750" s="0"/>
      <c r="AU750" s="0"/>
      <c r="AW750" s="0"/>
      <c r="AX750" s="0"/>
      <c r="AY750" s="0"/>
      <c r="BA750" s="0"/>
      <c r="BB750" s="0"/>
      <c r="BC750" s="0"/>
      <c r="BE750" s="0"/>
      <c r="BF750" s="0"/>
      <c r="BG750" s="0"/>
      <c r="BI750" s="0"/>
      <c r="BJ750" s="0"/>
      <c r="BK750" s="0"/>
      <c r="BM750" s="0"/>
      <c r="BN750" s="0"/>
      <c r="BO750" s="0"/>
    </row>
    <row r="751" customFormat="false" ht="12.75" hidden="false" customHeight="false" outlineLevel="0" collapsed="false">
      <c r="A751" s="0"/>
      <c r="B751" s="0"/>
      <c r="C751" s="0"/>
      <c r="E751" s="0"/>
      <c r="F751" s="0"/>
      <c r="G751" s="0"/>
      <c r="I751" s="0"/>
      <c r="J751" s="0"/>
      <c r="K751" s="0"/>
      <c r="M751" s="0"/>
      <c r="N751" s="0"/>
      <c r="O751" s="0"/>
      <c r="Q751" s="0"/>
      <c r="R751" s="0"/>
      <c r="S751" s="0"/>
      <c r="U751" s="0"/>
      <c r="V751" s="0"/>
      <c r="W751" s="0"/>
      <c r="Y751" s="0"/>
      <c r="Z751" s="0"/>
      <c r="AA751" s="0"/>
      <c r="AC751" s="0"/>
      <c r="AD751" s="0"/>
      <c r="AE751" s="0"/>
      <c r="AG751" s="0"/>
      <c r="AH751" s="0"/>
      <c r="AI751" s="0"/>
      <c r="AK751" s="0"/>
      <c r="AL751" s="0"/>
      <c r="AM751" s="0"/>
      <c r="AO751" s="0"/>
      <c r="AP751" s="0"/>
      <c r="AQ751" s="0"/>
      <c r="AS751" s="0"/>
      <c r="AT751" s="0"/>
      <c r="AU751" s="0"/>
      <c r="AW751" s="0"/>
      <c r="AX751" s="0"/>
      <c r="AY751" s="0"/>
      <c r="BA751" s="0"/>
      <c r="BB751" s="0"/>
      <c r="BC751" s="0"/>
      <c r="BE751" s="0"/>
      <c r="BF751" s="0"/>
      <c r="BG751" s="0"/>
      <c r="BI751" s="0"/>
      <c r="BJ751" s="0"/>
      <c r="BK751" s="0"/>
      <c r="BM751" s="0"/>
      <c r="BN751" s="0"/>
      <c r="BO751" s="0"/>
    </row>
    <row r="752" customFormat="false" ht="12.75" hidden="false" customHeight="false" outlineLevel="0" collapsed="false">
      <c r="A752" s="0"/>
      <c r="B752" s="0"/>
      <c r="C752" s="0"/>
      <c r="E752" s="0"/>
      <c r="F752" s="0"/>
      <c r="G752" s="0"/>
      <c r="I752" s="0"/>
      <c r="J752" s="0"/>
      <c r="K752" s="0"/>
      <c r="M752" s="0"/>
      <c r="N752" s="0"/>
      <c r="O752" s="0"/>
      <c r="Q752" s="0"/>
      <c r="R752" s="0"/>
      <c r="S752" s="0"/>
      <c r="U752" s="0"/>
      <c r="V752" s="0"/>
      <c r="W752" s="0"/>
      <c r="Y752" s="0"/>
      <c r="Z752" s="0"/>
      <c r="AA752" s="0"/>
      <c r="AC752" s="0"/>
      <c r="AD752" s="0"/>
      <c r="AE752" s="0"/>
      <c r="AG752" s="0"/>
      <c r="AH752" s="0"/>
      <c r="AI752" s="0"/>
      <c r="AK752" s="0"/>
      <c r="AL752" s="0"/>
      <c r="AM752" s="0"/>
      <c r="AO752" s="0"/>
      <c r="AP752" s="0"/>
      <c r="AQ752" s="0"/>
      <c r="AS752" s="0"/>
      <c r="AT752" s="0"/>
      <c r="AU752" s="0"/>
      <c r="AW752" s="0"/>
      <c r="AX752" s="0"/>
      <c r="AY752" s="0"/>
      <c r="BA752" s="0"/>
      <c r="BB752" s="0"/>
      <c r="BC752" s="0"/>
      <c r="BE752" s="0"/>
      <c r="BF752" s="0"/>
      <c r="BG752" s="0"/>
      <c r="BI752" s="0"/>
      <c r="BJ752" s="0"/>
      <c r="BK752" s="0"/>
      <c r="BM752" s="0"/>
      <c r="BN752" s="0"/>
      <c r="BO752" s="0"/>
    </row>
    <row r="753" customFormat="false" ht="12.75" hidden="false" customHeight="false" outlineLevel="0" collapsed="false">
      <c r="A753" s="0"/>
      <c r="B753" s="0"/>
      <c r="C753" s="0"/>
      <c r="E753" s="0"/>
      <c r="F753" s="0"/>
      <c r="G753" s="0"/>
      <c r="I753" s="0"/>
      <c r="J753" s="0"/>
      <c r="K753" s="0"/>
      <c r="M753" s="0"/>
      <c r="N753" s="0"/>
      <c r="O753" s="0"/>
      <c r="Q753" s="0"/>
      <c r="R753" s="0"/>
      <c r="S753" s="0"/>
      <c r="U753" s="0"/>
      <c r="V753" s="0"/>
      <c r="W753" s="0"/>
      <c r="Y753" s="0"/>
      <c r="Z753" s="0"/>
      <c r="AA753" s="0"/>
      <c r="AC753" s="0"/>
      <c r="AD753" s="0"/>
      <c r="AE753" s="0"/>
      <c r="AG753" s="0"/>
      <c r="AH753" s="0"/>
      <c r="AI753" s="0"/>
      <c r="AK753" s="0"/>
      <c r="AL753" s="0"/>
      <c r="AM753" s="0"/>
      <c r="AO753" s="0"/>
      <c r="AP753" s="0"/>
      <c r="AQ753" s="0"/>
      <c r="AS753" s="0"/>
      <c r="AT753" s="0"/>
      <c r="AU753" s="0"/>
      <c r="AW753" s="0"/>
      <c r="AX753" s="0"/>
      <c r="AY753" s="0"/>
      <c r="BA753" s="0"/>
      <c r="BB753" s="0"/>
      <c r="BC753" s="0"/>
      <c r="BE753" s="0"/>
      <c r="BF753" s="0"/>
      <c r="BG753" s="0"/>
      <c r="BI753" s="0"/>
      <c r="BJ753" s="0"/>
      <c r="BK753" s="0"/>
      <c r="BM753" s="0"/>
      <c r="BN753" s="0"/>
      <c r="BO753" s="0"/>
    </row>
    <row r="754" customFormat="false" ht="12.75" hidden="false" customHeight="false" outlineLevel="0" collapsed="false">
      <c r="A754" s="0"/>
      <c r="B754" s="0"/>
      <c r="C754" s="0"/>
      <c r="E754" s="0"/>
      <c r="F754" s="0"/>
      <c r="G754" s="0"/>
      <c r="I754" s="0"/>
      <c r="J754" s="0"/>
      <c r="K754" s="0"/>
      <c r="M754" s="0"/>
      <c r="N754" s="0"/>
      <c r="O754" s="0"/>
      <c r="Q754" s="0"/>
      <c r="R754" s="0"/>
      <c r="S754" s="0"/>
      <c r="U754" s="0"/>
      <c r="V754" s="0"/>
      <c r="W754" s="0"/>
      <c r="Y754" s="0"/>
      <c r="Z754" s="0"/>
      <c r="AA754" s="0"/>
      <c r="AC754" s="0"/>
      <c r="AD754" s="0"/>
      <c r="AE754" s="0"/>
      <c r="AG754" s="0"/>
      <c r="AH754" s="0"/>
      <c r="AI754" s="0"/>
      <c r="AK754" s="0"/>
      <c r="AL754" s="0"/>
      <c r="AM754" s="0"/>
      <c r="AO754" s="0"/>
      <c r="AP754" s="0"/>
      <c r="AQ754" s="0"/>
      <c r="AS754" s="0"/>
      <c r="AT754" s="0"/>
      <c r="AU754" s="0"/>
      <c r="AW754" s="0"/>
      <c r="AX754" s="0"/>
      <c r="AY754" s="0"/>
      <c r="BA754" s="0"/>
      <c r="BB754" s="0"/>
      <c r="BC754" s="0"/>
      <c r="BE754" s="0"/>
      <c r="BF754" s="0"/>
      <c r="BG754" s="0"/>
      <c r="BI754" s="0"/>
      <c r="BJ754" s="0"/>
      <c r="BK754" s="0"/>
      <c r="BM754" s="0"/>
      <c r="BN754" s="0"/>
      <c r="BO754" s="0"/>
    </row>
    <row r="755" customFormat="false" ht="12.75" hidden="false" customHeight="false" outlineLevel="0" collapsed="false">
      <c r="A755" s="0"/>
      <c r="B755" s="0"/>
      <c r="C755" s="0"/>
      <c r="E755" s="0"/>
      <c r="F755" s="0"/>
      <c r="G755" s="0"/>
      <c r="I755" s="0"/>
      <c r="J755" s="0"/>
      <c r="K755" s="0"/>
      <c r="M755" s="0"/>
      <c r="N755" s="0"/>
      <c r="O755" s="0"/>
      <c r="Q755" s="0"/>
      <c r="R755" s="0"/>
      <c r="S755" s="0"/>
      <c r="U755" s="0"/>
      <c r="V755" s="0"/>
      <c r="W755" s="0"/>
      <c r="Y755" s="0"/>
      <c r="Z755" s="0"/>
      <c r="AA755" s="0"/>
      <c r="AC755" s="0"/>
      <c r="AD755" s="0"/>
      <c r="AE755" s="0"/>
      <c r="AG755" s="0"/>
      <c r="AH755" s="0"/>
      <c r="AI755" s="0"/>
      <c r="AK755" s="0"/>
      <c r="AL755" s="0"/>
      <c r="AM755" s="0"/>
      <c r="AO755" s="0"/>
      <c r="AP755" s="0"/>
      <c r="AQ755" s="0"/>
      <c r="AS755" s="0"/>
      <c r="AT755" s="0"/>
      <c r="AU755" s="0"/>
      <c r="AW755" s="0"/>
      <c r="AX755" s="0"/>
      <c r="AY755" s="0"/>
      <c r="BA755" s="0"/>
      <c r="BB755" s="0"/>
      <c r="BC755" s="0"/>
      <c r="BE755" s="0"/>
      <c r="BF755" s="0"/>
      <c r="BG755" s="0"/>
      <c r="BI755" s="0"/>
      <c r="BJ755" s="0"/>
      <c r="BK755" s="0"/>
      <c r="BM755" s="0"/>
      <c r="BN755" s="0"/>
      <c r="BO755" s="0"/>
    </row>
    <row r="756" customFormat="false" ht="12.75" hidden="false" customHeight="false" outlineLevel="0" collapsed="false">
      <c r="A756" s="0"/>
      <c r="B756" s="0"/>
      <c r="C756" s="0"/>
      <c r="E756" s="0"/>
      <c r="F756" s="0"/>
      <c r="G756" s="0"/>
      <c r="I756" s="0"/>
      <c r="J756" s="0"/>
      <c r="K756" s="0"/>
      <c r="M756" s="0"/>
      <c r="N756" s="0"/>
      <c r="O756" s="0"/>
      <c r="Q756" s="0"/>
      <c r="R756" s="0"/>
      <c r="S756" s="0"/>
      <c r="U756" s="0"/>
      <c r="V756" s="0"/>
      <c r="W756" s="0"/>
      <c r="Y756" s="0"/>
      <c r="Z756" s="0"/>
      <c r="AA756" s="0"/>
      <c r="AC756" s="0"/>
      <c r="AD756" s="0"/>
      <c r="AE756" s="0"/>
      <c r="AG756" s="0"/>
      <c r="AH756" s="0"/>
      <c r="AI756" s="0"/>
      <c r="AK756" s="0"/>
      <c r="AL756" s="0"/>
      <c r="AM756" s="0"/>
      <c r="AO756" s="0"/>
      <c r="AP756" s="0"/>
      <c r="AQ756" s="0"/>
      <c r="AS756" s="0"/>
      <c r="AT756" s="0"/>
      <c r="AU756" s="0"/>
      <c r="AW756" s="0"/>
      <c r="AX756" s="0"/>
      <c r="AY756" s="0"/>
      <c r="BA756" s="0"/>
      <c r="BB756" s="0"/>
      <c r="BC756" s="0"/>
      <c r="BE756" s="0"/>
      <c r="BF756" s="0"/>
      <c r="BG756" s="0"/>
      <c r="BI756" s="0"/>
      <c r="BJ756" s="0"/>
      <c r="BK756" s="0"/>
      <c r="BM756" s="0"/>
      <c r="BN756" s="0"/>
      <c r="BO756" s="0"/>
    </row>
    <row r="757" customFormat="false" ht="12.75" hidden="false" customHeight="false" outlineLevel="0" collapsed="false">
      <c r="A757" s="0"/>
      <c r="B757" s="0"/>
      <c r="C757" s="0"/>
      <c r="E757" s="0"/>
      <c r="F757" s="0"/>
      <c r="G757" s="0"/>
      <c r="I757" s="0"/>
      <c r="J757" s="0"/>
      <c r="K757" s="0"/>
      <c r="M757" s="0"/>
      <c r="N757" s="0"/>
      <c r="O757" s="0"/>
      <c r="Q757" s="0"/>
      <c r="R757" s="0"/>
      <c r="S757" s="0"/>
      <c r="U757" s="0"/>
      <c r="V757" s="0"/>
      <c r="W757" s="0"/>
      <c r="Y757" s="0"/>
      <c r="Z757" s="0"/>
      <c r="AA757" s="0"/>
      <c r="AC757" s="0"/>
      <c r="AD757" s="0"/>
      <c r="AE757" s="0"/>
      <c r="AG757" s="0"/>
      <c r="AH757" s="0"/>
      <c r="AI757" s="0"/>
      <c r="AK757" s="0"/>
      <c r="AL757" s="0"/>
      <c r="AM757" s="0"/>
      <c r="AO757" s="0"/>
      <c r="AP757" s="0"/>
      <c r="AQ757" s="0"/>
      <c r="AS757" s="0"/>
      <c r="AT757" s="0"/>
      <c r="AU757" s="0"/>
      <c r="AW757" s="0"/>
      <c r="AX757" s="0"/>
      <c r="AY757" s="0"/>
      <c r="BA757" s="0"/>
      <c r="BB757" s="0"/>
      <c r="BC757" s="0"/>
      <c r="BE757" s="0"/>
      <c r="BF757" s="0"/>
      <c r="BG757" s="0"/>
      <c r="BI757" s="0"/>
      <c r="BJ757" s="0"/>
      <c r="BK757" s="0"/>
      <c r="BM757" s="0"/>
      <c r="BN757" s="0"/>
      <c r="BO757" s="0"/>
    </row>
    <row r="758" customFormat="false" ht="12.75" hidden="false" customHeight="false" outlineLevel="0" collapsed="false">
      <c r="A758" s="0"/>
      <c r="B758" s="0"/>
      <c r="C758" s="0"/>
      <c r="E758" s="0"/>
      <c r="F758" s="0"/>
      <c r="G758" s="0"/>
      <c r="I758" s="0"/>
      <c r="J758" s="0"/>
      <c r="K758" s="0"/>
      <c r="M758" s="0"/>
      <c r="N758" s="0"/>
      <c r="O758" s="0"/>
      <c r="Q758" s="0"/>
      <c r="R758" s="0"/>
      <c r="S758" s="0"/>
      <c r="U758" s="0"/>
      <c r="V758" s="0"/>
      <c r="W758" s="0"/>
      <c r="Y758" s="0"/>
      <c r="Z758" s="0"/>
      <c r="AA758" s="0"/>
      <c r="AC758" s="0"/>
      <c r="AD758" s="0"/>
      <c r="AE758" s="0"/>
      <c r="AG758" s="0"/>
      <c r="AH758" s="0"/>
      <c r="AI758" s="0"/>
      <c r="AK758" s="0"/>
      <c r="AL758" s="0"/>
      <c r="AM758" s="0"/>
      <c r="AO758" s="0"/>
      <c r="AP758" s="0"/>
      <c r="AQ758" s="0"/>
      <c r="AS758" s="0"/>
      <c r="AT758" s="0"/>
      <c r="AU758" s="0"/>
      <c r="AW758" s="0"/>
      <c r="AX758" s="0"/>
      <c r="AY758" s="0"/>
      <c r="BA758" s="0"/>
      <c r="BB758" s="0"/>
      <c r="BC758" s="0"/>
      <c r="BE758" s="0"/>
      <c r="BF758" s="0"/>
      <c r="BG758" s="0"/>
      <c r="BI758" s="0"/>
      <c r="BJ758" s="0"/>
      <c r="BK758" s="0"/>
      <c r="BM758" s="0"/>
      <c r="BN758" s="0"/>
      <c r="BO758" s="0"/>
    </row>
    <row r="759" customFormat="false" ht="12.75" hidden="false" customHeight="false" outlineLevel="0" collapsed="false">
      <c r="A759" s="0"/>
      <c r="B759" s="0"/>
      <c r="C759" s="0"/>
      <c r="E759" s="0"/>
      <c r="F759" s="0"/>
      <c r="G759" s="0"/>
      <c r="I759" s="0"/>
      <c r="J759" s="0"/>
      <c r="K759" s="0"/>
      <c r="M759" s="0"/>
      <c r="N759" s="0"/>
      <c r="O759" s="0"/>
      <c r="Q759" s="0"/>
      <c r="R759" s="0"/>
      <c r="S759" s="0"/>
      <c r="U759" s="0"/>
      <c r="V759" s="0"/>
      <c r="W759" s="0"/>
      <c r="Y759" s="0"/>
      <c r="Z759" s="0"/>
      <c r="AA759" s="0"/>
      <c r="AC759" s="0"/>
      <c r="AD759" s="0"/>
      <c r="AE759" s="0"/>
      <c r="AG759" s="0"/>
      <c r="AH759" s="0"/>
      <c r="AI759" s="0"/>
      <c r="AK759" s="0"/>
      <c r="AL759" s="0"/>
      <c r="AM759" s="0"/>
      <c r="AO759" s="0"/>
      <c r="AP759" s="0"/>
      <c r="AQ759" s="0"/>
      <c r="AS759" s="0"/>
      <c r="AT759" s="0"/>
      <c r="AU759" s="0"/>
      <c r="AW759" s="0"/>
      <c r="AX759" s="0"/>
      <c r="AY759" s="0"/>
      <c r="BA759" s="0"/>
      <c r="BB759" s="0"/>
      <c r="BC759" s="0"/>
      <c r="BE759" s="0"/>
      <c r="BF759" s="0"/>
      <c r="BG759" s="0"/>
      <c r="BI759" s="0"/>
      <c r="BJ759" s="0"/>
      <c r="BK759" s="0"/>
      <c r="BM759" s="0"/>
      <c r="BN759" s="0"/>
      <c r="BO759" s="0"/>
    </row>
    <row r="760" customFormat="false" ht="12.75" hidden="false" customHeight="false" outlineLevel="0" collapsed="false">
      <c r="A760" s="0"/>
      <c r="B760" s="0"/>
      <c r="C760" s="0"/>
      <c r="E760" s="0"/>
      <c r="F760" s="0"/>
      <c r="G760" s="0"/>
      <c r="I760" s="0"/>
      <c r="J760" s="0"/>
      <c r="K760" s="0"/>
      <c r="M760" s="0"/>
      <c r="N760" s="0"/>
      <c r="O760" s="0"/>
      <c r="Q760" s="0"/>
      <c r="R760" s="0"/>
      <c r="S760" s="0"/>
      <c r="U760" s="0"/>
      <c r="V760" s="0"/>
      <c r="W760" s="0"/>
      <c r="Y760" s="0"/>
      <c r="Z760" s="0"/>
      <c r="AA760" s="0"/>
      <c r="AC760" s="0"/>
      <c r="AD760" s="0"/>
      <c r="AE760" s="0"/>
      <c r="AG760" s="0"/>
      <c r="AH760" s="0"/>
      <c r="AI760" s="0"/>
      <c r="AK760" s="0"/>
      <c r="AL760" s="0"/>
      <c r="AM760" s="0"/>
      <c r="AO760" s="0"/>
      <c r="AP760" s="0"/>
      <c r="AQ760" s="0"/>
      <c r="AS760" s="0"/>
      <c r="AT760" s="0"/>
      <c r="AU760" s="0"/>
      <c r="AW760" s="0"/>
      <c r="AX760" s="0"/>
      <c r="AY760" s="0"/>
      <c r="BA760" s="0"/>
      <c r="BB760" s="0"/>
      <c r="BC760" s="0"/>
      <c r="BE760" s="0"/>
      <c r="BF760" s="0"/>
      <c r="BG760" s="0"/>
      <c r="BI760" s="0"/>
      <c r="BJ760" s="0"/>
      <c r="BK760" s="0"/>
      <c r="BM760" s="0"/>
      <c r="BN760" s="0"/>
      <c r="BO760" s="0"/>
    </row>
    <row r="761" customFormat="false" ht="12.75" hidden="false" customHeight="false" outlineLevel="0" collapsed="false">
      <c r="A761" s="0"/>
      <c r="B761" s="0"/>
      <c r="C761" s="0"/>
      <c r="E761" s="0"/>
      <c r="F761" s="0"/>
      <c r="G761" s="0"/>
      <c r="I761" s="0"/>
      <c r="J761" s="0"/>
      <c r="K761" s="0"/>
      <c r="M761" s="0"/>
      <c r="N761" s="0"/>
      <c r="O761" s="0"/>
      <c r="Q761" s="0"/>
      <c r="R761" s="0"/>
      <c r="S761" s="0"/>
      <c r="U761" s="0"/>
      <c r="V761" s="0"/>
      <c r="W761" s="0"/>
      <c r="Y761" s="0"/>
      <c r="Z761" s="0"/>
      <c r="AA761" s="0"/>
      <c r="AC761" s="0"/>
      <c r="AD761" s="0"/>
      <c r="AE761" s="0"/>
      <c r="AG761" s="0"/>
      <c r="AH761" s="0"/>
      <c r="AI761" s="0"/>
      <c r="AK761" s="0"/>
      <c r="AL761" s="0"/>
      <c r="AM761" s="0"/>
      <c r="AO761" s="0"/>
      <c r="AP761" s="0"/>
      <c r="AQ761" s="0"/>
      <c r="AS761" s="0"/>
      <c r="AT761" s="0"/>
      <c r="AU761" s="0"/>
      <c r="AW761" s="0"/>
      <c r="AX761" s="0"/>
      <c r="AY761" s="0"/>
      <c r="BA761" s="0"/>
      <c r="BB761" s="0"/>
      <c r="BC761" s="0"/>
      <c r="BE761" s="0"/>
      <c r="BF761" s="0"/>
      <c r="BG761" s="0"/>
      <c r="BI761" s="0"/>
      <c r="BJ761" s="0"/>
      <c r="BK761" s="0"/>
      <c r="BM761" s="0"/>
      <c r="BN761" s="0"/>
      <c r="BO761" s="0"/>
    </row>
    <row r="762" customFormat="false" ht="12.75" hidden="false" customHeight="false" outlineLevel="0" collapsed="false">
      <c r="A762" s="0"/>
      <c r="B762" s="0"/>
      <c r="C762" s="0"/>
      <c r="E762" s="0"/>
      <c r="F762" s="0"/>
      <c r="G762" s="0"/>
      <c r="I762" s="0"/>
      <c r="J762" s="0"/>
      <c r="K762" s="0"/>
      <c r="M762" s="0"/>
      <c r="N762" s="0"/>
      <c r="O762" s="0"/>
      <c r="Q762" s="0"/>
      <c r="R762" s="0"/>
      <c r="S762" s="0"/>
      <c r="U762" s="0"/>
      <c r="V762" s="0"/>
      <c r="W762" s="0"/>
      <c r="Y762" s="0"/>
      <c r="Z762" s="0"/>
      <c r="AA762" s="0"/>
      <c r="AC762" s="0"/>
      <c r="AD762" s="0"/>
      <c r="AE762" s="0"/>
      <c r="AG762" s="0"/>
      <c r="AH762" s="0"/>
      <c r="AI762" s="0"/>
      <c r="AK762" s="0"/>
      <c r="AL762" s="0"/>
      <c r="AM762" s="0"/>
      <c r="AO762" s="0"/>
      <c r="AP762" s="0"/>
      <c r="AQ762" s="0"/>
      <c r="AS762" s="0"/>
      <c r="AT762" s="0"/>
      <c r="AU762" s="0"/>
      <c r="AW762" s="0"/>
      <c r="AX762" s="0"/>
      <c r="AY762" s="0"/>
      <c r="BA762" s="0"/>
      <c r="BB762" s="0"/>
      <c r="BC762" s="0"/>
      <c r="BE762" s="0"/>
      <c r="BF762" s="0"/>
      <c r="BG762" s="0"/>
      <c r="BI762" s="0"/>
      <c r="BJ762" s="0"/>
      <c r="BK762" s="0"/>
      <c r="BM762" s="0"/>
      <c r="BN762" s="0"/>
      <c r="BO762" s="0"/>
    </row>
    <row r="763" customFormat="false" ht="12.75" hidden="false" customHeight="false" outlineLevel="0" collapsed="false">
      <c r="A763" s="0"/>
      <c r="B763" s="0"/>
      <c r="C763" s="0"/>
      <c r="E763" s="0"/>
      <c r="F763" s="0"/>
      <c r="G763" s="0"/>
      <c r="I763" s="0"/>
      <c r="J763" s="0"/>
      <c r="K763" s="0"/>
      <c r="M763" s="0"/>
      <c r="N763" s="0"/>
      <c r="O763" s="0"/>
      <c r="Q763" s="0"/>
      <c r="R763" s="0"/>
      <c r="S763" s="0"/>
      <c r="U763" s="0"/>
      <c r="V763" s="0"/>
      <c r="W763" s="0"/>
      <c r="Y763" s="0"/>
      <c r="Z763" s="0"/>
      <c r="AA763" s="0"/>
      <c r="AC763" s="0"/>
      <c r="AD763" s="0"/>
      <c r="AE763" s="0"/>
      <c r="AG763" s="0"/>
      <c r="AH763" s="0"/>
      <c r="AI763" s="0"/>
      <c r="AK763" s="0"/>
      <c r="AL763" s="0"/>
      <c r="AM763" s="0"/>
      <c r="AO763" s="0"/>
      <c r="AP763" s="0"/>
      <c r="AQ763" s="0"/>
      <c r="AS763" s="0"/>
      <c r="AT763" s="0"/>
      <c r="AU763" s="0"/>
      <c r="AW763" s="0"/>
      <c r="AX763" s="0"/>
      <c r="AY763" s="0"/>
      <c r="BA763" s="0"/>
      <c r="BB763" s="0"/>
      <c r="BC763" s="0"/>
      <c r="BE763" s="0"/>
      <c r="BF763" s="0"/>
      <c r="BG763" s="0"/>
      <c r="BI763" s="0"/>
      <c r="BJ763" s="0"/>
      <c r="BK763" s="0"/>
      <c r="BM763" s="0"/>
      <c r="BN763" s="0"/>
      <c r="BO763" s="0"/>
    </row>
    <row r="764" customFormat="false" ht="12.75" hidden="false" customHeight="false" outlineLevel="0" collapsed="false">
      <c r="A764" s="0"/>
      <c r="B764" s="0"/>
      <c r="C764" s="0"/>
      <c r="E764" s="0"/>
      <c r="F764" s="0"/>
      <c r="G764" s="0"/>
      <c r="I764" s="0"/>
      <c r="J764" s="0"/>
      <c r="K764" s="0"/>
      <c r="M764" s="0"/>
      <c r="N764" s="0"/>
      <c r="O764" s="0"/>
      <c r="Q764" s="0"/>
      <c r="R764" s="0"/>
      <c r="S764" s="0"/>
      <c r="U764" s="0"/>
      <c r="V764" s="0"/>
      <c r="W764" s="0"/>
      <c r="Y764" s="0"/>
      <c r="Z764" s="0"/>
      <c r="AA764" s="0"/>
      <c r="AC764" s="0"/>
      <c r="AD764" s="0"/>
      <c r="AE764" s="0"/>
      <c r="AG764" s="0"/>
      <c r="AH764" s="0"/>
      <c r="AI764" s="0"/>
      <c r="AK764" s="0"/>
      <c r="AL764" s="0"/>
      <c r="AM764" s="0"/>
      <c r="AO764" s="0"/>
      <c r="AP764" s="0"/>
      <c r="AQ764" s="0"/>
      <c r="AS764" s="0"/>
      <c r="AT764" s="0"/>
      <c r="AU764" s="0"/>
      <c r="AW764" s="0"/>
      <c r="AX764" s="0"/>
      <c r="AY764" s="0"/>
      <c r="BA764" s="0"/>
      <c r="BB764" s="0"/>
      <c r="BC764" s="0"/>
      <c r="BE764" s="0"/>
      <c r="BF764" s="0"/>
      <c r="BG764" s="0"/>
      <c r="BI764" s="0"/>
      <c r="BJ764" s="0"/>
      <c r="BK764" s="0"/>
      <c r="BM764" s="0"/>
      <c r="BN764" s="0"/>
      <c r="BO764" s="0"/>
    </row>
    <row r="765" customFormat="false" ht="12.75" hidden="false" customHeight="false" outlineLevel="0" collapsed="false">
      <c r="A765" s="0"/>
      <c r="B765" s="0"/>
      <c r="C765" s="0"/>
      <c r="E765" s="0"/>
      <c r="F765" s="0"/>
      <c r="G765" s="0"/>
      <c r="I765" s="0"/>
      <c r="J765" s="0"/>
      <c r="K765" s="0"/>
      <c r="M765" s="0"/>
      <c r="N765" s="0"/>
      <c r="O765" s="0"/>
      <c r="Q765" s="0"/>
      <c r="R765" s="0"/>
      <c r="S765" s="0"/>
      <c r="U765" s="0"/>
      <c r="V765" s="0"/>
      <c r="W765" s="0"/>
      <c r="Y765" s="0"/>
      <c r="Z765" s="0"/>
      <c r="AA765" s="0"/>
      <c r="AC765" s="0"/>
      <c r="AD765" s="0"/>
      <c r="AE765" s="0"/>
      <c r="AG765" s="0"/>
      <c r="AH765" s="0"/>
      <c r="AI765" s="0"/>
      <c r="AK765" s="0"/>
      <c r="AL765" s="0"/>
      <c r="AM765" s="0"/>
      <c r="AO765" s="0"/>
      <c r="AP765" s="0"/>
      <c r="AQ765" s="0"/>
      <c r="AS765" s="0"/>
      <c r="AT765" s="0"/>
      <c r="AU765" s="0"/>
      <c r="AW765" s="0"/>
      <c r="AX765" s="0"/>
      <c r="AY765" s="0"/>
      <c r="BA765" s="0"/>
      <c r="BB765" s="0"/>
      <c r="BC765" s="0"/>
      <c r="BE765" s="0"/>
      <c r="BF765" s="0"/>
      <c r="BG765" s="0"/>
      <c r="BI765" s="0"/>
      <c r="BJ765" s="0"/>
      <c r="BK765" s="0"/>
      <c r="BM765" s="0"/>
      <c r="BN765" s="0"/>
      <c r="BO765" s="0"/>
    </row>
    <row r="766" customFormat="false" ht="12.75" hidden="false" customHeight="false" outlineLevel="0" collapsed="false">
      <c r="A766" s="0"/>
      <c r="B766" s="0"/>
      <c r="C766" s="0"/>
      <c r="E766" s="0"/>
      <c r="F766" s="0"/>
      <c r="G766" s="0"/>
      <c r="I766" s="0"/>
      <c r="J766" s="0"/>
      <c r="K766" s="0"/>
      <c r="M766" s="0"/>
      <c r="N766" s="0"/>
      <c r="O766" s="0"/>
      <c r="Q766" s="0"/>
      <c r="R766" s="0"/>
      <c r="S766" s="0"/>
      <c r="U766" s="0"/>
      <c r="V766" s="0"/>
      <c r="W766" s="0"/>
      <c r="Y766" s="0"/>
      <c r="Z766" s="0"/>
      <c r="AA766" s="0"/>
      <c r="AC766" s="0"/>
      <c r="AD766" s="0"/>
      <c r="AE766" s="0"/>
      <c r="AG766" s="0"/>
      <c r="AH766" s="0"/>
      <c r="AI766" s="0"/>
      <c r="AK766" s="0"/>
      <c r="AL766" s="0"/>
      <c r="AM766" s="0"/>
      <c r="AO766" s="0"/>
      <c r="AP766" s="0"/>
      <c r="AQ766" s="0"/>
      <c r="AS766" s="0"/>
      <c r="AT766" s="0"/>
      <c r="AU766" s="0"/>
      <c r="AW766" s="0"/>
      <c r="AX766" s="0"/>
      <c r="AY766" s="0"/>
      <c r="BA766" s="0"/>
      <c r="BB766" s="0"/>
      <c r="BC766" s="0"/>
      <c r="BE766" s="0"/>
      <c r="BF766" s="0"/>
      <c r="BG766" s="0"/>
      <c r="BI766" s="0"/>
      <c r="BJ766" s="0"/>
      <c r="BK766" s="0"/>
      <c r="BM766" s="0"/>
      <c r="BN766" s="0"/>
      <c r="BO766" s="0"/>
    </row>
    <row r="767" customFormat="false" ht="12.75" hidden="false" customHeight="false" outlineLevel="0" collapsed="false">
      <c r="A767" s="0"/>
      <c r="B767" s="0"/>
      <c r="C767" s="0"/>
      <c r="E767" s="0"/>
      <c r="F767" s="0"/>
      <c r="G767" s="0"/>
      <c r="I767" s="0"/>
      <c r="J767" s="0"/>
      <c r="K767" s="0"/>
      <c r="M767" s="0"/>
      <c r="N767" s="0"/>
      <c r="O767" s="0"/>
      <c r="Q767" s="0"/>
      <c r="R767" s="0"/>
      <c r="S767" s="0"/>
      <c r="U767" s="0"/>
      <c r="V767" s="0"/>
      <c r="W767" s="0"/>
      <c r="Y767" s="0"/>
      <c r="Z767" s="0"/>
      <c r="AA767" s="0"/>
      <c r="AC767" s="0"/>
      <c r="AD767" s="0"/>
      <c r="AE767" s="0"/>
      <c r="AG767" s="0"/>
      <c r="AH767" s="0"/>
      <c r="AI767" s="0"/>
      <c r="AK767" s="0"/>
      <c r="AL767" s="0"/>
      <c r="AM767" s="0"/>
      <c r="AO767" s="0"/>
      <c r="AP767" s="0"/>
      <c r="AQ767" s="0"/>
      <c r="AS767" s="0"/>
      <c r="AT767" s="0"/>
      <c r="AU767" s="0"/>
      <c r="AW767" s="0"/>
      <c r="AX767" s="0"/>
      <c r="AY767" s="0"/>
      <c r="BA767" s="0"/>
      <c r="BB767" s="0"/>
      <c r="BC767" s="0"/>
      <c r="BE767" s="0"/>
      <c r="BF767" s="0"/>
      <c r="BG767" s="0"/>
      <c r="BI767" s="0"/>
      <c r="BJ767" s="0"/>
      <c r="BK767" s="0"/>
      <c r="BM767" s="0"/>
      <c r="BN767" s="0"/>
      <c r="BO767" s="0"/>
    </row>
    <row r="768" customFormat="false" ht="12.75" hidden="false" customHeight="false" outlineLevel="0" collapsed="false">
      <c r="A768" s="0"/>
      <c r="B768" s="0"/>
      <c r="C768" s="0"/>
      <c r="E768" s="0"/>
      <c r="F768" s="0"/>
      <c r="G768" s="0"/>
      <c r="I768" s="0"/>
      <c r="J768" s="0"/>
      <c r="K768" s="0"/>
      <c r="M768" s="0"/>
      <c r="N768" s="0"/>
      <c r="O768" s="0"/>
      <c r="Q768" s="0"/>
      <c r="R768" s="0"/>
      <c r="S768" s="0"/>
      <c r="U768" s="0"/>
      <c r="V768" s="0"/>
      <c r="W768" s="0"/>
      <c r="Y768" s="0"/>
      <c r="Z768" s="0"/>
      <c r="AA768" s="0"/>
      <c r="AC768" s="0"/>
      <c r="AD768" s="0"/>
      <c r="AE768" s="0"/>
      <c r="AG768" s="0"/>
      <c r="AH768" s="0"/>
      <c r="AI768" s="0"/>
      <c r="AK768" s="0"/>
      <c r="AL768" s="0"/>
      <c r="AM768" s="0"/>
      <c r="AO768" s="0"/>
      <c r="AP768" s="0"/>
      <c r="AQ768" s="0"/>
      <c r="AS768" s="0"/>
      <c r="AT768" s="0"/>
      <c r="AU768" s="0"/>
      <c r="AW768" s="0"/>
      <c r="AX768" s="0"/>
      <c r="AY768" s="0"/>
      <c r="BA768" s="0"/>
      <c r="BB768" s="0"/>
      <c r="BC768" s="0"/>
      <c r="BE768" s="0"/>
      <c r="BF768" s="0"/>
      <c r="BG768" s="0"/>
      <c r="BI768" s="0"/>
      <c r="BJ768" s="0"/>
      <c r="BK768" s="0"/>
      <c r="BM768" s="0"/>
      <c r="BN768" s="0"/>
      <c r="BO768" s="0"/>
    </row>
    <row r="769" customFormat="false" ht="12.75" hidden="false" customHeight="false" outlineLevel="0" collapsed="false">
      <c r="A769" s="0"/>
      <c r="B769" s="0"/>
      <c r="C769" s="0"/>
      <c r="E769" s="0"/>
      <c r="F769" s="0"/>
      <c r="G769" s="0"/>
      <c r="I769" s="0"/>
      <c r="J769" s="0"/>
      <c r="K769" s="0"/>
      <c r="M769" s="0"/>
      <c r="N769" s="0"/>
      <c r="O769" s="0"/>
      <c r="Q769" s="0"/>
      <c r="R769" s="0"/>
      <c r="S769" s="0"/>
      <c r="U769" s="0"/>
      <c r="V769" s="0"/>
      <c r="W769" s="0"/>
      <c r="Y769" s="0"/>
      <c r="Z769" s="0"/>
      <c r="AA769" s="0"/>
      <c r="AC769" s="0"/>
      <c r="AD769" s="0"/>
      <c r="AE769" s="0"/>
      <c r="AG769" s="0"/>
      <c r="AH769" s="0"/>
      <c r="AI769" s="0"/>
      <c r="AK769" s="0"/>
      <c r="AL769" s="0"/>
      <c r="AM769" s="0"/>
      <c r="AO769" s="0"/>
      <c r="AP769" s="0"/>
      <c r="AQ769" s="0"/>
      <c r="AS769" s="0"/>
      <c r="AT769" s="0"/>
      <c r="AU769" s="0"/>
      <c r="AW769" s="0"/>
      <c r="AX769" s="0"/>
      <c r="AY769" s="0"/>
      <c r="BA769" s="0"/>
      <c r="BB769" s="0"/>
      <c r="BC769" s="0"/>
      <c r="BE769" s="0"/>
      <c r="BF769" s="0"/>
      <c r="BG769" s="0"/>
      <c r="BI769" s="0"/>
      <c r="BJ769" s="0"/>
      <c r="BK769" s="0"/>
      <c r="BM769" s="0"/>
      <c r="BN769" s="0"/>
      <c r="BO769" s="0"/>
    </row>
    <row r="770" customFormat="false" ht="12.75" hidden="false" customHeight="false" outlineLevel="0" collapsed="false">
      <c r="A770" s="0"/>
      <c r="B770" s="0"/>
      <c r="C770" s="0"/>
      <c r="E770" s="0"/>
      <c r="F770" s="0"/>
      <c r="G770" s="0"/>
      <c r="I770" s="0"/>
      <c r="J770" s="0"/>
      <c r="K770" s="0"/>
      <c r="M770" s="0"/>
      <c r="N770" s="0"/>
      <c r="O770" s="0"/>
      <c r="Q770" s="0"/>
      <c r="R770" s="0"/>
      <c r="S770" s="0"/>
      <c r="U770" s="0"/>
      <c r="V770" s="0"/>
      <c r="W770" s="0"/>
      <c r="Y770" s="0"/>
      <c r="Z770" s="0"/>
      <c r="AA770" s="0"/>
      <c r="AC770" s="0"/>
      <c r="AD770" s="0"/>
      <c r="AE770" s="0"/>
      <c r="AG770" s="0"/>
      <c r="AH770" s="0"/>
      <c r="AI770" s="0"/>
      <c r="AK770" s="0"/>
      <c r="AL770" s="0"/>
      <c r="AM770" s="0"/>
      <c r="AO770" s="0"/>
      <c r="AP770" s="0"/>
      <c r="AQ770" s="0"/>
      <c r="AS770" s="0"/>
      <c r="AT770" s="0"/>
      <c r="AU770" s="0"/>
      <c r="AW770" s="0"/>
      <c r="AX770" s="0"/>
      <c r="AY770" s="0"/>
      <c r="BA770" s="0"/>
      <c r="BB770" s="0"/>
      <c r="BC770" s="0"/>
      <c r="BE770" s="0"/>
      <c r="BF770" s="0"/>
      <c r="BG770" s="0"/>
      <c r="BI770" s="0"/>
      <c r="BJ770" s="0"/>
      <c r="BK770" s="0"/>
      <c r="BM770" s="0"/>
      <c r="BN770" s="0"/>
      <c r="BO770" s="0"/>
    </row>
    <row r="771" customFormat="false" ht="12.75" hidden="false" customHeight="false" outlineLevel="0" collapsed="false">
      <c r="A771" s="0"/>
      <c r="B771" s="0"/>
      <c r="C771" s="0"/>
      <c r="E771" s="0"/>
      <c r="F771" s="0"/>
      <c r="G771" s="0"/>
      <c r="I771" s="0"/>
      <c r="J771" s="0"/>
      <c r="K771" s="0"/>
      <c r="M771" s="0"/>
      <c r="N771" s="0"/>
      <c r="O771" s="0"/>
      <c r="Q771" s="0"/>
      <c r="R771" s="0"/>
      <c r="S771" s="0"/>
      <c r="U771" s="0"/>
      <c r="V771" s="0"/>
      <c r="W771" s="0"/>
      <c r="Y771" s="0"/>
      <c r="Z771" s="0"/>
      <c r="AA771" s="0"/>
      <c r="AC771" s="0"/>
      <c r="AD771" s="0"/>
      <c r="AE771" s="0"/>
      <c r="AG771" s="0"/>
      <c r="AH771" s="0"/>
      <c r="AI771" s="0"/>
      <c r="AK771" s="0"/>
      <c r="AL771" s="0"/>
      <c r="AM771" s="0"/>
      <c r="AO771" s="0"/>
      <c r="AP771" s="0"/>
      <c r="AQ771" s="0"/>
      <c r="AS771" s="0"/>
      <c r="AT771" s="0"/>
      <c r="AU771" s="0"/>
      <c r="AW771" s="0"/>
      <c r="AX771" s="0"/>
      <c r="AY771" s="0"/>
      <c r="BA771" s="0"/>
      <c r="BB771" s="0"/>
      <c r="BC771" s="0"/>
      <c r="BE771" s="0"/>
      <c r="BF771" s="0"/>
      <c r="BG771" s="0"/>
      <c r="BI771" s="0"/>
      <c r="BJ771" s="0"/>
      <c r="BK771" s="0"/>
      <c r="BM771" s="0"/>
      <c r="BN771" s="0"/>
      <c r="BO771" s="0"/>
    </row>
    <row r="772" customFormat="false" ht="12.75" hidden="false" customHeight="false" outlineLevel="0" collapsed="false">
      <c r="A772" s="0"/>
      <c r="B772" s="0"/>
      <c r="C772" s="0"/>
      <c r="E772" s="0"/>
      <c r="F772" s="0"/>
      <c r="G772" s="0"/>
      <c r="I772" s="0"/>
      <c r="J772" s="0"/>
      <c r="K772" s="0"/>
      <c r="M772" s="0"/>
      <c r="N772" s="0"/>
      <c r="O772" s="0"/>
      <c r="Q772" s="0"/>
      <c r="R772" s="0"/>
      <c r="S772" s="0"/>
      <c r="U772" s="0"/>
      <c r="V772" s="0"/>
      <c r="W772" s="0"/>
      <c r="Y772" s="0"/>
      <c r="Z772" s="0"/>
      <c r="AA772" s="0"/>
      <c r="AC772" s="0"/>
      <c r="AD772" s="0"/>
      <c r="AE772" s="0"/>
      <c r="AG772" s="0"/>
      <c r="AH772" s="0"/>
      <c r="AI772" s="0"/>
      <c r="AK772" s="0"/>
      <c r="AL772" s="0"/>
      <c r="AM772" s="0"/>
      <c r="AO772" s="0"/>
      <c r="AP772" s="0"/>
      <c r="AQ772" s="0"/>
      <c r="AS772" s="0"/>
      <c r="AT772" s="0"/>
      <c r="AU772" s="0"/>
      <c r="AW772" s="0"/>
      <c r="AX772" s="0"/>
      <c r="AY772" s="0"/>
      <c r="BA772" s="0"/>
      <c r="BB772" s="0"/>
      <c r="BC772" s="0"/>
      <c r="BE772" s="0"/>
      <c r="BF772" s="0"/>
      <c r="BG772" s="0"/>
      <c r="BI772" s="0"/>
      <c r="BJ772" s="0"/>
      <c r="BK772" s="0"/>
      <c r="BM772" s="0"/>
      <c r="BN772" s="0"/>
      <c r="BO772" s="0"/>
    </row>
    <row r="773" customFormat="false" ht="12.75" hidden="false" customHeight="false" outlineLevel="0" collapsed="false">
      <c r="A773" s="0"/>
      <c r="B773" s="0"/>
      <c r="C773" s="0"/>
      <c r="E773" s="0"/>
      <c r="F773" s="0"/>
      <c r="G773" s="0"/>
      <c r="I773" s="0"/>
      <c r="J773" s="0"/>
      <c r="K773" s="0"/>
      <c r="M773" s="0"/>
      <c r="N773" s="0"/>
      <c r="O773" s="0"/>
      <c r="Q773" s="0"/>
      <c r="R773" s="0"/>
      <c r="S773" s="0"/>
      <c r="U773" s="0"/>
      <c r="V773" s="0"/>
      <c r="W773" s="0"/>
      <c r="Y773" s="0"/>
      <c r="Z773" s="0"/>
      <c r="AA773" s="0"/>
      <c r="AC773" s="0"/>
      <c r="AD773" s="0"/>
      <c r="AE773" s="0"/>
      <c r="AG773" s="0"/>
      <c r="AH773" s="0"/>
      <c r="AI773" s="0"/>
      <c r="AK773" s="0"/>
      <c r="AL773" s="0"/>
      <c r="AM773" s="0"/>
      <c r="AO773" s="0"/>
      <c r="AP773" s="0"/>
      <c r="AQ773" s="0"/>
      <c r="AS773" s="0"/>
      <c r="AT773" s="0"/>
      <c r="AU773" s="0"/>
      <c r="AW773" s="0"/>
      <c r="AX773" s="0"/>
      <c r="AY773" s="0"/>
      <c r="BA773" s="0"/>
      <c r="BB773" s="0"/>
      <c r="BC773" s="0"/>
      <c r="BE773" s="0"/>
      <c r="BF773" s="0"/>
      <c r="BG773" s="0"/>
      <c r="BI773" s="0"/>
      <c r="BJ773" s="0"/>
      <c r="BK773" s="0"/>
      <c r="BM773" s="0"/>
      <c r="BN773" s="0"/>
      <c r="BO773" s="0"/>
    </row>
    <row r="774" customFormat="false" ht="12.75" hidden="false" customHeight="false" outlineLevel="0" collapsed="false">
      <c r="A774" s="0"/>
      <c r="B774" s="0"/>
      <c r="C774" s="0"/>
      <c r="E774" s="0"/>
      <c r="F774" s="0"/>
      <c r="G774" s="0"/>
      <c r="I774" s="0"/>
      <c r="J774" s="0"/>
      <c r="K774" s="0"/>
      <c r="M774" s="0"/>
      <c r="N774" s="0"/>
      <c r="O774" s="0"/>
      <c r="Q774" s="0"/>
      <c r="R774" s="0"/>
      <c r="S774" s="0"/>
      <c r="U774" s="0"/>
      <c r="V774" s="0"/>
      <c r="W774" s="0"/>
      <c r="Y774" s="0"/>
      <c r="Z774" s="0"/>
      <c r="AA774" s="0"/>
      <c r="AC774" s="0"/>
      <c r="AD774" s="0"/>
      <c r="AE774" s="0"/>
      <c r="AG774" s="0"/>
      <c r="AH774" s="0"/>
      <c r="AI774" s="0"/>
      <c r="AK774" s="0"/>
      <c r="AL774" s="0"/>
      <c r="AM774" s="0"/>
      <c r="AO774" s="0"/>
      <c r="AP774" s="0"/>
      <c r="AQ774" s="0"/>
      <c r="AS774" s="0"/>
      <c r="AT774" s="0"/>
      <c r="AU774" s="0"/>
      <c r="AW774" s="0"/>
      <c r="AX774" s="0"/>
      <c r="AY774" s="0"/>
      <c r="BA774" s="0"/>
      <c r="BB774" s="0"/>
      <c r="BC774" s="0"/>
      <c r="BE774" s="0"/>
      <c r="BF774" s="0"/>
      <c r="BG774" s="0"/>
      <c r="BI774" s="0"/>
      <c r="BJ774" s="0"/>
      <c r="BK774" s="0"/>
      <c r="BM774" s="0"/>
      <c r="BN774" s="0"/>
      <c r="BO774" s="0"/>
    </row>
    <row r="775" customFormat="false" ht="12.75" hidden="false" customHeight="false" outlineLevel="0" collapsed="false">
      <c r="A775" s="0"/>
      <c r="B775" s="0"/>
      <c r="C775" s="0"/>
      <c r="E775" s="0"/>
      <c r="F775" s="0"/>
      <c r="G775" s="0"/>
      <c r="I775" s="0"/>
      <c r="J775" s="0"/>
      <c r="K775" s="0"/>
      <c r="M775" s="0"/>
      <c r="N775" s="0"/>
      <c r="O775" s="0"/>
      <c r="Q775" s="0"/>
      <c r="R775" s="0"/>
      <c r="S775" s="0"/>
      <c r="U775" s="0"/>
      <c r="V775" s="0"/>
      <c r="W775" s="0"/>
      <c r="Y775" s="0"/>
      <c r="Z775" s="0"/>
      <c r="AA775" s="0"/>
      <c r="AC775" s="0"/>
      <c r="AD775" s="0"/>
      <c r="AE775" s="0"/>
      <c r="AG775" s="0"/>
      <c r="AH775" s="0"/>
      <c r="AI775" s="0"/>
      <c r="AK775" s="0"/>
      <c r="AL775" s="0"/>
      <c r="AM775" s="0"/>
      <c r="AO775" s="0"/>
      <c r="AP775" s="0"/>
      <c r="AQ775" s="0"/>
      <c r="AS775" s="0"/>
      <c r="AT775" s="0"/>
      <c r="AU775" s="0"/>
      <c r="AW775" s="0"/>
      <c r="AX775" s="0"/>
      <c r="AY775" s="0"/>
      <c r="BA775" s="0"/>
      <c r="BB775" s="0"/>
      <c r="BC775" s="0"/>
      <c r="BE775" s="0"/>
      <c r="BF775" s="0"/>
      <c r="BG775" s="0"/>
      <c r="BI775" s="0"/>
      <c r="BJ775" s="0"/>
      <c r="BK775" s="0"/>
      <c r="BM775" s="0"/>
      <c r="BN775" s="0"/>
      <c r="BO775" s="0"/>
    </row>
    <row r="776" customFormat="false" ht="12.75" hidden="false" customHeight="false" outlineLevel="0" collapsed="false">
      <c r="A776" s="0"/>
      <c r="B776" s="0"/>
      <c r="C776" s="0"/>
      <c r="E776" s="0"/>
      <c r="F776" s="0"/>
      <c r="G776" s="0"/>
      <c r="I776" s="0"/>
      <c r="J776" s="0"/>
      <c r="K776" s="0"/>
      <c r="M776" s="0"/>
      <c r="N776" s="0"/>
      <c r="O776" s="0"/>
      <c r="Q776" s="0"/>
      <c r="R776" s="0"/>
      <c r="S776" s="0"/>
      <c r="U776" s="0"/>
      <c r="V776" s="0"/>
      <c r="W776" s="0"/>
      <c r="Y776" s="0"/>
      <c r="Z776" s="0"/>
      <c r="AA776" s="0"/>
      <c r="AC776" s="0"/>
      <c r="AD776" s="0"/>
      <c r="AE776" s="0"/>
      <c r="AG776" s="0"/>
      <c r="AH776" s="0"/>
      <c r="AI776" s="0"/>
      <c r="AK776" s="0"/>
      <c r="AL776" s="0"/>
      <c r="AM776" s="0"/>
      <c r="AO776" s="0"/>
      <c r="AP776" s="0"/>
      <c r="AQ776" s="0"/>
      <c r="AS776" s="0"/>
      <c r="AT776" s="0"/>
      <c r="AU776" s="0"/>
      <c r="AW776" s="0"/>
      <c r="AX776" s="0"/>
      <c r="AY776" s="0"/>
      <c r="BA776" s="0"/>
      <c r="BB776" s="0"/>
      <c r="BC776" s="0"/>
      <c r="BE776" s="0"/>
      <c r="BF776" s="0"/>
      <c r="BG776" s="0"/>
      <c r="BI776" s="0"/>
      <c r="BJ776" s="0"/>
      <c r="BK776" s="0"/>
      <c r="BM776" s="0"/>
      <c r="BN776" s="0"/>
      <c r="BO776" s="0"/>
    </row>
    <row r="777" customFormat="false" ht="12.75" hidden="false" customHeight="false" outlineLevel="0" collapsed="false">
      <c r="A777" s="0"/>
      <c r="B777" s="0"/>
      <c r="C777" s="0"/>
      <c r="E777" s="0"/>
      <c r="F777" s="0"/>
      <c r="G777" s="0"/>
      <c r="I777" s="0"/>
      <c r="J777" s="0"/>
      <c r="K777" s="0"/>
      <c r="M777" s="0"/>
      <c r="N777" s="0"/>
      <c r="O777" s="0"/>
      <c r="Q777" s="0"/>
      <c r="R777" s="0"/>
      <c r="S777" s="0"/>
      <c r="U777" s="0"/>
      <c r="V777" s="0"/>
      <c r="W777" s="0"/>
      <c r="Y777" s="0"/>
      <c r="Z777" s="0"/>
      <c r="AA777" s="0"/>
      <c r="AC777" s="0"/>
      <c r="AD777" s="0"/>
      <c r="AE777" s="0"/>
      <c r="AG777" s="0"/>
      <c r="AH777" s="0"/>
      <c r="AI777" s="0"/>
      <c r="AK777" s="0"/>
      <c r="AL777" s="0"/>
      <c r="AM777" s="0"/>
      <c r="AO777" s="0"/>
      <c r="AP777" s="0"/>
      <c r="AQ777" s="0"/>
      <c r="AS777" s="0"/>
      <c r="AT777" s="0"/>
      <c r="AU777" s="0"/>
      <c r="AW777" s="0"/>
      <c r="AX777" s="0"/>
      <c r="AY777" s="0"/>
      <c r="BA777" s="0"/>
      <c r="BB777" s="0"/>
      <c r="BC777" s="0"/>
      <c r="BE777" s="0"/>
      <c r="BF777" s="0"/>
      <c r="BG777" s="0"/>
      <c r="BI777" s="0"/>
      <c r="BJ777" s="0"/>
      <c r="BK777" s="0"/>
      <c r="BM777" s="0"/>
      <c r="BN777" s="0"/>
      <c r="BO777" s="0"/>
    </row>
    <row r="778" customFormat="false" ht="12.75" hidden="false" customHeight="false" outlineLevel="0" collapsed="false">
      <c r="A778" s="0"/>
      <c r="B778" s="0"/>
      <c r="C778" s="0"/>
      <c r="E778" s="0"/>
      <c r="F778" s="0"/>
      <c r="G778" s="0"/>
      <c r="I778" s="0"/>
      <c r="J778" s="0"/>
      <c r="K778" s="0"/>
      <c r="M778" s="0"/>
      <c r="N778" s="0"/>
      <c r="O778" s="0"/>
      <c r="Q778" s="0"/>
      <c r="R778" s="0"/>
      <c r="S778" s="0"/>
      <c r="U778" s="0"/>
      <c r="V778" s="0"/>
      <c r="W778" s="0"/>
      <c r="Y778" s="0"/>
      <c r="Z778" s="0"/>
      <c r="AA778" s="0"/>
      <c r="AC778" s="0"/>
      <c r="AD778" s="0"/>
      <c r="AE778" s="0"/>
      <c r="AG778" s="0"/>
      <c r="AH778" s="0"/>
      <c r="AI778" s="0"/>
      <c r="AK778" s="0"/>
      <c r="AL778" s="0"/>
      <c r="AM778" s="0"/>
      <c r="AO778" s="0"/>
      <c r="AP778" s="0"/>
      <c r="AQ778" s="0"/>
      <c r="AS778" s="0"/>
      <c r="AT778" s="0"/>
      <c r="AU778" s="0"/>
      <c r="AW778" s="0"/>
      <c r="AX778" s="0"/>
      <c r="AY778" s="0"/>
      <c r="BA778" s="0"/>
      <c r="BB778" s="0"/>
      <c r="BC778" s="0"/>
      <c r="BE778" s="0"/>
      <c r="BF778" s="0"/>
      <c r="BG778" s="0"/>
      <c r="BI778" s="0"/>
      <c r="BJ778" s="0"/>
      <c r="BK778" s="0"/>
      <c r="BM778" s="0"/>
      <c r="BN778" s="0"/>
      <c r="BO778" s="0"/>
    </row>
    <row r="779" customFormat="false" ht="12.75" hidden="false" customHeight="false" outlineLevel="0" collapsed="false">
      <c r="A779" s="0"/>
      <c r="B779" s="0"/>
      <c r="C779" s="0"/>
      <c r="E779" s="0"/>
      <c r="F779" s="0"/>
      <c r="G779" s="0"/>
      <c r="I779" s="0"/>
      <c r="J779" s="0"/>
      <c r="K779" s="0"/>
      <c r="M779" s="0"/>
      <c r="N779" s="0"/>
      <c r="O779" s="0"/>
      <c r="Q779" s="0"/>
      <c r="R779" s="0"/>
      <c r="S779" s="0"/>
      <c r="U779" s="0"/>
      <c r="V779" s="0"/>
      <c r="W779" s="0"/>
      <c r="Y779" s="0"/>
      <c r="Z779" s="0"/>
      <c r="AA779" s="0"/>
      <c r="AC779" s="0"/>
      <c r="AD779" s="0"/>
      <c r="AE779" s="0"/>
      <c r="AG779" s="0"/>
      <c r="AH779" s="0"/>
      <c r="AI779" s="0"/>
      <c r="AK779" s="0"/>
      <c r="AL779" s="0"/>
      <c r="AM779" s="0"/>
      <c r="AO779" s="0"/>
      <c r="AP779" s="0"/>
      <c r="AQ779" s="0"/>
      <c r="AS779" s="0"/>
      <c r="AT779" s="0"/>
      <c r="AU779" s="0"/>
      <c r="AW779" s="0"/>
      <c r="AX779" s="0"/>
      <c r="AY779" s="0"/>
      <c r="BA779" s="0"/>
      <c r="BB779" s="0"/>
      <c r="BC779" s="0"/>
      <c r="BE779" s="0"/>
      <c r="BF779" s="0"/>
      <c r="BG779" s="0"/>
      <c r="BI779" s="0"/>
      <c r="BJ779" s="0"/>
      <c r="BK779" s="0"/>
      <c r="BM779" s="0"/>
      <c r="BN779" s="0"/>
      <c r="BO779" s="0"/>
    </row>
    <row r="780" customFormat="false" ht="12.75" hidden="false" customHeight="false" outlineLevel="0" collapsed="false">
      <c r="A780" s="0"/>
      <c r="B780" s="0"/>
      <c r="C780" s="0"/>
      <c r="E780" s="0"/>
      <c r="F780" s="0"/>
      <c r="G780" s="0"/>
      <c r="I780" s="0"/>
      <c r="J780" s="0"/>
      <c r="K780" s="0"/>
      <c r="M780" s="0"/>
      <c r="N780" s="0"/>
      <c r="O780" s="0"/>
      <c r="Q780" s="0"/>
      <c r="R780" s="0"/>
      <c r="S780" s="0"/>
      <c r="U780" s="0"/>
      <c r="V780" s="0"/>
      <c r="W780" s="0"/>
      <c r="Y780" s="0"/>
      <c r="Z780" s="0"/>
      <c r="AA780" s="0"/>
      <c r="AC780" s="0"/>
      <c r="AD780" s="0"/>
      <c r="AE780" s="0"/>
      <c r="AG780" s="0"/>
      <c r="AH780" s="0"/>
      <c r="AI780" s="0"/>
      <c r="AK780" s="0"/>
      <c r="AL780" s="0"/>
      <c r="AM780" s="0"/>
      <c r="AO780" s="0"/>
      <c r="AP780" s="0"/>
      <c r="AQ780" s="0"/>
      <c r="AS780" s="0"/>
      <c r="AT780" s="0"/>
      <c r="AU780" s="0"/>
      <c r="AW780" s="0"/>
      <c r="AX780" s="0"/>
      <c r="AY780" s="0"/>
      <c r="BA780" s="0"/>
      <c r="BB780" s="0"/>
      <c r="BC780" s="0"/>
      <c r="BE780" s="0"/>
      <c r="BF780" s="0"/>
      <c r="BG780" s="0"/>
      <c r="BI780" s="0"/>
      <c r="BJ780" s="0"/>
      <c r="BK780" s="0"/>
      <c r="BM780" s="0"/>
      <c r="BN780" s="0"/>
      <c r="BO780" s="0"/>
    </row>
    <row r="781" customFormat="false" ht="12.75" hidden="false" customHeight="false" outlineLevel="0" collapsed="false">
      <c r="A781" s="0"/>
      <c r="B781" s="0"/>
      <c r="C781" s="0"/>
      <c r="E781" s="0"/>
      <c r="F781" s="0"/>
      <c r="G781" s="0"/>
      <c r="I781" s="0"/>
      <c r="J781" s="0"/>
      <c r="K781" s="0"/>
      <c r="M781" s="0"/>
      <c r="N781" s="0"/>
      <c r="O781" s="0"/>
      <c r="Q781" s="0"/>
      <c r="R781" s="0"/>
      <c r="S781" s="0"/>
      <c r="U781" s="0"/>
      <c r="V781" s="0"/>
      <c r="W781" s="0"/>
      <c r="Y781" s="0"/>
      <c r="Z781" s="0"/>
      <c r="AA781" s="0"/>
      <c r="AC781" s="0"/>
      <c r="AD781" s="0"/>
      <c r="AE781" s="0"/>
      <c r="AG781" s="0"/>
      <c r="AH781" s="0"/>
      <c r="AI781" s="0"/>
      <c r="AK781" s="0"/>
      <c r="AL781" s="0"/>
      <c r="AM781" s="0"/>
      <c r="AO781" s="0"/>
      <c r="AP781" s="0"/>
      <c r="AQ781" s="0"/>
      <c r="AS781" s="0"/>
      <c r="AT781" s="0"/>
      <c r="AU781" s="0"/>
      <c r="AW781" s="0"/>
      <c r="AX781" s="0"/>
      <c r="AY781" s="0"/>
      <c r="BA781" s="0"/>
      <c r="BB781" s="0"/>
      <c r="BC781" s="0"/>
      <c r="BE781" s="0"/>
      <c r="BF781" s="0"/>
      <c r="BG781" s="0"/>
      <c r="BI781" s="0"/>
      <c r="BJ781" s="0"/>
      <c r="BK781" s="0"/>
      <c r="BM781" s="0"/>
      <c r="BN781" s="0"/>
      <c r="BO781" s="0"/>
    </row>
    <row r="782" customFormat="false" ht="12.75" hidden="false" customHeight="false" outlineLevel="0" collapsed="false">
      <c r="A782" s="0"/>
      <c r="B782" s="0"/>
      <c r="C782" s="0"/>
      <c r="E782" s="0"/>
      <c r="F782" s="0"/>
      <c r="G782" s="0"/>
      <c r="I782" s="0"/>
      <c r="J782" s="0"/>
      <c r="K782" s="0"/>
      <c r="M782" s="0"/>
      <c r="N782" s="0"/>
      <c r="O782" s="0"/>
      <c r="Q782" s="0"/>
      <c r="R782" s="0"/>
      <c r="S782" s="0"/>
      <c r="U782" s="0"/>
      <c r="V782" s="0"/>
      <c r="W782" s="0"/>
      <c r="Y782" s="0"/>
      <c r="Z782" s="0"/>
      <c r="AA782" s="0"/>
      <c r="AC782" s="0"/>
      <c r="AD782" s="0"/>
      <c r="AE782" s="0"/>
      <c r="AG782" s="0"/>
      <c r="AH782" s="0"/>
      <c r="AI782" s="0"/>
      <c r="AK782" s="0"/>
      <c r="AL782" s="0"/>
      <c r="AM782" s="0"/>
      <c r="AO782" s="0"/>
      <c r="AP782" s="0"/>
      <c r="AQ782" s="0"/>
      <c r="AS782" s="0"/>
      <c r="AT782" s="0"/>
      <c r="AU782" s="0"/>
      <c r="AW782" s="0"/>
      <c r="AX782" s="0"/>
      <c r="AY782" s="0"/>
      <c r="BA782" s="0"/>
      <c r="BB782" s="0"/>
      <c r="BC782" s="0"/>
      <c r="BE782" s="0"/>
      <c r="BF782" s="0"/>
      <c r="BG782" s="0"/>
      <c r="BI782" s="0"/>
      <c r="BJ782" s="0"/>
      <c r="BK782" s="0"/>
      <c r="BM782" s="0"/>
      <c r="BN782" s="0"/>
      <c r="BO782" s="0"/>
    </row>
    <row r="783" customFormat="false" ht="12.75" hidden="false" customHeight="false" outlineLevel="0" collapsed="false">
      <c r="A783" s="0"/>
      <c r="B783" s="0"/>
      <c r="C783" s="0"/>
      <c r="E783" s="0"/>
      <c r="F783" s="0"/>
      <c r="G783" s="0"/>
      <c r="I783" s="0"/>
      <c r="J783" s="0"/>
      <c r="K783" s="0"/>
      <c r="M783" s="0"/>
      <c r="N783" s="0"/>
      <c r="O783" s="0"/>
      <c r="Q783" s="0"/>
      <c r="R783" s="0"/>
      <c r="S783" s="0"/>
      <c r="U783" s="0"/>
      <c r="V783" s="0"/>
      <c r="W783" s="0"/>
      <c r="Y783" s="0"/>
      <c r="Z783" s="0"/>
      <c r="AA783" s="0"/>
      <c r="AC783" s="0"/>
      <c r="AD783" s="0"/>
      <c r="AE783" s="0"/>
      <c r="AG783" s="0"/>
      <c r="AH783" s="0"/>
      <c r="AI783" s="0"/>
      <c r="AK783" s="0"/>
      <c r="AL783" s="0"/>
      <c r="AM783" s="0"/>
      <c r="AO783" s="0"/>
      <c r="AP783" s="0"/>
      <c r="AQ783" s="0"/>
      <c r="AS783" s="0"/>
      <c r="AT783" s="0"/>
      <c r="AU783" s="0"/>
      <c r="AW783" s="0"/>
      <c r="AX783" s="0"/>
      <c r="AY783" s="0"/>
      <c r="BA783" s="0"/>
      <c r="BB783" s="0"/>
      <c r="BC783" s="0"/>
      <c r="BE783" s="0"/>
      <c r="BF783" s="0"/>
      <c r="BG783" s="0"/>
      <c r="BI783" s="0"/>
      <c r="BJ783" s="0"/>
      <c r="BK783" s="0"/>
      <c r="BM783" s="0"/>
      <c r="BN783" s="0"/>
      <c r="BO783" s="0"/>
    </row>
    <row r="784" customFormat="false" ht="12.75" hidden="false" customHeight="false" outlineLevel="0" collapsed="false">
      <c r="A784" s="0"/>
      <c r="B784" s="0"/>
      <c r="C784" s="0"/>
      <c r="E784" s="0"/>
      <c r="F784" s="0"/>
      <c r="G784" s="0"/>
      <c r="I784" s="0"/>
      <c r="J784" s="0"/>
      <c r="K784" s="0"/>
      <c r="M784" s="0"/>
      <c r="N784" s="0"/>
      <c r="O784" s="0"/>
      <c r="Q784" s="0"/>
      <c r="R784" s="0"/>
      <c r="S784" s="0"/>
      <c r="U784" s="0"/>
      <c r="V784" s="0"/>
      <c r="W784" s="0"/>
      <c r="Y784" s="0"/>
      <c r="Z784" s="0"/>
      <c r="AA784" s="0"/>
      <c r="AC784" s="0"/>
      <c r="AD784" s="0"/>
      <c r="AE784" s="0"/>
      <c r="AG784" s="0"/>
      <c r="AH784" s="0"/>
      <c r="AI784" s="0"/>
      <c r="AK784" s="0"/>
      <c r="AL784" s="0"/>
      <c r="AM784" s="0"/>
      <c r="AO784" s="0"/>
      <c r="AP784" s="0"/>
      <c r="AQ784" s="0"/>
      <c r="AS784" s="0"/>
      <c r="AT784" s="0"/>
      <c r="AU784" s="0"/>
      <c r="AW784" s="0"/>
      <c r="AX784" s="0"/>
      <c r="AY784" s="0"/>
      <c r="BA784" s="0"/>
      <c r="BB784" s="0"/>
      <c r="BC784" s="0"/>
      <c r="BE784" s="0"/>
      <c r="BF784" s="0"/>
      <c r="BG784" s="0"/>
      <c r="BI784" s="0"/>
      <c r="BJ784" s="0"/>
      <c r="BK784" s="0"/>
      <c r="BM784" s="0"/>
      <c r="BN784" s="0"/>
      <c r="BO784" s="0"/>
    </row>
    <row r="785" customFormat="false" ht="12.75" hidden="false" customHeight="false" outlineLevel="0" collapsed="false">
      <c r="A785" s="0"/>
      <c r="B785" s="0"/>
      <c r="C785" s="0"/>
      <c r="E785" s="0"/>
      <c r="F785" s="0"/>
      <c r="G785" s="0"/>
      <c r="I785" s="0"/>
      <c r="J785" s="0"/>
      <c r="K785" s="0"/>
      <c r="M785" s="0"/>
      <c r="N785" s="0"/>
      <c r="O785" s="0"/>
      <c r="Q785" s="0"/>
      <c r="R785" s="0"/>
      <c r="S785" s="0"/>
      <c r="U785" s="0"/>
      <c r="V785" s="0"/>
      <c r="W785" s="0"/>
      <c r="Y785" s="0"/>
      <c r="Z785" s="0"/>
      <c r="AA785" s="0"/>
      <c r="AC785" s="0"/>
      <c r="AD785" s="0"/>
      <c r="AE785" s="0"/>
      <c r="AG785" s="0"/>
      <c r="AH785" s="0"/>
      <c r="AI785" s="0"/>
      <c r="AK785" s="0"/>
      <c r="AL785" s="0"/>
      <c r="AM785" s="0"/>
      <c r="AO785" s="0"/>
      <c r="AP785" s="0"/>
      <c r="AQ785" s="0"/>
      <c r="AS785" s="0"/>
      <c r="AT785" s="0"/>
      <c r="AU785" s="0"/>
      <c r="AW785" s="0"/>
      <c r="AX785" s="0"/>
      <c r="AY785" s="0"/>
      <c r="BA785" s="0"/>
      <c r="BB785" s="0"/>
      <c r="BC785" s="0"/>
      <c r="BE785" s="0"/>
      <c r="BF785" s="0"/>
      <c r="BG785" s="0"/>
      <c r="BI785" s="0"/>
      <c r="BJ785" s="0"/>
      <c r="BK785" s="0"/>
      <c r="BM785" s="0"/>
      <c r="BN785" s="0"/>
      <c r="BO785" s="0"/>
    </row>
    <row r="786" customFormat="false" ht="12.75" hidden="false" customHeight="false" outlineLevel="0" collapsed="false">
      <c r="A786" s="0"/>
      <c r="B786" s="0"/>
      <c r="C786" s="0"/>
      <c r="E786" s="0"/>
      <c r="F786" s="0"/>
      <c r="G786" s="0"/>
      <c r="I786" s="0"/>
      <c r="J786" s="0"/>
      <c r="K786" s="0"/>
      <c r="M786" s="0"/>
      <c r="N786" s="0"/>
      <c r="O786" s="0"/>
      <c r="Q786" s="0"/>
      <c r="R786" s="0"/>
      <c r="S786" s="0"/>
      <c r="U786" s="0"/>
      <c r="V786" s="0"/>
      <c r="W786" s="0"/>
      <c r="Y786" s="0"/>
      <c r="Z786" s="0"/>
      <c r="AA786" s="0"/>
      <c r="AC786" s="0"/>
      <c r="AD786" s="0"/>
      <c r="AE786" s="0"/>
      <c r="AG786" s="0"/>
      <c r="AH786" s="0"/>
      <c r="AI786" s="0"/>
      <c r="AK786" s="0"/>
      <c r="AL786" s="0"/>
      <c r="AM786" s="0"/>
      <c r="AO786" s="0"/>
      <c r="AP786" s="0"/>
      <c r="AQ786" s="0"/>
      <c r="AS786" s="0"/>
      <c r="AT786" s="0"/>
      <c r="AU786" s="0"/>
      <c r="AW786" s="0"/>
      <c r="AX786" s="0"/>
      <c r="AY786" s="0"/>
      <c r="BA786" s="0"/>
      <c r="BB786" s="0"/>
      <c r="BC786" s="0"/>
      <c r="BE786" s="0"/>
      <c r="BF786" s="0"/>
      <c r="BG786" s="0"/>
      <c r="BI786" s="0"/>
      <c r="BJ786" s="0"/>
      <c r="BK786" s="0"/>
      <c r="BM786" s="0"/>
      <c r="BN786" s="0"/>
      <c r="BO786" s="0"/>
    </row>
    <row r="787" customFormat="false" ht="12.75" hidden="false" customHeight="false" outlineLevel="0" collapsed="false">
      <c r="A787" s="0"/>
      <c r="B787" s="0"/>
      <c r="C787" s="0"/>
      <c r="E787" s="0"/>
      <c r="F787" s="0"/>
      <c r="G787" s="0"/>
      <c r="I787" s="0"/>
      <c r="J787" s="0"/>
      <c r="K787" s="0"/>
      <c r="M787" s="0"/>
      <c r="N787" s="0"/>
      <c r="O787" s="0"/>
      <c r="Q787" s="0"/>
      <c r="R787" s="0"/>
      <c r="S787" s="0"/>
      <c r="U787" s="0"/>
      <c r="V787" s="0"/>
      <c r="W787" s="0"/>
      <c r="Y787" s="0"/>
      <c r="Z787" s="0"/>
      <c r="AA787" s="0"/>
      <c r="AC787" s="0"/>
      <c r="AD787" s="0"/>
      <c r="AE787" s="0"/>
      <c r="AG787" s="0"/>
      <c r="AH787" s="0"/>
      <c r="AI787" s="0"/>
      <c r="AK787" s="0"/>
      <c r="AL787" s="0"/>
      <c r="AM787" s="0"/>
      <c r="AO787" s="0"/>
      <c r="AP787" s="0"/>
      <c r="AQ787" s="0"/>
      <c r="AS787" s="0"/>
      <c r="AT787" s="0"/>
      <c r="AU787" s="0"/>
      <c r="AW787" s="0"/>
      <c r="AX787" s="0"/>
      <c r="AY787" s="0"/>
      <c r="BA787" s="0"/>
      <c r="BB787" s="0"/>
      <c r="BC787" s="0"/>
      <c r="BE787" s="0"/>
      <c r="BF787" s="0"/>
      <c r="BG787" s="0"/>
      <c r="BI787" s="0"/>
      <c r="BJ787" s="0"/>
      <c r="BK787" s="0"/>
      <c r="BM787" s="0"/>
      <c r="BN787" s="0"/>
      <c r="BO787" s="0"/>
    </row>
    <row r="788" customFormat="false" ht="12.75" hidden="false" customHeight="false" outlineLevel="0" collapsed="false">
      <c r="A788" s="0"/>
      <c r="B788" s="0"/>
      <c r="C788" s="0"/>
      <c r="E788" s="0"/>
      <c r="F788" s="0"/>
      <c r="G788" s="0"/>
      <c r="I788" s="0"/>
      <c r="J788" s="0"/>
      <c r="K788" s="0"/>
      <c r="M788" s="0"/>
      <c r="N788" s="0"/>
      <c r="O788" s="0"/>
      <c r="Q788" s="0"/>
      <c r="R788" s="0"/>
      <c r="S788" s="0"/>
      <c r="U788" s="0"/>
      <c r="V788" s="0"/>
      <c r="W788" s="0"/>
      <c r="Y788" s="0"/>
      <c r="Z788" s="0"/>
      <c r="AA788" s="0"/>
      <c r="AC788" s="0"/>
      <c r="AD788" s="0"/>
      <c r="AE788" s="0"/>
      <c r="AG788" s="0"/>
      <c r="AH788" s="0"/>
      <c r="AI788" s="0"/>
      <c r="AK788" s="0"/>
      <c r="AL788" s="0"/>
      <c r="AM788" s="0"/>
      <c r="AO788" s="0"/>
      <c r="AP788" s="0"/>
      <c r="AQ788" s="0"/>
      <c r="AS788" s="0"/>
      <c r="AT788" s="0"/>
      <c r="AU788" s="0"/>
      <c r="AW788" s="0"/>
      <c r="AX788" s="0"/>
      <c r="AY788" s="0"/>
      <c r="BA788" s="0"/>
      <c r="BB788" s="0"/>
      <c r="BC788" s="0"/>
      <c r="BE788" s="0"/>
      <c r="BF788" s="0"/>
      <c r="BG788" s="0"/>
      <c r="BI788" s="0"/>
      <c r="BJ788" s="0"/>
      <c r="BK788" s="0"/>
      <c r="BM788" s="0"/>
      <c r="BN788" s="0"/>
      <c r="BO788" s="0"/>
    </row>
    <row r="789" customFormat="false" ht="12.75" hidden="false" customHeight="false" outlineLevel="0" collapsed="false">
      <c r="A789" s="0"/>
      <c r="B789" s="0"/>
      <c r="C789" s="0"/>
      <c r="E789" s="0"/>
      <c r="F789" s="0"/>
      <c r="G789" s="0"/>
      <c r="I789" s="0"/>
      <c r="J789" s="0"/>
      <c r="K789" s="0"/>
      <c r="M789" s="0"/>
      <c r="N789" s="0"/>
      <c r="O789" s="0"/>
      <c r="Q789" s="0"/>
      <c r="R789" s="0"/>
      <c r="S789" s="0"/>
      <c r="U789" s="0"/>
      <c r="V789" s="0"/>
      <c r="W789" s="0"/>
      <c r="Y789" s="0"/>
      <c r="Z789" s="0"/>
      <c r="AA789" s="0"/>
      <c r="AC789" s="0"/>
      <c r="AD789" s="0"/>
      <c r="AE789" s="0"/>
      <c r="AG789" s="0"/>
      <c r="AH789" s="0"/>
      <c r="AI789" s="0"/>
      <c r="AK789" s="0"/>
      <c r="AL789" s="0"/>
      <c r="AM789" s="0"/>
      <c r="AO789" s="0"/>
      <c r="AP789" s="0"/>
      <c r="AQ789" s="0"/>
      <c r="AS789" s="0"/>
      <c r="AT789" s="0"/>
      <c r="AU789" s="0"/>
      <c r="AW789" s="0"/>
      <c r="AX789" s="0"/>
      <c r="AY789" s="0"/>
      <c r="BA789" s="0"/>
      <c r="BB789" s="0"/>
      <c r="BC789" s="0"/>
      <c r="BE789" s="0"/>
      <c r="BF789" s="0"/>
      <c r="BG789" s="0"/>
      <c r="BI789" s="0"/>
      <c r="BJ789" s="0"/>
      <c r="BK789" s="0"/>
      <c r="BM789" s="0"/>
      <c r="BN789" s="0"/>
      <c r="BO789" s="0"/>
    </row>
    <row r="790" customFormat="false" ht="12.75" hidden="false" customHeight="false" outlineLevel="0" collapsed="false">
      <c r="A790" s="0"/>
      <c r="B790" s="0"/>
      <c r="C790" s="0"/>
      <c r="E790" s="0"/>
      <c r="F790" s="0"/>
      <c r="G790" s="0"/>
      <c r="I790" s="0"/>
      <c r="J790" s="0"/>
      <c r="K790" s="0"/>
      <c r="M790" s="0"/>
      <c r="N790" s="0"/>
      <c r="O790" s="0"/>
      <c r="Q790" s="0"/>
      <c r="R790" s="0"/>
      <c r="S790" s="0"/>
      <c r="U790" s="0"/>
      <c r="V790" s="0"/>
      <c r="W790" s="0"/>
      <c r="Y790" s="0"/>
      <c r="Z790" s="0"/>
      <c r="AA790" s="0"/>
      <c r="AC790" s="0"/>
      <c r="AD790" s="0"/>
      <c r="AE790" s="0"/>
      <c r="AG790" s="0"/>
      <c r="AH790" s="0"/>
      <c r="AI790" s="0"/>
      <c r="AK790" s="0"/>
      <c r="AL790" s="0"/>
      <c r="AM790" s="0"/>
      <c r="AO790" s="0"/>
      <c r="AP790" s="0"/>
      <c r="AQ790" s="0"/>
      <c r="AS790" s="0"/>
      <c r="AT790" s="0"/>
      <c r="AU790" s="0"/>
      <c r="AW790" s="0"/>
      <c r="AX790" s="0"/>
      <c r="AY790" s="0"/>
      <c r="BA790" s="0"/>
      <c r="BB790" s="0"/>
      <c r="BC790" s="0"/>
      <c r="BE790" s="0"/>
      <c r="BF790" s="0"/>
      <c r="BG790" s="0"/>
      <c r="BI790" s="0"/>
      <c r="BJ790" s="0"/>
      <c r="BK790" s="0"/>
      <c r="BM790" s="0"/>
      <c r="BN790" s="0"/>
      <c r="BO790" s="0"/>
    </row>
    <row r="791" customFormat="false" ht="12.75" hidden="false" customHeight="false" outlineLevel="0" collapsed="false">
      <c r="A791" s="0"/>
      <c r="B791" s="0"/>
      <c r="C791" s="0"/>
      <c r="E791" s="0"/>
      <c r="F791" s="0"/>
      <c r="G791" s="0"/>
      <c r="I791" s="0"/>
      <c r="J791" s="0"/>
      <c r="K791" s="0"/>
      <c r="M791" s="0"/>
      <c r="N791" s="0"/>
      <c r="O791" s="0"/>
      <c r="Q791" s="0"/>
      <c r="R791" s="0"/>
      <c r="S791" s="0"/>
      <c r="U791" s="0"/>
      <c r="V791" s="0"/>
      <c r="W791" s="0"/>
      <c r="Y791" s="0"/>
      <c r="Z791" s="0"/>
      <c r="AA791" s="0"/>
      <c r="AC791" s="0"/>
      <c r="AD791" s="0"/>
      <c r="AE791" s="0"/>
      <c r="AG791" s="0"/>
      <c r="AH791" s="0"/>
      <c r="AI791" s="0"/>
      <c r="AK791" s="0"/>
      <c r="AL791" s="0"/>
      <c r="AM791" s="0"/>
      <c r="AO791" s="0"/>
      <c r="AP791" s="0"/>
      <c r="AQ791" s="0"/>
      <c r="AS791" s="0"/>
      <c r="AT791" s="0"/>
      <c r="AU791" s="0"/>
      <c r="AW791" s="0"/>
      <c r="AX791" s="0"/>
      <c r="AY791" s="0"/>
      <c r="BA791" s="0"/>
      <c r="BB791" s="0"/>
      <c r="BC791" s="0"/>
      <c r="BE791" s="0"/>
      <c r="BF791" s="0"/>
      <c r="BG791" s="0"/>
      <c r="BI791" s="0"/>
      <c r="BJ791" s="0"/>
      <c r="BK791" s="0"/>
      <c r="BM791" s="0"/>
      <c r="BN791" s="0"/>
      <c r="BO791" s="0"/>
    </row>
    <row r="792" customFormat="false" ht="12.75" hidden="false" customHeight="false" outlineLevel="0" collapsed="false">
      <c r="A792" s="0"/>
      <c r="B792" s="0"/>
      <c r="C792" s="0"/>
      <c r="E792" s="0"/>
      <c r="F792" s="0"/>
      <c r="G792" s="0"/>
      <c r="I792" s="0"/>
      <c r="J792" s="0"/>
      <c r="K792" s="0"/>
      <c r="M792" s="0"/>
      <c r="N792" s="0"/>
      <c r="O792" s="0"/>
      <c r="Q792" s="0"/>
      <c r="R792" s="0"/>
      <c r="S792" s="0"/>
      <c r="U792" s="0"/>
      <c r="V792" s="0"/>
      <c r="W792" s="0"/>
      <c r="Y792" s="0"/>
      <c r="Z792" s="0"/>
      <c r="AA792" s="0"/>
      <c r="AC792" s="0"/>
      <c r="AD792" s="0"/>
      <c r="AE792" s="0"/>
      <c r="AG792" s="0"/>
      <c r="AH792" s="0"/>
      <c r="AI792" s="0"/>
      <c r="AK792" s="0"/>
      <c r="AL792" s="0"/>
      <c r="AM792" s="0"/>
      <c r="AO792" s="0"/>
      <c r="AP792" s="0"/>
      <c r="AQ792" s="0"/>
      <c r="AS792" s="0"/>
      <c r="AT792" s="0"/>
      <c r="AU792" s="0"/>
      <c r="AW792" s="0"/>
      <c r="AX792" s="0"/>
      <c r="AY792" s="0"/>
      <c r="BA792" s="0"/>
      <c r="BB792" s="0"/>
      <c r="BC792" s="0"/>
      <c r="BE792" s="0"/>
      <c r="BF792" s="0"/>
      <c r="BG792" s="0"/>
      <c r="BI792" s="0"/>
      <c r="BJ792" s="0"/>
      <c r="BK792" s="0"/>
      <c r="BM792" s="0"/>
      <c r="BN792" s="0"/>
      <c r="BO792" s="0"/>
    </row>
    <row r="793" customFormat="false" ht="12.75" hidden="false" customHeight="false" outlineLevel="0" collapsed="false">
      <c r="A793" s="0"/>
      <c r="B793" s="0"/>
      <c r="C793" s="0"/>
      <c r="E793" s="0"/>
      <c r="F793" s="0"/>
      <c r="G793" s="0"/>
      <c r="I793" s="0"/>
      <c r="J793" s="0"/>
      <c r="K793" s="0"/>
      <c r="M793" s="0"/>
      <c r="N793" s="0"/>
      <c r="O793" s="0"/>
      <c r="Q793" s="0"/>
      <c r="R793" s="0"/>
      <c r="S793" s="0"/>
      <c r="U793" s="0"/>
      <c r="V793" s="0"/>
      <c r="W793" s="0"/>
      <c r="Y793" s="0"/>
      <c r="Z793" s="0"/>
      <c r="AA793" s="0"/>
      <c r="AC793" s="0"/>
      <c r="AD793" s="0"/>
      <c r="AE793" s="0"/>
      <c r="AG793" s="0"/>
      <c r="AH793" s="0"/>
      <c r="AI793" s="0"/>
      <c r="AK793" s="0"/>
      <c r="AL793" s="0"/>
      <c r="AM793" s="0"/>
      <c r="AO793" s="0"/>
      <c r="AP793" s="0"/>
      <c r="AQ793" s="0"/>
      <c r="AS793" s="0"/>
      <c r="AT793" s="0"/>
      <c r="AU793" s="0"/>
      <c r="AW793" s="0"/>
      <c r="AX793" s="0"/>
      <c r="AY793" s="0"/>
      <c r="BA793" s="0"/>
      <c r="BB793" s="0"/>
      <c r="BC793" s="0"/>
      <c r="BE793" s="0"/>
      <c r="BF793" s="0"/>
      <c r="BG793" s="0"/>
      <c r="BI793" s="0"/>
      <c r="BJ793" s="0"/>
      <c r="BK793" s="0"/>
      <c r="BM793" s="0"/>
      <c r="BN793" s="0"/>
      <c r="BO793" s="0"/>
    </row>
    <row r="794" customFormat="false" ht="12.75" hidden="false" customHeight="false" outlineLevel="0" collapsed="false">
      <c r="A794" s="0"/>
      <c r="B794" s="0"/>
      <c r="C794" s="0"/>
      <c r="E794" s="0"/>
      <c r="F794" s="0"/>
      <c r="G794" s="0"/>
      <c r="I794" s="0"/>
      <c r="J794" s="0"/>
      <c r="K794" s="0"/>
      <c r="M794" s="0"/>
      <c r="N794" s="0"/>
      <c r="O794" s="0"/>
      <c r="Q794" s="0"/>
      <c r="R794" s="0"/>
      <c r="S794" s="0"/>
      <c r="U794" s="0"/>
      <c r="V794" s="0"/>
      <c r="W794" s="0"/>
      <c r="Y794" s="0"/>
      <c r="Z794" s="0"/>
      <c r="AA794" s="0"/>
      <c r="AC794" s="0"/>
      <c r="AD794" s="0"/>
      <c r="AE794" s="0"/>
      <c r="AG794" s="0"/>
      <c r="AH794" s="0"/>
      <c r="AI794" s="0"/>
      <c r="AK794" s="0"/>
      <c r="AL794" s="0"/>
      <c r="AM794" s="0"/>
      <c r="AO794" s="0"/>
      <c r="AP794" s="0"/>
      <c r="AQ794" s="0"/>
      <c r="AS794" s="0"/>
      <c r="AT794" s="0"/>
      <c r="AU794" s="0"/>
      <c r="AW794" s="0"/>
      <c r="AX794" s="0"/>
      <c r="AY794" s="0"/>
      <c r="BA794" s="0"/>
      <c r="BB794" s="0"/>
      <c r="BC794" s="0"/>
      <c r="BE794" s="0"/>
      <c r="BF794" s="0"/>
      <c r="BG794" s="0"/>
      <c r="BI794" s="0"/>
      <c r="BJ794" s="0"/>
      <c r="BK794" s="0"/>
      <c r="BM794" s="0"/>
      <c r="BN794" s="0"/>
      <c r="BO794" s="0"/>
    </row>
    <row r="795" customFormat="false" ht="12.75" hidden="false" customHeight="false" outlineLevel="0" collapsed="false">
      <c r="A795" s="0"/>
      <c r="B795" s="0"/>
      <c r="C795" s="0"/>
      <c r="E795" s="0"/>
      <c r="F795" s="0"/>
      <c r="G795" s="0"/>
      <c r="I795" s="0"/>
      <c r="J795" s="0"/>
      <c r="K795" s="0"/>
      <c r="M795" s="0"/>
      <c r="N795" s="0"/>
      <c r="O795" s="0"/>
      <c r="Q795" s="0"/>
      <c r="R795" s="0"/>
      <c r="S795" s="0"/>
      <c r="U795" s="0"/>
      <c r="V795" s="0"/>
      <c r="W795" s="0"/>
      <c r="Y795" s="0"/>
      <c r="Z795" s="0"/>
      <c r="AA795" s="0"/>
      <c r="AC795" s="0"/>
      <c r="AD795" s="0"/>
      <c r="AE795" s="0"/>
      <c r="AG795" s="0"/>
      <c r="AH795" s="0"/>
      <c r="AI795" s="0"/>
      <c r="AK795" s="0"/>
      <c r="AL795" s="0"/>
      <c r="AM795" s="0"/>
      <c r="AO795" s="0"/>
      <c r="AP795" s="0"/>
      <c r="AQ795" s="0"/>
      <c r="AS795" s="0"/>
      <c r="AT795" s="0"/>
      <c r="AU795" s="0"/>
      <c r="AW795" s="0"/>
      <c r="AX795" s="0"/>
      <c r="AY795" s="0"/>
      <c r="BA795" s="0"/>
      <c r="BB795" s="0"/>
      <c r="BC795" s="0"/>
      <c r="BE795" s="0"/>
      <c r="BF795" s="0"/>
      <c r="BG795" s="0"/>
      <c r="BI795" s="0"/>
      <c r="BJ795" s="0"/>
      <c r="BK795" s="0"/>
      <c r="BM795" s="0"/>
      <c r="BN795" s="0"/>
      <c r="BO795" s="0"/>
    </row>
    <row r="796" customFormat="false" ht="12.75" hidden="false" customHeight="false" outlineLevel="0" collapsed="false">
      <c r="A796" s="0"/>
      <c r="B796" s="0"/>
      <c r="C796" s="0"/>
      <c r="E796" s="0"/>
      <c r="F796" s="0"/>
      <c r="G796" s="0"/>
      <c r="I796" s="0"/>
      <c r="J796" s="0"/>
      <c r="K796" s="0"/>
      <c r="M796" s="0"/>
      <c r="N796" s="0"/>
      <c r="O796" s="0"/>
      <c r="Q796" s="0"/>
      <c r="R796" s="0"/>
      <c r="S796" s="0"/>
      <c r="U796" s="0"/>
      <c r="V796" s="0"/>
      <c r="W796" s="0"/>
      <c r="Y796" s="0"/>
      <c r="Z796" s="0"/>
      <c r="AA796" s="0"/>
      <c r="AC796" s="0"/>
      <c r="AD796" s="0"/>
      <c r="AE796" s="0"/>
      <c r="AG796" s="0"/>
      <c r="AH796" s="0"/>
      <c r="AI796" s="0"/>
      <c r="AK796" s="0"/>
      <c r="AL796" s="0"/>
      <c r="AM796" s="0"/>
      <c r="AO796" s="0"/>
      <c r="AP796" s="0"/>
      <c r="AQ796" s="0"/>
      <c r="AS796" s="0"/>
      <c r="AT796" s="0"/>
      <c r="AU796" s="0"/>
      <c r="AW796" s="0"/>
      <c r="AX796" s="0"/>
      <c r="AY796" s="0"/>
      <c r="BA796" s="0"/>
      <c r="BB796" s="0"/>
      <c r="BC796" s="0"/>
      <c r="BE796" s="0"/>
      <c r="BF796" s="0"/>
      <c r="BG796" s="0"/>
      <c r="BI796" s="0"/>
      <c r="BJ796" s="0"/>
      <c r="BK796" s="0"/>
      <c r="BM796" s="0"/>
      <c r="BN796" s="0"/>
      <c r="BO796" s="0"/>
    </row>
    <row r="797" customFormat="false" ht="12.75" hidden="false" customHeight="false" outlineLevel="0" collapsed="false">
      <c r="A797" s="0"/>
      <c r="B797" s="0"/>
      <c r="C797" s="0"/>
      <c r="E797" s="0"/>
      <c r="F797" s="0"/>
      <c r="G797" s="0"/>
      <c r="I797" s="0"/>
      <c r="J797" s="0"/>
      <c r="K797" s="0"/>
      <c r="M797" s="0"/>
      <c r="N797" s="0"/>
      <c r="O797" s="0"/>
      <c r="Q797" s="0"/>
      <c r="R797" s="0"/>
      <c r="S797" s="0"/>
      <c r="U797" s="0"/>
      <c r="V797" s="0"/>
      <c r="W797" s="0"/>
      <c r="Y797" s="0"/>
      <c r="Z797" s="0"/>
      <c r="AA797" s="0"/>
      <c r="AC797" s="0"/>
      <c r="AD797" s="0"/>
      <c r="AE797" s="0"/>
      <c r="AG797" s="0"/>
      <c r="AH797" s="0"/>
      <c r="AI797" s="0"/>
      <c r="AK797" s="0"/>
      <c r="AL797" s="0"/>
      <c r="AM797" s="0"/>
      <c r="AO797" s="0"/>
      <c r="AP797" s="0"/>
      <c r="AQ797" s="0"/>
      <c r="AS797" s="0"/>
      <c r="AT797" s="0"/>
      <c r="AU797" s="0"/>
      <c r="AW797" s="0"/>
      <c r="AX797" s="0"/>
      <c r="AY797" s="0"/>
      <c r="BA797" s="0"/>
      <c r="BB797" s="0"/>
      <c r="BC797" s="0"/>
      <c r="BE797" s="0"/>
      <c r="BF797" s="0"/>
      <c r="BG797" s="0"/>
      <c r="BI797" s="0"/>
      <c r="BJ797" s="0"/>
      <c r="BK797" s="0"/>
      <c r="BM797" s="0"/>
      <c r="BN797" s="0"/>
      <c r="BO797" s="0"/>
    </row>
    <row r="798" customFormat="false" ht="12.75" hidden="false" customHeight="false" outlineLevel="0" collapsed="false">
      <c r="A798" s="0"/>
      <c r="B798" s="0"/>
      <c r="C798" s="0"/>
      <c r="E798" s="0"/>
      <c r="F798" s="0"/>
      <c r="G798" s="0"/>
      <c r="I798" s="0"/>
      <c r="J798" s="0"/>
      <c r="K798" s="0"/>
      <c r="M798" s="0"/>
      <c r="N798" s="0"/>
      <c r="O798" s="0"/>
      <c r="Q798" s="0"/>
      <c r="R798" s="0"/>
      <c r="S798" s="0"/>
      <c r="U798" s="0"/>
      <c r="V798" s="0"/>
      <c r="W798" s="0"/>
      <c r="Y798" s="0"/>
      <c r="Z798" s="0"/>
      <c r="AA798" s="0"/>
      <c r="AC798" s="0"/>
      <c r="AD798" s="0"/>
      <c r="AE798" s="0"/>
      <c r="AG798" s="0"/>
      <c r="AH798" s="0"/>
      <c r="AI798" s="0"/>
      <c r="AK798" s="0"/>
      <c r="AL798" s="0"/>
      <c r="AM798" s="0"/>
      <c r="AO798" s="0"/>
      <c r="AP798" s="0"/>
      <c r="AQ798" s="0"/>
      <c r="AS798" s="0"/>
      <c r="AT798" s="0"/>
      <c r="AU798" s="0"/>
      <c r="AW798" s="0"/>
      <c r="AX798" s="0"/>
      <c r="AY798" s="0"/>
      <c r="BA798" s="0"/>
      <c r="BB798" s="0"/>
      <c r="BC798" s="0"/>
      <c r="BE798" s="0"/>
      <c r="BF798" s="0"/>
      <c r="BG798" s="0"/>
      <c r="BI798" s="0"/>
      <c r="BJ798" s="0"/>
      <c r="BK798" s="0"/>
      <c r="BM798" s="0"/>
      <c r="BN798" s="0"/>
      <c r="BO798" s="0"/>
    </row>
    <row r="799" customFormat="false" ht="12.75" hidden="false" customHeight="false" outlineLevel="0" collapsed="false">
      <c r="A799" s="0"/>
      <c r="B799" s="0"/>
      <c r="C799" s="0"/>
      <c r="E799" s="0"/>
      <c r="F799" s="0"/>
      <c r="G799" s="0"/>
      <c r="I799" s="0"/>
      <c r="J799" s="0"/>
      <c r="K799" s="0"/>
      <c r="M799" s="0"/>
      <c r="N799" s="0"/>
      <c r="O799" s="0"/>
      <c r="Q799" s="0"/>
      <c r="R799" s="0"/>
      <c r="S799" s="0"/>
      <c r="U799" s="0"/>
      <c r="V799" s="0"/>
      <c r="W799" s="0"/>
      <c r="Y799" s="0"/>
      <c r="Z799" s="0"/>
      <c r="AA799" s="0"/>
      <c r="AC799" s="0"/>
      <c r="AD799" s="0"/>
      <c r="AE799" s="0"/>
      <c r="AG799" s="0"/>
      <c r="AH799" s="0"/>
      <c r="AI799" s="0"/>
      <c r="AK799" s="0"/>
      <c r="AL799" s="0"/>
      <c r="AM799" s="0"/>
      <c r="AO799" s="0"/>
      <c r="AP799" s="0"/>
      <c r="AQ799" s="0"/>
      <c r="AS799" s="0"/>
      <c r="AT799" s="0"/>
      <c r="AU799" s="0"/>
      <c r="AW799" s="0"/>
      <c r="AX799" s="0"/>
      <c r="AY799" s="0"/>
      <c r="BA799" s="0"/>
      <c r="BB799" s="0"/>
      <c r="BC799" s="0"/>
      <c r="BE799" s="0"/>
      <c r="BF799" s="0"/>
      <c r="BG799" s="0"/>
      <c r="BI799" s="0"/>
      <c r="BJ799" s="0"/>
      <c r="BK799" s="0"/>
      <c r="BM799" s="0"/>
      <c r="BN799" s="0"/>
      <c r="BO799" s="0"/>
    </row>
    <row r="800" customFormat="false" ht="12.75" hidden="false" customHeight="false" outlineLevel="0" collapsed="false">
      <c r="A800" s="0"/>
      <c r="B800" s="0"/>
      <c r="C800" s="0"/>
      <c r="E800" s="0"/>
      <c r="F800" s="0"/>
      <c r="G800" s="0"/>
      <c r="I800" s="0"/>
      <c r="J800" s="0"/>
      <c r="K800" s="0"/>
      <c r="M800" s="0"/>
      <c r="N800" s="0"/>
      <c r="O800" s="0"/>
      <c r="Q800" s="0"/>
      <c r="R800" s="0"/>
      <c r="S800" s="0"/>
      <c r="U800" s="0"/>
      <c r="V800" s="0"/>
      <c r="W800" s="0"/>
      <c r="Y800" s="0"/>
      <c r="Z800" s="0"/>
      <c r="AA800" s="0"/>
      <c r="AC800" s="0"/>
      <c r="AD800" s="0"/>
      <c r="AE800" s="0"/>
      <c r="AG800" s="0"/>
      <c r="AH800" s="0"/>
      <c r="AI800" s="0"/>
      <c r="AK800" s="0"/>
      <c r="AL800" s="0"/>
      <c r="AM800" s="0"/>
      <c r="AO800" s="0"/>
      <c r="AP800" s="0"/>
      <c r="AQ800" s="0"/>
      <c r="AS800" s="0"/>
      <c r="AT800" s="0"/>
      <c r="AU800" s="0"/>
      <c r="AW800" s="0"/>
      <c r="AX800" s="0"/>
      <c r="AY800" s="0"/>
      <c r="BA800" s="0"/>
      <c r="BB800" s="0"/>
      <c r="BC800" s="0"/>
      <c r="BE800" s="0"/>
      <c r="BF800" s="0"/>
      <c r="BG800" s="0"/>
      <c r="BI800" s="0"/>
      <c r="BJ800" s="0"/>
      <c r="BK800" s="0"/>
      <c r="BM800" s="0"/>
      <c r="BN800" s="0"/>
      <c r="BO800" s="0"/>
    </row>
    <row r="801" customFormat="false" ht="12.75" hidden="false" customHeight="false" outlineLevel="0" collapsed="false">
      <c r="A801" s="0"/>
      <c r="B801" s="0"/>
      <c r="C801" s="0"/>
      <c r="E801" s="0"/>
      <c r="F801" s="0"/>
      <c r="G801" s="0"/>
      <c r="I801" s="0"/>
      <c r="J801" s="0"/>
      <c r="K801" s="0"/>
      <c r="M801" s="0"/>
      <c r="N801" s="0"/>
      <c r="O801" s="0"/>
      <c r="Q801" s="0"/>
      <c r="R801" s="0"/>
      <c r="S801" s="0"/>
      <c r="U801" s="0"/>
      <c r="V801" s="0"/>
      <c r="W801" s="0"/>
      <c r="Y801" s="0"/>
      <c r="Z801" s="0"/>
      <c r="AA801" s="0"/>
      <c r="AC801" s="0"/>
      <c r="AD801" s="0"/>
      <c r="AE801" s="0"/>
      <c r="AG801" s="0"/>
      <c r="AH801" s="0"/>
      <c r="AI801" s="0"/>
      <c r="AK801" s="0"/>
      <c r="AL801" s="0"/>
      <c r="AM801" s="0"/>
      <c r="AO801" s="0"/>
      <c r="AP801" s="0"/>
      <c r="AQ801" s="0"/>
      <c r="AS801" s="0"/>
      <c r="AT801" s="0"/>
      <c r="AU801" s="0"/>
      <c r="AW801" s="0"/>
      <c r="AX801" s="0"/>
      <c r="AY801" s="0"/>
      <c r="BA801" s="0"/>
      <c r="BB801" s="0"/>
      <c r="BC801" s="0"/>
      <c r="BE801" s="0"/>
      <c r="BF801" s="0"/>
      <c r="BG801" s="0"/>
      <c r="BI801" s="0"/>
      <c r="BJ801" s="0"/>
      <c r="BK801" s="0"/>
      <c r="BM801" s="0"/>
      <c r="BN801" s="0"/>
      <c r="BO801" s="0"/>
    </row>
    <row r="802" customFormat="false" ht="12.75" hidden="false" customHeight="false" outlineLevel="0" collapsed="false">
      <c r="A802" s="0"/>
      <c r="B802" s="0"/>
      <c r="C802" s="0"/>
      <c r="E802" s="0"/>
      <c r="F802" s="0"/>
      <c r="G802" s="0"/>
      <c r="I802" s="0"/>
      <c r="J802" s="0"/>
      <c r="K802" s="0"/>
      <c r="M802" s="0"/>
      <c r="N802" s="0"/>
      <c r="O802" s="0"/>
      <c r="Q802" s="0"/>
      <c r="R802" s="0"/>
      <c r="S802" s="0"/>
      <c r="U802" s="0"/>
      <c r="V802" s="0"/>
      <c r="W802" s="0"/>
      <c r="Y802" s="0"/>
      <c r="Z802" s="0"/>
      <c r="AA802" s="0"/>
      <c r="AC802" s="0"/>
      <c r="AD802" s="0"/>
      <c r="AE802" s="0"/>
      <c r="AG802" s="0"/>
      <c r="AH802" s="0"/>
      <c r="AI802" s="0"/>
      <c r="AK802" s="0"/>
      <c r="AL802" s="0"/>
      <c r="AM802" s="0"/>
      <c r="AO802" s="0"/>
      <c r="AP802" s="0"/>
      <c r="AQ802" s="0"/>
      <c r="AS802" s="0"/>
      <c r="AT802" s="0"/>
      <c r="AU802" s="0"/>
      <c r="AW802" s="0"/>
      <c r="AX802" s="0"/>
      <c r="AY802" s="0"/>
      <c r="BA802" s="0"/>
      <c r="BB802" s="0"/>
      <c r="BC802" s="0"/>
      <c r="BE802" s="0"/>
      <c r="BF802" s="0"/>
      <c r="BG802" s="0"/>
      <c r="BI802" s="0"/>
      <c r="BJ802" s="0"/>
      <c r="BK802" s="0"/>
      <c r="BM802" s="0"/>
      <c r="BN802" s="0"/>
      <c r="BO802" s="0"/>
    </row>
    <row r="803" customFormat="false" ht="12.75" hidden="false" customHeight="false" outlineLevel="0" collapsed="false">
      <c r="A803" s="0"/>
      <c r="B803" s="0"/>
      <c r="C803" s="0"/>
      <c r="E803" s="0"/>
      <c r="F803" s="0"/>
      <c r="G803" s="0"/>
      <c r="I803" s="0"/>
      <c r="J803" s="0"/>
      <c r="K803" s="0"/>
      <c r="M803" s="0"/>
      <c r="N803" s="0"/>
      <c r="O803" s="0"/>
      <c r="Q803" s="0"/>
      <c r="R803" s="0"/>
      <c r="S803" s="0"/>
      <c r="U803" s="0"/>
      <c r="V803" s="0"/>
      <c r="W803" s="0"/>
      <c r="Y803" s="0"/>
      <c r="Z803" s="0"/>
      <c r="AA803" s="0"/>
      <c r="AC803" s="0"/>
      <c r="AD803" s="0"/>
      <c r="AE803" s="0"/>
      <c r="AG803" s="0"/>
      <c r="AH803" s="0"/>
      <c r="AI803" s="0"/>
      <c r="AK803" s="0"/>
      <c r="AL803" s="0"/>
      <c r="AM803" s="0"/>
      <c r="AO803" s="0"/>
      <c r="AP803" s="0"/>
      <c r="AQ803" s="0"/>
      <c r="AS803" s="0"/>
      <c r="AT803" s="0"/>
      <c r="AU803" s="0"/>
      <c r="AW803" s="0"/>
      <c r="AX803" s="0"/>
      <c r="AY803" s="0"/>
      <c r="BA803" s="0"/>
      <c r="BB803" s="0"/>
      <c r="BC803" s="0"/>
      <c r="BE803" s="0"/>
      <c r="BF803" s="0"/>
      <c r="BG803" s="0"/>
      <c r="BI803" s="0"/>
      <c r="BJ803" s="0"/>
      <c r="BK803" s="0"/>
      <c r="BM803" s="0"/>
      <c r="BN803" s="0"/>
      <c r="BO803" s="0"/>
    </row>
    <row r="804" customFormat="false" ht="12.75" hidden="false" customHeight="false" outlineLevel="0" collapsed="false">
      <c r="A804" s="0"/>
      <c r="B804" s="0"/>
      <c r="C804" s="0"/>
      <c r="E804" s="0"/>
      <c r="F804" s="0"/>
      <c r="G804" s="0"/>
      <c r="I804" s="0"/>
      <c r="J804" s="0"/>
      <c r="K804" s="0"/>
      <c r="M804" s="0"/>
      <c r="N804" s="0"/>
      <c r="O804" s="0"/>
      <c r="Q804" s="0"/>
      <c r="R804" s="0"/>
      <c r="S804" s="0"/>
      <c r="U804" s="0"/>
      <c r="V804" s="0"/>
      <c r="W804" s="0"/>
      <c r="Y804" s="0"/>
      <c r="Z804" s="0"/>
      <c r="AA804" s="0"/>
      <c r="AC804" s="0"/>
      <c r="AD804" s="0"/>
      <c r="AE804" s="0"/>
      <c r="AG804" s="0"/>
      <c r="AH804" s="0"/>
      <c r="AI804" s="0"/>
      <c r="AK804" s="0"/>
      <c r="AL804" s="0"/>
      <c r="AM804" s="0"/>
      <c r="AO804" s="0"/>
      <c r="AP804" s="0"/>
      <c r="AQ804" s="0"/>
      <c r="AS804" s="0"/>
      <c r="AT804" s="0"/>
      <c r="AU804" s="0"/>
      <c r="AW804" s="0"/>
      <c r="AX804" s="0"/>
      <c r="AY804" s="0"/>
      <c r="BA804" s="0"/>
      <c r="BB804" s="0"/>
      <c r="BC804" s="0"/>
      <c r="BE804" s="0"/>
      <c r="BF804" s="0"/>
      <c r="BG804" s="0"/>
      <c r="BI804" s="0"/>
      <c r="BJ804" s="0"/>
      <c r="BK804" s="0"/>
      <c r="BM804" s="0"/>
      <c r="BN804" s="0"/>
      <c r="BO804" s="0"/>
    </row>
    <row r="805" customFormat="false" ht="12.75" hidden="false" customHeight="false" outlineLevel="0" collapsed="false">
      <c r="A805" s="0"/>
      <c r="B805" s="0"/>
      <c r="C805" s="0"/>
      <c r="E805" s="0"/>
      <c r="F805" s="0"/>
      <c r="G805" s="0"/>
      <c r="I805" s="0"/>
      <c r="J805" s="0"/>
      <c r="K805" s="0"/>
      <c r="M805" s="0"/>
      <c r="N805" s="0"/>
      <c r="O805" s="0"/>
      <c r="Q805" s="0"/>
      <c r="R805" s="0"/>
      <c r="S805" s="0"/>
      <c r="U805" s="0"/>
      <c r="V805" s="0"/>
      <c r="W805" s="0"/>
      <c r="Y805" s="0"/>
      <c r="Z805" s="0"/>
      <c r="AA805" s="0"/>
      <c r="AC805" s="0"/>
      <c r="AD805" s="0"/>
      <c r="AE805" s="0"/>
      <c r="AG805" s="0"/>
      <c r="AH805" s="0"/>
      <c r="AI805" s="0"/>
      <c r="AK805" s="0"/>
      <c r="AL805" s="0"/>
      <c r="AM805" s="0"/>
      <c r="AO805" s="0"/>
      <c r="AP805" s="0"/>
      <c r="AQ805" s="0"/>
      <c r="AS805" s="0"/>
      <c r="AT805" s="0"/>
      <c r="AU805" s="0"/>
      <c r="AW805" s="0"/>
      <c r="AX805" s="0"/>
      <c r="AY805" s="0"/>
      <c r="BA805" s="0"/>
      <c r="BB805" s="0"/>
      <c r="BC805" s="0"/>
      <c r="BE805" s="0"/>
      <c r="BF805" s="0"/>
      <c r="BG805" s="0"/>
      <c r="BI805" s="0"/>
      <c r="BJ805" s="0"/>
      <c r="BK805" s="0"/>
      <c r="BM805" s="0"/>
      <c r="BN805" s="0"/>
      <c r="BO805" s="0"/>
    </row>
    <row r="806" customFormat="false" ht="12.75" hidden="false" customHeight="false" outlineLevel="0" collapsed="false">
      <c r="A806" s="0"/>
      <c r="B806" s="0"/>
      <c r="C806" s="0"/>
      <c r="E806" s="0"/>
      <c r="F806" s="0"/>
      <c r="G806" s="0"/>
      <c r="I806" s="0"/>
      <c r="J806" s="0"/>
      <c r="K806" s="0"/>
      <c r="M806" s="0"/>
      <c r="N806" s="0"/>
      <c r="O806" s="0"/>
      <c r="Q806" s="0"/>
      <c r="R806" s="0"/>
      <c r="S806" s="0"/>
      <c r="U806" s="0"/>
      <c r="V806" s="0"/>
      <c r="W806" s="0"/>
      <c r="Y806" s="0"/>
      <c r="Z806" s="0"/>
      <c r="AA806" s="0"/>
      <c r="AC806" s="0"/>
      <c r="AD806" s="0"/>
      <c r="AE806" s="0"/>
      <c r="AG806" s="0"/>
      <c r="AH806" s="0"/>
      <c r="AI806" s="0"/>
      <c r="AK806" s="0"/>
      <c r="AL806" s="0"/>
      <c r="AM806" s="0"/>
      <c r="AO806" s="0"/>
      <c r="AP806" s="0"/>
      <c r="AQ806" s="0"/>
      <c r="AS806" s="0"/>
      <c r="AT806" s="0"/>
      <c r="AU806" s="0"/>
      <c r="AW806" s="0"/>
      <c r="AX806" s="0"/>
      <c r="AY806" s="0"/>
      <c r="BA806" s="0"/>
      <c r="BB806" s="0"/>
      <c r="BC806" s="0"/>
      <c r="BE806" s="0"/>
      <c r="BF806" s="0"/>
      <c r="BG806" s="0"/>
      <c r="BI806" s="0"/>
      <c r="BJ806" s="0"/>
      <c r="BK806" s="0"/>
      <c r="BM806" s="0"/>
      <c r="BN806" s="0"/>
      <c r="BO806" s="0"/>
    </row>
    <row r="807" customFormat="false" ht="12.75" hidden="false" customHeight="false" outlineLevel="0" collapsed="false">
      <c r="A807" s="0"/>
      <c r="B807" s="0"/>
      <c r="C807" s="0"/>
      <c r="E807" s="0"/>
      <c r="F807" s="0"/>
      <c r="G807" s="0"/>
      <c r="I807" s="0"/>
      <c r="J807" s="0"/>
      <c r="K807" s="0"/>
      <c r="M807" s="0"/>
      <c r="N807" s="0"/>
      <c r="O807" s="0"/>
      <c r="Q807" s="0"/>
      <c r="R807" s="0"/>
      <c r="S807" s="0"/>
      <c r="U807" s="0"/>
      <c r="V807" s="0"/>
      <c r="W807" s="0"/>
      <c r="Y807" s="0"/>
      <c r="Z807" s="0"/>
      <c r="AA807" s="0"/>
      <c r="AC807" s="0"/>
      <c r="AD807" s="0"/>
      <c r="AE807" s="0"/>
      <c r="AG807" s="0"/>
      <c r="AH807" s="0"/>
      <c r="AI807" s="0"/>
      <c r="AK807" s="0"/>
      <c r="AL807" s="0"/>
      <c r="AM807" s="0"/>
      <c r="AO807" s="0"/>
      <c r="AP807" s="0"/>
      <c r="AQ807" s="0"/>
      <c r="AS807" s="0"/>
      <c r="AT807" s="0"/>
      <c r="AU807" s="0"/>
      <c r="AW807" s="0"/>
      <c r="AX807" s="0"/>
      <c r="AY807" s="0"/>
      <c r="BA807" s="0"/>
      <c r="BB807" s="0"/>
      <c r="BC807" s="0"/>
      <c r="BE807" s="0"/>
      <c r="BF807" s="0"/>
      <c r="BG807" s="0"/>
      <c r="BI807" s="0"/>
      <c r="BJ807" s="0"/>
      <c r="BK807" s="0"/>
      <c r="BM807" s="0"/>
      <c r="BN807" s="0"/>
      <c r="BO807" s="0"/>
    </row>
    <row r="808" customFormat="false" ht="12.75" hidden="false" customHeight="false" outlineLevel="0" collapsed="false">
      <c r="A808" s="0"/>
      <c r="B808" s="0"/>
      <c r="C808" s="0"/>
      <c r="E808" s="0"/>
      <c r="F808" s="0"/>
      <c r="G808" s="0"/>
      <c r="I808" s="0"/>
      <c r="J808" s="0"/>
      <c r="K808" s="0"/>
      <c r="M808" s="0"/>
      <c r="N808" s="0"/>
      <c r="O808" s="0"/>
      <c r="Q808" s="0"/>
      <c r="R808" s="0"/>
      <c r="S808" s="0"/>
      <c r="U808" s="0"/>
      <c r="V808" s="0"/>
      <c r="W808" s="0"/>
      <c r="Y808" s="0"/>
      <c r="Z808" s="0"/>
      <c r="AA808" s="0"/>
      <c r="AC808" s="0"/>
      <c r="AD808" s="0"/>
      <c r="AE808" s="0"/>
      <c r="AG808" s="0"/>
      <c r="AH808" s="0"/>
      <c r="AI808" s="0"/>
      <c r="AK808" s="0"/>
      <c r="AL808" s="0"/>
      <c r="AM808" s="0"/>
      <c r="AO808" s="0"/>
      <c r="AP808" s="0"/>
      <c r="AQ808" s="0"/>
      <c r="AS808" s="0"/>
      <c r="AT808" s="0"/>
      <c r="AU808" s="0"/>
      <c r="AW808" s="0"/>
      <c r="AX808" s="0"/>
      <c r="AY808" s="0"/>
      <c r="BA808" s="0"/>
      <c r="BB808" s="0"/>
      <c r="BC808" s="0"/>
      <c r="BE808" s="0"/>
      <c r="BF808" s="0"/>
      <c r="BG808" s="0"/>
      <c r="BI808" s="0"/>
      <c r="BJ808" s="0"/>
      <c r="BK808" s="0"/>
      <c r="BM808" s="0"/>
      <c r="BN808" s="0"/>
      <c r="BO808" s="0"/>
    </row>
    <row r="809" customFormat="false" ht="12.75" hidden="false" customHeight="false" outlineLevel="0" collapsed="false">
      <c r="A809" s="0"/>
      <c r="B809" s="0"/>
      <c r="C809" s="0"/>
      <c r="E809" s="0"/>
      <c r="F809" s="0"/>
      <c r="G809" s="0"/>
      <c r="I809" s="0"/>
      <c r="J809" s="0"/>
      <c r="K809" s="0"/>
      <c r="M809" s="0"/>
      <c r="N809" s="0"/>
      <c r="O809" s="0"/>
      <c r="Q809" s="0"/>
      <c r="R809" s="0"/>
      <c r="S809" s="0"/>
      <c r="U809" s="0"/>
      <c r="V809" s="0"/>
      <c r="W809" s="0"/>
      <c r="Y809" s="0"/>
      <c r="Z809" s="0"/>
      <c r="AA809" s="0"/>
      <c r="AC809" s="0"/>
      <c r="AD809" s="0"/>
      <c r="AE809" s="0"/>
      <c r="AG809" s="0"/>
      <c r="AH809" s="0"/>
      <c r="AI809" s="0"/>
      <c r="AK809" s="0"/>
      <c r="AL809" s="0"/>
      <c r="AM809" s="0"/>
      <c r="AO809" s="0"/>
      <c r="AP809" s="0"/>
      <c r="AQ809" s="0"/>
      <c r="AS809" s="0"/>
      <c r="AT809" s="0"/>
      <c r="AU809" s="0"/>
      <c r="AW809" s="0"/>
      <c r="AX809" s="0"/>
      <c r="AY809" s="0"/>
      <c r="BA809" s="0"/>
      <c r="BB809" s="0"/>
      <c r="BC809" s="0"/>
      <c r="BE809" s="0"/>
      <c r="BF809" s="0"/>
      <c r="BG809" s="0"/>
      <c r="BI809" s="0"/>
      <c r="BJ809" s="0"/>
      <c r="BK809" s="0"/>
      <c r="BM809" s="0"/>
      <c r="BN809" s="0"/>
      <c r="BO809" s="0"/>
    </row>
    <row r="810" customFormat="false" ht="12.75" hidden="false" customHeight="false" outlineLevel="0" collapsed="false">
      <c r="A810" s="0"/>
      <c r="B810" s="0"/>
      <c r="C810" s="0"/>
      <c r="E810" s="0"/>
      <c r="F810" s="0"/>
      <c r="G810" s="0"/>
      <c r="I810" s="0"/>
      <c r="J810" s="0"/>
      <c r="K810" s="0"/>
      <c r="M810" s="0"/>
      <c r="N810" s="0"/>
      <c r="O810" s="0"/>
      <c r="Q810" s="0"/>
      <c r="R810" s="0"/>
      <c r="S810" s="0"/>
      <c r="U810" s="0"/>
      <c r="V810" s="0"/>
      <c r="W810" s="0"/>
      <c r="Y810" s="0"/>
      <c r="Z810" s="0"/>
      <c r="AA810" s="0"/>
      <c r="AC810" s="0"/>
      <c r="AD810" s="0"/>
      <c r="AE810" s="0"/>
      <c r="AG810" s="0"/>
      <c r="AH810" s="0"/>
      <c r="AI810" s="0"/>
      <c r="AK810" s="0"/>
      <c r="AL810" s="0"/>
      <c r="AM810" s="0"/>
      <c r="AO810" s="0"/>
      <c r="AP810" s="0"/>
      <c r="AQ810" s="0"/>
      <c r="AS810" s="0"/>
      <c r="AT810" s="0"/>
      <c r="AU810" s="0"/>
      <c r="AW810" s="0"/>
      <c r="AX810" s="0"/>
      <c r="AY810" s="0"/>
      <c r="BA810" s="0"/>
      <c r="BB810" s="0"/>
      <c r="BC810" s="0"/>
      <c r="BE810" s="0"/>
      <c r="BF810" s="0"/>
      <c r="BG810" s="0"/>
      <c r="BI810" s="0"/>
      <c r="BJ810" s="0"/>
      <c r="BK810" s="0"/>
      <c r="BM810" s="0"/>
      <c r="BN810" s="0"/>
      <c r="BO810" s="0"/>
    </row>
    <row r="811" customFormat="false" ht="12.75" hidden="false" customHeight="false" outlineLevel="0" collapsed="false">
      <c r="A811" s="0"/>
      <c r="B811" s="0"/>
      <c r="C811" s="0"/>
      <c r="E811" s="0"/>
      <c r="F811" s="0"/>
      <c r="G811" s="0"/>
      <c r="I811" s="0"/>
      <c r="J811" s="0"/>
      <c r="K811" s="0"/>
      <c r="M811" s="0"/>
      <c r="N811" s="0"/>
      <c r="O811" s="0"/>
      <c r="Q811" s="0"/>
      <c r="R811" s="0"/>
      <c r="S811" s="0"/>
      <c r="U811" s="0"/>
      <c r="V811" s="0"/>
      <c r="W811" s="0"/>
      <c r="Y811" s="0"/>
      <c r="Z811" s="0"/>
      <c r="AA811" s="0"/>
      <c r="AC811" s="0"/>
      <c r="AD811" s="0"/>
      <c r="AE811" s="0"/>
      <c r="AG811" s="0"/>
      <c r="AH811" s="0"/>
      <c r="AI811" s="0"/>
      <c r="AK811" s="0"/>
      <c r="AL811" s="0"/>
      <c r="AM811" s="0"/>
      <c r="AO811" s="0"/>
      <c r="AP811" s="0"/>
      <c r="AQ811" s="0"/>
      <c r="AS811" s="0"/>
      <c r="AT811" s="0"/>
      <c r="AU811" s="0"/>
      <c r="AW811" s="0"/>
      <c r="AX811" s="0"/>
      <c r="AY811" s="0"/>
      <c r="BA811" s="0"/>
      <c r="BB811" s="0"/>
      <c r="BC811" s="0"/>
      <c r="BE811" s="0"/>
      <c r="BF811" s="0"/>
      <c r="BG811" s="0"/>
      <c r="BI811" s="0"/>
      <c r="BJ811" s="0"/>
      <c r="BK811" s="0"/>
      <c r="BM811" s="0"/>
      <c r="BN811" s="0"/>
      <c r="BO811" s="0"/>
    </row>
    <row r="812" customFormat="false" ht="12.75" hidden="false" customHeight="false" outlineLevel="0" collapsed="false">
      <c r="A812" s="0"/>
      <c r="B812" s="0"/>
      <c r="C812" s="0"/>
      <c r="E812" s="0"/>
      <c r="F812" s="0"/>
      <c r="G812" s="0"/>
      <c r="I812" s="0"/>
      <c r="J812" s="0"/>
      <c r="K812" s="0"/>
      <c r="M812" s="0"/>
      <c r="N812" s="0"/>
      <c r="O812" s="0"/>
      <c r="Q812" s="0"/>
      <c r="R812" s="0"/>
      <c r="S812" s="0"/>
      <c r="U812" s="0"/>
      <c r="V812" s="0"/>
      <c r="W812" s="0"/>
      <c r="Y812" s="0"/>
      <c r="Z812" s="0"/>
      <c r="AA812" s="0"/>
      <c r="AC812" s="0"/>
      <c r="AD812" s="0"/>
      <c r="AE812" s="0"/>
      <c r="AG812" s="0"/>
      <c r="AH812" s="0"/>
      <c r="AI812" s="0"/>
      <c r="AK812" s="0"/>
      <c r="AL812" s="0"/>
      <c r="AM812" s="0"/>
      <c r="AO812" s="0"/>
      <c r="AP812" s="0"/>
      <c r="AQ812" s="0"/>
      <c r="AS812" s="0"/>
      <c r="AT812" s="0"/>
      <c r="AU812" s="0"/>
      <c r="AW812" s="0"/>
      <c r="AX812" s="0"/>
      <c r="AY812" s="0"/>
      <c r="BA812" s="0"/>
      <c r="BB812" s="0"/>
      <c r="BC812" s="0"/>
      <c r="BE812" s="0"/>
      <c r="BF812" s="0"/>
      <c r="BG812" s="0"/>
      <c r="BI812" s="0"/>
      <c r="BJ812" s="0"/>
      <c r="BK812" s="0"/>
      <c r="BM812" s="0"/>
      <c r="BN812" s="0"/>
      <c r="BO812" s="0"/>
    </row>
    <row r="813" customFormat="false" ht="12.75" hidden="false" customHeight="false" outlineLevel="0" collapsed="false">
      <c r="A813" s="0"/>
      <c r="B813" s="0"/>
      <c r="C813" s="0"/>
      <c r="E813" s="0"/>
      <c r="F813" s="0"/>
      <c r="G813" s="0"/>
      <c r="I813" s="0"/>
      <c r="J813" s="0"/>
      <c r="K813" s="0"/>
      <c r="M813" s="0"/>
      <c r="N813" s="0"/>
      <c r="O813" s="0"/>
      <c r="Q813" s="0"/>
      <c r="R813" s="0"/>
      <c r="S813" s="0"/>
      <c r="U813" s="0"/>
      <c r="V813" s="0"/>
      <c r="W813" s="0"/>
      <c r="Y813" s="0"/>
      <c r="Z813" s="0"/>
      <c r="AA813" s="0"/>
      <c r="AC813" s="0"/>
      <c r="AD813" s="0"/>
      <c r="AE813" s="0"/>
      <c r="AG813" s="0"/>
      <c r="AH813" s="0"/>
      <c r="AI813" s="0"/>
      <c r="AK813" s="0"/>
      <c r="AL813" s="0"/>
      <c r="AM813" s="0"/>
      <c r="AO813" s="0"/>
      <c r="AP813" s="0"/>
      <c r="AQ813" s="0"/>
      <c r="AS813" s="0"/>
      <c r="AT813" s="0"/>
      <c r="AU813" s="0"/>
      <c r="AW813" s="0"/>
      <c r="AX813" s="0"/>
      <c r="AY813" s="0"/>
      <c r="BA813" s="0"/>
      <c r="BB813" s="0"/>
      <c r="BC813" s="0"/>
      <c r="BE813" s="0"/>
      <c r="BF813" s="0"/>
      <c r="BG813" s="0"/>
      <c r="BI813" s="0"/>
      <c r="BJ813" s="0"/>
      <c r="BK813" s="0"/>
      <c r="BM813" s="0"/>
      <c r="BN813" s="0"/>
      <c r="BO813" s="0"/>
    </row>
    <row r="814" customFormat="false" ht="12.75" hidden="false" customHeight="false" outlineLevel="0" collapsed="false">
      <c r="A814" s="0"/>
      <c r="B814" s="0"/>
      <c r="C814" s="0"/>
      <c r="E814" s="0"/>
      <c r="F814" s="0"/>
      <c r="G814" s="0"/>
      <c r="I814" s="0"/>
      <c r="J814" s="0"/>
      <c r="K814" s="0"/>
      <c r="M814" s="0"/>
      <c r="N814" s="0"/>
      <c r="O814" s="0"/>
      <c r="Q814" s="0"/>
      <c r="R814" s="0"/>
      <c r="S814" s="0"/>
      <c r="U814" s="0"/>
      <c r="V814" s="0"/>
      <c r="W814" s="0"/>
      <c r="Y814" s="0"/>
      <c r="Z814" s="0"/>
      <c r="AA814" s="0"/>
      <c r="AC814" s="0"/>
      <c r="AD814" s="0"/>
      <c r="AE814" s="0"/>
      <c r="AG814" s="0"/>
      <c r="AH814" s="0"/>
      <c r="AI814" s="0"/>
      <c r="AK814" s="0"/>
      <c r="AL814" s="0"/>
      <c r="AM814" s="0"/>
      <c r="AO814" s="0"/>
      <c r="AP814" s="0"/>
      <c r="AQ814" s="0"/>
      <c r="AS814" s="0"/>
      <c r="AT814" s="0"/>
      <c r="AU814" s="0"/>
      <c r="AW814" s="0"/>
      <c r="AX814" s="0"/>
      <c r="AY814" s="0"/>
      <c r="BA814" s="0"/>
      <c r="BB814" s="0"/>
      <c r="BC814" s="0"/>
      <c r="BE814" s="0"/>
      <c r="BF814" s="0"/>
      <c r="BG814" s="0"/>
      <c r="BI814" s="0"/>
      <c r="BJ814" s="0"/>
      <c r="BK814" s="0"/>
      <c r="BM814" s="0"/>
      <c r="BN814" s="0"/>
      <c r="BO814" s="0"/>
    </row>
    <row r="815" customFormat="false" ht="12.75" hidden="false" customHeight="false" outlineLevel="0" collapsed="false">
      <c r="A815" s="0"/>
      <c r="B815" s="0"/>
      <c r="C815" s="0"/>
      <c r="E815" s="0"/>
      <c r="F815" s="0"/>
      <c r="G815" s="0"/>
      <c r="I815" s="0"/>
      <c r="J815" s="0"/>
      <c r="K815" s="0"/>
      <c r="M815" s="0"/>
      <c r="N815" s="0"/>
      <c r="O815" s="0"/>
      <c r="Q815" s="0"/>
      <c r="R815" s="0"/>
      <c r="S815" s="0"/>
      <c r="U815" s="0"/>
      <c r="V815" s="0"/>
      <c r="W815" s="0"/>
      <c r="Y815" s="0"/>
      <c r="Z815" s="0"/>
      <c r="AA815" s="0"/>
      <c r="AC815" s="0"/>
      <c r="AD815" s="0"/>
      <c r="AE815" s="0"/>
      <c r="AG815" s="0"/>
      <c r="AH815" s="0"/>
      <c r="AI815" s="0"/>
      <c r="AK815" s="0"/>
      <c r="AL815" s="0"/>
      <c r="AM815" s="0"/>
      <c r="AO815" s="0"/>
      <c r="AP815" s="0"/>
      <c r="AQ815" s="0"/>
      <c r="AS815" s="0"/>
      <c r="AT815" s="0"/>
      <c r="AU815" s="0"/>
      <c r="AW815" s="0"/>
      <c r="AX815" s="0"/>
      <c r="AY815" s="0"/>
      <c r="BA815" s="0"/>
      <c r="BB815" s="0"/>
      <c r="BC815" s="0"/>
      <c r="BE815" s="0"/>
      <c r="BF815" s="0"/>
      <c r="BG815" s="0"/>
      <c r="BI815" s="0"/>
      <c r="BJ815" s="0"/>
      <c r="BK815" s="0"/>
      <c r="BM815" s="0"/>
      <c r="BN815" s="0"/>
      <c r="BO815" s="0"/>
    </row>
    <row r="816" customFormat="false" ht="12.75" hidden="false" customHeight="false" outlineLevel="0" collapsed="false">
      <c r="A816" s="0"/>
      <c r="B816" s="0"/>
      <c r="C816" s="0"/>
      <c r="E816" s="0"/>
      <c r="F816" s="0"/>
      <c r="G816" s="0"/>
      <c r="I816" s="0"/>
      <c r="J816" s="0"/>
      <c r="K816" s="0"/>
      <c r="M816" s="0"/>
      <c r="N816" s="0"/>
      <c r="O816" s="0"/>
      <c r="Q816" s="0"/>
      <c r="R816" s="0"/>
      <c r="S816" s="0"/>
      <c r="U816" s="0"/>
      <c r="V816" s="0"/>
      <c r="W816" s="0"/>
      <c r="Y816" s="0"/>
      <c r="Z816" s="0"/>
      <c r="AA816" s="0"/>
      <c r="AC816" s="0"/>
      <c r="AD816" s="0"/>
      <c r="AE816" s="0"/>
      <c r="AG816" s="0"/>
      <c r="AH816" s="0"/>
      <c r="AI816" s="0"/>
      <c r="AK816" s="0"/>
      <c r="AL816" s="0"/>
      <c r="AM816" s="0"/>
      <c r="AO816" s="0"/>
      <c r="AP816" s="0"/>
      <c r="AQ816" s="0"/>
      <c r="AS816" s="0"/>
      <c r="AT816" s="0"/>
      <c r="AU816" s="0"/>
      <c r="AW816" s="0"/>
      <c r="AX816" s="0"/>
      <c r="AY816" s="0"/>
      <c r="BA816" s="0"/>
      <c r="BB816" s="0"/>
      <c r="BC816" s="0"/>
      <c r="BE816" s="0"/>
      <c r="BF816" s="0"/>
      <c r="BG816" s="0"/>
      <c r="BI816" s="0"/>
      <c r="BJ816" s="0"/>
      <c r="BK816" s="0"/>
      <c r="BM816" s="0"/>
      <c r="BN816" s="0"/>
      <c r="BO816" s="0"/>
    </row>
    <row r="817" customFormat="false" ht="12.75" hidden="false" customHeight="false" outlineLevel="0" collapsed="false">
      <c r="A817" s="0"/>
      <c r="B817" s="0"/>
      <c r="C817" s="0"/>
      <c r="E817" s="0"/>
      <c r="F817" s="0"/>
      <c r="G817" s="0"/>
      <c r="I817" s="0"/>
      <c r="J817" s="0"/>
      <c r="K817" s="0"/>
      <c r="M817" s="0"/>
      <c r="N817" s="0"/>
      <c r="O817" s="0"/>
      <c r="Q817" s="0"/>
      <c r="R817" s="0"/>
      <c r="S817" s="0"/>
      <c r="U817" s="0"/>
      <c r="V817" s="0"/>
      <c r="W817" s="0"/>
      <c r="Y817" s="0"/>
      <c r="Z817" s="0"/>
      <c r="AA817" s="0"/>
      <c r="AC817" s="0"/>
      <c r="AD817" s="0"/>
      <c r="AE817" s="0"/>
      <c r="AG817" s="0"/>
      <c r="AH817" s="0"/>
      <c r="AI817" s="0"/>
      <c r="AK817" s="0"/>
      <c r="AL817" s="0"/>
      <c r="AM817" s="0"/>
      <c r="AO817" s="0"/>
      <c r="AP817" s="0"/>
      <c r="AQ817" s="0"/>
      <c r="AS817" s="0"/>
      <c r="AT817" s="0"/>
      <c r="AU817" s="0"/>
      <c r="AW817" s="0"/>
      <c r="AX817" s="0"/>
      <c r="AY817" s="0"/>
      <c r="BA817" s="0"/>
      <c r="BB817" s="0"/>
      <c r="BC817" s="0"/>
      <c r="BE817" s="0"/>
      <c r="BF817" s="0"/>
      <c r="BG817" s="0"/>
      <c r="BI817" s="0"/>
      <c r="BJ817" s="0"/>
      <c r="BK817" s="0"/>
      <c r="BM817" s="0"/>
      <c r="BN817" s="0"/>
      <c r="BO817" s="0"/>
    </row>
    <row r="818" customFormat="false" ht="12.75" hidden="false" customHeight="false" outlineLevel="0" collapsed="false">
      <c r="A818" s="0"/>
      <c r="B818" s="0"/>
      <c r="C818" s="0"/>
      <c r="E818" s="0"/>
      <c r="F818" s="0"/>
      <c r="G818" s="0"/>
      <c r="I818" s="0"/>
      <c r="J818" s="0"/>
      <c r="K818" s="0"/>
      <c r="M818" s="0"/>
      <c r="N818" s="0"/>
      <c r="O818" s="0"/>
      <c r="Q818" s="0"/>
      <c r="R818" s="0"/>
      <c r="S818" s="0"/>
      <c r="U818" s="0"/>
      <c r="V818" s="0"/>
      <c r="W818" s="0"/>
      <c r="Y818" s="0"/>
      <c r="Z818" s="0"/>
      <c r="AA818" s="0"/>
      <c r="AC818" s="0"/>
      <c r="AD818" s="0"/>
      <c r="AE818" s="0"/>
      <c r="AG818" s="0"/>
      <c r="AH818" s="0"/>
      <c r="AI818" s="0"/>
      <c r="AK818" s="0"/>
      <c r="AL818" s="0"/>
      <c r="AM818" s="0"/>
      <c r="AO818" s="0"/>
      <c r="AP818" s="0"/>
      <c r="AQ818" s="0"/>
      <c r="AS818" s="0"/>
      <c r="AT818" s="0"/>
      <c r="AU818" s="0"/>
      <c r="AW818" s="0"/>
      <c r="AX818" s="0"/>
      <c r="AY818" s="0"/>
      <c r="BA818" s="0"/>
      <c r="BB818" s="0"/>
      <c r="BC818" s="0"/>
      <c r="BE818" s="0"/>
      <c r="BF818" s="0"/>
      <c r="BG818" s="0"/>
      <c r="BI818" s="0"/>
      <c r="BJ818" s="0"/>
      <c r="BK818" s="0"/>
      <c r="BM818" s="0"/>
      <c r="BN818" s="0"/>
      <c r="BO818" s="0"/>
    </row>
    <row r="819" customFormat="false" ht="12.75" hidden="false" customHeight="false" outlineLevel="0" collapsed="false">
      <c r="A819" s="0"/>
      <c r="B819" s="0"/>
      <c r="C819" s="0"/>
      <c r="E819" s="0"/>
      <c r="F819" s="0"/>
      <c r="G819" s="0"/>
      <c r="I819" s="0"/>
      <c r="J819" s="0"/>
      <c r="K819" s="0"/>
      <c r="M819" s="0"/>
      <c r="N819" s="0"/>
      <c r="O819" s="0"/>
      <c r="Q819" s="0"/>
      <c r="R819" s="0"/>
      <c r="S819" s="0"/>
      <c r="U819" s="0"/>
      <c r="V819" s="0"/>
      <c r="W819" s="0"/>
      <c r="Y819" s="0"/>
      <c r="Z819" s="0"/>
      <c r="AA819" s="0"/>
      <c r="AC819" s="0"/>
      <c r="AD819" s="0"/>
      <c r="AE819" s="0"/>
      <c r="AG819" s="0"/>
      <c r="AH819" s="0"/>
      <c r="AI819" s="0"/>
      <c r="AK819" s="0"/>
      <c r="AL819" s="0"/>
      <c r="AM819" s="0"/>
      <c r="AO819" s="0"/>
      <c r="AP819" s="0"/>
      <c r="AQ819" s="0"/>
      <c r="AS819" s="0"/>
      <c r="AT819" s="0"/>
      <c r="AU819" s="0"/>
      <c r="AW819" s="0"/>
      <c r="AX819" s="0"/>
      <c r="AY819" s="0"/>
      <c r="BA819" s="0"/>
      <c r="BB819" s="0"/>
      <c r="BC819" s="0"/>
      <c r="BE819" s="0"/>
      <c r="BF819" s="0"/>
      <c r="BG819" s="0"/>
      <c r="BI819" s="0"/>
      <c r="BJ819" s="0"/>
      <c r="BK819" s="0"/>
      <c r="BM819" s="0"/>
      <c r="BN819" s="0"/>
      <c r="BO819" s="0"/>
    </row>
    <row r="820" customFormat="false" ht="12.75" hidden="false" customHeight="false" outlineLevel="0" collapsed="false">
      <c r="A820" s="0"/>
      <c r="B820" s="0"/>
      <c r="C820" s="0"/>
      <c r="E820" s="0"/>
      <c r="F820" s="0"/>
      <c r="G820" s="0"/>
      <c r="I820" s="0"/>
      <c r="J820" s="0"/>
      <c r="K820" s="0"/>
      <c r="M820" s="0"/>
      <c r="N820" s="0"/>
      <c r="O820" s="0"/>
      <c r="Q820" s="0"/>
      <c r="R820" s="0"/>
      <c r="S820" s="0"/>
      <c r="U820" s="0"/>
      <c r="V820" s="0"/>
      <c r="W820" s="0"/>
      <c r="Y820" s="0"/>
      <c r="Z820" s="0"/>
      <c r="AA820" s="0"/>
      <c r="AC820" s="0"/>
      <c r="AD820" s="0"/>
      <c r="AE820" s="0"/>
      <c r="AG820" s="0"/>
      <c r="AH820" s="0"/>
      <c r="AI820" s="0"/>
      <c r="AK820" s="0"/>
      <c r="AL820" s="0"/>
      <c r="AM820" s="0"/>
      <c r="AO820" s="0"/>
      <c r="AP820" s="0"/>
      <c r="AQ820" s="0"/>
      <c r="AS820" s="0"/>
      <c r="AT820" s="0"/>
      <c r="AU820" s="0"/>
      <c r="AW820" s="0"/>
      <c r="AX820" s="0"/>
      <c r="AY820" s="0"/>
      <c r="BA820" s="0"/>
      <c r="BB820" s="0"/>
      <c r="BC820" s="0"/>
      <c r="BE820" s="0"/>
      <c r="BF820" s="0"/>
      <c r="BG820" s="0"/>
      <c r="BI820" s="0"/>
      <c r="BJ820" s="0"/>
      <c r="BK820" s="0"/>
      <c r="BM820" s="0"/>
      <c r="BN820" s="0"/>
      <c r="BO820" s="0"/>
    </row>
    <row r="821" customFormat="false" ht="12.75" hidden="false" customHeight="false" outlineLevel="0" collapsed="false">
      <c r="A821" s="0"/>
      <c r="B821" s="0"/>
      <c r="C821" s="0"/>
      <c r="E821" s="0"/>
      <c r="F821" s="0"/>
      <c r="G821" s="0"/>
      <c r="I821" s="0"/>
      <c r="J821" s="0"/>
      <c r="K821" s="0"/>
      <c r="M821" s="0"/>
      <c r="N821" s="0"/>
      <c r="O821" s="0"/>
      <c r="Q821" s="0"/>
      <c r="R821" s="0"/>
      <c r="S821" s="0"/>
      <c r="U821" s="0"/>
      <c r="V821" s="0"/>
      <c r="W821" s="0"/>
      <c r="Y821" s="0"/>
      <c r="Z821" s="0"/>
      <c r="AA821" s="0"/>
      <c r="AC821" s="0"/>
      <c r="AD821" s="0"/>
      <c r="AE821" s="0"/>
      <c r="AG821" s="0"/>
      <c r="AH821" s="0"/>
      <c r="AI821" s="0"/>
      <c r="AK821" s="0"/>
      <c r="AL821" s="0"/>
      <c r="AM821" s="0"/>
      <c r="AO821" s="0"/>
      <c r="AP821" s="0"/>
      <c r="AQ821" s="0"/>
      <c r="AS821" s="0"/>
      <c r="AT821" s="0"/>
      <c r="AU821" s="0"/>
      <c r="AW821" s="0"/>
      <c r="AX821" s="0"/>
      <c r="AY821" s="0"/>
      <c r="BA821" s="0"/>
      <c r="BB821" s="0"/>
      <c r="BC821" s="0"/>
      <c r="BE821" s="0"/>
      <c r="BF821" s="0"/>
      <c r="BG821" s="0"/>
      <c r="BI821" s="0"/>
      <c r="BJ821" s="0"/>
      <c r="BK821" s="0"/>
      <c r="BM821" s="0"/>
      <c r="BN821" s="0"/>
      <c r="BO821" s="0"/>
    </row>
    <row r="822" customFormat="false" ht="12.75" hidden="false" customHeight="false" outlineLevel="0" collapsed="false">
      <c r="A822" s="0"/>
      <c r="B822" s="0"/>
      <c r="C822" s="0"/>
      <c r="E822" s="0"/>
      <c r="F822" s="0"/>
      <c r="G822" s="0"/>
      <c r="I822" s="0"/>
      <c r="J822" s="0"/>
      <c r="K822" s="0"/>
      <c r="M822" s="0"/>
      <c r="N822" s="0"/>
      <c r="O822" s="0"/>
      <c r="Q822" s="0"/>
      <c r="R822" s="0"/>
      <c r="S822" s="0"/>
      <c r="U822" s="0"/>
      <c r="V822" s="0"/>
      <c r="W822" s="0"/>
      <c r="Y822" s="0"/>
      <c r="Z822" s="0"/>
      <c r="AA822" s="0"/>
      <c r="AC822" s="0"/>
      <c r="AD822" s="0"/>
      <c r="AE822" s="0"/>
      <c r="AG822" s="0"/>
      <c r="AH822" s="0"/>
      <c r="AI822" s="0"/>
      <c r="AK822" s="0"/>
      <c r="AL822" s="0"/>
      <c r="AM822" s="0"/>
      <c r="AO822" s="0"/>
      <c r="AP822" s="0"/>
      <c r="AQ822" s="0"/>
      <c r="AS822" s="0"/>
      <c r="AT822" s="0"/>
      <c r="AU822" s="0"/>
      <c r="AW822" s="0"/>
      <c r="AX822" s="0"/>
      <c r="AY822" s="0"/>
      <c r="BA822" s="0"/>
      <c r="BB822" s="0"/>
      <c r="BC822" s="0"/>
      <c r="BE822" s="0"/>
      <c r="BF822" s="0"/>
      <c r="BG822" s="0"/>
      <c r="BI822" s="0"/>
      <c r="BJ822" s="0"/>
      <c r="BK822" s="0"/>
      <c r="BM822" s="0"/>
      <c r="BN822" s="0"/>
      <c r="BO822" s="0"/>
    </row>
    <row r="823" customFormat="false" ht="12.75" hidden="false" customHeight="false" outlineLevel="0" collapsed="false">
      <c r="A823" s="0"/>
      <c r="B823" s="0"/>
      <c r="C823" s="0"/>
      <c r="E823" s="0"/>
      <c r="F823" s="0"/>
      <c r="G823" s="0"/>
      <c r="I823" s="0"/>
      <c r="J823" s="0"/>
      <c r="K823" s="0"/>
      <c r="M823" s="0"/>
      <c r="N823" s="0"/>
      <c r="O823" s="0"/>
      <c r="Q823" s="0"/>
      <c r="R823" s="0"/>
      <c r="S823" s="0"/>
      <c r="U823" s="0"/>
      <c r="V823" s="0"/>
      <c r="W823" s="0"/>
      <c r="Y823" s="0"/>
      <c r="Z823" s="0"/>
      <c r="AA823" s="0"/>
      <c r="AC823" s="0"/>
      <c r="AD823" s="0"/>
      <c r="AE823" s="0"/>
      <c r="AG823" s="0"/>
      <c r="AH823" s="0"/>
      <c r="AI823" s="0"/>
      <c r="AK823" s="0"/>
      <c r="AL823" s="0"/>
      <c r="AM823" s="0"/>
      <c r="AO823" s="0"/>
      <c r="AP823" s="0"/>
      <c r="AQ823" s="0"/>
      <c r="AS823" s="0"/>
      <c r="AT823" s="0"/>
      <c r="AU823" s="0"/>
      <c r="AW823" s="0"/>
      <c r="AX823" s="0"/>
      <c r="AY823" s="0"/>
      <c r="BA823" s="0"/>
      <c r="BB823" s="0"/>
      <c r="BC823" s="0"/>
      <c r="BE823" s="0"/>
      <c r="BF823" s="0"/>
      <c r="BG823" s="0"/>
      <c r="BI823" s="0"/>
      <c r="BJ823" s="0"/>
      <c r="BK823" s="0"/>
      <c r="BM823" s="0"/>
      <c r="BN823" s="0"/>
      <c r="BO823" s="0"/>
    </row>
    <row r="824" customFormat="false" ht="12.75" hidden="false" customHeight="false" outlineLevel="0" collapsed="false">
      <c r="A824" s="0"/>
      <c r="B824" s="0"/>
      <c r="C824" s="0"/>
      <c r="E824" s="0"/>
      <c r="F824" s="0"/>
      <c r="G824" s="0"/>
      <c r="I824" s="0"/>
      <c r="J824" s="0"/>
      <c r="K824" s="0"/>
      <c r="M824" s="0"/>
      <c r="N824" s="0"/>
      <c r="O824" s="0"/>
      <c r="Q824" s="0"/>
      <c r="R824" s="0"/>
      <c r="S824" s="0"/>
      <c r="U824" s="0"/>
      <c r="V824" s="0"/>
      <c r="W824" s="0"/>
      <c r="Y824" s="0"/>
      <c r="Z824" s="0"/>
      <c r="AA824" s="0"/>
      <c r="AC824" s="0"/>
      <c r="AD824" s="0"/>
      <c r="AE824" s="0"/>
      <c r="AG824" s="0"/>
      <c r="AH824" s="0"/>
      <c r="AI824" s="0"/>
      <c r="AK824" s="0"/>
      <c r="AL824" s="0"/>
      <c r="AM824" s="0"/>
      <c r="AO824" s="0"/>
      <c r="AP824" s="0"/>
      <c r="AQ824" s="0"/>
      <c r="AS824" s="0"/>
      <c r="AT824" s="0"/>
      <c r="AU824" s="0"/>
      <c r="AW824" s="0"/>
      <c r="AX824" s="0"/>
      <c r="AY824" s="0"/>
      <c r="BA824" s="0"/>
      <c r="BB824" s="0"/>
      <c r="BC824" s="0"/>
      <c r="BE824" s="0"/>
      <c r="BF824" s="0"/>
      <c r="BG824" s="0"/>
      <c r="BI824" s="0"/>
      <c r="BJ824" s="0"/>
      <c r="BK824" s="0"/>
      <c r="BM824" s="0"/>
      <c r="BN824" s="0"/>
      <c r="BO824" s="0"/>
    </row>
    <row r="825" customFormat="false" ht="12.75" hidden="false" customHeight="false" outlineLevel="0" collapsed="false">
      <c r="A825" s="0"/>
      <c r="B825" s="0"/>
      <c r="C825" s="0"/>
      <c r="E825" s="0"/>
      <c r="F825" s="0"/>
      <c r="G825" s="0"/>
      <c r="I825" s="0"/>
      <c r="J825" s="0"/>
      <c r="K825" s="0"/>
      <c r="M825" s="0"/>
      <c r="N825" s="0"/>
      <c r="O825" s="0"/>
      <c r="Q825" s="0"/>
      <c r="R825" s="0"/>
      <c r="S825" s="0"/>
      <c r="U825" s="0"/>
      <c r="V825" s="0"/>
      <c r="W825" s="0"/>
      <c r="Y825" s="0"/>
      <c r="Z825" s="0"/>
      <c r="AA825" s="0"/>
      <c r="AC825" s="0"/>
      <c r="AD825" s="0"/>
      <c r="AE825" s="0"/>
      <c r="AG825" s="0"/>
      <c r="AH825" s="0"/>
      <c r="AI825" s="0"/>
      <c r="AK825" s="0"/>
      <c r="AL825" s="0"/>
      <c r="AM825" s="0"/>
      <c r="AO825" s="0"/>
      <c r="AP825" s="0"/>
      <c r="AQ825" s="0"/>
      <c r="AS825" s="0"/>
      <c r="AT825" s="0"/>
      <c r="AU825" s="0"/>
      <c r="AW825" s="0"/>
      <c r="AX825" s="0"/>
      <c r="AY825" s="0"/>
      <c r="BA825" s="0"/>
      <c r="BB825" s="0"/>
      <c r="BC825" s="0"/>
      <c r="BE825" s="0"/>
      <c r="BF825" s="0"/>
      <c r="BG825" s="0"/>
      <c r="BI825" s="0"/>
      <c r="BJ825" s="0"/>
      <c r="BK825" s="0"/>
      <c r="BM825" s="0"/>
      <c r="BN825" s="0"/>
      <c r="BO825" s="0"/>
    </row>
    <row r="826" customFormat="false" ht="12.75" hidden="false" customHeight="false" outlineLevel="0" collapsed="false">
      <c r="A826" s="0"/>
      <c r="B826" s="0"/>
      <c r="C826" s="0"/>
      <c r="E826" s="0"/>
      <c r="F826" s="0"/>
      <c r="G826" s="0"/>
      <c r="I826" s="0"/>
      <c r="J826" s="0"/>
      <c r="K826" s="0"/>
      <c r="M826" s="0"/>
      <c r="N826" s="0"/>
      <c r="O826" s="0"/>
      <c r="Q826" s="0"/>
      <c r="R826" s="0"/>
      <c r="S826" s="0"/>
      <c r="U826" s="0"/>
      <c r="V826" s="0"/>
      <c r="W826" s="0"/>
      <c r="Y826" s="0"/>
      <c r="Z826" s="0"/>
      <c r="AA826" s="0"/>
      <c r="AC826" s="0"/>
      <c r="AD826" s="0"/>
      <c r="AE826" s="0"/>
      <c r="AG826" s="0"/>
      <c r="AH826" s="0"/>
      <c r="AI826" s="0"/>
      <c r="AK826" s="0"/>
      <c r="AL826" s="0"/>
      <c r="AM826" s="0"/>
      <c r="AO826" s="0"/>
      <c r="AP826" s="0"/>
      <c r="AQ826" s="0"/>
      <c r="AS826" s="0"/>
      <c r="AT826" s="0"/>
      <c r="AU826" s="0"/>
      <c r="AW826" s="0"/>
      <c r="AX826" s="0"/>
      <c r="AY826" s="0"/>
      <c r="BA826" s="0"/>
      <c r="BB826" s="0"/>
      <c r="BC826" s="0"/>
      <c r="BE826" s="0"/>
      <c r="BF826" s="0"/>
      <c r="BG826" s="0"/>
      <c r="BI826" s="0"/>
      <c r="BJ826" s="0"/>
      <c r="BK826" s="0"/>
      <c r="BM826" s="0"/>
      <c r="BN826" s="0"/>
      <c r="BO826" s="0"/>
    </row>
    <row r="827" customFormat="false" ht="12.75" hidden="false" customHeight="false" outlineLevel="0" collapsed="false">
      <c r="A827" s="0"/>
      <c r="B827" s="0"/>
      <c r="C827" s="0"/>
      <c r="E827" s="0"/>
      <c r="F827" s="0"/>
      <c r="G827" s="0"/>
      <c r="I827" s="0"/>
      <c r="J827" s="0"/>
      <c r="K827" s="0"/>
      <c r="M827" s="0"/>
      <c r="N827" s="0"/>
      <c r="O827" s="0"/>
      <c r="Q827" s="0"/>
      <c r="R827" s="0"/>
      <c r="S827" s="0"/>
      <c r="U827" s="0"/>
      <c r="V827" s="0"/>
      <c r="W827" s="0"/>
      <c r="Y827" s="0"/>
      <c r="Z827" s="0"/>
      <c r="AA827" s="0"/>
      <c r="AC827" s="0"/>
      <c r="AD827" s="0"/>
      <c r="AE827" s="0"/>
      <c r="AG827" s="0"/>
      <c r="AH827" s="0"/>
      <c r="AI827" s="0"/>
      <c r="AK827" s="0"/>
      <c r="AL827" s="0"/>
      <c r="AM827" s="0"/>
      <c r="AO827" s="0"/>
      <c r="AP827" s="0"/>
      <c r="AQ827" s="0"/>
      <c r="AS827" s="0"/>
      <c r="AT827" s="0"/>
      <c r="AU827" s="0"/>
      <c r="AW827" s="0"/>
      <c r="AX827" s="0"/>
      <c r="AY827" s="0"/>
      <c r="BA827" s="0"/>
      <c r="BB827" s="0"/>
      <c r="BC827" s="0"/>
      <c r="BE827" s="0"/>
      <c r="BF827" s="0"/>
      <c r="BG827" s="0"/>
      <c r="BI827" s="0"/>
      <c r="BJ827" s="0"/>
      <c r="BK827" s="0"/>
      <c r="BM827" s="0"/>
      <c r="BN827" s="0"/>
      <c r="BO827" s="0"/>
    </row>
    <row r="828" customFormat="false" ht="12.75" hidden="false" customHeight="false" outlineLevel="0" collapsed="false">
      <c r="A828" s="0"/>
      <c r="B828" s="0"/>
      <c r="C828" s="0"/>
      <c r="E828" s="0"/>
      <c r="F828" s="0"/>
      <c r="G828" s="0"/>
      <c r="I828" s="0"/>
      <c r="J828" s="0"/>
      <c r="K828" s="0"/>
      <c r="M828" s="0"/>
      <c r="N828" s="0"/>
      <c r="O828" s="0"/>
      <c r="Q828" s="0"/>
      <c r="R828" s="0"/>
      <c r="S828" s="0"/>
      <c r="U828" s="0"/>
      <c r="V828" s="0"/>
      <c r="W828" s="0"/>
      <c r="Y828" s="0"/>
      <c r="Z828" s="0"/>
      <c r="AA828" s="0"/>
      <c r="AC828" s="0"/>
      <c r="AD828" s="0"/>
      <c r="AE828" s="0"/>
      <c r="AG828" s="0"/>
      <c r="AH828" s="0"/>
      <c r="AI828" s="0"/>
      <c r="AK828" s="0"/>
      <c r="AL828" s="0"/>
      <c r="AM828" s="0"/>
      <c r="AO828" s="0"/>
      <c r="AP828" s="0"/>
      <c r="AQ828" s="0"/>
      <c r="AS828" s="0"/>
      <c r="AT828" s="0"/>
      <c r="AU828" s="0"/>
      <c r="AW828" s="0"/>
      <c r="AX828" s="0"/>
      <c r="AY828" s="0"/>
      <c r="BA828" s="0"/>
      <c r="BB828" s="0"/>
      <c r="BC828" s="0"/>
      <c r="BE828" s="0"/>
      <c r="BF828" s="0"/>
      <c r="BG828" s="0"/>
      <c r="BI828" s="0"/>
      <c r="BJ828" s="0"/>
      <c r="BK828" s="0"/>
      <c r="BM828" s="0"/>
      <c r="BN828" s="0"/>
      <c r="BO828" s="0"/>
    </row>
    <row r="829" customFormat="false" ht="12.75" hidden="false" customHeight="false" outlineLevel="0" collapsed="false">
      <c r="A829" s="0"/>
      <c r="B829" s="0"/>
      <c r="C829" s="0"/>
      <c r="E829" s="0"/>
      <c r="F829" s="0"/>
      <c r="G829" s="0"/>
      <c r="I829" s="0"/>
      <c r="J829" s="0"/>
      <c r="K829" s="0"/>
      <c r="M829" s="0"/>
      <c r="N829" s="0"/>
      <c r="O829" s="0"/>
      <c r="Q829" s="0"/>
      <c r="R829" s="0"/>
      <c r="S829" s="0"/>
      <c r="U829" s="0"/>
      <c r="V829" s="0"/>
      <c r="W829" s="0"/>
      <c r="Y829" s="0"/>
      <c r="Z829" s="0"/>
      <c r="AA829" s="0"/>
      <c r="AC829" s="0"/>
      <c r="AD829" s="0"/>
      <c r="AE829" s="0"/>
      <c r="AG829" s="0"/>
      <c r="AH829" s="0"/>
      <c r="AI829" s="0"/>
      <c r="AK829" s="0"/>
      <c r="AL829" s="0"/>
      <c r="AM829" s="0"/>
      <c r="AO829" s="0"/>
      <c r="AP829" s="0"/>
      <c r="AQ829" s="0"/>
      <c r="AS829" s="0"/>
      <c r="AT829" s="0"/>
      <c r="AU829" s="0"/>
      <c r="AW829" s="0"/>
      <c r="AX829" s="0"/>
      <c r="AY829" s="0"/>
      <c r="BA829" s="0"/>
      <c r="BB829" s="0"/>
      <c r="BC829" s="0"/>
      <c r="BE829" s="0"/>
      <c r="BF829" s="0"/>
      <c r="BG829" s="0"/>
      <c r="BI829" s="0"/>
      <c r="BJ829" s="0"/>
      <c r="BK829" s="0"/>
      <c r="BM829" s="0"/>
      <c r="BN829" s="0"/>
      <c r="BO829" s="0"/>
    </row>
    <row r="830" customFormat="false" ht="12.75" hidden="false" customHeight="false" outlineLevel="0" collapsed="false">
      <c r="A830" s="0"/>
      <c r="B830" s="0"/>
      <c r="C830" s="0"/>
      <c r="E830" s="0"/>
      <c r="F830" s="0"/>
      <c r="G830" s="0"/>
      <c r="I830" s="0"/>
      <c r="J830" s="0"/>
      <c r="K830" s="0"/>
      <c r="M830" s="0"/>
      <c r="N830" s="0"/>
      <c r="O830" s="0"/>
      <c r="Q830" s="0"/>
      <c r="R830" s="0"/>
      <c r="S830" s="0"/>
      <c r="U830" s="0"/>
      <c r="V830" s="0"/>
      <c r="W830" s="0"/>
      <c r="Y830" s="0"/>
      <c r="Z830" s="0"/>
      <c r="AA830" s="0"/>
      <c r="AC830" s="0"/>
      <c r="AD830" s="0"/>
      <c r="AE830" s="0"/>
      <c r="AG830" s="0"/>
      <c r="AH830" s="0"/>
      <c r="AI830" s="0"/>
      <c r="AK830" s="0"/>
      <c r="AL830" s="0"/>
      <c r="AM830" s="0"/>
      <c r="AO830" s="0"/>
      <c r="AP830" s="0"/>
      <c r="AQ830" s="0"/>
      <c r="AS830" s="0"/>
      <c r="AT830" s="0"/>
      <c r="AU830" s="0"/>
      <c r="AW830" s="0"/>
      <c r="AX830" s="0"/>
      <c r="AY830" s="0"/>
      <c r="BA830" s="0"/>
      <c r="BB830" s="0"/>
      <c r="BC830" s="0"/>
      <c r="BE830" s="0"/>
      <c r="BF830" s="0"/>
      <c r="BG830" s="0"/>
      <c r="BI830" s="0"/>
      <c r="BJ830" s="0"/>
      <c r="BK830" s="0"/>
      <c r="BM830" s="0"/>
      <c r="BN830" s="0"/>
      <c r="BO830" s="0"/>
    </row>
    <row r="831" customFormat="false" ht="12.75" hidden="false" customHeight="false" outlineLevel="0" collapsed="false">
      <c r="A831" s="0"/>
      <c r="B831" s="0"/>
      <c r="C831" s="0"/>
      <c r="E831" s="0"/>
      <c r="F831" s="0"/>
      <c r="G831" s="0"/>
      <c r="I831" s="0"/>
      <c r="J831" s="0"/>
      <c r="K831" s="0"/>
      <c r="M831" s="0"/>
      <c r="N831" s="0"/>
      <c r="O831" s="0"/>
      <c r="Q831" s="0"/>
      <c r="R831" s="0"/>
      <c r="S831" s="0"/>
      <c r="U831" s="0"/>
      <c r="V831" s="0"/>
      <c r="W831" s="0"/>
      <c r="Y831" s="0"/>
      <c r="Z831" s="0"/>
      <c r="AA831" s="0"/>
      <c r="AC831" s="0"/>
      <c r="AD831" s="0"/>
      <c r="AE831" s="0"/>
      <c r="AG831" s="0"/>
      <c r="AH831" s="0"/>
      <c r="AI831" s="0"/>
      <c r="AK831" s="0"/>
      <c r="AL831" s="0"/>
      <c r="AM831" s="0"/>
      <c r="AO831" s="0"/>
      <c r="AP831" s="0"/>
      <c r="AQ831" s="0"/>
      <c r="AS831" s="0"/>
      <c r="AT831" s="0"/>
      <c r="AU831" s="0"/>
      <c r="AW831" s="0"/>
      <c r="AX831" s="0"/>
      <c r="AY831" s="0"/>
      <c r="BA831" s="0"/>
      <c r="BB831" s="0"/>
      <c r="BC831" s="0"/>
      <c r="BE831" s="0"/>
      <c r="BF831" s="0"/>
      <c r="BG831" s="0"/>
      <c r="BI831" s="0"/>
      <c r="BJ831" s="0"/>
      <c r="BK831" s="0"/>
      <c r="BM831" s="0"/>
      <c r="BN831" s="0"/>
      <c r="BO831" s="0"/>
    </row>
    <row r="832" customFormat="false" ht="12.75" hidden="false" customHeight="false" outlineLevel="0" collapsed="false">
      <c r="A832" s="0"/>
      <c r="B832" s="0"/>
      <c r="C832" s="0"/>
      <c r="E832" s="0"/>
      <c r="F832" s="0"/>
      <c r="G832" s="0"/>
      <c r="I832" s="0"/>
      <c r="J832" s="0"/>
      <c r="K832" s="0"/>
      <c r="M832" s="0"/>
      <c r="N832" s="0"/>
      <c r="O832" s="0"/>
      <c r="Q832" s="0"/>
      <c r="R832" s="0"/>
      <c r="S832" s="0"/>
      <c r="U832" s="0"/>
      <c r="V832" s="0"/>
      <c r="W832" s="0"/>
      <c r="Y832" s="0"/>
      <c r="Z832" s="0"/>
      <c r="AA832" s="0"/>
      <c r="AC832" s="0"/>
      <c r="AD832" s="0"/>
      <c r="AE832" s="0"/>
      <c r="AG832" s="0"/>
      <c r="AH832" s="0"/>
      <c r="AI832" s="0"/>
      <c r="AK832" s="0"/>
      <c r="AL832" s="0"/>
      <c r="AM832" s="0"/>
      <c r="AO832" s="0"/>
      <c r="AP832" s="0"/>
      <c r="AQ832" s="0"/>
      <c r="AS832" s="0"/>
      <c r="AT832" s="0"/>
      <c r="AU832" s="0"/>
      <c r="AW832" s="0"/>
      <c r="AX832" s="0"/>
      <c r="AY832" s="0"/>
      <c r="BA832" s="0"/>
      <c r="BB832" s="0"/>
      <c r="BC832" s="0"/>
      <c r="BE832" s="0"/>
      <c r="BF832" s="0"/>
      <c r="BG832" s="0"/>
      <c r="BI832" s="0"/>
      <c r="BJ832" s="0"/>
      <c r="BK832" s="0"/>
      <c r="BM832" s="0"/>
      <c r="BN832" s="0"/>
      <c r="BO832" s="0"/>
    </row>
    <row r="833" customFormat="false" ht="12.75" hidden="false" customHeight="false" outlineLevel="0" collapsed="false">
      <c r="A833" s="0"/>
      <c r="B833" s="0"/>
      <c r="C833" s="0"/>
      <c r="E833" s="0"/>
      <c r="F833" s="0"/>
      <c r="G833" s="0"/>
      <c r="I833" s="0"/>
      <c r="J833" s="0"/>
      <c r="K833" s="0"/>
      <c r="M833" s="0"/>
      <c r="N833" s="0"/>
      <c r="O833" s="0"/>
      <c r="Q833" s="0"/>
      <c r="R833" s="0"/>
      <c r="S833" s="0"/>
      <c r="U833" s="0"/>
      <c r="V833" s="0"/>
      <c r="W833" s="0"/>
      <c r="Y833" s="0"/>
      <c r="Z833" s="0"/>
      <c r="AA833" s="0"/>
      <c r="AC833" s="0"/>
      <c r="AD833" s="0"/>
      <c r="AE833" s="0"/>
      <c r="AG833" s="0"/>
      <c r="AH833" s="0"/>
      <c r="AI833" s="0"/>
      <c r="AK833" s="0"/>
      <c r="AL833" s="0"/>
      <c r="AM833" s="0"/>
      <c r="AO833" s="0"/>
      <c r="AP833" s="0"/>
      <c r="AQ833" s="0"/>
      <c r="AS833" s="0"/>
      <c r="AT833" s="0"/>
      <c r="AU833" s="0"/>
      <c r="AW833" s="0"/>
      <c r="AX833" s="0"/>
      <c r="AY833" s="0"/>
      <c r="BA833" s="0"/>
      <c r="BB833" s="0"/>
      <c r="BC833" s="0"/>
      <c r="BE833" s="0"/>
      <c r="BF833" s="0"/>
      <c r="BG833" s="0"/>
      <c r="BI833" s="0"/>
      <c r="BJ833" s="0"/>
      <c r="BK833" s="0"/>
      <c r="BM833" s="0"/>
      <c r="BN833" s="0"/>
      <c r="BO833" s="0"/>
    </row>
    <row r="834" customFormat="false" ht="12.75" hidden="false" customHeight="false" outlineLevel="0" collapsed="false">
      <c r="A834" s="0"/>
      <c r="B834" s="0"/>
      <c r="C834" s="0"/>
      <c r="E834" s="0"/>
      <c r="F834" s="0"/>
      <c r="G834" s="0"/>
      <c r="I834" s="0"/>
      <c r="J834" s="0"/>
      <c r="K834" s="0"/>
      <c r="M834" s="0"/>
      <c r="N834" s="0"/>
      <c r="O834" s="0"/>
      <c r="Q834" s="0"/>
      <c r="R834" s="0"/>
      <c r="S834" s="0"/>
      <c r="U834" s="0"/>
      <c r="V834" s="0"/>
      <c r="W834" s="0"/>
      <c r="Y834" s="0"/>
      <c r="Z834" s="0"/>
      <c r="AA834" s="0"/>
      <c r="AC834" s="0"/>
      <c r="AD834" s="0"/>
      <c r="AE834" s="0"/>
      <c r="AG834" s="0"/>
      <c r="AH834" s="0"/>
      <c r="AI834" s="0"/>
      <c r="AK834" s="0"/>
      <c r="AL834" s="0"/>
      <c r="AM834" s="0"/>
      <c r="AO834" s="0"/>
      <c r="AP834" s="0"/>
      <c r="AQ834" s="0"/>
      <c r="AS834" s="0"/>
      <c r="AT834" s="0"/>
      <c r="AU834" s="0"/>
      <c r="AW834" s="0"/>
      <c r="AX834" s="0"/>
      <c r="AY834" s="0"/>
      <c r="BA834" s="0"/>
      <c r="BB834" s="0"/>
      <c r="BC834" s="0"/>
      <c r="BE834" s="0"/>
      <c r="BF834" s="0"/>
      <c r="BG834" s="0"/>
      <c r="BI834" s="0"/>
      <c r="BJ834" s="0"/>
      <c r="BK834" s="0"/>
      <c r="BM834" s="0"/>
      <c r="BN834" s="0"/>
      <c r="BO834" s="0"/>
    </row>
    <row r="835" customFormat="false" ht="12.75" hidden="false" customHeight="false" outlineLevel="0" collapsed="false">
      <c r="A835" s="0"/>
      <c r="B835" s="0"/>
      <c r="C835" s="0"/>
      <c r="E835" s="0"/>
      <c r="F835" s="0"/>
      <c r="G835" s="0"/>
      <c r="I835" s="0"/>
      <c r="J835" s="0"/>
      <c r="K835" s="0"/>
      <c r="M835" s="0"/>
      <c r="N835" s="0"/>
      <c r="O835" s="0"/>
      <c r="Q835" s="0"/>
      <c r="R835" s="0"/>
      <c r="S835" s="0"/>
      <c r="U835" s="0"/>
      <c r="V835" s="0"/>
      <c r="W835" s="0"/>
      <c r="Y835" s="0"/>
      <c r="Z835" s="0"/>
      <c r="AA835" s="0"/>
      <c r="AC835" s="0"/>
      <c r="AD835" s="0"/>
      <c r="AE835" s="0"/>
      <c r="AG835" s="0"/>
      <c r="AH835" s="0"/>
      <c r="AI835" s="0"/>
      <c r="AK835" s="0"/>
      <c r="AL835" s="0"/>
      <c r="AM835" s="0"/>
      <c r="AO835" s="0"/>
      <c r="AP835" s="0"/>
      <c r="AQ835" s="0"/>
      <c r="AS835" s="0"/>
      <c r="AT835" s="0"/>
      <c r="AU835" s="0"/>
      <c r="AW835" s="0"/>
      <c r="AX835" s="0"/>
      <c r="AY835" s="0"/>
      <c r="BA835" s="0"/>
      <c r="BB835" s="0"/>
      <c r="BC835" s="0"/>
      <c r="BE835" s="0"/>
      <c r="BF835" s="0"/>
      <c r="BG835" s="0"/>
      <c r="BI835" s="0"/>
      <c r="BJ835" s="0"/>
      <c r="BK835" s="0"/>
      <c r="BM835" s="0"/>
      <c r="BN835" s="0"/>
      <c r="BO835" s="0"/>
    </row>
    <row r="836" customFormat="false" ht="12.75" hidden="false" customHeight="false" outlineLevel="0" collapsed="false">
      <c r="A836" s="0"/>
      <c r="B836" s="0"/>
      <c r="C836" s="0"/>
      <c r="E836" s="0"/>
      <c r="F836" s="0"/>
      <c r="G836" s="0"/>
      <c r="I836" s="0"/>
      <c r="J836" s="0"/>
      <c r="K836" s="0"/>
      <c r="M836" s="0"/>
      <c r="N836" s="0"/>
      <c r="O836" s="0"/>
      <c r="Q836" s="0"/>
      <c r="R836" s="0"/>
      <c r="S836" s="0"/>
      <c r="U836" s="0"/>
      <c r="V836" s="0"/>
      <c r="W836" s="0"/>
      <c r="Y836" s="0"/>
      <c r="Z836" s="0"/>
      <c r="AA836" s="0"/>
      <c r="AC836" s="0"/>
      <c r="AD836" s="0"/>
      <c r="AE836" s="0"/>
      <c r="AG836" s="0"/>
      <c r="AH836" s="0"/>
      <c r="AI836" s="0"/>
      <c r="AK836" s="0"/>
      <c r="AL836" s="0"/>
      <c r="AM836" s="0"/>
      <c r="AO836" s="0"/>
      <c r="AP836" s="0"/>
      <c r="AQ836" s="0"/>
      <c r="AS836" s="0"/>
      <c r="AT836" s="0"/>
      <c r="AU836" s="0"/>
      <c r="AW836" s="0"/>
      <c r="AX836" s="0"/>
      <c r="AY836" s="0"/>
      <c r="BA836" s="0"/>
      <c r="BB836" s="0"/>
      <c r="BC836" s="0"/>
      <c r="BE836" s="0"/>
      <c r="BF836" s="0"/>
      <c r="BG836" s="0"/>
      <c r="BI836" s="0"/>
      <c r="BJ836" s="0"/>
      <c r="BK836" s="0"/>
      <c r="BM836" s="0"/>
      <c r="BN836" s="0"/>
      <c r="BO836" s="0"/>
    </row>
    <row r="837" customFormat="false" ht="12.75" hidden="false" customHeight="false" outlineLevel="0" collapsed="false">
      <c r="A837" s="0"/>
      <c r="B837" s="0"/>
      <c r="C837" s="0"/>
      <c r="E837" s="0"/>
      <c r="F837" s="0"/>
      <c r="G837" s="0"/>
      <c r="I837" s="0"/>
      <c r="J837" s="0"/>
      <c r="K837" s="0"/>
      <c r="M837" s="0"/>
      <c r="N837" s="0"/>
      <c r="O837" s="0"/>
      <c r="Q837" s="0"/>
      <c r="R837" s="0"/>
      <c r="S837" s="0"/>
      <c r="U837" s="0"/>
      <c r="V837" s="0"/>
      <c r="W837" s="0"/>
      <c r="Y837" s="0"/>
      <c r="Z837" s="0"/>
      <c r="AA837" s="0"/>
      <c r="AC837" s="0"/>
      <c r="AD837" s="0"/>
      <c r="AE837" s="0"/>
      <c r="AG837" s="0"/>
      <c r="AH837" s="0"/>
      <c r="AI837" s="0"/>
      <c r="AK837" s="0"/>
      <c r="AL837" s="0"/>
      <c r="AM837" s="0"/>
      <c r="AO837" s="0"/>
      <c r="AP837" s="0"/>
      <c r="AQ837" s="0"/>
      <c r="AS837" s="0"/>
      <c r="AT837" s="0"/>
      <c r="AU837" s="0"/>
      <c r="AW837" s="0"/>
      <c r="AX837" s="0"/>
      <c r="AY837" s="0"/>
      <c r="BA837" s="0"/>
      <c r="BB837" s="0"/>
      <c r="BC837" s="0"/>
      <c r="BE837" s="0"/>
      <c r="BF837" s="0"/>
      <c r="BG837" s="0"/>
      <c r="BI837" s="0"/>
      <c r="BJ837" s="0"/>
      <c r="BK837" s="0"/>
      <c r="BM837" s="0"/>
      <c r="BN837" s="0"/>
      <c r="BO837" s="0"/>
    </row>
    <row r="838" customFormat="false" ht="12.75" hidden="false" customHeight="false" outlineLevel="0" collapsed="false">
      <c r="A838" s="0"/>
      <c r="B838" s="0"/>
      <c r="C838" s="0"/>
      <c r="E838" s="0"/>
      <c r="F838" s="0"/>
      <c r="G838" s="0"/>
      <c r="I838" s="0"/>
      <c r="J838" s="0"/>
      <c r="K838" s="0"/>
      <c r="M838" s="0"/>
      <c r="N838" s="0"/>
      <c r="O838" s="0"/>
      <c r="Q838" s="0"/>
      <c r="R838" s="0"/>
      <c r="S838" s="0"/>
      <c r="U838" s="0"/>
      <c r="V838" s="0"/>
      <c r="W838" s="0"/>
      <c r="Y838" s="0"/>
      <c r="Z838" s="0"/>
      <c r="AA838" s="0"/>
      <c r="AC838" s="0"/>
      <c r="AD838" s="0"/>
      <c r="AE838" s="0"/>
      <c r="AG838" s="0"/>
      <c r="AH838" s="0"/>
      <c r="AI838" s="0"/>
      <c r="AK838" s="0"/>
      <c r="AL838" s="0"/>
      <c r="AM838" s="0"/>
      <c r="AO838" s="0"/>
      <c r="AP838" s="0"/>
      <c r="AQ838" s="0"/>
      <c r="AS838" s="0"/>
      <c r="AT838" s="0"/>
      <c r="AU838" s="0"/>
      <c r="AW838" s="0"/>
      <c r="AX838" s="0"/>
      <c r="AY838" s="0"/>
      <c r="BA838" s="0"/>
      <c r="BB838" s="0"/>
      <c r="BC838" s="0"/>
      <c r="BE838" s="0"/>
      <c r="BF838" s="0"/>
      <c r="BG838" s="0"/>
      <c r="BI838" s="0"/>
      <c r="BJ838" s="0"/>
      <c r="BK838" s="0"/>
      <c r="BM838" s="0"/>
      <c r="BN838" s="0"/>
      <c r="BO838" s="0"/>
    </row>
    <row r="839" customFormat="false" ht="12.75" hidden="false" customHeight="false" outlineLevel="0" collapsed="false">
      <c r="A839" s="0"/>
      <c r="B839" s="0"/>
      <c r="C839" s="0"/>
      <c r="E839" s="0"/>
      <c r="F839" s="0"/>
      <c r="G839" s="0"/>
      <c r="I839" s="0"/>
      <c r="J839" s="0"/>
      <c r="K839" s="0"/>
      <c r="M839" s="0"/>
      <c r="N839" s="0"/>
      <c r="O839" s="0"/>
      <c r="Q839" s="0"/>
      <c r="R839" s="0"/>
      <c r="S839" s="0"/>
      <c r="U839" s="0"/>
      <c r="V839" s="0"/>
      <c r="W839" s="0"/>
      <c r="Y839" s="0"/>
      <c r="Z839" s="0"/>
      <c r="AA839" s="0"/>
      <c r="AC839" s="0"/>
      <c r="AD839" s="0"/>
      <c r="AE839" s="0"/>
      <c r="AG839" s="0"/>
      <c r="AH839" s="0"/>
      <c r="AI839" s="0"/>
      <c r="AK839" s="0"/>
      <c r="AL839" s="0"/>
      <c r="AM839" s="0"/>
      <c r="AO839" s="0"/>
      <c r="AP839" s="0"/>
      <c r="AQ839" s="0"/>
      <c r="AS839" s="0"/>
      <c r="AT839" s="0"/>
      <c r="AU839" s="0"/>
      <c r="AW839" s="0"/>
      <c r="AX839" s="0"/>
      <c r="AY839" s="0"/>
      <c r="BA839" s="0"/>
      <c r="BB839" s="0"/>
      <c r="BC839" s="0"/>
      <c r="BE839" s="0"/>
      <c r="BF839" s="0"/>
      <c r="BG839" s="0"/>
      <c r="BI839" s="0"/>
      <c r="BJ839" s="0"/>
      <c r="BK839" s="0"/>
      <c r="BM839" s="0"/>
      <c r="BN839" s="0"/>
      <c r="BO839" s="0"/>
    </row>
    <row r="840" customFormat="false" ht="12.75" hidden="false" customHeight="false" outlineLevel="0" collapsed="false">
      <c r="A840" s="0"/>
      <c r="B840" s="0"/>
      <c r="C840" s="0"/>
      <c r="E840" s="0"/>
      <c r="F840" s="0"/>
      <c r="G840" s="0"/>
      <c r="I840" s="0"/>
      <c r="J840" s="0"/>
      <c r="K840" s="0"/>
      <c r="M840" s="0"/>
      <c r="N840" s="0"/>
      <c r="O840" s="0"/>
      <c r="Q840" s="0"/>
      <c r="R840" s="0"/>
      <c r="S840" s="0"/>
      <c r="U840" s="0"/>
      <c r="V840" s="0"/>
      <c r="W840" s="0"/>
      <c r="Y840" s="0"/>
      <c r="Z840" s="0"/>
      <c r="AA840" s="0"/>
      <c r="AC840" s="0"/>
      <c r="AD840" s="0"/>
      <c r="AE840" s="0"/>
      <c r="AG840" s="0"/>
      <c r="AH840" s="0"/>
      <c r="AI840" s="0"/>
      <c r="AK840" s="0"/>
      <c r="AL840" s="0"/>
      <c r="AM840" s="0"/>
      <c r="AO840" s="0"/>
      <c r="AP840" s="0"/>
      <c r="AQ840" s="0"/>
      <c r="AS840" s="0"/>
      <c r="AT840" s="0"/>
      <c r="AU840" s="0"/>
      <c r="AW840" s="0"/>
      <c r="AX840" s="0"/>
      <c r="AY840" s="0"/>
      <c r="BA840" s="0"/>
      <c r="BB840" s="0"/>
      <c r="BC840" s="0"/>
      <c r="BE840" s="0"/>
      <c r="BF840" s="0"/>
      <c r="BG840" s="0"/>
      <c r="BI840" s="0"/>
      <c r="BJ840" s="0"/>
      <c r="BK840" s="0"/>
      <c r="BM840" s="0"/>
      <c r="BN840" s="0"/>
      <c r="BO840" s="0"/>
    </row>
    <row r="841" customFormat="false" ht="12.75" hidden="false" customHeight="false" outlineLevel="0" collapsed="false">
      <c r="A841" s="0"/>
      <c r="B841" s="0"/>
      <c r="C841" s="0"/>
      <c r="E841" s="0"/>
      <c r="F841" s="0"/>
      <c r="G841" s="0"/>
      <c r="I841" s="0"/>
      <c r="J841" s="0"/>
      <c r="K841" s="0"/>
      <c r="M841" s="0"/>
      <c r="N841" s="0"/>
      <c r="O841" s="0"/>
      <c r="Q841" s="0"/>
      <c r="R841" s="0"/>
      <c r="S841" s="0"/>
      <c r="U841" s="0"/>
      <c r="V841" s="0"/>
      <c r="W841" s="0"/>
      <c r="Y841" s="0"/>
      <c r="Z841" s="0"/>
      <c r="AA841" s="0"/>
      <c r="AC841" s="0"/>
      <c r="AD841" s="0"/>
      <c r="AE841" s="0"/>
      <c r="AG841" s="0"/>
      <c r="AH841" s="0"/>
      <c r="AI841" s="0"/>
      <c r="AK841" s="0"/>
      <c r="AL841" s="0"/>
      <c r="AM841" s="0"/>
      <c r="AO841" s="0"/>
      <c r="AP841" s="0"/>
      <c r="AQ841" s="0"/>
      <c r="AS841" s="0"/>
      <c r="AT841" s="0"/>
      <c r="AU841" s="0"/>
      <c r="AW841" s="0"/>
      <c r="AX841" s="0"/>
      <c r="AY841" s="0"/>
      <c r="BA841" s="0"/>
      <c r="BB841" s="0"/>
      <c r="BC841" s="0"/>
      <c r="BE841" s="0"/>
      <c r="BF841" s="0"/>
      <c r="BG841" s="0"/>
      <c r="BI841" s="0"/>
      <c r="BJ841" s="0"/>
      <c r="BK841" s="0"/>
      <c r="BM841" s="0"/>
      <c r="BN841" s="0"/>
      <c r="BO841" s="0"/>
    </row>
    <row r="842" customFormat="false" ht="12.75" hidden="false" customHeight="false" outlineLevel="0" collapsed="false">
      <c r="A842" s="0"/>
      <c r="B842" s="0"/>
      <c r="C842" s="0"/>
      <c r="E842" s="0"/>
      <c r="F842" s="0"/>
      <c r="G842" s="0"/>
      <c r="I842" s="0"/>
      <c r="J842" s="0"/>
      <c r="K842" s="0"/>
      <c r="M842" s="0"/>
      <c r="N842" s="0"/>
      <c r="O842" s="0"/>
      <c r="Q842" s="0"/>
      <c r="R842" s="0"/>
      <c r="S842" s="0"/>
      <c r="U842" s="0"/>
      <c r="V842" s="0"/>
      <c r="W842" s="0"/>
      <c r="Y842" s="0"/>
      <c r="Z842" s="0"/>
      <c r="AA842" s="0"/>
      <c r="AC842" s="0"/>
      <c r="AD842" s="0"/>
      <c r="AE842" s="0"/>
      <c r="AG842" s="0"/>
      <c r="AH842" s="0"/>
      <c r="AI842" s="0"/>
      <c r="AK842" s="0"/>
      <c r="AL842" s="0"/>
      <c r="AM842" s="0"/>
      <c r="AO842" s="0"/>
      <c r="AP842" s="0"/>
      <c r="AQ842" s="0"/>
      <c r="AS842" s="0"/>
      <c r="AT842" s="0"/>
      <c r="AU842" s="0"/>
      <c r="AW842" s="0"/>
      <c r="AX842" s="0"/>
      <c r="AY842" s="0"/>
      <c r="BA842" s="0"/>
      <c r="BB842" s="0"/>
      <c r="BC842" s="0"/>
      <c r="BE842" s="0"/>
      <c r="BF842" s="0"/>
      <c r="BG842" s="0"/>
      <c r="BI842" s="0"/>
      <c r="BJ842" s="0"/>
      <c r="BK842" s="0"/>
      <c r="BM842" s="0"/>
      <c r="BN842" s="0"/>
      <c r="BO842" s="0"/>
    </row>
    <row r="843" customFormat="false" ht="12.75" hidden="false" customHeight="false" outlineLevel="0" collapsed="false">
      <c r="A843" s="0"/>
      <c r="B843" s="0"/>
      <c r="C843" s="0"/>
      <c r="E843" s="0"/>
      <c r="F843" s="0"/>
      <c r="G843" s="0"/>
      <c r="I843" s="0"/>
      <c r="J843" s="0"/>
      <c r="K843" s="0"/>
      <c r="M843" s="0"/>
      <c r="N843" s="0"/>
      <c r="O843" s="0"/>
      <c r="Q843" s="0"/>
      <c r="R843" s="0"/>
      <c r="S843" s="0"/>
      <c r="U843" s="0"/>
      <c r="V843" s="0"/>
      <c r="W843" s="0"/>
      <c r="Y843" s="0"/>
      <c r="Z843" s="0"/>
      <c r="AA843" s="0"/>
      <c r="AC843" s="0"/>
      <c r="AD843" s="0"/>
      <c r="AE843" s="0"/>
      <c r="AG843" s="0"/>
      <c r="AH843" s="0"/>
      <c r="AI843" s="0"/>
      <c r="AK843" s="0"/>
      <c r="AL843" s="0"/>
      <c r="AM843" s="0"/>
      <c r="AO843" s="0"/>
      <c r="AP843" s="0"/>
      <c r="AQ843" s="0"/>
      <c r="AS843" s="0"/>
      <c r="AT843" s="0"/>
      <c r="AU843" s="0"/>
      <c r="AW843" s="0"/>
      <c r="AX843" s="0"/>
      <c r="AY843" s="0"/>
      <c r="BA843" s="0"/>
      <c r="BB843" s="0"/>
      <c r="BC843" s="0"/>
      <c r="BE843" s="0"/>
      <c r="BF843" s="0"/>
      <c r="BG843" s="0"/>
      <c r="BI843" s="0"/>
      <c r="BJ843" s="0"/>
      <c r="BK843" s="0"/>
      <c r="BM843" s="0"/>
      <c r="BN843" s="0"/>
      <c r="BO843" s="0"/>
    </row>
    <row r="844" customFormat="false" ht="12.75" hidden="false" customHeight="false" outlineLevel="0" collapsed="false">
      <c r="A844" s="0"/>
      <c r="B844" s="0"/>
      <c r="C844" s="0"/>
      <c r="E844" s="0"/>
      <c r="F844" s="0"/>
      <c r="G844" s="0"/>
      <c r="I844" s="0"/>
      <c r="J844" s="0"/>
      <c r="K844" s="0"/>
      <c r="M844" s="0"/>
      <c r="N844" s="0"/>
      <c r="O844" s="0"/>
      <c r="Q844" s="0"/>
      <c r="R844" s="0"/>
      <c r="S844" s="0"/>
      <c r="U844" s="0"/>
      <c r="V844" s="0"/>
      <c r="W844" s="0"/>
      <c r="Y844" s="0"/>
      <c r="Z844" s="0"/>
      <c r="AA844" s="0"/>
      <c r="AC844" s="0"/>
      <c r="AD844" s="0"/>
      <c r="AE844" s="0"/>
      <c r="AG844" s="0"/>
      <c r="AH844" s="0"/>
      <c r="AI844" s="0"/>
      <c r="AK844" s="0"/>
      <c r="AL844" s="0"/>
      <c r="AM844" s="0"/>
      <c r="AO844" s="0"/>
      <c r="AP844" s="0"/>
      <c r="AQ844" s="0"/>
      <c r="AS844" s="0"/>
      <c r="AT844" s="0"/>
      <c r="AU844" s="0"/>
      <c r="AW844" s="0"/>
      <c r="AX844" s="0"/>
      <c r="AY844" s="0"/>
      <c r="BA844" s="0"/>
      <c r="BB844" s="0"/>
      <c r="BC844" s="0"/>
      <c r="BE844" s="0"/>
      <c r="BF844" s="0"/>
      <c r="BG844" s="0"/>
      <c r="BI844" s="0"/>
      <c r="BJ844" s="0"/>
      <c r="BK844" s="0"/>
      <c r="BM844" s="0"/>
      <c r="BN844" s="0"/>
      <c r="BO844" s="0"/>
    </row>
    <row r="845" customFormat="false" ht="12.75" hidden="false" customHeight="false" outlineLevel="0" collapsed="false">
      <c r="A845" s="0"/>
      <c r="B845" s="0"/>
      <c r="C845" s="0"/>
      <c r="E845" s="0"/>
      <c r="F845" s="0"/>
      <c r="G845" s="0"/>
      <c r="I845" s="0"/>
      <c r="J845" s="0"/>
      <c r="K845" s="0"/>
      <c r="M845" s="0"/>
      <c r="N845" s="0"/>
      <c r="O845" s="0"/>
      <c r="Q845" s="0"/>
      <c r="R845" s="0"/>
      <c r="S845" s="0"/>
      <c r="U845" s="0"/>
      <c r="V845" s="0"/>
      <c r="W845" s="0"/>
      <c r="Y845" s="0"/>
      <c r="Z845" s="0"/>
      <c r="AA845" s="0"/>
      <c r="AC845" s="0"/>
      <c r="AD845" s="0"/>
      <c r="AE845" s="0"/>
      <c r="AG845" s="0"/>
      <c r="AH845" s="0"/>
      <c r="AI845" s="0"/>
      <c r="AK845" s="0"/>
      <c r="AL845" s="0"/>
      <c r="AM845" s="0"/>
      <c r="AO845" s="0"/>
      <c r="AP845" s="0"/>
      <c r="AQ845" s="0"/>
      <c r="AS845" s="0"/>
      <c r="AT845" s="0"/>
      <c r="AU845" s="0"/>
      <c r="AW845" s="0"/>
      <c r="AX845" s="0"/>
      <c r="AY845" s="0"/>
      <c r="BA845" s="0"/>
      <c r="BB845" s="0"/>
      <c r="BC845" s="0"/>
      <c r="BE845" s="0"/>
      <c r="BF845" s="0"/>
      <c r="BG845" s="0"/>
      <c r="BI845" s="0"/>
      <c r="BJ845" s="0"/>
      <c r="BK845" s="0"/>
      <c r="BM845" s="0"/>
      <c r="BN845" s="0"/>
      <c r="BO845" s="0"/>
    </row>
    <row r="846" customFormat="false" ht="12.75" hidden="false" customHeight="false" outlineLevel="0" collapsed="false">
      <c r="A846" s="0"/>
      <c r="B846" s="0"/>
      <c r="C846" s="0"/>
      <c r="E846" s="0"/>
      <c r="F846" s="0"/>
      <c r="G846" s="0"/>
      <c r="I846" s="0"/>
      <c r="J846" s="0"/>
      <c r="K846" s="0"/>
      <c r="M846" s="0"/>
      <c r="N846" s="0"/>
      <c r="O846" s="0"/>
      <c r="Q846" s="0"/>
      <c r="R846" s="0"/>
      <c r="S846" s="0"/>
      <c r="U846" s="0"/>
      <c r="V846" s="0"/>
      <c r="W846" s="0"/>
      <c r="Y846" s="0"/>
      <c r="Z846" s="0"/>
      <c r="AA846" s="0"/>
      <c r="AC846" s="0"/>
      <c r="AD846" s="0"/>
      <c r="AE846" s="0"/>
      <c r="AG846" s="0"/>
      <c r="AH846" s="0"/>
      <c r="AI846" s="0"/>
      <c r="AK846" s="0"/>
      <c r="AL846" s="0"/>
      <c r="AM846" s="0"/>
      <c r="AO846" s="0"/>
      <c r="AP846" s="0"/>
      <c r="AQ846" s="0"/>
      <c r="AS846" s="0"/>
      <c r="AT846" s="0"/>
      <c r="AU846" s="0"/>
      <c r="AW846" s="0"/>
      <c r="AX846" s="0"/>
      <c r="AY846" s="0"/>
      <c r="BA846" s="0"/>
      <c r="BB846" s="0"/>
      <c r="BC846" s="0"/>
      <c r="BE846" s="0"/>
      <c r="BF846" s="0"/>
      <c r="BG846" s="0"/>
      <c r="BI846" s="0"/>
      <c r="BJ846" s="0"/>
      <c r="BK846" s="0"/>
      <c r="BM846" s="0"/>
      <c r="BN846" s="0"/>
      <c r="BO846" s="0"/>
    </row>
    <row r="847" customFormat="false" ht="12.75" hidden="false" customHeight="false" outlineLevel="0" collapsed="false">
      <c r="A847" s="0"/>
      <c r="B847" s="0"/>
      <c r="C847" s="0"/>
      <c r="E847" s="0"/>
      <c r="F847" s="0"/>
      <c r="G847" s="0"/>
      <c r="I847" s="0"/>
      <c r="J847" s="0"/>
      <c r="K847" s="0"/>
      <c r="M847" s="0"/>
      <c r="N847" s="0"/>
      <c r="O847" s="0"/>
      <c r="Q847" s="0"/>
      <c r="R847" s="0"/>
      <c r="S847" s="0"/>
      <c r="U847" s="0"/>
      <c r="V847" s="0"/>
      <c r="W847" s="0"/>
      <c r="Y847" s="0"/>
      <c r="Z847" s="0"/>
      <c r="AA847" s="0"/>
      <c r="AC847" s="0"/>
      <c r="AD847" s="0"/>
      <c r="AE847" s="0"/>
      <c r="AG847" s="0"/>
      <c r="AH847" s="0"/>
      <c r="AI847" s="0"/>
      <c r="AK847" s="0"/>
      <c r="AL847" s="0"/>
      <c r="AM847" s="0"/>
      <c r="AO847" s="0"/>
      <c r="AP847" s="0"/>
      <c r="AQ847" s="0"/>
      <c r="AS847" s="0"/>
      <c r="AT847" s="0"/>
      <c r="AU847" s="0"/>
      <c r="AW847" s="0"/>
      <c r="AX847" s="0"/>
      <c r="AY847" s="0"/>
      <c r="BA847" s="0"/>
      <c r="BB847" s="0"/>
      <c r="BC847" s="0"/>
      <c r="BE847" s="0"/>
      <c r="BF847" s="0"/>
      <c r="BG847" s="0"/>
      <c r="BI847" s="0"/>
      <c r="BJ847" s="0"/>
      <c r="BK847" s="0"/>
      <c r="BM847" s="0"/>
      <c r="BN847" s="0"/>
      <c r="BO847" s="0"/>
    </row>
    <row r="848" customFormat="false" ht="12.75" hidden="false" customHeight="false" outlineLevel="0" collapsed="false">
      <c r="A848" s="0"/>
      <c r="B848" s="0"/>
      <c r="C848" s="0"/>
      <c r="E848" s="0"/>
      <c r="F848" s="0"/>
      <c r="G848" s="0"/>
      <c r="I848" s="0"/>
      <c r="J848" s="0"/>
      <c r="K848" s="0"/>
      <c r="M848" s="0"/>
      <c r="N848" s="0"/>
      <c r="O848" s="0"/>
      <c r="Q848" s="0"/>
      <c r="R848" s="0"/>
      <c r="S848" s="0"/>
      <c r="U848" s="0"/>
      <c r="V848" s="0"/>
      <c r="W848" s="0"/>
      <c r="Y848" s="0"/>
      <c r="Z848" s="0"/>
      <c r="AA848" s="0"/>
      <c r="AC848" s="0"/>
      <c r="AD848" s="0"/>
      <c r="AE848" s="0"/>
      <c r="AG848" s="0"/>
      <c r="AH848" s="0"/>
      <c r="AI848" s="0"/>
      <c r="AK848" s="0"/>
      <c r="AL848" s="0"/>
      <c r="AM848" s="0"/>
      <c r="AO848" s="0"/>
      <c r="AP848" s="0"/>
      <c r="AQ848" s="0"/>
      <c r="AS848" s="0"/>
      <c r="AT848" s="0"/>
      <c r="AU848" s="0"/>
      <c r="AW848" s="0"/>
      <c r="AX848" s="0"/>
      <c r="AY848" s="0"/>
      <c r="BA848" s="0"/>
      <c r="BB848" s="0"/>
      <c r="BC848" s="0"/>
      <c r="BE848" s="0"/>
      <c r="BF848" s="0"/>
      <c r="BG848" s="0"/>
      <c r="BI848" s="0"/>
      <c r="BJ848" s="0"/>
      <c r="BK848" s="0"/>
      <c r="BM848" s="0"/>
      <c r="BN848" s="0"/>
      <c r="BO848" s="0"/>
    </row>
    <row r="849" customFormat="false" ht="12.75" hidden="false" customHeight="false" outlineLevel="0" collapsed="false">
      <c r="A849" s="0"/>
      <c r="B849" s="0"/>
      <c r="C849" s="0"/>
      <c r="E849" s="0"/>
      <c r="F849" s="0"/>
      <c r="G849" s="0"/>
      <c r="I849" s="0"/>
      <c r="J849" s="0"/>
      <c r="K849" s="0"/>
      <c r="M849" s="0"/>
      <c r="N849" s="0"/>
      <c r="O849" s="0"/>
      <c r="Q849" s="0"/>
      <c r="R849" s="0"/>
      <c r="S849" s="0"/>
      <c r="U849" s="0"/>
      <c r="V849" s="0"/>
      <c r="W849" s="0"/>
      <c r="Y849" s="0"/>
      <c r="Z849" s="0"/>
      <c r="AA849" s="0"/>
      <c r="AC849" s="0"/>
      <c r="AD849" s="0"/>
      <c r="AE849" s="0"/>
      <c r="AG849" s="0"/>
      <c r="AH849" s="0"/>
      <c r="AI849" s="0"/>
      <c r="AK849" s="0"/>
      <c r="AL849" s="0"/>
      <c r="AM849" s="0"/>
      <c r="AO849" s="0"/>
      <c r="AP849" s="0"/>
      <c r="AQ849" s="0"/>
      <c r="AS849" s="0"/>
      <c r="AT849" s="0"/>
      <c r="AU849" s="0"/>
      <c r="AW849" s="0"/>
      <c r="AX849" s="0"/>
      <c r="AY849" s="0"/>
      <c r="BA849" s="0"/>
      <c r="BB849" s="0"/>
      <c r="BC849" s="0"/>
      <c r="BE849" s="0"/>
      <c r="BF849" s="0"/>
      <c r="BG849" s="0"/>
      <c r="BI849" s="0"/>
      <c r="BJ849" s="0"/>
      <c r="BK849" s="0"/>
      <c r="BM849" s="0"/>
      <c r="BN849" s="0"/>
      <c r="BO849" s="0"/>
    </row>
    <row r="850" customFormat="false" ht="12.75" hidden="false" customHeight="false" outlineLevel="0" collapsed="false">
      <c r="A850" s="0"/>
      <c r="B850" s="0"/>
      <c r="C850" s="0"/>
      <c r="E850" s="0"/>
      <c r="F850" s="0"/>
      <c r="G850" s="0"/>
      <c r="I850" s="0"/>
      <c r="J850" s="0"/>
      <c r="K850" s="0"/>
      <c r="M850" s="0"/>
      <c r="N850" s="0"/>
      <c r="O850" s="0"/>
      <c r="Q850" s="0"/>
      <c r="R850" s="0"/>
      <c r="S850" s="0"/>
      <c r="U850" s="0"/>
      <c r="V850" s="0"/>
      <c r="W850" s="0"/>
      <c r="Y850" s="0"/>
      <c r="Z850" s="0"/>
      <c r="AA850" s="0"/>
      <c r="AC850" s="0"/>
      <c r="AD850" s="0"/>
      <c r="AE850" s="0"/>
      <c r="AG850" s="0"/>
      <c r="AH850" s="0"/>
      <c r="AI850" s="0"/>
      <c r="AK850" s="0"/>
      <c r="AL850" s="0"/>
      <c r="AM850" s="0"/>
      <c r="AO850" s="0"/>
      <c r="AP850" s="0"/>
      <c r="AQ850" s="0"/>
      <c r="AS850" s="0"/>
      <c r="AT850" s="0"/>
      <c r="AU850" s="0"/>
      <c r="AW850" s="0"/>
      <c r="AX850" s="0"/>
      <c r="AY850" s="0"/>
      <c r="BA850" s="0"/>
      <c r="BB850" s="0"/>
      <c r="BC850" s="0"/>
      <c r="BE850" s="0"/>
      <c r="BF850" s="0"/>
      <c r="BG850" s="0"/>
      <c r="BI850" s="0"/>
      <c r="BJ850" s="0"/>
      <c r="BK850" s="0"/>
      <c r="BM850" s="0"/>
      <c r="BN850" s="0"/>
      <c r="BO850" s="0"/>
    </row>
    <row r="851" customFormat="false" ht="12.75" hidden="false" customHeight="false" outlineLevel="0" collapsed="false">
      <c r="A851" s="0"/>
      <c r="B851" s="0"/>
      <c r="C851" s="0"/>
      <c r="E851" s="0"/>
      <c r="F851" s="0"/>
      <c r="G851" s="0"/>
      <c r="I851" s="0"/>
      <c r="J851" s="0"/>
      <c r="K851" s="0"/>
      <c r="M851" s="0"/>
      <c r="N851" s="0"/>
      <c r="O851" s="0"/>
      <c r="Q851" s="0"/>
      <c r="R851" s="0"/>
      <c r="S851" s="0"/>
      <c r="U851" s="0"/>
      <c r="V851" s="0"/>
      <c r="W851" s="0"/>
      <c r="Y851" s="0"/>
      <c r="Z851" s="0"/>
      <c r="AA851" s="0"/>
      <c r="AC851" s="0"/>
      <c r="AD851" s="0"/>
      <c r="AE851" s="0"/>
      <c r="AG851" s="0"/>
      <c r="AH851" s="0"/>
      <c r="AI851" s="0"/>
      <c r="AK851" s="0"/>
      <c r="AL851" s="0"/>
      <c r="AM851" s="0"/>
      <c r="AO851" s="0"/>
      <c r="AP851" s="0"/>
      <c r="AQ851" s="0"/>
      <c r="AS851" s="0"/>
      <c r="AT851" s="0"/>
      <c r="AU851" s="0"/>
      <c r="AW851" s="0"/>
      <c r="AX851" s="0"/>
      <c r="AY851" s="0"/>
      <c r="BA851" s="0"/>
      <c r="BB851" s="0"/>
      <c r="BC851" s="0"/>
      <c r="BE851" s="0"/>
      <c r="BF851" s="0"/>
      <c r="BG851" s="0"/>
      <c r="BI851" s="0"/>
      <c r="BJ851" s="0"/>
      <c r="BK851" s="0"/>
      <c r="BM851" s="0"/>
      <c r="BN851" s="0"/>
      <c r="BO851" s="0"/>
    </row>
    <row r="852" customFormat="false" ht="12.75" hidden="false" customHeight="false" outlineLevel="0" collapsed="false">
      <c r="A852" s="0"/>
      <c r="B852" s="0"/>
      <c r="C852" s="0"/>
      <c r="E852" s="0"/>
      <c r="F852" s="0"/>
      <c r="G852" s="0"/>
      <c r="I852" s="0"/>
      <c r="J852" s="0"/>
      <c r="K852" s="0"/>
      <c r="M852" s="0"/>
      <c r="N852" s="0"/>
      <c r="O852" s="0"/>
      <c r="Q852" s="0"/>
      <c r="R852" s="0"/>
      <c r="S852" s="0"/>
      <c r="U852" s="0"/>
      <c r="V852" s="0"/>
      <c r="W852" s="0"/>
      <c r="Y852" s="0"/>
      <c r="Z852" s="0"/>
      <c r="AA852" s="0"/>
      <c r="AC852" s="0"/>
      <c r="AD852" s="0"/>
      <c r="AE852" s="0"/>
      <c r="AG852" s="0"/>
      <c r="AH852" s="0"/>
      <c r="AI852" s="0"/>
      <c r="AK852" s="0"/>
      <c r="AL852" s="0"/>
      <c r="AM852" s="0"/>
      <c r="AO852" s="0"/>
      <c r="AP852" s="0"/>
      <c r="AQ852" s="0"/>
      <c r="AS852" s="0"/>
      <c r="AT852" s="0"/>
      <c r="AU852" s="0"/>
      <c r="AW852" s="0"/>
      <c r="AX852" s="0"/>
      <c r="AY852" s="0"/>
      <c r="BA852" s="0"/>
      <c r="BB852" s="0"/>
      <c r="BC852" s="0"/>
      <c r="BE852" s="0"/>
      <c r="BF852" s="0"/>
      <c r="BG852" s="0"/>
      <c r="BI852" s="0"/>
      <c r="BJ852" s="0"/>
      <c r="BK852" s="0"/>
      <c r="BM852" s="0"/>
      <c r="BN852" s="0"/>
      <c r="BO852" s="0"/>
    </row>
    <row r="853" customFormat="false" ht="12.75" hidden="false" customHeight="false" outlineLevel="0" collapsed="false">
      <c r="A853" s="0"/>
      <c r="B853" s="0"/>
      <c r="C853" s="0"/>
      <c r="E853" s="0"/>
      <c r="F853" s="0"/>
      <c r="G853" s="0"/>
      <c r="I853" s="0"/>
      <c r="J853" s="0"/>
      <c r="K853" s="0"/>
      <c r="M853" s="0"/>
      <c r="N853" s="0"/>
      <c r="O853" s="0"/>
      <c r="Q853" s="0"/>
      <c r="R853" s="0"/>
      <c r="S853" s="0"/>
      <c r="U853" s="0"/>
      <c r="V853" s="0"/>
      <c r="W853" s="0"/>
      <c r="Y853" s="0"/>
      <c r="Z853" s="0"/>
      <c r="AA853" s="0"/>
      <c r="AC853" s="0"/>
      <c r="AD853" s="0"/>
      <c r="AE853" s="0"/>
      <c r="AG853" s="0"/>
      <c r="AH853" s="0"/>
      <c r="AI853" s="0"/>
      <c r="AK853" s="0"/>
      <c r="AL853" s="0"/>
      <c r="AM853" s="0"/>
      <c r="AO853" s="0"/>
      <c r="AP853" s="0"/>
      <c r="AQ853" s="0"/>
      <c r="AS853" s="0"/>
      <c r="AT853" s="0"/>
      <c r="AU853" s="0"/>
      <c r="AW853" s="0"/>
      <c r="AX853" s="0"/>
      <c r="AY853" s="0"/>
      <c r="BA853" s="0"/>
      <c r="BB853" s="0"/>
      <c r="BC853" s="0"/>
      <c r="BE853" s="0"/>
      <c r="BF853" s="0"/>
      <c r="BG853" s="0"/>
      <c r="BI853" s="0"/>
      <c r="BJ853" s="0"/>
      <c r="BK853" s="0"/>
      <c r="BM853" s="0"/>
      <c r="BN853" s="0"/>
      <c r="BO853" s="0"/>
    </row>
    <row r="854" customFormat="false" ht="12.75" hidden="false" customHeight="false" outlineLevel="0" collapsed="false">
      <c r="A854" s="0"/>
      <c r="B854" s="0"/>
      <c r="C854" s="0"/>
      <c r="E854" s="0"/>
      <c r="F854" s="0"/>
      <c r="G854" s="0"/>
      <c r="I854" s="0"/>
      <c r="J854" s="0"/>
      <c r="K854" s="0"/>
      <c r="M854" s="0"/>
      <c r="N854" s="0"/>
      <c r="O854" s="0"/>
      <c r="Q854" s="0"/>
      <c r="R854" s="0"/>
      <c r="S854" s="0"/>
      <c r="U854" s="0"/>
      <c r="V854" s="0"/>
      <c r="W854" s="0"/>
      <c r="Y854" s="0"/>
      <c r="Z854" s="0"/>
      <c r="AA854" s="0"/>
      <c r="AC854" s="0"/>
      <c r="AD854" s="0"/>
      <c r="AE854" s="0"/>
      <c r="AG854" s="0"/>
      <c r="AH854" s="0"/>
      <c r="AI854" s="0"/>
      <c r="AK854" s="0"/>
      <c r="AL854" s="0"/>
      <c r="AM854" s="0"/>
      <c r="AO854" s="0"/>
      <c r="AP854" s="0"/>
      <c r="AQ854" s="0"/>
      <c r="AS854" s="0"/>
      <c r="AT854" s="0"/>
      <c r="AU854" s="0"/>
      <c r="AW854" s="0"/>
      <c r="AX854" s="0"/>
      <c r="AY854" s="0"/>
      <c r="BA854" s="0"/>
      <c r="BB854" s="0"/>
      <c r="BC854" s="0"/>
      <c r="BE854" s="0"/>
      <c r="BF854" s="0"/>
      <c r="BG854" s="0"/>
      <c r="BI854" s="0"/>
      <c r="BJ854" s="0"/>
      <c r="BK854" s="0"/>
      <c r="BM854" s="0"/>
      <c r="BN854" s="0"/>
      <c r="BO854" s="0"/>
    </row>
    <row r="855" customFormat="false" ht="12.75" hidden="false" customHeight="false" outlineLevel="0" collapsed="false">
      <c r="A855" s="0"/>
      <c r="B855" s="0"/>
      <c r="C855" s="0"/>
      <c r="E855" s="0"/>
      <c r="F855" s="0"/>
      <c r="G855" s="0"/>
      <c r="I855" s="0"/>
      <c r="J855" s="0"/>
      <c r="K855" s="0"/>
      <c r="M855" s="0"/>
      <c r="N855" s="0"/>
      <c r="O855" s="0"/>
      <c r="Q855" s="0"/>
      <c r="R855" s="0"/>
      <c r="S855" s="0"/>
      <c r="U855" s="0"/>
      <c r="V855" s="0"/>
      <c r="W855" s="0"/>
      <c r="Y855" s="0"/>
      <c r="Z855" s="0"/>
      <c r="AA855" s="0"/>
      <c r="AC855" s="0"/>
      <c r="AD855" s="0"/>
      <c r="AE855" s="0"/>
      <c r="AG855" s="0"/>
      <c r="AH855" s="0"/>
      <c r="AI855" s="0"/>
      <c r="AK855" s="0"/>
      <c r="AL855" s="0"/>
      <c r="AM855" s="0"/>
      <c r="AO855" s="0"/>
      <c r="AP855" s="0"/>
      <c r="AQ855" s="0"/>
      <c r="AS855" s="0"/>
      <c r="AT855" s="0"/>
      <c r="AU855" s="0"/>
      <c r="AW855" s="0"/>
      <c r="AX855" s="0"/>
      <c r="AY855" s="0"/>
      <c r="BA855" s="0"/>
      <c r="BB855" s="0"/>
      <c r="BC855" s="0"/>
      <c r="BE855" s="0"/>
      <c r="BF855" s="0"/>
      <c r="BG855" s="0"/>
      <c r="BI855" s="0"/>
      <c r="BJ855" s="0"/>
      <c r="BK855" s="0"/>
      <c r="BM855" s="0"/>
      <c r="BN855" s="0"/>
      <c r="BO855" s="0"/>
    </row>
    <row r="856" customFormat="false" ht="12.75" hidden="false" customHeight="false" outlineLevel="0" collapsed="false">
      <c r="A856" s="0"/>
      <c r="B856" s="0"/>
      <c r="C856" s="0"/>
      <c r="E856" s="0"/>
      <c r="F856" s="0"/>
      <c r="G856" s="0"/>
      <c r="I856" s="0"/>
      <c r="J856" s="0"/>
      <c r="K856" s="0"/>
      <c r="M856" s="0"/>
      <c r="N856" s="0"/>
      <c r="O856" s="0"/>
      <c r="Q856" s="0"/>
      <c r="R856" s="0"/>
      <c r="S856" s="0"/>
      <c r="U856" s="0"/>
      <c r="V856" s="0"/>
      <c r="W856" s="0"/>
      <c r="Y856" s="0"/>
      <c r="Z856" s="0"/>
      <c r="AA856" s="0"/>
      <c r="AC856" s="0"/>
      <c r="AD856" s="0"/>
      <c r="AE856" s="0"/>
      <c r="AG856" s="0"/>
      <c r="AH856" s="0"/>
      <c r="AI856" s="0"/>
      <c r="AK856" s="0"/>
      <c r="AL856" s="0"/>
      <c r="AM856" s="0"/>
      <c r="AO856" s="0"/>
      <c r="AP856" s="0"/>
      <c r="AQ856" s="0"/>
      <c r="AS856" s="0"/>
      <c r="AT856" s="0"/>
      <c r="AU856" s="0"/>
      <c r="AW856" s="0"/>
      <c r="AX856" s="0"/>
      <c r="AY856" s="0"/>
      <c r="BA856" s="0"/>
      <c r="BB856" s="0"/>
      <c r="BC856" s="0"/>
      <c r="BE856" s="0"/>
      <c r="BF856" s="0"/>
      <c r="BG856" s="0"/>
      <c r="BI856" s="0"/>
      <c r="BJ856" s="0"/>
      <c r="BK856" s="0"/>
      <c r="BM856" s="0"/>
      <c r="BN856" s="0"/>
      <c r="BO856" s="0"/>
    </row>
    <row r="857" customFormat="false" ht="12.75" hidden="false" customHeight="false" outlineLevel="0" collapsed="false">
      <c r="A857" s="0"/>
      <c r="B857" s="0"/>
      <c r="C857" s="0"/>
      <c r="E857" s="0"/>
      <c r="F857" s="0"/>
      <c r="G857" s="0"/>
      <c r="I857" s="0"/>
      <c r="J857" s="0"/>
      <c r="K857" s="0"/>
      <c r="M857" s="0"/>
      <c r="N857" s="0"/>
      <c r="O857" s="0"/>
      <c r="Q857" s="0"/>
      <c r="R857" s="0"/>
      <c r="S857" s="0"/>
      <c r="U857" s="0"/>
      <c r="V857" s="0"/>
      <c r="W857" s="0"/>
      <c r="Y857" s="0"/>
      <c r="Z857" s="0"/>
      <c r="AA857" s="0"/>
      <c r="AC857" s="0"/>
      <c r="AD857" s="0"/>
      <c r="AE857" s="0"/>
      <c r="AG857" s="0"/>
      <c r="AH857" s="0"/>
      <c r="AI857" s="0"/>
      <c r="AK857" s="0"/>
      <c r="AL857" s="0"/>
      <c r="AM857" s="0"/>
      <c r="AO857" s="0"/>
      <c r="AP857" s="0"/>
      <c r="AQ857" s="0"/>
      <c r="AS857" s="0"/>
      <c r="AT857" s="0"/>
      <c r="AU857" s="0"/>
      <c r="AW857" s="0"/>
      <c r="AX857" s="0"/>
      <c r="AY857" s="0"/>
      <c r="BA857" s="0"/>
      <c r="BB857" s="0"/>
      <c r="BC857" s="0"/>
      <c r="BE857" s="0"/>
      <c r="BF857" s="0"/>
      <c r="BG857" s="0"/>
      <c r="BI857" s="0"/>
      <c r="BJ857" s="0"/>
      <c r="BK857" s="0"/>
      <c r="BM857" s="0"/>
      <c r="BN857" s="0"/>
      <c r="BO857" s="0"/>
    </row>
    <row r="858" customFormat="false" ht="12.75" hidden="false" customHeight="false" outlineLevel="0" collapsed="false">
      <c r="A858" s="0"/>
      <c r="B858" s="0"/>
      <c r="C858" s="0"/>
      <c r="E858" s="0"/>
      <c r="F858" s="0"/>
      <c r="G858" s="0"/>
      <c r="I858" s="0"/>
      <c r="J858" s="0"/>
      <c r="K858" s="0"/>
      <c r="M858" s="0"/>
      <c r="N858" s="0"/>
      <c r="O858" s="0"/>
      <c r="Q858" s="0"/>
      <c r="R858" s="0"/>
      <c r="S858" s="0"/>
      <c r="U858" s="0"/>
      <c r="V858" s="0"/>
      <c r="W858" s="0"/>
      <c r="Y858" s="0"/>
      <c r="Z858" s="0"/>
      <c r="AA858" s="0"/>
      <c r="AC858" s="0"/>
      <c r="AD858" s="0"/>
      <c r="AE858" s="0"/>
      <c r="AG858" s="0"/>
      <c r="AH858" s="0"/>
      <c r="AI858" s="0"/>
      <c r="AK858" s="0"/>
      <c r="AL858" s="0"/>
      <c r="AM858" s="0"/>
      <c r="AO858" s="0"/>
      <c r="AP858" s="0"/>
      <c r="AQ858" s="0"/>
      <c r="AS858" s="0"/>
      <c r="AT858" s="0"/>
      <c r="AU858" s="0"/>
      <c r="AW858" s="0"/>
      <c r="AX858" s="0"/>
      <c r="AY858" s="0"/>
      <c r="BA858" s="0"/>
      <c r="BB858" s="0"/>
      <c r="BC858" s="0"/>
      <c r="BE858" s="0"/>
      <c r="BF858" s="0"/>
      <c r="BG858" s="0"/>
      <c r="BI858" s="0"/>
      <c r="BJ858" s="0"/>
      <c r="BK858" s="0"/>
      <c r="BM858" s="0"/>
      <c r="BN858" s="0"/>
      <c r="BO858" s="0"/>
    </row>
    <row r="859" customFormat="false" ht="12.75" hidden="false" customHeight="false" outlineLevel="0" collapsed="false">
      <c r="A859" s="0"/>
      <c r="B859" s="0"/>
      <c r="C859" s="0"/>
      <c r="E859" s="0"/>
      <c r="F859" s="0"/>
      <c r="G859" s="0"/>
      <c r="I859" s="0"/>
      <c r="J859" s="0"/>
      <c r="K859" s="0"/>
      <c r="M859" s="0"/>
      <c r="N859" s="0"/>
      <c r="O859" s="0"/>
      <c r="Q859" s="0"/>
      <c r="R859" s="0"/>
      <c r="S859" s="0"/>
      <c r="U859" s="0"/>
      <c r="V859" s="0"/>
      <c r="W859" s="0"/>
      <c r="Y859" s="0"/>
      <c r="Z859" s="0"/>
      <c r="AA859" s="0"/>
      <c r="AC859" s="0"/>
      <c r="AD859" s="0"/>
      <c r="AE859" s="0"/>
      <c r="AG859" s="0"/>
      <c r="AH859" s="0"/>
      <c r="AI859" s="0"/>
      <c r="AK859" s="0"/>
      <c r="AL859" s="0"/>
      <c r="AM859" s="0"/>
      <c r="AO859" s="0"/>
      <c r="AP859" s="0"/>
      <c r="AQ859" s="0"/>
      <c r="AS859" s="0"/>
      <c r="AT859" s="0"/>
      <c r="AU859" s="0"/>
      <c r="AW859" s="0"/>
      <c r="AX859" s="0"/>
      <c r="AY859" s="0"/>
      <c r="BA859" s="0"/>
      <c r="BB859" s="0"/>
      <c r="BC859" s="0"/>
      <c r="BE859" s="0"/>
      <c r="BF859" s="0"/>
      <c r="BG859" s="0"/>
      <c r="BI859" s="0"/>
      <c r="BJ859" s="0"/>
      <c r="BK859" s="0"/>
      <c r="BM859" s="0"/>
      <c r="BN859" s="0"/>
      <c r="BO859" s="0"/>
    </row>
    <row r="860" customFormat="false" ht="12.75" hidden="false" customHeight="false" outlineLevel="0" collapsed="false">
      <c r="A860" s="0"/>
      <c r="B860" s="0"/>
      <c r="C860" s="0"/>
      <c r="E860" s="0"/>
      <c r="F860" s="0"/>
      <c r="G860" s="0"/>
      <c r="I860" s="0"/>
      <c r="J860" s="0"/>
      <c r="K860" s="0"/>
      <c r="M860" s="0"/>
      <c r="N860" s="0"/>
      <c r="O860" s="0"/>
      <c r="Q860" s="0"/>
      <c r="R860" s="0"/>
      <c r="S860" s="0"/>
      <c r="U860" s="0"/>
      <c r="V860" s="0"/>
      <c r="W860" s="0"/>
      <c r="Y860" s="0"/>
      <c r="Z860" s="0"/>
      <c r="AA860" s="0"/>
      <c r="AC860" s="0"/>
      <c r="AD860" s="0"/>
      <c r="AE860" s="0"/>
      <c r="AG860" s="0"/>
      <c r="AH860" s="0"/>
      <c r="AI860" s="0"/>
      <c r="AK860" s="0"/>
      <c r="AL860" s="0"/>
      <c r="AM860" s="0"/>
      <c r="AO860" s="0"/>
      <c r="AP860" s="0"/>
      <c r="AQ860" s="0"/>
      <c r="AS860" s="0"/>
      <c r="AT860" s="0"/>
      <c r="AU860" s="0"/>
      <c r="AW860" s="0"/>
      <c r="AX860" s="0"/>
      <c r="AY860" s="0"/>
      <c r="BA860" s="0"/>
      <c r="BB860" s="0"/>
      <c r="BC860" s="0"/>
      <c r="BE860" s="0"/>
      <c r="BF860" s="0"/>
      <c r="BG860" s="0"/>
      <c r="BI860" s="0"/>
      <c r="BJ860" s="0"/>
      <c r="BK860" s="0"/>
      <c r="BM860" s="0"/>
      <c r="BN860" s="0"/>
      <c r="BO860" s="0"/>
    </row>
    <row r="861" customFormat="false" ht="12.75" hidden="false" customHeight="false" outlineLevel="0" collapsed="false">
      <c r="A861" s="0"/>
      <c r="B861" s="0"/>
      <c r="C861" s="0"/>
      <c r="E861" s="0"/>
      <c r="F861" s="0"/>
      <c r="G861" s="0"/>
      <c r="I861" s="0"/>
      <c r="J861" s="0"/>
      <c r="K861" s="0"/>
      <c r="M861" s="0"/>
      <c r="N861" s="0"/>
      <c r="O861" s="0"/>
      <c r="Q861" s="0"/>
      <c r="R861" s="0"/>
      <c r="S861" s="0"/>
      <c r="U861" s="0"/>
      <c r="V861" s="0"/>
      <c r="W861" s="0"/>
      <c r="Y861" s="0"/>
      <c r="Z861" s="0"/>
      <c r="AA861" s="0"/>
      <c r="AC861" s="0"/>
      <c r="AD861" s="0"/>
      <c r="AE861" s="0"/>
      <c r="AG861" s="0"/>
      <c r="AH861" s="0"/>
      <c r="AI861" s="0"/>
      <c r="AK861" s="0"/>
      <c r="AL861" s="0"/>
      <c r="AM861" s="0"/>
      <c r="AO861" s="0"/>
      <c r="AP861" s="0"/>
      <c r="AQ861" s="0"/>
      <c r="AS861" s="0"/>
      <c r="AT861" s="0"/>
      <c r="AU861" s="0"/>
      <c r="AW861" s="0"/>
      <c r="AX861" s="0"/>
      <c r="AY861" s="0"/>
      <c r="BA861" s="0"/>
      <c r="BB861" s="0"/>
      <c r="BC861" s="0"/>
      <c r="BE861" s="0"/>
      <c r="BF861" s="0"/>
      <c r="BG861" s="0"/>
      <c r="BI861" s="0"/>
      <c r="BJ861" s="0"/>
      <c r="BK861" s="0"/>
      <c r="BM861" s="0"/>
      <c r="BN861" s="0"/>
      <c r="BO861" s="0"/>
    </row>
    <row r="862" customFormat="false" ht="12.75" hidden="false" customHeight="false" outlineLevel="0" collapsed="false">
      <c r="A862" s="0"/>
      <c r="B862" s="0"/>
      <c r="C862" s="0"/>
      <c r="E862" s="0"/>
      <c r="F862" s="0"/>
      <c r="G862" s="0"/>
      <c r="I862" s="0"/>
      <c r="J862" s="0"/>
      <c r="K862" s="0"/>
      <c r="M862" s="0"/>
      <c r="N862" s="0"/>
      <c r="O862" s="0"/>
      <c r="Q862" s="0"/>
      <c r="R862" s="0"/>
      <c r="S862" s="0"/>
      <c r="U862" s="0"/>
      <c r="V862" s="0"/>
      <c r="W862" s="0"/>
      <c r="Y862" s="0"/>
      <c r="Z862" s="0"/>
      <c r="AA862" s="0"/>
      <c r="AC862" s="0"/>
      <c r="AD862" s="0"/>
      <c r="AE862" s="0"/>
      <c r="AG862" s="0"/>
      <c r="AH862" s="0"/>
      <c r="AI862" s="0"/>
      <c r="AK862" s="0"/>
      <c r="AL862" s="0"/>
      <c r="AM862" s="0"/>
      <c r="AO862" s="0"/>
      <c r="AP862" s="0"/>
      <c r="AQ862" s="0"/>
      <c r="AS862" s="0"/>
      <c r="AT862" s="0"/>
      <c r="AU862" s="0"/>
      <c r="AW862" s="0"/>
      <c r="AX862" s="0"/>
      <c r="AY862" s="0"/>
      <c r="BA862" s="0"/>
      <c r="BB862" s="0"/>
      <c r="BC862" s="0"/>
      <c r="BE862" s="0"/>
      <c r="BF862" s="0"/>
      <c r="BG862" s="0"/>
      <c r="BI862" s="0"/>
      <c r="BJ862" s="0"/>
      <c r="BK862" s="0"/>
      <c r="BM862" s="0"/>
      <c r="BN862" s="0"/>
      <c r="BO862" s="0"/>
    </row>
    <row r="863" customFormat="false" ht="12.75" hidden="false" customHeight="false" outlineLevel="0" collapsed="false">
      <c r="A863" s="0"/>
      <c r="B863" s="0"/>
      <c r="C863" s="0"/>
      <c r="E863" s="0"/>
      <c r="F863" s="0"/>
      <c r="G863" s="0"/>
      <c r="I863" s="0"/>
      <c r="J863" s="0"/>
      <c r="K863" s="0"/>
      <c r="M863" s="0"/>
      <c r="N863" s="0"/>
      <c r="O863" s="0"/>
      <c r="Q863" s="0"/>
      <c r="R863" s="0"/>
      <c r="S863" s="0"/>
      <c r="U863" s="0"/>
      <c r="V863" s="0"/>
      <c r="W863" s="0"/>
      <c r="Y863" s="0"/>
      <c r="Z863" s="0"/>
      <c r="AA863" s="0"/>
      <c r="AC863" s="0"/>
      <c r="AD863" s="0"/>
      <c r="AE863" s="0"/>
      <c r="AG863" s="0"/>
      <c r="AH863" s="0"/>
      <c r="AI863" s="0"/>
      <c r="AK863" s="0"/>
      <c r="AL863" s="0"/>
      <c r="AM863" s="0"/>
      <c r="AO863" s="0"/>
      <c r="AP863" s="0"/>
      <c r="AQ863" s="0"/>
      <c r="AS863" s="0"/>
      <c r="AT863" s="0"/>
      <c r="AU863" s="0"/>
      <c r="AW863" s="0"/>
      <c r="AX863" s="0"/>
      <c r="AY863" s="0"/>
      <c r="BA863" s="0"/>
      <c r="BB863" s="0"/>
      <c r="BC863" s="0"/>
      <c r="BE863" s="0"/>
      <c r="BF863" s="0"/>
      <c r="BG863" s="0"/>
      <c r="BI863" s="0"/>
      <c r="BJ863" s="0"/>
      <c r="BK863" s="0"/>
      <c r="BM863" s="0"/>
      <c r="BN863" s="0"/>
      <c r="BO863" s="0"/>
    </row>
    <row r="864" customFormat="false" ht="12.75" hidden="false" customHeight="false" outlineLevel="0" collapsed="false">
      <c r="A864" s="0"/>
      <c r="B864" s="0"/>
      <c r="C864" s="0"/>
      <c r="E864" s="0"/>
      <c r="F864" s="0"/>
      <c r="G864" s="0"/>
      <c r="I864" s="0"/>
      <c r="J864" s="0"/>
      <c r="K864" s="0"/>
      <c r="M864" s="0"/>
      <c r="N864" s="0"/>
      <c r="O864" s="0"/>
      <c r="Q864" s="0"/>
      <c r="R864" s="0"/>
      <c r="S864" s="0"/>
      <c r="U864" s="0"/>
      <c r="V864" s="0"/>
      <c r="W864" s="0"/>
      <c r="Y864" s="0"/>
      <c r="Z864" s="0"/>
      <c r="AA864" s="0"/>
      <c r="AC864" s="0"/>
      <c r="AD864" s="0"/>
      <c r="AE864" s="0"/>
      <c r="AG864" s="0"/>
      <c r="AH864" s="0"/>
      <c r="AI864" s="0"/>
      <c r="AK864" s="0"/>
      <c r="AL864" s="0"/>
      <c r="AM864" s="0"/>
      <c r="AO864" s="0"/>
      <c r="AP864" s="0"/>
      <c r="AQ864" s="0"/>
      <c r="AS864" s="0"/>
      <c r="AT864" s="0"/>
      <c r="AU864" s="0"/>
      <c r="AW864" s="0"/>
      <c r="AX864" s="0"/>
      <c r="AY864" s="0"/>
      <c r="BA864" s="0"/>
      <c r="BB864" s="0"/>
      <c r="BC864" s="0"/>
      <c r="BE864" s="0"/>
      <c r="BF864" s="0"/>
      <c r="BG864" s="0"/>
      <c r="BI864" s="0"/>
      <c r="BJ864" s="0"/>
      <c r="BK864" s="0"/>
      <c r="BM864" s="0"/>
      <c r="BN864" s="0"/>
      <c r="BO864" s="0"/>
    </row>
    <row r="865" customFormat="false" ht="12.75" hidden="false" customHeight="false" outlineLevel="0" collapsed="false">
      <c r="A865" s="0"/>
      <c r="B865" s="0"/>
      <c r="C865" s="0"/>
      <c r="E865" s="0"/>
      <c r="F865" s="0"/>
      <c r="G865" s="0"/>
      <c r="I865" s="0"/>
      <c r="J865" s="0"/>
      <c r="K865" s="0"/>
      <c r="M865" s="0"/>
      <c r="N865" s="0"/>
      <c r="O865" s="0"/>
      <c r="Q865" s="0"/>
      <c r="R865" s="0"/>
      <c r="S865" s="0"/>
      <c r="U865" s="0"/>
      <c r="V865" s="0"/>
      <c r="W865" s="0"/>
      <c r="Y865" s="0"/>
      <c r="Z865" s="0"/>
      <c r="AA865" s="0"/>
      <c r="AC865" s="0"/>
      <c r="AD865" s="0"/>
      <c r="AE865" s="0"/>
      <c r="AG865" s="0"/>
      <c r="AH865" s="0"/>
      <c r="AI865" s="0"/>
      <c r="AK865" s="0"/>
      <c r="AL865" s="0"/>
      <c r="AM865" s="0"/>
      <c r="AO865" s="0"/>
      <c r="AP865" s="0"/>
      <c r="AQ865" s="0"/>
      <c r="AS865" s="0"/>
      <c r="AT865" s="0"/>
      <c r="AU865" s="0"/>
      <c r="AW865" s="0"/>
      <c r="AX865" s="0"/>
      <c r="AY865" s="0"/>
      <c r="BA865" s="0"/>
      <c r="BB865" s="0"/>
      <c r="BC865" s="0"/>
      <c r="BE865" s="0"/>
      <c r="BF865" s="0"/>
      <c r="BG865" s="0"/>
      <c r="BI865" s="0"/>
      <c r="BJ865" s="0"/>
      <c r="BK865" s="0"/>
      <c r="BM865" s="0"/>
      <c r="BN865" s="0"/>
      <c r="BO865" s="0"/>
    </row>
    <row r="866" customFormat="false" ht="12.75" hidden="false" customHeight="false" outlineLevel="0" collapsed="false">
      <c r="A866" s="0"/>
      <c r="B866" s="0"/>
      <c r="C866" s="0"/>
      <c r="E866" s="0"/>
      <c r="F866" s="0"/>
      <c r="G866" s="0"/>
      <c r="I866" s="0"/>
      <c r="J866" s="0"/>
      <c r="K866" s="0"/>
      <c r="M866" s="0"/>
      <c r="N866" s="0"/>
      <c r="O866" s="0"/>
      <c r="Q866" s="0"/>
      <c r="R866" s="0"/>
      <c r="S866" s="0"/>
      <c r="U866" s="0"/>
      <c r="V866" s="0"/>
      <c r="W866" s="0"/>
      <c r="Y866" s="0"/>
      <c r="Z866" s="0"/>
      <c r="AA866" s="0"/>
      <c r="AC866" s="0"/>
      <c r="AD866" s="0"/>
      <c r="AE866" s="0"/>
      <c r="AG866" s="0"/>
      <c r="AH866" s="0"/>
      <c r="AI866" s="0"/>
      <c r="AK866" s="0"/>
      <c r="AL866" s="0"/>
      <c r="AM866" s="0"/>
      <c r="AO866" s="0"/>
      <c r="AP866" s="0"/>
      <c r="AQ866" s="0"/>
      <c r="AS866" s="0"/>
      <c r="AT866" s="0"/>
      <c r="AU866" s="0"/>
      <c r="AW866" s="0"/>
      <c r="AX866" s="0"/>
      <c r="AY866" s="0"/>
      <c r="BA866" s="0"/>
      <c r="BB866" s="0"/>
      <c r="BC866" s="0"/>
      <c r="BE866" s="0"/>
      <c r="BF866" s="0"/>
      <c r="BG866" s="0"/>
      <c r="BI866" s="0"/>
      <c r="BJ866" s="0"/>
      <c r="BK866" s="0"/>
      <c r="BM866" s="0"/>
      <c r="BN866" s="0"/>
      <c r="BO866" s="0"/>
    </row>
    <row r="867" customFormat="false" ht="12.75" hidden="false" customHeight="false" outlineLevel="0" collapsed="false">
      <c r="A867" s="0"/>
      <c r="B867" s="0"/>
      <c r="C867" s="0"/>
      <c r="E867" s="0"/>
      <c r="F867" s="0"/>
      <c r="G867" s="0"/>
      <c r="I867" s="0"/>
      <c r="J867" s="0"/>
      <c r="K867" s="0"/>
      <c r="M867" s="0"/>
      <c r="N867" s="0"/>
      <c r="O867" s="0"/>
      <c r="Q867" s="0"/>
      <c r="R867" s="0"/>
      <c r="S867" s="0"/>
      <c r="U867" s="0"/>
      <c r="V867" s="0"/>
      <c r="W867" s="0"/>
      <c r="Y867" s="0"/>
      <c r="Z867" s="0"/>
      <c r="AA867" s="0"/>
      <c r="AC867" s="0"/>
      <c r="AD867" s="0"/>
      <c r="AE867" s="0"/>
      <c r="AG867" s="0"/>
      <c r="AH867" s="0"/>
      <c r="AI867" s="0"/>
      <c r="AK867" s="0"/>
      <c r="AL867" s="0"/>
      <c r="AM867" s="0"/>
      <c r="AO867" s="0"/>
      <c r="AP867" s="0"/>
      <c r="AQ867" s="0"/>
      <c r="AS867" s="0"/>
      <c r="AT867" s="0"/>
      <c r="AU867" s="0"/>
      <c r="AW867" s="0"/>
      <c r="AX867" s="0"/>
      <c r="AY867" s="0"/>
      <c r="BA867" s="0"/>
      <c r="BB867" s="0"/>
      <c r="BC867" s="0"/>
      <c r="BE867" s="0"/>
      <c r="BF867" s="0"/>
      <c r="BG867" s="0"/>
      <c r="BI867" s="0"/>
      <c r="BJ867" s="0"/>
      <c r="BK867" s="0"/>
      <c r="BM867" s="0"/>
      <c r="BN867" s="0"/>
      <c r="BO867" s="0"/>
    </row>
    <row r="868" customFormat="false" ht="12.75" hidden="false" customHeight="false" outlineLevel="0" collapsed="false">
      <c r="A868" s="0"/>
      <c r="B868" s="0"/>
      <c r="C868" s="0"/>
      <c r="E868" s="0"/>
      <c r="F868" s="0"/>
      <c r="G868" s="0"/>
      <c r="I868" s="0"/>
      <c r="J868" s="0"/>
      <c r="K868" s="0"/>
      <c r="M868" s="0"/>
      <c r="N868" s="0"/>
      <c r="O868" s="0"/>
      <c r="Q868" s="0"/>
      <c r="R868" s="0"/>
      <c r="S868" s="0"/>
      <c r="U868" s="0"/>
      <c r="V868" s="0"/>
      <c r="W868" s="0"/>
      <c r="Y868" s="0"/>
      <c r="Z868" s="0"/>
      <c r="AA868" s="0"/>
      <c r="AC868" s="0"/>
      <c r="AD868" s="0"/>
      <c r="AE868" s="0"/>
      <c r="AG868" s="0"/>
      <c r="AH868" s="0"/>
      <c r="AI868" s="0"/>
      <c r="AK868" s="0"/>
      <c r="AL868" s="0"/>
      <c r="AM868" s="0"/>
      <c r="AO868" s="0"/>
      <c r="AP868" s="0"/>
      <c r="AQ868" s="0"/>
      <c r="AS868" s="0"/>
      <c r="AT868" s="0"/>
      <c r="AU868" s="0"/>
      <c r="AW868" s="0"/>
      <c r="AX868" s="0"/>
      <c r="AY868" s="0"/>
      <c r="BA868" s="0"/>
      <c r="BB868" s="0"/>
      <c r="BC868" s="0"/>
      <c r="BE868" s="0"/>
      <c r="BF868" s="0"/>
      <c r="BG868" s="0"/>
      <c r="BI868" s="0"/>
      <c r="BJ868" s="0"/>
      <c r="BK868" s="0"/>
      <c r="BM868" s="0"/>
      <c r="BN868" s="0"/>
      <c r="BO868" s="0"/>
    </row>
    <row r="869" customFormat="false" ht="12.75" hidden="false" customHeight="false" outlineLevel="0" collapsed="false">
      <c r="A869" s="0"/>
      <c r="B869" s="0"/>
      <c r="C869" s="0"/>
      <c r="E869" s="0"/>
      <c r="F869" s="0"/>
      <c r="G869" s="0"/>
      <c r="I869" s="0"/>
      <c r="J869" s="0"/>
      <c r="K869" s="0"/>
      <c r="M869" s="0"/>
      <c r="N869" s="0"/>
      <c r="O869" s="0"/>
      <c r="Q869" s="0"/>
      <c r="R869" s="0"/>
      <c r="S869" s="0"/>
      <c r="U869" s="0"/>
      <c r="V869" s="0"/>
      <c r="W869" s="0"/>
      <c r="Y869" s="0"/>
      <c r="Z869" s="0"/>
      <c r="AA869" s="0"/>
      <c r="AC869" s="0"/>
      <c r="AD869" s="0"/>
      <c r="AE869" s="0"/>
      <c r="AG869" s="0"/>
      <c r="AH869" s="0"/>
      <c r="AI869" s="0"/>
      <c r="AK869" s="0"/>
      <c r="AL869" s="0"/>
      <c r="AM869" s="0"/>
      <c r="AO869" s="0"/>
      <c r="AP869" s="0"/>
      <c r="AQ869" s="0"/>
      <c r="AS869" s="0"/>
      <c r="AT869" s="0"/>
      <c r="AU869" s="0"/>
      <c r="AW869" s="0"/>
      <c r="AX869" s="0"/>
      <c r="AY869" s="0"/>
      <c r="BA869" s="0"/>
      <c r="BB869" s="0"/>
      <c r="BC869" s="0"/>
      <c r="BE869" s="0"/>
      <c r="BF869" s="0"/>
      <c r="BG869" s="0"/>
      <c r="BI869" s="0"/>
      <c r="BJ869" s="0"/>
      <c r="BK869" s="0"/>
      <c r="BM869" s="0"/>
      <c r="BN869" s="0"/>
      <c r="BO869" s="0"/>
    </row>
    <row r="870" customFormat="false" ht="12.75" hidden="false" customHeight="false" outlineLevel="0" collapsed="false">
      <c r="A870" s="0"/>
      <c r="B870" s="0"/>
      <c r="C870" s="0"/>
      <c r="E870" s="0"/>
      <c r="F870" s="0"/>
      <c r="G870" s="0"/>
      <c r="I870" s="0"/>
      <c r="J870" s="0"/>
      <c r="K870" s="0"/>
      <c r="M870" s="0"/>
      <c r="N870" s="0"/>
      <c r="O870" s="0"/>
      <c r="Q870" s="0"/>
      <c r="R870" s="0"/>
      <c r="S870" s="0"/>
      <c r="U870" s="0"/>
      <c r="V870" s="0"/>
      <c r="W870" s="0"/>
      <c r="Y870" s="0"/>
      <c r="Z870" s="0"/>
      <c r="AA870" s="0"/>
      <c r="AC870" s="0"/>
      <c r="AD870" s="0"/>
      <c r="AE870" s="0"/>
      <c r="AG870" s="0"/>
      <c r="AH870" s="0"/>
      <c r="AI870" s="0"/>
      <c r="AK870" s="0"/>
      <c r="AL870" s="0"/>
      <c r="AM870" s="0"/>
      <c r="AO870" s="0"/>
      <c r="AP870" s="0"/>
      <c r="AQ870" s="0"/>
      <c r="AS870" s="0"/>
      <c r="AT870" s="0"/>
      <c r="AU870" s="0"/>
      <c r="AW870" s="0"/>
      <c r="AX870" s="0"/>
      <c r="AY870" s="0"/>
      <c r="BA870" s="0"/>
      <c r="BB870" s="0"/>
      <c r="BC870" s="0"/>
      <c r="BE870" s="0"/>
      <c r="BF870" s="0"/>
      <c r="BG870" s="0"/>
      <c r="BI870" s="0"/>
      <c r="BJ870" s="0"/>
      <c r="BK870" s="0"/>
      <c r="BM870" s="0"/>
      <c r="BN870" s="0"/>
      <c r="BO870" s="0"/>
    </row>
    <row r="871" customFormat="false" ht="12.75" hidden="false" customHeight="false" outlineLevel="0" collapsed="false">
      <c r="A871" s="0"/>
      <c r="B871" s="0"/>
      <c r="C871" s="0"/>
      <c r="E871" s="0"/>
      <c r="F871" s="0"/>
      <c r="G871" s="0"/>
      <c r="I871" s="0"/>
      <c r="J871" s="0"/>
      <c r="K871" s="0"/>
      <c r="M871" s="0"/>
      <c r="N871" s="0"/>
      <c r="O871" s="0"/>
      <c r="Q871" s="0"/>
      <c r="R871" s="0"/>
      <c r="S871" s="0"/>
      <c r="U871" s="0"/>
      <c r="V871" s="0"/>
      <c r="W871" s="0"/>
      <c r="Y871" s="0"/>
      <c r="Z871" s="0"/>
      <c r="AA871" s="0"/>
      <c r="AC871" s="0"/>
      <c r="AD871" s="0"/>
      <c r="AE871" s="0"/>
      <c r="AG871" s="0"/>
      <c r="AH871" s="0"/>
      <c r="AI871" s="0"/>
      <c r="AK871" s="0"/>
      <c r="AL871" s="0"/>
      <c r="AM871" s="0"/>
      <c r="AO871" s="0"/>
      <c r="AP871" s="0"/>
      <c r="AQ871" s="0"/>
      <c r="AS871" s="0"/>
      <c r="AT871" s="0"/>
      <c r="AU871" s="0"/>
      <c r="AW871" s="0"/>
      <c r="AX871" s="0"/>
      <c r="AY871" s="0"/>
      <c r="BA871" s="0"/>
      <c r="BB871" s="0"/>
      <c r="BC871" s="0"/>
      <c r="BE871" s="0"/>
      <c r="BF871" s="0"/>
      <c r="BG871" s="0"/>
      <c r="BI871" s="0"/>
      <c r="BJ871" s="0"/>
      <c r="BK871" s="0"/>
      <c r="BM871" s="0"/>
      <c r="BN871" s="0"/>
      <c r="BO871" s="0"/>
    </row>
    <row r="872" customFormat="false" ht="12.75" hidden="false" customHeight="false" outlineLevel="0" collapsed="false">
      <c r="A872" s="0"/>
      <c r="B872" s="0"/>
      <c r="C872" s="0"/>
      <c r="E872" s="0"/>
      <c r="F872" s="0"/>
      <c r="G872" s="0"/>
      <c r="I872" s="0"/>
      <c r="J872" s="0"/>
      <c r="K872" s="0"/>
      <c r="M872" s="0"/>
      <c r="N872" s="0"/>
      <c r="O872" s="0"/>
      <c r="Q872" s="0"/>
      <c r="R872" s="0"/>
      <c r="S872" s="0"/>
      <c r="U872" s="0"/>
      <c r="V872" s="0"/>
      <c r="W872" s="0"/>
      <c r="Y872" s="0"/>
      <c r="Z872" s="0"/>
      <c r="AA872" s="0"/>
      <c r="AC872" s="0"/>
      <c r="AD872" s="0"/>
      <c r="AE872" s="0"/>
      <c r="AG872" s="0"/>
      <c r="AH872" s="0"/>
      <c r="AI872" s="0"/>
      <c r="AK872" s="0"/>
      <c r="AL872" s="0"/>
      <c r="AM872" s="0"/>
      <c r="AO872" s="0"/>
      <c r="AP872" s="0"/>
      <c r="AQ872" s="0"/>
      <c r="AS872" s="0"/>
      <c r="AT872" s="0"/>
      <c r="AU872" s="0"/>
      <c r="AW872" s="0"/>
      <c r="AX872" s="0"/>
      <c r="AY872" s="0"/>
      <c r="BA872" s="0"/>
      <c r="BB872" s="0"/>
      <c r="BC872" s="0"/>
      <c r="BE872" s="0"/>
      <c r="BF872" s="0"/>
      <c r="BG872" s="0"/>
      <c r="BI872" s="0"/>
      <c r="BJ872" s="0"/>
      <c r="BK872" s="0"/>
      <c r="BM872" s="0"/>
      <c r="BN872" s="0"/>
      <c r="BO872" s="0"/>
    </row>
    <row r="873" customFormat="false" ht="12.75" hidden="false" customHeight="false" outlineLevel="0" collapsed="false">
      <c r="A873" s="0"/>
      <c r="B873" s="0"/>
      <c r="C873" s="0"/>
      <c r="E873" s="0"/>
      <c r="F873" s="0"/>
      <c r="G873" s="0"/>
      <c r="I873" s="0"/>
      <c r="J873" s="0"/>
      <c r="K873" s="0"/>
      <c r="M873" s="0"/>
      <c r="N873" s="0"/>
      <c r="O873" s="0"/>
      <c r="Q873" s="0"/>
      <c r="R873" s="0"/>
      <c r="S873" s="0"/>
      <c r="U873" s="0"/>
      <c r="V873" s="0"/>
      <c r="W873" s="0"/>
      <c r="Y873" s="0"/>
      <c r="Z873" s="0"/>
      <c r="AA873" s="0"/>
      <c r="AC873" s="0"/>
      <c r="AD873" s="0"/>
      <c r="AE873" s="0"/>
      <c r="AG873" s="0"/>
      <c r="AH873" s="0"/>
      <c r="AI873" s="0"/>
      <c r="AK873" s="0"/>
      <c r="AL873" s="0"/>
      <c r="AM873" s="0"/>
      <c r="AO873" s="0"/>
      <c r="AP873" s="0"/>
      <c r="AQ873" s="0"/>
      <c r="AS873" s="0"/>
      <c r="AT873" s="0"/>
      <c r="AU873" s="0"/>
      <c r="AW873" s="0"/>
      <c r="AX873" s="0"/>
      <c r="AY873" s="0"/>
      <c r="BA873" s="0"/>
      <c r="BB873" s="0"/>
      <c r="BC873" s="0"/>
      <c r="BE873" s="0"/>
      <c r="BF873" s="0"/>
      <c r="BG873" s="0"/>
      <c r="BI873" s="0"/>
      <c r="BJ873" s="0"/>
      <c r="BK873" s="0"/>
      <c r="BM873" s="0"/>
      <c r="BN873" s="0"/>
      <c r="BO873" s="0"/>
    </row>
    <row r="874" customFormat="false" ht="12.75" hidden="false" customHeight="false" outlineLevel="0" collapsed="false">
      <c r="A874" s="0"/>
      <c r="B874" s="0"/>
      <c r="C874" s="0"/>
      <c r="E874" s="0"/>
      <c r="F874" s="0"/>
      <c r="G874" s="0"/>
      <c r="I874" s="0"/>
      <c r="J874" s="0"/>
      <c r="K874" s="0"/>
      <c r="M874" s="0"/>
      <c r="N874" s="0"/>
      <c r="O874" s="0"/>
      <c r="Q874" s="0"/>
      <c r="R874" s="0"/>
      <c r="S874" s="0"/>
      <c r="U874" s="0"/>
      <c r="V874" s="0"/>
      <c r="W874" s="0"/>
      <c r="Y874" s="0"/>
      <c r="Z874" s="0"/>
      <c r="AA874" s="0"/>
      <c r="AC874" s="0"/>
      <c r="AD874" s="0"/>
      <c r="AE874" s="0"/>
      <c r="AG874" s="0"/>
      <c r="AH874" s="0"/>
      <c r="AI874" s="0"/>
      <c r="AK874" s="0"/>
      <c r="AL874" s="0"/>
      <c r="AM874" s="0"/>
      <c r="AO874" s="0"/>
      <c r="AP874" s="0"/>
      <c r="AQ874" s="0"/>
      <c r="AS874" s="0"/>
      <c r="AT874" s="0"/>
      <c r="AU874" s="0"/>
      <c r="AW874" s="0"/>
      <c r="AX874" s="0"/>
      <c r="AY874" s="0"/>
      <c r="BA874" s="0"/>
      <c r="BB874" s="0"/>
      <c r="BC874" s="0"/>
      <c r="BE874" s="0"/>
      <c r="BF874" s="0"/>
      <c r="BG874" s="0"/>
      <c r="BI874" s="0"/>
      <c r="BJ874" s="0"/>
      <c r="BK874" s="0"/>
      <c r="BM874" s="0"/>
      <c r="BN874" s="0"/>
      <c r="BO874" s="0"/>
    </row>
    <row r="875" customFormat="false" ht="12.75" hidden="false" customHeight="false" outlineLevel="0" collapsed="false">
      <c r="A875" s="0"/>
      <c r="B875" s="0"/>
      <c r="C875" s="0"/>
      <c r="E875" s="0"/>
      <c r="F875" s="0"/>
      <c r="G875" s="0"/>
      <c r="I875" s="0"/>
      <c r="J875" s="0"/>
      <c r="K875" s="0"/>
      <c r="M875" s="0"/>
      <c r="N875" s="0"/>
      <c r="O875" s="0"/>
      <c r="Q875" s="0"/>
      <c r="R875" s="0"/>
      <c r="S875" s="0"/>
      <c r="U875" s="0"/>
      <c r="V875" s="0"/>
      <c r="W875" s="0"/>
      <c r="Y875" s="0"/>
      <c r="Z875" s="0"/>
      <c r="AA875" s="0"/>
      <c r="AC875" s="0"/>
      <c r="AD875" s="0"/>
      <c r="AE875" s="0"/>
      <c r="AG875" s="0"/>
      <c r="AH875" s="0"/>
      <c r="AI875" s="0"/>
      <c r="AK875" s="0"/>
      <c r="AL875" s="0"/>
      <c r="AM875" s="0"/>
      <c r="AO875" s="0"/>
      <c r="AP875" s="0"/>
      <c r="AQ875" s="0"/>
      <c r="AS875" s="0"/>
      <c r="AT875" s="0"/>
      <c r="AU875" s="0"/>
      <c r="AW875" s="0"/>
      <c r="AX875" s="0"/>
      <c r="AY875" s="0"/>
      <c r="BA875" s="0"/>
      <c r="BB875" s="0"/>
      <c r="BC875" s="0"/>
      <c r="BE875" s="0"/>
      <c r="BF875" s="0"/>
      <c r="BG875" s="0"/>
      <c r="BI875" s="0"/>
      <c r="BJ875" s="0"/>
      <c r="BK875" s="0"/>
      <c r="BM875" s="0"/>
      <c r="BN875" s="0"/>
      <c r="BO875" s="0"/>
    </row>
    <row r="876" customFormat="false" ht="12.75" hidden="false" customHeight="false" outlineLevel="0" collapsed="false">
      <c r="A876" s="0"/>
      <c r="B876" s="0"/>
      <c r="C876" s="0"/>
      <c r="E876" s="0"/>
      <c r="F876" s="0"/>
      <c r="G876" s="0"/>
      <c r="I876" s="0"/>
      <c r="J876" s="0"/>
      <c r="K876" s="0"/>
      <c r="M876" s="0"/>
      <c r="N876" s="0"/>
      <c r="O876" s="0"/>
      <c r="Q876" s="0"/>
      <c r="R876" s="0"/>
      <c r="S876" s="0"/>
      <c r="U876" s="0"/>
      <c r="V876" s="0"/>
      <c r="W876" s="0"/>
      <c r="Y876" s="0"/>
      <c r="Z876" s="0"/>
      <c r="AA876" s="0"/>
      <c r="AC876" s="0"/>
      <c r="AD876" s="0"/>
      <c r="AE876" s="0"/>
      <c r="AG876" s="0"/>
      <c r="AH876" s="0"/>
      <c r="AI876" s="0"/>
      <c r="AK876" s="0"/>
      <c r="AL876" s="0"/>
      <c r="AM876" s="0"/>
      <c r="AO876" s="0"/>
      <c r="AP876" s="0"/>
      <c r="AQ876" s="0"/>
      <c r="AS876" s="0"/>
      <c r="AT876" s="0"/>
      <c r="AU876" s="0"/>
      <c r="AW876" s="0"/>
      <c r="AX876" s="0"/>
      <c r="AY876" s="0"/>
      <c r="BA876" s="0"/>
      <c r="BB876" s="0"/>
      <c r="BC876" s="0"/>
      <c r="BE876" s="0"/>
      <c r="BF876" s="0"/>
      <c r="BG876" s="0"/>
      <c r="BI876" s="0"/>
      <c r="BJ876" s="0"/>
      <c r="BK876" s="0"/>
      <c r="BM876" s="0"/>
      <c r="BN876" s="0"/>
      <c r="BO876" s="0"/>
    </row>
    <row r="877" customFormat="false" ht="12.75" hidden="false" customHeight="false" outlineLevel="0" collapsed="false">
      <c r="A877" s="0"/>
      <c r="B877" s="0"/>
      <c r="C877" s="0"/>
      <c r="E877" s="0"/>
      <c r="F877" s="0"/>
      <c r="G877" s="0"/>
      <c r="I877" s="0"/>
      <c r="J877" s="0"/>
      <c r="K877" s="0"/>
      <c r="M877" s="0"/>
      <c r="N877" s="0"/>
      <c r="O877" s="0"/>
      <c r="Q877" s="0"/>
      <c r="R877" s="0"/>
      <c r="S877" s="0"/>
      <c r="U877" s="0"/>
      <c r="V877" s="0"/>
      <c r="W877" s="0"/>
      <c r="Y877" s="0"/>
      <c r="Z877" s="0"/>
      <c r="AA877" s="0"/>
      <c r="AC877" s="0"/>
      <c r="AD877" s="0"/>
      <c r="AE877" s="0"/>
      <c r="AG877" s="0"/>
      <c r="AH877" s="0"/>
      <c r="AI877" s="0"/>
      <c r="AK877" s="0"/>
      <c r="AL877" s="0"/>
      <c r="AM877" s="0"/>
      <c r="AO877" s="0"/>
      <c r="AP877" s="0"/>
      <c r="AQ877" s="0"/>
      <c r="AS877" s="0"/>
      <c r="AT877" s="0"/>
      <c r="AU877" s="0"/>
      <c r="AW877" s="0"/>
      <c r="AX877" s="0"/>
      <c r="AY877" s="0"/>
      <c r="BA877" s="0"/>
      <c r="BB877" s="0"/>
      <c r="BC877" s="0"/>
      <c r="BE877" s="0"/>
      <c r="BF877" s="0"/>
      <c r="BG877" s="0"/>
      <c r="BI877" s="0"/>
      <c r="BJ877" s="0"/>
      <c r="BK877" s="0"/>
      <c r="BM877" s="0"/>
      <c r="BN877" s="0"/>
      <c r="BO877" s="0"/>
    </row>
    <row r="878" customFormat="false" ht="12.75" hidden="false" customHeight="false" outlineLevel="0" collapsed="false">
      <c r="A878" s="0"/>
      <c r="B878" s="0"/>
      <c r="C878" s="0"/>
      <c r="E878" s="0"/>
      <c r="F878" s="0"/>
      <c r="G878" s="0"/>
      <c r="I878" s="0"/>
      <c r="J878" s="0"/>
      <c r="K878" s="0"/>
      <c r="M878" s="0"/>
      <c r="N878" s="0"/>
      <c r="O878" s="0"/>
      <c r="Q878" s="0"/>
      <c r="R878" s="0"/>
      <c r="S878" s="0"/>
      <c r="U878" s="0"/>
      <c r="V878" s="0"/>
      <c r="W878" s="0"/>
      <c r="Y878" s="0"/>
      <c r="Z878" s="0"/>
      <c r="AA878" s="0"/>
      <c r="AC878" s="0"/>
      <c r="AD878" s="0"/>
      <c r="AE878" s="0"/>
      <c r="AG878" s="0"/>
      <c r="AH878" s="0"/>
      <c r="AI878" s="0"/>
      <c r="AK878" s="0"/>
      <c r="AL878" s="0"/>
      <c r="AM878" s="0"/>
      <c r="AO878" s="0"/>
      <c r="AP878" s="0"/>
      <c r="AQ878" s="0"/>
      <c r="AS878" s="0"/>
      <c r="AT878" s="0"/>
      <c r="AU878" s="0"/>
      <c r="AW878" s="0"/>
      <c r="AX878" s="0"/>
      <c r="AY878" s="0"/>
      <c r="BA878" s="0"/>
      <c r="BB878" s="0"/>
      <c r="BC878" s="0"/>
      <c r="BE878" s="0"/>
      <c r="BF878" s="0"/>
      <c r="BG878" s="0"/>
      <c r="BI878" s="0"/>
      <c r="BJ878" s="0"/>
      <c r="BK878" s="0"/>
      <c r="BM878" s="0"/>
      <c r="BN878" s="0"/>
      <c r="BO878" s="0"/>
    </row>
    <row r="879" customFormat="false" ht="12.75" hidden="false" customHeight="false" outlineLevel="0" collapsed="false">
      <c r="A879" s="0"/>
      <c r="B879" s="0"/>
      <c r="C879" s="0"/>
      <c r="E879" s="0"/>
      <c r="F879" s="0"/>
      <c r="G879" s="0"/>
      <c r="I879" s="0"/>
      <c r="J879" s="0"/>
      <c r="K879" s="0"/>
      <c r="M879" s="0"/>
      <c r="N879" s="0"/>
      <c r="O879" s="0"/>
      <c r="Q879" s="0"/>
      <c r="R879" s="0"/>
      <c r="S879" s="0"/>
      <c r="U879" s="0"/>
      <c r="V879" s="0"/>
      <c r="W879" s="0"/>
      <c r="Y879" s="0"/>
      <c r="Z879" s="0"/>
      <c r="AA879" s="0"/>
      <c r="AC879" s="0"/>
      <c r="AD879" s="0"/>
      <c r="AE879" s="0"/>
      <c r="AG879" s="0"/>
      <c r="AH879" s="0"/>
      <c r="AI879" s="0"/>
      <c r="AK879" s="0"/>
      <c r="AL879" s="0"/>
      <c r="AM879" s="0"/>
      <c r="AO879" s="0"/>
      <c r="AP879" s="0"/>
      <c r="AQ879" s="0"/>
      <c r="AS879" s="0"/>
      <c r="AT879" s="0"/>
      <c r="AU879" s="0"/>
      <c r="AW879" s="0"/>
      <c r="AX879" s="0"/>
      <c r="AY879" s="0"/>
      <c r="BA879" s="0"/>
      <c r="BB879" s="0"/>
      <c r="BC879" s="0"/>
      <c r="BE879" s="0"/>
      <c r="BF879" s="0"/>
      <c r="BG879" s="0"/>
      <c r="BI879" s="0"/>
      <c r="BJ879" s="0"/>
      <c r="BK879" s="0"/>
      <c r="BM879" s="0"/>
      <c r="BN879" s="0"/>
      <c r="BO879" s="0"/>
    </row>
    <row r="880" customFormat="false" ht="12.75" hidden="false" customHeight="false" outlineLevel="0" collapsed="false">
      <c r="A880" s="0"/>
      <c r="B880" s="0"/>
      <c r="C880" s="0"/>
      <c r="E880" s="0"/>
      <c r="F880" s="0"/>
      <c r="G880" s="0"/>
      <c r="I880" s="0"/>
      <c r="J880" s="0"/>
      <c r="K880" s="0"/>
      <c r="M880" s="0"/>
      <c r="N880" s="0"/>
      <c r="O880" s="0"/>
      <c r="Q880" s="0"/>
      <c r="R880" s="0"/>
      <c r="S880" s="0"/>
      <c r="U880" s="0"/>
      <c r="V880" s="0"/>
      <c r="W880" s="0"/>
      <c r="Y880" s="0"/>
      <c r="Z880" s="0"/>
      <c r="AA880" s="0"/>
      <c r="AC880" s="0"/>
      <c r="AD880" s="0"/>
      <c r="AE880" s="0"/>
      <c r="AG880" s="0"/>
      <c r="AH880" s="0"/>
      <c r="AI880" s="0"/>
      <c r="AK880" s="0"/>
      <c r="AL880" s="0"/>
      <c r="AM880" s="0"/>
      <c r="AO880" s="0"/>
      <c r="AP880" s="0"/>
      <c r="AQ880" s="0"/>
      <c r="AS880" s="0"/>
      <c r="AT880" s="0"/>
      <c r="AU880" s="0"/>
      <c r="AW880" s="0"/>
      <c r="AX880" s="0"/>
      <c r="AY880" s="0"/>
      <c r="BA880" s="0"/>
      <c r="BB880" s="0"/>
      <c r="BC880" s="0"/>
      <c r="BE880" s="0"/>
      <c r="BF880" s="0"/>
      <c r="BG880" s="0"/>
      <c r="BI880" s="0"/>
      <c r="BJ880" s="0"/>
      <c r="BK880" s="0"/>
      <c r="BM880" s="0"/>
      <c r="BN880" s="0"/>
      <c r="BO880" s="0"/>
    </row>
    <row r="881" customFormat="false" ht="12.75" hidden="false" customHeight="false" outlineLevel="0" collapsed="false">
      <c r="A881" s="0"/>
      <c r="B881" s="0"/>
      <c r="C881" s="0"/>
      <c r="E881" s="0"/>
      <c r="F881" s="0"/>
      <c r="G881" s="0"/>
      <c r="I881" s="0"/>
      <c r="J881" s="0"/>
      <c r="K881" s="0"/>
      <c r="M881" s="0"/>
      <c r="N881" s="0"/>
      <c r="O881" s="0"/>
      <c r="Q881" s="0"/>
      <c r="R881" s="0"/>
      <c r="S881" s="0"/>
      <c r="U881" s="0"/>
      <c r="V881" s="0"/>
      <c r="W881" s="0"/>
      <c r="Y881" s="0"/>
      <c r="Z881" s="0"/>
      <c r="AA881" s="0"/>
      <c r="AC881" s="0"/>
      <c r="AD881" s="0"/>
      <c r="AE881" s="0"/>
      <c r="AG881" s="0"/>
      <c r="AH881" s="0"/>
      <c r="AI881" s="0"/>
      <c r="AK881" s="0"/>
      <c r="AL881" s="0"/>
      <c r="AM881" s="0"/>
      <c r="AO881" s="0"/>
      <c r="AP881" s="0"/>
      <c r="AQ881" s="0"/>
      <c r="AS881" s="0"/>
      <c r="AT881" s="0"/>
      <c r="AU881" s="0"/>
      <c r="AW881" s="0"/>
      <c r="AX881" s="0"/>
      <c r="AY881" s="0"/>
      <c r="BA881" s="0"/>
      <c r="BB881" s="0"/>
      <c r="BC881" s="0"/>
      <c r="BE881" s="0"/>
      <c r="BF881" s="0"/>
      <c r="BG881" s="0"/>
      <c r="BI881" s="0"/>
      <c r="BJ881" s="0"/>
      <c r="BK881" s="0"/>
      <c r="BM881" s="0"/>
      <c r="BN881" s="0"/>
      <c r="BO881" s="0"/>
    </row>
    <row r="882" customFormat="false" ht="12.75" hidden="false" customHeight="false" outlineLevel="0" collapsed="false">
      <c r="A882" s="0"/>
      <c r="B882" s="0"/>
      <c r="C882" s="0"/>
      <c r="E882" s="0"/>
      <c r="F882" s="0"/>
      <c r="G882" s="0"/>
      <c r="I882" s="0"/>
      <c r="J882" s="0"/>
      <c r="K882" s="0"/>
      <c r="M882" s="0"/>
      <c r="N882" s="0"/>
      <c r="O882" s="0"/>
      <c r="Q882" s="0"/>
      <c r="R882" s="0"/>
      <c r="S882" s="0"/>
      <c r="U882" s="0"/>
      <c r="V882" s="0"/>
      <c r="W882" s="0"/>
      <c r="Y882" s="0"/>
      <c r="Z882" s="0"/>
      <c r="AA882" s="0"/>
      <c r="AC882" s="0"/>
      <c r="AD882" s="0"/>
      <c r="AE882" s="0"/>
      <c r="AG882" s="0"/>
      <c r="AH882" s="0"/>
      <c r="AI882" s="0"/>
      <c r="AK882" s="0"/>
      <c r="AL882" s="0"/>
      <c r="AM882" s="0"/>
      <c r="AO882" s="0"/>
      <c r="AP882" s="0"/>
      <c r="AQ882" s="0"/>
      <c r="AS882" s="0"/>
      <c r="AT882" s="0"/>
      <c r="AU882" s="0"/>
      <c r="AW882" s="0"/>
      <c r="AX882" s="0"/>
      <c r="AY882" s="0"/>
      <c r="BA882" s="0"/>
      <c r="BB882" s="0"/>
      <c r="BC882" s="0"/>
      <c r="BE882" s="0"/>
      <c r="BF882" s="0"/>
      <c r="BG882" s="0"/>
      <c r="BI882" s="0"/>
      <c r="BJ882" s="0"/>
      <c r="BK882" s="0"/>
      <c r="BM882" s="0"/>
      <c r="BN882" s="0"/>
      <c r="BO882" s="0"/>
    </row>
    <row r="883" customFormat="false" ht="12.75" hidden="false" customHeight="false" outlineLevel="0" collapsed="false">
      <c r="A883" s="0"/>
      <c r="B883" s="0"/>
      <c r="C883" s="0"/>
      <c r="E883" s="0"/>
      <c r="F883" s="0"/>
      <c r="G883" s="0"/>
      <c r="I883" s="0"/>
      <c r="J883" s="0"/>
      <c r="K883" s="0"/>
      <c r="M883" s="0"/>
      <c r="N883" s="0"/>
      <c r="O883" s="0"/>
      <c r="Q883" s="0"/>
      <c r="R883" s="0"/>
      <c r="S883" s="0"/>
      <c r="U883" s="0"/>
      <c r="V883" s="0"/>
      <c r="W883" s="0"/>
      <c r="Y883" s="0"/>
      <c r="Z883" s="0"/>
      <c r="AA883" s="0"/>
      <c r="AC883" s="0"/>
      <c r="AD883" s="0"/>
      <c r="AE883" s="0"/>
      <c r="AG883" s="0"/>
      <c r="AH883" s="0"/>
      <c r="AI883" s="0"/>
      <c r="AK883" s="0"/>
      <c r="AL883" s="0"/>
      <c r="AM883" s="0"/>
      <c r="AO883" s="0"/>
      <c r="AP883" s="0"/>
      <c r="AQ883" s="0"/>
      <c r="AS883" s="0"/>
      <c r="AT883" s="0"/>
      <c r="AU883" s="0"/>
      <c r="AW883" s="0"/>
      <c r="AX883" s="0"/>
      <c r="AY883" s="0"/>
      <c r="BA883" s="0"/>
      <c r="BB883" s="0"/>
      <c r="BC883" s="0"/>
      <c r="BE883" s="0"/>
      <c r="BF883" s="0"/>
      <c r="BG883" s="0"/>
      <c r="BI883" s="0"/>
      <c r="BJ883" s="0"/>
      <c r="BK883" s="0"/>
      <c r="BM883" s="0"/>
      <c r="BN883" s="0"/>
      <c r="BO883" s="0"/>
    </row>
    <row r="884" customFormat="false" ht="12.75" hidden="false" customHeight="false" outlineLevel="0" collapsed="false">
      <c r="A884" s="0"/>
      <c r="B884" s="0"/>
      <c r="C884" s="0"/>
      <c r="E884" s="0"/>
      <c r="F884" s="0"/>
      <c r="G884" s="0"/>
      <c r="I884" s="0"/>
      <c r="J884" s="0"/>
      <c r="K884" s="0"/>
      <c r="M884" s="0"/>
      <c r="N884" s="0"/>
      <c r="O884" s="0"/>
      <c r="Q884" s="0"/>
      <c r="R884" s="0"/>
      <c r="S884" s="0"/>
      <c r="U884" s="0"/>
      <c r="V884" s="0"/>
      <c r="W884" s="0"/>
      <c r="Y884" s="0"/>
      <c r="Z884" s="0"/>
      <c r="AA884" s="0"/>
      <c r="AC884" s="0"/>
      <c r="AD884" s="0"/>
      <c r="AE884" s="0"/>
      <c r="AG884" s="0"/>
      <c r="AH884" s="0"/>
      <c r="AI884" s="0"/>
      <c r="AK884" s="0"/>
      <c r="AL884" s="0"/>
      <c r="AM884" s="0"/>
      <c r="AO884" s="0"/>
      <c r="AP884" s="0"/>
      <c r="AQ884" s="0"/>
      <c r="AS884" s="0"/>
      <c r="AT884" s="0"/>
      <c r="AU884" s="0"/>
      <c r="AW884" s="0"/>
      <c r="AX884" s="0"/>
      <c r="AY884" s="0"/>
      <c r="BA884" s="0"/>
      <c r="BB884" s="0"/>
      <c r="BC884" s="0"/>
      <c r="BE884" s="0"/>
      <c r="BF884" s="0"/>
      <c r="BG884" s="0"/>
      <c r="BI884" s="0"/>
      <c r="BJ884" s="0"/>
      <c r="BK884" s="0"/>
      <c r="BM884" s="0"/>
      <c r="BN884" s="0"/>
      <c r="BO884" s="0"/>
    </row>
    <row r="885" customFormat="false" ht="12.75" hidden="false" customHeight="false" outlineLevel="0" collapsed="false">
      <c r="A885" s="0"/>
      <c r="B885" s="0"/>
      <c r="C885" s="0"/>
      <c r="E885" s="0"/>
      <c r="F885" s="0"/>
      <c r="G885" s="0"/>
      <c r="I885" s="0"/>
      <c r="J885" s="0"/>
      <c r="K885" s="0"/>
      <c r="M885" s="0"/>
      <c r="N885" s="0"/>
      <c r="O885" s="0"/>
      <c r="Q885" s="0"/>
      <c r="R885" s="0"/>
      <c r="S885" s="0"/>
      <c r="U885" s="0"/>
      <c r="V885" s="0"/>
      <c r="W885" s="0"/>
      <c r="Y885" s="0"/>
      <c r="Z885" s="0"/>
      <c r="AA885" s="0"/>
      <c r="AC885" s="0"/>
      <c r="AD885" s="0"/>
      <c r="AE885" s="0"/>
      <c r="AG885" s="0"/>
      <c r="AH885" s="0"/>
      <c r="AI885" s="0"/>
      <c r="AK885" s="0"/>
      <c r="AL885" s="0"/>
      <c r="AM885" s="0"/>
      <c r="AO885" s="0"/>
      <c r="AP885" s="0"/>
      <c r="AQ885" s="0"/>
      <c r="AS885" s="0"/>
      <c r="AT885" s="0"/>
      <c r="AU885" s="0"/>
      <c r="AW885" s="0"/>
      <c r="AX885" s="0"/>
      <c r="AY885" s="0"/>
      <c r="BA885" s="0"/>
      <c r="BB885" s="0"/>
      <c r="BC885" s="0"/>
      <c r="BE885" s="0"/>
      <c r="BF885" s="0"/>
      <c r="BG885" s="0"/>
      <c r="BI885" s="0"/>
      <c r="BJ885" s="0"/>
      <c r="BK885" s="0"/>
      <c r="BM885" s="0"/>
      <c r="BN885" s="0"/>
      <c r="BO885" s="0"/>
    </row>
    <row r="886" customFormat="false" ht="12.75" hidden="false" customHeight="false" outlineLevel="0" collapsed="false">
      <c r="A886" s="0"/>
      <c r="B886" s="0"/>
      <c r="C886" s="0"/>
      <c r="E886" s="0"/>
      <c r="F886" s="0"/>
      <c r="G886" s="0"/>
      <c r="I886" s="0"/>
      <c r="J886" s="0"/>
      <c r="K886" s="0"/>
      <c r="M886" s="0"/>
      <c r="N886" s="0"/>
      <c r="O886" s="0"/>
      <c r="Q886" s="0"/>
      <c r="R886" s="0"/>
      <c r="S886" s="0"/>
      <c r="U886" s="0"/>
      <c r="V886" s="0"/>
      <c r="W886" s="0"/>
      <c r="Y886" s="0"/>
      <c r="Z886" s="0"/>
      <c r="AA886" s="0"/>
      <c r="AC886" s="0"/>
      <c r="AD886" s="0"/>
      <c r="AE886" s="0"/>
      <c r="AG886" s="0"/>
      <c r="AH886" s="0"/>
      <c r="AI886" s="0"/>
      <c r="AK886" s="0"/>
      <c r="AL886" s="0"/>
      <c r="AM886" s="0"/>
      <c r="AO886" s="0"/>
      <c r="AP886" s="0"/>
      <c r="AQ886" s="0"/>
      <c r="AS886" s="0"/>
      <c r="AT886" s="0"/>
      <c r="AU886" s="0"/>
      <c r="AW886" s="0"/>
      <c r="AX886" s="0"/>
      <c r="AY886" s="0"/>
      <c r="BA886" s="0"/>
      <c r="BB886" s="0"/>
      <c r="BC886" s="0"/>
      <c r="BE886" s="0"/>
      <c r="BF886" s="0"/>
      <c r="BG886" s="0"/>
      <c r="BI886" s="0"/>
      <c r="BJ886" s="0"/>
      <c r="BK886" s="0"/>
      <c r="BM886" s="0"/>
      <c r="BN886" s="0"/>
      <c r="BO886" s="0"/>
    </row>
    <row r="887" customFormat="false" ht="12.75" hidden="false" customHeight="false" outlineLevel="0" collapsed="false">
      <c r="A887" s="0"/>
      <c r="B887" s="0"/>
      <c r="C887" s="0"/>
      <c r="E887" s="0"/>
      <c r="F887" s="0"/>
      <c r="G887" s="0"/>
      <c r="I887" s="0"/>
      <c r="J887" s="0"/>
      <c r="K887" s="0"/>
      <c r="M887" s="0"/>
      <c r="N887" s="0"/>
      <c r="O887" s="0"/>
      <c r="Q887" s="0"/>
      <c r="R887" s="0"/>
      <c r="S887" s="0"/>
      <c r="U887" s="0"/>
      <c r="V887" s="0"/>
      <c r="W887" s="0"/>
      <c r="Y887" s="0"/>
      <c r="Z887" s="0"/>
      <c r="AA887" s="0"/>
      <c r="AC887" s="0"/>
      <c r="AD887" s="0"/>
      <c r="AE887" s="0"/>
      <c r="AG887" s="0"/>
      <c r="AH887" s="0"/>
      <c r="AI887" s="0"/>
      <c r="AK887" s="0"/>
      <c r="AL887" s="0"/>
      <c r="AM887" s="0"/>
      <c r="AO887" s="0"/>
      <c r="AP887" s="0"/>
      <c r="AQ887" s="0"/>
      <c r="AS887" s="0"/>
      <c r="AT887" s="0"/>
      <c r="AU887" s="0"/>
      <c r="AW887" s="0"/>
      <c r="AX887" s="0"/>
      <c r="AY887" s="0"/>
      <c r="BA887" s="0"/>
      <c r="BB887" s="0"/>
      <c r="BC887" s="0"/>
      <c r="BE887" s="0"/>
      <c r="BF887" s="0"/>
      <c r="BG887" s="0"/>
      <c r="BI887" s="0"/>
      <c r="BJ887" s="0"/>
      <c r="BK887" s="0"/>
      <c r="BM887" s="0"/>
      <c r="BN887" s="0"/>
      <c r="BO887" s="0"/>
    </row>
    <row r="888" customFormat="false" ht="12.75" hidden="false" customHeight="false" outlineLevel="0" collapsed="false">
      <c r="A888" s="0"/>
      <c r="B888" s="0"/>
      <c r="C888" s="0"/>
      <c r="E888" s="0"/>
      <c r="F888" s="0"/>
      <c r="G888" s="0"/>
      <c r="I888" s="0"/>
      <c r="J888" s="0"/>
      <c r="K888" s="0"/>
      <c r="M888" s="0"/>
      <c r="N888" s="0"/>
      <c r="O888" s="0"/>
      <c r="Q888" s="0"/>
      <c r="R888" s="0"/>
      <c r="S888" s="0"/>
      <c r="U888" s="0"/>
      <c r="V888" s="0"/>
      <c r="W888" s="0"/>
      <c r="Y888" s="0"/>
      <c r="Z888" s="0"/>
      <c r="AA888" s="0"/>
      <c r="AC888" s="0"/>
      <c r="AD888" s="0"/>
      <c r="AE888" s="0"/>
      <c r="AG888" s="0"/>
      <c r="AH888" s="0"/>
      <c r="AI888" s="0"/>
      <c r="AK888" s="0"/>
      <c r="AL888" s="0"/>
      <c r="AM888" s="0"/>
      <c r="AO888" s="0"/>
      <c r="AP888" s="0"/>
      <c r="AQ888" s="0"/>
      <c r="AS888" s="0"/>
      <c r="AT888" s="0"/>
      <c r="AU888" s="0"/>
      <c r="AW888" s="0"/>
      <c r="AX888" s="0"/>
      <c r="AY888" s="0"/>
      <c r="BA888" s="0"/>
      <c r="BB888" s="0"/>
      <c r="BC888" s="0"/>
      <c r="BE888" s="0"/>
      <c r="BF888" s="0"/>
      <c r="BG888" s="0"/>
      <c r="BI888" s="0"/>
      <c r="BJ888" s="0"/>
      <c r="BK888" s="0"/>
      <c r="BM888" s="0"/>
      <c r="BN888" s="0"/>
      <c r="BO888" s="0"/>
    </row>
    <row r="889" customFormat="false" ht="12.75" hidden="false" customHeight="false" outlineLevel="0" collapsed="false">
      <c r="A889" s="0"/>
      <c r="B889" s="0"/>
      <c r="C889" s="0"/>
      <c r="E889" s="0"/>
      <c r="F889" s="0"/>
      <c r="G889" s="0"/>
      <c r="I889" s="0"/>
      <c r="J889" s="0"/>
      <c r="K889" s="0"/>
      <c r="M889" s="0"/>
      <c r="N889" s="0"/>
      <c r="O889" s="0"/>
      <c r="Q889" s="0"/>
      <c r="R889" s="0"/>
      <c r="S889" s="0"/>
      <c r="U889" s="0"/>
      <c r="V889" s="0"/>
      <c r="W889" s="0"/>
      <c r="Y889" s="0"/>
      <c r="Z889" s="0"/>
      <c r="AA889" s="0"/>
      <c r="AC889" s="0"/>
      <c r="AD889" s="0"/>
      <c r="AE889" s="0"/>
      <c r="AG889" s="0"/>
      <c r="AH889" s="0"/>
      <c r="AI889" s="0"/>
      <c r="AK889" s="0"/>
      <c r="AL889" s="0"/>
      <c r="AM889" s="0"/>
      <c r="AO889" s="0"/>
      <c r="AP889" s="0"/>
      <c r="AQ889" s="0"/>
      <c r="AS889" s="0"/>
      <c r="AT889" s="0"/>
      <c r="AU889" s="0"/>
      <c r="AW889" s="0"/>
      <c r="AX889" s="0"/>
      <c r="AY889" s="0"/>
      <c r="BA889" s="0"/>
      <c r="BB889" s="0"/>
      <c r="BC889" s="0"/>
      <c r="BE889" s="0"/>
      <c r="BF889" s="0"/>
      <c r="BG889" s="0"/>
      <c r="BI889" s="0"/>
      <c r="BJ889" s="0"/>
      <c r="BK889" s="0"/>
      <c r="BM889" s="0"/>
      <c r="BN889" s="0"/>
      <c r="BO889" s="0"/>
    </row>
    <row r="890" customFormat="false" ht="12.75" hidden="false" customHeight="false" outlineLevel="0" collapsed="false">
      <c r="A890" s="0"/>
      <c r="B890" s="0"/>
      <c r="C890" s="0"/>
      <c r="E890" s="0"/>
      <c r="F890" s="0"/>
      <c r="G890" s="0"/>
      <c r="I890" s="0"/>
      <c r="J890" s="0"/>
      <c r="K890" s="0"/>
      <c r="M890" s="0"/>
      <c r="N890" s="0"/>
      <c r="O890" s="0"/>
      <c r="Q890" s="0"/>
      <c r="R890" s="0"/>
      <c r="S890" s="0"/>
      <c r="U890" s="0"/>
      <c r="V890" s="0"/>
      <c r="W890" s="0"/>
      <c r="Y890" s="0"/>
      <c r="Z890" s="0"/>
      <c r="AA890" s="0"/>
      <c r="AC890" s="0"/>
      <c r="AD890" s="0"/>
      <c r="AE890" s="0"/>
      <c r="AG890" s="0"/>
      <c r="AH890" s="0"/>
      <c r="AI890" s="0"/>
      <c r="AK890" s="0"/>
      <c r="AL890" s="0"/>
      <c r="AM890" s="0"/>
      <c r="AO890" s="0"/>
      <c r="AP890" s="0"/>
      <c r="AQ890" s="0"/>
      <c r="AS890" s="0"/>
      <c r="AT890" s="0"/>
      <c r="AU890" s="0"/>
      <c r="AW890" s="0"/>
      <c r="AX890" s="0"/>
      <c r="AY890" s="0"/>
      <c r="BA890" s="0"/>
      <c r="BB890" s="0"/>
      <c r="BC890" s="0"/>
      <c r="BE890" s="0"/>
      <c r="BF890" s="0"/>
      <c r="BG890" s="0"/>
      <c r="BI890" s="0"/>
      <c r="BJ890" s="0"/>
      <c r="BK890" s="0"/>
      <c r="BM890" s="0"/>
      <c r="BN890" s="0"/>
      <c r="BO890" s="0"/>
    </row>
    <row r="891" customFormat="false" ht="12.75" hidden="false" customHeight="false" outlineLevel="0" collapsed="false">
      <c r="A891" s="0"/>
      <c r="B891" s="0"/>
      <c r="C891" s="0"/>
      <c r="E891" s="0"/>
      <c r="F891" s="0"/>
      <c r="G891" s="0"/>
      <c r="I891" s="0"/>
      <c r="J891" s="0"/>
      <c r="K891" s="0"/>
      <c r="M891" s="0"/>
      <c r="N891" s="0"/>
      <c r="O891" s="0"/>
      <c r="Q891" s="0"/>
      <c r="R891" s="0"/>
      <c r="S891" s="0"/>
      <c r="U891" s="0"/>
      <c r="V891" s="0"/>
      <c r="W891" s="0"/>
      <c r="Y891" s="0"/>
      <c r="Z891" s="0"/>
      <c r="AA891" s="0"/>
      <c r="AC891" s="0"/>
      <c r="AD891" s="0"/>
      <c r="AE891" s="0"/>
      <c r="AG891" s="0"/>
      <c r="AH891" s="0"/>
      <c r="AI891" s="0"/>
      <c r="AK891" s="0"/>
      <c r="AL891" s="0"/>
      <c r="AM891" s="0"/>
      <c r="AO891" s="0"/>
      <c r="AP891" s="0"/>
      <c r="AQ891" s="0"/>
      <c r="AS891" s="0"/>
      <c r="AT891" s="0"/>
      <c r="AU891" s="0"/>
      <c r="AW891" s="0"/>
      <c r="AX891" s="0"/>
      <c r="AY891" s="0"/>
      <c r="BA891" s="0"/>
      <c r="BB891" s="0"/>
      <c r="BC891" s="0"/>
      <c r="BE891" s="0"/>
      <c r="BF891" s="0"/>
      <c r="BG891" s="0"/>
      <c r="BI891" s="0"/>
      <c r="BJ891" s="0"/>
      <c r="BK891" s="0"/>
      <c r="BM891" s="0"/>
      <c r="BN891" s="0"/>
      <c r="BO891" s="0"/>
    </row>
    <row r="892" customFormat="false" ht="12.75" hidden="false" customHeight="false" outlineLevel="0" collapsed="false">
      <c r="A892" s="0"/>
      <c r="B892" s="0"/>
      <c r="C892" s="0"/>
      <c r="E892" s="0"/>
      <c r="F892" s="0"/>
      <c r="G892" s="0"/>
      <c r="I892" s="0"/>
      <c r="J892" s="0"/>
      <c r="K892" s="0"/>
      <c r="M892" s="0"/>
      <c r="N892" s="0"/>
      <c r="O892" s="0"/>
      <c r="Q892" s="0"/>
      <c r="R892" s="0"/>
      <c r="S892" s="0"/>
      <c r="U892" s="0"/>
      <c r="V892" s="0"/>
      <c r="W892" s="0"/>
      <c r="Y892" s="0"/>
      <c r="Z892" s="0"/>
      <c r="AA892" s="0"/>
      <c r="AC892" s="0"/>
      <c r="AD892" s="0"/>
      <c r="AE892" s="0"/>
      <c r="AG892" s="0"/>
      <c r="AH892" s="0"/>
      <c r="AI892" s="0"/>
      <c r="AK892" s="0"/>
      <c r="AL892" s="0"/>
      <c r="AM892" s="0"/>
      <c r="AO892" s="0"/>
      <c r="AP892" s="0"/>
      <c r="AQ892" s="0"/>
      <c r="AS892" s="0"/>
      <c r="AT892" s="0"/>
      <c r="AU892" s="0"/>
      <c r="AW892" s="0"/>
      <c r="AX892" s="0"/>
      <c r="AY892" s="0"/>
      <c r="BA892" s="0"/>
      <c r="BB892" s="0"/>
      <c r="BC892" s="0"/>
      <c r="BE892" s="0"/>
      <c r="BF892" s="0"/>
      <c r="BG892" s="0"/>
      <c r="BI892" s="0"/>
      <c r="BJ892" s="0"/>
      <c r="BK892" s="0"/>
      <c r="BM892" s="0"/>
      <c r="BN892" s="0"/>
      <c r="BO892" s="0"/>
    </row>
    <row r="893" customFormat="false" ht="12.75" hidden="false" customHeight="false" outlineLevel="0" collapsed="false">
      <c r="A893" s="0"/>
      <c r="B893" s="0"/>
      <c r="C893" s="0"/>
      <c r="E893" s="0"/>
      <c r="F893" s="0"/>
      <c r="G893" s="0"/>
      <c r="I893" s="0"/>
      <c r="J893" s="0"/>
      <c r="K893" s="0"/>
      <c r="M893" s="0"/>
      <c r="N893" s="0"/>
      <c r="O893" s="0"/>
      <c r="Q893" s="0"/>
      <c r="R893" s="0"/>
      <c r="S893" s="0"/>
      <c r="U893" s="0"/>
      <c r="V893" s="0"/>
      <c r="W893" s="0"/>
      <c r="Y893" s="0"/>
      <c r="Z893" s="0"/>
      <c r="AA893" s="0"/>
      <c r="AC893" s="0"/>
      <c r="AD893" s="0"/>
      <c r="AE893" s="0"/>
      <c r="AG893" s="0"/>
      <c r="AH893" s="0"/>
      <c r="AI893" s="0"/>
      <c r="AK893" s="0"/>
      <c r="AL893" s="0"/>
      <c r="AM893" s="0"/>
      <c r="AO893" s="0"/>
      <c r="AP893" s="0"/>
      <c r="AQ893" s="0"/>
      <c r="AS893" s="0"/>
      <c r="AT893" s="0"/>
      <c r="AU893" s="0"/>
      <c r="AW893" s="0"/>
      <c r="AX893" s="0"/>
      <c r="AY893" s="0"/>
      <c r="BA893" s="0"/>
      <c r="BB893" s="0"/>
      <c r="BC893" s="0"/>
      <c r="BE893" s="0"/>
      <c r="BF893" s="0"/>
      <c r="BG893" s="0"/>
      <c r="BI893" s="0"/>
      <c r="BJ893" s="0"/>
      <c r="BK893" s="0"/>
      <c r="BM893" s="0"/>
      <c r="BN893" s="0"/>
      <c r="BO893" s="0"/>
    </row>
    <row r="894" customFormat="false" ht="12.75" hidden="false" customHeight="false" outlineLevel="0" collapsed="false">
      <c r="A894" s="0"/>
      <c r="B894" s="0"/>
      <c r="C894" s="0"/>
      <c r="E894" s="0"/>
      <c r="F894" s="0"/>
      <c r="G894" s="0"/>
      <c r="I894" s="0"/>
      <c r="J894" s="0"/>
      <c r="K894" s="0"/>
      <c r="M894" s="0"/>
      <c r="N894" s="0"/>
      <c r="O894" s="0"/>
      <c r="Q894" s="0"/>
      <c r="R894" s="0"/>
      <c r="S894" s="0"/>
      <c r="U894" s="0"/>
      <c r="V894" s="0"/>
      <c r="W894" s="0"/>
      <c r="Y894" s="0"/>
      <c r="Z894" s="0"/>
      <c r="AA894" s="0"/>
      <c r="AC894" s="0"/>
      <c r="AD894" s="0"/>
      <c r="AE894" s="0"/>
      <c r="AG894" s="0"/>
      <c r="AH894" s="0"/>
      <c r="AI894" s="0"/>
      <c r="AK894" s="0"/>
      <c r="AL894" s="0"/>
      <c r="AM894" s="0"/>
      <c r="AO894" s="0"/>
      <c r="AP894" s="0"/>
      <c r="AQ894" s="0"/>
      <c r="AS894" s="0"/>
      <c r="AT894" s="0"/>
      <c r="AU894" s="0"/>
      <c r="AW894" s="0"/>
      <c r="AX894" s="0"/>
      <c r="AY894" s="0"/>
      <c r="BA894" s="0"/>
      <c r="BB894" s="0"/>
      <c r="BC894" s="0"/>
      <c r="BE894" s="0"/>
      <c r="BF894" s="0"/>
      <c r="BG894" s="0"/>
      <c r="BI894" s="0"/>
      <c r="BJ894" s="0"/>
      <c r="BK894" s="0"/>
      <c r="BM894" s="0"/>
      <c r="BN894" s="0"/>
      <c r="BO894" s="0"/>
    </row>
    <row r="895" customFormat="false" ht="12.75" hidden="false" customHeight="false" outlineLevel="0" collapsed="false">
      <c r="A895" s="0"/>
      <c r="B895" s="0"/>
      <c r="C895" s="0"/>
      <c r="E895" s="0"/>
      <c r="F895" s="0"/>
      <c r="G895" s="0"/>
      <c r="I895" s="0"/>
      <c r="J895" s="0"/>
      <c r="K895" s="0"/>
      <c r="M895" s="0"/>
      <c r="N895" s="0"/>
      <c r="O895" s="0"/>
      <c r="Q895" s="0"/>
      <c r="R895" s="0"/>
      <c r="S895" s="0"/>
      <c r="U895" s="0"/>
      <c r="V895" s="0"/>
      <c r="W895" s="0"/>
      <c r="Y895" s="0"/>
      <c r="Z895" s="0"/>
      <c r="AA895" s="0"/>
      <c r="AC895" s="0"/>
      <c r="AD895" s="0"/>
      <c r="AE895" s="0"/>
      <c r="AG895" s="0"/>
      <c r="AH895" s="0"/>
      <c r="AI895" s="0"/>
      <c r="AK895" s="0"/>
      <c r="AL895" s="0"/>
      <c r="AM895" s="0"/>
      <c r="AO895" s="0"/>
      <c r="AP895" s="0"/>
      <c r="AQ895" s="0"/>
      <c r="AS895" s="0"/>
      <c r="AT895" s="0"/>
      <c r="AU895" s="0"/>
      <c r="AW895" s="0"/>
      <c r="AX895" s="0"/>
      <c r="AY895" s="0"/>
      <c r="BA895" s="0"/>
      <c r="BB895" s="0"/>
      <c r="BC895" s="0"/>
      <c r="BE895" s="0"/>
      <c r="BF895" s="0"/>
      <c r="BG895" s="0"/>
      <c r="BI895" s="0"/>
      <c r="BJ895" s="0"/>
      <c r="BK895" s="0"/>
      <c r="BM895" s="0"/>
      <c r="BN895" s="0"/>
      <c r="BO895" s="0"/>
    </row>
    <row r="896" customFormat="false" ht="12.75" hidden="false" customHeight="false" outlineLevel="0" collapsed="false">
      <c r="A896" s="0"/>
      <c r="B896" s="0"/>
      <c r="C896" s="0"/>
      <c r="E896" s="0"/>
      <c r="F896" s="0"/>
      <c r="G896" s="0"/>
      <c r="I896" s="0"/>
      <c r="J896" s="0"/>
      <c r="K896" s="0"/>
      <c r="M896" s="0"/>
      <c r="N896" s="0"/>
      <c r="O896" s="0"/>
      <c r="Q896" s="0"/>
      <c r="R896" s="0"/>
      <c r="S896" s="0"/>
      <c r="U896" s="0"/>
      <c r="V896" s="0"/>
      <c r="W896" s="0"/>
      <c r="Y896" s="0"/>
      <c r="Z896" s="0"/>
      <c r="AA896" s="0"/>
      <c r="AC896" s="0"/>
      <c r="AD896" s="0"/>
      <c r="AE896" s="0"/>
      <c r="AG896" s="0"/>
      <c r="AH896" s="0"/>
      <c r="AI896" s="0"/>
      <c r="AK896" s="0"/>
      <c r="AL896" s="0"/>
      <c r="AM896" s="0"/>
      <c r="AO896" s="0"/>
      <c r="AP896" s="0"/>
      <c r="AQ896" s="0"/>
      <c r="AS896" s="0"/>
      <c r="AT896" s="0"/>
      <c r="AU896" s="0"/>
      <c r="AW896" s="0"/>
      <c r="AX896" s="0"/>
      <c r="AY896" s="0"/>
      <c r="BA896" s="0"/>
      <c r="BB896" s="0"/>
      <c r="BC896" s="0"/>
      <c r="BE896" s="0"/>
      <c r="BF896" s="0"/>
      <c r="BG896" s="0"/>
      <c r="BI896" s="0"/>
      <c r="BJ896" s="0"/>
      <c r="BK896" s="0"/>
      <c r="BM896" s="0"/>
      <c r="BN896" s="0"/>
      <c r="BO896" s="0"/>
    </row>
    <row r="897" customFormat="false" ht="12.75" hidden="false" customHeight="false" outlineLevel="0" collapsed="false">
      <c r="A897" s="0"/>
      <c r="B897" s="0"/>
      <c r="C897" s="0"/>
      <c r="E897" s="0"/>
      <c r="F897" s="0"/>
      <c r="G897" s="0"/>
      <c r="I897" s="0"/>
      <c r="J897" s="0"/>
      <c r="K897" s="0"/>
      <c r="M897" s="0"/>
      <c r="N897" s="0"/>
      <c r="O897" s="0"/>
      <c r="Q897" s="0"/>
      <c r="R897" s="0"/>
      <c r="S897" s="0"/>
      <c r="U897" s="0"/>
      <c r="V897" s="0"/>
      <c r="W897" s="0"/>
      <c r="Y897" s="0"/>
      <c r="Z897" s="0"/>
      <c r="AA897" s="0"/>
      <c r="AC897" s="0"/>
      <c r="AD897" s="0"/>
      <c r="AE897" s="0"/>
      <c r="AG897" s="0"/>
      <c r="AH897" s="0"/>
      <c r="AI897" s="0"/>
      <c r="AK897" s="0"/>
      <c r="AL897" s="0"/>
      <c r="AM897" s="0"/>
      <c r="AO897" s="0"/>
      <c r="AP897" s="0"/>
      <c r="AQ897" s="0"/>
      <c r="AS897" s="0"/>
      <c r="AT897" s="0"/>
      <c r="AU897" s="0"/>
      <c r="AW897" s="0"/>
      <c r="AX897" s="0"/>
      <c r="AY897" s="0"/>
      <c r="BA897" s="0"/>
      <c r="BB897" s="0"/>
      <c r="BC897" s="0"/>
      <c r="BE897" s="0"/>
      <c r="BF897" s="0"/>
      <c r="BG897" s="0"/>
      <c r="BI897" s="0"/>
      <c r="BJ897" s="0"/>
      <c r="BK897" s="0"/>
      <c r="BM897" s="0"/>
      <c r="BN897" s="0"/>
      <c r="BO897" s="0"/>
    </row>
    <row r="898" customFormat="false" ht="12.75" hidden="false" customHeight="false" outlineLevel="0" collapsed="false">
      <c r="A898" s="0"/>
      <c r="B898" s="0"/>
      <c r="C898" s="0"/>
      <c r="E898" s="0"/>
      <c r="F898" s="0"/>
      <c r="G898" s="0"/>
      <c r="I898" s="0"/>
      <c r="J898" s="0"/>
      <c r="K898" s="0"/>
      <c r="M898" s="0"/>
      <c r="N898" s="0"/>
      <c r="O898" s="0"/>
      <c r="Q898" s="0"/>
      <c r="R898" s="0"/>
      <c r="S898" s="0"/>
      <c r="U898" s="0"/>
      <c r="V898" s="0"/>
      <c r="W898" s="0"/>
      <c r="Y898" s="0"/>
      <c r="Z898" s="0"/>
      <c r="AA898" s="0"/>
      <c r="AC898" s="0"/>
      <c r="AD898" s="0"/>
      <c r="AE898" s="0"/>
      <c r="AG898" s="0"/>
      <c r="AH898" s="0"/>
      <c r="AI898" s="0"/>
      <c r="AK898" s="0"/>
      <c r="AL898" s="0"/>
      <c r="AM898" s="0"/>
      <c r="AO898" s="0"/>
      <c r="AP898" s="0"/>
      <c r="AQ898" s="0"/>
      <c r="AS898" s="0"/>
      <c r="AT898" s="0"/>
      <c r="AU898" s="0"/>
      <c r="AW898" s="0"/>
      <c r="AX898" s="0"/>
      <c r="AY898" s="0"/>
      <c r="BA898" s="0"/>
      <c r="BB898" s="0"/>
      <c r="BC898" s="0"/>
      <c r="BE898" s="0"/>
      <c r="BF898" s="0"/>
      <c r="BG898" s="0"/>
      <c r="BI898" s="0"/>
      <c r="BJ898" s="0"/>
      <c r="BK898" s="0"/>
      <c r="BM898" s="0"/>
      <c r="BN898" s="0"/>
      <c r="BO898" s="0"/>
    </row>
    <row r="899" customFormat="false" ht="12.75" hidden="false" customHeight="false" outlineLevel="0" collapsed="false">
      <c r="A899" s="0"/>
      <c r="B899" s="0"/>
      <c r="C899" s="0"/>
      <c r="E899" s="0"/>
      <c r="F899" s="0"/>
      <c r="G899" s="0"/>
      <c r="I899" s="0"/>
      <c r="J899" s="0"/>
      <c r="K899" s="0"/>
      <c r="M899" s="0"/>
      <c r="N899" s="0"/>
      <c r="O899" s="0"/>
      <c r="Q899" s="0"/>
      <c r="R899" s="0"/>
      <c r="S899" s="0"/>
      <c r="U899" s="0"/>
      <c r="V899" s="0"/>
      <c r="W899" s="0"/>
      <c r="Y899" s="0"/>
      <c r="Z899" s="0"/>
      <c r="AA899" s="0"/>
      <c r="AC899" s="0"/>
      <c r="AD899" s="0"/>
      <c r="AE899" s="0"/>
      <c r="AG899" s="0"/>
      <c r="AH899" s="0"/>
      <c r="AI899" s="0"/>
      <c r="AK899" s="0"/>
      <c r="AL899" s="0"/>
      <c r="AM899" s="0"/>
      <c r="AO899" s="0"/>
      <c r="AP899" s="0"/>
      <c r="AQ899" s="0"/>
      <c r="AS899" s="0"/>
      <c r="AT899" s="0"/>
      <c r="AU899" s="0"/>
      <c r="AW899" s="0"/>
      <c r="AX899" s="0"/>
      <c r="AY899" s="0"/>
      <c r="BA899" s="0"/>
      <c r="BB899" s="0"/>
      <c r="BC899" s="0"/>
      <c r="BE899" s="0"/>
      <c r="BF899" s="0"/>
      <c r="BG899" s="0"/>
      <c r="BI899" s="0"/>
      <c r="BJ899" s="0"/>
      <c r="BK899" s="0"/>
      <c r="BM899" s="0"/>
      <c r="BN899" s="0"/>
      <c r="BO899" s="0"/>
    </row>
    <row r="900" customFormat="false" ht="12.75" hidden="false" customHeight="false" outlineLevel="0" collapsed="false">
      <c r="A900" s="0"/>
      <c r="B900" s="0"/>
      <c r="C900" s="0"/>
      <c r="E900" s="0"/>
      <c r="F900" s="0"/>
      <c r="G900" s="0"/>
      <c r="I900" s="0"/>
      <c r="J900" s="0"/>
      <c r="K900" s="0"/>
      <c r="M900" s="0"/>
      <c r="N900" s="0"/>
      <c r="O900" s="0"/>
      <c r="Q900" s="0"/>
      <c r="R900" s="0"/>
      <c r="S900" s="0"/>
      <c r="U900" s="0"/>
      <c r="V900" s="0"/>
      <c r="W900" s="0"/>
      <c r="Y900" s="0"/>
      <c r="Z900" s="0"/>
      <c r="AA900" s="0"/>
      <c r="AC900" s="0"/>
      <c r="AD900" s="0"/>
      <c r="AE900" s="0"/>
      <c r="AG900" s="0"/>
      <c r="AH900" s="0"/>
      <c r="AI900" s="0"/>
      <c r="AK900" s="0"/>
      <c r="AL900" s="0"/>
      <c r="AM900" s="0"/>
      <c r="AO900" s="0"/>
      <c r="AP900" s="0"/>
      <c r="AQ900" s="0"/>
      <c r="AS900" s="0"/>
      <c r="AT900" s="0"/>
      <c r="AU900" s="0"/>
      <c r="AW900" s="0"/>
      <c r="AX900" s="0"/>
      <c r="AY900" s="0"/>
      <c r="BA900" s="0"/>
      <c r="BB900" s="0"/>
      <c r="BC900" s="0"/>
      <c r="BE900" s="0"/>
      <c r="BF900" s="0"/>
      <c r="BG900" s="0"/>
      <c r="BI900" s="0"/>
      <c r="BJ900" s="0"/>
      <c r="BK900" s="0"/>
      <c r="BM900" s="0"/>
      <c r="BN900" s="0"/>
      <c r="BO900" s="0"/>
    </row>
    <row r="901" customFormat="false" ht="12.75" hidden="false" customHeight="false" outlineLevel="0" collapsed="false">
      <c r="A901" s="0"/>
      <c r="B901" s="0"/>
      <c r="C901" s="0"/>
      <c r="E901" s="0"/>
      <c r="F901" s="0"/>
      <c r="G901" s="0"/>
      <c r="I901" s="0"/>
      <c r="J901" s="0"/>
      <c r="K901" s="0"/>
      <c r="M901" s="0"/>
      <c r="N901" s="0"/>
      <c r="O901" s="0"/>
      <c r="Q901" s="0"/>
      <c r="R901" s="0"/>
      <c r="S901" s="0"/>
      <c r="U901" s="0"/>
      <c r="V901" s="0"/>
      <c r="W901" s="0"/>
      <c r="Y901" s="0"/>
      <c r="Z901" s="0"/>
      <c r="AA901" s="0"/>
      <c r="AC901" s="0"/>
      <c r="AD901" s="0"/>
      <c r="AE901" s="0"/>
      <c r="AG901" s="0"/>
      <c r="AH901" s="0"/>
      <c r="AI901" s="0"/>
      <c r="AK901" s="0"/>
      <c r="AL901" s="0"/>
      <c r="AM901" s="0"/>
      <c r="AO901" s="0"/>
      <c r="AP901" s="0"/>
      <c r="AQ901" s="0"/>
      <c r="AS901" s="0"/>
      <c r="AT901" s="0"/>
      <c r="AU901" s="0"/>
      <c r="AW901" s="0"/>
      <c r="AX901" s="0"/>
      <c r="AY901" s="0"/>
      <c r="BA901" s="0"/>
      <c r="BB901" s="0"/>
      <c r="BC901" s="0"/>
      <c r="BE901" s="0"/>
      <c r="BF901" s="0"/>
      <c r="BG901" s="0"/>
      <c r="BI901" s="0"/>
      <c r="BJ901" s="0"/>
      <c r="BK901" s="0"/>
      <c r="BM901" s="0"/>
      <c r="BN901" s="0"/>
      <c r="BO901" s="0"/>
    </row>
    <row r="902" customFormat="false" ht="12.75" hidden="false" customHeight="false" outlineLevel="0" collapsed="false">
      <c r="A902" s="0"/>
      <c r="B902" s="0"/>
      <c r="C902" s="0"/>
      <c r="E902" s="0"/>
      <c r="F902" s="0"/>
      <c r="G902" s="0"/>
      <c r="I902" s="0"/>
      <c r="J902" s="0"/>
      <c r="K902" s="0"/>
      <c r="M902" s="0"/>
      <c r="N902" s="0"/>
      <c r="O902" s="0"/>
      <c r="Q902" s="0"/>
      <c r="R902" s="0"/>
      <c r="S902" s="0"/>
      <c r="U902" s="0"/>
      <c r="V902" s="0"/>
      <c r="W902" s="0"/>
      <c r="Y902" s="0"/>
      <c r="Z902" s="0"/>
      <c r="AA902" s="0"/>
      <c r="AC902" s="0"/>
      <c r="AD902" s="0"/>
      <c r="AE902" s="0"/>
      <c r="AG902" s="0"/>
      <c r="AH902" s="0"/>
      <c r="AI902" s="0"/>
      <c r="AK902" s="0"/>
      <c r="AL902" s="0"/>
      <c r="AM902" s="0"/>
      <c r="AO902" s="0"/>
      <c r="AP902" s="0"/>
      <c r="AQ902" s="0"/>
      <c r="AS902" s="0"/>
      <c r="AT902" s="0"/>
      <c r="AU902" s="0"/>
      <c r="AW902" s="0"/>
      <c r="AX902" s="0"/>
      <c r="AY902" s="0"/>
      <c r="BA902" s="0"/>
      <c r="BB902" s="0"/>
      <c r="BC902" s="0"/>
      <c r="BE902" s="0"/>
      <c r="BF902" s="0"/>
      <c r="BG902" s="0"/>
      <c r="BI902" s="0"/>
      <c r="BJ902" s="0"/>
      <c r="BK902" s="0"/>
      <c r="BM902" s="0"/>
      <c r="BN902" s="0"/>
      <c r="BO902" s="0"/>
    </row>
    <row r="903" customFormat="false" ht="12.75" hidden="false" customHeight="false" outlineLevel="0" collapsed="false">
      <c r="A903" s="0"/>
      <c r="B903" s="0"/>
      <c r="C903" s="0"/>
      <c r="E903" s="0"/>
      <c r="F903" s="0"/>
      <c r="G903" s="0"/>
      <c r="I903" s="0"/>
      <c r="J903" s="0"/>
      <c r="K903" s="0"/>
      <c r="M903" s="0"/>
      <c r="N903" s="0"/>
      <c r="O903" s="0"/>
      <c r="Q903" s="0"/>
      <c r="R903" s="0"/>
      <c r="S903" s="0"/>
      <c r="U903" s="0"/>
      <c r="V903" s="0"/>
      <c r="W903" s="0"/>
      <c r="Y903" s="0"/>
      <c r="Z903" s="0"/>
      <c r="AA903" s="0"/>
      <c r="AC903" s="0"/>
      <c r="AD903" s="0"/>
      <c r="AE903" s="0"/>
      <c r="AG903" s="0"/>
      <c r="AH903" s="0"/>
      <c r="AI903" s="0"/>
      <c r="AK903" s="0"/>
      <c r="AL903" s="0"/>
      <c r="AM903" s="0"/>
      <c r="AO903" s="0"/>
      <c r="AP903" s="0"/>
      <c r="AQ903" s="0"/>
      <c r="AS903" s="0"/>
      <c r="AT903" s="0"/>
      <c r="AU903" s="0"/>
      <c r="AW903" s="0"/>
      <c r="AX903" s="0"/>
      <c r="AY903" s="0"/>
      <c r="BA903" s="0"/>
      <c r="BB903" s="0"/>
      <c r="BC903" s="0"/>
      <c r="BE903" s="0"/>
      <c r="BF903" s="0"/>
      <c r="BG903" s="0"/>
      <c r="BI903" s="0"/>
      <c r="BJ903" s="0"/>
      <c r="BK903" s="0"/>
      <c r="BM903" s="0"/>
      <c r="BN903" s="0"/>
      <c r="BO903" s="0"/>
    </row>
    <row r="904" customFormat="false" ht="12.75" hidden="false" customHeight="false" outlineLevel="0" collapsed="false">
      <c r="A904" s="0"/>
      <c r="B904" s="0"/>
      <c r="C904" s="0"/>
      <c r="E904" s="0"/>
      <c r="F904" s="0"/>
      <c r="G904" s="0"/>
      <c r="I904" s="0"/>
      <c r="J904" s="0"/>
      <c r="K904" s="0"/>
      <c r="M904" s="0"/>
      <c r="N904" s="0"/>
      <c r="O904" s="0"/>
      <c r="Q904" s="0"/>
      <c r="R904" s="0"/>
      <c r="S904" s="0"/>
      <c r="U904" s="0"/>
      <c r="V904" s="0"/>
      <c r="W904" s="0"/>
      <c r="Y904" s="0"/>
      <c r="Z904" s="0"/>
      <c r="AA904" s="0"/>
      <c r="AC904" s="0"/>
      <c r="AD904" s="0"/>
      <c r="AE904" s="0"/>
      <c r="AG904" s="0"/>
      <c r="AH904" s="0"/>
      <c r="AI904" s="0"/>
      <c r="AK904" s="0"/>
      <c r="AL904" s="0"/>
      <c r="AM904" s="0"/>
      <c r="AO904" s="0"/>
      <c r="AP904" s="0"/>
      <c r="AQ904" s="0"/>
      <c r="AS904" s="0"/>
      <c r="AT904" s="0"/>
      <c r="AU904" s="0"/>
      <c r="AW904" s="0"/>
      <c r="AX904" s="0"/>
      <c r="AY904" s="0"/>
      <c r="BA904" s="0"/>
      <c r="BB904" s="0"/>
      <c r="BC904" s="0"/>
      <c r="BE904" s="0"/>
      <c r="BF904" s="0"/>
      <c r="BG904" s="0"/>
      <c r="BI904" s="0"/>
      <c r="BJ904" s="0"/>
      <c r="BK904" s="0"/>
      <c r="BM904" s="0"/>
      <c r="BN904" s="0"/>
      <c r="BO904" s="0"/>
    </row>
    <row r="905" customFormat="false" ht="12.75" hidden="false" customHeight="false" outlineLevel="0" collapsed="false">
      <c r="A905" s="0"/>
      <c r="B905" s="0"/>
      <c r="C905" s="0"/>
      <c r="E905" s="0"/>
      <c r="F905" s="0"/>
      <c r="G905" s="0"/>
      <c r="I905" s="0"/>
      <c r="J905" s="0"/>
      <c r="K905" s="0"/>
      <c r="M905" s="0"/>
      <c r="N905" s="0"/>
      <c r="O905" s="0"/>
      <c r="Q905" s="0"/>
      <c r="R905" s="0"/>
      <c r="S905" s="0"/>
      <c r="U905" s="0"/>
      <c r="V905" s="0"/>
      <c r="W905" s="0"/>
      <c r="Y905" s="0"/>
      <c r="Z905" s="0"/>
      <c r="AA905" s="0"/>
      <c r="AC905" s="0"/>
      <c r="AD905" s="0"/>
      <c r="AE905" s="0"/>
      <c r="AG905" s="0"/>
      <c r="AH905" s="0"/>
      <c r="AI905" s="0"/>
      <c r="AK905" s="0"/>
      <c r="AL905" s="0"/>
      <c r="AM905" s="0"/>
      <c r="AO905" s="0"/>
      <c r="AP905" s="0"/>
      <c r="AQ905" s="0"/>
      <c r="AS905" s="0"/>
      <c r="AT905" s="0"/>
      <c r="AU905" s="0"/>
      <c r="AW905" s="0"/>
      <c r="AX905" s="0"/>
      <c r="AY905" s="0"/>
      <c r="BA905" s="0"/>
      <c r="BB905" s="0"/>
      <c r="BC905" s="0"/>
      <c r="BE905" s="0"/>
      <c r="BF905" s="0"/>
      <c r="BG905" s="0"/>
      <c r="BI905" s="0"/>
      <c r="BJ905" s="0"/>
      <c r="BK905" s="0"/>
      <c r="BM905" s="0"/>
      <c r="BN905" s="0"/>
      <c r="BO905" s="0"/>
    </row>
    <row r="906" customFormat="false" ht="12.75" hidden="false" customHeight="false" outlineLevel="0" collapsed="false">
      <c r="A906" s="0"/>
      <c r="B906" s="0"/>
      <c r="C906" s="0"/>
      <c r="E906" s="0"/>
      <c r="F906" s="0"/>
      <c r="G906" s="0"/>
      <c r="I906" s="0"/>
      <c r="J906" s="0"/>
      <c r="K906" s="0"/>
      <c r="M906" s="0"/>
      <c r="N906" s="0"/>
      <c r="O906" s="0"/>
      <c r="Q906" s="0"/>
      <c r="R906" s="0"/>
      <c r="S906" s="0"/>
      <c r="U906" s="0"/>
      <c r="V906" s="0"/>
      <c r="W906" s="0"/>
      <c r="Y906" s="0"/>
      <c r="Z906" s="0"/>
      <c r="AA906" s="0"/>
      <c r="AC906" s="0"/>
      <c r="AD906" s="0"/>
      <c r="AE906" s="0"/>
      <c r="AG906" s="0"/>
      <c r="AH906" s="0"/>
      <c r="AI906" s="0"/>
      <c r="AK906" s="0"/>
      <c r="AL906" s="0"/>
      <c r="AM906" s="0"/>
      <c r="AO906" s="0"/>
      <c r="AP906" s="0"/>
      <c r="AQ906" s="0"/>
      <c r="AS906" s="0"/>
      <c r="AT906" s="0"/>
      <c r="AU906" s="0"/>
      <c r="AW906" s="0"/>
      <c r="AX906" s="0"/>
      <c r="AY906" s="0"/>
      <c r="BA906" s="0"/>
      <c r="BB906" s="0"/>
      <c r="BC906" s="0"/>
      <c r="BE906" s="0"/>
      <c r="BF906" s="0"/>
      <c r="BG906" s="0"/>
      <c r="BI906" s="0"/>
      <c r="BJ906" s="0"/>
      <c r="BK906" s="0"/>
      <c r="BM906" s="0"/>
      <c r="BN906" s="0"/>
      <c r="BO906" s="0"/>
    </row>
    <row r="907" customFormat="false" ht="12.75" hidden="false" customHeight="false" outlineLevel="0" collapsed="false">
      <c r="A907" s="0"/>
      <c r="B907" s="0"/>
      <c r="C907" s="0"/>
      <c r="E907" s="0"/>
      <c r="F907" s="0"/>
      <c r="G907" s="0"/>
      <c r="I907" s="0"/>
      <c r="J907" s="0"/>
      <c r="K907" s="0"/>
      <c r="M907" s="0"/>
      <c r="N907" s="0"/>
      <c r="O907" s="0"/>
      <c r="Q907" s="0"/>
      <c r="R907" s="0"/>
      <c r="S907" s="0"/>
      <c r="U907" s="0"/>
      <c r="V907" s="0"/>
      <c r="W907" s="0"/>
      <c r="Y907" s="0"/>
      <c r="Z907" s="0"/>
      <c r="AA907" s="0"/>
      <c r="AC907" s="0"/>
      <c r="AD907" s="0"/>
      <c r="AE907" s="0"/>
      <c r="AG907" s="0"/>
      <c r="AH907" s="0"/>
      <c r="AI907" s="0"/>
      <c r="AK907" s="0"/>
      <c r="AL907" s="0"/>
      <c r="AM907" s="0"/>
      <c r="AO907" s="0"/>
      <c r="AP907" s="0"/>
      <c r="AQ907" s="0"/>
      <c r="AS907" s="0"/>
      <c r="AT907" s="0"/>
      <c r="AU907" s="0"/>
      <c r="AW907" s="0"/>
      <c r="AX907" s="0"/>
      <c r="AY907" s="0"/>
      <c r="BA907" s="0"/>
      <c r="BB907" s="0"/>
      <c r="BC907" s="0"/>
      <c r="BE907" s="0"/>
      <c r="BF907" s="0"/>
      <c r="BG907" s="0"/>
      <c r="BI907" s="0"/>
      <c r="BJ907" s="0"/>
      <c r="BK907" s="0"/>
      <c r="BM907" s="0"/>
      <c r="BN907" s="0"/>
      <c r="BO907" s="0"/>
    </row>
    <row r="908" customFormat="false" ht="12.75" hidden="false" customHeight="false" outlineLevel="0" collapsed="false">
      <c r="A908" s="0"/>
      <c r="B908" s="0"/>
      <c r="C908" s="0"/>
      <c r="E908" s="0"/>
      <c r="F908" s="0"/>
      <c r="G908" s="0"/>
      <c r="I908" s="0"/>
      <c r="J908" s="0"/>
      <c r="K908" s="0"/>
      <c r="M908" s="0"/>
      <c r="N908" s="0"/>
      <c r="O908" s="0"/>
      <c r="Q908" s="0"/>
      <c r="R908" s="0"/>
      <c r="S908" s="0"/>
      <c r="U908" s="0"/>
      <c r="V908" s="0"/>
      <c r="W908" s="0"/>
      <c r="Y908" s="0"/>
      <c r="Z908" s="0"/>
      <c r="AA908" s="0"/>
      <c r="AC908" s="0"/>
      <c r="AD908" s="0"/>
      <c r="AE908" s="0"/>
      <c r="AG908" s="0"/>
      <c r="AH908" s="0"/>
      <c r="AI908" s="0"/>
      <c r="AK908" s="0"/>
      <c r="AL908" s="0"/>
      <c r="AM908" s="0"/>
      <c r="AO908" s="0"/>
      <c r="AP908" s="0"/>
      <c r="AQ908" s="0"/>
      <c r="AS908" s="0"/>
      <c r="AT908" s="0"/>
      <c r="AU908" s="0"/>
      <c r="AW908" s="0"/>
      <c r="AX908" s="0"/>
      <c r="AY908" s="0"/>
      <c r="BA908" s="0"/>
      <c r="BB908" s="0"/>
      <c r="BC908" s="0"/>
      <c r="BE908" s="0"/>
      <c r="BF908" s="0"/>
      <c r="BG908" s="0"/>
      <c r="BI908" s="0"/>
      <c r="BJ908" s="0"/>
      <c r="BK908" s="0"/>
      <c r="BM908" s="0"/>
      <c r="BN908" s="0"/>
      <c r="BO908" s="0"/>
    </row>
    <row r="909" customFormat="false" ht="12.75" hidden="false" customHeight="false" outlineLevel="0" collapsed="false">
      <c r="A909" s="0"/>
      <c r="B909" s="0"/>
      <c r="C909" s="0"/>
      <c r="E909" s="0"/>
      <c r="F909" s="0"/>
      <c r="G909" s="0"/>
      <c r="I909" s="0"/>
      <c r="J909" s="0"/>
      <c r="K909" s="0"/>
      <c r="M909" s="0"/>
      <c r="N909" s="0"/>
      <c r="O909" s="0"/>
      <c r="Q909" s="0"/>
      <c r="R909" s="0"/>
      <c r="S909" s="0"/>
      <c r="U909" s="0"/>
      <c r="V909" s="0"/>
      <c r="W909" s="0"/>
      <c r="Y909" s="0"/>
      <c r="Z909" s="0"/>
      <c r="AA909" s="0"/>
      <c r="AC909" s="0"/>
      <c r="AD909" s="0"/>
      <c r="AE909" s="0"/>
      <c r="AG909" s="0"/>
      <c r="AH909" s="0"/>
      <c r="AI909" s="0"/>
      <c r="AK909" s="0"/>
      <c r="AL909" s="0"/>
      <c r="AM909" s="0"/>
      <c r="AO909" s="0"/>
      <c r="AP909" s="0"/>
      <c r="AQ909" s="0"/>
      <c r="AS909" s="0"/>
      <c r="AT909" s="0"/>
      <c r="AU909" s="0"/>
      <c r="AW909" s="0"/>
      <c r="AX909" s="0"/>
      <c r="AY909" s="0"/>
      <c r="BA909" s="0"/>
      <c r="BB909" s="0"/>
      <c r="BC909" s="0"/>
      <c r="BE909" s="0"/>
      <c r="BF909" s="0"/>
      <c r="BG909" s="0"/>
      <c r="BI909" s="0"/>
      <c r="BJ909" s="0"/>
      <c r="BK909" s="0"/>
      <c r="BM909" s="0"/>
      <c r="BN909" s="0"/>
      <c r="BO909" s="0"/>
    </row>
    <row r="910" customFormat="false" ht="12.75" hidden="false" customHeight="false" outlineLevel="0" collapsed="false">
      <c r="A910" s="0"/>
      <c r="B910" s="0"/>
      <c r="C910" s="0"/>
      <c r="E910" s="0"/>
      <c r="F910" s="0"/>
      <c r="G910" s="0"/>
      <c r="I910" s="0"/>
      <c r="J910" s="0"/>
      <c r="K910" s="0"/>
      <c r="M910" s="0"/>
      <c r="N910" s="0"/>
      <c r="O910" s="0"/>
      <c r="Q910" s="0"/>
      <c r="R910" s="0"/>
      <c r="S910" s="0"/>
      <c r="U910" s="0"/>
      <c r="V910" s="0"/>
      <c r="W910" s="0"/>
      <c r="Y910" s="0"/>
      <c r="Z910" s="0"/>
      <c r="AA910" s="0"/>
      <c r="AC910" s="0"/>
      <c r="AD910" s="0"/>
      <c r="AE910" s="0"/>
      <c r="AG910" s="0"/>
      <c r="AH910" s="0"/>
      <c r="AI910" s="0"/>
      <c r="AK910" s="0"/>
      <c r="AL910" s="0"/>
      <c r="AM910" s="0"/>
      <c r="AO910" s="0"/>
      <c r="AP910" s="0"/>
      <c r="AQ910" s="0"/>
      <c r="AS910" s="0"/>
      <c r="AT910" s="0"/>
      <c r="AU910" s="0"/>
      <c r="AW910" s="0"/>
      <c r="AX910" s="0"/>
      <c r="AY910" s="0"/>
      <c r="BA910" s="0"/>
      <c r="BB910" s="0"/>
      <c r="BC910" s="0"/>
      <c r="BE910" s="0"/>
      <c r="BF910" s="0"/>
      <c r="BG910" s="0"/>
      <c r="BI910" s="0"/>
      <c r="BJ910" s="0"/>
      <c r="BK910" s="0"/>
      <c r="BM910" s="0"/>
      <c r="BN910" s="0"/>
      <c r="BO910" s="0"/>
    </row>
    <row r="911" customFormat="false" ht="12.75" hidden="false" customHeight="false" outlineLevel="0" collapsed="false">
      <c r="A911" s="0"/>
      <c r="B911" s="0"/>
      <c r="C911" s="0"/>
      <c r="E911" s="0"/>
      <c r="F911" s="0"/>
      <c r="G911" s="0"/>
      <c r="I911" s="0"/>
      <c r="J911" s="0"/>
      <c r="K911" s="0"/>
      <c r="M911" s="0"/>
      <c r="N911" s="0"/>
      <c r="O911" s="0"/>
      <c r="Q911" s="0"/>
      <c r="R911" s="0"/>
      <c r="S911" s="0"/>
      <c r="U911" s="0"/>
      <c r="V911" s="0"/>
      <c r="W911" s="0"/>
      <c r="Y911" s="0"/>
      <c r="Z911" s="0"/>
      <c r="AA911" s="0"/>
      <c r="AC911" s="0"/>
      <c r="AD911" s="0"/>
      <c r="AE911" s="0"/>
      <c r="AG911" s="0"/>
      <c r="AH911" s="0"/>
      <c r="AI911" s="0"/>
      <c r="AK911" s="0"/>
      <c r="AL911" s="0"/>
      <c r="AM911" s="0"/>
      <c r="AO911" s="0"/>
      <c r="AP911" s="0"/>
      <c r="AQ911" s="0"/>
      <c r="AS911" s="0"/>
      <c r="AT911" s="0"/>
      <c r="AU911" s="0"/>
      <c r="AW911" s="0"/>
      <c r="AX911" s="0"/>
      <c r="AY911" s="0"/>
      <c r="BA911" s="0"/>
      <c r="BB911" s="0"/>
      <c r="BC911" s="0"/>
      <c r="BE911" s="0"/>
      <c r="BF911" s="0"/>
      <c r="BG911" s="0"/>
      <c r="BI911" s="0"/>
      <c r="BJ911" s="0"/>
      <c r="BK911" s="0"/>
      <c r="BM911" s="0"/>
      <c r="BN911" s="0"/>
      <c r="BO911" s="0"/>
    </row>
    <row r="912" customFormat="false" ht="12.75" hidden="false" customHeight="false" outlineLevel="0" collapsed="false">
      <c r="A912" s="0"/>
      <c r="B912" s="0"/>
      <c r="C912" s="0"/>
      <c r="E912" s="0"/>
      <c r="F912" s="0"/>
      <c r="G912" s="0"/>
      <c r="I912" s="0"/>
      <c r="J912" s="0"/>
      <c r="K912" s="0"/>
      <c r="M912" s="0"/>
      <c r="N912" s="0"/>
      <c r="O912" s="0"/>
      <c r="Q912" s="0"/>
      <c r="R912" s="0"/>
      <c r="S912" s="0"/>
      <c r="U912" s="0"/>
      <c r="V912" s="0"/>
      <c r="W912" s="0"/>
      <c r="Y912" s="0"/>
      <c r="Z912" s="0"/>
      <c r="AA912" s="0"/>
      <c r="AC912" s="0"/>
      <c r="AD912" s="0"/>
      <c r="AE912" s="0"/>
      <c r="AG912" s="0"/>
      <c r="AH912" s="0"/>
      <c r="AI912" s="0"/>
      <c r="AK912" s="0"/>
      <c r="AL912" s="0"/>
      <c r="AM912" s="0"/>
      <c r="AO912" s="0"/>
      <c r="AP912" s="0"/>
      <c r="AQ912" s="0"/>
      <c r="AS912" s="0"/>
      <c r="AT912" s="0"/>
      <c r="AU912" s="0"/>
      <c r="AW912" s="0"/>
      <c r="AX912" s="0"/>
      <c r="AY912" s="0"/>
      <c r="BA912" s="0"/>
      <c r="BB912" s="0"/>
      <c r="BC912" s="0"/>
      <c r="BE912" s="0"/>
      <c r="BF912" s="0"/>
      <c r="BG912" s="0"/>
      <c r="BI912" s="0"/>
      <c r="BJ912" s="0"/>
      <c r="BK912" s="0"/>
      <c r="BM912" s="0"/>
      <c r="BN912" s="0"/>
      <c r="BO912" s="0"/>
    </row>
    <row r="913" customFormat="false" ht="12.75" hidden="false" customHeight="false" outlineLevel="0" collapsed="false">
      <c r="A913" s="0"/>
      <c r="B913" s="0"/>
      <c r="C913" s="0"/>
      <c r="E913" s="0"/>
      <c r="F913" s="0"/>
      <c r="G913" s="0"/>
      <c r="I913" s="0"/>
      <c r="J913" s="0"/>
      <c r="K913" s="0"/>
      <c r="M913" s="0"/>
      <c r="N913" s="0"/>
      <c r="O913" s="0"/>
      <c r="Q913" s="0"/>
      <c r="R913" s="0"/>
      <c r="S913" s="0"/>
      <c r="U913" s="0"/>
      <c r="V913" s="0"/>
      <c r="W913" s="0"/>
      <c r="Y913" s="0"/>
      <c r="Z913" s="0"/>
      <c r="AA913" s="0"/>
      <c r="AC913" s="0"/>
      <c r="AD913" s="0"/>
      <c r="AE913" s="0"/>
      <c r="AG913" s="0"/>
      <c r="AH913" s="0"/>
      <c r="AI913" s="0"/>
      <c r="AK913" s="0"/>
      <c r="AL913" s="0"/>
      <c r="AM913" s="0"/>
      <c r="AO913" s="0"/>
      <c r="AP913" s="0"/>
      <c r="AQ913" s="0"/>
      <c r="AS913" s="0"/>
      <c r="AT913" s="0"/>
      <c r="AU913" s="0"/>
      <c r="AW913" s="0"/>
      <c r="AX913" s="0"/>
      <c r="AY913" s="0"/>
      <c r="BA913" s="0"/>
      <c r="BB913" s="0"/>
      <c r="BC913" s="0"/>
      <c r="BE913" s="0"/>
      <c r="BF913" s="0"/>
      <c r="BG913" s="0"/>
      <c r="BI913" s="0"/>
      <c r="BJ913" s="0"/>
      <c r="BK913" s="0"/>
      <c r="BM913" s="0"/>
      <c r="BN913" s="0"/>
      <c r="BO913" s="0"/>
    </row>
    <row r="914" customFormat="false" ht="12.75" hidden="false" customHeight="false" outlineLevel="0" collapsed="false">
      <c r="A914" s="0"/>
      <c r="B914" s="0"/>
      <c r="C914" s="0"/>
      <c r="E914" s="0"/>
      <c r="F914" s="0"/>
      <c r="G914" s="0"/>
      <c r="I914" s="0"/>
      <c r="J914" s="0"/>
      <c r="K914" s="0"/>
      <c r="M914" s="0"/>
      <c r="N914" s="0"/>
      <c r="O914" s="0"/>
      <c r="Q914" s="0"/>
      <c r="R914" s="0"/>
      <c r="S914" s="0"/>
      <c r="U914" s="0"/>
      <c r="V914" s="0"/>
      <c r="W914" s="0"/>
      <c r="Y914" s="0"/>
      <c r="Z914" s="0"/>
      <c r="AA914" s="0"/>
      <c r="AC914" s="0"/>
      <c r="AD914" s="0"/>
      <c r="AE914" s="0"/>
      <c r="AG914" s="0"/>
      <c r="AH914" s="0"/>
      <c r="AI914" s="0"/>
      <c r="AK914" s="0"/>
      <c r="AL914" s="0"/>
      <c r="AM914" s="0"/>
      <c r="AO914" s="0"/>
      <c r="AP914" s="0"/>
      <c r="AQ914" s="0"/>
      <c r="AS914" s="0"/>
      <c r="AT914" s="0"/>
      <c r="AU914" s="0"/>
      <c r="AW914" s="0"/>
      <c r="AX914" s="0"/>
      <c r="AY914" s="0"/>
      <c r="BA914" s="0"/>
      <c r="BB914" s="0"/>
      <c r="BC914" s="0"/>
      <c r="BE914" s="0"/>
      <c r="BF914" s="0"/>
      <c r="BG914" s="0"/>
      <c r="BI914" s="0"/>
      <c r="BJ914" s="0"/>
      <c r="BK914" s="0"/>
      <c r="BM914" s="0"/>
      <c r="BN914" s="0"/>
      <c r="BO914" s="0"/>
    </row>
    <row r="915" customFormat="false" ht="12.75" hidden="false" customHeight="false" outlineLevel="0" collapsed="false">
      <c r="A915" s="0"/>
      <c r="B915" s="0"/>
      <c r="C915" s="0"/>
      <c r="E915" s="0"/>
      <c r="F915" s="0"/>
      <c r="G915" s="0"/>
      <c r="I915" s="0"/>
      <c r="J915" s="0"/>
      <c r="K915" s="0"/>
      <c r="M915" s="0"/>
      <c r="N915" s="0"/>
      <c r="O915" s="0"/>
      <c r="Q915" s="0"/>
      <c r="R915" s="0"/>
      <c r="S915" s="0"/>
      <c r="U915" s="0"/>
      <c r="V915" s="0"/>
      <c r="W915" s="0"/>
      <c r="Y915" s="0"/>
      <c r="Z915" s="0"/>
      <c r="AA915" s="0"/>
      <c r="AC915" s="0"/>
      <c r="AD915" s="0"/>
      <c r="AE915" s="0"/>
      <c r="AG915" s="0"/>
      <c r="AH915" s="0"/>
      <c r="AI915" s="0"/>
      <c r="AK915" s="0"/>
      <c r="AL915" s="0"/>
      <c r="AM915" s="0"/>
      <c r="AO915" s="0"/>
      <c r="AP915" s="0"/>
      <c r="AQ915" s="0"/>
      <c r="AS915" s="0"/>
      <c r="AT915" s="0"/>
      <c r="AU915" s="0"/>
      <c r="AW915" s="0"/>
      <c r="AX915" s="0"/>
      <c r="AY915" s="0"/>
      <c r="BA915" s="0"/>
      <c r="BB915" s="0"/>
      <c r="BC915" s="0"/>
      <c r="BE915" s="0"/>
      <c r="BF915" s="0"/>
      <c r="BG915" s="0"/>
      <c r="BI915" s="0"/>
      <c r="BJ915" s="0"/>
      <c r="BK915" s="0"/>
      <c r="BM915" s="0"/>
      <c r="BN915" s="0"/>
      <c r="BO915" s="0"/>
    </row>
    <row r="916" customFormat="false" ht="12.75" hidden="false" customHeight="false" outlineLevel="0" collapsed="false">
      <c r="A916" s="0"/>
      <c r="B916" s="0"/>
      <c r="C916" s="0"/>
      <c r="E916" s="0"/>
      <c r="F916" s="0"/>
      <c r="G916" s="0"/>
      <c r="I916" s="0"/>
      <c r="J916" s="0"/>
      <c r="K916" s="0"/>
      <c r="M916" s="0"/>
      <c r="N916" s="0"/>
      <c r="O916" s="0"/>
      <c r="Q916" s="0"/>
      <c r="R916" s="0"/>
      <c r="S916" s="0"/>
      <c r="U916" s="0"/>
      <c r="V916" s="0"/>
      <c r="W916" s="0"/>
      <c r="Y916" s="0"/>
      <c r="Z916" s="0"/>
      <c r="AA916" s="0"/>
      <c r="AC916" s="0"/>
      <c r="AD916" s="0"/>
      <c r="AE916" s="0"/>
      <c r="AG916" s="0"/>
      <c r="AH916" s="0"/>
      <c r="AI916" s="0"/>
      <c r="AK916" s="0"/>
      <c r="AL916" s="0"/>
      <c r="AM916" s="0"/>
      <c r="AO916" s="0"/>
      <c r="AP916" s="0"/>
      <c r="AQ916" s="0"/>
      <c r="AS916" s="0"/>
      <c r="AT916" s="0"/>
      <c r="AU916" s="0"/>
      <c r="AW916" s="0"/>
      <c r="AX916" s="0"/>
      <c r="AY916" s="0"/>
      <c r="BA916" s="0"/>
      <c r="BB916" s="0"/>
      <c r="BC916" s="0"/>
      <c r="BE916" s="0"/>
      <c r="BF916" s="0"/>
      <c r="BG916" s="0"/>
      <c r="BI916" s="0"/>
      <c r="BJ916" s="0"/>
      <c r="BK916" s="0"/>
      <c r="BM916" s="0"/>
      <c r="BN916" s="0"/>
      <c r="BO916" s="0"/>
    </row>
    <row r="917" customFormat="false" ht="12.75" hidden="false" customHeight="false" outlineLevel="0" collapsed="false">
      <c r="A917" s="0"/>
      <c r="B917" s="0"/>
      <c r="C917" s="0"/>
      <c r="E917" s="0"/>
      <c r="F917" s="0"/>
      <c r="G917" s="0"/>
      <c r="I917" s="0"/>
      <c r="J917" s="0"/>
      <c r="K917" s="0"/>
      <c r="M917" s="0"/>
      <c r="N917" s="0"/>
      <c r="O917" s="0"/>
      <c r="Q917" s="0"/>
      <c r="R917" s="0"/>
      <c r="S917" s="0"/>
      <c r="U917" s="0"/>
      <c r="V917" s="0"/>
      <c r="W917" s="0"/>
      <c r="Y917" s="0"/>
      <c r="Z917" s="0"/>
      <c r="AA917" s="0"/>
      <c r="AC917" s="0"/>
      <c r="AD917" s="0"/>
      <c r="AE917" s="0"/>
      <c r="AG917" s="0"/>
      <c r="AH917" s="0"/>
      <c r="AI917" s="0"/>
      <c r="AK917" s="0"/>
      <c r="AL917" s="0"/>
      <c r="AM917" s="0"/>
      <c r="AO917" s="0"/>
      <c r="AP917" s="0"/>
      <c r="AQ917" s="0"/>
      <c r="AS917" s="0"/>
      <c r="AT917" s="0"/>
      <c r="AU917" s="0"/>
      <c r="AW917" s="0"/>
      <c r="AX917" s="0"/>
      <c r="AY917" s="0"/>
      <c r="BA917" s="0"/>
      <c r="BB917" s="0"/>
      <c r="BC917" s="0"/>
      <c r="BE917" s="0"/>
      <c r="BF917" s="0"/>
      <c r="BG917" s="0"/>
      <c r="BI917" s="0"/>
      <c r="BJ917" s="0"/>
      <c r="BK917" s="0"/>
      <c r="BM917" s="0"/>
      <c r="BN917" s="0"/>
      <c r="BO917" s="0"/>
    </row>
    <row r="918" customFormat="false" ht="12.75" hidden="false" customHeight="false" outlineLevel="0" collapsed="false">
      <c r="A918" s="0"/>
      <c r="B918" s="0"/>
      <c r="C918" s="0"/>
      <c r="E918" s="0"/>
      <c r="F918" s="0"/>
      <c r="G918" s="0"/>
      <c r="I918" s="0"/>
      <c r="J918" s="0"/>
      <c r="K918" s="0"/>
      <c r="M918" s="0"/>
      <c r="N918" s="0"/>
      <c r="O918" s="0"/>
      <c r="Q918" s="0"/>
      <c r="R918" s="0"/>
      <c r="S918" s="0"/>
      <c r="U918" s="0"/>
      <c r="V918" s="0"/>
      <c r="W918" s="0"/>
      <c r="Y918" s="0"/>
      <c r="Z918" s="0"/>
      <c r="AA918" s="0"/>
      <c r="AC918" s="0"/>
      <c r="AD918" s="0"/>
      <c r="AE918" s="0"/>
      <c r="AG918" s="0"/>
      <c r="AH918" s="0"/>
      <c r="AI918" s="0"/>
      <c r="AK918" s="0"/>
      <c r="AL918" s="0"/>
      <c r="AM918" s="0"/>
      <c r="AO918" s="0"/>
      <c r="AP918" s="0"/>
      <c r="AQ918" s="0"/>
      <c r="AS918" s="0"/>
      <c r="AT918" s="0"/>
      <c r="AU918" s="0"/>
      <c r="AW918" s="0"/>
      <c r="AX918" s="0"/>
      <c r="AY918" s="0"/>
      <c r="BA918" s="0"/>
      <c r="BB918" s="0"/>
      <c r="BC918" s="0"/>
      <c r="BE918" s="0"/>
      <c r="BF918" s="0"/>
      <c r="BG918" s="0"/>
      <c r="BI918" s="0"/>
      <c r="BJ918" s="0"/>
      <c r="BK918" s="0"/>
      <c r="BM918" s="0"/>
      <c r="BN918" s="0"/>
      <c r="BO918" s="0"/>
    </row>
    <row r="919" customFormat="false" ht="12.75" hidden="false" customHeight="false" outlineLevel="0" collapsed="false">
      <c r="A919" s="0"/>
      <c r="B919" s="0"/>
      <c r="C919" s="0"/>
      <c r="E919" s="0"/>
      <c r="F919" s="0"/>
      <c r="G919" s="0"/>
      <c r="I919" s="0"/>
      <c r="J919" s="0"/>
      <c r="K919" s="0"/>
      <c r="M919" s="0"/>
      <c r="N919" s="0"/>
      <c r="O919" s="0"/>
      <c r="Q919" s="0"/>
      <c r="R919" s="0"/>
      <c r="S919" s="0"/>
      <c r="U919" s="0"/>
      <c r="V919" s="0"/>
      <c r="W919" s="0"/>
      <c r="Y919" s="0"/>
      <c r="Z919" s="0"/>
      <c r="AA919" s="0"/>
      <c r="AC919" s="0"/>
      <c r="AD919" s="0"/>
      <c r="AE919" s="0"/>
      <c r="AG919" s="0"/>
      <c r="AH919" s="0"/>
      <c r="AI919" s="0"/>
      <c r="AK919" s="0"/>
      <c r="AL919" s="0"/>
      <c r="AM919" s="0"/>
      <c r="AO919" s="0"/>
      <c r="AP919" s="0"/>
      <c r="AQ919" s="0"/>
      <c r="AS919" s="0"/>
      <c r="AT919" s="0"/>
      <c r="AU919" s="0"/>
      <c r="AW919" s="0"/>
      <c r="AX919" s="0"/>
      <c r="AY919" s="0"/>
      <c r="BA919" s="0"/>
      <c r="BB919" s="0"/>
      <c r="BC919" s="0"/>
      <c r="BE919" s="0"/>
      <c r="BF919" s="0"/>
      <c r="BG919" s="0"/>
      <c r="BI919" s="0"/>
      <c r="BJ919" s="0"/>
      <c r="BK919" s="0"/>
      <c r="BM919" s="0"/>
      <c r="BN919" s="0"/>
      <c r="BO919" s="0"/>
    </row>
    <row r="920" customFormat="false" ht="12.75" hidden="false" customHeight="false" outlineLevel="0" collapsed="false">
      <c r="A920" s="0"/>
      <c r="B920" s="0"/>
      <c r="C920" s="0"/>
      <c r="E920" s="0"/>
      <c r="F920" s="0"/>
      <c r="G920" s="0"/>
      <c r="I920" s="0"/>
      <c r="J920" s="0"/>
      <c r="K920" s="0"/>
      <c r="M920" s="0"/>
      <c r="N920" s="0"/>
      <c r="O920" s="0"/>
      <c r="Q920" s="0"/>
      <c r="R920" s="0"/>
      <c r="S920" s="0"/>
      <c r="U920" s="0"/>
      <c r="V920" s="0"/>
      <c r="W920" s="0"/>
      <c r="Y920" s="0"/>
      <c r="Z920" s="0"/>
      <c r="AA920" s="0"/>
      <c r="AC920" s="0"/>
      <c r="AD920" s="0"/>
      <c r="AE920" s="0"/>
      <c r="AG920" s="0"/>
      <c r="AH920" s="0"/>
      <c r="AI920" s="0"/>
      <c r="AK920" s="0"/>
      <c r="AL920" s="0"/>
      <c r="AM920" s="0"/>
      <c r="AO920" s="0"/>
      <c r="AP920" s="0"/>
      <c r="AQ920" s="0"/>
      <c r="AS920" s="0"/>
      <c r="AT920" s="0"/>
      <c r="AU920" s="0"/>
      <c r="AW920" s="0"/>
      <c r="AX920" s="0"/>
      <c r="AY920" s="0"/>
      <c r="BA920" s="0"/>
      <c r="BB920" s="0"/>
      <c r="BC920" s="0"/>
      <c r="BE920" s="0"/>
      <c r="BF920" s="0"/>
      <c r="BG920" s="0"/>
      <c r="BI920" s="0"/>
      <c r="BJ920" s="0"/>
      <c r="BK920" s="0"/>
      <c r="BM920" s="0"/>
      <c r="BN920" s="0"/>
      <c r="BO920" s="0"/>
    </row>
    <row r="921" customFormat="false" ht="12.75" hidden="false" customHeight="false" outlineLevel="0" collapsed="false">
      <c r="A921" s="0"/>
      <c r="B921" s="0"/>
      <c r="C921" s="0"/>
      <c r="E921" s="0"/>
      <c r="F921" s="0"/>
      <c r="G921" s="0"/>
      <c r="I921" s="0"/>
      <c r="J921" s="0"/>
      <c r="K921" s="0"/>
      <c r="M921" s="0"/>
      <c r="N921" s="0"/>
      <c r="O921" s="0"/>
      <c r="Q921" s="0"/>
      <c r="R921" s="0"/>
      <c r="S921" s="0"/>
      <c r="U921" s="0"/>
      <c r="V921" s="0"/>
      <c r="W921" s="0"/>
      <c r="Y921" s="0"/>
      <c r="Z921" s="0"/>
      <c r="AA921" s="0"/>
      <c r="AC921" s="0"/>
      <c r="AD921" s="0"/>
      <c r="AE921" s="0"/>
      <c r="AG921" s="0"/>
      <c r="AH921" s="0"/>
      <c r="AI921" s="0"/>
      <c r="AK921" s="0"/>
      <c r="AL921" s="0"/>
      <c r="AM921" s="0"/>
      <c r="AO921" s="0"/>
      <c r="AP921" s="0"/>
      <c r="AQ921" s="0"/>
      <c r="AS921" s="0"/>
      <c r="AT921" s="0"/>
      <c r="AU921" s="0"/>
      <c r="AW921" s="0"/>
      <c r="AX921" s="0"/>
      <c r="AY921" s="0"/>
      <c r="BA921" s="0"/>
      <c r="BB921" s="0"/>
      <c r="BC921" s="0"/>
      <c r="BE921" s="0"/>
      <c r="BF921" s="0"/>
      <c r="BG921" s="0"/>
      <c r="BI921" s="0"/>
      <c r="BJ921" s="0"/>
      <c r="BK921" s="0"/>
      <c r="BM921" s="0"/>
      <c r="BN921" s="0"/>
      <c r="BO921" s="0"/>
    </row>
    <row r="922" customFormat="false" ht="12.75" hidden="false" customHeight="false" outlineLevel="0" collapsed="false">
      <c r="A922" s="0"/>
      <c r="B922" s="0"/>
      <c r="C922" s="0"/>
      <c r="E922" s="0"/>
      <c r="F922" s="0"/>
      <c r="G922" s="0"/>
      <c r="I922" s="0"/>
      <c r="J922" s="0"/>
      <c r="K922" s="0"/>
      <c r="M922" s="0"/>
      <c r="N922" s="0"/>
      <c r="O922" s="0"/>
      <c r="Q922" s="0"/>
      <c r="R922" s="0"/>
      <c r="S922" s="0"/>
      <c r="U922" s="0"/>
      <c r="V922" s="0"/>
      <c r="W922" s="0"/>
      <c r="Y922" s="0"/>
      <c r="Z922" s="0"/>
      <c r="AA922" s="0"/>
      <c r="AC922" s="0"/>
      <c r="AD922" s="0"/>
      <c r="AE922" s="0"/>
      <c r="AG922" s="0"/>
      <c r="AH922" s="0"/>
      <c r="AI922" s="0"/>
      <c r="AK922" s="0"/>
      <c r="AL922" s="0"/>
      <c r="AM922" s="0"/>
      <c r="AO922" s="0"/>
      <c r="AP922" s="0"/>
      <c r="AQ922" s="0"/>
      <c r="AS922" s="0"/>
      <c r="AT922" s="0"/>
      <c r="AU922" s="0"/>
      <c r="AW922" s="0"/>
      <c r="AX922" s="0"/>
      <c r="AY922" s="0"/>
      <c r="BA922" s="0"/>
      <c r="BB922" s="0"/>
      <c r="BC922" s="0"/>
      <c r="BE922" s="0"/>
      <c r="BF922" s="0"/>
      <c r="BG922" s="0"/>
      <c r="BI922" s="0"/>
      <c r="BJ922" s="0"/>
      <c r="BK922" s="0"/>
      <c r="BM922" s="0"/>
      <c r="BN922" s="0"/>
      <c r="BO922" s="0"/>
    </row>
    <row r="923" customFormat="false" ht="12.75" hidden="false" customHeight="false" outlineLevel="0" collapsed="false">
      <c r="A923" s="0"/>
      <c r="B923" s="0"/>
      <c r="C923" s="0"/>
      <c r="E923" s="0"/>
      <c r="F923" s="0"/>
      <c r="G923" s="0"/>
      <c r="I923" s="0"/>
      <c r="J923" s="0"/>
      <c r="K923" s="0"/>
      <c r="M923" s="0"/>
      <c r="N923" s="0"/>
      <c r="O923" s="0"/>
      <c r="Q923" s="0"/>
      <c r="R923" s="0"/>
      <c r="S923" s="0"/>
      <c r="U923" s="0"/>
      <c r="V923" s="0"/>
      <c r="W923" s="0"/>
      <c r="Y923" s="0"/>
      <c r="Z923" s="0"/>
      <c r="AA923" s="0"/>
      <c r="AC923" s="0"/>
      <c r="AD923" s="0"/>
      <c r="AE923" s="0"/>
      <c r="AG923" s="0"/>
      <c r="AH923" s="0"/>
      <c r="AI923" s="0"/>
      <c r="AK923" s="0"/>
      <c r="AL923" s="0"/>
      <c r="AM923" s="0"/>
      <c r="AO923" s="0"/>
      <c r="AP923" s="0"/>
      <c r="AQ923" s="0"/>
      <c r="AS923" s="0"/>
      <c r="AT923" s="0"/>
      <c r="AU923" s="0"/>
      <c r="AW923" s="0"/>
      <c r="AX923" s="0"/>
      <c r="AY923" s="0"/>
      <c r="BA923" s="0"/>
      <c r="BB923" s="0"/>
      <c r="BC923" s="0"/>
      <c r="BE923" s="0"/>
      <c r="BF923" s="0"/>
      <c r="BG923" s="0"/>
      <c r="BI923" s="0"/>
      <c r="BJ923" s="0"/>
      <c r="BK923" s="0"/>
      <c r="BM923" s="0"/>
      <c r="BN923" s="0"/>
      <c r="BO923" s="0"/>
    </row>
    <row r="924" customFormat="false" ht="12.75" hidden="false" customHeight="false" outlineLevel="0" collapsed="false">
      <c r="A924" s="0"/>
      <c r="B924" s="0"/>
      <c r="C924" s="0"/>
      <c r="E924" s="0"/>
      <c r="F924" s="0"/>
      <c r="G924" s="0"/>
      <c r="I924" s="0"/>
      <c r="J924" s="0"/>
      <c r="K924" s="0"/>
      <c r="M924" s="0"/>
      <c r="N924" s="0"/>
      <c r="O924" s="0"/>
      <c r="Q924" s="0"/>
      <c r="R924" s="0"/>
      <c r="S924" s="0"/>
      <c r="U924" s="0"/>
      <c r="V924" s="0"/>
      <c r="W924" s="0"/>
      <c r="Y924" s="0"/>
      <c r="Z924" s="0"/>
      <c r="AA924" s="0"/>
      <c r="AC924" s="0"/>
      <c r="AD924" s="0"/>
      <c r="AE924" s="0"/>
      <c r="AG924" s="0"/>
      <c r="AH924" s="0"/>
      <c r="AI924" s="0"/>
      <c r="AK924" s="0"/>
      <c r="AL924" s="0"/>
      <c r="AM924" s="0"/>
      <c r="AO924" s="0"/>
      <c r="AP924" s="0"/>
      <c r="AQ924" s="0"/>
      <c r="AS924" s="0"/>
      <c r="AT924" s="0"/>
      <c r="AU924" s="0"/>
      <c r="AW924" s="0"/>
      <c r="AX924" s="0"/>
      <c r="AY924" s="0"/>
      <c r="BA924" s="0"/>
      <c r="BB924" s="0"/>
      <c r="BC924" s="0"/>
      <c r="BE924" s="0"/>
      <c r="BF924" s="0"/>
      <c r="BG924" s="0"/>
      <c r="BI924" s="0"/>
      <c r="BJ924" s="0"/>
      <c r="BK924" s="0"/>
      <c r="BM924" s="0"/>
      <c r="BN924" s="0"/>
      <c r="BO924" s="0"/>
    </row>
    <row r="925" customFormat="false" ht="12.75" hidden="false" customHeight="false" outlineLevel="0" collapsed="false">
      <c r="A925" s="0"/>
      <c r="B925" s="0"/>
      <c r="C925" s="0"/>
      <c r="E925" s="0"/>
      <c r="F925" s="0"/>
      <c r="G925" s="0"/>
      <c r="I925" s="0"/>
      <c r="J925" s="0"/>
      <c r="K925" s="0"/>
      <c r="M925" s="0"/>
      <c r="N925" s="0"/>
      <c r="O925" s="0"/>
      <c r="Q925" s="0"/>
      <c r="R925" s="0"/>
      <c r="S925" s="0"/>
      <c r="U925" s="0"/>
      <c r="V925" s="0"/>
      <c r="W925" s="0"/>
      <c r="Y925" s="0"/>
      <c r="Z925" s="0"/>
      <c r="AA925" s="0"/>
      <c r="AC925" s="0"/>
      <c r="AD925" s="0"/>
      <c r="AE925" s="0"/>
      <c r="AG925" s="0"/>
      <c r="AH925" s="0"/>
      <c r="AI925" s="0"/>
      <c r="AK925" s="0"/>
      <c r="AL925" s="0"/>
      <c r="AM925" s="0"/>
      <c r="AO925" s="0"/>
      <c r="AP925" s="0"/>
      <c r="AQ925" s="0"/>
      <c r="AS925" s="0"/>
      <c r="AT925" s="0"/>
      <c r="AU925" s="0"/>
      <c r="AW925" s="0"/>
      <c r="AX925" s="0"/>
      <c r="AY925" s="0"/>
      <c r="BA925" s="0"/>
      <c r="BB925" s="0"/>
      <c r="BC925" s="0"/>
      <c r="BE925" s="0"/>
      <c r="BF925" s="0"/>
      <c r="BG925" s="0"/>
      <c r="BI925" s="0"/>
      <c r="BJ925" s="0"/>
      <c r="BK925" s="0"/>
      <c r="BM925" s="0"/>
      <c r="BN925" s="0"/>
      <c r="BO925" s="0"/>
    </row>
    <row r="926" customFormat="false" ht="12.75" hidden="false" customHeight="false" outlineLevel="0" collapsed="false">
      <c r="A926" s="0"/>
      <c r="B926" s="0"/>
      <c r="C926" s="0"/>
      <c r="E926" s="0"/>
      <c r="F926" s="0"/>
      <c r="G926" s="0"/>
      <c r="I926" s="0"/>
      <c r="J926" s="0"/>
      <c r="K926" s="0"/>
      <c r="M926" s="0"/>
      <c r="N926" s="0"/>
      <c r="O926" s="0"/>
      <c r="Q926" s="0"/>
      <c r="R926" s="0"/>
      <c r="S926" s="0"/>
      <c r="U926" s="0"/>
      <c r="V926" s="0"/>
      <c r="W926" s="0"/>
      <c r="Y926" s="0"/>
      <c r="Z926" s="0"/>
      <c r="AA926" s="0"/>
      <c r="AC926" s="0"/>
      <c r="AD926" s="0"/>
      <c r="AE926" s="0"/>
      <c r="AG926" s="0"/>
      <c r="AH926" s="0"/>
      <c r="AI926" s="0"/>
      <c r="AK926" s="0"/>
      <c r="AL926" s="0"/>
      <c r="AM926" s="0"/>
      <c r="AO926" s="0"/>
      <c r="AP926" s="0"/>
      <c r="AQ926" s="0"/>
      <c r="AS926" s="0"/>
      <c r="AT926" s="0"/>
      <c r="AU926" s="0"/>
      <c r="AW926" s="0"/>
      <c r="AX926" s="0"/>
      <c r="AY926" s="0"/>
      <c r="BA926" s="0"/>
      <c r="BB926" s="0"/>
      <c r="BC926" s="0"/>
      <c r="BE926" s="0"/>
      <c r="BF926" s="0"/>
      <c r="BG926" s="0"/>
      <c r="BI926" s="0"/>
      <c r="BJ926" s="0"/>
      <c r="BK926" s="0"/>
      <c r="BM926" s="0"/>
      <c r="BN926" s="0"/>
      <c r="BO926" s="0"/>
    </row>
    <row r="927" customFormat="false" ht="12.75" hidden="false" customHeight="false" outlineLevel="0" collapsed="false">
      <c r="A927" s="0"/>
      <c r="B927" s="0"/>
      <c r="C927" s="0"/>
      <c r="E927" s="0"/>
      <c r="F927" s="0"/>
      <c r="G927" s="0"/>
      <c r="I927" s="0"/>
      <c r="J927" s="0"/>
      <c r="K927" s="0"/>
      <c r="M927" s="0"/>
      <c r="N927" s="0"/>
      <c r="O927" s="0"/>
      <c r="Q927" s="0"/>
      <c r="R927" s="0"/>
      <c r="S927" s="0"/>
      <c r="U927" s="0"/>
      <c r="V927" s="0"/>
      <c r="W927" s="0"/>
      <c r="Y927" s="0"/>
      <c r="Z927" s="0"/>
      <c r="AA927" s="0"/>
      <c r="AC927" s="0"/>
      <c r="AD927" s="0"/>
      <c r="AE927" s="0"/>
      <c r="AG927" s="0"/>
      <c r="AH927" s="0"/>
      <c r="AI927" s="0"/>
      <c r="AK927" s="0"/>
      <c r="AL927" s="0"/>
      <c r="AM927" s="0"/>
      <c r="AO927" s="0"/>
      <c r="AP927" s="0"/>
      <c r="AQ927" s="0"/>
      <c r="AS927" s="0"/>
      <c r="AT927" s="0"/>
      <c r="AU927" s="0"/>
      <c r="AW927" s="0"/>
      <c r="AX927" s="0"/>
      <c r="AY927" s="0"/>
      <c r="BA927" s="0"/>
      <c r="BB927" s="0"/>
      <c r="BC927" s="0"/>
      <c r="BE927" s="0"/>
      <c r="BF927" s="0"/>
      <c r="BG927" s="0"/>
      <c r="BI927" s="0"/>
      <c r="BJ927" s="0"/>
      <c r="BK927" s="0"/>
      <c r="BM927" s="0"/>
      <c r="BN927" s="0"/>
      <c r="BO927" s="0"/>
    </row>
    <row r="928" customFormat="false" ht="12.75" hidden="false" customHeight="false" outlineLevel="0" collapsed="false">
      <c r="A928" s="0"/>
      <c r="B928" s="0"/>
      <c r="C928" s="0"/>
      <c r="E928" s="0"/>
      <c r="F928" s="0"/>
      <c r="G928" s="0"/>
      <c r="I928" s="0"/>
      <c r="J928" s="0"/>
      <c r="K928" s="0"/>
      <c r="M928" s="0"/>
      <c r="N928" s="0"/>
      <c r="O928" s="0"/>
      <c r="Q928" s="0"/>
      <c r="R928" s="0"/>
      <c r="S928" s="0"/>
      <c r="U928" s="0"/>
      <c r="V928" s="0"/>
      <c r="W928" s="0"/>
      <c r="Y928" s="0"/>
      <c r="Z928" s="0"/>
      <c r="AA928" s="0"/>
      <c r="AC928" s="0"/>
      <c r="AD928" s="0"/>
      <c r="AE928" s="0"/>
      <c r="AG928" s="0"/>
      <c r="AH928" s="0"/>
      <c r="AI928" s="0"/>
      <c r="AK928" s="0"/>
      <c r="AL928" s="0"/>
      <c r="AM928" s="0"/>
      <c r="AO928" s="0"/>
      <c r="AP928" s="0"/>
      <c r="AQ928" s="0"/>
      <c r="AS928" s="0"/>
      <c r="AT928" s="0"/>
      <c r="AU928" s="0"/>
      <c r="AW928" s="0"/>
      <c r="AX928" s="0"/>
      <c r="AY928" s="0"/>
      <c r="BA928" s="0"/>
      <c r="BB928" s="0"/>
      <c r="BC928" s="0"/>
      <c r="BE928" s="0"/>
      <c r="BF928" s="0"/>
      <c r="BG928" s="0"/>
      <c r="BI928" s="0"/>
      <c r="BJ928" s="0"/>
      <c r="BK928" s="0"/>
      <c r="BM928" s="0"/>
      <c r="BN928" s="0"/>
      <c r="BO928" s="0"/>
    </row>
    <row r="929" customFormat="false" ht="12.75" hidden="false" customHeight="false" outlineLevel="0" collapsed="false">
      <c r="A929" s="0"/>
      <c r="B929" s="0"/>
      <c r="C929" s="0"/>
      <c r="E929" s="0"/>
      <c r="F929" s="0"/>
      <c r="G929" s="0"/>
      <c r="I929" s="0"/>
      <c r="J929" s="0"/>
      <c r="K929" s="0"/>
      <c r="M929" s="0"/>
      <c r="N929" s="0"/>
      <c r="O929" s="0"/>
      <c r="Q929" s="0"/>
      <c r="R929" s="0"/>
      <c r="S929" s="0"/>
      <c r="U929" s="0"/>
      <c r="V929" s="0"/>
      <c r="W929" s="0"/>
      <c r="Y929" s="0"/>
      <c r="Z929" s="0"/>
      <c r="AA929" s="0"/>
      <c r="AC929" s="0"/>
      <c r="AD929" s="0"/>
      <c r="AE929" s="0"/>
      <c r="AG929" s="0"/>
      <c r="AH929" s="0"/>
      <c r="AI929" s="0"/>
      <c r="AK929" s="0"/>
      <c r="AL929" s="0"/>
      <c r="AM929" s="0"/>
      <c r="AO929" s="0"/>
      <c r="AP929" s="0"/>
      <c r="AQ929" s="0"/>
      <c r="AS929" s="0"/>
      <c r="AT929" s="0"/>
      <c r="AU929" s="0"/>
      <c r="AW929" s="0"/>
      <c r="AX929" s="0"/>
      <c r="AY929" s="0"/>
      <c r="BA929" s="0"/>
      <c r="BB929" s="0"/>
      <c r="BC929" s="0"/>
      <c r="BE929" s="0"/>
      <c r="BF929" s="0"/>
      <c r="BG929" s="0"/>
      <c r="BI929" s="0"/>
      <c r="BJ929" s="0"/>
      <c r="BK929" s="0"/>
      <c r="BM929" s="0"/>
      <c r="BN929" s="0"/>
      <c r="BO929" s="0"/>
    </row>
    <row r="930" customFormat="false" ht="12.75" hidden="false" customHeight="false" outlineLevel="0" collapsed="false">
      <c r="A930" s="0"/>
      <c r="B930" s="0"/>
      <c r="C930" s="0"/>
      <c r="E930" s="0"/>
      <c r="F930" s="0"/>
      <c r="G930" s="0"/>
      <c r="I930" s="0"/>
      <c r="J930" s="0"/>
      <c r="K930" s="0"/>
      <c r="M930" s="0"/>
      <c r="N930" s="0"/>
      <c r="O930" s="0"/>
      <c r="Q930" s="0"/>
      <c r="R930" s="0"/>
      <c r="S930" s="0"/>
      <c r="U930" s="0"/>
      <c r="V930" s="0"/>
      <c r="W930" s="0"/>
      <c r="Y930" s="0"/>
      <c r="Z930" s="0"/>
      <c r="AA930" s="0"/>
      <c r="AC930" s="0"/>
      <c r="AD930" s="0"/>
      <c r="AE930" s="0"/>
      <c r="AG930" s="0"/>
      <c r="AH930" s="0"/>
      <c r="AI930" s="0"/>
      <c r="AK930" s="0"/>
      <c r="AL930" s="0"/>
      <c r="AM930" s="0"/>
      <c r="AO930" s="0"/>
      <c r="AP930" s="0"/>
      <c r="AQ930" s="0"/>
      <c r="AS930" s="0"/>
      <c r="AT930" s="0"/>
      <c r="AU930" s="0"/>
      <c r="AW930" s="0"/>
      <c r="AX930" s="0"/>
      <c r="AY930" s="0"/>
      <c r="BA930" s="0"/>
      <c r="BB930" s="0"/>
      <c r="BC930" s="0"/>
      <c r="BE930" s="0"/>
      <c r="BF930" s="0"/>
      <c r="BG930" s="0"/>
      <c r="BI930" s="0"/>
      <c r="BJ930" s="0"/>
      <c r="BK930" s="0"/>
      <c r="BM930" s="0"/>
      <c r="BN930" s="0"/>
      <c r="BO930" s="0"/>
    </row>
    <row r="931" customFormat="false" ht="12.75" hidden="false" customHeight="false" outlineLevel="0" collapsed="false">
      <c r="A931" s="0"/>
      <c r="B931" s="0"/>
      <c r="C931" s="0"/>
      <c r="E931" s="0"/>
      <c r="F931" s="0"/>
      <c r="G931" s="0"/>
      <c r="I931" s="0"/>
      <c r="J931" s="0"/>
      <c r="K931" s="0"/>
      <c r="M931" s="0"/>
      <c r="N931" s="0"/>
      <c r="O931" s="0"/>
      <c r="Q931" s="0"/>
      <c r="R931" s="0"/>
      <c r="S931" s="0"/>
      <c r="U931" s="0"/>
      <c r="V931" s="0"/>
      <c r="W931" s="0"/>
      <c r="Y931" s="0"/>
      <c r="Z931" s="0"/>
      <c r="AA931" s="0"/>
      <c r="AC931" s="0"/>
      <c r="AD931" s="0"/>
      <c r="AE931" s="0"/>
      <c r="AG931" s="0"/>
      <c r="AH931" s="0"/>
      <c r="AI931" s="0"/>
      <c r="AK931" s="0"/>
      <c r="AL931" s="0"/>
      <c r="AM931" s="0"/>
      <c r="AO931" s="0"/>
      <c r="AP931" s="0"/>
      <c r="AQ931" s="0"/>
      <c r="AS931" s="0"/>
      <c r="AT931" s="0"/>
      <c r="AU931" s="0"/>
      <c r="AW931" s="0"/>
      <c r="AX931" s="0"/>
      <c r="AY931" s="0"/>
      <c r="BA931" s="0"/>
      <c r="BB931" s="0"/>
      <c r="BC931" s="0"/>
      <c r="BE931" s="0"/>
      <c r="BF931" s="0"/>
      <c r="BG931" s="0"/>
      <c r="BI931" s="0"/>
      <c r="BJ931" s="0"/>
      <c r="BK931" s="0"/>
      <c r="BM931" s="0"/>
      <c r="BN931" s="0"/>
      <c r="BO931" s="0"/>
    </row>
    <row r="932" customFormat="false" ht="12.75" hidden="false" customHeight="false" outlineLevel="0" collapsed="false">
      <c r="A932" s="0"/>
      <c r="B932" s="0"/>
      <c r="C932" s="0"/>
      <c r="E932" s="0"/>
      <c r="F932" s="0"/>
      <c r="G932" s="0"/>
      <c r="I932" s="0"/>
      <c r="J932" s="0"/>
      <c r="K932" s="0"/>
      <c r="M932" s="0"/>
      <c r="N932" s="0"/>
      <c r="O932" s="0"/>
      <c r="Q932" s="0"/>
      <c r="R932" s="0"/>
      <c r="S932" s="0"/>
      <c r="U932" s="0"/>
      <c r="V932" s="0"/>
      <c r="W932" s="0"/>
      <c r="Y932" s="0"/>
      <c r="Z932" s="0"/>
      <c r="AA932" s="0"/>
      <c r="AC932" s="0"/>
      <c r="AD932" s="0"/>
      <c r="AE932" s="0"/>
      <c r="AG932" s="0"/>
      <c r="AH932" s="0"/>
      <c r="AI932" s="0"/>
      <c r="AK932" s="0"/>
      <c r="AL932" s="0"/>
      <c r="AM932" s="0"/>
      <c r="AO932" s="0"/>
      <c r="AP932" s="0"/>
      <c r="AQ932" s="0"/>
      <c r="AS932" s="0"/>
      <c r="AT932" s="0"/>
      <c r="AU932" s="0"/>
      <c r="AW932" s="0"/>
      <c r="AX932" s="0"/>
      <c r="AY932" s="0"/>
      <c r="BA932" s="0"/>
      <c r="BB932" s="0"/>
      <c r="BC932" s="0"/>
      <c r="BE932" s="0"/>
      <c r="BF932" s="0"/>
      <c r="BG932" s="0"/>
      <c r="BI932" s="0"/>
      <c r="BJ932" s="0"/>
      <c r="BK932" s="0"/>
      <c r="BM932" s="0"/>
      <c r="BN932" s="0"/>
      <c r="BO932" s="0"/>
    </row>
    <row r="933" customFormat="false" ht="12.75" hidden="false" customHeight="false" outlineLevel="0" collapsed="false">
      <c r="A933" s="0"/>
      <c r="B933" s="0"/>
      <c r="C933" s="0"/>
      <c r="E933" s="0"/>
      <c r="F933" s="0"/>
      <c r="G933" s="0"/>
      <c r="I933" s="0"/>
      <c r="J933" s="0"/>
      <c r="K933" s="0"/>
      <c r="M933" s="0"/>
      <c r="N933" s="0"/>
      <c r="O933" s="0"/>
      <c r="Q933" s="0"/>
      <c r="R933" s="0"/>
      <c r="S933" s="0"/>
      <c r="U933" s="0"/>
      <c r="V933" s="0"/>
      <c r="W933" s="0"/>
      <c r="Y933" s="0"/>
      <c r="Z933" s="0"/>
      <c r="AA933" s="0"/>
      <c r="AC933" s="0"/>
      <c r="AD933" s="0"/>
      <c r="AE933" s="0"/>
      <c r="AG933" s="0"/>
      <c r="AH933" s="0"/>
      <c r="AI933" s="0"/>
      <c r="AK933" s="0"/>
      <c r="AL933" s="0"/>
      <c r="AM933" s="0"/>
      <c r="AO933" s="0"/>
      <c r="AP933" s="0"/>
      <c r="AQ933" s="0"/>
      <c r="AS933" s="0"/>
      <c r="AT933" s="0"/>
      <c r="AU933" s="0"/>
      <c r="AW933" s="0"/>
      <c r="AX933" s="0"/>
      <c r="AY933" s="0"/>
      <c r="BA933" s="0"/>
      <c r="BB933" s="0"/>
      <c r="BC933" s="0"/>
      <c r="BE933" s="0"/>
      <c r="BF933" s="0"/>
      <c r="BG933" s="0"/>
      <c r="BI933" s="0"/>
      <c r="BJ933" s="0"/>
      <c r="BK933" s="0"/>
      <c r="BM933" s="0"/>
      <c r="BN933" s="0"/>
      <c r="BO933" s="0"/>
    </row>
    <row r="934" customFormat="false" ht="12.75" hidden="false" customHeight="false" outlineLevel="0" collapsed="false">
      <c r="A934" s="0"/>
      <c r="B934" s="0"/>
      <c r="C934" s="0"/>
      <c r="E934" s="0"/>
      <c r="F934" s="0"/>
      <c r="G934" s="0"/>
      <c r="I934" s="0"/>
      <c r="J934" s="0"/>
      <c r="K934" s="0"/>
      <c r="M934" s="0"/>
      <c r="N934" s="0"/>
      <c r="O934" s="0"/>
      <c r="Q934" s="0"/>
      <c r="R934" s="0"/>
      <c r="S934" s="0"/>
      <c r="U934" s="0"/>
      <c r="V934" s="0"/>
      <c r="W934" s="0"/>
      <c r="Y934" s="0"/>
      <c r="Z934" s="0"/>
      <c r="AA934" s="0"/>
      <c r="AC934" s="0"/>
      <c r="AD934" s="0"/>
      <c r="AE934" s="0"/>
      <c r="AG934" s="0"/>
      <c r="AH934" s="0"/>
      <c r="AI934" s="0"/>
      <c r="AK934" s="0"/>
      <c r="AL934" s="0"/>
      <c r="AM934" s="0"/>
      <c r="AO934" s="0"/>
      <c r="AP934" s="0"/>
      <c r="AQ934" s="0"/>
      <c r="AS934" s="0"/>
      <c r="AT934" s="0"/>
      <c r="AU934" s="0"/>
      <c r="AW934" s="0"/>
      <c r="AX934" s="0"/>
      <c r="AY934" s="0"/>
      <c r="BA934" s="0"/>
      <c r="BB934" s="0"/>
      <c r="BC934" s="0"/>
      <c r="BE934" s="0"/>
      <c r="BF934" s="0"/>
      <c r="BG934" s="0"/>
      <c r="BI934" s="0"/>
      <c r="BJ934" s="0"/>
      <c r="BK934" s="0"/>
      <c r="BM934" s="0"/>
      <c r="BN934" s="0"/>
      <c r="BO934" s="0"/>
    </row>
    <row r="935" customFormat="false" ht="12.75" hidden="false" customHeight="false" outlineLevel="0" collapsed="false">
      <c r="A935" s="0"/>
      <c r="B935" s="0"/>
      <c r="C935" s="0"/>
      <c r="E935" s="0"/>
      <c r="F935" s="0"/>
      <c r="G935" s="0"/>
      <c r="I935" s="0"/>
      <c r="J935" s="0"/>
      <c r="K935" s="0"/>
      <c r="M935" s="0"/>
      <c r="N935" s="0"/>
      <c r="O935" s="0"/>
      <c r="Q935" s="0"/>
      <c r="R935" s="0"/>
      <c r="S935" s="0"/>
      <c r="U935" s="0"/>
      <c r="V935" s="0"/>
      <c r="W935" s="0"/>
      <c r="Y935" s="0"/>
      <c r="Z935" s="0"/>
      <c r="AA935" s="0"/>
      <c r="AC935" s="0"/>
      <c r="AD935" s="0"/>
      <c r="AE935" s="0"/>
      <c r="AG935" s="0"/>
      <c r="AH935" s="0"/>
      <c r="AI935" s="0"/>
      <c r="AK935" s="0"/>
      <c r="AL935" s="0"/>
      <c r="AM935" s="0"/>
      <c r="AO935" s="0"/>
      <c r="AP935" s="0"/>
      <c r="AQ935" s="0"/>
      <c r="AS935" s="0"/>
      <c r="AT935" s="0"/>
      <c r="AU935" s="0"/>
      <c r="AW935" s="0"/>
      <c r="AX935" s="0"/>
      <c r="AY935" s="0"/>
      <c r="BA935" s="0"/>
      <c r="BB935" s="0"/>
      <c r="BC935" s="0"/>
      <c r="BE935" s="0"/>
      <c r="BF935" s="0"/>
      <c r="BG935" s="0"/>
      <c r="BI935" s="0"/>
      <c r="BJ935" s="0"/>
      <c r="BK935" s="0"/>
      <c r="BM935" s="0"/>
      <c r="BN935" s="0"/>
      <c r="BO935" s="0"/>
    </row>
    <row r="936" customFormat="false" ht="12.75" hidden="false" customHeight="false" outlineLevel="0" collapsed="false">
      <c r="A936" s="0"/>
      <c r="B936" s="0"/>
      <c r="C936" s="0"/>
      <c r="E936" s="0"/>
      <c r="F936" s="0"/>
      <c r="G936" s="0"/>
      <c r="I936" s="0"/>
      <c r="J936" s="0"/>
      <c r="K936" s="0"/>
      <c r="M936" s="0"/>
      <c r="N936" s="0"/>
      <c r="O936" s="0"/>
      <c r="Q936" s="0"/>
      <c r="R936" s="0"/>
      <c r="S936" s="0"/>
      <c r="U936" s="0"/>
      <c r="V936" s="0"/>
      <c r="W936" s="0"/>
      <c r="Y936" s="0"/>
      <c r="Z936" s="0"/>
      <c r="AA936" s="0"/>
      <c r="AC936" s="0"/>
      <c r="AD936" s="0"/>
      <c r="AE936" s="0"/>
      <c r="AG936" s="0"/>
      <c r="AH936" s="0"/>
      <c r="AI936" s="0"/>
      <c r="AK936" s="0"/>
      <c r="AL936" s="0"/>
      <c r="AM936" s="0"/>
      <c r="AO936" s="0"/>
      <c r="AP936" s="0"/>
      <c r="AQ936" s="0"/>
      <c r="AS936" s="0"/>
      <c r="AT936" s="0"/>
      <c r="AU936" s="0"/>
      <c r="AW936" s="0"/>
      <c r="AX936" s="0"/>
      <c r="AY936" s="0"/>
      <c r="BA936" s="0"/>
      <c r="BB936" s="0"/>
      <c r="BC936" s="0"/>
      <c r="BE936" s="0"/>
      <c r="BF936" s="0"/>
      <c r="BG936" s="0"/>
      <c r="BI936" s="0"/>
      <c r="BJ936" s="0"/>
      <c r="BK936" s="0"/>
      <c r="BM936" s="0"/>
      <c r="BN936" s="0"/>
      <c r="BO936" s="0"/>
    </row>
    <row r="937" customFormat="false" ht="12.75" hidden="false" customHeight="false" outlineLevel="0" collapsed="false">
      <c r="A937" s="0"/>
      <c r="B937" s="0"/>
      <c r="C937" s="0"/>
      <c r="E937" s="0"/>
      <c r="F937" s="0"/>
      <c r="G937" s="0"/>
      <c r="I937" s="0"/>
      <c r="J937" s="0"/>
      <c r="K937" s="0"/>
      <c r="M937" s="0"/>
      <c r="N937" s="0"/>
      <c r="O937" s="0"/>
      <c r="Q937" s="0"/>
      <c r="R937" s="0"/>
      <c r="S937" s="0"/>
      <c r="U937" s="0"/>
      <c r="V937" s="0"/>
      <c r="W937" s="0"/>
      <c r="Y937" s="0"/>
      <c r="Z937" s="0"/>
      <c r="AA937" s="0"/>
      <c r="AC937" s="0"/>
      <c r="AD937" s="0"/>
      <c r="AE937" s="0"/>
      <c r="AG937" s="0"/>
      <c r="AH937" s="0"/>
      <c r="AI937" s="0"/>
      <c r="AK937" s="0"/>
      <c r="AL937" s="0"/>
      <c r="AM937" s="0"/>
      <c r="AO937" s="0"/>
      <c r="AP937" s="0"/>
      <c r="AQ937" s="0"/>
      <c r="AS937" s="0"/>
      <c r="AT937" s="0"/>
      <c r="AU937" s="0"/>
      <c r="AW937" s="0"/>
      <c r="AX937" s="0"/>
      <c r="AY937" s="0"/>
      <c r="BA937" s="0"/>
      <c r="BB937" s="0"/>
      <c r="BC937" s="0"/>
      <c r="BE937" s="0"/>
      <c r="BF937" s="0"/>
      <c r="BG937" s="0"/>
      <c r="BI937" s="0"/>
      <c r="BJ937" s="0"/>
      <c r="BK937" s="0"/>
      <c r="BM937" s="0"/>
      <c r="BN937" s="0"/>
      <c r="BO937" s="0"/>
    </row>
    <row r="938" customFormat="false" ht="12.75" hidden="false" customHeight="false" outlineLevel="0" collapsed="false">
      <c r="A938" s="0"/>
      <c r="B938" s="0"/>
      <c r="C938" s="0"/>
      <c r="E938" s="0"/>
      <c r="F938" s="0"/>
      <c r="G938" s="0"/>
      <c r="I938" s="0"/>
      <c r="J938" s="0"/>
      <c r="K938" s="0"/>
      <c r="M938" s="0"/>
      <c r="N938" s="0"/>
      <c r="O938" s="0"/>
      <c r="Q938" s="0"/>
      <c r="R938" s="0"/>
      <c r="S938" s="0"/>
      <c r="U938" s="0"/>
      <c r="V938" s="0"/>
      <c r="W938" s="0"/>
      <c r="Y938" s="0"/>
      <c r="Z938" s="0"/>
      <c r="AA938" s="0"/>
      <c r="AC938" s="0"/>
      <c r="AD938" s="0"/>
      <c r="AE938" s="0"/>
      <c r="AG938" s="0"/>
      <c r="AH938" s="0"/>
      <c r="AI938" s="0"/>
      <c r="AK938" s="0"/>
      <c r="AL938" s="0"/>
      <c r="AM938" s="0"/>
      <c r="AO938" s="0"/>
      <c r="AP938" s="0"/>
      <c r="AQ938" s="0"/>
      <c r="AS938" s="0"/>
      <c r="AT938" s="0"/>
      <c r="AU938" s="0"/>
      <c r="AW938" s="0"/>
      <c r="AX938" s="0"/>
      <c r="AY938" s="0"/>
      <c r="BA938" s="0"/>
      <c r="BB938" s="0"/>
      <c r="BC938" s="0"/>
      <c r="BE938" s="0"/>
      <c r="BF938" s="0"/>
      <c r="BG938" s="0"/>
      <c r="BI938" s="0"/>
      <c r="BJ938" s="0"/>
      <c r="BK938" s="0"/>
      <c r="BM938" s="0"/>
      <c r="BN938" s="0"/>
      <c r="BO938" s="0"/>
    </row>
    <row r="939" customFormat="false" ht="12.75" hidden="false" customHeight="false" outlineLevel="0" collapsed="false">
      <c r="A939" s="0"/>
      <c r="B939" s="0"/>
      <c r="C939" s="0"/>
      <c r="E939" s="0"/>
      <c r="F939" s="0"/>
      <c r="G939" s="0"/>
      <c r="I939" s="0"/>
      <c r="J939" s="0"/>
      <c r="K939" s="0"/>
      <c r="M939" s="0"/>
      <c r="N939" s="0"/>
      <c r="O939" s="0"/>
      <c r="Q939" s="0"/>
      <c r="R939" s="0"/>
      <c r="S939" s="0"/>
      <c r="U939" s="0"/>
      <c r="V939" s="0"/>
      <c r="W939" s="0"/>
      <c r="Y939" s="0"/>
      <c r="Z939" s="0"/>
      <c r="AA939" s="0"/>
      <c r="AC939" s="0"/>
      <c r="AD939" s="0"/>
      <c r="AE939" s="0"/>
      <c r="AG939" s="0"/>
      <c r="AH939" s="0"/>
      <c r="AI939" s="0"/>
      <c r="AK939" s="0"/>
      <c r="AL939" s="0"/>
      <c r="AM939" s="0"/>
      <c r="AO939" s="0"/>
      <c r="AP939" s="0"/>
      <c r="AQ939" s="0"/>
      <c r="AS939" s="0"/>
      <c r="AT939" s="0"/>
      <c r="AU939" s="0"/>
      <c r="AW939" s="0"/>
      <c r="AX939" s="0"/>
      <c r="AY939" s="0"/>
      <c r="BA939" s="0"/>
      <c r="BB939" s="0"/>
      <c r="BC939" s="0"/>
      <c r="BE939" s="0"/>
      <c r="BF939" s="0"/>
      <c r="BG939" s="0"/>
      <c r="BI939" s="0"/>
      <c r="BJ939" s="0"/>
      <c r="BK939" s="0"/>
      <c r="BM939" s="0"/>
      <c r="BN939" s="0"/>
      <c r="BO939" s="0"/>
    </row>
    <row r="940" customFormat="false" ht="12.75" hidden="false" customHeight="false" outlineLevel="0" collapsed="false">
      <c r="A940" s="0"/>
      <c r="B940" s="0"/>
      <c r="C940" s="0"/>
      <c r="E940" s="0"/>
      <c r="F940" s="0"/>
      <c r="G940" s="0"/>
      <c r="I940" s="0"/>
      <c r="J940" s="0"/>
      <c r="K940" s="0"/>
      <c r="M940" s="0"/>
      <c r="N940" s="0"/>
      <c r="O940" s="0"/>
      <c r="Q940" s="0"/>
      <c r="R940" s="0"/>
      <c r="S940" s="0"/>
      <c r="U940" s="0"/>
      <c r="V940" s="0"/>
      <c r="W940" s="0"/>
      <c r="Y940" s="0"/>
      <c r="Z940" s="0"/>
      <c r="AA940" s="0"/>
      <c r="AC940" s="0"/>
      <c r="AD940" s="0"/>
      <c r="AE940" s="0"/>
      <c r="AG940" s="0"/>
      <c r="AH940" s="0"/>
      <c r="AI940" s="0"/>
      <c r="AK940" s="0"/>
      <c r="AL940" s="0"/>
      <c r="AM940" s="0"/>
      <c r="AO940" s="0"/>
      <c r="AP940" s="0"/>
      <c r="AQ940" s="0"/>
      <c r="AS940" s="0"/>
      <c r="AT940" s="0"/>
      <c r="AU940" s="0"/>
      <c r="AW940" s="0"/>
      <c r="AX940" s="0"/>
      <c r="AY940" s="0"/>
      <c r="BA940" s="0"/>
      <c r="BB940" s="0"/>
      <c r="BC940" s="0"/>
      <c r="BE940" s="0"/>
      <c r="BF940" s="0"/>
      <c r="BG940" s="0"/>
      <c r="BI940" s="0"/>
      <c r="BJ940" s="0"/>
      <c r="BK940" s="0"/>
      <c r="BM940" s="0"/>
      <c r="BN940" s="0"/>
      <c r="BO940" s="0"/>
    </row>
    <row r="941" customFormat="false" ht="12.75" hidden="false" customHeight="false" outlineLevel="0" collapsed="false">
      <c r="A941" s="0"/>
      <c r="B941" s="0"/>
      <c r="C941" s="0"/>
      <c r="E941" s="0"/>
      <c r="F941" s="0"/>
      <c r="G941" s="0"/>
      <c r="I941" s="0"/>
      <c r="J941" s="0"/>
      <c r="K941" s="0"/>
      <c r="M941" s="0"/>
      <c r="N941" s="0"/>
      <c r="O941" s="0"/>
      <c r="Q941" s="0"/>
      <c r="R941" s="0"/>
      <c r="S941" s="0"/>
      <c r="U941" s="0"/>
      <c r="V941" s="0"/>
      <c r="W941" s="0"/>
      <c r="Y941" s="0"/>
      <c r="Z941" s="0"/>
      <c r="AA941" s="0"/>
      <c r="AC941" s="0"/>
      <c r="AD941" s="0"/>
      <c r="AE941" s="0"/>
      <c r="AG941" s="0"/>
      <c r="AH941" s="0"/>
      <c r="AI941" s="0"/>
      <c r="AK941" s="0"/>
      <c r="AL941" s="0"/>
      <c r="AM941" s="0"/>
      <c r="AO941" s="0"/>
      <c r="AP941" s="0"/>
      <c r="AQ941" s="0"/>
      <c r="AS941" s="0"/>
      <c r="AT941" s="0"/>
      <c r="AU941" s="0"/>
      <c r="AW941" s="0"/>
      <c r="AX941" s="0"/>
      <c r="AY941" s="0"/>
      <c r="BA941" s="0"/>
      <c r="BB941" s="0"/>
      <c r="BC941" s="0"/>
      <c r="BE941" s="0"/>
      <c r="BF941" s="0"/>
      <c r="BG941" s="0"/>
      <c r="BI941" s="0"/>
      <c r="BJ941" s="0"/>
      <c r="BK941" s="0"/>
      <c r="BM941" s="0"/>
      <c r="BN941" s="0"/>
      <c r="BO941" s="0"/>
    </row>
    <row r="942" customFormat="false" ht="12.75" hidden="false" customHeight="false" outlineLevel="0" collapsed="false">
      <c r="A942" s="0"/>
      <c r="B942" s="0"/>
      <c r="C942" s="0"/>
      <c r="E942" s="0"/>
      <c r="F942" s="0"/>
      <c r="G942" s="0"/>
      <c r="I942" s="0"/>
      <c r="J942" s="0"/>
      <c r="K942" s="0"/>
      <c r="M942" s="0"/>
      <c r="N942" s="0"/>
      <c r="O942" s="0"/>
      <c r="Q942" s="0"/>
      <c r="R942" s="0"/>
      <c r="S942" s="0"/>
      <c r="U942" s="0"/>
      <c r="V942" s="0"/>
      <c r="W942" s="0"/>
      <c r="Y942" s="0"/>
      <c r="Z942" s="0"/>
      <c r="AA942" s="0"/>
      <c r="AC942" s="0"/>
      <c r="AD942" s="0"/>
      <c r="AE942" s="0"/>
      <c r="AG942" s="0"/>
      <c r="AH942" s="0"/>
      <c r="AI942" s="0"/>
      <c r="AK942" s="0"/>
      <c r="AL942" s="0"/>
      <c r="AM942" s="0"/>
      <c r="AO942" s="0"/>
      <c r="AP942" s="0"/>
      <c r="AQ942" s="0"/>
      <c r="AS942" s="0"/>
      <c r="AT942" s="0"/>
      <c r="AU942" s="0"/>
      <c r="AW942" s="0"/>
      <c r="AX942" s="0"/>
      <c r="AY942" s="0"/>
      <c r="BA942" s="0"/>
      <c r="BB942" s="0"/>
      <c r="BC942" s="0"/>
      <c r="BE942" s="0"/>
      <c r="BF942" s="0"/>
      <c r="BG942" s="0"/>
      <c r="BI942" s="0"/>
      <c r="BJ942" s="0"/>
      <c r="BK942" s="0"/>
      <c r="BM942" s="0"/>
      <c r="BN942" s="0"/>
      <c r="BO942" s="0"/>
    </row>
    <row r="943" customFormat="false" ht="12.75" hidden="false" customHeight="false" outlineLevel="0" collapsed="false">
      <c r="A943" s="0"/>
      <c r="B943" s="0"/>
      <c r="C943" s="0"/>
      <c r="E943" s="0"/>
      <c r="F943" s="0"/>
      <c r="G943" s="0"/>
      <c r="I943" s="0"/>
      <c r="J943" s="0"/>
      <c r="K943" s="0"/>
      <c r="M943" s="0"/>
      <c r="N943" s="0"/>
      <c r="O943" s="0"/>
      <c r="Q943" s="0"/>
      <c r="R943" s="0"/>
      <c r="S943" s="0"/>
      <c r="U943" s="0"/>
      <c r="V943" s="0"/>
      <c r="W943" s="0"/>
      <c r="Y943" s="0"/>
      <c r="Z943" s="0"/>
      <c r="AA943" s="0"/>
      <c r="AC943" s="0"/>
      <c r="AD943" s="0"/>
      <c r="AE943" s="0"/>
      <c r="AG943" s="0"/>
      <c r="AH943" s="0"/>
      <c r="AI943" s="0"/>
      <c r="AK943" s="0"/>
      <c r="AL943" s="0"/>
      <c r="AM943" s="0"/>
      <c r="AO943" s="0"/>
      <c r="AP943" s="0"/>
      <c r="AQ943" s="0"/>
      <c r="AS943" s="0"/>
      <c r="AT943" s="0"/>
      <c r="AU943" s="0"/>
      <c r="AW943" s="0"/>
      <c r="AX943" s="0"/>
      <c r="AY943" s="0"/>
      <c r="BA943" s="0"/>
      <c r="BB943" s="0"/>
      <c r="BC943" s="0"/>
      <c r="BE943" s="0"/>
      <c r="BF943" s="0"/>
      <c r="BG943" s="0"/>
      <c r="BI943" s="0"/>
      <c r="BJ943" s="0"/>
      <c r="BK943" s="0"/>
      <c r="BM943" s="0"/>
      <c r="BN943" s="0"/>
      <c r="BO943" s="0"/>
    </row>
    <row r="944" customFormat="false" ht="12.75" hidden="false" customHeight="false" outlineLevel="0" collapsed="false">
      <c r="A944" s="0"/>
      <c r="B944" s="0"/>
      <c r="C944" s="0"/>
      <c r="E944" s="0"/>
      <c r="F944" s="0"/>
      <c r="G944" s="0"/>
      <c r="I944" s="0"/>
      <c r="J944" s="0"/>
      <c r="K944" s="0"/>
      <c r="M944" s="0"/>
      <c r="N944" s="0"/>
      <c r="O944" s="0"/>
      <c r="Q944" s="0"/>
      <c r="R944" s="0"/>
      <c r="S944" s="0"/>
      <c r="U944" s="0"/>
      <c r="V944" s="0"/>
      <c r="W944" s="0"/>
      <c r="Y944" s="0"/>
      <c r="Z944" s="0"/>
      <c r="AA944" s="0"/>
      <c r="AC944" s="0"/>
      <c r="AD944" s="0"/>
      <c r="AE944" s="0"/>
      <c r="AG944" s="0"/>
      <c r="AH944" s="0"/>
      <c r="AI944" s="0"/>
      <c r="AK944" s="0"/>
      <c r="AL944" s="0"/>
      <c r="AM944" s="0"/>
      <c r="AO944" s="0"/>
      <c r="AP944" s="0"/>
      <c r="AQ944" s="0"/>
      <c r="AS944" s="0"/>
      <c r="AT944" s="0"/>
      <c r="AU944" s="0"/>
      <c r="AW944" s="0"/>
      <c r="AX944" s="0"/>
      <c r="AY944" s="0"/>
      <c r="BA944" s="0"/>
      <c r="BB944" s="0"/>
      <c r="BC944" s="0"/>
      <c r="BE944" s="0"/>
      <c r="BF944" s="0"/>
      <c r="BG944" s="0"/>
      <c r="BI944" s="0"/>
      <c r="BJ944" s="0"/>
      <c r="BK944" s="0"/>
      <c r="BM944" s="0"/>
      <c r="BN944" s="0"/>
      <c r="BO944" s="0"/>
    </row>
    <row r="945" customFormat="false" ht="12.75" hidden="false" customHeight="false" outlineLevel="0" collapsed="false">
      <c r="A945" s="0"/>
      <c r="B945" s="0"/>
      <c r="C945" s="0"/>
      <c r="E945" s="0"/>
      <c r="F945" s="0"/>
      <c r="G945" s="0"/>
      <c r="I945" s="0"/>
      <c r="J945" s="0"/>
      <c r="K945" s="0"/>
      <c r="M945" s="0"/>
      <c r="N945" s="0"/>
      <c r="O945" s="0"/>
      <c r="Q945" s="0"/>
      <c r="R945" s="0"/>
      <c r="S945" s="0"/>
      <c r="U945" s="0"/>
      <c r="V945" s="0"/>
      <c r="W945" s="0"/>
      <c r="Y945" s="0"/>
      <c r="Z945" s="0"/>
      <c r="AA945" s="0"/>
      <c r="AC945" s="0"/>
      <c r="AD945" s="0"/>
      <c r="AE945" s="0"/>
      <c r="AG945" s="0"/>
      <c r="AH945" s="0"/>
      <c r="AI945" s="0"/>
      <c r="AK945" s="0"/>
      <c r="AL945" s="0"/>
      <c r="AM945" s="0"/>
      <c r="AO945" s="0"/>
      <c r="AP945" s="0"/>
      <c r="AQ945" s="0"/>
      <c r="AS945" s="0"/>
      <c r="AT945" s="0"/>
      <c r="AU945" s="0"/>
      <c r="AW945" s="0"/>
      <c r="AX945" s="0"/>
      <c r="AY945" s="0"/>
      <c r="BA945" s="0"/>
      <c r="BB945" s="0"/>
      <c r="BC945" s="0"/>
      <c r="BE945" s="0"/>
      <c r="BF945" s="0"/>
      <c r="BG945" s="0"/>
      <c r="BI945" s="0"/>
      <c r="BJ945" s="0"/>
      <c r="BK945" s="0"/>
      <c r="BM945" s="0"/>
      <c r="BN945" s="0"/>
      <c r="BO945" s="0"/>
    </row>
    <row r="946" customFormat="false" ht="12.75" hidden="false" customHeight="false" outlineLevel="0" collapsed="false">
      <c r="A946" s="0"/>
      <c r="B946" s="0"/>
      <c r="C946" s="0"/>
      <c r="E946" s="0"/>
      <c r="F946" s="0"/>
      <c r="G946" s="0"/>
      <c r="I946" s="0"/>
      <c r="J946" s="0"/>
      <c r="K946" s="0"/>
      <c r="M946" s="0"/>
      <c r="N946" s="0"/>
      <c r="O946" s="0"/>
      <c r="Q946" s="0"/>
      <c r="R946" s="0"/>
      <c r="S946" s="0"/>
      <c r="U946" s="0"/>
      <c r="V946" s="0"/>
      <c r="W946" s="0"/>
      <c r="Y946" s="0"/>
      <c r="Z946" s="0"/>
      <c r="AA946" s="0"/>
      <c r="AC946" s="0"/>
      <c r="AD946" s="0"/>
      <c r="AE946" s="0"/>
      <c r="AG946" s="0"/>
      <c r="AH946" s="0"/>
      <c r="AI946" s="0"/>
      <c r="AK946" s="0"/>
      <c r="AL946" s="0"/>
      <c r="AM946" s="0"/>
      <c r="AO946" s="0"/>
      <c r="AP946" s="0"/>
      <c r="AQ946" s="0"/>
      <c r="AS946" s="0"/>
      <c r="AT946" s="0"/>
      <c r="AU946" s="0"/>
      <c r="AW946" s="0"/>
      <c r="AX946" s="0"/>
      <c r="AY946" s="0"/>
      <c r="BA946" s="0"/>
      <c r="BB946" s="0"/>
      <c r="BC946" s="0"/>
      <c r="BE946" s="0"/>
      <c r="BF946" s="0"/>
      <c r="BG946" s="0"/>
      <c r="BI946" s="0"/>
      <c r="BJ946" s="0"/>
      <c r="BK946" s="0"/>
      <c r="BM946" s="0"/>
      <c r="BN946" s="0"/>
      <c r="BO946" s="0"/>
    </row>
    <row r="947" customFormat="false" ht="12.75" hidden="false" customHeight="false" outlineLevel="0" collapsed="false">
      <c r="A947" s="0"/>
      <c r="B947" s="0"/>
      <c r="C947" s="0"/>
      <c r="E947" s="0"/>
      <c r="F947" s="0"/>
      <c r="G947" s="0"/>
      <c r="I947" s="0"/>
      <c r="J947" s="0"/>
      <c r="K947" s="0"/>
      <c r="M947" s="0"/>
      <c r="N947" s="0"/>
      <c r="O947" s="0"/>
      <c r="Q947" s="0"/>
      <c r="R947" s="0"/>
      <c r="S947" s="0"/>
      <c r="U947" s="0"/>
      <c r="V947" s="0"/>
      <c r="W947" s="0"/>
      <c r="Y947" s="0"/>
      <c r="Z947" s="0"/>
      <c r="AA947" s="0"/>
      <c r="AC947" s="0"/>
      <c r="AD947" s="0"/>
      <c r="AE947" s="0"/>
      <c r="AG947" s="0"/>
      <c r="AH947" s="0"/>
      <c r="AI947" s="0"/>
      <c r="AK947" s="0"/>
      <c r="AL947" s="0"/>
      <c r="AM947" s="0"/>
      <c r="AO947" s="0"/>
      <c r="AP947" s="0"/>
      <c r="AQ947" s="0"/>
      <c r="AS947" s="0"/>
      <c r="AT947" s="0"/>
      <c r="AU947" s="0"/>
      <c r="AW947" s="0"/>
      <c r="AX947" s="0"/>
      <c r="AY947" s="0"/>
      <c r="BA947" s="0"/>
      <c r="BB947" s="0"/>
      <c r="BC947" s="0"/>
      <c r="BE947" s="0"/>
      <c r="BF947" s="0"/>
      <c r="BG947" s="0"/>
      <c r="BI947" s="0"/>
      <c r="BJ947" s="0"/>
      <c r="BK947" s="0"/>
      <c r="BM947" s="0"/>
      <c r="BN947" s="0"/>
      <c r="BO947" s="0"/>
    </row>
    <row r="948" customFormat="false" ht="12.75" hidden="false" customHeight="false" outlineLevel="0" collapsed="false">
      <c r="A948" s="0"/>
      <c r="B948" s="0"/>
      <c r="C948" s="0"/>
      <c r="E948" s="0"/>
      <c r="F948" s="0"/>
      <c r="G948" s="0"/>
      <c r="I948" s="0"/>
      <c r="J948" s="0"/>
      <c r="K948" s="0"/>
      <c r="M948" s="0"/>
      <c r="N948" s="0"/>
      <c r="O948" s="0"/>
      <c r="Q948" s="0"/>
      <c r="R948" s="0"/>
      <c r="S948" s="0"/>
      <c r="U948" s="0"/>
      <c r="V948" s="0"/>
      <c r="W948" s="0"/>
      <c r="Y948" s="0"/>
      <c r="Z948" s="0"/>
      <c r="AA948" s="0"/>
      <c r="AC948" s="0"/>
      <c r="AD948" s="0"/>
      <c r="AE948" s="0"/>
      <c r="AG948" s="0"/>
      <c r="AH948" s="0"/>
      <c r="AI948" s="0"/>
      <c r="AK948" s="0"/>
      <c r="AL948" s="0"/>
      <c r="AM948" s="0"/>
      <c r="AO948" s="0"/>
      <c r="AP948" s="0"/>
      <c r="AQ948" s="0"/>
      <c r="AS948" s="0"/>
      <c r="AT948" s="0"/>
      <c r="AU948" s="0"/>
      <c r="AW948" s="0"/>
      <c r="AX948" s="0"/>
      <c r="AY948" s="0"/>
      <c r="BA948" s="0"/>
      <c r="BB948" s="0"/>
      <c r="BC948" s="0"/>
      <c r="BE948" s="0"/>
      <c r="BF948" s="0"/>
      <c r="BG948" s="0"/>
      <c r="BI948" s="0"/>
      <c r="BJ948" s="0"/>
      <c r="BK948" s="0"/>
      <c r="BM948" s="0"/>
      <c r="BN948" s="0"/>
      <c r="BO948" s="0"/>
    </row>
    <row r="949" customFormat="false" ht="12.75" hidden="false" customHeight="false" outlineLevel="0" collapsed="false">
      <c r="A949" s="0"/>
      <c r="B949" s="0"/>
      <c r="C949" s="0"/>
      <c r="E949" s="0"/>
      <c r="F949" s="0"/>
      <c r="G949" s="0"/>
      <c r="I949" s="0"/>
      <c r="J949" s="0"/>
      <c r="K949" s="0"/>
      <c r="M949" s="0"/>
      <c r="N949" s="0"/>
      <c r="O949" s="0"/>
      <c r="Q949" s="0"/>
      <c r="R949" s="0"/>
      <c r="S949" s="0"/>
      <c r="U949" s="0"/>
      <c r="V949" s="0"/>
      <c r="W949" s="0"/>
      <c r="Y949" s="0"/>
      <c r="Z949" s="0"/>
      <c r="AA949" s="0"/>
      <c r="AC949" s="0"/>
      <c r="AD949" s="0"/>
      <c r="AE949" s="0"/>
      <c r="AG949" s="0"/>
      <c r="AH949" s="0"/>
      <c r="AI949" s="0"/>
      <c r="AK949" s="0"/>
      <c r="AL949" s="0"/>
      <c r="AM949" s="0"/>
      <c r="AO949" s="0"/>
      <c r="AP949" s="0"/>
      <c r="AQ949" s="0"/>
      <c r="AS949" s="0"/>
      <c r="AT949" s="0"/>
      <c r="AU949" s="0"/>
      <c r="AW949" s="0"/>
      <c r="AX949" s="0"/>
      <c r="AY949" s="0"/>
      <c r="BA949" s="0"/>
      <c r="BB949" s="0"/>
      <c r="BC949" s="0"/>
      <c r="BE949" s="0"/>
      <c r="BF949" s="0"/>
      <c r="BG949" s="0"/>
      <c r="BI949" s="0"/>
      <c r="BJ949" s="0"/>
      <c r="BK949" s="0"/>
      <c r="BM949" s="0"/>
      <c r="BN949" s="0"/>
      <c r="BO949" s="0"/>
    </row>
    <row r="950" customFormat="false" ht="12.75" hidden="false" customHeight="false" outlineLevel="0" collapsed="false">
      <c r="A950" s="0"/>
      <c r="B950" s="0"/>
      <c r="C950" s="0"/>
      <c r="E950" s="0"/>
      <c r="F950" s="0"/>
      <c r="G950" s="0"/>
      <c r="I950" s="0"/>
      <c r="J950" s="0"/>
      <c r="K950" s="0"/>
      <c r="M950" s="0"/>
      <c r="N950" s="0"/>
      <c r="O950" s="0"/>
      <c r="Q950" s="0"/>
      <c r="R950" s="0"/>
      <c r="S950" s="0"/>
      <c r="U950" s="0"/>
      <c r="V950" s="0"/>
      <c r="W950" s="0"/>
      <c r="Y950" s="0"/>
      <c r="Z950" s="0"/>
      <c r="AA950" s="0"/>
      <c r="AC950" s="0"/>
      <c r="AD950" s="0"/>
      <c r="AE950" s="0"/>
      <c r="AG950" s="0"/>
      <c r="AH950" s="0"/>
      <c r="AI950" s="0"/>
      <c r="AK950" s="0"/>
      <c r="AL950" s="0"/>
      <c r="AM950" s="0"/>
      <c r="AO950" s="0"/>
      <c r="AP950" s="0"/>
      <c r="AQ950" s="0"/>
      <c r="AS950" s="0"/>
      <c r="AT950" s="0"/>
      <c r="AU950" s="0"/>
      <c r="AW950" s="0"/>
      <c r="AX950" s="0"/>
      <c r="AY950" s="0"/>
      <c r="BA950" s="0"/>
      <c r="BB950" s="0"/>
      <c r="BC950" s="0"/>
      <c r="BE950" s="0"/>
      <c r="BF950" s="0"/>
      <c r="BG950" s="0"/>
      <c r="BI950" s="0"/>
      <c r="BJ950" s="0"/>
      <c r="BK950" s="0"/>
      <c r="BM950" s="0"/>
      <c r="BN950" s="0"/>
      <c r="BO950" s="0"/>
    </row>
    <row r="951" customFormat="false" ht="12.75" hidden="false" customHeight="false" outlineLevel="0" collapsed="false">
      <c r="A951" s="0"/>
      <c r="B951" s="0"/>
      <c r="C951" s="0"/>
      <c r="E951" s="0"/>
      <c r="F951" s="0"/>
      <c r="G951" s="0"/>
      <c r="I951" s="0"/>
      <c r="J951" s="0"/>
      <c r="K951" s="0"/>
      <c r="M951" s="0"/>
      <c r="N951" s="0"/>
      <c r="O951" s="0"/>
      <c r="Q951" s="0"/>
      <c r="R951" s="0"/>
      <c r="S951" s="0"/>
      <c r="U951" s="0"/>
      <c r="V951" s="0"/>
      <c r="W951" s="0"/>
      <c r="Y951" s="0"/>
      <c r="Z951" s="0"/>
      <c r="AA951" s="0"/>
      <c r="AC951" s="0"/>
      <c r="AD951" s="0"/>
      <c r="AE951" s="0"/>
      <c r="AG951" s="0"/>
      <c r="AH951" s="0"/>
      <c r="AI951" s="0"/>
      <c r="AK951" s="0"/>
      <c r="AL951" s="0"/>
      <c r="AM951" s="0"/>
      <c r="AO951" s="0"/>
      <c r="AP951" s="0"/>
      <c r="AQ951" s="0"/>
      <c r="AS951" s="0"/>
      <c r="AT951" s="0"/>
      <c r="AU951" s="0"/>
      <c r="AW951" s="0"/>
      <c r="AX951" s="0"/>
      <c r="AY951" s="0"/>
      <c r="BA951" s="0"/>
      <c r="BB951" s="0"/>
      <c r="BC951" s="0"/>
      <c r="BE951" s="0"/>
      <c r="BF951" s="0"/>
      <c r="BG951" s="0"/>
      <c r="BI951" s="0"/>
      <c r="BJ951" s="0"/>
      <c r="BK951" s="0"/>
      <c r="BM951" s="0"/>
      <c r="BN951" s="0"/>
      <c r="BO951" s="0"/>
    </row>
    <row r="952" customFormat="false" ht="12.75" hidden="false" customHeight="false" outlineLevel="0" collapsed="false">
      <c r="A952" s="0"/>
      <c r="B952" s="0"/>
      <c r="C952" s="0"/>
      <c r="E952" s="0"/>
      <c r="F952" s="0"/>
      <c r="G952" s="0"/>
      <c r="I952" s="0"/>
      <c r="J952" s="0"/>
      <c r="K952" s="0"/>
      <c r="M952" s="0"/>
      <c r="N952" s="0"/>
      <c r="O952" s="0"/>
      <c r="Q952" s="0"/>
      <c r="R952" s="0"/>
      <c r="S952" s="0"/>
      <c r="U952" s="0"/>
      <c r="V952" s="0"/>
      <c r="W952" s="0"/>
      <c r="Y952" s="0"/>
      <c r="Z952" s="0"/>
      <c r="AA952" s="0"/>
      <c r="AC952" s="0"/>
      <c r="AD952" s="0"/>
      <c r="AE952" s="0"/>
      <c r="AG952" s="0"/>
      <c r="AH952" s="0"/>
      <c r="AI952" s="0"/>
      <c r="AK952" s="0"/>
      <c r="AL952" s="0"/>
      <c r="AM952" s="0"/>
      <c r="AO952" s="0"/>
      <c r="AP952" s="0"/>
      <c r="AQ952" s="0"/>
      <c r="AS952" s="0"/>
      <c r="AT952" s="0"/>
      <c r="AU952" s="0"/>
      <c r="AW952" s="0"/>
      <c r="AX952" s="0"/>
      <c r="AY952" s="0"/>
      <c r="BA952" s="0"/>
      <c r="BB952" s="0"/>
      <c r="BC952" s="0"/>
      <c r="BE952" s="0"/>
      <c r="BF952" s="0"/>
      <c r="BG952" s="0"/>
      <c r="BI952" s="0"/>
      <c r="BJ952" s="0"/>
      <c r="BK952" s="0"/>
      <c r="BM952" s="0"/>
      <c r="BN952" s="0"/>
      <c r="BO952" s="0"/>
    </row>
    <row r="953" customFormat="false" ht="12.75" hidden="false" customHeight="false" outlineLevel="0" collapsed="false">
      <c r="A953" s="0"/>
      <c r="B953" s="0"/>
      <c r="C953" s="0"/>
      <c r="E953" s="0"/>
      <c r="F953" s="0"/>
      <c r="G953" s="0"/>
      <c r="I953" s="0"/>
      <c r="J953" s="0"/>
      <c r="K953" s="0"/>
      <c r="M953" s="0"/>
      <c r="N953" s="0"/>
      <c r="O953" s="0"/>
      <c r="Q953" s="0"/>
      <c r="R953" s="0"/>
      <c r="S953" s="0"/>
      <c r="U953" s="0"/>
      <c r="V953" s="0"/>
      <c r="W953" s="0"/>
      <c r="Y953" s="0"/>
      <c r="Z953" s="0"/>
      <c r="AA953" s="0"/>
      <c r="AC953" s="0"/>
      <c r="AD953" s="0"/>
      <c r="AE953" s="0"/>
      <c r="AG953" s="0"/>
      <c r="AH953" s="0"/>
      <c r="AI953" s="0"/>
      <c r="AK953" s="0"/>
      <c r="AL953" s="0"/>
      <c r="AM953" s="0"/>
      <c r="AO953" s="0"/>
      <c r="AP953" s="0"/>
      <c r="AQ953" s="0"/>
      <c r="AS953" s="0"/>
      <c r="AT953" s="0"/>
      <c r="AU953" s="0"/>
      <c r="AW953" s="0"/>
      <c r="AX953" s="0"/>
      <c r="AY953" s="0"/>
      <c r="BA953" s="0"/>
      <c r="BB953" s="0"/>
      <c r="BC953" s="0"/>
      <c r="BE953" s="0"/>
      <c r="BF953" s="0"/>
      <c r="BG953" s="0"/>
      <c r="BI953" s="0"/>
      <c r="BJ953" s="0"/>
      <c r="BK953" s="0"/>
      <c r="BM953" s="0"/>
      <c r="BN953" s="0"/>
      <c r="BO953" s="0"/>
    </row>
    <row r="954" customFormat="false" ht="12.75" hidden="false" customHeight="false" outlineLevel="0" collapsed="false">
      <c r="A954" s="0"/>
      <c r="B954" s="0"/>
      <c r="C954" s="0"/>
      <c r="E954" s="0"/>
      <c r="F954" s="0"/>
      <c r="G954" s="0"/>
      <c r="I954" s="0"/>
      <c r="J954" s="0"/>
      <c r="K954" s="0"/>
      <c r="M954" s="0"/>
      <c r="N954" s="0"/>
      <c r="O954" s="0"/>
      <c r="Q954" s="0"/>
      <c r="R954" s="0"/>
      <c r="S954" s="0"/>
      <c r="U954" s="0"/>
      <c r="V954" s="0"/>
      <c r="W954" s="0"/>
      <c r="Y954" s="0"/>
      <c r="Z954" s="0"/>
      <c r="AA954" s="0"/>
      <c r="AC954" s="0"/>
      <c r="AD954" s="0"/>
      <c r="AE954" s="0"/>
      <c r="AG954" s="0"/>
      <c r="AH954" s="0"/>
      <c r="AI954" s="0"/>
      <c r="AK954" s="0"/>
      <c r="AL954" s="0"/>
      <c r="AM954" s="0"/>
      <c r="AO954" s="0"/>
      <c r="AP954" s="0"/>
      <c r="AQ954" s="0"/>
      <c r="AS954" s="0"/>
      <c r="AT954" s="0"/>
      <c r="AU954" s="0"/>
      <c r="AW954" s="0"/>
      <c r="AX954" s="0"/>
      <c r="AY954" s="0"/>
      <c r="BA954" s="0"/>
      <c r="BB954" s="0"/>
      <c r="BC954" s="0"/>
      <c r="BE954" s="0"/>
      <c r="BF954" s="0"/>
      <c r="BG954" s="0"/>
      <c r="BI954" s="0"/>
      <c r="BJ954" s="0"/>
      <c r="BK954" s="0"/>
      <c r="BM954" s="0"/>
      <c r="BN954" s="0"/>
      <c r="BO954" s="0"/>
    </row>
    <row r="955" customFormat="false" ht="12.75" hidden="false" customHeight="false" outlineLevel="0" collapsed="false">
      <c r="A955" s="0"/>
      <c r="B955" s="0"/>
      <c r="C955" s="0"/>
      <c r="E955" s="0"/>
      <c r="F955" s="0"/>
      <c r="G955" s="0"/>
      <c r="I955" s="0"/>
      <c r="J955" s="0"/>
      <c r="K955" s="0"/>
      <c r="M955" s="0"/>
      <c r="N955" s="0"/>
      <c r="O955" s="0"/>
      <c r="Q955" s="0"/>
      <c r="R955" s="0"/>
      <c r="S955" s="0"/>
      <c r="U955" s="0"/>
      <c r="V955" s="0"/>
      <c r="W955" s="0"/>
      <c r="Y955" s="0"/>
      <c r="Z955" s="0"/>
      <c r="AA955" s="0"/>
      <c r="AC955" s="0"/>
      <c r="AD955" s="0"/>
      <c r="AE955" s="0"/>
      <c r="AG955" s="0"/>
      <c r="AH955" s="0"/>
      <c r="AI955" s="0"/>
      <c r="AK955" s="0"/>
      <c r="AL955" s="0"/>
      <c r="AM955" s="0"/>
      <c r="AO955" s="0"/>
      <c r="AP955" s="0"/>
      <c r="AQ955" s="0"/>
      <c r="AS955" s="0"/>
      <c r="AT955" s="0"/>
      <c r="AU955" s="0"/>
      <c r="AW955" s="0"/>
      <c r="AX955" s="0"/>
      <c r="AY955" s="0"/>
      <c r="BA955" s="0"/>
      <c r="BB955" s="0"/>
      <c r="BC955" s="0"/>
      <c r="BE955" s="0"/>
      <c r="BF955" s="0"/>
      <c r="BG955" s="0"/>
      <c r="BI955" s="0"/>
      <c r="BJ955" s="0"/>
      <c r="BK955" s="0"/>
      <c r="BM955" s="0"/>
      <c r="BN955" s="0"/>
      <c r="BO955" s="0"/>
    </row>
    <row r="956" customFormat="false" ht="12.75" hidden="false" customHeight="false" outlineLevel="0" collapsed="false">
      <c r="A956" s="0"/>
      <c r="B956" s="0"/>
      <c r="C956" s="0"/>
      <c r="E956" s="0"/>
      <c r="F956" s="0"/>
      <c r="G956" s="0"/>
      <c r="I956" s="0"/>
      <c r="J956" s="0"/>
      <c r="K956" s="0"/>
      <c r="M956" s="0"/>
      <c r="N956" s="0"/>
      <c r="O956" s="0"/>
      <c r="Q956" s="0"/>
      <c r="R956" s="0"/>
      <c r="S956" s="0"/>
      <c r="U956" s="0"/>
      <c r="V956" s="0"/>
      <c r="W956" s="0"/>
      <c r="Y956" s="0"/>
      <c r="Z956" s="0"/>
      <c r="AA956" s="0"/>
      <c r="AC956" s="0"/>
      <c r="AD956" s="0"/>
      <c r="AE956" s="0"/>
      <c r="AG956" s="0"/>
      <c r="AH956" s="0"/>
      <c r="AI956" s="0"/>
      <c r="AK956" s="0"/>
      <c r="AL956" s="0"/>
      <c r="AM956" s="0"/>
      <c r="AO956" s="0"/>
      <c r="AP956" s="0"/>
      <c r="AQ956" s="0"/>
      <c r="AS956" s="0"/>
      <c r="AT956" s="0"/>
      <c r="AU956" s="0"/>
      <c r="AW956" s="0"/>
      <c r="AX956" s="0"/>
      <c r="AY956" s="0"/>
      <c r="BA956" s="0"/>
      <c r="BB956" s="0"/>
      <c r="BC956" s="0"/>
      <c r="BE956" s="0"/>
      <c r="BF956" s="0"/>
      <c r="BG956" s="0"/>
      <c r="BI956" s="0"/>
      <c r="BJ956" s="0"/>
      <c r="BK956" s="0"/>
      <c r="BM956" s="0"/>
      <c r="BN956" s="0"/>
      <c r="BO956" s="0"/>
    </row>
    <row r="957" customFormat="false" ht="12.75" hidden="false" customHeight="false" outlineLevel="0" collapsed="false">
      <c r="A957" s="0"/>
      <c r="B957" s="0"/>
      <c r="C957" s="0"/>
      <c r="E957" s="0"/>
      <c r="F957" s="0"/>
      <c r="G957" s="0"/>
      <c r="I957" s="0"/>
      <c r="J957" s="0"/>
      <c r="K957" s="0"/>
      <c r="M957" s="0"/>
      <c r="N957" s="0"/>
      <c r="O957" s="0"/>
      <c r="Q957" s="0"/>
      <c r="R957" s="0"/>
      <c r="S957" s="0"/>
      <c r="U957" s="0"/>
      <c r="V957" s="0"/>
      <c r="W957" s="0"/>
      <c r="Y957" s="0"/>
      <c r="Z957" s="0"/>
      <c r="AA957" s="0"/>
      <c r="AC957" s="0"/>
      <c r="AD957" s="0"/>
      <c r="AE957" s="0"/>
      <c r="AG957" s="0"/>
      <c r="AH957" s="0"/>
      <c r="AI957" s="0"/>
      <c r="AK957" s="0"/>
      <c r="AL957" s="0"/>
      <c r="AM957" s="0"/>
      <c r="AO957" s="0"/>
      <c r="AP957" s="0"/>
      <c r="AQ957" s="0"/>
      <c r="AS957" s="0"/>
      <c r="AT957" s="0"/>
      <c r="AU957" s="0"/>
      <c r="AW957" s="0"/>
      <c r="AX957" s="0"/>
      <c r="AY957" s="0"/>
      <c r="BA957" s="0"/>
      <c r="BB957" s="0"/>
      <c r="BC957" s="0"/>
      <c r="BE957" s="0"/>
      <c r="BF957" s="0"/>
      <c r="BG957" s="0"/>
      <c r="BI957" s="0"/>
      <c r="BJ957" s="0"/>
      <c r="BK957" s="0"/>
      <c r="BM957" s="0"/>
      <c r="BN957" s="0"/>
      <c r="BO957" s="0"/>
    </row>
    <row r="958" customFormat="false" ht="12.75" hidden="false" customHeight="false" outlineLevel="0" collapsed="false">
      <c r="A958" s="0"/>
      <c r="B958" s="0"/>
      <c r="C958" s="0"/>
      <c r="E958" s="0"/>
      <c r="F958" s="0"/>
      <c r="G958" s="0"/>
      <c r="I958" s="0"/>
      <c r="J958" s="0"/>
      <c r="K958" s="0"/>
      <c r="M958" s="0"/>
      <c r="N958" s="0"/>
      <c r="O958" s="0"/>
      <c r="Q958" s="0"/>
      <c r="R958" s="0"/>
      <c r="S958" s="0"/>
      <c r="U958" s="0"/>
      <c r="V958" s="0"/>
      <c r="W958" s="0"/>
      <c r="Y958" s="0"/>
      <c r="Z958" s="0"/>
      <c r="AA958" s="0"/>
      <c r="AC958" s="0"/>
      <c r="AD958" s="0"/>
      <c r="AE958" s="0"/>
      <c r="AG958" s="0"/>
      <c r="AH958" s="0"/>
      <c r="AI958" s="0"/>
      <c r="AK958" s="0"/>
      <c r="AL958" s="0"/>
      <c r="AM958" s="0"/>
      <c r="AO958" s="0"/>
      <c r="AP958" s="0"/>
      <c r="AQ958" s="0"/>
      <c r="AS958" s="0"/>
      <c r="AT958" s="0"/>
      <c r="AU958" s="0"/>
      <c r="AW958" s="0"/>
      <c r="AX958" s="0"/>
      <c r="AY958" s="0"/>
      <c r="BA958" s="0"/>
      <c r="BB958" s="0"/>
      <c r="BC958" s="0"/>
      <c r="BE958" s="0"/>
      <c r="BF958" s="0"/>
      <c r="BG958" s="0"/>
      <c r="BI958" s="0"/>
      <c r="BJ958" s="0"/>
      <c r="BK958" s="0"/>
      <c r="BM958" s="0"/>
      <c r="BN958" s="0"/>
      <c r="BO958" s="0"/>
    </row>
    <row r="959" customFormat="false" ht="12.75" hidden="false" customHeight="false" outlineLevel="0" collapsed="false">
      <c r="A959" s="0"/>
      <c r="B959" s="0"/>
      <c r="C959" s="0"/>
      <c r="E959" s="0"/>
      <c r="F959" s="0"/>
      <c r="G959" s="0"/>
      <c r="I959" s="0"/>
      <c r="J959" s="0"/>
      <c r="K959" s="0"/>
      <c r="M959" s="0"/>
      <c r="N959" s="0"/>
      <c r="O959" s="0"/>
      <c r="Q959" s="0"/>
      <c r="R959" s="0"/>
      <c r="S959" s="0"/>
      <c r="U959" s="0"/>
      <c r="V959" s="0"/>
      <c r="W959" s="0"/>
      <c r="Y959" s="0"/>
      <c r="Z959" s="0"/>
      <c r="AA959" s="0"/>
      <c r="AC959" s="0"/>
      <c r="AD959" s="0"/>
      <c r="AE959" s="0"/>
      <c r="AG959" s="0"/>
      <c r="AH959" s="0"/>
      <c r="AI959" s="0"/>
      <c r="AK959" s="0"/>
      <c r="AL959" s="0"/>
      <c r="AM959" s="0"/>
      <c r="AO959" s="0"/>
      <c r="AP959" s="0"/>
      <c r="AQ959" s="0"/>
      <c r="AS959" s="0"/>
      <c r="AT959" s="0"/>
      <c r="AU959" s="0"/>
      <c r="AW959" s="0"/>
      <c r="AX959" s="0"/>
      <c r="AY959" s="0"/>
      <c r="BA959" s="0"/>
      <c r="BB959" s="0"/>
      <c r="BC959" s="0"/>
      <c r="BE959" s="0"/>
      <c r="BF959" s="0"/>
      <c r="BG959" s="0"/>
      <c r="BI959" s="0"/>
      <c r="BJ959" s="0"/>
      <c r="BK959" s="0"/>
      <c r="BM959" s="0"/>
      <c r="BN959" s="0"/>
      <c r="BO959" s="0"/>
    </row>
    <row r="960" customFormat="false" ht="12.75" hidden="false" customHeight="false" outlineLevel="0" collapsed="false">
      <c r="A960" s="0"/>
      <c r="B960" s="0"/>
      <c r="C960" s="0"/>
      <c r="E960" s="0"/>
      <c r="F960" s="0"/>
      <c r="G960" s="0"/>
      <c r="I960" s="0"/>
      <c r="J960" s="0"/>
      <c r="K960" s="0"/>
      <c r="M960" s="0"/>
      <c r="N960" s="0"/>
      <c r="O960" s="0"/>
      <c r="Q960" s="0"/>
      <c r="R960" s="0"/>
      <c r="S960" s="0"/>
      <c r="U960" s="0"/>
      <c r="V960" s="0"/>
      <c r="W960" s="0"/>
      <c r="Y960" s="0"/>
      <c r="Z960" s="0"/>
      <c r="AA960" s="0"/>
      <c r="AC960" s="0"/>
      <c r="AD960" s="0"/>
      <c r="AE960" s="0"/>
      <c r="AG960" s="0"/>
      <c r="AH960" s="0"/>
      <c r="AI960" s="0"/>
      <c r="AK960" s="0"/>
      <c r="AL960" s="0"/>
      <c r="AM960" s="0"/>
      <c r="AO960" s="0"/>
      <c r="AP960" s="0"/>
      <c r="AQ960" s="0"/>
      <c r="AS960" s="0"/>
      <c r="AT960" s="0"/>
      <c r="AU960" s="0"/>
      <c r="AW960" s="0"/>
      <c r="AX960" s="0"/>
      <c r="AY960" s="0"/>
      <c r="BA960" s="0"/>
      <c r="BB960" s="0"/>
      <c r="BC960" s="0"/>
      <c r="BE960" s="0"/>
      <c r="BF960" s="0"/>
      <c r="BG960" s="0"/>
      <c r="BI960" s="0"/>
      <c r="BJ960" s="0"/>
      <c r="BK960" s="0"/>
      <c r="BM960" s="0"/>
      <c r="BN960" s="0"/>
      <c r="BO960" s="0"/>
    </row>
    <row r="961" customFormat="false" ht="12.75" hidden="false" customHeight="false" outlineLevel="0" collapsed="false">
      <c r="A961" s="0"/>
      <c r="B961" s="0"/>
      <c r="C961" s="0"/>
      <c r="E961" s="0"/>
      <c r="F961" s="0"/>
      <c r="G961" s="0"/>
      <c r="I961" s="0"/>
      <c r="J961" s="0"/>
      <c r="K961" s="0"/>
      <c r="M961" s="0"/>
      <c r="N961" s="0"/>
      <c r="O961" s="0"/>
      <c r="Q961" s="0"/>
      <c r="R961" s="0"/>
      <c r="S961" s="0"/>
      <c r="U961" s="0"/>
      <c r="V961" s="0"/>
      <c r="W961" s="0"/>
      <c r="Y961" s="0"/>
      <c r="Z961" s="0"/>
      <c r="AA961" s="0"/>
      <c r="AC961" s="0"/>
      <c r="AD961" s="0"/>
      <c r="AE961" s="0"/>
      <c r="AG961" s="0"/>
      <c r="AH961" s="0"/>
      <c r="AI961" s="0"/>
      <c r="AK961" s="0"/>
      <c r="AL961" s="0"/>
      <c r="AM961" s="0"/>
      <c r="AO961" s="0"/>
      <c r="AP961" s="0"/>
      <c r="AQ961" s="0"/>
      <c r="AS961" s="0"/>
      <c r="AT961" s="0"/>
      <c r="AU961" s="0"/>
      <c r="AW961" s="0"/>
      <c r="AX961" s="0"/>
      <c r="AY961" s="0"/>
      <c r="BA961" s="0"/>
      <c r="BB961" s="0"/>
      <c r="BC961" s="0"/>
      <c r="BE961" s="0"/>
      <c r="BF961" s="0"/>
      <c r="BG961" s="0"/>
      <c r="BI961" s="0"/>
      <c r="BJ961" s="0"/>
      <c r="BK961" s="0"/>
      <c r="BM961" s="0"/>
      <c r="BN961" s="0"/>
      <c r="BO961" s="0"/>
    </row>
    <row r="962" customFormat="false" ht="12.75" hidden="false" customHeight="false" outlineLevel="0" collapsed="false">
      <c r="A962" s="0"/>
      <c r="B962" s="0"/>
      <c r="C962" s="0"/>
      <c r="E962" s="0"/>
      <c r="F962" s="0"/>
      <c r="G962" s="0"/>
      <c r="I962" s="0"/>
      <c r="J962" s="0"/>
      <c r="K962" s="0"/>
      <c r="M962" s="0"/>
      <c r="N962" s="0"/>
      <c r="O962" s="0"/>
      <c r="Q962" s="0"/>
      <c r="R962" s="0"/>
      <c r="S962" s="0"/>
      <c r="U962" s="0"/>
      <c r="V962" s="0"/>
      <c r="W962" s="0"/>
      <c r="Y962" s="0"/>
      <c r="Z962" s="0"/>
      <c r="AA962" s="0"/>
      <c r="AC962" s="0"/>
      <c r="AD962" s="0"/>
      <c r="AE962" s="0"/>
      <c r="AG962" s="0"/>
      <c r="AH962" s="0"/>
      <c r="AI962" s="0"/>
      <c r="AK962" s="0"/>
      <c r="AL962" s="0"/>
      <c r="AM962" s="0"/>
      <c r="AO962" s="0"/>
      <c r="AP962" s="0"/>
      <c r="AQ962" s="0"/>
      <c r="AS962" s="0"/>
      <c r="AT962" s="0"/>
      <c r="AU962" s="0"/>
      <c r="AW962" s="0"/>
      <c r="AX962" s="0"/>
      <c r="AY962" s="0"/>
      <c r="BA962" s="0"/>
      <c r="BB962" s="0"/>
      <c r="BC962" s="0"/>
      <c r="BE962" s="0"/>
      <c r="BF962" s="0"/>
      <c r="BG962" s="0"/>
      <c r="BI962" s="0"/>
      <c r="BJ962" s="0"/>
      <c r="BK962" s="0"/>
      <c r="BM962" s="0"/>
      <c r="BN962" s="0"/>
      <c r="BO962" s="0"/>
    </row>
    <row r="963" customFormat="false" ht="12.75" hidden="false" customHeight="false" outlineLevel="0" collapsed="false">
      <c r="A963" s="0"/>
      <c r="B963" s="0"/>
      <c r="C963" s="0"/>
      <c r="E963" s="0"/>
      <c r="F963" s="0"/>
      <c r="G963" s="0"/>
      <c r="I963" s="0"/>
      <c r="J963" s="0"/>
      <c r="K963" s="0"/>
      <c r="M963" s="0"/>
      <c r="N963" s="0"/>
      <c r="O963" s="0"/>
      <c r="Q963" s="0"/>
      <c r="R963" s="0"/>
      <c r="S963" s="0"/>
      <c r="U963" s="0"/>
      <c r="V963" s="0"/>
      <c r="W963" s="0"/>
      <c r="Y963" s="0"/>
      <c r="Z963" s="0"/>
      <c r="AA963" s="0"/>
      <c r="AC963" s="0"/>
      <c r="AD963" s="0"/>
      <c r="AE963" s="0"/>
      <c r="AG963" s="0"/>
      <c r="AH963" s="0"/>
      <c r="AI963" s="0"/>
      <c r="AK963" s="0"/>
      <c r="AL963" s="0"/>
      <c r="AM963" s="0"/>
      <c r="AO963" s="0"/>
      <c r="AP963" s="0"/>
      <c r="AQ963" s="0"/>
      <c r="AS963" s="0"/>
      <c r="AT963" s="0"/>
      <c r="AU963" s="0"/>
      <c r="AW963" s="0"/>
      <c r="AX963" s="0"/>
      <c r="AY963" s="0"/>
      <c r="BA963" s="0"/>
      <c r="BB963" s="0"/>
      <c r="BC963" s="0"/>
      <c r="BE963" s="0"/>
      <c r="BF963" s="0"/>
      <c r="BG963" s="0"/>
      <c r="BI963" s="0"/>
      <c r="BJ963" s="0"/>
      <c r="BK963" s="0"/>
      <c r="BM963" s="0"/>
      <c r="BN963" s="0"/>
      <c r="BO963" s="0"/>
    </row>
    <row r="964" customFormat="false" ht="12.75" hidden="false" customHeight="false" outlineLevel="0" collapsed="false">
      <c r="A964" s="0"/>
      <c r="B964" s="0"/>
      <c r="C964" s="0"/>
      <c r="E964" s="0"/>
      <c r="F964" s="0"/>
      <c r="G964" s="0"/>
      <c r="I964" s="0"/>
      <c r="J964" s="0"/>
      <c r="K964" s="0"/>
      <c r="M964" s="0"/>
      <c r="N964" s="0"/>
      <c r="O964" s="0"/>
      <c r="Q964" s="0"/>
      <c r="R964" s="0"/>
      <c r="S964" s="0"/>
      <c r="U964" s="0"/>
      <c r="V964" s="0"/>
      <c r="W964" s="0"/>
      <c r="Y964" s="0"/>
      <c r="Z964" s="0"/>
      <c r="AA964" s="0"/>
      <c r="AC964" s="0"/>
      <c r="AD964" s="0"/>
      <c r="AE964" s="0"/>
      <c r="AG964" s="0"/>
      <c r="AH964" s="0"/>
      <c r="AI964" s="0"/>
      <c r="AK964" s="0"/>
      <c r="AL964" s="0"/>
      <c r="AM964" s="0"/>
      <c r="AO964" s="0"/>
      <c r="AP964" s="0"/>
      <c r="AQ964" s="0"/>
      <c r="AS964" s="0"/>
      <c r="AT964" s="0"/>
      <c r="AU964" s="0"/>
      <c r="AW964" s="0"/>
      <c r="AX964" s="0"/>
      <c r="AY964" s="0"/>
      <c r="BA964" s="0"/>
      <c r="BB964" s="0"/>
      <c r="BC964" s="0"/>
      <c r="BE964" s="0"/>
      <c r="BF964" s="0"/>
      <c r="BG964" s="0"/>
      <c r="BI964" s="0"/>
      <c r="BJ964" s="0"/>
      <c r="BK964" s="0"/>
      <c r="BM964" s="0"/>
      <c r="BN964" s="0"/>
      <c r="BO964" s="0"/>
    </row>
    <row r="965" customFormat="false" ht="12.75" hidden="false" customHeight="false" outlineLevel="0" collapsed="false">
      <c r="A965" s="0"/>
      <c r="B965" s="0"/>
      <c r="C965" s="0"/>
      <c r="E965" s="0"/>
      <c r="F965" s="0"/>
      <c r="G965" s="0"/>
      <c r="I965" s="0"/>
      <c r="J965" s="0"/>
      <c r="K965" s="0"/>
      <c r="M965" s="0"/>
      <c r="N965" s="0"/>
      <c r="O965" s="0"/>
      <c r="Q965" s="0"/>
      <c r="R965" s="0"/>
      <c r="S965" s="0"/>
      <c r="U965" s="0"/>
      <c r="V965" s="0"/>
      <c r="W965" s="0"/>
      <c r="Y965" s="0"/>
      <c r="Z965" s="0"/>
      <c r="AA965" s="0"/>
      <c r="AC965" s="0"/>
      <c r="AD965" s="0"/>
      <c r="AE965" s="0"/>
      <c r="AG965" s="0"/>
      <c r="AH965" s="0"/>
      <c r="AI965" s="0"/>
      <c r="AK965" s="0"/>
      <c r="AL965" s="0"/>
      <c r="AM965" s="0"/>
      <c r="AO965" s="0"/>
      <c r="AP965" s="0"/>
      <c r="AQ965" s="0"/>
      <c r="AS965" s="0"/>
      <c r="AT965" s="0"/>
      <c r="AU965" s="0"/>
      <c r="AW965" s="0"/>
      <c r="AX965" s="0"/>
      <c r="AY965" s="0"/>
      <c r="BA965" s="0"/>
      <c r="BB965" s="0"/>
      <c r="BC965" s="0"/>
      <c r="BE965" s="0"/>
      <c r="BF965" s="0"/>
      <c r="BG965" s="0"/>
      <c r="BI965" s="0"/>
      <c r="BJ965" s="0"/>
      <c r="BK965" s="0"/>
      <c r="BM965" s="0"/>
      <c r="BN965" s="0"/>
      <c r="BO965" s="0"/>
    </row>
    <row r="966" customFormat="false" ht="12.75" hidden="false" customHeight="false" outlineLevel="0" collapsed="false">
      <c r="A966" s="0"/>
      <c r="B966" s="0"/>
      <c r="C966" s="0"/>
      <c r="E966" s="0"/>
      <c r="F966" s="0"/>
      <c r="G966" s="0"/>
      <c r="I966" s="0"/>
      <c r="J966" s="0"/>
      <c r="K966" s="0"/>
      <c r="M966" s="0"/>
      <c r="N966" s="0"/>
      <c r="O966" s="0"/>
      <c r="Q966" s="0"/>
      <c r="R966" s="0"/>
      <c r="S966" s="0"/>
      <c r="U966" s="0"/>
      <c r="V966" s="0"/>
      <c r="W966" s="0"/>
      <c r="Y966" s="0"/>
      <c r="Z966" s="0"/>
      <c r="AA966" s="0"/>
      <c r="AC966" s="0"/>
      <c r="AD966" s="0"/>
      <c r="AE966" s="0"/>
      <c r="AG966" s="0"/>
      <c r="AH966" s="0"/>
      <c r="AI966" s="0"/>
      <c r="AK966" s="0"/>
      <c r="AL966" s="0"/>
      <c r="AM966" s="0"/>
      <c r="AO966" s="0"/>
      <c r="AP966" s="0"/>
      <c r="AQ966" s="0"/>
      <c r="AS966" s="0"/>
      <c r="AT966" s="0"/>
      <c r="AU966" s="0"/>
      <c r="AW966" s="0"/>
      <c r="AX966" s="0"/>
      <c r="AY966" s="0"/>
      <c r="BA966" s="0"/>
      <c r="BB966" s="0"/>
      <c r="BC966" s="0"/>
      <c r="BE966" s="0"/>
      <c r="BF966" s="0"/>
      <c r="BG966" s="0"/>
      <c r="BI966" s="0"/>
      <c r="BJ966" s="0"/>
      <c r="BK966" s="0"/>
      <c r="BM966" s="0"/>
      <c r="BN966" s="0"/>
      <c r="BO966" s="0"/>
    </row>
    <row r="967" customFormat="false" ht="12.75" hidden="false" customHeight="false" outlineLevel="0" collapsed="false">
      <c r="A967" s="0"/>
      <c r="B967" s="0"/>
      <c r="C967" s="0"/>
      <c r="E967" s="0"/>
      <c r="F967" s="0"/>
      <c r="G967" s="0"/>
      <c r="I967" s="0"/>
      <c r="J967" s="0"/>
      <c r="K967" s="0"/>
      <c r="M967" s="0"/>
      <c r="N967" s="0"/>
      <c r="O967" s="0"/>
      <c r="Q967" s="0"/>
      <c r="R967" s="0"/>
      <c r="S967" s="0"/>
      <c r="U967" s="0"/>
      <c r="V967" s="0"/>
      <c r="W967" s="0"/>
      <c r="Y967" s="0"/>
      <c r="Z967" s="0"/>
      <c r="AA967" s="0"/>
      <c r="AC967" s="0"/>
      <c r="AD967" s="0"/>
      <c r="AE967" s="0"/>
      <c r="AG967" s="0"/>
      <c r="AH967" s="0"/>
      <c r="AI967" s="0"/>
      <c r="AK967" s="0"/>
      <c r="AL967" s="0"/>
      <c r="AM967" s="0"/>
      <c r="AO967" s="0"/>
      <c r="AP967" s="0"/>
      <c r="AQ967" s="0"/>
      <c r="AS967" s="0"/>
      <c r="AT967" s="0"/>
      <c r="AU967" s="0"/>
      <c r="AW967" s="0"/>
      <c r="AX967" s="0"/>
      <c r="AY967" s="0"/>
      <c r="BA967" s="0"/>
      <c r="BB967" s="0"/>
      <c r="BC967" s="0"/>
      <c r="BE967" s="0"/>
      <c r="BF967" s="0"/>
      <c r="BG967" s="0"/>
      <c r="BI967" s="0"/>
      <c r="BJ967" s="0"/>
      <c r="BK967" s="0"/>
      <c r="BM967" s="0"/>
      <c r="BN967" s="0"/>
      <c r="BO967" s="0"/>
    </row>
    <row r="968" customFormat="false" ht="12.75" hidden="false" customHeight="false" outlineLevel="0" collapsed="false">
      <c r="A968" s="0"/>
      <c r="B968" s="0"/>
      <c r="C968" s="0"/>
      <c r="E968" s="0"/>
      <c r="F968" s="0"/>
      <c r="G968" s="0"/>
      <c r="I968" s="0"/>
      <c r="J968" s="0"/>
      <c r="K968" s="0"/>
      <c r="M968" s="0"/>
      <c r="N968" s="0"/>
      <c r="O968" s="0"/>
      <c r="Q968" s="0"/>
      <c r="R968" s="0"/>
      <c r="S968" s="0"/>
      <c r="U968" s="0"/>
      <c r="V968" s="0"/>
      <c r="W968" s="0"/>
      <c r="Y968" s="0"/>
      <c r="Z968" s="0"/>
      <c r="AA968" s="0"/>
      <c r="AC968" s="0"/>
      <c r="AD968" s="0"/>
      <c r="AE968" s="0"/>
      <c r="AG968" s="0"/>
      <c r="AH968" s="0"/>
      <c r="AI968" s="0"/>
      <c r="AK968" s="0"/>
      <c r="AL968" s="0"/>
      <c r="AM968" s="0"/>
      <c r="AO968" s="0"/>
      <c r="AP968" s="0"/>
      <c r="AQ968" s="0"/>
      <c r="AS968" s="0"/>
      <c r="AT968" s="0"/>
      <c r="AU968" s="0"/>
      <c r="AW968" s="0"/>
      <c r="AX968" s="0"/>
      <c r="AY968" s="0"/>
      <c r="BA968" s="0"/>
      <c r="BB968" s="0"/>
      <c r="BC968" s="0"/>
      <c r="BE968" s="0"/>
      <c r="BF968" s="0"/>
      <c r="BG968" s="0"/>
      <c r="BI968" s="0"/>
      <c r="BJ968" s="0"/>
      <c r="BK968" s="0"/>
      <c r="BM968" s="0"/>
      <c r="BN968" s="0"/>
      <c r="BO968" s="0"/>
    </row>
    <row r="969" customFormat="false" ht="12.75" hidden="false" customHeight="false" outlineLevel="0" collapsed="false">
      <c r="A969" s="0"/>
      <c r="B969" s="0"/>
      <c r="C969" s="0"/>
      <c r="E969" s="0"/>
      <c r="F969" s="0"/>
      <c r="G969" s="0"/>
      <c r="I969" s="0"/>
      <c r="J969" s="0"/>
      <c r="K969" s="0"/>
      <c r="M969" s="0"/>
      <c r="N969" s="0"/>
      <c r="O969" s="0"/>
      <c r="Q969" s="0"/>
      <c r="R969" s="0"/>
      <c r="S969" s="0"/>
      <c r="U969" s="0"/>
      <c r="V969" s="0"/>
      <c r="W969" s="0"/>
      <c r="Y969" s="0"/>
      <c r="Z969" s="0"/>
      <c r="AA969" s="0"/>
      <c r="AC969" s="0"/>
      <c r="AD969" s="0"/>
      <c r="AE969" s="0"/>
      <c r="AG969" s="0"/>
      <c r="AH969" s="0"/>
      <c r="AI969" s="0"/>
      <c r="AK969" s="0"/>
      <c r="AL969" s="0"/>
      <c r="AM969" s="0"/>
      <c r="AO969" s="0"/>
      <c r="AP969" s="0"/>
      <c r="AQ969" s="0"/>
      <c r="AS969" s="0"/>
      <c r="AT969" s="0"/>
      <c r="AU969" s="0"/>
      <c r="AW969" s="0"/>
      <c r="AX969" s="0"/>
      <c r="AY969" s="0"/>
      <c r="BA969" s="0"/>
      <c r="BB969" s="0"/>
      <c r="BC969" s="0"/>
      <c r="BE969" s="0"/>
      <c r="BF969" s="0"/>
      <c r="BG969" s="0"/>
      <c r="BI969" s="0"/>
      <c r="BJ969" s="0"/>
      <c r="BK969" s="0"/>
      <c r="BM969" s="0"/>
      <c r="BN969" s="0"/>
      <c r="BO969" s="0"/>
    </row>
    <row r="970" customFormat="false" ht="12.75" hidden="false" customHeight="false" outlineLevel="0" collapsed="false">
      <c r="A970" s="0"/>
      <c r="B970" s="0"/>
      <c r="C970" s="0"/>
      <c r="E970" s="0"/>
      <c r="F970" s="0"/>
      <c r="G970" s="0"/>
      <c r="I970" s="0"/>
      <c r="J970" s="0"/>
      <c r="K970" s="0"/>
      <c r="M970" s="0"/>
      <c r="N970" s="0"/>
      <c r="O970" s="0"/>
      <c r="Q970" s="0"/>
      <c r="R970" s="0"/>
      <c r="S970" s="0"/>
      <c r="U970" s="0"/>
      <c r="V970" s="0"/>
      <c r="W970" s="0"/>
      <c r="Y970" s="0"/>
      <c r="Z970" s="0"/>
      <c r="AA970" s="0"/>
      <c r="AC970" s="0"/>
      <c r="AD970" s="0"/>
      <c r="AE970" s="0"/>
      <c r="AG970" s="0"/>
      <c r="AH970" s="0"/>
      <c r="AI970" s="0"/>
      <c r="AK970" s="0"/>
      <c r="AL970" s="0"/>
      <c r="AM970" s="0"/>
      <c r="AO970" s="0"/>
      <c r="AP970" s="0"/>
      <c r="AQ970" s="0"/>
      <c r="AS970" s="0"/>
      <c r="AT970" s="0"/>
      <c r="AU970" s="0"/>
      <c r="AW970" s="0"/>
      <c r="AX970" s="0"/>
      <c r="AY970" s="0"/>
      <c r="BA970" s="0"/>
      <c r="BB970" s="0"/>
      <c r="BC970" s="0"/>
      <c r="BE970" s="0"/>
      <c r="BF970" s="0"/>
      <c r="BG970" s="0"/>
      <c r="BI970" s="0"/>
      <c r="BJ970" s="0"/>
      <c r="BK970" s="0"/>
      <c r="BM970" s="0"/>
      <c r="BN970" s="0"/>
      <c r="BO970" s="0"/>
    </row>
    <row r="971" customFormat="false" ht="12.75" hidden="false" customHeight="false" outlineLevel="0" collapsed="false">
      <c r="A971" s="0"/>
      <c r="B971" s="0"/>
      <c r="C971" s="0"/>
      <c r="E971" s="0"/>
      <c r="F971" s="0"/>
      <c r="G971" s="0"/>
      <c r="I971" s="0"/>
      <c r="J971" s="0"/>
      <c r="K971" s="0"/>
      <c r="M971" s="0"/>
      <c r="N971" s="0"/>
      <c r="O971" s="0"/>
      <c r="Q971" s="0"/>
      <c r="R971" s="0"/>
      <c r="S971" s="0"/>
      <c r="U971" s="0"/>
      <c r="V971" s="0"/>
      <c r="W971" s="0"/>
      <c r="Y971" s="0"/>
      <c r="Z971" s="0"/>
      <c r="AA971" s="0"/>
      <c r="AC971" s="0"/>
      <c r="AD971" s="0"/>
      <c r="AE971" s="0"/>
      <c r="AG971" s="0"/>
      <c r="AH971" s="0"/>
      <c r="AI971" s="0"/>
      <c r="AK971" s="0"/>
      <c r="AL971" s="0"/>
      <c r="AM971" s="0"/>
      <c r="AO971" s="0"/>
      <c r="AP971" s="0"/>
      <c r="AQ971" s="0"/>
      <c r="AS971" s="0"/>
      <c r="AT971" s="0"/>
      <c r="AU971" s="0"/>
      <c r="AW971" s="0"/>
      <c r="AX971" s="0"/>
      <c r="AY971" s="0"/>
      <c r="BA971" s="0"/>
      <c r="BB971" s="0"/>
      <c r="BC971" s="0"/>
      <c r="BE971" s="0"/>
      <c r="BF971" s="0"/>
      <c r="BG971" s="0"/>
      <c r="BI971" s="0"/>
      <c r="BJ971" s="0"/>
      <c r="BK971" s="0"/>
      <c r="BM971" s="0"/>
      <c r="BN971" s="0"/>
      <c r="BO971" s="0"/>
    </row>
    <row r="972" customFormat="false" ht="12.75" hidden="false" customHeight="false" outlineLevel="0" collapsed="false">
      <c r="A972" s="0"/>
      <c r="B972" s="0"/>
      <c r="C972" s="0"/>
      <c r="E972" s="0"/>
      <c r="F972" s="0"/>
      <c r="G972" s="0"/>
      <c r="I972" s="0"/>
      <c r="J972" s="0"/>
      <c r="K972" s="0"/>
      <c r="M972" s="0"/>
      <c r="N972" s="0"/>
      <c r="O972" s="0"/>
      <c r="Q972" s="0"/>
      <c r="R972" s="0"/>
      <c r="S972" s="0"/>
      <c r="U972" s="0"/>
      <c r="V972" s="0"/>
      <c r="W972" s="0"/>
      <c r="Y972" s="0"/>
      <c r="Z972" s="0"/>
      <c r="AA972" s="0"/>
      <c r="AC972" s="0"/>
      <c r="AD972" s="0"/>
      <c r="AE972" s="0"/>
      <c r="AG972" s="0"/>
      <c r="AH972" s="0"/>
      <c r="AI972" s="0"/>
      <c r="AK972" s="0"/>
      <c r="AL972" s="0"/>
      <c r="AM972" s="0"/>
      <c r="AO972" s="0"/>
      <c r="AP972" s="0"/>
      <c r="AQ972" s="0"/>
      <c r="AS972" s="0"/>
      <c r="AT972" s="0"/>
      <c r="AU972" s="0"/>
      <c r="AW972" s="0"/>
      <c r="AX972" s="0"/>
      <c r="AY972" s="0"/>
      <c r="BA972" s="0"/>
      <c r="BB972" s="0"/>
      <c r="BC972" s="0"/>
      <c r="BE972" s="0"/>
      <c r="BF972" s="0"/>
      <c r="BG972" s="0"/>
      <c r="BI972" s="0"/>
      <c r="BJ972" s="0"/>
      <c r="BK972" s="0"/>
      <c r="BM972" s="0"/>
      <c r="BN972" s="0"/>
      <c r="BO972" s="0"/>
    </row>
    <row r="973" customFormat="false" ht="12.75" hidden="false" customHeight="false" outlineLevel="0" collapsed="false">
      <c r="A973" s="0"/>
      <c r="B973" s="0"/>
      <c r="C973" s="0"/>
      <c r="E973" s="0"/>
      <c r="F973" s="0"/>
      <c r="G973" s="0"/>
      <c r="I973" s="0"/>
      <c r="J973" s="0"/>
      <c r="K973" s="0"/>
      <c r="M973" s="0"/>
      <c r="N973" s="0"/>
      <c r="O973" s="0"/>
      <c r="Q973" s="0"/>
      <c r="R973" s="0"/>
      <c r="S973" s="0"/>
      <c r="U973" s="0"/>
      <c r="V973" s="0"/>
      <c r="W973" s="0"/>
      <c r="Y973" s="0"/>
      <c r="Z973" s="0"/>
      <c r="AA973" s="0"/>
      <c r="AC973" s="0"/>
      <c r="AD973" s="0"/>
      <c r="AE973" s="0"/>
      <c r="AG973" s="0"/>
      <c r="AH973" s="0"/>
      <c r="AI973" s="0"/>
      <c r="AK973" s="0"/>
      <c r="AL973" s="0"/>
      <c r="AM973" s="0"/>
      <c r="AO973" s="0"/>
      <c r="AP973" s="0"/>
      <c r="AQ973" s="0"/>
      <c r="AS973" s="0"/>
      <c r="AT973" s="0"/>
      <c r="AU973" s="0"/>
      <c r="AW973" s="0"/>
      <c r="AX973" s="0"/>
      <c r="AY973" s="0"/>
      <c r="BA973" s="0"/>
      <c r="BB973" s="0"/>
      <c r="BC973" s="0"/>
      <c r="BE973" s="0"/>
      <c r="BF973" s="0"/>
      <c r="BG973" s="0"/>
      <c r="BI973" s="0"/>
      <c r="BJ973" s="0"/>
      <c r="BK973" s="0"/>
      <c r="BM973" s="0"/>
      <c r="BN973" s="0"/>
      <c r="BO973" s="0"/>
    </row>
    <row r="974" customFormat="false" ht="12.75" hidden="false" customHeight="false" outlineLevel="0" collapsed="false">
      <c r="A974" s="0"/>
      <c r="B974" s="0"/>
      <c r="C974" s="0"/>
      <c r="E974" s="0"/>
      <c r="F974" s="0"/>
      <c r="G974" s="0"/>
      <c r="I974" s="0"/>
      <c r="J974" s="0"/>
      <c r="K974" s="0"/>
      <c r="M974" s="0"/>
      <c r="N974" s="0"/>
      <c r="O974" s="0"/>
      <c r="Q974" s="0"/>
      <c r="R974" s="0"/>
      <c r="S974" s="0"/>
      <c r="U974" s="0"/>
      <c r="V974" s="0"/>
      <c r="W974" s="0"/>
      <c r="Y974" s="0"/>
      <c r="Z974" s="0"/>
      <c r="AA974" s="0"/>
      <c r="AC974" s="0"/>
      <c r="AD974" s="0"/>
      <c r="AE974" s="0"/>
      <c r="AG974" s="0"/>
      <c r="AH974" s="0"/>
      <c r="AI974" s="0"/>
      <c r="AK974" s="0"/>
      <c r="AL974" s="0"/>
      <c r="AM974" s="0"/>
      <c r="AO974" s="0"/>
      <c r="AP974" s="0"/>
      <c r="AQ974" s="0"/>
      <c r="AS974" s="0"/>
      <c r="AT974" s="0"/>
      <c r="AU974" s="0"/>
      <c r="AW974" s="0"/>
      <c r="AX974" s="0"/>
      <c r="AY974" s="0"/>
      <c r="BA974" s="0"/>
      <c r="BB974" s="0"/>
      <c r="BC974" s="0"/>
      <c r="BE974" s="0"/>
      <c r="BF974" s="0"/>
      <c r="BG974" s="0"/>
      <c r="BI974" s="0"/>
      <c r="BJ974" s="0"/>
      <c r="BK974" s="0"/>
      <c r="BM974" s="0"/>
      <c r="BN974" s="0"/>
      <c r="BO974" s="0"/>
    </row>
    <row r="975" customFormat="false" ht="12.75" hidden="false" customHeight="false" outlineLevel="0" collapsed="false">
      <c r="A975" s="0"/>
      <c r="B975" s="0"/>
      <c r="C975" s="0"/>
      <c r="E975" s="0"/>
      <c r="F975" s="0"/>
      <c r="G975" s="0"/>
      <c r="I975" s="0"/>
      <c r="J975" s="0"/>
      <c r="K975" s="0"/>
      <c r="M975" s="0"/>
      <c r="N975" s="0"/>
      <c r="O975" s="0"/>
      <c r="Q975" s="0"/>
      <c r="R975" s="0"/>
      <c r="S975" s="0"/>
      <c r="U975" s="0"/>
      <c r="V975" s="0"/>
      <c r="W975" s="0"/>
      <c r="Y975" s="0"/>
      <c r="Z975" s="0"/>
      <c r="AA975" s="0"/>
      <c r="AC975" s="0"/>
      <c r="AD975" s="0"/>
      <c r="AE975" s="0"/>
      <c r="AG975" s="0"/>
      <c r="AH975" s="0"/>
      <c r="AI975" s="0"/>
      <c r="AK975" s="0"/>
      <c r="AL975" s="0"/>
      <c r="AM975" s="0"/>
      <c r="AO975" s="0"/>
      <c r="AP975" s="0"/>
      <c r="AQ975" s="0"/>
      <c r="AS975" s="0"/>
      <c r="AT975" s="0"/>
      <c r="AU975" s="0"/>
      <c r="AW975" s="0"/>
      <c r="AX975" s="0"/>
      <c r="AY975" s="0"/>
      <c r="BA975" s="0"/>
      <c r="BB975" s="0"/>
      <c r="BC975" s="0"/>
      <c r="BE975" s="0"/>
      <c r="BF975" s="0"/>
      <c r="BG975" s="0"/>
      <c r="BI975" s="0"/>
      <c r="BJ975" s="0"/>
      <c r="BK975" s="0"/>
      <c r="BM975" s="0"/>
      <c r="BN975" s="0"/>
      <c r="BO975" s="0"/>
    </row>
    <row r="976" customFormat="false" ht="12.75" hidden="false" customHeight="false" outlineLevel="0" collapsed="false">
      <c r="A976" s="0"/>
      <c r="B976" s="0"/>
      <c r="C976" s="0"/>
      <c r="E976" s="0"/>
      <c r="F976" s="0"/>
      <c r="G976" s="0"/>
      <c r="I976" s="0"/>
      <c r="J976" s="0"/>
      <c r="K976" s="0"/>
      <c r="M976" s="0"/>
      <c r="N976" s="0"/>
      <c r="O976" s="0"/>
      <c r="Q976" s="0"/>
      <c r="R976" s="0"/>
      <c r="S976" s="0"/>
      <c r="U976" s="0"/>
      <c r="V976" s="0"/>
      <c r="W976" s="0"/>
      <c r="Y976" s="0"/>
      <c r="Z976" s="0"/>
      <c r="AA976" s="0"/>
      <c r="AC976" s="0"/>
      <c r="AD976" s="0"/>
      <c r="AE976" s="0"/>
      <c r="AG976" s="0"/>
      <c r="AH976" s="0"/>
      <c r="AI976" s="0"/>
      <c r="AK976" s="0"/>
      <c r="AL976" s="0"/>
      <c r="AM976" s="0"/>
      <c r="AO976" s="0"/>
      <c r="AP976" s="0"/>
      <c r="AQ976" s="0"/>
      <c r="AS976" s="0"/>
      <c r="AT976" s="0"/>
      <c r="AU976" s="0"/>
      <c r="AW976" s="0"/>
      <c r="AX976" s="0"/>
      <c r="AY976" s="0"/>
      <c r="BA976" s="0"/>
      <c r="BB976" s="0"/>
      <c r="BC976" s="0"/>
      <c r="BE976" s="0"/>
      <c r="BF976" s="0"/>
      <c r="BG976" s="0"/>
      <c r="BI976" s="0"/>
      <c r="BJ976" s="0"/>
      <c r="BK976" s="0"/>
      <c r="BM976" s="0"/>
      <c r="BN976" s="0"/>
      <c r="BO976" s="0"/>
    </row>
    <row r="977" customFormat="false" ht="12.75" hidden="false" customHeight="false" outlineLevel="0" collapsed="false">
      <c r="A977" s="0"/>
      <c r="B977" s="0"/>
      <c r="C977" s="0"/>
      <c r="E977" s="0"/>
      <c r="F977" s="0"/>
      <c r="G977" s="0"/>
      <c r="I977" s="0"/>
      <c r="J977" s="0"/>
      <c r="K977" s="0"/>
      <c r="M977" s="0"/>
      <c r="N977" s="0"/>
      <c r="O977" s="0"/>
      <c r="Q977" s="0"/>
      <c r="R977" s="0"/>
      <c r="S977" s="0"/>
      <c r="U977" s="0"/>
      <c r="V977" s="0"/>
      <c r="W977" s="0"/>
      <c r="Y977" s="0"/>
      <c r="Z977" s="0"/>
      <c r="AA977" s="0"/>
      <c r="AC977" s="0"/>
      <c r="AD977" s="0"/>
      <c r="AE977" s="0"/>
      <c r="AG977" s="0"/>
      <c r="AH977" s="0"/>
      <c r="AI977" s="0"/>
      <c r="AK977" s="0"/>
      <c r="AL977" s="0"/>
      <c r="AM977" s="0"/>
      <c r="AO977" s="0"/>
      <c r="AP977" s="0"/>
      <c r="AQ977" s="0"/>
      <c r="AS977" s="0"/>
      <c r="AT977" s="0"/>
      <c r="AU977" s="0"/>
      <c r="AW977" s="0"/>
      <c r="AX977" s="0"/>
      <c r="AY977" s="0"/>
      <c r="BA977" s="0"/>
      <c r="BB977" s="0"/>
      <c r="BC977" s="0"/>
      <c r="BE977" s="0"/>
      <c r="BF977" s="0"/>
      <c r="BG977" s="0"/>
      <c r="BI977" s="0"/>
      <c r="BJ977" s="0"/>
      <c r="BK977" s="0"/>
      <c r="BM977" s="0"/>
      <c r="BN977" s="0"/>
      <c r="BO977" s="0"/>
    </row>
    <row r="978" customFormat="false" ht="12.75" hidden="false" customHeight="false" outlineLevel="0" collapsed="false">
      <c r="A978" s="0"/>
      <c r="B978" s="0"/>
      <c r="C978" s="0"/>
      <c r="E978" s="0"/>
      <c r="F978" s="0"/>
      <c r="G978" s="0"/>
      <c r="I978" s="0"/>
      <c r="J978" s="0"/>
      <c r="K978" s="0"/>
      <c r="M978" s="0"/>
      <c r="N978" s="0"/>
      <c r="O978" s="0"/>
      <c r="Q978" s="0"/>
      <c r="R978" s="0"/>
      <c r="S978" s="0"/>
      <c r="U978" s="0"/>
      <c r="V978" s="0"/>
      <c r="W978" s="0"/>
      <c r="Y978" s="0"/>
      <c r="Z978" s="0"/>
      <c r="AA978" s="0"/>
      <c r="AC978" s="0"/>
      <c r="AD978" s="0"/>
      <c r="AE978" s="0"/>
      <c r="AG978" s="0"/>
      <c r="AH978" s="0"/>
      <c r="AI978" s="0"/>
      <c r="AK978" s="0"/>
      <c r="AL978" s="0"/>
      <c r="AM978" s="0"/>
      <c r="AO978" s="0"/>
      <c r="AP978" s="0"/>
      <c r="AQ978" s="0"/>
      <c r="AS978" s="0"/>
      <c r="AT978" s="0"/>
      <c r="AU978" s="0"/>
      <c r="AW978" s="0"/>
      <c r="AX978" s="0"/>
      <c r="AY978" s="0"/>
      <c r="BA978" s="0"/>
      <c r="BB978" s="0"/>
      <c r="BC978" s="0"/>
      <c r="BE978" s="0"/>
      <c r="BF978" s="0"/>
      <c r="BG978" s="0"/>
      <c r="BI978" s="0"/>
      <c r="BJ978" s="0"/>
      <c r="BK978" s="0"/>
      <c r="BM978" s="0"/>
      <c r="BN978" s="0"/>
      <c r="BO978" s="0"/>
    </row>
    <row r="979" customFormat="false" ht="12.75" hidden="false" customHeight="false" outlineLevel="0" collapsed="false">
      <c r="A979" s="0"/>
      <c r="B979" s="0"/>
      <c r="C979" s="0"/>
      <c r="E979" s="0"/>
      <c r="F979" s="0"/>
      <c r="G979" s="0"/>
      <c r="I979" s="0"/>
      <c r="J979" s="0"/>
      <c r="K979" s="0"/>
      <c r="M979" s="0"/>
      <c r="N979" s="0"/>
      <c r="O979" s="0"/>
      <c r="Q979" s="0"/>
      <c r="R979" s="0"/>
      <c r="S979" s="0"/>
      <c r="U979" s="0"/>
      <c r="V979" s="0"/>
      <c r="W979" s="0"/>
      <c r="Y979" s="0"/>
      <c r="Z979" s="0"/>
      <c r="AA979" s="0"/>
      <c r="AC979" s="0"/>
      <c r="AD979" s="0"/>
      <c r="AE979" s="0"/>
      <c r="AG979" s="0"/>
      <c r="AH979" s="0"/>
      <c r="AI979" s="0"/>
      <c r="AK979" s="0"/>
      <c r="AL979" s="0"/>
      <c r="AM979" s="0"/>
      <c r="AO979" s="0"/>
      <c r="AP979" s="0"/>
      <c r="AQ979" s="0"/>
      <c r="AS979" s="0"/>
      <c r="AT979" s="0"/>
      <c r="AU979" s="0"/>
      <c r="AW979" s="0"/>
      <c r="AX979" s="0"/>
      <c r="AY979" s="0"/>
      <c r="BA979" s="0"/>
      <c r="BB979" s="0"/>
      <c r="BC979" s="0"/>
      <c r="BE979" s="0"/>
      <c r="BF979" s="0"/>
      <c r="BG979" s="0"/>
      <c r="BI979" s="0"/>
      <c r="BJ979" s="0"/>
      <c r="BK979" s="0"/>
      <c r="BM979" s="0"/>
      <c r="BN979" s="0"/>
      <c r="BO979" s="0"/>
    </row>
    <row r="980" customFormat="false" ht="12.75" hidden="false" customHeight="false" outlineLevel="0" collapsed="false">
      <c r="A980" s="0"/>
      <c r="B980" s="0"/>
      <c r="C980" s="0"/>
      <c r="E980" s="0"/>
      <c r="F980" s="0"/>
      <c r="G980" s="0"/>
      <c r="I980" s="0"/>
      <c r="J980" s="0"/>
      <c r="K980" s="0"/>
      <c r="M980" s="0"/>
      <c r="N980" s="0"/>
      <c r="O980" s="0"/>
      <c r="Q980" s="0"/>
      <c r="R980" s="0"/>
      <c r="S980" s="0"/>
      <c r="U980" s="0"/>
      <c r="V980" s="0"/>
      <c r="W980" s="0"/>
      <c r="Y980" s="0"/>
      <c r="Z980" s="0"/>
      <c r="AA980" s="0"/>
      <c r="AC980" s="0"/>
      <c r="AD980" s="0"/>
      <c r="AE980" s="0"/>
      <c r="AG980" s="0"/>
      <c r="AH980" s="0"/>
      <c r="AI980" s="0"/>
      <c r="AK980" s="0"/>
      <c r="AL980" s="0"/>
      <c r="AM980" s="0"/>
      <c r="AO980" s="0"/>
      <c r="AP980" s="0"/>
      <c r="AQ980" s="0"/>
      <c r="AS980" s="0"/>
      <c r="AT980" s="0"/>
      <c r="AU980" s="0"/>
      <c r="AW980" s="0"/>
      <c r="AX980" s="0"/>
      <c r="AY980" s="0"/>
      <c r="BA980" s="0"/>
      <c r="BB980" s="0"/>
      <c r="BC980" s="0"/>
      <c r="BE980" s="0"/>
      <c r="BF980" s="0"/>
      <c r="BG980" s="0"/>
      <c r="BI980" s="0"/>
      <c r="BJ980" s="0"/>
      <c r="BK980" s="0"/>
      <c r="BM980" s="0"/>
      <c r="BN980" s="0"/>
      <c r="BO980" s="0"/>
    </row>
    <row r="981" customFormat="false" ht="12.75" hidden="false" customHeight="false" outlineLevel="0" collapsed="false">
      <c r="A981" s="0"/>
      <c r="B981" s="0"/>
      <c r="C981" s="0"/>
      <c r="E981" s="0"/>
      <c r="F981" s="0"/>
      <c r="G981" s="0"/>
      <c r="I981" s="0"/>
      <c r="J981" s="0"/>
      <c r="K981" s="0"/>
      <c r="M981" s="0"/>
      <c r="N981" s="0"/>
      <c r="O981" s="0"/>
      <c r="Q981" s="0"/>
      <c r="R981" s="0"/>
      <c r="S981" s="0"/>
      <c r="U981" s="0"/>
      <c r="V981" s="0"/>
      <c r="W981" s="0"/>
      <c r="Y981" s="0"/>
      <c r="Z981" s="0"/>
      <c r="AA981" s="0"/>
      <c r="AC981" s="0"/>
      <c r="AD981" s="0"/>
      <c r="AE981" s="0"/>
      <c r="AG981" s="0"/>
      <c r="AH981" s="0"/>
      <c r="AI981" s="0"/>
      <c r="AK981" s="0"/>
      <c r="AL981" s="0"/>
      <c r="AM981" s="0"/>
      <c r="AO981" s="0"/>
      <c r="AP981" s="0"/>
      <c r="AQ981" s="0"/>
      <c r="AS981" s="0"/>
      <c r="AT981" s="0"/>
      <c r="AU981" s="0"/>
      <c r="AW981" s="0"/>
      <c r="AX981" s="0"/>
      <c r="AY981" s="0"/>
      <c r="BA981" s="0"/>
      <c r="BB981" s="0"/>
      <c r="BC981" s="0"/>
      <c r="BE981" s="0"/>
      <c r="BF981" s="0"/>
      <c r="BG981" s="0"/>
      <c r="BI981" s="0"/>
      <c r="BJ981" s="0"/>
      <c r="BK981" s="0"/>
      <c r="BM981" s="0"/>
      <c r="BN981" s="0"/>
      <c r="BO981" s="0"/>
    </row>
    <row r="982" customFormat="false" ht="12.75" hidden="false" customHeight="false" outlineLevel="0" collapsed="false">
      <c r="A982" s="0"/>
      <c r="B982" s="0"/>
      <c r="C982" s="0"/>
      <c r="E982" s="0"/>
      <c r="F982" s="0"/>
      <c r="G982" s="0"/>
      <c r="I982" s="0"/>
      <c r="J982" s="0"/>
      <c r="K982" s="0"/>
      <c r="M982" s="0"/>
      <c r="N982" s="0"/>
      <c r="O982" s="0"/>
      <c r="Q982" s="0"/>
      <c r="R982" s="0"/>
      <c r="S982" s="0"/>
      <c r="U982" s="0"/>
      <c r="V982" s="0"/>
      <c r="W982" s="0"/>
      <c r="Y982" s="0"/>
      <c r="Z982" s="0"/>
      <c r="AA982" s="0"/>
      <c r="AC982" s="0"/>
      <c r="AD982" s="0"/>
      <c r="AE982" s="0"/>
      <c r="AG982" s="0"/>
      <c r="AH982" s="0"/>
      <c r="AI982" s="0"/>
      <c r="AK982" s="0"/>
      <c r="AL982" s="0"/>
      <c r="AM982" s="0"/>
      <c r="AO982" s="0"/>
      <c r="AP982" s="0"/>
      <c r="AQ982" s="0"/>
      <c r="AS982" s="0"/>
      <c r="AT982" s="0"/>
      <c r="AU982" s="0"/>
      <c r="AW982" s="0"/>
      <c r="AX982" s="0"/>
      <c r="AY982" s="0"/>
      <c r="BA982" s="0"/>
      <c r="BB982" s="0"/>
      <c r="BC982" s="0"/>
      <c r="BE982" s="0"/>
      <c r="BF982" s="0"/>
      <c r="BG982" s="0"/>
      <c r="BI982" s="0"/>
      <c r="BJ982" s="0"/>
      <c r="BK982" s="0"/>
      <c r="BM982" s="0"/>
      <c r="BN982" s="0"/>
      <c r="BO982" s="0"/>
    </row>
    <row r="983" customFormat="false" ht="12.75" hidden="false" customHeight="false" outlineLevel="0" collapsed="false">
      <c r="A983" s="0"/>
      <c r="B983" s="0"/>
      <c r="C983" s="0"/>
      <c r="E983" s="0"/>
      <c r="F983" s="0"/>
      <c r="G983" s="0"/>
      <c r="I983" s="0"/>
      <c r="J983" s="0"/>
      <c r="K983" s="0"/>
      <c r="M983" s="0"/>
      <c r="N983" s="0"/>
      <c r="O983" s="0"/>
      <c r="Q983" s="0"/>
      <c r="R983" s="0"/>
      <c r="S983" s="0"/>
      <c r="U983" s="0"/>
      <c r="V983" s="0"/>
      <c r="W983" s="0"/>
      <c r="Y983" s="0"/>
      <c r="Z983" s="0"/>
      <c r="AA983" s="0"/>
      <c r="AC983" s="0"/>
      <c r="AD983" s="0"/>
      <c r="AE983" s="0"/>
      <c r="AG983" s="0"/>
      <c r="AH983" s="0"/>
      <c r="AI983" s="0"/>
      <c r="AK983" s="0"/>
      <c r="AL983" s="0"/>
      <c r="AM983" s="0"/>
      <c r="AO983" s="0"/>
      <c r="AP983" s="0"/>
      <c r="AQ983" s="0"/>
      <c r="AS983" s="0"/>
      <c r="AT983" s="0"/>
      <c r="AU983" s="0"/>
      <c r="AW983" s="0"/>
      <c r="AX983" s="0"/>
      <c r="AY983" s="0"/>
      <c r="BA983" s="0"/>
      <c r="BB983" s="0"/>
      <c r="BC983" s="0"/>
      <c r="BE983" s="0"/>
      <c r="BF983" s="0"/>
      <c r="BG983" s="0"/>
      <c r="BI983" s="0"/>
      <c r="BJ983" s="0"/>
      <c r="BK983" s="0"/>
      <c r="BM983" s="0"/>
      <c r="BN983" s="0"/>
      <c r="BO983" s="0"/>
    </row>
    <row r="984" customFormat="false" ht="12.75" hidden="false" customHeight="false" outlineLevel="0" collapsed="false">
      <c r="A984" s="0"/>
      <c r="B984" s="0"/>
      <c r="C984" s="0"/>
      <c r="E984" s="0"/>
      <c r="F984" s="0"/>
      <c r="G984" s="0"/>
      <c r="I984" s="0"/>
      <c r="J984" s="0"/>
      <c r="K984" s="0"/>
      <c r="M984" s="0"/>
      <c r="N984" s="0"/>
      <c r="O984" s="0"/>
      <c r="Q984" s="0"/>
      <c r="R984" s="0"/>
      <c r="S984" s="0"/>
      <c r="U984" s="0"/>
      <c r="V984" s="0"/>
      <c r="W984" s="0"/>
      <c r="Y984" s="0"/>
      <c r="Z984" s="0"/>
      <c r="AA984" s="0"/>
      <c r="AC984" s="0"/>
      <c r="AD984" s="0"/>
      <c r="AE984" s="0"/>
      <c r="AG984" s="0"/>
      <c r="AH984" s="0"/>
      <c r="AI984" s="0"/>
      <c r="AK984" s="0"/>
      <c r="AL984" s="0"/>
      <c r="AM984" s="0"/>
      <c r="AO984" s="0"/>
      <c r="AP984" s="0"/>
      <c r="AQ984" s="0"/>
      <c r="AS984" s="0"/>
      <c r="AT984" s="0"/>
      <c r="AU984" s="0"/>
      <c r="AW984" s="0"/>
      <c r="AX984" s="0"/>
      <c r="AY984" s="0"/>
      <c r="BA984" s="0"/>
      <c r="BB984" s="0"/>
      <c r="BC984" s="0"/>
      <c r="BE984" s="0"/>
      <c r="BF984" s="0"/>
      <c r="BG984" s="0"/>
      <c r="BI984" s="0"/>
      <c r="BJ984" s="0"/>
      <c r="BK984" s="0"/>
      <c r="BM984" s="0"/>
      <c r="BN984" s="0"/>
      <c r="BO984" s="0"/>
    </row>
    <row r="985" customFormat="false" ht="12.75" hidden="false" customHeight="false" outlineLevel="0" collapsed="false">
      <c r="A985" s="0"/>
      <c r="B985" s="0"/>
      <c r="C985" s="0"/>
      <c r="E985" s="0"/>
      <c r="F985" s="0"/>
      <c r="G985" s="0"/>
      <c r="I985" s="0"/>
      <c r="J985" s="0"/>
      <c r="K985" s="0"/>
      <c r="M985" s="0"/>
      <c r="N985" s="0"/>
      <c r="O985" s="0"/>
      <c r="Q985" s="0"/>
      <c r="R985" s="0"/>
      <c r="S985" s="0"/>
      <c r="U985" s="0"/>
      <c r="V985" s="0"/>
      <c r="W985" s="0"/>
      <c r="Y985" s="0"/>
      <c r="Z985" s="0"/>
      <c r="AA985" s="0"/>
      <c r="AC985" s="0"/>
      <c r="AD985" s="0"/>
      <c r="AE985" s="0"/>
      <c r="AG985" s="0"/>
      <c r="AH985" s="0"/>
      <c r="AI985" s="0"/>
      <c r="AK985" s="0"/>
      <c r="AL985" s="0"/>
      <c r="AM985" s="0"/>
      <c r="AO985" s="0"/>
      <c r="AP985" s="0"/>
      <c r="AQ985" s="0"/>
      <c r="AS985" s="0"/>
      <c r="AT985" s="0"/>
      <c r="AU985" s="0"/>
      <c r="AW985" s="0"/>
      <c r="AX985" s="0"/>
      <c r="AY985" s="0"/>
      <c r="BA985" s="0"/>
      <c r="BB985" s="0"/>
      <c r="BC985" s="0"/>
      <c r="BE985" s="0"/>
      <c r="BF985" s="0"/>
      <c r="BG985" s="0"/>
      <c r="BI985" s="0"/>
      <c r="BJ985" s="0"/>
      <c r="BK985" s="0"/>
      <c r="BM985" s="0"/>
      <c r="BN985" s="0"/>
      <c r="BO985" s="0"/>
    </row>
    <row r="986" customFormat="false" ht="12.75" hidden="false" customHeight="false" outlineLevel="0" collapsed="false">
      <c r="A986" s="0"/>
      <c r="B986" s="0"/>
      <c r="C986" s="0"/>
      <c r="E986" s="0"/>
      <c r="F986" s="0"/>
      <c r="G986" s="0"/>
      <c r="I986" s="0"/>
      <c r="J986" s="0"/>
      <c r="K986" s="0"/>
      <c r="M986" s="0"/>
      <c r="N986" s="0"/>
      <c r="O986" s="0"/>
      <c r="Q986" s="0"/>
      <c r="R986" s="0"/>
      <c r="S986" s="0"/>
      <c r="U986" s="0"/>
      <c r="V986" s="0"/>
      <c r="W986" s="0"/>
      <c r="Y986" s="0"/>
      <c r="Z986" s="0"/>
      <c r="AA986" s="0"/>
      <c r="AC986" s="0"/>
      <c r="AD986" s="0"/>
      <c r="AE986" s="0"/>
      <c r="AG986" s="0"/>
      <c r="AH986" s="0"/>
      <c r="AI986" s="0"/>
      <c r="AK986" s="0"/>
      <c r="AL986" s="0"/>
      <c r="AM986" s="0"/>
      <c r="AO986" s="0"/>
      <c r="AP986" s="0"/>
      <c r="AQ986" s="0"/>
      <c r="AS986" s="0"/>
      <c r="AT986" s="0"/>
      <c r="AU986" s="0"/>
      <c r="AW986" s="0"/>
      <c r="AX986" s="0"/>
      <c r="AY986" s="0"/>
      <c r="BA986" s="0"/>
      <c r="BB986" s="0"/>
      <c r="BC986" s="0"/>
      <c r="BE986" s="0"/>
      <c r="BF986" s="0"/>
      <c r="BG986" s="0"/>
      <c r="BI986" s="0"/>
      <c r="BJ986" s="0"/>
      <c r="BK986" s="0"/>
      <c r="BM986" s="0"/>
      <c r="BN986" s="0"/>
      <c r="BO986" s="0"/>
    </row>
    <row r="987" customFormat="false" ht="12.75" hidden="false" customHeight="false" outlineLevel="0" collapsed="false">
      <c r="A987" s="0"/>
      <c r="B987" s="0"/>
      <c r="C987" s="0"/>
      <c r="E987" s="0"/>
      <c r="F987" s="0"/>
      <c r="G987" s="0"/>
      <c r="I987" s="0"/>
      <c r="J987" s="0"/>
      <c r="K987" s="0"/>
      <c r="M987" s="0"/>
      <c r="N987" s="0"/>
      <c r="O987" s="0"/>
      <c r="Q987" s="0"/>
      <c r="R987" s="0"/>
      <c r="S987" s="0"/>
      <c r="U987" s="0"/>
      <c r="V987" s="0"/>
      <c r="W987" s="0"/>
      <c r="Y987" s="0"/>
      <c r="Z987" s="0"/>
      <c r="AA987" s="0"/>
      <c r="AC987" s="0"/>
      <c r="AD987" s="0"/>
      <c r="AE987" s="0"/>
      <c r="AG987" s="0"/>
      <c r="AH987" s="0"/>
      <c r="AI987" s="0"/>
      <c r="AK987" s="0"/>
      <c r="AL987" s="0"/>
      <c r="AM987" s="0"/>
      <c r="AO987" s="0"/>
      <c r="AP987" s="0"/>
      <c r="AQ987" s="0"/>
      <c r="AS987" s="0"/>
      <c r="AT987" s="0"/>
      <c r="AU987" s="0"/>
      <c r="AW987" s="0"/>
      <c r="AX987" s="0"/>
      <c r="AY987" s="0"/>
      <c r="BA987" s="0"/>
      <c r="BB987" s="0"/>
      <c r="BC987" s="0"/>
      <c r="BE987" s="0"/>
      <c r="BF987" s="0"/>
      <c r="BG987" s="0"/>
      <c r="BI987" s="0"/>
      <c r="BJ987" s="0"/>
      <c r="BK987" s="0"/>
      <c r="BM987" s="0"/>
      <c r="BN987" s="0"/>
      <c r="BO987" s="0"/>
    </row>
    <row r="988" customFormat="false" ht="12.75" hidden="false" customHeight="false" outlineLevel="0" collapsed="false">
      <c r="A988" s="0"/>
      <c r="B988" s="0"/>
      <c r="C988" s="0"/>
      <c r="E988" s="0"/>
      <c r="F988" s="0"/>
      <c r="G988" s="0"/>
      <c r="I988" s="0"/>
      <c r="J988" s="0"/>
      <c r="K988" s="0"/>
      <c r="M988" s="0"/>
      <c r="N988" s="0"/>
      <c r="O988" s="0"/>
      <c r="Q988" s="0"/>
      <c r="R988" s="0"/>
      <c r="S988" s="0"/>
      <c r="U988" s="0"/>
      <c r="V988" s="0"/>
      <c r="W988" s="0"/>
      <c r="Y988" s="0"/>
      <c r="Z988" s="0"/>
      <c r="AA988" s="0"/>
      <c r="AC988" s="0"/>
      <c r="AD988" s="0"/>
      <c r="AE988" s="0"/>
      <c r="AG988" s="0"/>
      <c r="AH988" s="0"/>
      <c r="AI988" s="0"/>
      <c r="AK988" s="0"/>
      <c r="AL988" s="0"/>
      <c r="AM988" s="0"/>
      <c r="AO988" s="0"/>
      <c r="AP988" s="0"/>
      <c r="AQ988" s="0"/>
      <c r="AS988" s="0"/>
      <c r="AT988" s="0"/>
      <c r="AU988" s="0"/>
      <c r="AW988" s="0"/>
      <c r="AX988" s="0"/>
      <c r="AY988" s="0"/>
      <c r="BA988" s="0"/>
      <c r="BB988" s="0"/>
      <c r="BC988" s="0"/>
      <c r="BE988" s="0"/>
      <c r="BF988" s="0"/>
      <c r="BG988" s="0"/>
      <c r="BI988" s="0"/>
      <c r="BJ988" s="0"/>
      <c r="BK988" s="0"/>
      <c r="BM988" s="0"/>
      <c r="BN988" s="0"/>
      <c r="BO988" s="0"/>
    </row>
    <row r="989" customFormat="false" ht="12.75" hidden="false" customHeight="false" outlineLevel="0" collapsed="false">
      <c r="A989" s="0"/>
      <c r="B989" s="0"/>
      <c r="C989" s="0"/>
      <c r="E989" s="0"/>
      <c r="F989" s="0"/>
      <c r="G989" s="0"/>
      <c r="I989" s="0"/>
      <c r="J989" s="0"/>
      <c r="K989" s="0"/>
      <c r="M989" s="0"/>
      <c r="N989" s="0"/>
      <c r="O989" s="0"/>
      <c r="Q989" s="0"/>
      <c r="R989" s="0"/>
      <c r="S989" s="0"/>
      <c r="U989" s="0"/>
      <c r="V989" s="0"/>
      <c r="W989" s="0"/>
      <c r="Y989" s="0"/>
      <c r="Z989" s="0"/>
      <c r="AA989" s="0"/>
      <c r="AC989" s="0"/>
      <c r="AD989" s="0"/>
      <c r="AE989" s="0"/>
      <c r="AG989" s="0"/>
      <c r="AH989" s="0"/>
      <c r="AI989" s="0"/>
      <c r="AK989" s="0"/>
      <c r="AL989" s="0"/>
      <c r="AM989" s="0"/>
      <c r="AO989" s="0"/>
      <c r="AP989" s="0"/>
      <c r="AQ989" s="0"/>
      <c r="AS989" s="0"/>
      <c r="AT989" s="0"/>
      <c r="AU989" s="0"/>
      <c r="AW989" s="0"/>
      <c r="AX989" s="0"/>
      <c r="AY989" s="0"/>
      <c r="BA989" s="0"/>
      <c r="BB989" s="0"/>
      <c r="BC989" s="0"/>
      <c r="BE989" s="0"/>
      <c r="BF989" s="0"/>
      <c r="BG989" s="0"/>
      <c r="BI989" s="0"/>
      <c r="BJ989" s="0"/>
      <c r="BK989" s="0"/>
      <c r="BM989" s="0"/>
      <c r="BN989" s="0"/>
      <c r="BO989" s="0"/>
    </row>
    <row r="990" customFormat="false" ht="12.75" hidden="false" customHeight="false" outlineLevel="0" collapsed="false">
      <c r="A990" s="0"/>
      <c r="B990" s="0"/>
      <c r="C990" s="0"/>
      <c r="E990" s="0"/>
      <c r="F990" s="0"/>
      <c r="G990" s="0"/>
      <c r="I990" s="0"/>
      <c r="J990" s="0"/>
      <c r="K990" s="0"/>
      <c r="M990" s="0"/>
      <c r="N990" s="0"/>
      <c r="O990" s="0"/>
      <c r="Q990" s="0"/>
      <c r="R990" s="0"/>
      <c r="S990" s="0"/>
      <c r="U990" s="0"/>
      <c r="V990" s="0"/>
      <c r="W990" s="0"/>
      <c r="Y990" s="0"/>
      <c r="Z990" s="0"/>
      <c r="AA990" s="0"/>
      <c r="AC990" s="0"/>
      <c r="AD990" s="0"/>
      <c r="AE990" s="0"/>
      <c r="AG990" s="0"/>
      <c r="AH990" s="0"/>
      <c r="AI990" s="0"/>
      <c r="AK990" s="0"/>
      <c r="AL990" s="0"/>
      <c r="AM990" s="0"/>
      <c r="AO990" s="0"/>
      <c r="AP990" s="0"/>
      <c r="AQ990" s="0"/>
      <c r="AS990" s="0"/>
      <c r="AT990" s="0"/>
      <c r="AU990" s="0"/>
      <c r="AW990" s="0"/>
      <c r="AX990" s="0"/>
      <c r="AY990" s="0"/>
      <c r="BA990" s="0"/>
      <c r="BB990" s="0"/>
      <c r="BC990" s="0"/>
      <c r="BE990" s="0"/>
      <c r="BF990" s="0"/>
      <c r="BG990" s="0"/>
      <c r="BI990" s="0"/>
      <c r="BJ990" s="0"/>
      <c r="BK990" s="0"/>
      <c r="BM990" s="0"/>
      <c r="BN990" s="0"/>
      <c r="BO990" s="0"/>
    </row>
    <row r="991" customFormat="false" ht="12.75" hidden="false" customHeight="false" outlineLevel="0" collapsed="false">
      <c r="A991" s="0"/>
      <c r="B991" s="0"/>
      <c r="C991" s="0"/>
      <c r="E991" s="0"/>
      <c r="F991" s="0"/>
      <c r="G991" s="0"/>
      <c r="I991" s="0"/>
      <c r="J991" s="0"/>
      <c r="K991" s="0"/>
      <c r="M991" s="0"/>
      <c r="N991" s="0"/>
      <c r="O991" s="0"/>
      <c r="Q991" s="0"/>
      <c r="R991" s="0"/>
      <c r="S991" s="0"/>
      <c r="U991" s="0"/>
      <c r="V991" s="0"/>
      <c r="W991" s="0"/>
      <c r="Y991" s="0"/>
      <c r="Z991" s="0"/>
      <c r="AA991" s="0"/>
      <c r="AC991" s="0"/>
      <c r="AD991" s="0"/>
      <c r="AE991" s="0"/>
      <c r="AG991" s="0"/>
      <c r="AH991" s="0"/>
      <c r="AI991" s="0"/>
      <c r="AK991" s="0"/>
      <c r="AL991" s="0"/>
      <c r="AM991" s="0"/>
      <c r="AO991" s="0"/>
      <c r="AP991" s="0"/>
      <c r="AQ991" s="0"/>
      <c r="AS991" s="0"/>
      <c r="AT991" s="0"/>
      <c r="AU991" s="0"/>
      <c r="AW991" s="0"/>
      <c r="AX991" s="0"/>
      <c r="AY991" s="0"/>
      <c r="BA991" s="0"/>
      <c r="BB991" s="0"/>
      <c r="BC991" s="0"/>
      <c r="BE991" s="0"/>
      <c r="BF991" s="0"/>
      <c r="BG991" s="0"/>
      <c r="BI991" s="0"/>
      <c r="BJ991" s="0"/>
      <c r="BK991" s="0"/>
      <c r="BM991" s="0"/>
      <c r="BN991" s="0"/>
      <c r="BO991" s="0"/>
    </row>
    <row r="992" customFormat="false" ht="12.75" hidden="false" customHeight="false" outlineLevel="0" collapsed="false">
      <c r="A992" s="0"/>
      <c r="B992" s="0"/>
      <c r="C992" s="0"/>
      <c r="E992" s="0"/>
      <c r="F992" s="0"/>
      <c r="G992" s="0"/>
      <c r="I992" s="0"/>
      <c r="J992" s="0"/>
      <c r="K992" s="0"/>
      <c r="M992" s="0"/>
      <c r="N992" s="0"/>
      <c r="O992" s="0"/>
      <c r="Q992" s="0"/>
      <c r="R992" s="0"/>
      <c r="S992" s="0"/>
      <c r="U992" s="0"/>
      <c r="V992" s="0"/>
      <c r="W992" s="0"/>
      <c r="Y992" s="0"/>
      <c r="Z992" s="0"/>
      <c r="AA992" s="0"/>
      <c r="AC992" s="0"/>
      <c r="AD992" s="0"/>
      <c r="AE992" s="0"/>
      <c r="AG992" s="0"/>
      <c r="AH992" s="0"/>
      <c r="AI992" s="0"/>
      <c r="AK992" s="0"/>
      <c r="AL992" s="0"/>
      <c r="AM992" s="0"/>
      <c r="AO992" s="0"/>
      <c r="AP992" s="0"/>
      <c r="AQ992" s="0"/>
      <c r="AS992" s="0"/>
      <c r="AT992" s="0"/>
      <c r="AU992" s="0"/>
      <c r="AW992" s="0"/>
      <c r="AX992" s="0"/>
      <c r="AY992" s="0"/>
      <c r="BA992" s="0"/>
      <c r="BB992" s="0"/>
      <c r="BC992" s="0"/>
      <c r="BE992" s="0"/>
      <c r="BF992" s="0"/>
      <c r="BG992" s="0"/>
      <c r="BI992" s="0"/>
      <c r="BJ992" s="0"/>
      <c r="BK992" s="0"/>
      <c r="BM992" s="0"/>
      <c r="BN992" s="0"/>
      <c r="BO992" s="0"/>
    </row>
    <row r="993" customFormat="false" ht="12.75" hidden="false" customHeight="false" outlineLevel="0" collapsed="false">
      <c r="A993" s="0"/>
      <c r="B993" s="0"/>
      <c r="C993" s="0"/>
      <c r="E993" s="0"/>
      <c r="F993" s="0"/>
      <c r="G993" s="0"/>
      <c r="I993" s="0"/>
      <c r="J993" s="0"/>
      <c r="K993" s="0"/>
      <c r="M993" s="0"/>
      <c r="N993" s="0"/>
      <c r="O993" s="0"/>
      <c r="Q993" s="0"/>
      <c r="R993" s="0"/>
      <c r="S993" s="0"/>
      <c r="U993" s="0"/>
      <c r="V993" s="0"/>
      <c r="W993" s="0"/>
      <c r="Y993" s="0"/>
      <c r="Z993" s="0"/>
      <c r="AA993" s="0"/>
      <c r="AC993" s="0"/>
      <c r="AD993" s="0"/>
      <c r="AE993" s="0"/>
      <c r="AG993" s="0"/>
      <c r="AH993" s="0"/>
      <c r="AI993" s="0"/>
      <c r="AK993" s="0"/>
      <c r="AL993" s="0"/>
      <c r="AM993" s="0"/>
      <c r="AO993" s="0"/>
      <c r="AP993" s="0"/>
      <c r="AQ993" s="0"/>
      <c r="AS993" s="0"/>
      <c r="AT993" s="0"/>
      <c r="AU993" s="0"/>
      <c r="AW993" s="0"/>
      <c r="AX993" s="0"/>
      <c r="AY993" s="0"/>
      <c r="BA993" s="0"/>
      <c r="BB993" s="0"/>
      <c r="BC993" s="0"/>
      <c r="BE993" s="0"/>
      <c r="BF993" s="0"/>
      <c r="BG993" s="0"/>
      <c r="BI993" s="0"/>
      <c r="BJ993" s="0"/>
      <c r="BK993" s="0"/>
      <c r="BM993" s="0"/>
      <c r="BN993" s="0"/>
      <c r="BO993" s="0"/>
    </row>
    <row r="994" customFormat="false" ht="12.75" hidden="false" customHeight="false" outlineLevel="0" collapsed="false">
      <c r="A994" s="0"/>
      <c r="B994" s="0"/>
      <c r="C994" s="0"/>
      <c r="E994" s="0"/>
      <c r="F994" s="0"/>
      <c r="G994" s="0"/>
      <c r="I994" s="0"/>
      <c r="J994" s="0"/>
      <c r="K994" s="0"/>
      <c r="M994" s="0"/>
      <c r="N994" s="0"/>
      <c r="O994" s="0"/>
      <c r="Q994" s="0"/>
      <c r="R994" s="0"/>
      <c r="S994" s="0"/>
      <c r="U994" s="0"/>
      <c r="V994" s="0"/>
      <c r="W994" s="0"/>
      <c r="Y994" s="0"/>
      <c r="Z994" s="0"/>
      <c r="AA994" s="0"/>
      <c r="AC994" s="0"/>
      <c r="AD994" s="0"/>
      <c r="AE994" s="0"/>
      <c r="AG994" s="0"/>
      <c r="AH994" s="0"/>
      <c r="AI994" s="0"/>
      <c r="AK994" s="0"/>
      <c r="AL994" s="0"/>
      <c r="AM994" s="0"/>
      <c r="AO994" s="0"/>
      <c r="AP994" s="0"/>
      <c r="AQ994" s="0"/>
      <c r="AS994" s="0"/>
      <c r="AT994" s="0"/>
      <c r="AU994" s="0"/>
      <c r="AW994" s="0"/>
      <c r="AX994" s="0"/>
      <c r="AY994" s="0"/>
      <c r="BA994" s="0"/>
      <c r="BB994" s="0"/>
      <c r="BC994" s="0"/>
      <c r="BE994" s="0"/>
      <c r="BF994" s="0"/>
      <c r="BG994" s="0"/>
      <c r="BI994" s="0"/>
      <c r="BJ994" s="0"/>
      <c r="BK994" s="0"/>
      <c r="BM994" s="0"/>
      <c r="BN994" s="0"/>
      <c r="BO994" s="0"/>
    </row>
    <row r="995" customFormat="false" ht="12.75" hidden="false" customHeight="false" outlineLevel="0" collapsed="false">
      <c r="A995" s="0"/>
      <c r="B995" s="0"/>
      <c r="C995" s="0"/>
      <c r="E995" s="0"/>
      <c r="F995" s="0"/>
      <c r="G995" s="0"/>
      <c r="I995" s="0"/>
      <c r="J995" s="0"/>
      <c r="K995" s="0"/>
      <c r="M995" s="0"/>
      <c r="N995" s="0"/>
      <c r="O995" s="0"/>
      <c r="Q995" s="0"/>
      <c r="R995" s="0"/>
      <c r="S995" s="0"/>
      <c r="U995" s="0"/>
      <c r="V995" s="0"/>
      <c r="W995" s="0"/>
      <c r="Y995" s="0"/>
      <c r="Z995" s="0"/>
      <c r="AA995" s="0"/>
      <c r="AC995" s="0"/>
      <c r="AD995" s="0"/>
      <c r="AE995" s="0"/>
      <c r="AG995" s="0"/>
      <c r="AH995" s="0"/>
      <c r="AI995" s="0"/>
      <c r="AK995" s="0"/>
      <c r="AL995" s="0"/>
      <c r="AM995" s="0"/>
      <c r="AO995" s="0"/>
      <c r="AP995" s="0"/>
      <c r="AQ995" s="0"/>
      <c r="AS995" s="0"/>
      <c r="AT995" s="0"/>
      <c r="AU995" s="0"/>
      <c r="AW995" s="0"/>
      <c r="AX995" s="0"/>
      <c r="AY995" s="0"/>
      <c r="BA995" s="0"/>
      <c r="BB995" s="0"/>
      <c r="BC995" s="0"/>
      <c r="BE995" s="0"/>
      <c r="BF995" s="0"/>
      <c r="BG995" s="0"/>
      <c r="BI995" s="0"/>
      <c r="BJ995" s="0"/>
      <c r="BK995" s="0"/>
      <c r="BM995" s="0"/>
      <c r="BN995" s="0"/>
      <c r="BO995" s="0"/>
    </row>
    <row r="996" customFormat="false" ht="12.75" hidden="false" customHeight="false" outlineLevel="0" collapsed="false">
      <c r="A996" s="0"/>
      <c r="B996" s="0"/>
      <c r="C996" s="0"/>
      <c r="E996" s="0"/>
      <c r="F996" s="0"/>
      <c r="G996" s="0"/>
      <c r="I996" s="0"/>
      <c r="J996" s="0"/>
      <c r="K996" s="0"/>
      <c r="M996" s="0"/>
      <c r="N996" s="0"/>
      <c r="O996" s="0"/>
      <c r="Q996" s="0"/>
      <c r="R996" s="0"/>
      <c r="S996" s="0"/>
      <c r="U996" s="0"/>
      <c r="V996" s="0"/>
      <c r="W996" s="0"/>
      <c r="Y996" s="0"/>
      <c r="Z996" s="0"/>
      <c r="AA996" s="0"/>
      <c r="AC996" s="0"/>
      <c r="AD996" s="0"/>
      <c r="AE996" s="0"/>
      <c r="AG996" s="0"/>
      <c r="AH996" s="0"/>
      <c r="AI996" s="0"/>
      <c r="AK996" s="0"/>
      <c r="AL996" s="0"/>
      <c r="AM996" s="0"/>
      <c r="AO996" s="0"/>
      <c r="AP996" s="0"/>
      <c r="AQ996" s="0"/>
      <c r="AS996" s="0"/>
      <c r="AT996" s="0"/>
      <c r="AU996" s="0"/>
      <c r="AW996" s="0"/>
      <c r="AX996" s="0"/>
      <c r="AY996" s="0"/>
      <c r="BA996" s="0"/>
      <c r="BB996" s="0"/>
      <c r="BC996" s="0"/>
      <c r="BE996" s="0"/>
      <c r="BF996" s="0"/>
      <c r="BG996" s="0"/>
      <c r="BI996" s="0"/>
      <c r="BJ996" s="0"/>
      <c r="BK996" s="0"/>
      <c r="BM996" s="0"/>
      <c r="BN996" s="0"/>
      <c r="BO996" s="0"/>
    </row>
    <row r="997" customFormat="false" ht="12.75" hidden="false" customHeight="false" outlineLevel="0" collapsed="false">
      <c r="A997" s="0"/>
      <c r="B997" s="0"/>
      <c r="C997" s="0"/>
      <c r="E997" s="0"/>
      <c r="F997" s="0"/>
      <c r="G997" s="0"/>
      <c r="I997" s="0"/>
      <c r="J997" s="0"/>
      <c r="K997" s="0"/>
      <c r="M997" s="0"/>
      <c r="N997" s="0"/>
      <c r="O997" s="0"/>
      <c r="Q997" s="0"/>
      <c r="R997" s="0"/>
      <c r="S997" s="0"/>
      <c r="U997" s="0"/>
      <c r="V997" s="0"/>
      <c r="W997" s="0"/>
      <c r="Y997" s="0"/>
      <c r="Z997" s="0"/>
      <c r="AA997" s="0"/>
      <c r="AC997" s="0"/>
      <c r="AD997" s="0"/>
      <c r="AE997" s="0"/>
      <c r="AG997" s="0"/>
      <c r="AH997" s="0"/>
      <c r="AI997" s="0"/>
      <c r="AK997" s="0"/>
      <c r="AL997" s="0"/>
      <c r="AM997" s="0"/>
      <c r="AO997" s="0"/>
      <c r="AP997" s="0"/>
      <c r="AQ997" s="0"/>
      <c r="AS997" s="0"/>
      <c r="AT997" s="0"/>
      <c r="AU997" s="0"/>
      <c r="AW997" s="0"/>
      <c r="AX997" s="0"/>
      <c r="AY997" s="0"/>
      <c r="BA997" s="0"/>
      <c r="BB997" s="0"/>
      <c r="BC997" s="0"/>
      <c r="BE997" s="0"/>
      <c r="BF997" s="0"/>
      <c r="BG997" s="0"/>
      <c r="BI997" s="0"/>
      <c r="BJ997" s="0"/>
      <c r="BK997" s="0"/>
      <c r="BM997" s="0"/>
      <c r="BN997" s="0"/>
      <c r="BO997" s="0"/>
    </row>
    <row r="998" customFormat="false" ht="12.75" hidden="false" customHeight="false" outlineLevel="0" collapsed="false">
      <c r="A998" s="0"/>
      <c r="B998" s="0"/>
      <c r="C998" s="0"/>
      <c r="E998" s="0"/>
      <c r="F998" s="0"/>
      <c r="G998" s="0"/>
      <c r="I998" s="0"/>
      <c r="J998" s="0"/>
      <c r="K998" s="0"/>
      <c r="M998" s="0"/>
      <c r="N998" s="0"/>
      <c r="O998" s="0"/>
      <c r="Q998" s="0"/>
      <c r="R998" s="0"/>
      <c r="S998" s="0"/>
      <c r="U998" s="0"/>
      <c r="V998" s="0"/>
      <c r="W998" s="0"/>
      <c r="Y998" s="0"/>
      <c r="Z998" s="0"/>
      <c r="AA998" s="0"/>
      <c r="AC998" s="0"/>
      <c r="AD998" s="0"/>
      <c r="AE998" s="0"/>
      <c r="AG998" s="0"/>
      <c r="AH998" s="0"/>
      <c r="AI998" s="0"/>
      <c r="AK998" s="0"/>
      <c r="AL998" s="0"/>
      <c r="AM998" s="0"/>
      <c r="AO998" s="0"/>
      <c r="AP998" s="0"/>
      <c r="AQ998" s="0"/>
      <c r="AS998" s="0"/>
      <c r="AT998" s="0"/>
      <c r="AU998" s="0"/>
      <c r="AW998" s="0"/>
      <c r="AX998" s="0"/>
      <c r="AY998" s="0"/>
      <c r="BA998" s="0"/>
      <c r="BB998" s="0"/>
      <c r="BC998" s="0"/>
      <c r="BE998" s="0"/>
      <c r="BF998" s="0"/>
      <c r="BG998" s="0"/>
      <c r="BI998" s="0"/>
      <c r="BJ998" s="0"/>
      <c r="BK998" s="0"/>
      <c r="BM998" s="0"/>
      <c r="BN998" s="0"/>
      <c r="BO998" s="0"/>
    </row>
    <row r="999" customFormat="false" ht="12.75" hidden="false" customHeight="false" outlineLevel="0" collapsed="false">
      <c r="A999" s="0"/>
      <c r="B999" s="0"/>
      <c r="C999" s="0"/>
      <c r="E999" s="0"/>
      <c r="F999" s="0"/>
      <c r="G999" s="0"/>
      <c r="I999" s="0"/>
      <c r="J999" s="0"/>
      <c r="K999" s="0"/>
      <c r="M999" s="0"/>
      <c r="N999" s="0"/>
      <c r="O999" s="0"/>
      <c r="Q999" s="0"/>
      <c r="R999" s="0"/>
      <c r="S999" s="0"/>
      <c r="U999" s="0"/>
      <c r="V999" s="0"/>
      <c r="W999" s="0"/>
      <c r="Y999" s="0"/>
      <c r="Z999" s="0"/>
      <c r="AA999" s="0"/>
      <c r="AC999" s="0"/>
      <c r="AD999" s="0"/>
      <c r="AE999" s="0"/>
      <c r="AG999" s="0"/>
      <c r="AH999" s="0"/>
      <c r="AI999" s="0"/>
      <c r="AK999" s="0"/>
      <c r="AL999" s="0"/>
      <c r="AM999" s="0"/>
      <c r="AO999" s="0"/>
      <c r="AP999" s="0"/>
      <c r="AQ999" s="0"/>
      <c r="AS999" s="0"/>
      <c r="AT999" s="0"/>
      <c r="AU999" s="0"/>
      <c r="AW999" s="0"/>
      <c r="AX999" s="0"/>
      <c r="AY999" s="0"/>
      <c r="BA999" s="0"/>
      <c r="BB999" s="0"/>
      <c r="BC999" s="0"/>
      <c r="BE999" s="0"/>
      <c r="BF999" s="0"/>
      <c r="BG999" s="0"/>
      <c r="BI999" s="0"/>
      <c r="BJ999" s="0"/>
      <c r="BK999" s="0"/>
      <c r="BM999" s="0"/>
      <c r="BN999" s="0"/>
      <c r="BO999" s="0"/>
    </row>
    <row r="1000" customFormat="false" ht="12.75" hidden="false" customHeight="false" outlineLevel="0" collapsed="false">
      <c r="A1000" s="0"/>
      <c r="B1000" s="0"/>
      <c r="C1000" s="0"/>
      <c r="E1000" s="0"/>
      <c r="F1000" s="0"/>
      <c r="G1000" s="0"/>
      <c r="I1000" s="0"/>
      <c r="J1000" s="0"/>
      <c r="K1000" s="0"/>
      <c r="M1000" s="0"/>
      <c r="N1000" s="0"/>
      <c r="O1000" s="0"/>
      <c r="Q1000" s="0"/>
      <c r="R1000" s="0"/>
      <c r="S1000" s="0"/>
      <c r="U1000" s="0"/>
      <c r="V1000" s="0"/>
      <c r="W1000" s="0"/>
      <c r="Y1000" s="0"/>
      <c r="Z1000" s="0"/>
      <c r="AA1000" s="0"/>
      <c r="AC1000" s="0"/>
      <c r="AD1000" s="0"/>
      <c r="AE1000" s="0"/>
      <c r="AG1000" s="0"/>
      <c r="AH1000" s="0"/>
      <c r="AI1000" s="0"/>
      <c r="AK1000" s="0"/>
      <c r="AL1000" s="0"/>
      <c r="AM1000" s="0"/>
      <c r="AO1000" s="0"/>
      <c r="AP1000" s="0"/>
      <c r="AQ1000" s="0"/>
      <c r="AS1000" s="0"/>
      <c r="AT1000" s="0"/>
      <c r="AU1000" s="0"/>
      <c r="AW1000" s="0"/>
      <c r="AX1000" s="0"/>
      <c r="AY1000" s="0"/>
      <c r="BA1000" s="0"/>
      <c r="BB1000" s="0"/>
      <c r="BC1000" s="0"/>
      <c r="BE1000" s="0"/>
      <c r="BF1000" s="0"/>
      <c r="BG1000" s="0"/>
      <c r="BI1000" s="0"/>
      <c r="BJ1000" s="0"/>
      <c r="BK1000" s="0"/>
      <c r="BM1000" s="0"/>
      <c r="BN1000" s="0"/>
      <c r="BO1000" s="0"/>
    </row>
    <row r="1001" customFormat="false" ht="12.75" hidden="false" customHeight="false" outlineLevel="0" collapsed="false">
      <c r="A1001" s="0"/>
      <c r="B1001" s="0"/>
      <c r="C1001" s="0"/>
      <c r="E1001" s="0"/>
      <c r="F1001" s="0"/>
      <c r="G1001" s="0"/>
      <c r="I1001" s="0"/>
      <c r="J1001" s="0"/>
      <c r="K1001" s="0"/>
      <c r="M1001" s="0"/>
      <c r="N1001" s="0"/>
      <c r="O1001" s="0"/>
      <c r="Q1001" s="0"/>
      <c r="R1001" s="0"/>
      <c r="S1001" s="0"/>
      <c r="U1001" s="0"/>
      <c r="V1001" s="0"/>
      <c r="W1001" s="0"/>
      <c r="Y1001" s="0"/>
      <c r="Z1001" s="0"/>
      <c r="AA1001" s="0"/>
      <c r="AC1001" s="0"/>
      <c r="AD1001" s="0"/>
      <c r="AE1001" s="0"/>
      <c r="AG1001" s="0"/>
      <c r="AH1001" s="0"/>
      <c r="AI1001" s="0"/>
      <c r="AK1001" s="0"/>
      <c r="AL1001" s="0"/>
      <c r="AM1001" s="0"/>
      <c r="AO1001" s="0"/>
      <c r="AP1001" s="0"/>
      <c r="AQ1001" s="0"/>
      <c r="AS1001" s="0"/>
      <c r="AT1001" s="0"/>
      <c r="AU1001" s="0"/>
      <c r="AW1001" s="0"/>
      <c r="AX1001" s="0"/>
      <c r="AY1001" s="0"/>
      <c r="BA1001" s="0"/>
      <c r="BB1001" s="0"/>
      <c r="BC1001" s="0"/>
      <c r="BE1001" s="0"/>
      <c r="BF1001" s="0"/>
      <c r="BG1001" s="0"/>
      <c r="BI1001" s="0"/>
      <c r="BJ1001" s="0"/>
      <c r="BK1001" s="0"/>
      <c r="BM1001" s="0"/>
      <c r="BN1001" s="0"/>
      <c r="BO1001" s="0"/>
    </row>
    <row r="1002" customFormat="false" ht="12.75" hidden="false" customHeight="false" outlineLevel="0" collapsed="false">
      <c r="A1002" s="0"/>
      <c r="B1002" s="0"/>
      <c r="C1002" s="0"/>
      <c r="E1002" s="0"/>
      <c r="F1002" s="0"/>
      <c r="G1002" s="0"/>
      <c r="I1002" s="0"/>
      <c r="J1002" s="0"/>
      <c r="K1002" s="0"/>
      <c r="M1002" s="0"/>
      <c r="N1002" s="0"/>
      <c r="O1002" s="0"/>
      <c r="Q1002" s="0"/>
      <c r="R1002" s="0"/>
      <c r="S1002" s="0"/>
      <c r="U1002" s="0"/>
      <c r="V1002" s="0"/>
      <c r="W1002" s="0"/>
      <c r="Y1002" s="0"/>
      <c r="Z1002" s="0"/>
      <c r="AA1002" s="0"/>
      <c r="AC1002" s="0"/>
      <c r="AD1002" s="0"/>
      <c r="AE1002" s="0"/>
      <c r="AG1002" s="0"/>
      <c r="AH1002" s="0"/>
      <c r="AI1002" s="0"/>
      <c r="AK1002" s="0"/>
      <c r="AL1002" s="0"/>
      <c r="AM1002" s="0"/>
      <c r="AO1002" s="0"/>
      <c r="AP1002" s="0"/>
      <c r="AQ1002" s="0"/>
      <c r="AS1002" s="0"/>
      <c r="AT1002" s="0"/>
      <c r="AU1002" s="0"/>
      <c r="AW1002" s="0"/>
      <c r="AX1002" s="0"/>
      <c r="AY1002" s="0"/>
      <c r="BA1002" s="0"/>
      <c r="BB1002" s="0"/>
      <c r="BC1002" s="0"/>
      <c r="BE1002" s="0"/>
      <c r="BF1002" s="0"/>
      <c r="BG1002" s="0"/>
      <c r="BI1002" s="0"/>
      <c r="BJ1002" s="0"/>
      <c r="BK1002" s="0"/>
      <c r="BM1002" s="0"/>
      <c r="BN1002" s="0"/>
      <c r="BO1002" s="0"/>
    </row>
    <row r="1003" customFormat="false" ht="12.75" hidden="false" customHeight="false" outlineLevel="0" collapsed="false">
      <c r="A1003" s="0"/>
      <c r="B1003" s="0"/>
      <c r="C1003" s="0"/>
      <c r="E1003" s="0"/>
      <c r="F1003" s="0"/>
      <c r="G1003" s="0"/>
      <c r="I1003" s="0"/>
      <c r="J1003" s="0"/>
      <c r="K1003" s="0"/>
      <c r="M1003" s="0"/>
      <c r="N1003" s="0"/>
      <c r="O1003" s="0"/>
      <c r="Q1003" s="0"/>
      <c r="R1003" s="0"/>
      <c r="S1003" s="0"/>
      <c r="U1003" s="0"/>
      <c r="V1003" s="0"/>
      <c r="W1003" s="0"/>
      <c r="Y1003" s="0"/>
      <c r="Z1003" s="0"/>
      <c r="AA1003" s="0"/>
      <c r="AC1003" s="0"/>
      <c r="AD1003" s="0"/>
      <c r="AE1003" s="0"/>
      <c r="AG1003" s="0"/>
      <c r="AH1003" s="0"/>
      <c r="AI1003" s="0"/>
      <c r="AK1003" s="0"/>
      <c r="AL1003" s="0"/>
      <c r="AM1003" s="0"/>
      <c r="AO1003" s="0"/>
      <c r="AP1003" s="0"/>
      <c r="AQ1003" s="0"/>
      <c r="AS1003" s="0"/>
      <c r="AT1003" s="0"/>
      <c r="AU1003" s="0"/>
      <c r="AW1003" s="0"/>
      <c r="AX1003" s="0"/>
      <c r="AY1003" s="0"/>
      <c r="BA1003" s="0"/>
      <c r="BB1003" s="0"/>
      <c r="BC1003" s="0"/>
      <c r="BE1003" s="0"/>
      <c r="BF1003" s="0"/>
      <c r="BG1003" s="0"/>
      <c r="BI1003" s="0"/>
      <c r="BJ1003" s="0"/>
      <c r="BK1003" s="0"/>
      <c r="BM1003" s="0"/>
      <c r="BN1003" s="0"/>
      <c r="BO1003" s="0"/>
    </row>
    <row r="1004" customFormat="false" ht="12.75" hidden="false" customHeight="false" outlineLevel="0" collapsed="false">
      <c r="A1004" s="0"/>
      <c r="B1004" s="0"/>
      <c r="C1004" s="0"/>
      <c r="E1004" s="0"/>
      <c r="F1004" s="0"/>
      <c r="G1004" s="0"/>
      <c r="I1004" s="0"/>
      <c r="J1004" s="0"/>
      <c r="K1004" s="0"/>
      <c r="M1004" s="0"/>
      <c r="N1004" s="0"/>
      <c r="O1004" s="0"/>
      <c r="Q1004" s="0"/>
      <c r="R1004" s="0"/>
      <c r="S1004" s="0"/>
      <c r="U1004" s="0"/>
      <c r="V1004" s="0"/>
      <c r="W1004" s="0"/>
      <c r="Y1004" s="0"/>
      <c r="Z1004" s="0"/>
      <c r="AA1004" s="0"/>
      <c r="AC1004" s="0"/>
      <c r="AD1004" s="0"/>
      <c r="AE1004" s="0"/>
      <c r="AG1004" s="0"/>
      <c r="AH1004" s="0"/>
      <c r="AI1004" s="0"/>
      <c r="AK1004" s="0"/>
      <c r="AL1004" s="0"/>
      <c r="AM1004" s="0"/>
      <c r="AO1004" s="0"/>
      <c r="AP1004" s="0"/>
      <c r="AQ1004" s="0"/>
      <c r="AS1004" s="0"/>
      <c r="AT1004" s="0"/>
      <c r="AU1004" s="0"/>
      <c r="AW1004" s="0"/>
      <c r="AX1004" s="0"/>
      <c r="AY1004" s="0"/>
      <c r="BA1004" s="0"/>
      <c r="BB1004" s="0"/>
      <c r="BC1004" s="0"/>
      <c r="BE1004" s="0"/>
      <c r="BF1004" s="0"/>
      <c r="BG1004" s="0"/>
      <c r="BI1004" s="0"/>
      <c r="BJ1004" s="0"/>
      <c r="BK1004" s="0"/>
      <c r="BM1004" s="0"/>
      <c r="BN1004" s="0"/>
      <c r="BO1004" s="0"/>
    </row>
    <row r="1005" customFormat="false" ht="12.75" hidden="false" customHeight="false" outlineLevel="0" collapsed="false">
      <c r="A1005" s="0"/>
      <c r="B1005" s="0"/>
      <c r="C1005" s="0"/>
      <c r="E1005" s="0"/>
      <c r="F1005" s="0"/>
      <c r="G1005" s="0"/>
      <c r="I1005" s="0"/>
      <c r="J1005" s="0"/>
      <c r="K1005" s="0"/>
      <c r="M1005" s="0"/>
      <c r="N1005" s="0"/>
      <c r="O1005" s="0"/>
      <c r="Q1005" s="0"/>
      <c r="R1005" s="0"/>
      <c r="S1005" s="0"/>
      <c r="U1005" s="0"/>
      <c r="V1005" s="0"/>
      <c r="W1005" s="0"/>
      <c r="Y1005" s="0"/>
      <c r="Z1005" s="0"/>
      <c r="AA1005" s="0"/>
      <c r="AC1005" s="0"/>
      <c r="AD1005" s="0"/>
      <c r="AE1005" s="0"/>
      <c r="AG1005" s="0"/>
      <c r="AH1005" s="0"/>
      <c r="AI1005" s="0"/>
      <c r="AK1005" s="0"/>
      <c r="AL1005" s="0"/>
      <c r="AM1005" s="0"/>
      <c r="AO1005" s="0"/>
      <c r="AP1005" s="0"/>
      <c r="AQ1005" s="0"/>
      <c r="AS1005" s="0"/>
      <c r="AT1005" s="0"/>
      <c r="AU1005" s="0"/>
      <c r="AW1005" s="0"/>
      <c r="AX1005" s="0"/>
      <c r="AY1005" s="0"/>
      <c r="BA1005" s="0"/>
      <c r="BB1005" s="0"/>
      <c r="BC1005" s="0"/>
      <c r="BE1005" s="0"/>
      <c r="BF1005" s="0"/>
      <c r="BG1005" s="0"/>
      <c r="BI1005" s="0"/>
      <c r="BJ1005" s="0"/>
      <c r="BK1005" s="0"/>
      <c r="BM1005" s="0"/>
      <c r="BN1005" s="0"/>
      <c r="BO1005" s="0"/>
    </row>
    <row r="1006" customFormat="false" ht="12.75" hidden="false" customHeight="false" outlineLevel="0" collapsed="false">
      <c r="A1006" s="0"/>
      <c r="B1006" s="0"/>
      <c r="C1006" s="0"/>
      <c r="E1006" s="0"/>
      <c r="F1006" s="0"/>
      <c r="G1006" s="0"/>
      <c r="I1006" s="0"/>
      <c r="J1006" s="0"/>
      <c r="K1006" s="0"/>
      <c r="M1006" s="0"/>
      <c r="N1006" s="0"/>
      <c r="O1006" s="0"/>
      <c r="Q1006" s="0"/>
      <c r="R1006" s="0"/>
      <c r="S1006" s="0"/>
      <c r="U1006" s="0"/>
      <c r="V1006" s="0"/>
      <c r="W1006" s="0"/>
      <c r="Y1006" s="0"/>
      <c r="Z1006" s="0"/>
      <c r="AA1006" s="0"/>
      <c r="AC1006" s="0"/>
      <c r="AD1006" s="0"/>
      <c r="AE1006" s="0"/>
      <c r="AG1006" s="0"/>
      <c r="AH1006" s="0"/>
      <c r="AI1006" s="0"/>
      <c r="AK1006" s="0"/>
      <c r="AL1006" s="0"/>
      <c r="AM1006" s="0"/>
      <c r="AO1006" s="0"/>
      <c r="AP1006" s="0"/>
      <c r="AQ1006" s="0"/>
      <c r="AS1006" s="0"/>
      <c r="AT1006" s="0"/>
      <c r="AU1006" s="0"/>
      <c r="AW1006" s="0"/>
      <c r="AX1006" s="0"/>
      <c r="AY1006" s="0"/>
      <c r="BA1006" s="0"/>
      <c r="BB1006" s="0"/>
      <c r="BC1006" s="0"/>
      <c r="BE1006" s="0"/>
      <c r="BF1006" s="0"/>
      <c r="BG1006" s="0"/>
      <c r="BI1006" s="0"/>
      <c r="BJ1006" s="0"/>
      <c r="BK1006" s="0"/>
      <c r="BM1006" s="0"/>
      <c r="BN1006" s="0"/>
      <c r="BO1006" s="0"/>
    </row>
    <row r="1007" customFormat="false" ht="12.75" hidden="false" customHeight="false" outlineLevel="0" collapsed="false">
      <c r="A1007" s="0"/>
      <c r="B1007" s="0"/>
      <c r="C1007" s="0"/>
      <c r="E1007" s="0"/>
      <c r="F1007" s="0"/>
      <c r="G1007" s="0"/>
      <c r="I1007" s="0"/>
      <c r="J1007" s="0"/>
      <c r="K1007" s="0"/>
      <c r="M1007" s="0"/>
      <c r="N1007" s="0"/>
      <c r="O1007" s="0"/>
      <c r="Q1007" s="0"/>
      <c r="R1007" s="0"/>
      <c r="S1007" s="0"/>
      <c r="U1007" s="0"/>
      <c r="V1007" s="0"/>
      <c r="W1007" s="0"/>
      <c r="Y1007" s="0"/>
      <c r="Z1007" s="0"/>
      <c r="AA1007" s="0"/>
      <c r="AC1007" s="0"/>
      <c r="AD1007" s="0"/>
      <c r="AE1007" s="0"/>
      <c r="AG1007" s="0"/>
      <c r="AH1007" s="0"/>
      <c r="AI1007" s="0"/>
      <c r="AK1007" s="0"/>
      <c r="AL1007" s="0"/>
      <c r="AM1007" s="0"/>
      <c r="AO1007" s="0"/>
      <c r="AP1007" s="0"/>
      <c r="AQ1007" s="0"/>
      <c r="AS1007" s="0"/>
      <c r="AT1007" s="0"/>
      <c r="AU1007" s="0"/>
      <c r="AW1007" s="0"/>
      <c r="AX1007" s="0"/>
      <c r="AY1007" s="0"/>
      <c r="BA1007" s="0"/>
      <c r="BB1007" s="0"/>
      <c r="BC1007" s="0"/>
      <c r="BE1007" s="0"/>
      <c r="BF1007" s="0"/>
      <c r="BG1007" s="0"/>
      <c r="BI1007" s="0"/>
      <c r="BJ1007" s="0"/>
      <c r="BK1007" s="0"/>
      <c r="BM1007" s="0"/>
      <c r="BN1007" s="0"/>
      <c r="BO1007" s="0"/>
    </row>
    <row r="1008" customFormat="false" ht="12.75" hidden="false" customHeight="false" outlineLevel="0" collapsed="false">
      <c r="A1008" s="0"/>
      <c r="B1008" s="0"/>
      <c r="C1008" s="0"/>
      <c r="E1008" s="0"/>
      <c r="F1008" s="0"/>
      <c r="G1008" s="0"/>
      <c r="I1008" s="0"/>
      <c r="J1008" s="0"/>
      <c r="K1008" s="0"/>
      <c r="M1008" s="0"/>
      <c r="N1008" s="0"/>
      <c r="O1008" s="0"/>
      <c r="Q1008" s="0"/>
      <c r="R1008" s="0"/>
      <c r="S1008" s="0"/>
      <c r="U1008" s="0"/>
      <c r="V1008" s="0"/>
      <c r="W1008" s="0"/>
      <c r="Y1008" s="0"/>
      <c r="Z1008" s="0"/>
      <c r="AA1008" s="0"/>
      <c r="AC1008" s="0"/>
      <c r="AD1008" s="0"/>
      <c r="AE1008" s="0"/>
      <c r="AG1008" s="0"/>
      <c r="AH1008" s="0"/>
      <c r="AI1008" s="0"/>
      <c r="AK1008" s="0"/>
      <c r="AL1008" s="0"/>
      <c r="AM1008" s="0"/>
      <c r="AO1008" s="0"/>
      <c r="AP1008" s="0"/>
      <c r="AQ1008" s="0"/>
      <c r="AS1008" s="0"/>
      <c r="AT1008" s="0"/>
      <c r="AU1008" s="0"/>
      <c r="AW1008" s="0"/>
      <c r="AX1008" s="0"/>
      <c r="AY1008" s="0"/>
      <c r="BA1008" s="0"/>
      <c r="BB1008" s="0"/>
      <c r="BC1008" s="0"/>
      <c r="BE1008" s="0"/>
      <c r="BF1008" s="0"/>
      <c r="BG1008" s="0"/>
      <c r="BI1008" s="0"/>
      <c r="BJ1008" s="0"/>
      <c r="BK1008" s="0"/>
      <c r="BM1008" s="0"/>
      <c r="BN1008" s="0"/>
      <c r="BO1008" s="0"/>
    </row>
    <row r="1009" customFormat="false" ht="12.75" hidden="false" customHeight="false" outlineLevel="0" collapsed="false">
      <c r="A1009" s="0"/>
      <c r="B1009" s="0"/>
      <c r="C1009" s="0"/>
      <c r="E1009" s="0"/>
      <c r="F1009" s="0"/>
      <c r="G1009" s="0"/>
      <c r="I1009" s="0"/>
      <c r="J1009" s="0"/>
      <c r="K1009" s="0"/>
      <c r="M1009" s="0"/>
      <c r="N1009" s="0"/>
      <c r="O1009" s="0"/>
      <c r="Q1009" s="0"/>
      <c r="R1009" s="0"/>
      <c r="S1009" s="0"/>
      <c r="U1009" s="0"/>
      <c r="V1009" s="0"/>
      <c r="W1009" s="0"/>
      <c r="Y1009" s="0"/>
      <c r="Z1009" s="0"/>
      <c r="AA1009" s="0"/>
      <c r="AC1009" s="0"/>
      <c r="AD1009" s="0"/>
      <c r="AE1009" s="0"/>
      <c r="AG1009" s="0"/>
      <c r="AH1009" s="0"/>
      <c r="AI1009" s="0"/>
      <c r="AK1009" s="0"/>
      <c r="AL1009" s="0"/>
      <c r="AM1009" s="0"/>
      <c r="AO1009" s="0"/>
      <c r="AP1009" s="0"/>
      <c r="AQ1009" s="0"/>
      <c r="AS1009" s="0"/>
      <c r="AT1009" s="0"/>
      <c r="AU1009" s="0"/>
      <c r="AW1009" s="0"/>
      <c r="AX1009" s="0"/>
      <c r="AY1009" s="0"/>
      <c r="BA1009" s="0"/>
      <c r="BB1009" s="0"/>
      <c r="BC1009" s="0"/>
      <c r="BE1009" s="0"/>
      <c r="BF1009" s="0"/>
      <c r="BG1009" s="0"/>
      <c r="BI1009" s="0"/>
      <c r="BJ1009" s="0"/>
      <c r="BK1009" s="0"/>
      <c r="BM1009" s="0"/>
      <c r="BN1009" s="0"/>
      <c r="BO1009" s="0"/>
    </row>
    <row r="1010" customFormat="false" ht="12.75" hidden="false" customHeight="false" outlineLevel="0" collapsed="false">
      <c r="A1010" s="0"/>
      <c r="B1010" s="0"/>
      <c r="C1010" s="0"/>
      <c r="E1010" s="0"/>
      <c r="F1010" s="0"/>
      <c r="G1010" s="0"/>
      <c r="I1010" s="0"/>
      <c r="J1010" s="0"/>
      <c r="K1010" s="0"/>
      <c r="M1010" s="0"/>
      <c r="N1010" s="0"/>
      <c r="O1010" s="0"/>
      <c r="Q1010" s="0"/>
      <c r="R1010" s="0"/>
      <c r="S1010" s="0"/>
      <c r="U1010" s="0"/>
      <c r="V1010" s="0"/>
      <c r="W1010" s="0"/>
      <c r="Y1010" s="0"/>
      <c r="Z1010" s="0"/>
      <c r="AA1010" s="0"/>
      <c r="AC1010" s="0"/>
      <c r="AD1010" s="0"/>
      <c r="AE1010" s="0"/>
      <c r="AG1010" s="0"/>
      <c r="AH1010" s="0"/>
      <c r="AI1010" s="0"/>
      <c r="AK1010" s="0"/>
      <c r="AL1010" s="0"/>
      <c r="AM1010" s="0"/>
      <c r="AO1010" s="0"/>
      <c r="AP1010" s="0"/>
      <c r="AQ1010" s="0"/>
      <c r="AS1010" s="0"/>
      <c r="AT1010" s="0"/>
      <c r="AU1010" s="0"/>
      <c r="AW1010" s="0"/>
      <c r="AX1010" s="0"/>
      <c r="AY1010" s="0"/>
      <c r="BA1010" s="0"/>
      <c r="BB1010" s="0"/>
      <c r="BC1010" s="0"/>
      <c r="BE1010" s="0"/>
      <c r="BF1010" s="0"/>
      <c r="BG1010" s="0"/>
      <c r="BI1010" s="0"/>
      <c r="BJ1010" s="0"/>
      <c r="BK1010" s="0"/>
      <c r="BM1010" s="0"/>
      <c r="BN1010" s="0"/>
      <c r="BO1010" s="0"/>
    </row>
    <row r="1011" customFormat="false" ht="12.75" hidden="false" customHeight="false" outlineLevel="0" collapsed="false">
      <c r="A1011" s="0"/>
      <c r="B1011" s="0"/>
      <c r="C1011" s="0"/>
      <c r="E1011" s="0"/>
      <c r="F1011" s="0"/>
      <c r="G1011" s="0"/>
      <c r="I1011" s="0"/>
      <c r="J1011" s="0"/>
      <c r="K1011" s="0"/>
      <c r="M1011" s="0"/>
      <c r="N1011" s="0"/>
      <c r="O1011" s="0"/>
      <c r="Q1011" s="0"/>
      <c r="R1011" s="0"/>
      <c r="S1011" s="0"/>
      <c r="U1011" s="0"/>
      <c r="V1011" s="0"/>
      <c r="W1011" s="0"/>
      <c r="Y1011" s="0"/>
      <c r="Z1011" s="0"/>
      <c r="AA1011" s="0"/>
      <c r="AC1011" s="0"/>
      <c r="AD1011" s="0"/>
      <c r="AE1011" s="0"/>
      <c r="AG1011" s="0"/>
      <c r="AH1011" s="0"/>
      <c r="AI1011" s="0"/>
      <c r="AK1011" s="0"/>
      <c r="AL1011" s="0"/>
      <c r="AM1011" s="0"/>
      <c r="AO1011" s="0"/>
      <c r="AP1011" s="0"/>
      <c r="AQ1011" s="0"/>
      <c r="AS1011" s="0"/>
      <c r="AT1011" s="0"/>
      <c r="AU1011" s="0"/>
      <c r="AW1011" s="0"/>
      <c r="AX1011" s="0"/>
      <c r="AY1011" s="0"/>
      <c r="BA1011" s="0"/>
      <c r="BB1011" s="0"/>
      <c r="BC1011" s="0"/>
      <c r="BE1011" s="0"/>
      <c r="BF1011" s="0"/>
      <c r="BG1011" s="0"/>
      <c r="BI1011" s="0"/>
      <c r="BJ1011" s="0"/>
      <c r="BK1011" s="0"/>
      <c r="BM1011" s="0"/>
      <c r="BN1011" s="0"/>
      <c r="BO1011" s="0"/>
    </row>
    <row r="1012" customFormat="false" ht="12.75" hidden="false" customHeight="false" outlineLevel="0" collapsed="false">
      <c r="A1012" s="0"/>
      <c r="B1012" s="0"/>
      <c r="C1012" s="0"/>
      <c r="E1012" s="0"/>
      <c r="F1012" s="0"/>
      <c r="G1012" s="0"/>
      <c r="I1012" s="0"/>
      <c r="J1012" s="0"/>
      <c r="K1012" s="0"/>
      <c r="M1012" s="0"/>
      <c r="N1012" s="0"/>
      <c r="O1012" s="0"/>
      <c r="Q1012" s="0"/>
      <c r="R1012" s="0"/>
      <c r="S1012" s="0"/>
      <c r="U1012" s="0"/>
      <c r="V1012" s="0"/>
      <c r="W1012" s="0"/>
      <c r="Y1012" s="0"/>
      <c r="Z1012" s="0"/>
      <c r="AA1012" s="0"/>
      <c r="AC1012" s="0"/>
      <c r="AD1012" s="0"/>
      <c r="AE1012" s="0"/>
      <c r="AG1012" s="0"/>
      <c r="AH1012" s="0"/>
      <c r="AI1012" s="0"/>
      <c r="AK1012" s="0"/>
      <c r="AL1012" s="0"/>
      <c r="AM1012" s="0"/>
      <c r="AO1012" s="0"/>
      <c r="AP1012" s="0"/>
      <c r="AQ1012" s="0"/>
      <c r="AS1012" s="0"/>
      <c r="AT1012" s="0"/>
      <c r="AU1012" s="0"/>
      <c r="AW1012" s="0"/>
      <c r="AX1012" s="0"/>
      <c r="AY1012" s="0"/>
      <c r="BA1012" s="0"/>
      <c r="BB1012" s="0"/>
      <c r="BC1012" s="0"/>
      <c r="BE1012" s="0"/>
      <c r="BF1012" s="0"/>
      <c r="BG1012" s="0"/>
      <c r="BI1012" s="0"/>
      <c r="BJ1012" s="0"/>
      <c r="BK1012" s="0"/>
      <c r="BM1012" s="0"/>
      <c r="BN1012" s="0"/>
      <c r="BO1012" s="0"/>
    </row>
    <row r="1013" customFormat="false" ht="12.75" hidden="false" customHeight="false" outlineLevel="0" collapsed="false">
      <c r="A1013" s="0"/>
      <c r="B1013" s="0"/>
      <c r="C1013" s="0"/>
      <c r="E1013" s="0"/>
      <c r="F1013" s="0"/>
      <c r="G1013" s="0"/>
      <c r="I1013" s="0"/>
      <c r="J1013" s="0"/>
      <c r="K1013" s="0"/>
      <c r="M1013" s="0"/>
      <c r="N1013" s="0"/>
      <c r="O1013" s="0"/>
      <c r="Q1013" s="0"/>
      <c r="R1013" s="0"/>
      <c r="S1013" s="0"/>
      <c r="U1013" s="0"/>
      <c r="V1013" s="0"/>
      <c r="W1013" s="0"/>
      <c r="Y1013" s="0"/>
      <c r="Z1013" s="0"/>
      <c r="AA1013" s="0"/>
      <c r="AC1013" s="0"/>
      <c r="AD1013" s="0"/>
      <c r="AE1013" s="0"/>
      <c r="AG1013" s="0"/>
      <c r="AH1013" s="0"/>
      <c r="AI1013" s="0"/>
      <c r="AK1013" s="0"/>
      <c r="AL1013" s="0"/>
      <c r="AM1013" s="0"/>
      <c r="AO1013" s="0"/>
      <c r="AP1013" s="0"/>
      <c r="AQ1013" s="0"/>
      <c r="AS1013" s="0"/>
      <c r="AT1013" s="0"/>
      <c r="AU1013" s="0"/>
      <c r="AW1013" s="0"/>
      <c r="AX1013" s="0"/>
      <c r="AY1013" s="0"/>
      <c r="BA1013" s="0"/>
      <c r="BB1013" s="0"/>
      <c r="BC1013" s="0"/>
      <c r="BE1013" s="0"/>
      <c r="BF1013" s="0"/>
      <c r="BG1013" s="0"/>
      <c r="BI1013" s="0"/>
      <c r="BJ1013" s="0"/>
      <c r="BK1013" s="0"/>
      <c r="BM1013" s="0"/>
      <c r="BN1013" s="0"/>
      <c r="BO1013" s="0"/>
    </row>
    <row r="1014" customFormat="false" ht="12.75" hidden="false" customHeight="false" outlineLevel="0" collapsed="false">
      <c r="A1014" s="0"/>
      <c r="B1014" s="0"/>
      <c r="C1014" s="0"/>
      <c r="E1014" s="0"/>
      <c r="F1014" s="0"/>
      <c r="G1014" s="0"/>
      <c r="I1014" s="0"/>
      <c r="J1014" s="0"/>
      <c r="K1014" s="0"/>
      <c r="M1014" s="0"/>
      <c r="N1014" s="0"/>
      <c r="O1014" s="0"/>
      <c r="Q1014" s="0"/>
      <c r="R1014" s="0"/>
      <c r="S1014" s="0"/>
      <c r="U1014" s="0"/>
      <c r="V1014" s="0"/>
      <c r="W1014" s="0"/>
      <c r="Y1014" s="0"/>
      <c r="Z1014" s="0"/>
      <c r="AA1014" s="0"/>
      <c r="AC1014" s="0"/>
      <c r="AD1014" s="0"/>
      <c r="AE1014" s="0"/>
      <c r="AG1014" s="0"/>
      <c r="AH1014" s="0"/>
      <c r="AI1014" s="0"/>
      <c r="AK1014" s="0"/>
      <c r="AL1014" s="0"/>
      <c r="AM1014" s="0"/>
      <c r="AO1014" s="0"/>
      <c r="AP1014" s="0"/>
      <c r="AQ1014" s="0"/>
      <c r="AS1014" s="0"/>
      <c r="AT1014" s="0"/>
      <c r="AU1014" s="0"/>
      <c r="AW1014" s="0"/>
      <c r="AX1014" s="0"/>
      <c r="AY1014" s="0"/>
      <c r="BA1014" s="0"/>
      <c r="BB1014" s="0"/>
      <c r="BC1014" s="0"/>
      <c r="BE1014" s="0"/>
      <c r="BF1014" s="0"/>
      <c r="BG1014" s="0"/>
      <c r="BI1014" s="0"/>
      <c r="BJ1014" s="0"/>
      <c r="BK1014" s="0"/>
      <c r="BM1014" s="0"/>
      <c r="BN1014" s="0"/>
      <c r="BO1014" s="0"/>
    </row>
    <row r="1015" customFormat="false" ht="12.75" hidden="false" customHeight="false" outlineLevel="0" collapsed="false">
      <c r="A1015" s="0"/>
      <c r="B1015" s="0"/>
      <c r="C1015" s="0"/>
      <c r="E1015" s="0"/>
      <c r="F1015" s="0"/>
      <c r="G1015" s="0"/>
      <c r="I1015" s="0"/>
      <c r="J1015" s="0"/>
      <c r="K1015" s="0"/>
      <c r="M1015" s="0"/>
      <c r="N1015" s="0"/>
      <c r="O1015" s="0"/>
      <c r="Q1015" s="0"/>
      <c r="R1015" s="0"/>
      <c r="S1015" s="0"/>
      <c r="U1015" s="0"/>
      <c r="V1015" s="0"/>
      <c r="W1015" s="0"/>
      <c r="Y1015" s="0"/>
      <c r="Z1015" s="0"/>
      <c r="AA1015" s="0"/>
      <c r="AC1015" s="0"/>
      <c r="AD1015" s="0"/>
      <c r="AE1015" s="0"/>
      <c r="AG1015" s="0"/>
      <c r="AH1015" s="0"/>
      <c r="AI1015" s="0"/>
      <c r="AK1015" s="0"/>
      <c r="AL1015" s="0"/>
      <c r="AM1015" s="0"/>
      <c r="AO1015" s="0"/>
      <c r="AP1015" s="0"/>
      <c r="AQ1015" s="0"/>
      <c r="AS1015" s="0"/>
      <c r="AT1015" s="0"/>
      <c r="AU1015" s="0"/>
      <c r="AW1015" s="0"/>
      <c r="AX1015" s="0"/>
      <c r="AY1015" s="0"/>
      <c r="BA1015" s="0"/>
      <c r="BB1015" s="0"/>
      <c r="BC1015" s="0"/>
      <c r="BE1015" s="0"/>
      <c r="BF1015" s="0"/>
      <c r="BG1015" s="0"/>
      <c r="BI1015" s="0"/>
      <c r="BJ1015" s="0"/>
      <c r="BK1015" s="0"/>
      <c r="BM1015" s="0"/>
      <c r="BN1015" s="0"/>
      <c r="BO1015" s="0"/>
    </row>
    <row r="1016" customFormat="false" ht="12.75" hidden="false" customHeight="false" outlineLevel="0" collapsed="false">
      <c r="A1016" s="0"/>
      <c r="B1016" s="0"/>
      <c r="C1016" s="0"/>
      <c r="E1016" s="0"/>
      <c r="F1016" s="0"/>
      <c r="G1016" s="0"/>
      <c r="I1016" s="0"/>
      <c r="J1016" s="0"/>
      <c r="K1016" s="0"/>
      <c r="M1016" s="0"/>
      <c r="N1016" s="0"/>
      <c r="O1016" s="0"/>
      <c r="Q1016" s="0"/>
      <c r="R1016" s="0"/>
      <c r="S1016" s="0"/>
      <c r="U1016" s="0"/>
      <c r="V1016" s="0"/>
      <c r="W1016" s="0"/>
      <c r="Y1016" s="0"/>
      <c r="Z1016" s="0"/>
      <c r="AA1016" s="0"/>
      <c r="AC1016" s="0"/>
      <c r="AD1016" s="0"/>
      <c r="AE1016" s="0"/>
      <c r="AG1016" s="0"/>
      <c r="AH1016" s="0"/>
      <c r="AI1016" s="0"/>
      <c r="AK1016" s="0"/>
      <c r="AL1016" s="0"/>
      <c r="AM1016" s="0"/>
      <c r="AO1016" s="0"/>
      <c r="AP1016" s="0"/>
      <c r="AQ1016" s="0"/>
      <c r="AS1016" s="0"/>
      <c r="AT1016" s="0"/>
      <c r="AU1016" s="0"/>
      <c r="AW1016" s="0"/>
      <c r="AX1016" s="0"/>
      <c r="AY1016" s="0"/>
      <c r="BA1016" s="0"/>
      <c r="BB1016" s="0"/>
      <c r="BC1016" s="0"/>
      <c r="BE1016" s="0"/>
      <c r="BF1016" s="0"/>
      <c r="BG1016" s="0"/>
      <c r="BI1016" s="0"/>
      <c r="BJ1016" s="0"/>
      <c r="BK1016" s="0"/>
      <c r="BM1016" s="0"/>
      <c r="BN1016" s="0"/>
      <c r="BO1016" s="0"/>
    </row>
    <row r="1017" customFormat="false" ht="12.75" hidden="false" customHeight="false" outlineLevel="0" collapsed="false">
      <c r="A1017" s="0"/>
      <c r="B1017" s="0"/>
      <c r="C1017" s="0"/>
      <c r="E1017" s="0"/>
      <c r="F1017" s="0"/>
      <c r="G1017" s="0"/>
      <c r="I1017" s="0"/>
      <c r="J1017" s="0"/>
      <c r="K1017" s="0"/>
      <c r="M1017" s="0"/>
      <c r="N1017" s="0"/>
      <c r="O1017" s="0"/>
      <c r="Q1017" s="0"/>
      <c r="R1017" s="0"/>
      <c r="S1017" s="0"/>
      <c r="U1017" s="0"/>
      <c r="V1017" s="0"/>
      <c r="W1017" s="0"/>
      <c r="Y1017" s="0"/>
      <c r="Z1017" s="0"/>
      <c r="AA1017" s="0"/>
      <c r="AC1017" s="0"/>
      <c r="AD1017" s="0"/>
      <c r="AE1017" s="0"/>
      <c r="AG1017" s="0"/>
      <c r="AH1017" s="0"/>
      <c r="AI1017" s="0"/>
      <c r="AK1017" s="0"/>
      <c r="AL1017" s="0"/>
      <c r="AM1017" s="0"/>
      <c r="AO1017" s="0"/>
      <c r="AP1017" s="0"/>
      <c r="AQ1017" s="0"/>
      <c r="AS1017" s="0"/>
      <c r="AT1017" s="0"/>
      <c r="AU1017" s="0"/>
      <c r="AW1017" s="0"/>
      <c r="AX1017" s="0"/>
      <c r="AY1017" s="0"/>
      <c r="BA1017" s="0"/>
      <c r="BB1017" s="0"/>
      <c r="BC1017" s="0"/>
      <c r="BE1017" s="0"/>
      <c r="BF1017" s="0"/>
      <c r="BG1017" s="0"/>
      <c r="BI1017" s="0"/>
      <c r="BJ1017" s="0"/>
      <c r="BK1017" s="0"/>
      <c r="BM1017" s="0"/>
      <c r="BN1017" s="0"/>
      <c r="BO1017" s="0"/>
    </row>
    <row r="1018" customFormat="false" ht="12.75" hidden="false" customHeight="false" outlineLevel="0" collapsed="false">
      <c r="A1018" s="0"/>
      <c r="B1018" s="0"/>
      <c r="C1018" s="0"/>
      <c r="E1018" s="0"/>
      <c r="F1018" s="0"/>
      <c r="G1018" s="0"/>
      <c r="I1018" s="0"/>
      <c r="J1018" s="0"/>
      <c r="K1018" s="0"/>
      <c r="M1018" s="0"/>
      <c r="N1018" s="0"/>
      <c r="O1018" s="0"/>
      <c r="Q1018" s="0"/>
      <c r="R1018" s="0"/>
      <c r="S1018" s="0"/>
      <c r="U1018" s="0"/>
      <c r="V1018" s="0"/>
      <c r="W1018" s="0"/>
      <c r="Y1018" s="0"/>
      <c r="Z1018" s="0"/>
      <c r="AA1018" s="0"/>
      <c r="AC1018" s="0"/>
      <c r="AD1018" s="0"/>
      <c r="AE1018" s="0"/>
      <c r="AG1018" s="0"/>
      <c r="AH1018" s="0"/>
      <c r="AI1018" s="0"/>
      <c r="AK1018" s="0"/>
      <c r="AL1018" s="0"/>
      <c r="AM1018" s="0"/>
      <c r="AO1018" s="0"/>
      <c r="AP1018" s="0"/>
      <c r="AQ1018" s="0"/>
      <c r="AS1018" s="0"/>
      <c r="AT1018" s="0"/>
      <c r="AU1018" s="0"/>
      <c r="AW1018" s="0"/>
      <c r="AX1018" s="0"/>
      <c r="AY1018" s="0"/>
      <c r="BA1018" s="0"/>
      <c r="BB1018" s="0"/>
      <c r="BC1018" s="0"/>
      <c r="BE1018" s="0"/>
      <c r="BF1018" s="0"/>
      <c r="BG1018" s="0"/>
      <c r="BI1018" s="0"/>
      <c r="BJ1018" s="0"/>
      <c r="BK1018" s="0"/>
      <c r="BM1018" s="0"/>
      <c r="BN1018" s="0"/>
      <c r="BO1018" s="0"/>
    </row>
    <row r="1019" customFormat="false" ht="12.75" hidden="false" customHeight="false" outlineLevel="0" collapsed="false">
      <c r="A1019" s="0"/>
      <c r="B1019" s="0"/>
      <c r="C1019" s="0"/>
      <c r="E1019" s="0"/>
      <c r="F1019" s="0"/>
      <c r="G1019" s="0"/>
      <c r="I1019" s="0"/>
      <c r="J1019" s="0"/>
      <c r="K1019" s="0"/>
      <c r="M1019" s="0"/>
      <c r="N1019" s="0"/>
      <c r="O1019" s="0"/>
      <c r="Q1019" s="0"/>
      <c r="R1019" s="0"/>
      <c r="S1019" s="0"/>
      <c r="U1019" s="0"/>
      <c r="V1019" s="0"/>
      <c r="W1019" s="0"/>
      <c r="Y1019" s="0"/>
      <c r="Z1019" s="0"/>
      <c r="AA1019" s="0"/>
      <c r="AC1019" s="0"/>
      <c r="AD1019" s="0"/>
      <c r="AE1019" s="0"/>
      <c r="AG1019" s="0"/>
      <c r="AH1019" s="0"/>
      <c r="AI1019" s="0"/>
      <c r="AK1019" s="0"/>
      <c r="AL1019" s="0"/>
      <c r="AM1019" s="0"/>
      <c r="AO1019" s="0"/>
      <c r="AP1019" s="0"/>
      <c r="AQ1019" s="0"/>
      <c r="AS1019" s="0"/>
      <c r="AT1019" s="0"/>
      <c r="AU1019" s="0"/>
      <c r="AW1019" s="0"/>
      <c r="AX1019" s="0"/>
      <c r="AY1019" s="0"/>
      <c r="BA1019" s="0"/>
      <c r="BB1019" s="0"/>
      <c r="BC1019" s="0"/>
      <c r="BE1019" s="0"/>
      <c r="BF1019" s="0"/>
      <c r="BG1019" s="0"/>
      <c r="BI1019" s="0"/>
      <c r="BJ1019" s="0"/>
      <c r="BK1019" s="0"/>
      <c r="BM1019" s="0"/>
      <c r="BN1019" s="0"/>
      <c r="BO1019" s="0"/>
    </row>
    <row r="1020" customFormat="false" ht="12.75" hidden="false" customHeight="false" outlineLevel="0" collapsed="false">
      <c r="A1020" s="0"/>
      <c r="B1020" s="0"/>
      <c r="C1020" s="0"/>
      <c r="E1020" s="0"/>
      <c r="F1020" s="0"/>
      <c r="G1020" s="0"/>
      <c r="I1020" s="0"/>
      <c r="J1020" s="0"/>
      <c r="K1020" s="0"/>
      <c r="M1020" s="0"/>
      <c r="N1020" s="0"/>
      <c r="O1020" s="0"/>
      <c r="Q1020" s="0"/>
      <c r="R1020" s="0"/>
      <c r="S1020" s="0"/>
      <c r="U1020" s="0"/>
      <c r="V1020" s="0"/>
      <c r="W1020" s="0"/>
      <c r="Y1020" s="0"/>
      <c r="Z1020" s="0"/>
      <c r="AA1020" s="0"/>
      <c r="AC1020" s="0"/>
      <c r="AD1020" s="0"/>
      <c r="AE1020" s="0"/>
      <c r="AG1020" s="0"/>
      <c r="AH1020" s="0"/>
      <c r="AI1020" s="0"/>
      <c r="AK1020" s="0"/>
      <c r="AL1020" s="0"/>
      <c r="AM1020" s="0"/>
      <c r="AO1020" s="0"/>
      <c r="AP1020" s="0"/>
      <c r="AQ1020" s="0"/>
      <c r="AS1020" s="0"/>
      <c r="AT1020" s="0"/>
      <c r="AU1020" s="0"/>
      <c r="AW1020" s="0"/>
      <c r="AX1020" s="0"/>
      <c r="AY1020" s="0"/>
      <c r="BA1020" s="0"/>
      <c r="BB1020" s="0"/>
      <c r="BC1020" s="0"/>
      <c r="BE1020" s="0"/>
      <c r="BF1020" s="0"/>
      <c r="BG1020" s="0"/>
      <c r="BI1020" s="0"/>
      <c r="BJ1020" s="0"/>
      <c r="BK1020" s="0"/>
      <c r="BM1020" s="0"/>
      <c r="BN1020" s="0"/>
      <c r="BO1020" s="0"/>
    </row>
    <row r="1021" customFormat="false" ht="12.75" hidden="false" customHeight="false" outlineLevel="0" collapsed="false">
      <c r="A1021" s="0"/>
      <c r="B1021" s="0"/>
      <c r="C1021" s="0"/>
      <c r="E1021" s="0"/>
      <c r="F1021" s="0"/>
      <c r="G1021" s="0"/>
      <c r="I1021" s="0"/>
      <c r="J1021" s="0"/>
      <c r="K1021" s="0"/>
      <c r="M1021" s="0"/>
      <c r="N1021" s="0"/>
      <c r="O1021" s="0"/>
      <c r="Q1021" s="0"/>
      <c r="R1021" s="0"/>
      <c r="S1021" s="0"/>
      <c r="U1021" s="0"/>
      <c r="V1021" s="0"/>
      <c r="W1021" s="0"/>
      <c r="Y1021" s="0"/>
      <c r="Z1021" s="0"/>
      <c r="AA1021" s="0"/>
      <c r="AC1021" s="0"/>
      <c r="AD1021" s="0"/>
      <c r="AE1021" s="0"/>
      <c r="AG1021" s="0"/>
      <c r="AH1021" s="0"/>
      <c r="AI1021" s="0"/>
      <c r="AK1021" s="0"/>
      <c r="AL1021" s="0"/>
      <c r="AM1021" s="0"/>
      <c r="AO1021" s="0"/>
      <c r="AP1021" s="0"/>
      <c r="AQ1021" s="0"/>
      <c r="AS1021" s="0"/>
      <c r="AT1021" s="0"/>
      <c r="AU1021" s="0"/>
      <c r="AW1021" s="0"/>
      <c r="AX1021" s="0"/>
      <c r="AY1021" s="0"/>
      <c r="BA1021" s="0"/>
      <c r="BB1021" s="0"/>
      <c r="BC1021" s="0"/>
      <c r="BE1021" s="0"/>
      <c r="BF1021" s="0"/>
      <c r="BG1021" s="0"/>
      <c r="BI1021" s="0"/>
      <c r="BJ1021" s="0"/>
      <c r="BK1021" s="0"/>
      <c r="BM1021" s="0"/>
      <c r="BN1021" s="0"/>
      <c r="BO1021" s="0"/>
    </row>
    <row r="1022" customFormat="false" ht="12.75" hidden="false" customHeight="false" outlineLevel="0" collapsed="false">
      <c r="A1022" s="0"/>
      <c r="B1022" s="0"/>
      <c r="C1022" s="0"/>
      <c r="E1022" s="0"/>
      <c r="F1022" s="0"/>
      <c r="G1022" s="0"/>
      <c r="I1022" s="0"/>
      <c r="J1022" s="0"/>
      <c r="K1022" s="0"/>
      <c r="M1022" s="0"/>
      <c r="N1022" s="0"/>
      <c r="O1022" s="0"/>
      <c r="Q1022" s="0"/>
      <c r="R1022" s="0"/>
      <c r="S1022" s="0"/>
      <c r="U1022" s="0"/>
      <c r="V1022" s="0"/>
      <c r="W1022" s="0"/>
      <c r="Y1022" s="0"/>
      <c r="Z1022" s="0"/>
      <c r="AA1022" s="0"/>
      <c r="AC1022" s="0"/>
      <c r="AD1022" s="0"/>
      <c r="AE1022" s="0"/>
      <c r="AG1022" s="0"/>
      <c r="AH1022" s="0"/>
      <c r="AI1022" s="0"/>
      <c r="AK1022" s="0"/>
      <c r="AL1022" s="0"/>
      <c r="AM1022" s="0"/>
      <c r="AO1022" s="0"/>
      <c r="AP1022" s="0"/>
      <c r="AQ1022" s="0"/>
      <c r="AS1022" s="0"/>
      <c r="AT1022" s="0"/>
      <c r="AU1022" s="0"/>
      <c r="AW1022" s="0"/>
      <c r="AX1022" s="0"/>
      <c r="AY1022" s="0"/>
      <c r="BA1022" s="0"/>
      <c r="BB1022" s="0"/>
      <c r="BC1022" s="0"/>
      <c r="BE1022" s="0"/>
      <c r="BF1022" s="0"/>
      <c r="BG1022" s="0"/>
      <c r="BI1022" s="0"/>
      <c r="BJ1022" s="0"/>
      <c r="BK1022" s="0"/>
      <c r="BM1022" s="0"/>
      <c r="BN1022" s="0"/>
      <c r="BO1022" s="0"/>
    </row>
    <row r="1023" customFormat="false" ht="12.75" hidden="false" customHeight="false" outlineLevel="0" collapsed="false">
      <c r="A1023" s="0"/>
      <c r="B1023" s="0"/>
      <c r="C1023" s="0"/>
      <c r="E1023" s="0"/>
      <c r="F1023" s="0"/>
      <c r="G1023" s="0"/>
      <c r="I1023" s="0"/>
      <c r="J1023" s="0"/>
      <c r="K1023" s="0"/>
      <c r="M1023" s="0"/>
      <c r="N1023" s="0"/>
      <c r="O1023" s="0"/>
      <c r="Q1023" s="0"/>
      <c r="R1023" s="0"/>
      <c r="S1023" s="0"/>
      <c r="U1023" s="0"/>
      <c r="V1023" s="0"/>
      <c r="W1023" s="0"/>
      <c r="Y1023" s="0"/>
      <c r="Z1023" s="0"/>
      <c r="AA1023" s="0"/>
      <c r="AC1023" s="0"/>
      <c r="AD1023" s="0"/>
      <c r="AE1023" s="0"/>
      <c r="AG1023" s="0"/>
      <c r="AH1023" s="0"/>
      <c r="AI1023" s="0"/>
      <c r="AK1023" s="0"/>
      <c r="AL1023" s="0"/>
      <c r="AM1023" s="0"/>
      <c r="AO1023" s="0"/>
      <c r="AP1023" s="0"/>
      <c r="AQ1023" s="0"/>
      <c r="AS1023" s="0"/>
      <c r="AT1023" s="0"/>
      <c r="AU1023" s="0"/>
      <c r="AW1023" s="0"/>
      <c r="AX1023" s="0"/>
      <c r="AY1023" s="0"/>
      <c r="BA1023" s="0"/>
      <c r="BB1023" s="0"/>
      <c r="BC1023" s="0"/>
      <c r="BE1023" s="0"/>
      <c r="BF1023" s="0"/>
      <c r="BG1023" s="0"/>
      <c r="BI1023" s="0"/>
      <c r="BJ1023" s="0"/>
      <c r="BK1023" s="0"/>
      <c r="BM1023" s="0"/>
      <c r="BN1023" s="0"/>
      <c r="BO1023" s="0"/>
    </row>
    <row r="1024" customFormat="false" ht="12.75" hidden="false" customHeight="false" outlineLevel="0" collapsed="false">
      <c r="A1024" s="0"/>
      <c r="B1024" s="0"/>
      <c r="C1024" s="0"/>
      <c r="E1024" s="0"/>
      <c r="F1024" s="0"/>
      <c r="G1024" s="0"/>
      <c r="I1024" s="0"/>
      <c r="J1024" s="0"/>
      <c r="K1024" s="0"/>
      <c r="M1024" s="0"/>
      <c r="N1024" s="0"/>
      <c r="O1024" s="0"/>
      <c r="Q1024" s="0"/>
      <c r="R1024" s="0"/>
      <c r="S1024" s="0"/>
      <c r="U1024" s="0"/>
      <c r="V1024" s="0"/>
      <c r="W1024" s="0"/>
      <c r="Y1024" s="0"/>
      <c r="Z1024" s="0"/>
      <c r="AA1024" s="0"/>
      <c r="AC1024" s="0"/>
      <c r="AD1024" s="0"/>
      <c r="AE1024" s="0"/>
      <c r="AG1024" s="0"/>
      <c r="AH1024" s="0"/>
      <c r="AI1024" s="0"/>
      <c r="AK1024" s="0"/>
      <c r="AL1024" s="0"/>
      <c r="AM1024" s="0"/>
      <c r="AO1024" s="0"/>
      <c r="AP1024" s="0"/>
      <c r="AQ1024" s="0"/>
      <c r="AS1024" s="0"/>
      <c r="AT1024" s="0"/>
      <c r="AU1024" s="0"/>
      <c r="AW1024" s="0"/>
      <c r="AX1024" s="0"/>
      <c r="AY1024" s="0"/>
      <c r="BA1024" s="0"/>
      <c r="BB1024" s="0"/>
      <c r="BC1024" s="0"/>
      <c r="BE1024" s="0"/>
      <c r="BF1024" s="0"/>
      <c r="BG1024" s="0"/>
      <c r="BI1024" s="0"/>
      <c r="BJ1024" s="0"/>
      <c r="BK1024" s="0"/>
      <c r="BM1024" s="0"/>
      <c r="BN1024" s="0"/>
      <c r="BO1024" s="0"/>
    </row>
    <row r="1025" customFormat="false" ht="12.75" hidden="false" customHeight="false" outlineLevel="0" collapsed="false">
      <c r="A1025" s="0"/>
      <c r="B1025" s="0"/>
      <c r="C1025" s="0"/>
      <c r="E1025" s="0"/>
      <c r="F1025" s="0"/>
      <c r="G1025" s="0"/>
      <c r="I1025" s="0"/>
      <c r="J1025" s="0"/>
      <c r="K1025" s="0"/>
      <c r="M1025" s="0"/>
      <c r="N1025" s="0"/>
      <c r="O1025" s="0"/>
      <c r="Q1025" s="0"/>
      <c r="R1025" s="0"/>
      <c r="S1025" s="0"/>
      <c r="U1025" s="0"/>
      <c r="V1025" s="0"/>
      <c r="W1025" s="0"/>
      <c r="Y1025" s="0"/>
      <c r="Z1025" s="0"/>
      <c r="AA1025" s="0"/>
      <c r="AC1025" s="0"/>
      <c r="AD1025" s="0"/>
      <c r="AE1025" s="0"/>
      <c r="AG1025" s="0"/>
      <c r="AH1025" s="0"/>
      <c r="AI1025" s="0"/>
      <c r="AK1025" s="0"/>
      <c r="AL1025" s="0"/>
      <c r="AM1025" s="0"/>
      <c r="AO1025" s="0"/>
      <c r="AP1025" s="0"/>
      <c r="AQ1025" s="0"/>
      <c r="AS1025" s="0"/>
      <c r="AT1025" s="0"/>
      <c r="AU1025" s="0"/>
      <c r="AW1025" s="0"/>
      <c r="AX1025" s="0"/>
      <c r="AY1025" s="0"/>
      <c r="BA1025" s="0"/>
      <c r="BB1025" s="0"/>
      <c r="BC1025" s="0"/>
      <c r="BE1025" s="0"/>
      <c r="BF1025" s="0"/>
      <c r="BG1025" s="0"/>
      <c r="BI1025" s="0"/>
      <c r="BJ1025" s="0"/>
      <c r="BK1025" s="0"/>
      <c r="BM1025" s="0"/>
      <c r="BN1025" s="0"/>
      <c r="BO1025" s="0"/>
    </row>
    <row r="1026" customFormat="false" ht="12.75" hidden="false" customHeight="false" outlineLevel="0" collapsed="false">
      <c r="A1026" s="0"/>
      <c r="B1026" s="0"/>
      <c r="C1026" s="0"/>
      <c r="E1026" s="0"/>
      <c r="F1026" s="0"/>
      <c r="G1026" s="0"/>
      <c r="I1026" s="0"/>
      <c r="J1026" s="0"/>
      <c r="K1026" s="0"/>
      <c r="M1026" s="0"/>
      <c r="N1026" s="0"/>
      <c r="O1026" s="0"/>
      <c r="Q1026" s="0"/>
      <c r="R1026" s="0"/>
      <c r="S1026" s="0"/>
      <c r="U1026" s="0"/>
      <c r="V1026" s="0"/>
      <c r="W1026" s="0"/>
      <c r="Y1026" s="0"/>
      <c r="Z1026" s="0"/>
      <c r="AA1026" s="0"/>
      <c r="AC1026" s="0"/>
      <c r="AD1026" s="0"/>
      <c r="AE1026" s="0"/>
      <c r="AG1026" s="0"/>
      <c r="AH1026" s="0"/>
      <c r="AI1026" s="0"/>
      <c r="AK1026" s="0"/>
      <c r="AL1026" s="0"/>
      <c r="AM1026" s="0"/>
      <c r="AO1026" s="0"/>
      <c r="AP1026" s="0"/>
      <c r="AQ1026" s="0"/>
      <c r="AS1026" s="0"/>
      <c r="AT1026" s="0"/>
      <c r="AU1026" s="0"/>
      <c r="AW1026" s="0"/>
      <c r="AX1026" s="0"/>
      <c r="AY1026" s="0"/>
      <c r="BA1026" s="0"/>
      <c r="BB1026" s="0"/>
      <c r="BC1026" s="0"/>
      <c r="BE1026" s="0"/>
      <c r="BF1026" s="0"/>
      <c r="BG1026" s="0"/>
      <c r="BI1026" s="0"/>
      <c r="BJ1026" s="0"/>
      <c r="BK1026" s="0"/>
      <c r="BM1026" s="0"/>
      <c r="BN1026" s="0"/>
      <c r="BO1026" s="0"/>
    </row>
    <row r="1027" customFormat="false" ht="12.75" hidden="false" customHeight="false" outlineLevel="0" collapsed="false">
      <c r="A1027" s="0"/>
      <c r="B1027" s="0"/>
      <c r="C1027" s="0"/>
      <c r="E1027" s="0"/>
      <c r="F1027" s="0"/>
      <c r="G1027" s="0"/>
      <c r="I1027" s="0"/>
      <c r="J1027" s="0"/>
      <c r="K1027" s="0"/>
      <c r="M1027" s="0"/>
      <c r="N1027" s="0"/>
      <c r="O1027" s="0"/>
      <c r="Q1027" s="0"/>
      <c r="R1027" s="0"/>
      <c r="S1027" s="0"/>
      <c r="U1027" s="0"/>
      <c r="V1027" s="0"/>
      <c r="W1027" s="0"/>
      <c r="Y1027" s="0"/>
      <c r="Z1027" s="0"/>
      <c r="AA1027" s="0"/>
      <c r="AC1027" s="0"/>
      <c r="AD1027" s="0"/>
      <c r="AE1027" s="0"/>
      <c r="AG1027" s="0"/>
      <c r="AH1027" s="0"/>
      <c r="AI1027" s="0"/>
      <c r="AK1027" s="0"/>
      <c r="AL1027" s="0"/>
      <c r="AM1027" s="0"/>
      <c r="AO1027" s="0"/>
      <c r="AP1027" s="0"/>
      <c r="AQ1027" s="0"/>
      <c r="AS1027" s="0"/>
      <c r="AT1027" s="0"/>
      <c r="AU1027" s="0"/>
      <c r="AW1027" s="0"/>
      <c r="AX1027" s="0"/>
      <c r="AY1027" s="0"/>
      <c r="BA1027" s="0"/>
      <c r="BB1027" s="0"/>
      <c r="BC1027" s="0"/>
      <c r="BE1027" s="0"/>
      <c r="BF1027" s="0"/>
      <c r="BG1027" s="0"/>
      <c r="BI1027" s="0"/>
      <c r="BJ1027" s="0"/>
      <c r="BK1027" s="0"/>
      <c r="BM1027" s="0"/>
      <c r="BN1027" s="0"/>
      <c r="BO1027" s="0"/>
    </row>
    <row r="1028" customFormat="false" ht="12.75" hidden="false" customHeight="false" outlineLevel="0" collapsed="false">
      <c r="A1028" s="0"/>
      <c r="B1028" s="0"/>
      <c r="C1028" s="0"/>
      <c r="E1028" s="0"/>
      <c r="F1028" s="0"/>
      <c r="G1028" s="0"/>
      <c r="I1028" s="0"/>
      <c r="J1028" s="0"/>
      <c r="K1028" s="0"/>
      <c r="M1028" s="0"/>
      <c r="N1028" s="0"/>
      <c r="O1028" s="0"/>
      <c r="Q1028" s="0"/>
      <c r="R1028" s="0"/>
      <c r="S1028" s="0"/>
      <c r="U1028" s="0"/>
      <c r="V1028" s="0"/>
      <c r="W1028" s="0"/>
      <c r="Y1028" s="0"/>
      <c r="Z1028" s="0"/>
      <c r="AA1028" s="0"/>
      <c r="AC1028" s="0"/>
      <c r="AD1028" s="0"/>
      <c r="AE1028" s="0"/>
      <c r="AG1028" s="0"/>
      <c r="AH1028" s="0"/>
      <c r="AI1028" s="0"/>
      <c r="AK1028" s="0"/>
      <c r="AL1028" s="0"/>
      <c r="AM1028" s="0"/>
      <c r="AO1028" s="0"/>
      <c r="AP1028" s="0"/>
      <c r="AQ1028" s="0"/>
      <c r="AS1028" s="0"/>
      <c r="AT1028" s="0"/>
      <c r="AU1028" s="0"/>
      <c r="AW1028" s="0"/>
      <c r="AX1028" s="0"/>
      <c r="AY1028" s="0"/>
      <c r="BA1028" s="0"/>
      <c r="BB1028" s="0"/>
      <c r="BC1028" s="0"/>
      <c r="BE1028" s="0"/>
      <c r="BF1028" s="0"/>
      <c r="BG1028" s="0"/>
      <c r="BI1028" s="0"/>
      <c r="BJ1028" s="0"/>
      <c r="BK1028" s="0"/>
      <c r="BM1028" s="0"/>
      <c r="BN1028" s="0"/>
      <c r="BO1028" s="0"/>
    </row>
    <row r="1029" customFormat="false" ht="12.75" hidden="false" customHeight="false" outlineLevel="0" collapsed="false">
      <c r="A1029" s="0"/>
      <c r="B1029" s="0"/>
      <c r="C1029" s="0"/>
      <c r="E1029" s="0"/>
      <c r="F1029" s="0"/>
      <c r="G1029" s="0"/>
      <c r="I1029" s="0"/>
      <c r="J1029" s="0"/>
      <c r="K1029" s="0"/>
      <c r="M1029" s="0"/>
      <c r="N1029" s="0"/>
      <c r="O1029" s="0"/>
      <c r="Q1029" s="0"/>
      <c r="R1029" s="0"/>
      <c r="S1029" s="0"/>
      <c r="U1029" s="0"/>
      <c r="V1029" s="0"/>
      <c r="W1029" s="0"/>
      <c r="Y1029" s="0"/>
      <c r="Z1029" s="0"/>
      <c r="AA1029" s="0"/>
      <c r="AC1029" s="0"/>
      <c r="AD1029" s="0"/>
      <c r="AE1029" s="0"/>
      <c r="AG1029" s="0"/>
      <c r="AH1029" s="0"/>
      <c r="AI1029" s="0"/>
      <c r="AK1029" s="0"/>
      <c r="AL1029" s="0"/>
      <c r="AM1029" s="0"/>
      <c r="AO1029" s="0"/>
      <c r="AP1029" s="0"/>
      <c r="AQ1029" s="0"/>
      <c r="AS1029" s="0"/>
      <c r="AT1029" s="0"/>
      <c r="AU1029" s="0"/>
      <c r="AW1029" s="0"/>
      <c r="AX1029" s="0"/>
      <c r="AY1029" s="0"/>
      <c r="BA1029" s="0"/>
      <c r="BB1029" s="0"/>
      <c r="BC1029" s="0"/>
      <c r="BE1029" s="0"/>
      <c r="BF1029" s="0"/>
      <c r="BG1029" s="0"/>
      <c r="BI1029" s="0"/>
      <c r="BJ1029" s="0"/>
      <c r="BK1029" s="0"/>
      <c r="BM1029" s="0"/>
      <c r="BN1029" s="0"/>
      <c r="BO1029" s="0"/>
    </row>
    <row r="1030" customFormat="false" ht="12.75" hidden="false" customHeight="false" outlineLevel="0" collapsed="false">
      <c r="A1030" s="0"/>
      <c r="B1030" s="0"/>
      <c r="C1030" s="0"/>
      <c r="E1030" s="0"/>
      <c r="F1030" s="0"/>
      <c r="G1030" s="0"/>
      <c r="I1030" s="0"/>
      <c r="J1030" s="0"/>
      <c r="K1030" s="0"/>
      <c r="M1030" s="0"/>
      <c r="N1030" s="0"/>
      <c r="O1030" s="0"/>
      <c r="Q1030" s="0"/>
      <c r="R1030" s="0"/>
      <c r="S1030" s="0"/>
      <c r="U1030" s="0"/>
      <c r="V1030" s="0"/>
      <c r="W1030" s="0"/>
      <c r="Y1030" s="0"/>
      <c r="Z1030" s="0"/>
      <c r="AA1030" s="0"/>
      <c r="AC1030" s="0"/>
      <c r="AD1030" s="0"/>
      <c r="AE1030" s="0"/>
      <c r="AG1030" s="0"/>
      <c r="AH1030" s="0"/>
      <c r="AI1030" s="0"/>
      <c r="AK1030" s="0"/>
      <c r="AL1030" s="0"/>
      <c r="AM1030" s="0"/>
      <c r="AO1030" s="0"/>
      <c r="AP1030" s="0"/>
      <c r="AQ1030" s="0"/>
      <c r="AS1030" s="0"/>
      <c r="AT1030" s="0"/>
      <c r="AU1030" s="0"/>
      <c r="AW1030" s="0"/>
      <c r="AX1030" s="0"/>
      <c r="AY1030" s="0"/>
      <c r="BA1030" s="0"/>
      <c r="BB1030" s="0"/>
      <c r="BC1030" s="0"/>
      <c r="BE1030" s="0"/>
      <c r="BF1030" s="0"/>
      <c r="BG1030" s="0"/>
      <c r="BI1030" s="0"/>
      <c r="BJ1030" s="0"/>
      <c r="BK1030" s="0"/>
      <c r="BM1030" s="0"/>
      <c r="BN1030" s="0"/>
      <c r="BO1030" s="0"/>
    </row>
    <row r="1031" customFormat="false" ht="12.75" hidden="false" customHeight="false" outlineLevel="0" collapsed="false">
      <c r="A1031" s="0"/>
      <c r="B1031" s="0"/>
      <c r="C1031" s="0"/>
      <c r="E1031" s="0"/>
      <c r="F1031" s="0"/>
      <c r="G1031" s="0"/>
      <c r="I1031" s="0"/>
      <c r="J1031" s="0"/>
      <c r="K1031" s="0"/>
      <c r="M1031" s="0"/>
      <c r="N1031" s="0"/>
      <c r="O1031" s="0"/>
      <c r="Q1031" s="0"/>
      <c r="R1031" s="0"/>
      <c r="S1031" s="0"/>
      <c r="U1031" s="0"/>
      <c r="V1031" s="0"/>
      <c r="W1031" s="0"/>
      <c r="Y1031" s="0"/>
      <c r="Z1031" s="0"/>
      <c r="AA1031" s="0"/>
      <c r="AC1031" s="0"/>
      <c r="AD1031" s="0"/>
      <c r="AE1031" s="0"/>
      <c r="AG1031" s="0"/>
      <c r="AH1031" s="0"/>
      <c r="AI1031" s="0"/>
      <c r="AK1031" s="0"/>
      <c r="AL1031" s="0"/>
      <c r="AM1031" s="0"/>
      <c r="AO1031" s="0"/>
      <c r="AP1031" s="0"/>
      <c r="AQ1031" s="0"/>
      <c r="AS1031" s="0"/>
      <c r="AT1031" s="0"/>
      <c r="AU1031" s="0"/>
      <c r="AW1031" s="0"/>
      <c r="AX1031" s="0"/>
      <c r="AY1031" s="0"/>
      <c r="BA1031" s="0"/>
      <c r="BB1031" s="0"/>
      <c r="BC1031" s="0"/>
      <c r="BE1031" s="0"/>
      <c r="BF1031" s="0"/>
      <c r="BG1031" s="0"/>
      <c r="BI1031" s="0"/>
      <c r="BJ1031" s="0"/>
      <c r="BK1031" s="0"/>
      <c r="BM1031" s="0"/>
      <c r="BN1031" s="0"/>
      <c r="BO1031" s="0"/>
    </row>
    <row r="1032" customFormat="false" ht="12.75" hidden="false" customHeight="false" outlineLevel="0" collapsed="false">
      <c r="A1032" s="0"/>
      <c r="B1032" s="0"/>
      <c r="C1032" s="0"/>
      <c r="E1032" s="0"/>
      <c r="F1032" s="0"/>
      <c r="G1032" s="0"/>
      <c r="I1032" s="0"/>
      <c r="J1032" s="0"/>
      <c r="K1032" s="0"/>
      <c r="M1032" s="0"/>
      <c r="N1032" s="0"/>
      <c r="O1032" s="0"/>
      <c r="Q1032" s="0"/>
      <c r="R1032" s="0"/>
      <c r="S1032" s="0"/>
      <c r="U1032" s="0"/>
      <c r="V1032" s="0"/>
      <c r="W1032" s="0"/>
      <c r="Y1032" s="0"/>
      <c r="Z1032" s="0"/>
      <c r="AA1032" s="0"/>
      <c r="AC1032" s="0"/>
      <c r="AD1032" s="0"/>
      <c r="AE1032" s="0"/>
      <c r="AG1032" s="0"/>
      <c r="AH1032" s="0"/>
      <c r="AI1032" s="0"/>
      <c r="AK1032" s="0"/>
      <c r="AL1032" s="0"/>
      <c r="AM1032" s="0"/>
      <c r="AO1032" s="0"/>
      <c r="AP1032" s="0"/>
      <c r="AQ1032" s="0"/>
      <c r="AS1032" s="0"/>
      <c r="AT1032" s="0"/>
      <c r="AU1032" s="0"/>
      <c r="AW1032" s="0"/>
      <c r="AX1032" s="0"/>
      <c r="AY1032" s="0"/>
      <c r="BA1032" s="0"/>
      <c r="BB1032" s="0"/>
      <c r="BC1032" s="0"/>
      <c r="BE1032" s="0"/>
      <c r="BF1032" s="0"/>
      <c r="BG1032" s="0"/>
      <c r="BI1032" s="0"/>
      <c r="BJ1032" s="0"/>
      <c r="BK1032" s="0"/>
      <c r="BM1032" s="0"/>
      <c r="BN1032" s="0"/>
      <c r="BO1032" s="0"/>
    </row>
    <row r="1033" customFormat="false" ht="12.75" hidden="false" customHeight="false" outlineLevel="0" collapsed="false">
      <c r="A1033" s="0"/>
      <c r="B1033" s="0"/>
      <c r="C1033" s="0"/>
      <c r="E1033" s="0"/>
      <c r="F1033" s="0"/>
      <c r="G1033" s="0"/>
      <c r="I1033" s="0"/>
      <c r="J1033" s="0"/>
      <c r="K1033" s="0"/>
      <c r="M1033" s="0"/>
      <c r="N1033" s="0"/>
      <c r="O1033" s="0"/>
      <c r="Q1033" s="0"/>
      <c r="R1033" s="0"/>
      <c r="S1033" s="0"/>
      <c r="U1033" s="0"/>
      <c r="V1033" s="0"/>
      <c r="W1033" s="0"/>
      <c r="Y1033" s="0"/>
      <c r="Z1033" s="0"/>
      <c r="AA1033" s="0"/>
      <c r="AC1033" s="0"/>
      <c r="AD1033" s="0"/>
      <c r="AE1033" s="0"/>
      <c r="AG1033" s="0"/>
      <c r="AH1033" s="0"/>
      <c r="AI1033" s="0"/>
      <c r="AK1033" s="0"/>
      <c r="AL1033" s="0"/>
      <c r="AM1033" s="0"/>
      <c r="AO1033" s="0"/>
      <c r="AP1033" s="0"/>
      <c r="AQ1033" s="0"/>
      <c r="AS1033" s="0"/>
      <c r="AT1033" s="0"/>
      <c r="AU1033" s="0"/>
      <c r="AW1033" s="0"/>
      <c r="AX1033" s="0"/>
      <c r="AY1033" s="0"/>
      <c r="BA1033" s="0"/>
      <c r="BB1033" s="0"/>
      <c r="BC1033" s="0"/>
      <c r="BE1033" s="0"/>
      <c r="BF1033" s="0"/>
      <c r="BG1033" s="0"/>
      <c r="BI1033" s="0"/>
      <c r="BJ1033" s="0"/>
      <c r="BK1033" s="0"/>
      <c r="BM1033" s="0"/>
      <c r="BN1033" s="0"/>
      <c r="BO1033" s="0"/>
    </row>
    <row r="1034" customFormat="false" ht="12.75" hidden="false" customHeight="false" outlineLevel="0" collapsed="false">
      <c r="A1034" s="0"/>
      <c r="B1034" s="0"/>
      <c r="C1034" s="0"/>
      <c r="E1034" s="0"/>
      <c r="F1034" s="0"/>
      <c r="G1034" s="0"/>
      <c r="I1034" s="0"/>
      <c r="J1034" s="0"/>
      <c r="K1034" s="0"/>
      <c r="M1034" s="0"/>
      <c r="N1034" s="0"/>
      <c r="O1034" s="0"/>
      <c r="Q1034" s="0"/>
      <c r="R1034" s="0"/>
      <c r="S1034" s="0"/>
      <c r="U1034" s="0"/>
      <c r="V1034" s="0"/>
      <c r="W1034" s="0"/>
      <c r="Y1034" s="0"/>
      <c r="Z1034" s="0"/>
      <c r="AA1034" s="0"/>
      <c r="AC1034" s="0"/>
      <c r="AD1034" s="0"/>
      <c r="AE1034" s="0"/>
      <c r="AG1034" s="0"/>
      <c r="AH1034" s="0"/>
      <c r="AI1034" s="0"/>
      <c r="AK1034" s="0"/>
      <c r="AL1034" s="0"/>
      <c r="AM1034" s="0"/>
      <c r="AO1034" s="0"/>
      <c r="AP1034" s="0"/>
      <c r="AQ1034" s="0"/>
      <c r="AS1034" s="0"/>
      <c r="AT1034" s="0"/>
      <c r="AU1034" s="0"/>
      <c r="AW1034" s="0"/>
      <c r="AX1034" s="0"/>
      <c r="AY1034" s="0"/>
      <c r="BA1034" s="0"/>
      <c r="BB1034" s="0"/>
      <c r="BC1034" s="0"/>
      <c r="BE1034" s="0"/>
      <c r="BF1034" s="0"/>
      <c r="BG1034" s="0"/>
      <c r="BI1034" s="0"/>
      <c r="BJ1034" s="0"/>
      <c r="BK1034" s="0"/>
      <c r="BM1034" s="0"/>
      <c r="BN1034" s="0"/>
      <c r="BO1034" s="0"/>
    </row>
    <row r="1035" customFormat="false" ht="12.75" hidden="false" customHeight="false" outlineLevel="0" collapsed="false">
      <c r="A1035" s="0"/>
      <c r="B1035" s="0"/>
      <c r="C1035" s="0"/>
      <c r="E1035" s="0"/>
      <c r="F1035" s="0"/>
      <c r="G1035" s="0"/>
      <c r="I1035" s="0"/>
      <c r="J1035" s="0"/>
      <c r="K1035" s="0"/>
      <c r="M1035" s="0"/>
      <c r="N1035" s="0"/>
      <c r="O1035" s="0"/>
      <c r="Q1035" s="0"/>
      <c r="R1035" s="0"/>
      <c r="S1035" s="0"/>
      <c r="U1035" s="0"/>
      <c r="V1035" s="0"/>
      <c r="W1035" s="0"/>
      <c r="Y1035" s="0"/>
      <c r="Z1035" s="0"/>
      <c r="AA1035" s="0"/>
      <c r="AC1035" s="0"/>
      <c r="AD1035" s="0"/>
      <c r="AE1035" s="0"/>
      <c r="AG1035" s="0"/>
      <c r="AH1035" s="0"/>
      <c r="AI1035" s="0"/>
      <c r="AK1035" s="0"/>
      <c r="AL1035" s="0"/>
      <c r="AM1035" s="0"/>
      <c r="AO1035" s="0"/>
      <c r="AP1035" s="0"/>
      <c r="AQ1035" s="0"/>
      <c r="AS1035" s="0"/>
      <c r="AT1035" s="0"/>
      <c r="AU1035" s="0"/>
      <c r="AW1035" s="0"/>
      <c r="AX1035" s="0"/>
      <c r="AY1035" s="0"/>
      <c r="BA1035" s="0"/>
      <c r="BB1035" s="0"/>
      <c r="BC1035" s="0"/>
      <c r="BE1035" s="0"/>
      <c r="BF1035" s="0"/>
      <c r="BG1035" s="0"/>
      <c r="BI1035" s="0"/>
      <c r="BJ1035" s="0"/>
      <c r="BK1035" s="0"/>
      <c r="BM1035" s="0"/>
      <c r="BN1035" s="0"/>
      <c r="BO1035" s="0"/>
    </row>
    <row r="1036" customFormat="false" ht="12.75" hidden="false" customHeight="false" outlineLevel="0" collapsed="false">
      <c r="A1036" s="0"/>
      <c r="B1036" s="0"/>
      <c r="C1036" s="0"/>
      <c r="E1036" s="0"/>
      <c r="F1036" s="0"/>
      <c r="G1036" s="0"/>
      <c r="I1036" s="0"/>
      <c r="J1036" s="0"/>
      <c r="K1036" s="0"/>
      <c r="M1036" s="0"/>
      <c r="N1036" s="0"/>
      <c r="O1036" s="0"/>
      <c r="Q1036" s="0"/>
      <c r="R1036" s="0"/>
      <c r="S1036" s="0"/>
      <c r="U1036" s="0"/>
      <c r="V1036" s="0"/>
      <c r="W1036" s="0"/>
      <c r="Y1036" s="0"/>
      <c r="Z1036" s="0"/>
      <c r="AA1036" s="0"/>
      <c r="AC1036" s="0"/>
      <c r="AD1036" s="0"/>
      <c r="AE1036" s="0"/>
      <c r="AG1036" s="0"/>
      <c r="AH1036" s="0"/>
      <c r="AI1036" s="0"/>
      <c r="AK1036" s="0"/>
      <c r="AL1036" s="0"/>
      <c r="AM1036" s="0"/>
      <c r="AO1036" s="0"/>
      <c r="AP1036" s="0"/>
      <c r="AQ1036" s="0"/>
      <c r="AS1036" s="0"/>
      <c r="AT1036" s="0"/>
      <c r="AU1036" s="0"/>
      <c r="AW1036" s="0"/>
      <c r="AX1036" s="0"/>
      <c r="AY1036" s="0"/>
      <c r="BA1036" s="0"/>
      <c r="BB1036" s="0"/>
      <c r="BC1036" s="0"/>
      <c r="BE1036" s="0"/>
      <c r="BF1036" s="0"/>
      <c r="BG1036" s="0"/>
      <c r="BI1036" s="0"/>
      <c r="BJ1036" s="0"/>
      <c r="BK1036" s="0"/>
      <c r="BM1036" s="0"/>
      <c r="BN1036" s="0"/>
      <c r="BO1036" s="0"/>
    </row>
    <row r="1037" customFormat="false" ht="12.75" hidden="false" customHeight="false" outlineLevel="0" collapsed="false">
      <c r="A1037" s="0"/>
      <c r="B1037" s="0"/>
      <c r="C1037" s="0"/>
      <c r="E1037" s="0"/>
      <c r="F1037" s="0"/>
      <c r="G1037" s="0"/>
      <c r="I1037" s="0"/>
      <c r="J1037" s="0"/>
      <c r="K1037" s="0"/>
      <c r="M1037" s="0"/>
      <c r="N1037" s="0"/>
      <c r="O1037" s="0"/>
      <c r="Q1037" s="0"/>
      <c r="R1037" s="0"/>
      <c r="S1037" s="0"/>
      <c r="U1037" s="0"/>
      <c r="V1037" s="0"/>
      <c r="W1037" s="0"/>
      <c r="Y1037" s="0"/>
      <c r="Z1037" s="0"/>
      <c r="AA1037" s="0"/>
      <c r="AC1037" s="0"/>
      <c r="AD1037" s="0"/>
      <c r="AE1037" s="0"/>
      <c r="AG1037" s="0"/>
      <c r="AH1037" s="0"/>
      <c r="AI1037" s="0"/>
      <c r="AK1037" s="0"/>
      <c r="AL1037" s="0"/>
      <c r="AM1037" s="0"/>
      <c r="AO1037" s="0"/>
      <c r="AP1037" s="0"/>
      <c r="AQ1037" s="0"/>
      <c r="AS1037" s="0"/>
      <c r="AT1037" s="0"/>
      <c r="AU1037" s="0"/>
      <c r="AW1037" s="0"/>
      <c r="AX1037" s="0"/>
      <c r="AY1037" s="0"/>
      <c r="BA1037" s="0"/>
      <c r="BB1037" s="0"/>
      <c r="BC1037" s="0"/>
      <c r="BE1037" s="0"/>
      <c r="BF1037" s="0"/>
      <c r="BG1037" s="0"/>
      <c r="BI1037" s="0"/>
      <c r="BJ1037" s="0"/>
      <c r="BK1037" s="0"/>
      <c r="BM1037" s="0"/>
      <c r="BN1037" s="0"/>
      <c r="BO1037" s="0"/>
    </row>
    <row r="1038" customFormat="false" ht="12.75" hidden="false" customHeight="false" outlineLevel="0" collapsed="false">
      <c r="A1038" s="0"/>
      <c r="B1038" s="0"/>
      <c r="C1038" s="0"/>
      <c r="E1038" s="0"/>
      <c r="F1038" s="0"/>
      <c r="G1038" s="0"/>
      <c r="I1038" s="0"/>
      <c r="J1038" s="0"/>
      <c r="K1038" s="0"/>
      <c r="M1038" s="0"/>
      <c r="N1038" s="0"/>
      <c r="O1038" s="0"/>
      <c r="Q1038" s="0"/>
      <c r="R1038" s="0"/>
      <c r="S1038" s="0"/>
      <c r="U1038" s="0"/>
      <c r="V1038" s="0"/>
      <c r="W1038" s="0"/>
      <c r="Y1038" s="0"/>
      <c r="Z1038" s="0"/>
      <c r="AA1038" s="0"/>
      <c r="AC1038" s="0"/>
      <c r="AD1038" s="0"/>
      <c r="AE1038" s="0"/>
      <c r="AG1038" s="0"/>
      <c r="AH1038" s="0"/>
      <c r="AI1038" s="0"/>
      <c r="AK1038" s="0"/>
      <c r="AL1038" s="0"/>
      <c r="AM1038" s="0"/>
      <c r="AO1038" s="0"/>
      <c r="AP1038" s="0"/>
      <c r="AQ1038" s="0"/>
      <c r="AS1038" s="0"/>
      <c r="AT1038" s="0"/>
      <c r="AU1038" s="0"/>
      <c r="AW1038" s="0"/>
      <c r="AX1038" s="0"/>
      <c r="AY1038" s="0"/>
      <c r="BA1038" s="0"/>
      <c r="BB1038" s="0"/>
      <c r="BC1038" s="0"/>
      <c r="BE1038" s="0"/>
      <c r="BF1038" s="0"/>
      <c r="BG1038" s="0"/>
      <c r="BI1038" s="0"/>
      <c r="BJ1038" s="0"/>
      <c r="BK1038" s="0"/>
      <c r="BM1038" s="0"/>
      <c r="BN1038" s="0"/>
      <c r="BO1038" s="0"/>
    </row>
    <row r="1039" customFormat="false" ht="12.75" hidden="false" customHeight="false" outlineLevel="0" collapsed="false">
      <c r="A1039" s="0"/>
      <c r="B1039" s="0"/>
      <c r="C1039" s="0"/>
      <c r="E1039" s="0"/>
      <c r="F1039" s="0"/>
      <c r="G1039" s="0"/>
      <c r="I1039" s="0"/>
      <c r="J1039" s="0"/>
      <c r="K1039" s="0"/>
      <c r="M1039" s="0"/>
      <c r="N1039" s="0"/>
      <c r="O1039" s="0"/>
      <c r="Q1039" s="0"/>
      <c r="R1039" s="0"/>
      <c r="S1039" s="0"/>
      <c r="U1039" s="0"/>
      <c r="V1039" s="0"/>
      <c r="W1039" s="0"/>
      <c r="Y1039" s="0"/>
      <c r="Z1039" s="0"/>
      <c r="AA1039" s="0"/>
      <c r="AC1039" s="0"/>
      <c r="AD1039" s="0"/>
      <c r="AE1039" s="0"/>
      <c r="AG1039" s="0"/>
      <c r="AH1039" s="0"/>
      <c r="AI1039" s="0"/>
      <c r="AK1039" s="0"/>
      <c r="AL1039" s="0"/>
      <c r="AM1039" s="0"/>
      <c r="AO1039" s="0"/>
      <c r="AP1039" s="0"/>
      <c r="AQ1039" s="0"/>
      <c r="AS1039" s="0"/>
      <c r="AT1039" s="0"/>
      <c r="AU1039" s="0"/>
      <c r="AW1039" s="0"/>
      <c r="AX1039" s="0"/>
      <c r="AY1039" s="0"/>
      <c r="BA1039" s="0"/>
      <c r="BB1039" s="0"/>
      <c r="BC1039" s="0"/>
      <c r="BE1039" s="0"/>
      <c r="BF1039" s="0"/>
      <c r="BG1039" s="0"/>
      <c r="BI1039" s="0"/>
      <c r="BJ1039" s="0"/>
      <c r="BK1039" s="0"/>
      <c r="BM1039" s="0"/>
      <c r="BN1039" s="0"/>
      <c r="BO1039" s="0"/>
    </row>
    <row r="1040" customFormat="false" ht="12.75" hidden="false" customHeight="false" outlineLevel="0" collapsed="false">
      <c r="A1040" s="0"/>
      <c r="B1040" s="0"/>
      <c r="C1040" s="0"/>
      <c r="E1040" s="0"/>
      <c r="F1040" s="0"/>
      <c r="G1040" s="0"/>
      <c r="I1040" s="0"/>
      <c r="J1040" s="0"/>
      <c r="K1040" s="0"/>
      <c r="M1040" s="0"/>
      <c r="N1040" s="0"/>
      <c r="O1040" s="0"/>
      <c r="Q1040" s="0"/>
      <c r="R1040" s="0"/>
      <c r="S1040" s="0"/>
      <c r="U1040" s="0"/>
      <c r="V1040" s="0"/>
      <c r="W1040" s="0"/>
      <c r="Y1040" s="0"/>
      <c r="Z1040" s="0"/>
      <c r="AA1040" s="0"/>
      <c r="AC1040" s="0"/>
      <c r="AD1040" s="0"/>
      <c r="AE1040" s="0"/>
      <c r="AG1040" s="0"/>
      <c r="AH1040" s="0"/>
      <c r="AI1040" s="0"/>
      <c r="AK1040" s="0"/>
      <c r="AL1040" s="0"/>
      <c r="AM1040" s="0"/>
      <c r="AO1040" s="0"/>
      <c r="AP1040" s="0"/>
      <c r="AQ1040" s="0"/>
      <c r="AS1040" s="0"/>
      <c r="AT1040" s="0"/>
      <c r="AU1040" s="0"/>
      <c r="AW1040" s="0"/>
      <c r="AX1040" s="0"/>
      <c r="AY1040" s="0"/>
      <c r="BA1040" s="0"/>
      <c r="BB1040" s="0"/>
      <c r="BC1040" s="0"/>
      <c r="BE1040" s="0"/>
      <c r="BF1040" s="0"/>
      <c r="BG1040" s="0"/>
      <c r="BI1040" s="0"/>
      <c r="BJ1040" s="0"/>
      <c r="BK1040" s="0"/>
      <c r="BM1040" s="0"/>
      <c r="BN1040" s="0"/>
      <c r="BO1040" s="0"/>
    </row>
    <row r="1041" customFormat="false" ht="12.75" hidden="false" customHeight="false" outlineLevel="0" collapsed="false">
      <c r="A1041" s="0"/>
      <c r="B1041" s="0"/>
      <c r="C1041" s="0"/>
      <c r="E1041" s="0"/>
      <c r="F1041" s="0"/>
      <c r="G1041" s="0"/>
      <c r="I1041" s="0"/>
      <c r="J1041" s="0"/>
      <c r="K1041" s="0"/>
      <c r="M1041" s="0"/>
      <c r="N1041" s="0"/>
      <c r="O1041" s="0"/>
      <c r="Q1041" s="0"/>
      <c r="R1041" s="0"/>
      <c r="S1041" s="0"/>
      <c r="U1041" s="0"/>
      <c r="V1041" s="0"/>
      <c r="W1041" s="0"/>
      <c r="Y1041" s="0"/>
      <c r="Z1041" s="0"/>
      <c r="AA1041" s="0"/>
      <c r="AC1041" s="0"/>
      <c r="AD1041" s="0"/>
      <c r="AE1041" s="0"/>
      <c r="AG1041" s="0"/>
      <c r="AH1041" s="0"/>
      <c r="AI1041" s="0"/>
      <c r="AK1041" s="0"/>
      <c r="AL1041" s="0"/>
      <c r="AM1041" s="0"/>
      <c r="AO1041" s="0"/>
      <c r="AP1041" s="0"/>
      <c r="AQ1041" s="0"/>
      <c r="AS1041" s="0"/>
      <c r="AT1041" s="0"/>
      <c r="AU1041" s="0"/>
      <c r="AW1041" s="0"/>
      <c r="AX1041" s="0"/>
      <c r="AY1041" s="0"/>
      <c r="BA1041" s="0"/>
      <c r="BB1041" s="0"/>
      <c r="BC1041" s="0"/>
      <c r="BE1041" s="0"/>
      <c r="BF1041" s="0"/>
      <c r="BG1041" s="0"/>
      <c r="BI1041" s="0"/>
      <c r="BJ1041" s="0"/>
      <c r="BK1041" s="0"/>
      <c r="BM1041" s="0"/>
      <c r="BN1041" s="0"/>
      <c r="BO1041" s="0"/>
    </row>
    <row r="1042" customFormat="false" ht="12.75" hidden="false" customHeight="false" outlineLevel="0" collapsed="false">
      <c r="A1042" s="0"/>
      <c r="B1042" s="0"/>
      <c r="C1042" s="0"/>
      <c r="E1042" s="0"/>
      <c r="F1042" s="0"/>
      <c r="G1042" s="0"/>
      <c r="I1042" s="0"/>
      <c r="J1042" s="0"/>
      <c r="K1042" s="0"/>
      <c r="M1042" s="0"/>
      <c r="N1042" s="0"/>
      <c r="O1042" s="0"/>
      <c r="Q1042" s="0"/>
      <c r="R1042" s="0"/>
      <c r="S1042" s="0"/>
      <c r="U1042" s="0"/>
      <c r="V1042" s="0"/>
      <c r="W1042" s="0"/>
      <c r="Y1042" s="0"/>
      <c r="Z1042" s="0"/>
      <c r="AA1042" s="0"/>
      <c r="AC1042" s="0"/>
      <c r="AD1042" s="0"/>
      <c r="AE1042" s="0"/>
      <c r="AG1042" s="0"/>
      <c r="AH1042" s="0"/>
      <c r="AI1042" s="0"/>
      <c r="AK1042" s="0"/>
      <c r="AL1042" s="0"/>
      <c r="AM1042" s="0"/>
      <c r="AO1042" s="0"/>
      <c r="AP1042" s="0"/>
      <c r="AQ1042" s="0"/>
      <c r="AS1042" s="0"/>
      <c r="AT1042" s="0"/>
      <c r="AU1042" s="0"/>
      <c r="AW1042" s="0"/>
      <c r="AX1042" s="0"/>
      <c r="AY1042" s="0"/>
      <c r="BA1042" s="0"/>
      <c r="BB1042" s="0"/>
      <c r="BC1042" s="0"/>
      <c r="BE1042" s="0"/>
      <c r="BF1042" s="0"/>
      <c r="BG1042" s="0"/>
      <c r="BI1042" s="0"/>
      <c r="BJ1042" s="0"/>
      <c r="BK1042" s="0"/>
      <c r="BM1042" s="0"/>
      <c r="BN1042" s="0"/>
      <c r="BO1042" s="0"/>
    </row>
    <row r="1043" customFormat="false" ht="12.75" hidden="false" customHeight="false" outlineLevel="0" collapsed="false">
      <c r="A1043" s="0"/>
      <c r="B1043" s="0"/>
      <c r="C1043" s="0"/>
      <c r="E1043" s="0"/>
      <c r="F1043" s="0"/>
      <c r="G1043" s="0"/>
      <c r="I1043" s="0"/>
      <c r="J1043" s="0"/>
      <c r="K1043" s="0"/>
      <c r="M1043" s="0"/>
      <c r="N1043" s="0"/>
      <c r="O1043" s="0"/>
      <c r="Q1043" s="0"/>
      <c r="R1043" s="0"/>
      <c r="S1043" s="0"/>
      <c r="U1043" s="0"/>
      <c r="V1043" s="0"/>
      <c r="W1043" s="0"/>
      <c r="Y1043" s="0"/>
      <c r="Z1043" s="0"/>
      <c r="AA1043" s="0"/>
      <c r="AC1043" s="0"/>
      <c r="AD1043" s="0"/>
      <c r="AE1043" s="0"/>
      <c r="AG1043" s="0"/>
      <c r="AH1043" s="0"/>
      <c r="AI1043" s="0"/>
      <c r="AK1043" s="0"/>
      <c r="AL1043" s="0"/>
      <c r="AM1043" s="0"/>
      <c r="AO1043" s="0"/>
      <c r="AP1043" s="0"/>
      <c r="AQ1043" s="0"/>
      <c r="AS1043" s="0"/>
      <c r="AT1043" s="0"/>
      <c r="AU1043" s="0"/>
      <c r="AW1043" s="0"/>
      <c r="AX1043" s="0"/>
      <c r="AY1043" s="0"/>
      <c r="BA1043" s="0"/>
      <c r="BB1043" s="0"/>
      <c r="BC1043" s="0"/>
      <c r="BE1043" s="0"/>
      <c r="BF1043" s="0"/>
      <c r="BG1043" s="0"/>
      <c r="BI1043" s="0"/>
      <c r="BJ1043" s="0"/>
      <c r="BK1043" s="0"/>
      <c r="BM1043" s="0"/>
      <c r="BN1043" s="0"/>
      <c r="BO1043" s="0"/>
    </row>
    <row r="1044" customFormat="false" ht="12.75" hidden="false" customHeight="false" outlineLevel="0" collapsed="false">
      <c r="A1044" s="0"/>
      <c r="B1044" s="0"/>
      <c r="C1044" s="0"/>
      <c r="E1044" s="0"/>
      <c r="F1044" s="0"/>
      <c r="G1044" s="0"/>
      <c r="I1044" s="0"/>
      <c r="J1044" s="0"/>
      <c r="K1044" s="0"/>
      <c r="M1044" s="0"/>
      <c r="N1044" s="0"/>
      <c r="O1044" s="0"/>
      <c r="Q1044" s="0"/>
      <c r="R1044" s="0"/>
      <c r="S1044" s="0"/>
      <c r="U1044" s="0"/>
      <c r="V1044" s="0"/>
      <c r="W1044" s="0"/>
      <c r="Y1044" s="0"/>
      <c r="Z1044" s="0"/>
      <c r="AA1044" s="0"/>
      <c r="AC1044" s="0"/>
      <c r="AD1044" s="0"/>
      <c r="AE1044" s="0"/>
      <c r="AG1044" s="0"/>
      <c r="AH1044" s="0"/>
      <c r="AI1044" s="0"/>
      <c r="AK1044" s="0"/>
      <c r="AL1044" s="0"/>
      <c r="AM1044" s="0"/>
      <c r="AO1044" s="0"/>
      <c r="AP1044" s="0"/>
      <c r="AQ1044" s="0"/>
      <c r="AS1044" s="0"/>
      <c r="AT1044" s="0"/>
      <c r="AU1044" s="0"/>
      <c r="AW1044" s="0"/>
      <c r="AX1044" s="0"/>
      <c r="AY1044" s="0"/>
      <c r="BA1044" s="0"/>
      <c r="BB1044" s="0"/>
      <c r="BC1044" s="0"/>
      <c r="BE1044" s="0"/>
      <c r="BF1044" s="0"/>
      <c r="BG1044" s="0"/>
      <c r="BI1044" s="0"/>
      <c r="BJ1044" s="0"/>
      <c r="BK1044" s="0"/>
      <c r="BM1044" s="0"/>
      <c r="BN1044" s="0"/>
      <c r="BO1044" s="0"/>
    </row>
    <row r="1045" customFormat="false" ht="12.75" hidden="false" customHeight="false" outlineLevel="0" collapsed="false">
      <c r="A1045" s="0"/>
      <c r="B1045" s="0"/>
      <c r="C1045" s="0"/>
      <c r="E1045" s="0"/>
      <c r="F1045" s="0"/>
      <c r="G1045" s="0"/>
      <c r="I1045" s="0"/>
      <c r="J1045" s="0"/>
      <c r="K1045" s="0"/>
      <c r="M1045" s="0"/>
      <c r="N1045" s="0"/>
      <c r="O1045" s="0"/>
      <c r="Q1045" s="0"/>
      <c r="R1045" s="0"/>
      <c r="S1045" s="0"/>
      <c r="U1045" s="0"/>
      <c r="V1045" s="0"/>
      <c r="W1045" s="0"/>
      <c r="Y1045" s="0"/>
      <c r="Z1045" s="0"/>
      <c r="AA1045" s="0"/>
      <c r="AC1045" s="0"/>
      <c r="AD1045" s="0"/>
      <c r="AE1045" s="0"/>
      <c r="AG1045" s="0"/>
      <c r="AH1045" s="0"/>
      <c r="AI1045" s="0"/>
      <c r="AK1045" s="0"/>
      <c r="AL1045" s="0"/>
      <c r="AM1045" s="0"/>
      <c r="AO1045" s="0"/>
      <c r="AP1045" s="0"/>
      <c r="AQ1045" s="0"/>
      <c r="AS1045" s="0"/>
      <c r="AT1045" s="0"/>
      <c r="AU1045" s="0"/>
      <c r="AW1045" s="0"/>
      <c r="AX1045" s="0"/>
      <c r="AY1045" s="0"/>
      <c r="BA1045" s="0"/>
      <c r="BB1045" s="0"/>
      <c r="BC1045" s="0"/>
      <c r="BE1045" s="0"/>
      <c r="BF1045" s="0"/>
      <c r="BG1045" s="0"/>
      <c r="BI1045" s="0"/>
      <c r="BJ1045" s="0"/>
      <c r="BK1045" s="0"/>
      <c r="BM1045" s="0"/>
      <c r="BN1045" s="0"/>
      <c r="BO1045" s="0"/>
    </row>
    <row r="1046" customFormat="false" ht="12.75" hidden="false" customHeight="false" outlineLevel="0" collapsed="false">
      <c r="A1046" s="0"/>
      <c r="B1046" s="0"/>
      <c r="C1046" s="0"/>
      <c r="E1046" s="0"/>
      <c r="F1046" s="0"/>
      <c r="G1046" s="0"/>
      <c r="I1046" s="0"/>
      <c r="J1046" s="0"/>
      <c r="K1046" s="0"/>
      <c r="M1046" s="0"/>
      <c r="N1046" s="0"/>
      <c r="O1046" s="0"/>
      <c r="Q1046" s="0"/>
      <c r="R1046" s="0"/>
      <c r="S1046" s="0"/>
      <c r="U1046" s="0"/>
      <c r="V1046" s="0"/>
      <c r="W1046" s="0"/>
      <c r="Y1046" s="0"/>
      <c r="Z1046" s="0"/>
      <c r="AA1046" s="0"/>
      <c r="AC1046" s="0"/>
      <c r="AD1046" s="0"/>
      <c r="AE1046" s="0"/>
      <c r="AG1046" s="0"/>
      <c r="AH1046" s="0"/>
      <c r="AI1046" s="0"/>
      <c r="AK1046" s="0"/>
      <c r="AL1046" s="0"/>
      <c r="AM1046" s="0"/>
      <c r="AO1046" s="0"/>
      <c r="AP1046" s="0"/>
      <c r="AQ1046" s="0"/>
      <c r="AS1046" s="0"/>
      <c r="AT1046" s="0"/>
      <c r="AU1046" s="0"/>
      <c r="AW1046" s="0"/>
      <c r="AX1046" s="0"/>
      <c r="AY1046" s="0"/>
      <c r="BA1046" s="0"/>
      <c r="BB1046" s="0"/>
      <c r="BC1046" s="0"/>
      <c r="BE1046" s="0"/>
      <c r="BF1046" s="0"/>
      <c r="BG1046" s="0"/>
      <c r="BI1046" s="0"/>
      <c r="BJ1046" s="0"/>
      <c r="BK1046" s="0"/>
      <c r="BM1046" s="0"/>
      <c r="BN1046" s="0"/>
      <c r="BO1046" s="0"/>
    </row>
    <row r="1047" customFormat="false" ht="12.75" hidden="false" customHeight="false" outlineLevel="0" collapsed="false">
      <c r="A1047" s="0"/>
      <c r="B1047" s="0"/>
      <c r="C1047" s="0"/>
      <c r="E1047" s="0"/>
      <c r="F1047" s="0"/>
      <c r="G1047" s="0"/>
      <c r="I1047" s="0"/>
      <c r="J1047" s="0"/>
      <c r="K1047" s="0"/>
      <c r="M1047" s="0"/>
      <c r="N1047" s="0"/>
      <c r="O1047" s="0"/>
      <c r="Q1047" s="0"/>
      <c r="R1047" s="0"/>
      <c r="S1047" s="0"/>
      <c r="U1047" s="0"/>
      <c r="V1047" s="0"/>
      <c r="W1047" s="0"/>
      <c r="Y1047" s="0"/>
      <c r="Z1047" s="0"/>
      <c r="AA1047" s="0"/>
      <c r="AC1047" s="0"/>
      <c r="AD1047" s="0"/>
      <c r="AE1047" s="0"/>
      <c r="AG1047" s="0"/>
      <c r="AH1047" s="0"/>
      <c r="AI1047" s="0"/>
      <c r="AK1047" s="0"/>
      <c r="AL1047" s="0"/>
      <c r="AM1047" s="0"/>
      <c r="AO1047" s="0"/>
      <c r="AP1047" s="0"/>
      <c r="AQ1047" s="0"/>
      <c r="AS1047" s="0"/>
      <c r="AT1047" s="0"/>
      <c r="AU1047" s="0"/>
      <c r="AW1047" s="0"/>
      <c r="AX1047" s="0"/>
      <c r="AY1047" s="0"/>
      <c r="BA1047" s="0"/>
      <c r="BB1047" s="0"/>
      <c r="BC1047" s="0"/>
      <c r="BE1047" s="0"/>
      <c r="BF1047" s="0"/>
      <c r="BG1047" s="0"/>
      <c r="BI1047" s="0"/>
      <c r="BJ1047" s="0"/>
      <c r="BK1047" s="0"/>
      <c r="BM1047" s="0"/>
      <c r="BN1047" s="0"/>
      <c r="BO1047" s="0"/>
    </row>
    <row r="1048" customFormat="false" ht="12.75" hidden="false" customHeight="false" outlineLevel="0" collapsed="false">
      <c r="A1048" s="0"/>
      <c r="B1048" s="0"/>
      <c r="C1048" s="0"/>
      <c r="E1048" s="0"/>
      <c r="F1048" s="0"/>
      <c r="G1048" s="0"/>
      <c r="I1048" s="0"/>
      <c r="J1048" s="0"/>
      <c r="K1048" s="0"/>
      <c r="M1048" s="0"/>
      <c r="N1048" s="0"/>
      <c r="O1048" s="0"/>
      <c r="Q1048" s="0"/>
      <c r="R1048" s="0"/>
      <c r="S1048" s="0"/>
      <c r="U1048" s="0"/>
      <c r="V1048" s="0"/>
      <c r="W1048" s="0"/>
      <c r="Y1048" s="0"/>
      <c r="Z1048" s="0"/>
      <c r="AA1048" s="0"/>
      <c r="AC1048" s="0"/>
      <c r="AD1048" s="0"/>
      <c r="AE1048" s="0"/>
      <c r="AG1048" s="0"/>
      <c r="AH1048" s="0"/>
      <c r="AI1048" s="0"/>
      <c r="AK1048" s="0"/>
      <c r="AL1048" s="0"/>
      <c r="AM1048" s="0"/>
      <c r="AO1048" s="0"/>
      <c r="AP1048" s="0"/>
      <c r="AQ1048" s="0"/>
      <c r="AS1048" s="0"/>
      <c r="AT1048" s="0"/>
      <c r="AU1048" s="0"/>
      <c r="AW1048" s="0"/>
      <c r="AX1048" s="0"/>
      <c r="AY1048" s="0"/>
      <c r="BA1048" s="0"/>
      <c r="BB1048" s="0"/>
      <c r="BC1048" s="0"/>
      <c r="BE1048" s="0"/>
      <c r="BF1048" s="0"/>
      <c r="BG1048" s="0"/>
      <c r="BI1048" s="0"/>
      <c r="BJ1048" s="0"/>
      <c r="BK1048" s="0"/>
      <c r="BM1048" s="0"/>
      <c r="BN1048" s="0"/>
      <c r="BO1048" s="0"/>
    </row>
    <row r="1049" customFormat="false" ht="12.75" hidden="false" customHeight="false" outlineLevel="0" collapsed="false">
      <c r="A1049" s="0"/>
      <c r="B1049" s="0"/>
      <c r="C1049" s="0"/>
      <c r="E1049" s="0"/>
      <c r="F1049" s="0"/>
      <c r="G1049" s="0"/>
      <c r="I1049" s="0"/>
      <c r="J1049" s="0"/>
      <c r="K1049" s="0"/>
      <c r="M1049" s="0"/>
      <c r="N1049" s="0"/>
      <c r="O1049" s="0"/>
      <c r="Q1049" s="0"/>
      <c r="R1049" s="0"/>
      <c r="S1049" s="0"/>
      <c r="U1049" s="0"/>
      <c r="V1049" s="0"/>
      <c r="W1049" s="0"/>
      <c r="Y1049" s="0"/>
      <c r="Z1049" s="0"/>
      <c r="AA1049" s="0"/>
      <c r="AC1049" s="0"/>
      <c r="AD1049" s="0"/>
      <c r="AE1049" s="0"/>
      <c r="AG1049" s="0"/>
      <c r="AH1049" s="0"/>
      <c r="AI1049" s="0"/>
      <c r="AK1049" s="0"/>
      <c r="AL1049" s="0"/>
      <c r="AM1049" s="0"/>
      <c r="AO1049" s="0"/>
      <c r="AP1049" s="0"/>
      <c r="AQ1049" s="0"/>
      <c r="AS1049" s="0"/>
      <c r="AT1049" s="0"/>
      <c r="AU1049" s="0"/>
      <c r="AW1049" s="0"/>
      <c r="AX1049" s="0"/>
      <c r="AY1049" s="0"/>
      <c r="BA1049" s="0"/>
      <c r="BB1049" s="0"/>
      <c r="BC1049" s="0"/>
      <c r="BE1049" s="0"/>
      <c r="BF1049" s="0"/>
      <c r="BG1049" s="0"/>
      <c r="BI1049" s="0"/>
      <c r="BJ1049" s="0"/>
      <c r="BK1049" s="0"/>
      <c r="BM1049" s="0"/>
      <c r="BN1049" s="0"/>
      <c r="BO1049" s="0"/>
    </row>
    <row r="1050" customFormat="false" ht="12.75" hidden="false" customHeight="false" outlineLevel="0" collapsed="false">
      <c r="A1050" s="0"/>
      <c r="B1050" s="0"/>
      <c r="C1050" s="0"/>
      <c r="E1050" s="0"/>
      <c r="F1050" s="0"/>
      <c r="G1050" s="0"/>
      <c r="I1050" s="0"/>
      <c r="J1050" s="0"/>
      <c r="K1050" s="0"/>
      <c r="M1050" s="0"/>
      <c r="N1050" s="0"/>
      <c r="O1050" s="0"/>
      <c r="Q1050" s="0"/>
      <c r="R1050" s="0"/>
      <c r="S1050" s="0"/>
      <c r="U1050" s="0"/>
      <c r="V1050" s="0"/>
      <c r="W1050" s="0"/>
      <c r="Y1050" s="0"/>
      <c r="Z1050" s="0"/>
      <c r="AA1050" s="0"/>
      <c r="AC1050" s="0"/>
      <c r="AD1050" s="0"/>
      <c r="AE1050" s="0"/>
      <c r="AG1050" s="0"/>
      <c r="AH1050" s="0"/>
      <c r="AI1050" s="0"/>
      <c r="AK1050" s="0"/>
      <c r="AL1050" s="0"/>
      <c r="AM1050" s="0"/>
      <c r="AO1050" s="0"/>
      <c r="AP1050" s="0"/>
      <c r="AQ1050" s="0"/>
      <c r="AS1050" s="0"/>
      <c r="AT1050" s="0"/>
      <c r="AU1050" s="0"/>
      <c r="AW1050" s="0"/>
      <c r="AX1050" s="0"/>
      <c r="AY1050" s="0"/>
      <c r="BA1050" s="0"/>
      <c r="BB1050" s="0"/>
      <c r="BC1050" s="0"/>
      <c r="BE1050" s="0"/>
      <c r="BF1050" s="0"/>
      <c r="BG1050" s="0"/>
      <c r="BI1050" s="0"/>
      <c r="BJ1050" s="0"/>
      <c r="BK1050" s="0"/>
      <c r="BM1050" s="0"/>
      <c r="BN1050" s="0"/>
      <c r="BO1050" s="0"/>
    </row>
    <row r="1051" customFormat="false" ht="12.75" hidden="false" customHeight="false" outlineLevel="0" collapsed="false">
      <c r="A1051" s="0"/>
      <c r="B1051" s="0"/>
      <c r="C1051" s="0"/>
      <c r="E1051" s="0"/>
      <c r="F1051" s="0"/>
      <c r="G1051" s="0"/>
      <c r="I1051" s="0"/>
      <c r="J1051" s="0"/>
      <c r="K1051" s="0"/>
      <c r="M1051" s="0"/>
      <c r="N1051" s="0"/>
      <c r="O1051" s="0"/>
      <c r="Q1051" s="0"/>
      <c r="R1051" s="0"/>
      <c r="S1051" s="0"/>
      <c r="U1051" s="0"/>
      <c r="V1051" s="0"/>
      <c r="W1051" s="0"/>
      <c r="Y1051" s="0"/>
      <c r="Z1051" s="0"/>
      <c r="AA1051" s="0"/>
      <c r="AC1051" s="0"/>
      <c r="AD1051" s="0"/>
      <c r="AE1051" s="0"/>
      <c r="AG1051" s="0"/>
      <c r="AH1051" s="0"/>
      <c r="AI1051" s="0"/>
      <c r="AK1051" s="0"/>
      <c r="AL1051" s="0"/>
      <c r="AM1051" s="0"/>
      <c r="AO1051" s="0"/>
      <c r="AP1051" s="0"/>
      <c r="AQ1051" s="0"/>
      <c r="AS1051" s="0"/>
      <c r="AT1051" s="0"/>
      <c r="AU1051" s="0"/>
      <c r="AW1051" s="0"/>
      <c r="AX1051" s="0"/>
      <c r="AY1051" s="0"/>
      <c r="BA1051" s="0"/>
      <c r="BB1051" s="0"/>
      <c r="BC1051" s="0"/>
      <c r="BE1051" s="0"/>
      <c r="BF1051" s="0"/>
      <c r="BG1051" s="0"/>
      <c r="BI1051" s="0"/>
      <c r="BJ1051" s="0"/>
      <c r="BK1051" s="0"/>
      <c r="BM1051" s="0"/>
      <c r="BN1051" s="0"/>
      <c r="BO1051" s="0"/>
    </row>
    <row r="1052" customFormat="false" ht="12.75" hidden="false" customHeight="false" outlineLevel="0" collapsed="false">
      <c r="A1052" s="0"/>
      <c r="B1052" s="0"/>
      <c r="C1052" s="0"/>
      <c r="E1052" s="0"/>
      <c r="F1052" s="0"/>
      <c r="G1052" s="0"/>
      <c r="I1052" s="0"/>
      <c r="J1052" s="0"/>
      <c r="K1052" s="0"/>
      <c r="M1052" s="0"/>
      <c r="N1052" s="0"/>
      <c r="O1052" s="0"/>
      <c r="Q1052" s="0"/>
      <c r="R1052" s="0"/>
      <c r="S1052" s="0"/>
      <c r="U1052" s="0"/>
      <c r="V1052" s="0"/>
      <c r="W1052" s="0"/>
      <c r="Y1052" s="0"/>
      <c r="Z1052" s="0"/>
      <c r="AA1052" s="0"/>
      <c r="AC1052" s="0"/>
      <c r="AD1052" s="0"/>
      <c r="AE1052" s="0"/>
      <c r="AG1052" s="0"/>
      <c r="AH1052" s="0"/>
      <c r="AI1052" s="0"/>
      <c r="AK1052" s="0"/>
      <c r="AL1052" s="0"/>
      <c r="AM1052" s="0"/>
      <c r="AO1052" s="0"/>
      <c r="AP1052" s="0"/>
      <c r="AQ1052" s="0"/>
      <c r="AS1052" s="0"/>
      <c r="AT1052" s="0"/>
      <c r="AU1052" s="0"/>
      <c r="AW1052" s="0"/>
      <c r="AX1052" s="0"/>
      <c r="AY1052" s="0"/>
      <c r="BA1052" s="0"/>
      <c r="BB1052" s="0"/>
      <c r="BC1052" s="0"/>
      <c r="BE1052" s="0"/>
      <c r="BF1052" s="0"/>
      <c r="BG1052" s="0"/>
      <c r="BI1052" s="0"/>
      <c r="BJ1052" s="0"/>
      <c r="BK1052" s="0"/>
      <c r="BM1052" s="0"/>
      <c r="BN1052" s="0"/>
      <c r="BO1052" s="0"/>
    </row>
    <row r="1053" customFormat="false" ht="12.75" hidden="false" customHeight="false" outlineLevel="0" collapsed="false">
      <c r="A1053" s="0"/>
      <c r="B1053" s="0"/>
      <c r="C1053" s="0"/>
      <c r="E1053" s="0"/>
      <c r="F1053" s="0"/>
      <c r="G1053" s="0"/>
      <c r="I1053" s="0"/>
      <c r="J1053" s="0"/>
      <c r="K1053" s="0"/>
      <c r="M1053" s="0"/>
      <c r="N1053" s="0"/>
      <c r="O1053" s="0"/>
      <c r="Q1053" s="0"/>
      <c r="R1053" s="0"/>
      <c r="S1053" s="0"/>
      <c r="U1053" s="0"/>
      <c r="V1053" s="0"/>
      <c r="W1053" s="0"/>
      <c r="Y1053" s="0"/>
      <c r="Z1053" s="0"/>
      <c r="AA1053" s="0"/>
      <c r="AC1053" s="0"/>
      <c r="AD1053" s="0"/>
      <c r="AE1053" s="0"/>
      <c r="AG1053" s="0"/>
      <c r="AH1053" s="0"/>
      <c r="AI1053" s="0"/>
      <c r="AK1053" s="0"/>
      <c r="AL1053" s="0"/>
      <c r="AM1053" s="0"/>
      <c r="AO1053" s="0"/>
      <c r="AP1053" s="0"/>
      <c r="AQ1053" s="0"/>
      <c r="AS1053" s="0"/>
      <c r="AT1053" s="0"/>
      <c r="AU1053" s="0"/>
      <c r="AW1053" s="0"/>
      <c r="AX1053" s="0"/>
      <c r="AY1053" s="0"/>
      <c r="BA1053" s="0"/>
      <c r="BB1053" s="0"/>
      <c r="BC1053" s="0"/>
      <c r="BE1053" s="0"/>
      <c r="BF1053" s="0"/>
      <c r="BG1053" s="0"/>
      <c r="BI1053" s="0"/>
      <c r="BJ1053" s="0"/>
      <c r="BK1053" s="0"/>
      <c r="BM1053" s="0"/>
      <c r="BN1053" s="0"/>
      <c r="BO1053" s="0"/>
    </row>
    <row r="1054" customFormat="false" ht="12.75" hidden="false" customHeight="false" outlineLevel="0" collapsed="false">
      <c r="A1054" s="0"/>
      <c r="B1054" s="0"/>
      <c r="C1054" s="0"/>
      <c r="E1054" s="0"/>
      <c r="F1054" s="0"/>
      <c r="G1054" s="0"/>
      <c r="I1054" s="0"/>
      <c r="J1054" s="0"/>
      <c r="K1054" s="0"/>
      <c r="M1054" s="0"/>
      <c r="N1054" s="0"/>
      <c r="O1054" s="0"/>
      <c r="Q1054" s="0"/>
      <c r="R1054" s="0"/>
      <c r="S1054" s="0"/>
      <c r="U1054" s="0"/>
      <c r="V1054" s="0"/>
      <c r="W1054" s="0"/>
      <c r="Y1054" s="0"/>
      <c r="Z1054" s="0"/>
      <c r="AA1054" s="0"/>
      <c r="AC1054" s="0"/>
      <c r="AD1054" s="0"/>
      <c r="AE1054" s="0"/>
      <c r="AG1054" s="0"/>
      <c r="AH1054" s="0"/>
      <c r="AI1054" s="0"/>
      <c r="AK1054" s="0"/>
      <c r="AL1054" s="0"/>
      <c r="AM1054" s="0"/>
      <c r="AO1054" s="0"/>
      <c r="AP1054" s="0"/>
      <c r="AQ1054" s="0"/>
      <c r="AS1054" s="0"/>
      <c r="AT1054" s="0"/>
      <c r="AU1054" s="0"/>
      <c r="AW1054" s="0"/>
      <c r="AX1054" s="0"/>
      <c r="AY1054" s="0"/>
      <c r="BA1054" s="0"/>
      <c r="BB1054" s="0"/>
      <c r="BC1054" s="0"/>
      <c r="BE1054" s="0"/>
      <c r="BF1054" s="0"/>
      <c r="BG1054" s="0"/>
      <c r="BI1054" s="0"/>
      <c r="BJ1054" s="0"/>
      <c r="BK1054" s="0"/>
      <c r="BM1054" s="0"/>
      <c r="BN1054" s="0"/>
      <c r="BO1054" s="0"/>
    </row>
    <row r="1055" customFormat="false" ht="12.75" hidden="false" customHeight="false" outlineLevel="0" collapsed="false">
      <c r="A1055" s="0"/>
      <c r="B1055" s="0"/>
      <c r="C1055" s="0"/>
      <c r="E1055" s="0"/>
      <c r="F1055" s="0"/>
      <c r="G1055" s="0"/>
      <c r="I1055" s="0"/>
      <c r="J1055" s="0"/>
      <c r="K1055" s="0"/>
      <c r="M1055" s="0"/>
      <c r="N1055" s="0"/>
      <c r="O1055" s="0"/>
      <c r="Q1055" s="0"/>
      <c r="R1055" s="0"/>
      <c r="S1055" s="0"/>
      <c r="U1055" s="0"/>
      <c r="V1055" s="0"/>
      <c r="W1055" s="0"/>
      <c r="Y1055" s="0"/>
      <c r="Z1055" s="0"/>
      <c r="AA1055" s="0"/>
      <c r="AC1055" s="0"/>
      <c r="AD1055" s="0"/>
      <c r="AE1055" s="0"/>
      <c r="AG1055" s="0"/>
      <c r="AH1055" s="0"/>
      <c r="AI1055" s="0"/>
      <c r="AK1055" s="0"/>
      <c r="AL1055" s="0"/>
      <c r="AM1055" s="0"/>
      <c r="AO1055" s="0"/>
      <c r="AP1055" s="0"/>
      <c r="AQ1055" s="0"/>
      <c r="AS1055" s="0"/>
      <c r="AT1055" s="0"/>
      <c r="AU1055" s="0"/>
      <c r="AW1055" s="0"/>
      <c r="AX1055" s="0"/>
      <c r="AY1055" s="0"/>
      <c r="BA1055" s="0"/>
      <c r="BB1055" s="0"/>
      <c r="BC1055" s="0"/>
      <c r="BE1055" s="0"/>
      <c r="BF1055" s="0"/>
      <c r="BG1055" s="0"/>
      <c r="BI1055" s="0"/>
      <c r="BJ1055" s="0"/>
      <c r="BK1055" s="0"/>
      <c r="BM1055" s="0"/>
      <c r="BN1055" s="0"/>
      <c r="BO1055" s="0"/>
    </row>
    <row r="1056" customFormat="false" ht="12.75" hidden="false" customHeight="false" outlineLevel="0" collapsed="false">
      <c r="A1056" s="0"/>
      <c r="B1056" s="0"/>
      <c r="C1056" s="0"/>
      <c r="E1056" s="0"/>
      <c r="F1056" s="0"/>
      <c r="G1056" s="0"/>
      <c r="I1056" s="0"/>
      <c r="J1056" s="0"/>
      <c r="K1056" s="0"/>
      <c r="M1056" s="0"/>
      <c r="N1056" s="0"/>
      <c r="O1056" s="0"/>
      <c r="Q1056" s="0"/>
      <c r="R1056" s="0"/>
      <c r="S1056" s="0"/>
      <c r="U1056" s="0"/>
      <c r="V1056" s="0"/>
      <c r="W1056" s="0"/>
      <c r="Y1056" s="0"/>
      <c r="Z1056" s="0"/>
      <c r="AA1056" s="0"/>
      <c r="AC1056" s="0"/>
      <c r="AD1056" s="0"/>
      <c r="AE1056" s="0"/>
      <c r="AG1056" s="0"/>
      <c r="AH1056" s="0"/>
      <c r="AI1056" s="0"/>
      <c r="AK1056" s="0"/>
      <c r="AL1056" s="0"/>
      <c r="AM1056" s="0"/>
      <c r="AO1056" s="0"/>
      <c r="AP1056" s="0"/>
      <c r="AQ1056" s="0"/>
      <c r="AS1056" s="0"/>
      <c r="AT1056" s="0"/>
      <c r="AU1056" s="0"/>
      <c r="AW1056" s="0"/>
      <c r="AX1056" s="0"/>
      <c r="AY1056" s="0"/>
      <c r="BA1056" s="0"/>
      <c r="BB1056" s="0"/>
      <c r="BC1056" s="0"/>
      <c r="BE1056" s="0"/>
      <c r="BF1056" s="0"/>
      <c r="BG1056" s="0"/>
      <c r="BI1056" s="0"/>
      <c r="BJ1056" s="0"/>
      <c r="BK1056" s="0"/>
      <c r="BM1056" s="0"/>
      <c r="BN1056" s="0"/>
      <c r="BO1056" s="0"/>
    </row>
    <row r="1057" customFormat="false" ht="12.75" hidden="false" customHeight="false" outlineLevel="0" collapsed="false">
      <c r="A1057" s="0"/>
      <c r="B1057" s="0"/>
      <c r="C1057" s="0"/>
      <c r="E1057" s="0"/>
      <c r="F1057" s="0"/>
      <c r="G1057" s="0"/>
      <c r="I1057" s="0"/>
      <c r="J1057" s="0"/>
      <c r="K1057" s="0"/>
      <c r="M1057" s="0"/>
      <c r="N1057" s="0"/>
      <c r="O1057" s="0"/>
      <c r="Q1057" s="0"/>
      <c r="R1057" s="0"/>
      <c r="S1057" s="0"/>
      <c r="U1057" s="0"/>
      <c r="V1057" s="0"/>
      <c r="W1057" s="0"/>
      <c r="Y1057" s="0"/>
      <c r="Z1057" s="0"/>
      <c r="AA1057" s="0"/>
      <c r="AC1057" s="0"/>
      <c r="AD1057" s="0"/>
      <c r="AE1057" s="0"/>
      <c r="AG1057" s="0"/>
      <c r="AH1057" s="0"/>
      <c r="AI1057" s="0"/>
      <c r="AK1057" s="0"/>
      <c r="AL1057" s="0"/>
      <c r="AM1057" s="0"/>
      <c r="AO1057" s="0"/>
      <c r="AP1057" s="0"/>
      <c r="AQ1057" s="0"/>
      <c r="AS1057" s="0"/>
      <c r="AT1057" s="0"/>
      <c r="AU1057" s="0"/>
      <c r="AW1057" s="0"/>
      <c r="AX1057" s="0"/>
      <c r="AY1057" s="0"/>
      <c r="BA1057" s="0"/>
      <c r="BB1057" s="0"/>
      <c r="BC1057" s="0"/>
      <c r="BE1057" s="0"/>
      <c r="BF1057" s="0"/>
      <c r="BG1057" s="0"/>
      <c r="BI1057" s="0"/>
      <c r="BJ1057" s="0"/>
      <c r="BK1057" s="0"/>
      <c r="BM1057" s="0"/>
      <c r="BN1057" s="0"/>
      <c r="BO1057" s="0"/>
    </row>
    <row r="1058" customFormat="false" ht="12.75" hidden="false" customHeight="false" outlineLevel="0" collapsed="false">
      <c r="A1058" s="0"/>
      <c r="B1058" s="0"/>
      <c r="C1058" s="0"/>
      <c r="E1058" s="0"/>
      <c r="F1058" s="0"/>
      <c r="G1058" s="0"/>
      <c r="I1058" s="0"/>
      <c r="J1058" s="0"/>
      <c r="K1058" s="0"/>
      <c r="M1058" s="0"/>
      <c r="N1058" s="0"/>
      <c r="O1058" s="0"/>
      <c r="Q1058" s="0"/>
      <c r="R1058" s="0"/>
      <c r="S1058" s="0"/>
      <c r="U1058" s="0"/>
      <c r="V1058" s="0"/>
      <c r="W1058" s="0"/>
      <c r="Y1058" s="0"/>
      <c r="Z1058" s="0"/>
      <c r="AA1058" s="0"/>
      <c r="AC1058" s="0"/>
      <c r="AD1058" s="0"/>
      <c r="AE1058" s="0"/>
      <c r="AG1058" s="0"/>
      <c r="AH1058" s="0"/>
      <c r="AI1058" s="0"/>
      <c r="AK1058" s="0"/>
      <c r="AL1058" s="0"/>
      <c r="AM1058" s="0"/>
      <c r="AO1058" s="0"/>
      <c r="AP1058" s="0"/>
      <c r="AQ1058" s="0"/>
      <c r="AS1058" s="0"/>
      <c r="AT1058" s="0"/>
      <c r="AU1058" s="0"/>
      <c r="AW1058" s="0"/>
      <c r="AX1058" s="0"/>
      <c r="AY1058" s="0"/>
      <c r="BA1058" s="0"/>
      <c r="BB1058" s="0"/>
      <c r="BC1058" s="0"/>
      <c r="BE1058" s="0"/>
      <c r="BF1058" s="0"/>
      <c r="BG1058" s="0"/>
      <c r="BI1058" s="0"/>
      <c r="BJ1058" s="0"/>
      <c r="BK1058" s="0"/>
      <c r="BM1058" s="0"/>
      <c r="BN1058" s="0"/>
      <c r="BO1058" s="0"/>
    </row>
    <row r="1059" customFormat="false" ht="12.75" hidden="false" customHeight="false" outlineLevel="0" collapsed="false">
      <c r="A1059" s="0"/>
      <c r="B1059" s="0"/>
      <c r="C1059" s="0"/>
      <c r="E1059" s="0"/>
      <c r="F1059" s="0"/>
      <c r="G1059" s="0"/>
      <c r="I1059" s="0"/>
      <c r="J1059" s="0"/>
      <c r="K1059" s="0"/>
      <c r="M1059" s="0"/>
      <c r="N1059" s="0"/>
      <c r="O1059" s="0"/>
      <c r="Q1059" s="0"/>
      <c r="R1059" s="0"/>
      <c r="S1059" s="0"/>
      <c r="U1059" s="0"/>
      <c r="V1059" s="0"/>
      <c r="W1059" s="0"/>
      <c r="Y1059" s="0"/>
      <c r="Z1059" s="0"/>
      <c r="AA1059" s="0"/>
      <c r="AC1059" s="0"/>
      <c r="AD1059" s="0"/>
      <c r="AE1059" s="0"/>
      <c r="AG1059" s="0"/>
      <c r="AH1059" s="0"/>
      <c r="AI1059" s="0"/>
      <c r="AK1059" s="0"/>
      <c r="AL1059" s="0"/>
      <c r="AM1059" s="0"/>
      <c r="AO1059" s="0"/>
      <c r="AP1059" s="0"/>
      <c r="AQ1059" s="0"/>
      <c r="AS1059" s="0"/>
      <c r="AT1059" s="0"/>
      <c r="AU1059" s="0"/>
      <c r="AW1059" s="0"/>
      <c r="AX1059" s="0"/>
      <c r="AY1059" s="0"/>
      <c r="BA1059" s="0"/>
      <c r="BB1059" s="0"/>
      <c r="BC1059" s="0"/>
      <c r="BE1059" s="0"/>
      <c r="BF1059" s="0"/>
      <c r="BG1059" s="0"/>
      <c r="BI1059" s="0"/>
      <c r="BJ1059" s="0"/>
      <c r="BK1059" s="0"/>
      <c r="BM1059" s="0"/>
      <c r="BN1059" s="0"/>
      <c r="BO1059" s="0"/>
    </row>
    <row r="1060" customFormat="false" ht="12.75" hidden="false" customHeight="false" outlineLevel="0" collapsed="false">
      <c r="A1060" s="0"/>
      <c r="B1060" s="0"/>
      <c r="C1060" s="0"/>
      <c r="E1060" s="0"/>
      <c r="F1060" s="0"/>
      <c r="G1060" s="0"/>
      <c r="I1060" s="0"/>
      <c r="J1060" s="0"/>
      <c r="K1060" s="0"/>
      <c r="M1060" s="0"/>
      <c r="N1060" s="0"/>
      <c r="O1060" s="0"/>
      <c r="Q1060" s="0"/>
      <c r="R1060" s="0"/>
      <c r="S1060" s="0"/>
      <c r="U1060" s="0"/>
      <c r="V1060" s="0"/>
      <c r="W1060" s="0"/>
      <c r="Y1060" s="0"/>
      <c r="Z1060" s="0"/>
      <c r="AA1060" s="0"/>
      <c r="AC1060" s="0"/>
      <c r="AD1060" s="0"/>
      <c r="AE1060" s="0"/>
      <c r="AG1060" s="0"/>
      <c r="AH1060" s="0"/>
      <c r="AI1060" s="0"/>
      <c r="AK1060" s="0"/>
      <c r="AL1060" s="0"/>
      <c r="AM1060" s="0"/>
      <c r="AO1060" s="0"/>
      <c r="AP1060" s="0"/>
      <c r="AQ1060" s="0"/>
      <c r="AS1060" s="0"/>
      <c r="AT1060" s="0"/>
      <c r="AU1060" s="0"/>
      <c r="AW1060" s="0"/>
      <c r="AX1060" s="0"/>
      <c r="AY1060" s="0"/>
      <c r="BA1060" s="0"/>
      <c r="BB1060" s="0"/>
      <c r="BC1060" s="0"/>
      <c r="BE1060" s="0"/>
      <c r="BF1060" s="0"/>
      <c r="BG1060" s="0"/>
      <c r="BI1060" s="0"/>
      <c r="BJ1060" s="0"/>
      <c r="BK1060" s="0"/>
      <c r="BM1060" s="0"/>
      <c r="BN1060" s="0"/>
      <c r="BO1060" s="0"/>
    </row>
    <row r="1061" customFormat="false" ht="12.75" hidden="false" customHeight="false" outlineLevel="0" collapsed="false">
      <c r="A1061" s="0"/>
      <c r="B1061" s="0"/>
      <c r="C1061" s="0"/>
      <c r="E1061" s="0"/>
      <c r="F1061" s="0"/>
      <c r="G1061" s="0"/>
      <c r="I1061" s="0"/>
      <c r="J1061" s="0"/>
      <c r="K1061" s="0"/>
      <c r="M1061" s="0"/>
      <c r="N1061" s="0"/>
      <c r="O1061" s="0"/>
      <c r="Q1061" s="0"/>
      <c r="R1061" s="0"/>
      <c r="S1061" s="0"/>
      <c r="U1061" s="0"/>
      <c r="V1061" s="0"/>
      <c r="W1061" s="0"/>
      <c r="Y1061" s="0"/>
      <c r="Z1061" s="0"/>
      <c r="AA1061" s="0"/>
      <c r="AC1061" s="0"/>
      <c r="AD1061" s="0"/>
      <c r="AE1061" s="0"/>
      <c r="AG1061" s="0"/>
      <c r="AH1061" s="0"/>
      <c r="AI1061" s="0"/>
      <c r="AK1061" s="0"/>
      <c r="AL1061" s="0"/>
      <c r="AM1061" s="0"/>
      <c r="AO1061" s="0"/>
      <c r="AP1061" s="0"/>
      <c r="AQ1061" s="0"/>
      <c r="AS1061" s="0"/>
      <c r="AT1061" s="0"/>
      <c r="AU1061" s="0"/>
      <c r="AW1061" s="0"/>
      <c r="AX1061" s="0"/>
      <c r="AY1061" s="0"/>
      <c r="BA1061" s="0"/>
      <c r="BB1061" s="0"/>
      <c r="BC1061" s="0"/>
      <c r="BE1061" s="0"/>
      <c r="BF1061" s="0"/>
      <c r="BG1061" s="0"/>
      <c r="BI1061" s="0"/>
      <c r="BJ1061" s="0"/>
      <c r="BK1061" s="0"/>
      <c r="BM1061" s="0"/>
      <c r="BN1061" s="0"/>
      <c r="BO1061" s="0"/>
    </row>
    <row r="1062" customFormat="false" ht="12.75" hidden="false" customHeight="false" outlineLevel="0" collapsed="false">
      <c r="A1062" s="0"/>
      <c r="B1062" s="0"/>
      <c r="C1062" s="0"/>
      <c r="E1062" s="0"/>
      <c r="F1062" s="0"/>
      <c r="G1062" s="0"/>
      <c r="I1062" s="0"/>
      <c r="J1062" s="0"/>
      <c r="K1062" s="0"/>
      <c r="M1062" s="0"/>
      <c r="N1062" s="0"/>
      <c r="O1062" s="0"/>
      <c r="Q1062" s="0"/>
      <c r="R1062" s="0"/>
      <c r="S1062" s="0"/>
      <c r="U1062" s="0"/>
      <c r="V1062" s="0"/>
      <c r="W1062" s="0"/>
      <c r="Y1062" s="0"/>
      <c r="Z1062" s="0"/>
      <c r="AA1062" s="0"/>
      <c r="AC1062" s="0"/>
      <c r="AD1062" s="0"/>
      <c r="AE1062" s="0"/>
      <c r="AG1062" s="0"/>
      <c r="AH1062" s="0"/>
      <c r="AI1062" s="0"/>
      <c r="AK1062" s="0"/>
      <c r="AL1062" s="0"/>
      <c r="AM1062" s="0"/>
      <c r="AO1062" s="0"/>
      <c r="AP1062" s="0"/>
      <c r="AQ1062" s="0"/>
      <c r="AS1062" s="0"/>
      <c r="AT1062" s="0"/>
      <c r="AU1062" s="0"/>
      <c r="AW1062" s="0"/>
      <c r="AX1062" s="0"/>
      <c r="AY1062" s="0"/>
      <c r="BA1062" s="0"/>
      <c r="BB1062" s="0"/>
      <c r="BC1062" s="0"/>
      <c r="BE1062" s="0"/>
      <c r="BF1062" s="0"/>
      <c r="BG1062" s="0"/>
      <c r="BI1062" s="0"/>
      <c r="BJ1062" s="0"/>
      <c r="BK1062" s="0"/>
      <c r="BM1062" s="0"/>
      <c r="BN1062" s="0"/>
      <c r="BO1062" s="0"/>
    </row>
    <row r="1063" customFormat="false" ht="12.75" hidden="false" customHeight="false" outlineLevel="0" collapsed="false">
      <c r="A1063" s="0"/>
      <c r="B1063" s="0"/>
      <c r="C1063" s="0"/>
      <c r="E1063" s="0"/>
      <c r="F1063" s="0"/>
      <c r="G1063" s="0"/>
      <c r="I1063" s="0"/>
      <c r="J1063" s="0"/>
      <c r="K1063" s="0"/>
      <c r="M1063" s="0"/>
      <c r="N1063" s="0"/>
      <c r="O1063" s="0"/>
      <c r="Q1063" s="0"/>
      <c r="R1063" s="0"/>
      <c r="S1063" s="0"/>
      <c r="U1063" s="0"/>
      <c r="V1063" s="0"/>
      <c r="W1063" s="0"/>
      <c r="Y1063" s="0"/>
      <c r="Z1063" s="0"/>
      <c r="AA1063" s="0"/>
      <c r="AC1063" s="0"/>
      <c r="AD1063" s="0"/>
      <c r="AE1063" s="0"/>
      <c r="AG1063" s="0"/>
      <c r="AH1063" s="0"/>
      <c r="AI1063" s="0"/>
      <c r="AK1063" s="0"/>
      <c r="AL1063" s="0"/>
      <c r="AM1063" s="0"/>
      <c r="AO1063" s="0"/>
      <c r="AP1063" s="0"/>
      <c r="AQ1063" s="0"/>
      <c r="AS1063" s="0"/>
      <c r="AT1063" s="0"/>
      <c r="AU1063" s="0"/>
      <c r="AW1063" s="0"/>
      <c r="AX1063" s="0"/>
      <c r="AY1063" s="0"/>
      <c r="BA1063" s="0"/>
      <c r="BB1063" s="0"/>
      <c r="BC1063" s="0"/>
      <c r="BE1063" s="0"/>
      <c r="BF1063" s="0"/>
      <c r="BG1063" s="0"/>
      <c r="BI1063" s="0"/>
      <c r="BJ1063" s="0"/>
      <c r="BK1063" s="0"/>
      <c r="BM1063" s="0"/>
      <c r="BN1063" s="0"/>
      <c r="BO1063" s="0"/>
    </row>
    <row r="1064" customFormat="false" ht="12.75" hidden="false" customHeight="false" outlineLevel="0" collapsed="false">
      <c r="A1064" s="0"/>
      <c r="B1064" s="0"/>
      <c r="C1064" s="0"/>
      <c r="E1064" s="0"/>
      <c r="F1064" s="0"/>
      <c r="G1064" s="0"/>
      <c r="I1064" s="0"/>
      <c r="J1064" s="0"/>
      <c r="K1064" s="0"/>
      <c r="M1064" s="0"/>
      <c r="N1064" s="0"/>
      <c r="O1064" s="0"/>
      <c r="Q1064" s="0"/>
      <c r="R1064" s="0"/>
      <c r="S1064" s="0"/>
      <c r="U1064" s="0"/>
      <c r="V1064" s="0"/>
      <c r="W1064" s="0"/>
      <c r="Y1064" s="0"/>
      <c r="Z1064" s="0"/>
      <c r="AA1064" s="0"/>
      <c r="AC1064" s="0"/>
      <c r="AD1064" s="0"/>
      <c r="AE1064" s="0"/>
      <c r="AG1064" s="0"/>
      <c r="AH1064" s="0"/>
      <c r="AI1064" s="0"/>
      <c r="AK1064" s="0"/>
      <c r="AL1064" s="0"/>
      <c r="AM1064" s="0"/>
      <c r="AO1064" s="0"/>
      <c r="AP1064" s="0"/>
      <c r="AQ1064" s="0"/>
      <c r="AS1064" s="0"/>
      <c r="AT1064" s="0"/>
      <c r="AU1064" s="0"/>
      <c r="AW1064" s="0"/>
      <c r="AX1064" s="0"/>
      <c r="AY1064" s="0"/>
      <c r="BA1064" s="0"/>
      <c r="BB1064" s="0"/>
      <c r="BC1064" s="0"/>
      <c r="BE1064" s="0"/>
      <c r="BF1064" s="0"/>
      <c r="BG1064" s="0"/>
      <c r="BI1064" s="0"/>
      <c r="BJ1064" s="0"/>
      <c r="BK1064" s="0"/>
      <c r="BM1064" s="0"/>
      <c r="BN1064" s="0"/>
      <c r="BO1064" s="0"/>
    </row>
    <row r="1065" customFormat="false" ht="12.75" hidden="false" customHeight="false" outlineLevel="0" collapsed="false">
      <c r="A1065" s="0"/>
      <c r="B1065" s="0"/>
      <c r="C1065" s="0"/>
      <c r="E1065" s="0"/>
      <c r="F1065" s="0"/>
      <c r="G1065" s="0"/>
      <c r="I1065" s="0"/>
      <c r="J1065" s="0"/>
      <c r="K1065" s="0"/>
      <c r="M1065" s="0"/>
      <c r="N1065" s="0"/>
      <c r="O1065" s="0"/>
      <c r="Q1065" s="0"/>
      <c r="R1065" s="0"/>
      <c r="S1065" s="0"/>
      <c r="U1065" s="0"/>
      <c r="V1065" s="0"/>
      <c r="W1065" s="0"/>
      <c r="Y1065" s="0"/>
      <c r="Z1065" s="0"/>
      <c r="AA1065" s="0"/>
      <c r="AC1065" s="0"/>
      <c r="AD1065" s="0"/>
      <c r="AE1065" s="0"/>
      <c r="AG1065" s="0"/>
      <c r="AH1065" s="0"/>
      <c r="AI1065" s="0"/>
      <c r="AK1065" s="0"/>
      <c r="AL1065" s="0"/>
      <c r="AM1065" s="0"/>
      <c r="AO1065" s="0"/>
      <c r="AP1065" s="0"/>
      <c r="AQ1065" s="0"/>
      <c r="AS1065" s="0"/>
      <c r="AT1065" s="0"/>
      <c r="AU1065" s="0"/>
      <c r="AW1065" s="0"/>
      <c r="AX1065" s="0"/>
      <c r="AY1065" s="0"/>
      <c r="BA1065" s="0"/>
      <c r="BB1065" s="0"/>
      <c r="BC1065" s="0"/>
      <c r="BE1065" s="0"/>
      <c r="BF1065" s="0"/>
      <c r="BG1065" s="0"/>
      <c r="BI1065" s="0"/>
      <c r="BJ1065" s="0"/>
      <c r="BK1065" s="0"/>
      <c r="BM1065" s="0"/>
      <c r="BN1065" s="0"/>
      <c r="BO1065" s="0"/>
    </row>
    <row r="1066" customFormat="false" ht="12.75" hidden="false" customHeight="false" outlineLevel="0" collapsed="false">
      <c r="A1066" s="0"/>
      <c r="B1066" s="0"/>
      <c r="C1066" s="0"/>
      <c r="E1066" s="0"/>
      <c r="F1066" s="0"/>
      <c r="G1066" s="0"/>
      <c r="I1066" s="0"/>
      <c r="J1066" s="0"/>
      <c r="K1066" s="0"/>
      <c r="M1066" s="0"/>
      <c r="N1066" s="0"/>
      <c r="O1066" s="0"/>
      <c r="Q1066" s="0"/>
      <c r="R1066" s="0"/>
      <c r="S1066" s="0"/>
      <c r="U1066" s="0"/>
      <c r="V1066" s="0"/>
      <c r="W1066" s="0"/>
      <c r="Y1066" s="0"/>
      <c r="Z1066" s="0"/>
      <c r="AA1066" s="0"/>
      <c r="AC1066" s="0"/>
      <c r="AD1066" s="0"/>
      <c r="AE1066" s="0"/>
      <c r="AG1066" s="0"/>
      <c r="AH1066" s="0"/>
      <c r="AI1066" s="0"/>
      <c r="AK1066" s="0"/>
      <c r="AL1066" s="0"/>
      <c r="AM1066" s="0"/>
      <c r="AO1066" s="0"/>
      <c r="AP1066" s="0"/>
      <c r="AQ1066" s="0"/>
      <c r="AS1066" s="0"/>
      <c r="AT1066" s="0"/>
      <c r="AU1066" s="0"/>
      <c r="AW1066" s="0"/>
      <c r="AX1066" s="0"/>
      <c r="AY1066" s="0"/>
      <c r="BA1066" s="0"/>
      <c r="BB1066" s="0"/>
      <c r="BC1066" s="0"/>
      <c r="BE1066" s="0"/>
      <c r="BF1066" s="0"/>
      <c r="BG1066" s="0"/>
      <c r="BI1066" s="0"/>
      <c r="BJ1066" s="0"/>
      <c r="BK1066" s="0"/>
      <c r="BM1066" s="0"/>
      <c r="BN1066" s="0"/>
      <c r="BO1066" s="0"/>
    </row>
    <row r="1067" customFormat="false" ht="12.75" hidden="false" customHeight="false" outlineLevel="0" collapsed="false">
      <c r="A1067" s="0"/>
      <c r="B1067" s="0"/>
      <c r="C1067" s="0"/>
      <c r="E1067" s="0"/>
      <c r="F1067" s="0"/>
      <c r="G1067" s="0"/>
      <c r="I1067" s="0"/>
      <c r="J1067" s="0"/>
      <c r="K1067" s="0"/>
      <c r="M1067" s="0"/>
      <c r="N1067" s="0"/>
      <c r="O1067" s="0"/>
      <c r="Q1067" s="0"/>
      <c r="R1067" s="0"/>
      <c r="S1067" s="0"/>
      <c r="U1067" s="0"/>
      <c r="V1067" s="0"/>
      <c r="W1067" s="0"/>
      <c r="Y1067" s="0"/>
      <c r="Z1067" s="0"/>
      <c r="AA1067" s="0"/>
      <c r="AC1067" s="0"/>
      <c r="AD1067" s="0"/>
      <c r="AE1067" s="0"/>
      <c r="AG1067" s="0"/>
      <c r="AH1067" s="0"/>
      <c r="AI1067" s="0"/>
      <c r="AK1067" s="0"/>
      <c r="AL1067" s="0"/>
      <c r="AM1067" s="0"/>
      <c r="AO1067" s="0"/>
      <c r="AP1067" s="0"/>
      <c r="AQ1067" s="0"/>
      <c r="AS1067" s="0"/>
      <c r="AT1067" s="0"/>
      <c r="AU1067" s="0"/>
      <c r="AW1067" s="0"/>
      <c r="AX1067" s="0"/>
      <c r="AY1067" s="0"/>
      <c r="BA1067" s="0"/>
      <c r="BB1067" s="0"/>
      <c r="BC1067" s="0"/>
      <c r="BE1067" s="0"/>
      <c r="BF1067" s="0"/>
      <c r="BG1067" s="0"/>
      <c r="BI1067" s="0"/>
      <c r="BJ1067" s="0"/>
      <c r="BK1067" s="0"/>
      <c r="BM1067" s="0"/>
      <c r="BN1067" s="0"/>
      <c r="BO1067" s="0"/>
    </row>
    <row r="1068" customFormat="false" ht="12.75" hidden="false" customHeight="false" outlineLevel="0" collapsed="false">
      <c r="A1068" s="0"/>
      <c r="B1068" s="0"/>
      <c r="C1068" s="0"/>
      <c r="E1068" s="0"/>
      <c r="F1068" s="0"/>
      <c r="G1068" s="0"/>
      <c r="I1068" s="0"/>
      <c r="J1068" s="0"/>
      <c r="K1068" s="0"/>
      <c r="M1068" s="0"/>
      <c r="N1068" s="0"/>
      <c r="O1068" s="0"/>
      <c r="Q1068" s="0"/>
      <c r="R1068" s="0"/>
      <c r="S1068" s="0"/>
      <c r="U1068" s="0"/>
      <c r="V1068" s="0"/>
      <c r="W1068" s="0"/>
      <c r="Y1068" s="0"/>
      <c r="Z1068" s="0"/>
      <c r="AA1068" s="0"/>
      <c r="AC1068" s="0"/>
      <c r="AD1068" s="0"/>
      <c r="AE1068" s="0"/>
      <c r="AG1068" s="0"/>
      <c r="AH1068" s="0"/>
      <c r="AI1068" s="0"/>
      <c r="AK1068" s="0"/>
      <c r="AL1068" s="0"/>
      <c r="AM1068" s="0"/>
      <c r="AO1068" s="0"/>
      <c r="AP1068" s="0"/>
      <c r="AQ1068" s="0"/>
      <c r="AS1068" s="0"/>
      <c r="AT1068" s="0"/>
      <c r="AU1068" s="0"/>
      <c r="AW1068" s="0"/>
      <c r="AX1068" s="0"/>
      <c r="AY1068" s="0"/>
      <c r="BA1068" s="0"/>
      <c r="BB1068" s="0"/>
      <c r="BC1068" s="0"/>
      <c r="BE1068" s="0"/>
      <c r="BF1068" s="0"/>
      <c r="BG1068" s="0"/>
      <c r="BI1068" s="0"/>
      <c r="BJ1068" s="0"/>
      <c r="BK1068" s="0"/>
      <c r="BM1068" s="0"/>
      <c r="BN1068" s="0"/>
      <c r="BO1068" s="0"/>
    </row>
    <row r="1069" customFormat="false" ht="12.75" hidden="false" customHeight="false" outlineLevel="0" collapsed="false">
      <c r="A1069" s="0"/>
      <c r="B1069" s="0"/>
      <c r="C1069" s="0"/>
      <c r="E1069" s="0"/>
      <c r="F1069" s="0"/>
      <c r="G1069" s="0"/>
      <c r="I1069" s="0"/>
      <c r="J1069" s="0"/>
      <c r="K1069" s="0"/>
      <c r="M1069" s="0"/>
      <c r="N1069" s="0"/>
      <c r="O1069" s="0"/>
      <c r="Q1069" s="0"/>
      <c r="R1069" s="0"/>
      <c r="S1069" s="0"/>
      <c r="U1069" s="0"/>
      <c r="V1069" s="0"/>
      <c r="W1069" s="0"/>
      <c r="Y1069" s="0"/>
      <c r="Z1069" s="0"/>
      <c r="AA1069" s="0"/>
      <c r="AC1069" s="0"/>
      <c r="AD1069" s="0"/>
      <c r="AE1069" s="0"/>
      <c r="AG1069" s="0"/>
      <c r="AH1069" s="0"/>
      <c r="AI1069" s="0"/>
      <c r="AK1069" s="0"/>
      <c r="AL1069" s="0"/>
      <c r="AM1069" s="0"/>
      <c r="AO1069" s="0"/>
      <c r="AP1069" s="0"/>
      <c r="AQ1069" s="0"/>
      <c r="AS1069" s="0"/>
      <c r="AT1069" s="0"/>
      <c r="AU1069" s="0"/>
      <c r="AW1069" s="0"/>
      <c r="AX1069" s="0"/>
      <c r="AY1069" s="0"/>
      <c r="BA1069" s="0"/>
      <c r="BB1069" s="0"/>
      <c r="BC1069" s="0"/>
      <c r="BE1069" s="0"/>
      <c r="BF1069" s="0"/>
      <c r="BG1069" s="0"/>
      <c r="BI1069" s="0"/>
      <c r="BJ1069" s="0"/>
      <c r="BK1069" s="0"/>
      <c r="BM1069" s="0"/>
      <c r="BN1069" s="0"/>
      <c r="BO1069" s="0"/>
    </row>
    <row r="1070" customFormat="false" ht="12.75" hidden="false" customHeight="false" outlineLevel="0" collapsed="false">
      <c r="A1070" s="0"/>
      <c r="B1070" s="0"/>
      <c r="C1070" s="0"/>
      <c r="E1070" s="0"/>
      <c r="F1070" s="0"/>
      <c r="G1070" s="0"/>
      <c r="I1070" s="0"/>
      <c r="J1070" s="0"/>
      <c r="K1070" s="0"/>
      <c r="M1070" s="0"/>
      <c r="N1070" s="0"/>
      <c r="O1070" s="0"/>
      <c r="Q1070" s="0"/>
      <c r="R1070" s="0"/>
      <c r="S1070" s="0"/>
      <c r="U1070" s="0"/>
      <c r="V1070" s="0"/>
      <c r="W1070" s="0"/>
      <c r="Y1070" s="0"/>
      <c r="Z1070" s="0"/>
      <c r="AA1070" s="0"/>
      <c r="AC1070" s="0"/>
      <c r="AD1070" s="0"/>
      <c r="AE1070" s="0"/>
      <c r="AG1070" s="0"/>
      <c r="AH1070" s="0"/>
      <c r="AI1070" s="0"/>
      <c r="AK1070" s="0"/>
      <c r="AL1070" s="0"/>
      <c r="AM1070" s="0"/>
      <c r="AO1070" s="0"/>
      <c r="AP1070" s="0"/>
      <c r="AQ1070" s="0"/>
      <c r="AS1070" s="0"/>
      <c r="AT1070" s="0"/>
      <c r="AU1070" s="0"/>
      <c r="AW1070" s="0"/>
      <c r="AX1070" s="0"/>
      <c r="AY1070" s="0"/>
      <c r="BA1070" s="0"/>
      <c r="BB1070" s="0"/>
      <c r="BC1070" s="0"/>
      <c r="BE1070" s="0"/>
      <c r="BF1070" s="0"/>
      <c r="BG1070" s="0"/>
      <c r="BI1070" s="0"/>
      <c r="BJ1070" s="0"/>
      <c r="BK1070" s="0"/>
      <c r="BM1070" s="0"/>
      <c r="BN1070" s="0"/>
      <c r="BO1070" s="0"/>
    </row>
    <row r="1071" customFormat="false" ht="12.75" hidden="false" customHeight="false" outlineLevel="0" collapsed="false">
      <c r="A1071" s="0"/>
      <c r="B1071" s="0"/>
      <c r="C1071" s="0"/>
      <c r="E1071" s="0"/>
      <c r="F1071" s="0"/>
      <c r="G1071" s="0"/>
      <c r="I1071" s="0"/>
      <c r="J1071" s="0"/>
      <c r="K1071" s="0"/>
      <c r="M1071" s="0"/>
      <c r="N1071" s="0"/>
      <c r="O1071" s="0"/>
      <c r="Q1071" s="0"/>
      <c r="R1071" s="0"/>
      <c r="S1071" s="0"/>
      <c r="U1071" s="0"/>
      <c r="V1071" s="0"/>
      <c r="W1071" s="0"/>
      <c r="Y1071" s="0"/>
      <c r="Z1071" s="0"/>
      <c r="AA1071" s="0"/>
      <c r="AC1071" s="0"/>
      <c r="AD1071" s="0"/>
      <c r="AE1071" s="0"/>
      <c r="AG1071" s="0"/>
      <c r="AH1071" s="0"/>
      <c r="AI1071" s="0"/>
      <c r="AK1071" s="0"/>
      <c r="AL1071" s="0"/>
      <c r="AM1071" s="0"/>
      <c r="AO1071" s="0"/>
      <c r="AP1071" s="0"/>
      <c r="AQ1071" s="0"/>
      <c r="AS1071" s="0"/>
      <c r="AT1071" s="0"/>
      <c r="AU1071" s="0"/>
      <c r="AW1071" s="0"/>
      <c r="AX1071" s="0"/>
      <c r="AY1071" s="0"/>
      <c r="BA1071" s="0"/>
      <c r="BB1071" s="0"/>
      <c r="BC1071" s="0"/>
      <c r="BE1071" s="0"/>
      <c r="BF1071" s="0"/>
      <c r="BG1071" s="0"/>
      <c r="BI1071" s="0"/>
      <c r="BJ1071" s="0"/>
      <c r="BK1071" s="0"/>
      <c r="BM1071" s="0"/>
      <c r="BN1071" s="0"/>
      <c r="BO1071" s="0"/>
    </row>
    <row r="1072" customFormat="false" ht="12.75" hidden="false" customHeight="false" outlineLevel="0" collapsed="false">
      <c r="A1072" s="0"/>
      <c r="B1072" s="0"/>
      <c r="C1072" s="0"/>
      <c r="E1072" s="0"/>
      <c r="F1072" s="0"/>
      <c r="G1072" s="0"/>
      <c r="I1072" s="0"/>
      <c r="J1072" s="0"/>
      <c r="K1072" s="0"/>
      <c r="M1072" s="0"/>
      <c r="N1072" s="0"/>
      <c r="O1072" s="0"/>
      <c r="Q1072" s="0"/>
      <c r="R1072" s="0"/>
      <c r="S1072" s="0"/>
      <c r="U1072" s="0"/>
      <c r="V1072" s="0"/>
      <c r="W1072" s="0"/>
      <c r="Y1072" s="0"/>
      <c r="Z1072" s="0"/>
      <c r="AA1072" s="0"/>
      <c r="AC1072" s="0"/>
      <c r="AD1072" s="0"/>
      <c r="AE1072" s="0"/>
      <c r="AG1072" s="0"/>
      <c r="AH1072" s="0"/>
      <c r="AI1072" s="0"/>
      <c r="AK1072" s="0"/>
      <c r="AL1072" s="0"/>
      <c r="AM1072" s="0"/>
      <c r="AO1072" s="0"/>
      <c r="AP1072" s="0"/>
      <c r="AQ1072" s="0"/>
      <c r="AS1072" s="0"/>
      <c r="AT1072" s="0"/>
      <c r="AU1072" s="0"/>
      <c r="AW1072" s="0"/>
      <c r="AX1072" s="0"/>
      <c r="AY1072" s="0"/>
      <c r="BA1072" s="0"/>
      <c r="BB1072" s="0"/>
      <c r="BC1072" s="0"/>
      <c r="BE1072" s="0"/>
      <c r="BF1072" s="0"/>
      <c r="BG1072" s="0"/>
      <c r="BI1072" s="0"/>
      <c r="BJ1072" s="0"/>
      <c r="BK1072" s="0"/>
      <c r="BM1072" s="0"/>
      <c r="BN1072" s="0"/>
      <c r="BO1072" s="0"/>
    </row>
    <row r="1073" customFormat="false" ht="12.75" hidden="false" customHeight="false" outlineLevel="0" collapsed="false">
      <c r="A1073" s="0"/>
      <c r="B1073" s="0"/>
      <c r="C1073" s="0"/>
      <c r="E1073" s="0"/>
      <c r="F1073" s="0"/>
      <c r="G1073" s="0"/>
      <c r="I1073" s="0"/>
      <c r="J1073" s="0"/>
      <c r="K1073" s="0"/>
      <c r="M1073" s="0"/>
      <c r="N1073" s="0"/>
      <c r="O1073" s="0"/>
      <c r="Q1073" s="0"/>
      <c r="R1073" s="0"/>
      <c r="S1073" s="0"/>
      <c r="U1073" s="0"/>
      <c r="V1073" s="0"/>
      <c r="W1073" s="0"/>
      <c r="Y1073" s="0"/>
      <c r="Z1073" s="0"/>
      <c r="AA1073" s="0"/>
      <c r="AC1073" s="0"/>
      <c r="AD1073" s="0"/>
      <c r="AE1073" s="0"/>
      <c r="AG1073" s="0"/>
      <c r="AH1073" s="0"/>
      <c r="AI1073" s="0"/>
      <c r="AK1073" s="0"/>
      <c r="AL1073" s="0"/>
      <c r="AM1073" s="0"/>
      <c r="AO1073" s="0"/>
      <c r="AP1073" s="0"/>
      <c r="AQ1073" s="0"/>
      <c r="AS1073" s="0"/>
      <c r="AT1073" s="0"/>
      <c r="AU1073" s="0"/>
      <c r="AW1073" s="0"/>
      <c r="AX1073" s="0"/>
      <c r="AY1073" s="0"/>
      <c r="BA1073" s="0"/>
      <c r="BB1073" s="0"/>
      <c r="BC1073" s="0"/>
      <c r="BE1073" s="0"/>
      <c r="BF1073" s="0"/>
      <c r="BG1073" s="0"/>
      <c r="BI1073" s="0"/>
      <c r="BJ1073" s="0"/>
      <c r="BK1073" s="0"/>
      <c r="BM1073" s="0"/>
      <c r="BN1073" s="0"/>
      <c r="BO1073" s="0"/>
    </row>
    <row r="1074" customFormat="false" ht="12.75" hidden="false" customHeight="false" outlineLevel="0" collapsed="false">
      <c r="A1074" s="0"/>
      <c r="B1074" s="0"/>
      <c r="C1074" s="0"/>
      <c r="E1074" s="0"/>
      <c r="F1074" s="0"/>
      <c r="G1074" s="0"/>
      <c r="I1074" s="0"/>
      <c r="J1074" s="0"/>
      <c r="K1074" s="0"/>
      <c r="M1074" s="0"/>
      <c r="N1074" s="0"/>
      <c r="O1074" s="0"/>
      <c r="Q1074" s="0"/>
      <c r="R1074" s="0"/>
      <c r="S1074" s="0"/>
      <c r="U1074" s="0"/>
      <c r="V1074" s="0"/>
      <c r="W1074" s="0"/>
      <c r="Y1074" s="0"/>
      <c r="Z1074" s="0"/>
      <c r="AA1074" s="0"/>
      <c r="AC1074" s="0"/>
      <c r="AD1074" s="0"/>
      <c r="AE1074" s="0"/>
      <c r="AG1074" s="0"/>
      <c r="AH1074" s="0"/>
      <c r="AI1074" s="0"/>
      <c r="AK1074" s="0"/>
      <c r="AL1074" s="0"/>
      <c r="AM1074" s="0"/>
      <c r="AO1074" s="0"/>
      <c r="AP1074" s="0"/>
      <c r="AQ1074" s="0"/>
      <c r="AS1074" s="0"/>
      <c r="AT1074" s="0"/>
      <c r="AU1074" s="0"/>
      <c r="AW1074" s="0"/>
      <c r="AX1074" s="0"/>
      <c r="AY1074" s="0"/>
      <c r="BA1074" s="0"/>
      <c r="BB1074" s="0"/>
      <c r="BC1074" s="0"/>
      <c r="BE1074" s="0"/>
      <c r="BF1074" s="0"/>
      <c r="BG1074" s="0"/>
      <c r="BI1074" s="0"/>
      <c r="BJ1074" s="0"/>
      <c r="BK1074" s="0"/>
      <c r="BM1074" s="0"/>
      <c r="BN1074" s="0"/>
      <c r="BO1074" s="0"/>
    </row>
    <row r="1075" customFormat="false" ht="12.75" hidden="false" customHeight="false" outlineLevel="0" collapsed="false">
      <c r="A1075" s="0"/>
      <c r="B1075" s="0"/>
      <c r="C1075" s="0"/>
      <c r="E1075" s="0"/>
      <c r="F1075" s="0"/>
      <c r="G1075" s="0"/>
      <c r="I1075" s="0"/>
      <c r="J1075" s="0"/>
      <c r="K1075" s="0"/>
      <c r="M1075" s="0"/>
      <c r="N1075" s="0"/>
      <c r="O1075" s="0"/>
      <c r="Q1075" s="0"/>
      <c r="R1075" s="0"/>
      <c r="S1075" s="0"/>
      <c r="U1075" s="0"/>
      <c r="V1075" s="0"/>
      <c r="W1075" s="0"/>
      <c r="Y1075" s="0"/>
      <c r="Z1075" s="0"/>
      <c r="AA1075" s="0"/>
      <c r="AC1075" s="0"/>
      <c r="AD1075" s="0"/>
      <c r="AE1075" s="0"/>
      <c r="AG1075" s="0"/>
      <c r="AH1075" s="0"/>
      <c r="AI1075" s="0"/>
      <c r="AK1075" s="0"/>
      <c r="AL1075" s="0"/>
      <c r="AM1075" s="0"/>
      <c r="AO1075" s="0"/>
      <c r="AP1075" s="0"/>
      <c r="AQ1075" s="0"/>
      <c r="AS1075" s="0"/>
      <c r="AT1075" s="0"/>
      <c r="AU1075" s="0"/>
      <c r="AW1075" s="0"/>
      <c r="AX1075" s="0"/>
      <c r="AY1075" s="0"/>
      <c r="BA1075" s="0"/>
      <c r="BB1075" s="0"/>
      <c r="BC1075" s="0"/>
      <c r="BE1075" s="0"/>
      <c r="BF1075" s="0"/>
      <c r="BG1075" s="0"/>
      <c r="BI1075" s="0"/>
      <c r="BJ1075" s="0"/>
      <c r="BK1075" s="0"/>
      <c r="BM1075" s="0"/>
      <c r="BN1075" s="0"/>
      <c r="BO1075" s="0"/>
    </row>
    <row r="1076" customFormat="false" ht="12.75" hidden="false" customHeight="false" outlineLevel="0" collapsed="false">
      <c r="A1076" s="0"/>
      <c r="B1076" s="0"/>
      <c r="C1076" s="0"/>
      <c r="E1076" s="0"/>
      <c r="F1076" s="0"/>
      <c r="G1076" s="0"/>
      <c r="I1076" s="0"/>
      <c r="J1076" s="0"/>
      <c r="K1076" s="0"/>
      <c r="M1076" s="0"/>
      <c r="N1076" s="0"/>
      <c r="O1076" s="0"/>
      <c r="Q1076" s="0"/>
      <c r="R1076" s="0"/>
      <c r="S1076" s="0"/>
      <c r="U1076" s="0"/>
      <c r="V1076" s="0"/>
      <c r="W1076" s="0"/>
      <c r="Y1076" s="0"/>
      <c r="Z1076" s="0"/>
      <c r="AA1076" s="0"/>
      <c r="AC1076" s="0"/>
      <c r="AD1076" s="0"/>
      <c r="AE1076" s="0"/>
      <c r="AG1076" s="0"/>
      <c r="AH1076" s="0"/>
      <c r="AI1076" s="0"/>
      <c r="AK1076" s="0"/>
      <c r="AL1076" s="0"/>
      <c r="AM1076" s="0"/>
      <c r="AO1076" s="0"/>
      <c r="AP1076" s="0"/>
      <c r="AQ1076" s="0"/>
      <c r="AS1076" s="0"/>
      <c r="AT1076" s="0"/>
      <c r="AU1076" s="0"/>
      <c r="AW1076" s="0"/>
      <c r="AX1076" s="0"/>
      <c r="AY1076" s="0"/>
      <c r="BA1076" s="0"/>
      <c r="BB1076" s="0"/>
      <c r="BC1076" s="0"/>
      <c r="BE1076" s="0"/>
      <c r="BF1076" s="0"/>
      <c r="BG1076" s="0"/>
      <c r="BI1076" s="0"/>
      <c r="BJ1076" s="0"/>
      <c r="BK1076" s="0"/>
      <c r="BM1076" s="0"/>
      <c r="BN1076" s="0"/>
      <c r="BO1076" s="0"/>
    </row>
    <row r="1077" customFormat="false" ht="12.75" hidden="false" customHeight="false" outlineLevel="0" collapsed="false">
      <c r="A1077" s="0"/>
      <c r="B1077" s="0"/>
      <c r="C1077" s="0"/>
      <c r="E1077" s="0"/>
      <c r="F1077" s="0"/>
      <c r="G1077" s="0"/>
      <c r="I1077" s="0"/>
      <c r="J1077" s="0"/>
      <c r="K1077" s="0"/>
      <c r="M1077" s="0"/>
      <c r="N1077" s="0"/>
      <c r="O1077" s="0"/>
      <c r="Q1077" s="0"/>
      <c r="R1077" s="0"/>
      <c r="S1077" s="0"/>
      <c r="U1077" s="0"/>
      <c r="V1077" s="0"/>
      <c r="W1077" s="0"/>
      <c r="Y1077" s="0"/>
      <c r="Z1077" s="0"/>
      <c r="AA1077" s="0"/>
      <c r="AC1077" s="0"/>
      <c r="AD1077" s="0"/>
      <c r="AE1077" s="0"/>
      <c r="AG1077" s="0"/>
      <c r="AH1077" s="0"/>
      <c r="AI1077" s="0"/>
      <c r="AK1077" s="0"/>
      <c r="AL1077" s="0"/>
      <c r="AM1077" s="0"/>
      <c r="AO1077" s="0"/>
      <c r="AP1077" s="0"/>
      <c r="AQ1077" s="0"/>
      <c r="AS1077" s="0"/>
      <c r="AT1077" s="0"/>
      <c r="AU1077" s="0"/>
      <c r="AW1077" s="0"/>
      <c r="AX1077" s="0"/>
      <c r="AY1077" s="0"/>
      <c r="BA1077" s="0"/>
      <c r="BB1077" s="0"/>
      <c r="BC1077" s="0"/>
      <c r="BE1077" s="0"/>
      <c r="BF1077" s="0"/>
      <c r="BG1077" s="0"/>
      <c r="BI1077" s="0"/>
      <c r="BJ1077" s="0"/>
      <c r="BK1077" s="0"/>
      <c r="BM1077" s="0"/>
      <c r="BN1077" s="0"/>
      <c r="BO1077" s="0"/>
    </row>
    <row r="1078" customFormat="false" ht="12.75" hidden="false" customHeight="false" outlineLevel="0" collapsed="false">
      <c r="A1078" s="0"/>
      <c r="B1078" s="0"/>
      <c r="C1078" s="0"/>
      <c r="E1078" s="0"/>
      <c r="F1078" s="0"/>
      <c r="G1078" s="0"/>
      <c r="I1078" s="0"/>
      <c r="J1078" s="0"/>
      <c r="K1078" s="0"/>
      <c r="M1078" s="0"/>
      <c r="N1078" s="0"/>
      <c r="O1078" s="0"/>
      <c r="Q1078" s="0"/>
      <c r="R1078" s="0"/>
      <c r="S1078" s="0"/>
      <c r="U1078" s="0"/>
      <c r="V1078" s="0"/>
      <c r="W1078" s="0"/>
      <c r="Y1078" s="0"/>
      <c r="Z1078" s="0"/>
      <c r="AA1078" s="0"/>
      <c r="AC1078" s="0"/>
      <c r="AD1078" s="0"/>
      <c r="AE1078" s="0"/>
      <c r="AG1078" s="0"/>
      <c r="AH1078" s="0"/>
      <c r="AI1078" s="0"/>
      <c r="AK1078" s="0"/>
      <c r="AL1078" s="0"/>
      <c r="AM1078" s="0"/>
      <c r="AO1078" s="0"/>
      <c r="AP1078" s="0"/>
      <c r="AQ1078" s="0"/>
      <c r="AS1078" s="0"/>
      <c r="AT1078" s="0"/>
      <c r="AU1078" s="0"/>
      <c r="AW1078" s="0"/>
      <c r="AX1078" s="0"/>
      <c r="AY1078" s="0"/>
      <c r="BA1078" s="0"/>
      <c r="BB1078" s="0"/>
      <c r="BC1078" s="0"/>
      <c r="BE1078" s="0"/>
      <c r="BF1078" s="0"/>
      <c r="BG1078" s="0"/>
      <c r="BI1078" s="0"/>
      <c r="BJ1078" s="0"/>
      <c r="BK1078" s="0"/>
      <c r="BM1078" s="0"/>
      <c r="BN1078" s="0"/>
      <c r="BO1078" s="0"/>
    </row>
    <row r="1079" customFormat="false" ht="12.75" hidden="false" customHeight="false" outlineLevel="0" collapsed="false">
      <c r="A1079" s="0"/>
      <c r="B1079" s="0"/>
      <c r="C1079" s="0"/>
      <c r="E1079" s="0"/>
      <c r="F1079" s="0"/>
      <c r="G1079" s="0"/>
      <c r="I1079" s="0"/>
      <c r="J1079" s="0"/>
      <c r="K1079" s="0"/>
      <c r="M1079" s="0"/>
      <c r="N1079" s="0"/>
      <c r="O1079" s="0"/>
      <c r="Q1079" s="0"/>
      <c r="R1079" s="0"/>
      <c r="S1079" s="0"/>
      <c r="U1079" s="0"/>
      <c r="V1079" s="0"/>
      <c r="W1079" s="0"/>
      <c r="Y1079" s="0"/>
      <c r="Z1079" s="0"/>
      <c r="AA1079" s="0"/>
      <c r="AC1079" s="0"/>
      <c r="AD1079" s="0"/>
      <c r="AE1079" s="0"/>
      <c r="AG1079" s="0"/>
      <c r="AH1079" s="0"/>
      <c r="AI1079" s="0"/>
      <c r="AK1079" s="0"/>
      <c r="AL1079" s="0"/>
      <c r="AM1079" s="0"/>
      <c r="AO1079" s="0"/>
      <c r="AP1079" s="0"/>
      <c r="AQ1079" s="0"/>
      <c r="AS1079" s="0"/>
      <c r="AT1079" s="0"/>
      <c r="AU1079" s="0"/>
      <c r="AW1079" s="0"/>
      <c r="AX1079" s="0"/>
      <c r="AY1079" s="0"/>
      <c r="BA1079" s="0"/>
      <c r="BB1079" s="0"/>
      <c r="BC1079" s="0"/>
      <c r="BE1079" s="0"/>
      <c r="BF1079" s="0"/>
      <c r="BG1079" s="0"/>
      <c r="BI1079" s="0"/>
      <c r="BJ1079" s="0"/>
      <c r="BK1079" s="0"/>
      <c r="BM1079" s="0"/>
      <c r="BN1079" s="0"/>
      <c r="BO1079" s="0"/>
    </row>
    <row r="1080" customFormat="false" ht="12.75" hidden="false" customHeight="false" outlineLevel="0" collapsed="false">
      <c r="A1080" s="0"/>
      <c r="B1080" s="0"/>
      <c r="C1080" s="0"/>
      <c r="E1080" s="0"/>
      <c r="F1080" s="0"/>
      <c r="G1080" s="0"/>
      <c r="I1080" s="0"/>
      <c r="J1080" s="0"/>
      <c r="K1080" s="0"/>
      <c r="M1080" s="0"/>
      <c r="N1080" s="0"/>
      <c r="O1080" s="0"/>
      <c r="Q1080" s="0"/>
      <c r="R1080" s="0"/>
      <c r="S1080" s="0"/>
      <c r="U1080" s="0"/>
      <c r="V1080" s="0"/>
      <c r="W1080" s="0"/>
      <c r="Y1080" s="0"/>
      <c r="Z1080" s="0"/>
      <c r="AA1080" s="0"/>
      <c r="AC1080" s="0"/>
      <c r="AD1080" s="0"/>
      <c r="AE1080" s="0"/>
      <c r="AG1080" s="0"/>
      <c r="AH1080" s="0"/>
      <c r="AI1080" s="0"/>
      <c r="AK1080" s="0"/>
      <c r="AL1080" s="0"/>
      <c r="AM1080" s="0"/>
      <c r="AO1080" s="0"/>
      <c r="AP1080" s="0"/>
      <c r="AQ1080" s="0"/>
      <c r="AS1080" s="0"/>
      <c r="AT1080" s="0"/>
      <c r="AU1080" s="0"/>
      <c r="AW1080" s="0"/>
      <c r="AX1080" s="0"/>
      <c r="AY1080" s="0"/>
      <c r="BA1080" s="0"/>
      <c r="BB1080" s="0"/>
      <c r="BC1080" s="0"/>
      <c r="BE1080" s="0"/>
      <c r="BF1080" s="0"/>
      <c r="BG1080" s="0"/>
      <c r="BI1080" s="0"/>
      <c r="BJ1080" s="0"/>
      <c r="BK1080" s="0"/>
      <c r="BM1080" s="0"/>
      <c r="BN1080" s="0"/>
      <c r="BO1080" s="0"/>
    </row>
    <row r="1081" customFormat="false" ht="12.75" hidden="false" customHeight="false" outlineLevel="0" collapsed="false">
      <c r="A1081" s="0"/>
      <c r="B1081" s="0"/>
      <c r="C1081" s="0"/>
      <c r="E1081" s="0"/>
      <c r="F1081" s="0"/>
      <c r="G1081" s="0"/>
      <c r="I1081" s="0"/>
      <c r="J1081" s="0"/>
      <c r="K1081" s="0"/>
      <c r="M1081" s="0"/>
      <c r="N1081" s="0"/>
      <c r="O1081" s="0"/>
      <c r="Q1081" s="0"/>
      <c r="R1081" s="0"/>
      <c r="S1081" s="0"/>
      <c r="U1081" s="0"/>
      <c r="V1081" s="0"/>
      <c r="W1081" s="0"/>
      <c r="Y1081" s="0"/>
      <c r="Z1081" s="0"/>
      <c r="AA1081" s="0"/>
      <c r="AC1081" s="0"/>
      <c r="AD1081" s="0"/>
      <c r="AE1081" s="0"/>
      <c r="AG1081" s="0"/>
      <c r="AH1081" s="0"/>
      <c r="AI1081" s="0"/>
      <c r="AK1081" s="0"/>
      <c r="AL1081" s="0"/>
      <c r="AM1081" s="0"/>
      <c r="AO1081" s="0"/>
      <c r="AP1081" s="0"/>
      <c r="AQ1081" s="0"/>
      <c r="AS1081" s="0"/>
      <c r="AT1081" s="0"/>
      <c r="AU1081" s="0"/>
      <c r="AW1081" s="0"/>
      <c r="AX1081" s="0"/>
      <c r="AY1081" s="0"/>
      <c r="BA1081" s="0"/>
      <c r="BB1081" s="0"/>
      <c r="BC1081" s="0"/>
      <c r="BE1081" s="0"/>
      <c r="BF1081" s="0"/>
      <c r="BG1081" s="0"/>
      <c r="BI1081" s="0"/>
      <c r="BJ1081" s="0"/>
      <c r="BK1081" s="0"/>
      <c r="BM1081" s="0"/>
      <c r="BN1081" s="0"/>
      <c r="BO1081" s="0"/>
    </row>
    <row r="1082" customFormat="false" ht="12.75" hidden="false" customHeight="false" outlineLevel="0" collapsed="false">
      <c r="A1082" s="0"/>
      <c r="B1082" s="0"/>
      <c r="C1082" s="0"/>
      <c r="E1082" s="0"/>
      <c r="F1082" s="0"/>
      <c r="G1082" s="0"/>
      <c r="I1082" s="0"/>
      <c r="J1082" s="0"/>
      <c r="K1082" s="0"/>
      <c r="M1082" s="0"/>
      <c r="N1082" s="0"/>
      <c r="O1082" s="0"/>
      <c r="Q1082" s="0"/>
      <c r="R1082" s="0"/>
      <c r="S1082" s="0"/>
      <c r="U1082" s="0"/>
      <c r="V1082" s="0"/>
      <c r="W1082" s="0"/>
      <c r="Y1082" s="0"/>
      <c r="Z1082" s="0"/>
      <c r="AA1082" s="0"/>
      <c r="AC1082" s="0"/>
      <c r="AD1082" s="0"/>
      <c r="AE1082" s="0"/>
      <c r="AG1082" s="0"/>
      <c r="AH1082" s="0"/>
      <c r="AI1082" s="0"/>
      <c r="AK1082" s="0"/>
      <c r="AL1082" s="0"/>
      <c r="AM1082" s="0"/>
      <c r="AO1082" s="0"/>
      <c r="AP1082" s="0"/>
      <c r="AQ1082" s="0"/>
      <c r="AS1082" s="0"/>
      <c r="AT1082" s="0"/>
      <c r="AU1082" s="0"/>
      <c r="AW1082" s="0"/>
      <c r="AX1082" s="0"/>
      <c r="AY1082" s="0"/>
      <c r="BA1082" s="0"/>
      <c r="BB1082" s="0"/>
      <c r="BC1082" s="0"/>
      <c r="BE1082" s="0"/>
      <c r="BF1082" s="0"/>
      <c r="BG1082" s="0"/>
      <c r="BI1082" s="0"/>
      <c r="BJ1082" s="0"/>
      <c r="BK1082" s="0"/>
      <c r="BM1082" s="0"/>
      <c r="BN1082" s="0"/>
      <c r="BO1082" s="0"/>
    </row>
    <row r="1083" customFormat="false" ht="12.75" hidden="false" customHeight="false" outlineLevel="0" collapsed="false">
      <c r="A1083" s="0"/>
      <c r="B1083" s="0"/>
      <c r="C1083" s="0"/>
      <c r="E1083" s="0"/>
      <c r="F1083" s="0"/>
      <c r="G1083" s="0"/>
      <c r="I1083" s="0"/>
      <c r="J1083" s="0"/>
      <c r="K1083" s="0"/>
      <c r="M1083" s="0"/>
      <c r="N1083" s="0"/>
      <c r="O1083" s="0"/>
      <c r="Q1083" s="0"/>
      <c r="R1083" s="0"/>
      <c r="S1083" s="0"/>
      <c r="U1083" s="0"/>
      <c r="V1083" s="0"/>
      <c r="W1083" s="0"/>
      <c r="Y1083" s="0"/>
      <c r="Z1083" s="0"/>
      <c r="AA1083" s="0"/>
      <c r="AC1083" s="0"/>
      <c r="AD1083" s="0"/>
      <c r="AE1083" s="0"/>
      <c r="AG1083" s="0"/>
      <c r="AH1083" s="0"/>
      <c r="AI1083" s="0"/>
      <c r="AK1083" s="0"/>
      <c r="AL1083" s="0"/>
      <c r="AM1083" s="0"/>
      <c r="AO1083" s="0"/>
      <c r="AP1083" s="0"/>
      <c r="AQ1083" s="0"/>
      <c r="AS1083" s="0"/>
      <c r="AT1083" s="0"/>
      <c r="AU1083" s="0"/>
      <c r="AW1083" s="0"/>
      <c r="AX1083" s="0"/>
      <c r="AY1083" s="0"/>
      <c r="BA1083" s="0"/>
      <c r="BB1083" s="0"/>
      <c r="BC1083" s="0"/>
      <c r="BE1083" s="0"/>
      <c r="BF1083" s="0"/>
      <c r="BG1083" s="0"/>
      <c r="BI1083" s="0"/>
      <c r="BJ1083" s="0"/>
      <c r="BK1083" s="0"/>
      <c r="BM1083" s="0"/>
      <c r="BN1083" s="0"/>
      <c r="BO1083" s="0"/>
    </row>
    <row r="1084" customFormat="false" ht="12.75" hidden="false" customHeight="false" outlineLevel="0" collapsed="false">
      <c r="A1084" s="0"/>
      <c r="B1084" s="0"/>
      <c r="C1084" s="0"/>
      <c r="E1084" s="0"/>
      <c r="F1084" s="0"/>
      <c r="G1084" s="0"/>
      <c r="I1084" s="0"/>
      <c r="J1084" s="0"/>
      <c r="K1084" s="0"/>
      <c r="M1084" s="0"/>
      <c r="N1084" s="0"/>
      <c r="O1084" s="0"/>
      <c r="Q1084" s="0"/>
      <c r="R1084" s="0"/>
      <c r="S1084" s="0"/>
      <c r="U1084" s="0"/>
      <c r="V1084" s="0"/>
      <c r="W1084" s="0"/>
      <c r="Y1084" s="0"/>
      <c r="Z1084" s="0"/>
      <c r="AA1084" s="0"/>
      <c r="AC1084" s="0"/>
      <c r="AD1084" s="0"/>
      <c r="AE1084" s="0"/>
      <c r="AG1084" s="0"/>
      <c r="AH1084" s="0"/>
      <c r="AI1084" s="0"/>
      <c r="AK1084" s="0"/>
      <c r="AL1084" s="0"/>
      <c r="AM1084" s="0"/>
      <c r="AO1084" s="0"/>
      <c r="AP1084" s="0"/>
      <c r="AQ1084" s="0"/>
      <c r="AS1084" s="0"/>
      <c r="AT1084" s="0"/>
      <c r="AU1084" s="0"/>
      <c r="AW1084" s="0"/>
      <c r="AX1084" s="0"/>
      <c r="AY1084" s="0"/>
      <c r="BA1084" s="0"/>
      <c r="BB1084" s="0"/>
      <c r="BC1084" s="0"/>
      <c r="BE1084" s="0"/>
      <c r="BF1084" s="0"/>
      <c r="BG1084" s="0"/>
      <c r="BI1084" s="0"/>
      <c r="BJ1084" s="0"/>
      <c r="BK1084" s="0"/>
      <c r="BM1084" s="0"/>
      <c r="BN1084" s="0"/>
      <c r="BO1084" s="0"/>
    </row>
    <row r="1085" customFormat="false" ht="12.75" hidden="false" customHeight="false" outlineLevel="0" collapsed="false">
      <c r="A1085" s="0"/>
      <c r="B1085" s="0"/>
      <c r="C1085" s="0"/>
      <c r="E1085" s="0"/>
      <c r="F1085" s="0"/>
      <c r="G1085" s="0"/>
      <c r="I1085" s="0"/>
      <c r="J1085" s="0"/>
      <c r="K1085" s="0"/>
      <c r="M1085" s="0"/>
      <c r="N1085" s="0"/>
      <c r="O1085" s="0"/>
      <c r="Q1085" s="0"/>
      <c r="R1085" s="0"/>
      <c r="S1085" s="0"/>
      <c r="U1085" s="0"/>
      <c r="V1085" s="0"/>
      <c r="W1085" s="0"/>
      <c r="Y1085" s="0"/>
      <c r="Z1085" s="0"/>
      <c r="AA1085" s="0"/>
      <c r="AC1085" s="0"/>
      <c r="AD1085" s="0"/>
      <c r="AE1085" s="0"/>
      <c r="AG1085" s="0"/>
      <c r="AH1085" s="0"/>
      <c r="AI1085" s="0"/>
      <c r="AK1085" s="0"/>
      <c r="AL1085" s="0"/>
      <c r="AM1085" s="0"/>
      <c r="AO1085" s="0"/>
      <c r="AP1085" s="0"/>
      <c r="AQ1085" s="0"/>
      <c r="AS1085" s="0"/>
      <c r="AT1085" s="0"/>
      <c r="AU1085" s="0"/>
      <c r="AW1085" s="0"/>
      <c r="AX1085" s="0"/>
      <c r="AY1085" s="0"/>
      <c r="BA1085" s="0"/>
      <c r="BB1085" s="0"/>
      <c r="BC1085" s="0"/>
      <c r="BE1085" s="0"/>
      <c r="BF1085" s="0"/>
      <c r="BG1085" s="0"/>
      <c r="BI1085" s="0"/>
      <c r="BJ1085" s="0"/>
      <c r="BK1085" s="0"/>
      <c r="BM1085" s="0"/>
      <c r="BN1085" s="0"/>
      <c r="BO1085" s="0"/>
    </row>
    <row r="1086" customFormat="false" ht="12.75" hidden="false" customHeight="false" outlineLevel="0" collapsed="false">
      <c r="A1086" s="0"/>
      <c r="B1086" s="0"/>
      <c r="C1086" s="0"/>
      <c r="E1086" s="0"/>
      <c r="F1086" s="0"/>
      <c r="G1086" s="0"/>
      <c r="I1086" s="0"/>
      <c r="J1086" s="0"/>
      <c r="K1086" s="0"/>
      <c r="M1086" s="0"/>
      <c r="N1086" s="0"/>
      <c r="O1086" s="0"/>
      <c r="Q1086" s="0"/>
      <c r="R1086" s="0"/>
      <c r="S1086" s="0"/>
      <c r="U1086" s="0"/>
      <c r="V1086" s="0"/>
      <c r="W1086" s="0"/>
      <c r="Y1086" s="0"/>
      <c r="Z1086" s="0"/>
      <c r="AA1086" s="0"/>
      <c r="AC1086" s="0"/>
      <c r="AD1086" s="0"/>
      <c r="AE1086" s="0"/>
      <c r="AG1086" s="0"/>
      <c r="AH1086" s="0"/>
      <c r="AI1086" s="0"/>
      <c r="AK1086" s="0"/>
      <c r="AL1086" s="0"/>
      <c r="AM1086" s="0"/>
      <c r="AO1086" s="0"/>
      <c r="AP1086" s="0"/>
      <c r="AQ1086" s="0"/>
      <c r="AS1086" s="0"/>
      <c r="AT1086" s="0"/>
      <c r="AU1086" s="0"/>
      <c r="AW1086" s="0"/>
      <c r="AX1086" s="0"/>
      <c r="AY1086" s="0"/>
      <c r="BA1086" s="0"/>
      <c r="BB1086" s="0"/>
      <c r="BC1086" s="0"/>
      <c r="BE1086" s="0"/>
      <c r="BF1086" s="0"/>
      <c r="BG1086" s="0"/>
      <c r="BI1086" s="0"/>
      <c r="BJ1086" s="0"/>
      <c r="BK1086" s="0"/>
      <c r="BM1086" s="0"/>
      <c r="BN1086" s="0"/>
      <c r="BO1086" s="0"/>
    </row>
    <row r="1087" customFormat="false" ht="12.75" hidden="false" customHeight="false" outlineLevel="0" collapsed="false">
      <c r="A1087" s="0"/>
      <c r="B1087" s="0"/>
      <c r="C1087" s="0"/>
      <c r="E1087" s="0"/>
      <c r="F1087" s="0"/>
      <c r="G1087" s="0"/>
      <c r="I1087" s="0"/>
      <c r="J1087" s="0"/>
      <c r="K1087" s="0"/>
      <c r="M1087" s="0"/>
      <c r="N1087" s="0"/>
      <c r="O1087" s="0"/>
      <c r="Q1087" s="0"/>
      <c r="R1087" s="0"/>
      <c r="S1087" s="0"/>
      <c r="U1087" s="0"/>
      <c r="V1087" s="0"/>
      <c r="W1087" s="0"/>
      <c r="Y1087" s="0"/>
      <c r="Z1087" s="0"/>
      <c r="AA1087" s="0"/>
      <c r="AC1087" s="0"/>
      <c r="AD1087" s="0"/>
      <c r="AE1087" s="0"/>
      <c r="AG1087" s="0"/>
      <c r="AH1087" s="0"/>
      <c r="AI1087" s="0"/>
      <c r="AK1087" s="0"/>
      <c r="AL1087" s="0"/>
      <c r="AM1087" s="0"/>
      <c r="AO1087" s="0"/>
      <c r="AP1087" s="0"/>
      <c r="AQ1087" s="0"/>
      <c r="AS1087" s="0"/>
      <c r="AT1087" s="0"/>
      <c r="AU1087" s="0"/>
      <c r="AW1087" s="0"/>
      <c r="AX1087" s="0"/>
      <c r="AY1087" s="0"/>
      <c r="BA1087" s="0"/>
      <c r="BB1087" s="0"/>
      <c r="BC1087" s="0"/>
      <c r="BE1087" s="0"/>
      <c r="BF1087" s="0"/>
      <c r="BG1087" s="0"/>
      <c r="BI1087" s="0"/>
      <c r="BJ1087" s="0"/>
      <c r="BK1087" s="0"/>
      <c r="BM1087" s="0"/>
      <c r="BN1087" s="0"/>
      <c r="BO1087" s="0"/>
    </row>
    <row r="1088" customFormat="false" ht="12.75" hidden="false" customHeight="false" outlineLevel="0" collapsed="false">
      <c r="A1088" s="0"/>
      <c r="B1088" s="0"/>
      <c r="C1088" s="0"/>
      <c r="E1088" s="0"/>
      <c r="F1088" s="0"/>
      <c r="G1088" s="0"/>
      <c r="I1088" s="0"/>
      <c r="J1088" s="0"/>
      <c r="K1088" s="0"/>
      <c r="M1088" s="0"/>
      <c r="N1088" s="0"/>
      <c r="O1088" s="0"/>
      <c r="Q1088" s="0"/>
      <c r="R1088" s="0"/>
      <c r="S1088" s="0"/>
      <c r="U1088" s="0"/>
      <c r="V1088" s="0"/>
      <c r="W1088" s="0"/>
      <c r="Y1088" s="0"/>
      <c r="Z1088" s="0"/>
      <c r="AA1088" s="0"/>
      <c r="AC1088" s="0"/>
      <c r="AD1088" s="0"/>
      <c r="AE1088" s="0"/>
      <c r="AG1088" s="0"/>
      <c r="AH1088" s="0"/>
      <c r="AI1088" s="0"/>
      <c r="AK1088" s="0"/>
      <c r="AL1088" s="0"/>
      <c r="AM1088" s="0"/>
      <c r="AO1088" s="0"/>
      <c r="AP1088" s="0"/>
      <c r="AQ1088" s="0"/>
      <c r="AS1088" s="0"/>
      <c r="AT1088" s="0"/>
      <c r="AU1088" s="0"/>
      <c r="AW1088" s="0"/>
      <c r="AX1088" s="0"/>
      <c r="AY1088" s="0"/>
      <c r="BA1088" s="0"/>
      <c r="BB1088" s="0"/>
      <c r="BC1088" s="0"/>
      <c r="BE1088" s="0"/>
      <c r="BF1088" s="0"/>
      <c r="BG1088" s="0"/>
      <c r="BI1088" s="0"/>
      <c r="BJ1088" s="0"/>
      <c r="BK1088" s="0"/>
      <c r="BM1088" s="0"/>
      <c r="BN1088" s="0"/>
      <c r="BO1088" s="0"/>
    </row>
    <row r="1089" customFormat="false" ht="12.75" hidden="false" customHeight="false" outlineLevel="0" collapsed="false">
      <c r="A1089" s="0"/>
      <c r="B1089" s="0"/>
      <c r="C1089" s="0"/>
      <c r="E1089" s="0"/>
      <c r="F1089" s="0"/>
      <c r="G1089" s="0"/>
      <c r="I1089" s="0"/>
      <c r="J1089" s="0"/>
      <c r="K1089" s="0"/>
      <c r="M1089" s="0"/>
      <c r="N1089" s="0"/>
      <c r="O1089" s="0"/>
      <c r="Q1089" s="0"/>
      <c r="R1089" s="0"/>
      <c r="S1089" s="0"/>
      <c r="U1089" s="0"/>
      <c r="V1089" s="0"/>
      <c r="W1089" s="0"/>
      <c r="Y1089" s="0"/>
      <c r="Z1089" s="0"/>
      <c r="AA1089" s="0"/>
      <c r="AC1089" s="0"/>
      <c r="AD1089" s="0"/>
      <c r="AE1089" s="0"/>
      <c r="AG1089" s="0"/>
      <c r="AH1089" s="0"/>
      <c r="AI1089" s="0"/>
      <c r="AK1089" s="0"/>
      <c r="AL1089" s="0"/>
      <c r="AM1089" s="0"/>
      <c r="AO1089" s="0"/>
      <c r="AP1089" s="0"/>
      <c r="AQ1089" s="0"/>
      <c r="AS1089" s="0"/>
      <c r="AT1089" s="0"/>
      <c r="AU1089" s="0"/>
      <c r="AW1089" s="0"/>
      <c r="AX1089" s="0"/>
      <c r="AY1089" s="0"/>
      <c r="BA1089" s="0"/>
      <c r="BB1089" s="0"/>
      <c r="BC1089" s="0"/>
      <c r="BE1089" s="0"/>
      <c r="BF1089" s="0"/>
      <c r="BG1089" s="0"/>
      <c r="BI1089" s="0"/>
      <c r="BJ1089" s="0"/>
      <c r="BK1089" s="0"/>
      <c r="BM1089" s="0"/>
      <c r="BN1089" s="0"/>
      <c r="BO1089" s="0"/>
    </row>
    <row r="1090" customFormat="false" ht="12.75" hidden="false" customHeight="false" outlineLevel="0" collapsed="false">
      <c r="A1090" s="0"/>
      <c r="B1090" s="0"/>
      <c r="C1090" s="0"/>
      <c r="E1090" s="0"/>
      <c r="F1090" s="0"/>
      <c r="G1090" s="0"/>
      <c r="I1090" s="0"/>
      <c r="J1090" s="0"/>
      <c r="K1090" s="0"/>
      <c r="M1090" s="0"/>
      <c r="N1090" s="0"/>
      <c r="O1090" s="0"/>
      <c r="Q1090" s="0"/>
      <c r="R1090" s="0"/>
      <c r="S1090" s="0"/>
      <c r="U1090" s="0"/>
      <c r="V1090" s="0"/>
      <c r="W1090" s="0"/>
      <c r="Y1090" s="0"/>
      <c r="Z1090" s="0"/>
      <c r="AA1090" s="0"/>
      <c r="AC1090" s="0"/>
      <c r="AD1090" s="0"/>
      <c r="AE1090" s="0"/>
      <c r="AG1090" s="0"/>
      <c r="AH1090" s="0"/>
      <c r="AI1090" s="0"/>
      <c r="AK1090" s="0"/>
      <c r="AL1090" s="0"/>
      <c r="AM1090" s="0"/>
      <c r="AO1090" s="0"/>
      <c r="AP1090" s="0"/>
      <c r="AQ1090" s="0"/>
      <c r="AS1090" s="0"/>
      <c r="AT1090" s="0"/>
      <c r="AU1090" s="0"/>
      <c r="AW1090" s="0"/>
      <c r="AX1090" s="0"/>
      <c r="AY1090" s="0"/>
      <c r="BA1090" s="0"/>
      <c r="BB1090" s="0"/>
      <c r="BC1090" s="0"/>
      <c r="BE1090" s="0"/>
      <c r="BF1090" s="0"/>
      <c r="BG1090" s="0"/>
      <c r="BI1090" s="0"/>
      <c r="BJ1090" s="0"/>
      <c r="BK1090" s="0"/>
      <c r="BM1090" s="0"/>
      <c r="BN1090" s="0"/>
      <c r="BO1090" s="0"/>
    </row>
    <row r="1091" customFormat="false" ht="12.75" hidden="false" customHeight="false" outlineLevel="0" collapsed="false">
      <c r="A1091" s="0"/>
      <c r="B1091" s="0"/>
      <c r="C1091" s="0"/>
      <c r="E1091" s="0"/>
      <c r="F1091" s="0"/>
      <c r="G1091" s="0"/>
      <c r="I1091" s="0"/>
      <c r="J1091" s="0"/>
      <c r="K1091" s="0"/>
      <c r="M1091" s="0"/>
      <c r="N1091" s="0"/>
      <c r="O1091" s="0"/>
      <c r="Q1091" s="0"/>
      <c r="R1091" s="0"/>
      <c r="S1091" s="0"/>
      <c r="U1091" s="0"/>
      <c r="V1091" s="0"/>
      <c r="W1091" s="0"/>
      <c r="Y1091" s="0"/>
      <c r="Z1091" s="0"/>
      <c r="AA1091" s="0"/>
      <c r="AC1091" s="0"/>
      <c r="AD1091" s="0"/>
      <c r="AE1091" s="0"/>
      <c r="AG1091" s="0"/>
      <c r="AH1091" s="0"/>
      <c r="AI1091" s="0"/>
      <c r="AK1091" s="0"/>
      <c r="AL1091" s="0"/>
      <c r="AM1091" s="0"/>
      <c r="AO1091" s="0"/>
      <c r="AP1091" s="0"/>
      <c r="AQ1091" s="0"/>
      <c r="AS1091" s="0"/>
      <c r="AT1091" s="0"/>
      <c r="AU1091" s="0"/>
      <c r="AW1091" s="0"/>
      <c r="AX1091" s="0"/>
      <c r="AY1091" s="0"/>
      <c r="BA1091" s="0"/>
      <c r="BB1091" s="0"/>
      <c r="BC1091" s="0"/>
      <c r="BE1091" s="0"/>
      <c r="BF1091" s="0"/>
      <c r="BG1091" s="0"/>
      <c r="BI1091" s="0"/>
      <c r="BJ1091" s="0"/>
      <c r="BK1091" s="0"/>
      <c r="BM1091" s="0"/>
      <c r="BN1091" s="0"/>
      <c r="BO1091" s="0"/>
    </row>
    <row r="1092" customFormat="false" ht="12.75" hidden="false" customHeight="false" outlineLevel="0" collapsed="false">
      <c r="A1092" s="0"/>
      <c r="B1092" s="0"/>
      <c r="C1092" s="0"/>
      <c r="E1092" s="0"/>
      <c r="F1092" s="0"/>
      <c r="G1092" s="0"/>
      <c r="I1092" s="0"/>
      <c r="J1092" s="0"/>
      <c r="K1092" s="0"/>
      <c r="M1092" s="0"/>
      <c r="N1092" s="0"/>
      <c r="O1092" s="0"/>
      <c r="Q1092" s="0"/>
      <c r="R1092" s="0"/>
      <c r="S1092" s="0"/>
      <c r="U1092" s="0"/>
      <c r="V1092" s="0"/>
      <c r="W1092" s="0"/>
      <c r="Y1092" s="0"/>
      <c r="Z1092" s="0"/>
      <c r="AA1092" s="0"/>
      <c r="AC1092" s="0"/>
      <c r="AD1092" s="0"/>
      <c r="AE1092" s="0"/>
      <c r="AG1092" s="0"/>
      <c r="AH1092" s="0"/>
      <c r="AI1092" s="0"/>
      <c r="AK1092" s="0"/>
      <c r="AL1092" s="0"/>
      <c r="AM1092" s="0"/>
      <c r="AO1092" s="0"/>
      <c r="AP1092" s="0"/>
      <c r="AQ1092" s="0"/>
      <c r="AS1092" s="0"/>
      <c r="AT1092" s="0"/>
      <c r="AU1092" s="0"/>
      <c r="AW1092" s="0"/>
      <c r="AX1092" s="0"/>
      <c r="AY1092" s="0"/>
      <c r="BA1092" s="0"/>
      <c r="BB1092" s="0"/>
      <c r="BC1092" s="0"/>
      <c r="BE1092" s="0"/>
      <c r="BF1092" s="0"/>
      <c r="BG1092" s="0"/>
      <c r="BI1092" s="0"/>
      <c r="BJ1092" s="0"/>
      <c r="BK1092" s="0"/>
      <c r="BM1092" s="0"/>
      <c r="BN1092" s="0"/>
      <c r="BO1092" s="0"/>
    </row>
    <row r="1093" customFormat="false" ht="12.75" hidden="false" customHeight="false" outlineLevel="0" collapsed="false">
      <c r="A1093" s="0"/>
      <c r="B1093" s="0"/>
      <c r="C1093" s="0"/>
      <c r="E1093" s="0"/>
      <c r="F1093" s="0"/>
      <c r="G1093" s="0"/>
      <c r="I1093" s="0"/>
      <c r="J1093" s="0"/>
      <c r="K1093" s="0"/>
      <c r="M1093" s="0"/>
      <c r="N1093" s="0"/>
      <c r="O1093" s="0"/>
      <c r="Q1093" s="0"/>
      <c r="R1093" s="0"/>
      <c r="S1093" s="0"/>
      <c r="U1093" s="0"/>
      <c r="V1093" s="0"/>
      <c r="W1093" s="0"/>
      <c r="Y1093" s="0"/>
      <c r="Z1093" s="0"/>
      <c r="AA1093" s="0"/>
      <c r="AC1093" s="0"/>
      <c r="AD1093" s="0"/>
      <c r="AE1093" s="0"/>
      <c r="AG1093" s="0"/>
      <c r="AH1093" s="0"/>
      <c r="AI1093" s="0"/>
      <c r="AK1093" s="0"/>
      <c r="AL1093" s="0"/>
      <c r="AM1093" s="0"/>
      <c r="AO1093" s="0"/>
      <c r="AP1093" s="0"/>
      <c r="AQ1093" s="0"/>
      <c r="AS1093" s="0"/>
      <c r="AT1093" s="0"/>
      <c r="AU1093" s="0"/>
      <c r="AW1093" s="0"/>
      <c r="AX1093" s="0"/>
      <c r="AY1093" s="0"/>
      <c r="BA1093" s="0"/>
      <c r="BB1093" s="0"/>
      <c r="BC1093" s="0"/>
      <c r="BE1093" s="0"/>
      <c r="BF1093" s="0"/>
      <c r="BG1093" s="0"/>
      <c r="BI1093" s="0"/>
      <c r="BJ1093" s="0"/>
      <c r="BK1093" s="0"/>
      <c r="BM1093" s="0"/>
      <c r="BN1093" s="0"/>
      <c r="BO1093" s="0"/>
    </row>
    <row r="1094" customFormat="false" ht="12.75" hidden="false" customHeight="false" outlineLevel="0" collapsed="false">
      <c r="A1094" s="0"/>
      <c r="B1094" s="0"/>
      <c r="C1094" s="0"/>
      <c r="E1094" s="0"/>
      <c r="F1094" s="0"/>
      <c r="G1094" s="0"/>
      <c r="I1094" s="0"/>
      <c r="J1094" s="0"/>
      <c r="K1094" s="0"/>
      <c r="M1094" s="0"/>
      <c r="N1094" s="0"/>
      <c r="O1094" s="0"/>
      <c r="Q1094" s="0"/>
      <c r="R1094" s="0"/>
      <c r="S1094" s="0"/>
      <c r="U1094" s="0"/>
      <c r="V1094" s="0"/>
      <c r="W1094" s="0"/>
      <c r="Y1094" s="0"/>
      <c r="Z1094" s="0"/>
      <c r="AA1094" s="0"/>
      <c r="AC1094" s="0"/>
      <c r="AD1094" s="0"/>
      <c r="AE1094" s="0"/>
      <c r="AG1094" s="0"/>
      <c r="AH1094" s="0"/>
      <c r="AI1094" s="0"/>
      <c r="AK1094" s="0"/>
      <c r="AL1094" s="0"/>
      <c r="AM1094" s="0"/>
      <c r="AO1094" s="0"/>
      <c r="AP1094" s="0"/>
      <c r="AQ1094" s="0"/>
      <c r="AS1094" s="0"/>
      <c r="AT1094" s="0"/>
      <c r="AU1094" s="0"/>
      <c r="AW1094" s="0"/>
      <c r="AX1094" s="0"/>
      <c r="AY1094" s="0"/>
      <c r="BA1094" s="0"/>
      <c r="BB1094" s="0"/>
      <c r="BC1094" s="0"/>
      <c r="BE1094" s="0"/>
      <c r="BF1094" s="0"/>
      <c r="BG1094" s="0"/>
      <c r="BI1094" s="0"/>
      <c r="BJ1094" s="0"/>
      <c r="BK1094" s="0"/>
      <c r="BM1094" s="0"/>
      <c r="BN1094" s="0"/>
      <c r="BO1094" s="0"/>
    </row>
    <row r="1095" customFormat="false" ht="12.75" hidden="false" customHeight="false" outlineLevel="0" collapsed="false">
      <c r="A1095" s="0"/>
      <c r="B1095" s="0"/>
      <c r="C1095" s="0"/>
      <c r="E1095" s="0"/>
      <c r="F1095" s="0"/>
      <c r="G1095" s="0"/>
      <c r="I1095" s="0"/>
      <c r="J1095" s="0"/>
      <c r="K1095" s="0"/>
      <c r="M1095" s="0"/>
      <c r="N1095" s="0"/>
      <c r="O1095" s="0"/>
      <c r="Q1095" s="0"/>
      <c r="R1095" s="0"/>
      <c r="S1095" s="0"/>
      <c r="U1095" s="0"/>
      <c r="V1095" s="0"/>
      <c r="W1095" s="0"/>
      <c r="Y1095" s="0"/>
      <c r="Z1095" s="0"/>
      <c r="AA1095" s="0"/>
      <c r="AC1095" s="0"/>
      <c r="AD1095" s="0"/>
      <c r="AE1095" s="0"/>
      <c r="AG1095" s="0"/>
      <c r="AH1095" s="0"/>
      <c r="AI1095" s="0"/>
      <c r="AK1095" s="0"/>
      <c r="AL1095" s="0"/>
      <c r="AM1095" s="0"/>
      <c r="AO1095" s="0"/>
      <c r="AP1095" s="0"/>
      <c r="AQ1095" s="0"/>
      <c r="AS1095" s="0"/>
      <c r="AT1095" s="0"/>
      <c r="AU1095" s="0"/>
      <c r="AW1095" s="0"/>
      <c r="AX1095" s="0"/>
      <c r="AY1095" s="0"/>
      <c r="BA1095" s="0"/>
      <c r="BB1095" s="0"/>
      <c r="BC1095" s="0"/>
      <c r="BE1095" s="0"/>
      <c r="BF1095" s="0"/>
      <c r="BG1095" s="0"/>
      <c r="BI1095" s="0"/>
      <c r="BJ1095" s="0"/>
      <c r="BK1095" s="0"/>
      <c r="BM1095" s="0"/>
      <c r="BN1095" s="0"/>
      <c r="BO1095" s="0"/>
    </row>
    <row r="1096" customFormat="false" ht="12.75" hidden="false" customHeight="false" outlineLevel="0" collapsed="false">
      <c r="A1096" s="0"/>
      <c r="B1096" s="0"/>
      <c r="C1096" s="0"/>
      <c r="E1096" s="0"/>
      <c r="F1096" s="0"/>
      <c r="G1096" s="0"/>
      <c r="I1096" s="0"/>
      <c r="J1096" s="0"/>
      <c r="K1096" s="0"/>
      <c r="M1096" s="0"/>
      <c r="N1096" s="0"/>
      <c r="O1096" s="0"/>
      <c r="Q1096" s="0"/>
      <c r="R1096" s="0"/>
      <c r="S1096" s="0"/>
      <c r="U1096" s="0"/>
      <c r="V1096" s="0"/>
      <c r="W1096" s="0"/>
      <c r="Y1096" s="0"/>
      <c r="Z1096" s="0"/>
      <c r="AA1096" s="0"/>
      <c r="AC1096" s="0"/>
      <c r="AD1096" s="0"/>
      <c r="AE1096" s="0"/>
      <c r="AG1096" s="0"/>
      <c r="AH1096" s="0"/>
      <c r="AI1096" s="0"/>
      <c r="AK1096" s="0"/>
      <c r="AL1096" s="0"/>
      <c r="AM1096" s="0"/>
      <c r="AO1096" s="0"/>
      <c r="AP1096" s="0"/>
      <c r="AQ1096" s="0"/>
      <c r="AS1096" s="0"/>
      <c r="AT1096" s="0"/>
      <c r="AU1096" s="0"/>
      <c r="AW1096" s="0"/>
      <c r="AX1096" s="0"/>
      <c r="AY1096" s="0"/>
      <c r="BA1096" s="0"/>
      <c r="BB1096" s="0"/>
      <c r="BC1096" s="0"/>
      <c r="BE1096" s="0"/>
      <c r="BF1096" s="0"/>
      <c r="BG1096" s="0"/>
      <c r="BI1096" s="0"/>
      <c r="BJ1096" s="0"/>
      <c r="BK1096" s="0"/>
      <c r="BM1096" s="0"/>
      <c r="BN1096" s="0"/>
      <c r="BO1096" s="0"/>
    </row>
    <row r="1097" customFormat="false" ht="12.75" hidden="false" customHeight="false" outlineLevel="0" collapsed="false">
      <c r="A1097" s="0"/>
      <c r="B1097" s="0"/>
      <c r="C1097" s="0"/>
      <c r="E1097" s="0"/>
      <c r="F1097" s="0"/>
      <c r="G1097" s="0"/>
      <c r="I1097" s="0"/>
      <c r="J1097" s="0"/>
      <c r="K1097" s="0"/>
      <c r="M1097" s="0"/>
      <c r="N1097" s="0"/>
      <c r="O1097" s="0"/>
      <c r="Q1097" s="0"/>
      <c r="R1097" s="0"/>
      <c r="S1097" s="0"/>
      <c r="U1097" s="0"/>
      <c r="V1097" s="0"/>
      <c r="W1097" s="0"/>
      <c r="Y1097" s="0"/>
      <c r="Z1097" s="0"/>
      <c r="AA1097" s="0"/>
      <c r="AC1097" s="0"/>
      <c r="AD1097" s="0"/>
      <c r="AE1097" s="0"/>
      <c r="AG1097" s="0"/>
      <c r="AH1097" s="0"/>
      <c r="AI1097" s="0"/>
      <c r="AK1097" s="0"/>
      <c r="AL1097" s="0"/>
      <c r="AM1097" s="0"/>
      <c r="AO1097" s="0"/>
      <c r="AP1097" s="0"/>
      <c r="AQ1097" s="0"/>
      <c r="AS1097" s="0"/>
      <c r="AT1097" s="0"/>
      <c r="AU1097" s="0"/>
      <c r="AW1097" s="0"/>
      <c r="AX1097" s="0"/>
      <c r="AY1097" s="0"/>
      <c r="BA1097" s="0"/>
      <c r="BB1097" s="0"/>
      <c r="BC1097" s="0"/>
      <c r="BE1097" s="0"/>
      <c r="BF1097" s="0"/>
      <c r="BG1097" s="0"/>
      <c r="BI1097" s="0"/>
      <c r="BJ1097" s="0"/>
      <c r="BK1097" s="0"/>
      <c r="BM1097" s="0"/>
      <c r="BN1097" s="0"/>
      <c r="BO1097" s="0"/>
    </row>
    <row r="1098" customFormat="false" ht="12.75" hidden="false" customHeight="false" outlineLevel="0" collapsed="false">
      <c r="A1098" s="0"/>
      <c r="B1098" s="0"/>
      <c r="C1098" s="0"/>
      <c r="E1098" s="0"/>
      <c r="F1098" s="0"/>
      <c r="G1098" s="0"/>
      <c r="I1098" s="0"/>
      <c r="J1098" s="0"/>
      <c r="K1098" s="0"/>
      <c r="M1098" s="0"/>
      <c r="N1098" s="0"/>
      <c r="O1098" s="0"/>
      <c r="Q1098" s="0"/>
      <c r="R1098" s="0"/>
      <c r="S1098" s="0"/>
      <c r="U1098" s="0"/>
      <c r="V1098" s="0"/>
      <c r="W1098" s="0"/>
      <c r="Y1098" s="0"/>
      <c r="Z1098" s="0"/>
      <c r="AA1098" s="0"/>
      <c r="AC1098" s="0"/>
      <c r="AD1098" s="0"/>
      <c r="AE1098" s="0"/>
      <c r="AG1098" s="0"/>
      <c r="AH1098" s="0"/>
      <c r="AI1098" s="0"/>
      <c r="AK1098" s="0"/>
      <c r="AL1098" s="0"/>
      <c r="AM1098" s="0"/>
      <c r="AO1098" s="0"/>
      <c r="AP1098" s="0"/>
      <c r="AQ1098" s="0"/>
      <c r="AS1098" s="0"/>
      <c r="AT1098" s="0"/>
      <c r="AU1098" s="0"/>
      <c r="AW1098" s="0"/>
      <c r="AX1098" s="0"/>
      <c r="AY1098" s="0"/>
      <c r="BA1098" s="0"/>
      <c r="BB1098" s="0"/>
      <c r="BC1098" s="0"/>
      <c r="BE1098" s="0"/>
      <c r="BF1098" s="0"/>
      <c r="BG1098" s="0"/>
      <c r="BI1098" s="0"/>
      <c r="BJ1098" s="0"/>
      <c r="BK1098" s="0"/>
      <c r="BM1098" s="0"/>
      <c r="BN1098" s="0"/>
      <c r="BO1098" s="0"/>
    </row>
    <row r="1099" customFormat="false" ht="12.75" hidden="false" customHeight="false" outlineLevel="0" collapsed="false">
      <c r="A1099" s="0"/>
      <c r="B1099" s="0"/>
      <c r="C1099" s="0"/>
      <c r="E1099" s="0"/>
      <c r="F1099" s="0"/>
      <c r="G1099" s="0"/>
      <c r="I1099" s="0"/>
      <c r="J1099" s="0"/>
      <c r="K1099" s="0"/>
      <c r="M1099" s="0"/>
      <c r="N1099" s="0"/>
      <c r="O1099" s="0"/>
      <c r="Q1099" s="0"/>
      <c r="R1099" s="0"/>
      <c r="S1099" s="0"/>
      <c r="U1099" s="0"/>
      <c r="V1099" s="0"/>
      <c r="W1099" s="0"/>
      <c r="Y1099" s="0"/>
      <c r="Z1099" s="0"/>
      <c r="AA1099" s="0"/>
      <c r="AC1099" s="0"/>
      <c r="AD1099" s="0"/>
      <c r="AE1099" s="0"/>
      <c r="AG1099" s="0"/>
      <c r="AH1099" s="0"/>
      <c r="AI1099" s="0"/>
      <c r="AK1099" s="0"/>
      <c r="AL1099" s="0"/>
      <c r="AM1099" s="0"/>
      <c r="AO1099" s="0"/>
      <c r="AP1099" s="0"/>
      <c r="AQ1099" s="0"/>
      <c r="AS1099" s="0"/>
      <c r="AT1099" s="0"/>
      <c r="AU1099" s="0"/>
      <c r="AW1099" s="0"/>
      <c r="AX1099" s="0"/>
      <c r="AY1099" s="0"/>
      <c r="BA1099" s="0"/>
      <c r="BB1099" s="0"/>
      <c r="BC1099" s="0"/>
      <c r="BE1099" s="0"/>
      <c r="BF1099" s="0"/>
      <c r="BG1099" s="0"/>
      <c r="BI1099" s="0"/>
      <c r="BJ1099" s="0"/>
      <c r="BK1099" s="0"/>
      <c r="BM1099" s="0"/>
      <c r="BN1099" s="0"/>
      <c r="BO1099" s="0"/>
    </row>
    <row r="1100" customFormat="false" ht="12.75" hidden="false" customHeight="false" outlineLevel="0" collapsed="false">
      <c r="A1100" s="0"/>
      <c r="B1100" s="0"/>
      <c r="C1100" s="0"/>
      <c r="E1100" s="0"/>
      <c r="F1100" s="0"/>
      <c r="G1100" s="0"/>
      <c r="I1100" s="0"/>
      <c r="J1100" s="0"/>
      <c r="K1100" s="0"/>
      <c r="M1100" s="0"/>
      <c r="N1100" s="0"/>
      <c r="O1100" s="0"/>
      <c r="Q1100" s="0"/>
      <c r="R1100" s="0"/>
      <c r="S1100" s="0"/>
      <c r="U1100" s="0"/>
      <c r="V1100" s="0"/>
      <c r="W1100" s="0"/>
      <c r="Y1100" s="0"/>
      <c r="Z1100" s="0"/>
      <c r="AA1100" s="0"/>
      <c r="AC1100" s="0"/>
      <c r="AD1100" s="0"/>
      <c r="AE1100" s="0"/>
      <c r="AG1100" s="0"/>
      <c r="AH1100" s="0"/>
      <c r="AI1100" s="0"/>
      <c r="AK1100" s="0"/>
      <c r="AL1100" s="0"/>
      <c r="AM1100" s="0"/>
      <c r="AO1100" s="0"/>
      <c r="AP1100" s="0"/>
      <c r="AQ1100" s="0"/>
      <c r="AS1100" s="0"/>
      <c r="AT1100" s="0"/>
      <c r="AU1100" s="0"/>
      <c r="AW1100" s="0"/>
      <c r="AX1100" s="0"/>
      <c r="AY1100" s="0"/>
      <c r="BA1100" s="0"/>
      <c r="BB1100" s="0"/>
      <c r="BC1100" s="0"/>
      <c r="BE1100" s="0"/>
      <c r="BF1100" s="0"/>
      <c r="BG1100" s="0"/>
      <c r="BI1100" s="0"/>
      <c r="BJ1100" s="0"/>
      <c r="BK1100" s="0"/>
      <c r="BM1100" s="0"/>
      <c r="BN1100" s="0"/>
      <c r="BO1100" s="0"/>
    </row>
    <row r="1101" customFormat="false" ht="12.75" hidden="false" customHeight="false" outlineLevel="0" collapsed="false">
      <c r="A1101" s="0"/>
      <c r="B1101" s="0"/>
      <c r="C1101" s="0"/>
      <c r="E1101" s="0"/>
      <c r="F1101" s="0"/>
      <c r="G1101" s="0"/>
      <c r="I1101" s="0"/>
      <c r="J1101" s="0"/>
      <c r="K1101" s="0"/>
      <c r="M1101" s="0"/>
      <c r="N1101" s="0"/>
      <c r="O1101" s="0"/>
      <c r="Q1101" s="0"/>
      <c r="R1101" s="0"/>
      <c r="S1101" s="0"/>
      <c r="U1101" s="0"/>
      <c r="V1101" s="0"/>
      <c r="W1101" s="0"/>
      <c r="Y1101" s="0"/>
      <c r="Z1101" s="0"/>
      <c r="AA1101" s="0"/>
      <c r="AC1101" s="0"/>
      <c r="AD1101" s="0"/>
      <c r="AE1101" s="0"/>
      <c r="AG1101" s="0"/>
      <c r="AH1101" s="0"/>
      <c r="AI1101" s="0"/>
      <c r="AK1101" s="0"/>
      <c r="AL1101" s="0"/>
      <c r="AM1101" s="0"/>
      <c r="AO1101" s="0"/>
      <c r="AP1101" s="0"/>
      <c r="AQ1101" s="0"/>
      <c r="AS1101" s="0"/>
      <c r="AT1101" s="0"/>
      <c r="AU1101" s="0"/>
      <c r="AW1101" s="0"/>
      <c r="AX1101" s="0"/>
      <c r="AY1101" s="0"/>
      <c r="BA1101" s="0"/>
      <c r="BB1101" s="0"/>
      <c r="BC1101" s="0"/>
      <c r="BE1101" s="0"/>
      <c r="BF1101" s="0"/>
      <c r="BG1101" s="0"/>
      <c r="BI1101" s="0"/>
      <c r="BJ1101" s="0"/>
      <c r="BK1101" s="0"/>
      <c r="BM1101" s="0"/>
      <c r="BN1101" s="0"/>
      <c r="BO1101" s="0"/>
    </row>
    <row r="1102" customFormat="false" ht="12.75" hidden="false" customHeight="false" outlineLevel="0" collapsed="false">
      <c r="A1102" s="0"/>
      <c r="B1102" s="0"/>
      <c r="C1102" s="0"/>
      <c r="E1102" s="0"/>
      <c r="F1102" s="0"/>
      <c r="G1102" s="0"/>
      <c r="I1102" s="0"/>
      <c r="J1102" s="0"/>
      <c r="K1102" s="0"/>
      <c r="M1102" s="0"/>
      <c r="N1102" s="0"/>
      <c r="O1102" s="0"/>
      <c r="Q1102" s="0"/>
      <c r="R1102" s="0"/>
      <c r="S1102" s="0"/>
      <c r="U1102" s="0"/>
      <c r="V1102" s="0"/>
      <c r="W1102" s="0"/>
      <c r="Y1102" s="0"/>
      <c r="Z1102" s="0"/>
      <c r="AA1102" s="0"/>
      <c r="AC1102" s="0"/>
      <c r="AD1102" s="0"/>
      <c r="AE1102" s="0"/>
      <c r="AG1102" s="0"/>
      <c r="AH1102" s="0"/>
      <c r="AI1102" s="0"/>
      <c r="AK1102" s="0"/>
      <c r="AL1102" s="0"/>
      <c r="AM1102" s="0"/>
      <c r="AO1102" s="0"/>
      <c r="AP1102" s="0"/>
      <c r="AQ1102" s="0"/>
      <c r="AS1102" s="0"/>
      <c r="AT1102" s="0"/>
      <c r="AU1102" s="0"/>
      <c r="AW1102" s="0"/>
      <c r="AX1102" s="0"/>
      <c r="AY1102" s="0"/>
      <c r="BA1102" s="0"/>
      <c r="BB1102" s="0"/>
      <c r="BC1102" s="0"/>
      <c r="BE1102" s="0"/>
      <c r="BF1102" s="0"/>
      <c r="BG1102" s="0"/>
      <c r="BI1102" s="0"/>
      <c r="BJ1102" s="0"/>
      <c r="BK1102" s="0"/>
      <c r="BM1102" s="0"/>
      <c r="BN1102" s="0"/>
      <c r="BO1102" s="0"/>
    </row>
    <row r="1103" customFormat="false" ht="12.75" hidden="false" customHeight="false" outlineLevel="0" collapsed="false">
      <c r="A1103" s="0"/>
      <c r="B1103" s="0"/>
      <c r="C1103" s="0"/>
      <c r="E1103" s="0"/>
      <c r="F1103" s="0"/>
      <c r="G1103" s="0"/>
      <c r="I1103" s="0"/>
      <c r="J1103" s="0"/>
      <c r="K1103" s="0"/>
      <c r="M1103" s="0"/>
      <c r="N1103" s="0"/>
      <c r="O1103" s="0"/>
      <c r="Q1103" s="0"/>
      <c r="R1103" s="0"/>
      <c r="S1103" s="0"/>
      <c r="U1103" s="0"/>
      <c r="V1103" s="0"/>
      <c r="W1103" s="0"/>
      <c r="Y1103" s="0"/>
      <c r="Z1103" s="0"/>
      <c r="AA1103" s="0"/>
      <c r="AC1103" s="0"/>
      <c r="AD1103" s="0"/>
      <c r="AE1103" s="0"/>
      <c r="AG1103" s="0"/>
      <c r="AH1103" s="0"/>
      <c r="AI1103" s="0"/>
      <c r="AK1103" s="0"/>
      <c r="AL1103" s="0"/>
      <c r="AM1103" s="0"/>
      <c r="AO1103" s="0"/>
      <c r="AP1103" s="0"/>
      <c r="AQ1103" s="0"/>
      <c r="AS1103" s="0"/>
      <c r="AT1103" s="0"/>
      <c r="AU1103" s="0"/>
      <c r="AW1103" s="0"/>
      <c r="AX1103" s="0"/>
      <c r="AY1103" s="0"/>
      <c r="BA1103" s="0"/>
      <c r="BB1103" s="0"/>
      <c r="BC1103" s="0"/>
      <c r="BE1103" s="0"/>
      <c r="BF1103" s="0"/>
      <c r="BG1103" s="0"/>
      <c r="BI1103" s="0"/>
      <c r="BJ1103" s="0"/>
      <c r="BK1103" s="0"/>
      <c r="BM1103" s="0"/>
      <c r="BN1103" s="0"/>
      <c r="BO1103" s="0"/>
    </row>
    <row r="1104" customFormat="false" ht="12.75" hidden="false" customHeight="false" outlineLevel="0" collapsed="false">
      <c r="A1104" s="0"/>
      <c r="B1104" s="0"/>
      <c r="C1104" s="0"/>
      <c r="E1104" s="0"/>
      <c r="F1104" s="0"/>
      <c r="G1104" s="0"/>
      <c r="I1104" s="0"/>
      <c r="J1104" s="0"/>
      <c r="K1104" s="0"/>
      <c r="M1104" s="0"/>
      <c r="N1104" s="0"/>
      <c r="O1104" s="0"/>
      <c r="Q1104" s="0"/>
      <c r="R1104" s="0"/>
      <c r="S1104" s="0"/>
      <c r="U1104" s="0"/>
      <c r="V1104" s="0"/>
      <c r="W1104" s="0"/>
      <c r="Y1104" s="0"/>
      <c r="Z1104" s="0"/>
      <c r="AA1104" s="0"/>
      <c r="AC1104" s="0"/>
      <c r="AD1104" s="0"/>
      <c r="AE1104" s="0"/>
      <c r="AG1104" s="0"/>
      <c r="AH1104" s="0"/>
      <c r="AI1104" s="0"/>
      <c r="AK1104" s="0"/>
      <c r="AL1104" s="0"/>
      <c r="AM1104" s="0"/>
      <c r="AO1104" s="0"/>
      <c r="AP1104" s="0"/>
      <c r="AQ1104" s="0"/>
      <c r="AS1104" s="0"/>
      <c r="AT1104" s="0"/>
      <c r="AU1104" s="0"/>
      <c r="AW1104" s="0"/>
      <c r="AX1104" s="0"/>
      <c r="AY1104" s="0"/>
      <c r="BA1104" s="0"/>
      <c r="BB1104" s="0"/>
      <c r="BC1104" s="0"/>
      <c r="BE1104" s="0"/>
      <c r="BF1104" s="0"/>
      <c r="BG1104" s="0"/>
      <c r="BI1104" s="0"/>
      <c r="BJ1104" s="0"/>
      <c r="BK1104" s="0"/>
      <c r="BM1104" s="0"/>
      <c r="BN1104" s="0"/>
      <c r="BO1104" s="0"/>
    </row>
    <row r="1105" customFormat="false" ht="12.75" hidden="false" customHeight="false" outlineLevel="0" collapsed="false">
      <c r="A1105" s="0"/>
      <c r="B1105" s="0"/>
      <c r="C1105" s="0"/>
      <c r="E1105" s="0"/>
      <c r="F1105" s="0"/>
      <c r="G1105" s="0"/>
      <c r="I1105" s="0"/>
      <c r="J1105" s="0"/>
      <c r="K1105" s="0"/>
      <c r="M1105" s="0"/>
      <c r="N1105" s="0"/>
      <c r="O1105" s="0"/>
      <c r="Q1105" s="0"/>
      <c r="R1105" s="0"/>
      <c r="S1105" s="0"/>
      <c r="U1105" s="0"/>
      <c r="V1105" s="0"/>
      <c r="W1105" s="0"/>
      <c r="Y1105" s="0"/>
      <c r="Z1105" s="0"/>
      <c r="AA1105" s="0"/>
      <c r="AC1105" s="0"/>
      <c r="AD1105" s="0"/>
      <c r="AE1105" s="0"/>
      <c r="AG1105" s="0"/>
      <c r="AH1105" s="0"/>
      <c r="AI1105" s="0"/>
      <c r="AK1105" s="0"/>
      <c r="AL1105" s="0"/>
      <c r="AM1105" s="0"/>
      <c r="AO1105" s="0"/>
      <c r="AP1105" s="0"/>
      <c r="AQ1105" s="0"/>
      <c r="AS1105" s="0"/>
      <c r="AT1105" s="0"/>
      <c r="AU1105" s="0"/>
      <c r="AW1105" s="0"/>
      <c r="AX1105" s="0"/>
      <c r="AY1105" s="0"/>
      <c r="BA1105" s="0"/>
      <c r="BB1105" s="0"/>
      <c r="BC1105" s="0"/>
      <c r="BE1105" s="0"/>
      <c r="BF1105" s="0"/>
      <c r="BG1105" s="0"/>
      <c r="BI1105" s="0"/>
      <c r="BJ1105" s="0"/>
      <c r="BK1105" s="0"/>
      <c r="BM1105" s="0"/>
      <c r="BN1105" s="0"/>
      <c r="BO1105" s="0"/>
    </row>
    <row r="1106" customFormat="false" ht="12.75" hidden="false" customHeight="false" outlineLevel="0" collapsed="false">
      <c r="A1106" s="0"/>
      <c r="B1106" s="0"/>
      <c r="C1106" s="0"/>
      <c r="E1106" s="0"/>
      <c r="F1106" s="0"/>
      <c r="G1106" s="0"/>
      <c r="I1106" s="0"/>
      <c r="J1106" s="0"/>
      <c r="K1106" s="0"/>
      <c r="M1106" s="0"/>
      <c r="N1106" s="0"/>
      <c r="O1106" s="0"/>
      <c r="Q1106" s="0"/>
      <c r="R1106" s="0"/>
      <c r="S1106" s="0"/>
      <c r="U1106" s="0"/>
      <c r="V1106" s="0"/>
      <c r="W1106" s="0"/>
      <c r="Y1106" s="0"/>
      <c r="Z1106" s="0"/>
      <c r="AA1106" s="0"/>
      <c r="AC1106" s="0"/>
      <c r="AD1106" s="0"/>
      <c r="AE1106" s="0"/>
      <c r="AG1106" s="0"/>
      <c r="AH1106" s="0"/>
      <c r="AI1106" s="0"/>
      <c r="AK1106" s="0"/>
      <c r="AL1106" s="0"/>
      <c r="AM1106" s="0"/>
      <c r="AO1106" s="0"/>
      <c r="AP1106" s="0"/>
      <c r="AQ1106" s="0"/>
      <c r="AS1106" s="0"/>
      <c r="AT1106" s="0"/>
      <c r="AU1106" s="0"/>
      <c r="AW1106" s="0"/>
      <c r="AX1106" s="0"/>
      <c r="AY1106" s="0"/>
      <c r="BA1106" s="0"/>
      <c r="BB1106" s="0"/>
      <c r="BC1106" s="0"/>
      <c r="BE1106" s="0"/>
      <c r="BF1106" s="0"/>
      <c r="BG1106" s="0"/>
      <c r="BI1106" s="0"/>
      <c r="BJ1106" s="0"/>
      <c r="BK1106" s="0"/>
      <c r="BM1106" s="0"/>
      <c r="BN1106" s="0"/>
      <c r="BO1106" s="0"/>
    </row>
    <row r="1107" customFormat="false" ht="12.75" hidden="false" customHeight="false" outlineLevel="0" collapsed="false">
      <c r="A1107" s="0"/>
      <c r="B1107" s="0"/>
      <c r="C1107" s="0"/>
      <c r="E1107" s="0"/>
      <c r="F1107" s="0"/>
      <c r="G1107" s="0"/>
      <c r="I1107" s="0"/>
      <c r="J1107" s="0"/>
      <c r="K1107" s="0"/>
      <c r="M1107" s="0"/>
      <c r="N1107" s="0"/>
      <c r="O1107" s="0"/>
      <c r="Q1107" s="0"/>
      <c r="R1107" s="0"/>
      <c r="S1107" s="0"/>
      <c r="U1107" s="0"/>
      <c r="V1107" s="0"/>
      <c r="W1107" s="0"/>
      <c r="Y1107" s="0"/>
      <c r="Z1107" s="0"/>
      <c r="AA1107" s="0"/>
      <c r="AC1107" s="0"/>
      <c r="AD1107" s="0"/>
      <c r="AE1107" s="0"/>
      <c r="AG1107" s="0"/>
      <c r="AH1107" s="0"/>
      <c r="AI1107" s="0"/>
      <c r="AK1107" s="0"/>
      <c r="AL1107" s="0"/>
      <c r="AM1107" s="0"/>
      <c r="AO1107" s="0"/>
      <c r="AP1107" s="0"/>
      <c r="AQ1107" s="0"/>
      <c r="AS1107" s="0"/>
      <c r="AT1107" s="0"/>
      <c r="AU1107" s="0"/>
      <c r="AW1107" s="0"/>
      <c r="AX1107" s="0"/>
      <c r="AY1107" s="0"/>
      <c r="BA1107" s="0"/>
      <c r="BB1107" s="0"/>
      <c r="BC1107" s="0"/>
      <c r="BE1107" s="0"/>
      <c r="BF1107" s="0"/>
      <c r="BG1107" s="0"/>
      <c r="BI1107" s="0"/>
      <c r="BJ1107" s="0"/>
      <c r="BK1107" s="0"/>
      <c r="BM1107" s="0"/>
      <c r="BN1107" s="0"/>
      <c r="BO1107" s="0"/>
    </row>
    <row r="1108" customFormat="false" ht="12.75" hidden="false" customHeight="false" outlineLevel="0" collapsed="false">
      <c r="A1108" s="0"/>
      <c r="B1108" s="0"/>
      <c r="C1108" s="0"/>
      <c r="E1108" s="0"/>
      <c r="F1108" s="0"/>
      <c r="G1108" s="0"/>
      <c r="I1108" s="0"/>
      <c r="J1108" s="0"/>
      <c r="K1108" s="0"/>
      <c r="M1108" s="0"/>
      <c r="N1108" s="0"/>
      <c r="O1108" s="0"/>
      <c r="Q1108" s="0"/>
      <c r="R1108" s="0"/>
      <c r="S1108" s="0"/>
      <c r="U1108" s="0"/>
      <c r="V1108" s="0"/>
      <c r="W1108" s="0"/>
      <c r="Y1108" s="0"/>
      <c r="Z1108" s="0"/>
      <c r="AA1108" s="0"/>
      <c r="AC1108" s="0"/>
      <c r="AD1108" s="0"/>
      <c r="AE1108" s="0"/>
      <c r="AG1108" s="0"/>
      <c r="AH1108" s="0"/>
      <c r="AI1108" s="0"/>
      <c r="AK1108" s="0"/>
      <c r="AL1108" s="0"/>
      <c r="AM1108" s="0"/>
      <c r="AO1108" s="0"/>
      <c r="AP1108" s="0"/>
      <c r="AQ1108" s="0"/>
      <c r="AS1108" s="0"/>
      <c r="AT1108" s="0"/>
      <c r="AU1108" s="0"/>
      <c r="AW1108" s="0"/>
      <c r="AX1108" s="0"/>
      <c r="AY1108" s="0"/>
      <c r="BA1108" s="0"/>
      <c r="BB1108" s="0"/>
      <c r="BC1108" s="0"/>
      <c r="BE1108" s="0"/>
      <c r="BF1108" s="0"/>
      <c r="BG1108" s="0"/>
      <c r="BI1108" s="0"/>
      <c r="BJ1108" s="0"/>
      <c r="BK1108" s="0"/>
      <c r="BM1108" s="0"/>
      <c r="BN1108" s="0"/>
      <c r="BO1108" s="0"/>
    </row>
    <row r="1109" customFormat="false" ht="12.75" hidden="false" customHeight="false" outlineLevel="0" collapsed="false">
      <c r="A1109" s="0"/>
      <c r="B1109" s="0"/>
      <c r="C1109" s="0"/>
      <c r="E1109" s="0"/>
      <c r="F1109" s="0"/>
      <c r="G1109" s="0"/>
      <c r="I1109" s="0"/>
      <c r="J1109" s="0"/>
      <c r="K1109" s="0"/>
      <c r="M1109" s="0"/>
      <c r="N1109" s="0"/>
      <c r="O1109" s="0"/>
      <c r="Q1109" s="0"/>
      <c r="R1109" s="0"/>
      <c r="S1109" s="0"/>
      <c r="U1109" s="0"/>
      <c r="V1109" s="0"/>
      <c r="W1109" s="0"/>
      <c r="Y1109" s="0"/>
      <c r="Z1109" s="0"/>
      <c r="AA1109" s="0"/>
      <c r="AC1109" s="0"/>
      <c r="AD1109" s="0"/>
      <c r="AE1109" s="0"/>
      <c r="AG1109" s="0"/>
      <c r="AH1109" s="0"/>
      <c r="AI1109" s="0"/>
      <c r="AK1109" s="0"/>
      <c r="AL1109" s="0"/>
      <c r="AM1109" s="0"/>
      <c r="AO1109" s="0"/>
      <c r="AP1109" s="0"/>
      <c r="AQ1109" s="0"/>
      <c r="AS1109" s="0"/>
      <c r="AT1109" s="0"/>
      <c r="AU1109" s="0"/>
      <c r="AW1109" s="0"/>
      <c r="AX1109" s="0"/>
      <c r="AY1109" s="0"/>
      <c r="BA1109" s="0"/>
      <c r="BB1109" s="0"/>
      <c r="BC1109" s="0"/>
      <c r="BE1109" s="0"/>
      <c r="BF1109" s="0"/>
      <c r="BG1109" s="0"/>
      <c r="BI1109" s="0"/>
      <c r="BJ1109" s="0"/>
      <c r="BK1109" s="0"/>
      <c r="BM1109" s="0"/>
      <c r="BN1109" s="0"/>
      <c r="BO1109" s="0"/>
    </row>
    <row r="1110" customFormat="false" ht="12.75" hidden="false" customHeight="false" outlineLevel="0" collapsed="false">
      <c r="A1110" s="0"/>
      <c r="B1110" s="0"/>
      <c r="C1110" s="0"/>
      <c r="E1110" s="0"/>
      <c r="F1110" s="0"/>
      <c r="G1110" s="0"/>
      <c r="I1110" s="0"/>
      <c r="J1110" s="0"/>
      <c r="K1110" s="0"/>
      <c r="M1110" s="0"/>
      <c r="N1110" s="0"/>
      <c r="O1110" s="0"/>
      <c r="Q1110" s="0"/>
      <c r="R1110" s="0"/>
      <c r="S1110" s="0"/>
      <c r="U1110" s="0"/>
      <c r="V1110" s="0"/>
      <c r="W1110" s="0"/>
      <c r="Y1110" s="0"/>
      <c r="Z1110" s="0"/>
      <c r="AA1110" s="0"/>
      <c r="AC1110" s="0"/>
      <c r="AD1110" s="0"/>
      <c r="AE1110" s="0"/>
      <c r="AG1110" s="0"/>
      <c r="AH1110" s="0"/>
      <c r="AI1110" s="0"/>
      <c r="AK1110" s="0"/>
      <c r="AL1110" s="0"/>
      <c r="AM1110" s="0"/>
      <c r="AO1110" s="0"/>
      <c r="AP1110" s="0"/>
      <c r="AQ1110" s="0"/>
      <c r="AS1110" s="0"/>
      <c r="AT1110" s="0"/>
      <c r="AU1110" s="0"/>
      <c r="AW1110" s="0"/>
      <c r="AX1110" s="0"/>
      <c r="AY1110" s="0"/>
      <c r="BA1110" s="0"/>
      <c r="BB1110" s="0"/>
      <c r="BC1110" s="0"/>
      <c r="BE1110" s="0"/>
      <c r="BF1110" s="0"/>
      <c r="BG1110" s="0"/>
      <c r="BI1110" s="0"/>
      <c r="BJ1110" s="0"/>
      <c r="BK1110" s="0"/>
      <c r="BM1110" s="0"/>
      <c r="BN1110" s="0"/>
      <c r="BO1110" s="0"/>
    </row>
    <row r="1111" customFormat="false" ht="12.75" hidden="false" customHeight="false" outlineLevel="0" collapsed="false">
      <c r="A1111" s="0"/>
      <c r="B1111" s="0"/>
      <c r="C1111" s="0"/>
      <c r="E1111" s="0"/>
      <c r="F1111" s="0"/>
      <c r="G1111" s="0"/>
      <c r="I1111" s="0"/>
      <c r="J1111" s="0"/>
      <c r="K1111" s="0"/>
      <c r="M1111" s="0"/>
      <c r="N1111" s="0"/>
      <c r="O1111" s="0"/>
      <c r="Q1111" s="0"/>
      <c r="R1111" s="0"/>
      <c r="S1111" s="0"/>
      <c r="U1111" s="0"/>
      <c r="V1111" s="0"/>
      <c r="W1111" s="0"/>
      <c r="Y1111" s="0"/>
      <c r="Z1111" s="0"/>
      <c r="AA1111" s="0"/>
      <c r="AC1111" s="0"/>
      <c r="AD1111" s="0"/>
      <c r="AE1111" s="0"/>
      <c r="AG1111" s="0"/>
      <c r="AH1111" s="0"/>
      <c r="AI1111" s="0"/>
      <c r="AK1111" s="0"/>
      <c r="AL1111" s="0"/>
      <c r="AM1111" s="0"/>
      <c r="AO1111" s="0"/>
      <c r="AP1111" s="0"/>
      <c r="AQ1111" s="0"/>
      <c r="AS1111" s="0"/>
      <c r="AT1111" s="0"/>
      <c r="AU1111" s="0"/>
      <c r="AW1111" s="0"/>
      <c r="AX1111" s="0"/>
      <c r="AY1111" s="0"/>
      <c r="BA1111" s="0"/>
      <c r="BB1111" s="0"/>
      <c r="BC1111" s="0"/>
      <c r="BE1111" s="0"/>
      <c r="BF1111" s="0"/>
      <c r="BG1111" s="0"/>
      <c r="BI1111" s="0"/>
      <c r="BJ1111" s="0"/>
      <c r="BK1111" s="0"/>
      <c r="BM1111" s="0"/>
      <c r="BN1111" s="0"/>
      <c r="BO1111" s="0"/>
    </row>
    <row r="1112" customFormat="false" ht="12.75" hidden="false" customHeight="false" outlineLevel="0" collapsed="false">
      <c r="A1112" s="0"/>
      <c r="B1112" s="0"/>
      <c r="C1112" s="0"/>
      <c r="E1112" s="0"/>
      <c r="F1112" s="0"/>
      <c r="G1112" s="0"/>
      <c r="I1112" s="0"/>
      <c r="J1112" s="0"/>
      <c r="K1112" s="0"/>
      <c r="M1112" s="0"/>
      <c r="N1112" s="0"/>
      <c r="O1112" s="0"/>
      <c r="Q1112" s="0"/>
      <c r="R1112" s="0"/>
      <c r="S1112" s="0"/>
      <c r="U1112" s="0"/>
      <c r="V1112" s="0"/>
      <c r="W1112" s="0"/>
      <c r="Y1112" s="0"/>
      <c r="Z1112" s="0"/>
      <c r="AA1112" s="0"/>
      <c r="AC1112" s="0"/>
      <c r="AD1112" s="0"/>
      <c r="AE1112" s="0"/>
      <c r="AG1112" s="0"/>
      <c r="AH1112" s="0"/>
      <c r="AI1112" s="0"/>
      <c r="AK1112" s="0"/>
      <c r="AL1112" s="0"/>
      <c r="AM1112" s="0"/>
      <c r="AO1112" s="0"/>
      <c r="AP1112" s="0"/>
      <c r="AQ1112" s="0"/>
      <c r="AS1112" s="0"/>
      <c r="AT1112" s="0"/>
      <c r="AU1112" s="0"/>
      <c r="AW1112" s="0"/>
      <c r="AX1112" s="0"/>
      <c r="AY1112" s="0"/>
      <c r="BA1112" s="0"/>
      <c r="BB1112" s="0"/>
      <c r="BC1112" s="0"/>
      <c r="BE1112" s="0"/>
      <c r="BF1112" s="0"/>
      <c r="BG1112" s="0"/>
      <c r="BI1112" s="0"/>
      <c r="BJ1112" s="0"/>
      <c r="BK1112" s="0"/>
      <c r="BM1112" s="0"/>
      <c r="BN1112" s="0"/>
      <c r="BO1112" s="0"/>
    </row>
    <row r="1113" customFormat="false" ht="12.75" hidden="false" customHeight="false" outlineLevel="0" collapsed="false">
      <c r="A1113" s="0"/>
      <c r="B1113" s="0"/>
      <c r="C1113" s="0"/>
      <c r="E1113" s="0"/>
      <c r="F1113" s="0"/>
      <c r="G1113" s="0"/>
      <c r="I1113" s="0"/>
      <c r="J1113" s="0"/>
      <c r="K1113" s="0"/>
      <c r="M1113" s="0"/>
      <c r="N1113" s="0"/>
      <c r="O1113" s="0"/>
      <c r="Q1113" s="0"/>
      <c r="R1113" s="0"/>
      <c r="S1113" s="0"/>
      <c r="U1113" s="0"/>
      <c r="V1113" s="0"/>
      <c r="W1113" s="0"/>
      <c r="Y1113" s="0"/>
      <c r="Z1113" s="0"/>
      <c r="AA1113" s="0"/>
      <c r="AC1113" s="0"/>
      <c r="AD1113" s="0"/>
      <c r="AE1113" s="0"/>
      <c r="AG1113" s="0"/>
      <c r="AH1113" s="0"/>
      <c r="AI1113" s="0"/>
      <c r="AK1113" s="0"/>
      <c r="AL1113" s="0"/>
      <c r="AM1113" s="0"/>
      <c r="AO1113" s="0"/>
      <c r="AP1113" s="0"/>
      <c r="AQ1113" s="0"/>
      <c r="AS1113" s="0"/>
      <c r="AT1113" s="0"/>
      <c r="AU1113" s="0"/>
      <c r="AW1113" s="0"/>
      <c r="AX1113" s="0"/>
      <c r="AY1113" s="0"/>
      <c r="BA1113" s="0"/>
      <c r="BB1113" s="0"/>
      <c r="BC1113" s="0"/>
      <c r="BE1113" s="0"/>
      <c r="BF1113" s="0"/>
      <c r="BG1113" s="0"/>
      <c r="BI1113" s="0"/>
      <c r="BJ1113" s="0"/>
      <c r="BK1113" s="0"/>
      <c r="BM1113" s="0"/>
      <c r="BN1113" s="0"/>
      <c r="BO1113" s="0"/>
    </row>
    <row r="1114" customFormat="false" ht="12.75" hidden="false" customHeight="false" outlineLevel="0" collapsed="false">
      <c r="A1114" s="0"/>
      <c r="B1114" s="0"/>
      <c r="C1114" s="0"/>
      <c r="E1114" s="0"/>
      <c r="F1114" s="0"/>
      <c r="G1114" s="0"/>
      <c r="I1114" s="0"/>
      <c r="J1114" s="0"/>
      <c r="K1114" s="0"/>
      <c r="M1114" s="0"/>
      <c r="N1114" s="0"/>
      <c r="O1114" s="0"/>
      <c r="Q1114" s="0"/>
      <c r="R1114" s="0"/>
      <c r="S1114" s="0"/>
      <c r="U1114" s="0"/>
      <c r="V1114" s="0"/>
      <c r="W1114" s="0"/>
      <c r="Y1114" s="0"/>
      <c r="Z1114" s="0"/>
      <c r="AA1114" s="0"/>
      <c r="AC1114" s="0"/>
      <c r="AD1114" s="0"/>
      <c r="AE1114" s="0"/>
      <c r="AG1114" s="0"/>
      <c r="AH1114" s="0"/>
      <c r="AI1114" s="0"/>
      <c r="AK1114" s="0"/>
      <c r="AL1114" s="0"/>
      <c r="AM1114" s="0"/>
      <c r="AO1114" s="0"/>
      <c r="AP1114" s="0"/>
      <c r="AQ1114" s="0"/>
      <c r="AS1114" s="0"/>
      <c r="AT1114" s="0"/>
      <c r="AU1114" s="0"/>
      <c r="AW1114" s="0"/>
      <c r="AX1114" s="0"/>
      <c r="AY1114" s="0"/>
      <c r="BA1114" s="0"/>
      <c r="BB1114" s="0"/>
      <c r="BC1114" s="0"/>
      <c r="BE1114" s="0"/>
      <c r="BF1114" s="0"/>
      <c r="BG1114" s="0"/>
      <c r="BI1114" s="0"/>
      <c r="BJ1114" s="0"/>
      <c r="BK1114" s="0"/>
      <c r="BM1114" s="0"/>
      <c r="BN1114" s="0"/>
      <c r="BO1114" s="0"/>
    </row>
    <row r="1115" customFormat="false" ht="12.75" hidden="false" customHeight="false" outlineLevel="0" collapsed="false">
      <c r="A1115" s="0"/>
      <c r="B1115" s="0"/>
      <c r="C1115" s="0"/>
      <c r="E1115" s="0"/>
      <c r="F1115" s="0"/>
      <c r="G1115" s="0"/>
      <c r="I1115" s="0"/>
      <c r="J1115" s="0"/>
      <c r="K1115" s="0"/>
      <c r="M1115" s="0"/>
      <c r="N1115" s="0"/>
      <c r="O1115" s="0"/>
      <c r="Q1115" s="0"/>
      <c r="R1115" s="0"/>
      <c r="S1115" s="0"/>
      <c r="U1115" s="0"/>
      <c r="V1115" s="0"/>
      <c r="W1115" s="0"/>
      <c r="Y1115" s="0"/>
      <c r="Z1115" s="0"/>
      <c r="AA1115" s="0"/>
      <c r="AC1115" s="0"/>
      <c r="AD1115" s="0"/>
      <c r="AE1115" s="0"/>
      <c r="AG1115" s="0"/>
      <c r="AH1115" s="0"/>
      <c r="AI1115" s="0"/>
      <c r="AK1115" s="0"/>
      <c r="AL1115" s="0"/>
      <c r="AM1115" s="0"/>
      <c r="AO1115" s="0"/>
      <c r="AP1115" s="0"/>
      <c r="AQ1115" s="0"/>
      <c r="AS1115" s="0"/>
      <c r="AT1115" s="0"/>
      <c r="AU1115" s="0"/>
      <c r="AW1115" s="0"/>
      <c r="AX1115" s="0"/>
      <c r="AY1115" s="0"/>
      <c r="BA1115" s="0"/>
      <c r="BB1115" s="0"/>
      <c r="BC1115" s="0"/>
      <c r="BE1115" s="0"/>
      <c r="BF1115" s="0"/>
      <c r="BG1115" s="0"/>
      <c r="BI1115" s="0"/>
      <c r="BJ1115" s="0"/>
      <c r="BK1115" s="0"/>
      <c r="BM1115" s="0"/>
      <c r="BN1115" s="0"/>
      <c r="BO1115" s="0"/>
    </row>
    <row r="1116" customFormat="false" ht="12.75" hidden="false" customHeight="false" outlineLevel="0" collapsed="false">
      <c r="A1116" s="0"/>
      <c r="B1116" s="0"/>
      <c r="C1116" s="0"/>
      <c r="E1116" s="0"/>
      <c r="F1116" s="0"/>
      <c r="G1116" s="0"/>
      <c r="I1116" s="0"/>
      <c r="J1116" s="0"/>
      <c r="K1116" s="0"/>
      <c r="M1116" s="0"/>
      <c r="N1116" s="0"/>
      <c r="O1116" s="0"/>
      <c r="Q1116" s="0"/>
      <c r="R1116" s="0"/>
      <c r="S1116" s="0"/>
      <c r="U1116" s="0"/>
      <c r="V1116" s="0"/>
      <c r="W1116" s="0"/>
      <c r="Y1116" s="0"/>
      <c r="Z1116" s="0"/>
      <c r="AA1116" s="0"/>
      <c r="AC1116" s="0"/>
      <c r="AD1116" s="0"/>
      <c r="AE1116" s="0"/>
      <c r="AG1116" s="0"/>
      <c r="AH1116" s="0"/>
      <c r="AI1116" s="0"/>
      <c r="AK1116" s="0"/>
      <c r="AL1116" s="0"/>
      <c r="AM1116" s="0"/>
      <c r="AO1116" s="0"/>
      <c r="AP1116" s="0"/>
      <c r="AQ1116" s="0"/>
      <c r="AS1116" s="0"/>
      <c r="AT1116" s="0"/>
      <c r="AU1116" s="0"/>
      <c r="AW1116" s="0"/>
      <c r="AX1116" s="0"/>
      <c r="AY1116" s="0"/>
      <c r="BA1116" s="0"/>
      <c r="BB1116" s="0"/>
      <c r="BC1116" s="0"/>
      <c r="BE1116" s="0"/>
      <c r="BF1116" s="0"/>
      <c r="BG1116" s="0"/>
      <c r="BI1116" s="0"/>
      <c r="BJ1116" s="0"/>
      <c r="BK1116" s="0"/>
      <c r="BM1116" s="0"/>
      <c r="BN1116" s="0"/>
      <c r="BO1116" s="0"/>
    </row>
    <row r="1117" customFormat="false" ht="12.75" hidden="false" customHeight="false" outlineLevel="0" collapsed="false">
      <c r="A1117" s="0"/>
      <c r="B1117" s="0"/>
      <c r="C1117" s="0"/>
      <c r="E1117" s="0"/>
      <c r="F1117" s="0"/>
      <c r="G1117" s="0"/>
      <c r="I1117" s="0"/>
      <c r="J1117" s="0"/>
      <c r="K1117" s="0"/>
      <c r="M1117" s="0"/>
      <c r="N1117" s="0"/>
      <c r="O1117" s="0"/>
      <c r="Q1117" s="0"/>
      <c r="R1117" s="0"/>
      <c r="S1117" s="0"/>
      <c r="U1117" s="0"/>
      <c r="V1117" s="0"/>
      <c r="W1117" s="0"/>
      <c r="Y1117" s="0"/>
      <c r="Z1117" s="0"/>
      <c r="AA1117" s="0"/>
      <c r="AC1117" s="0"/>
      <c r="AD1117" s="0"/>
      <c r="AE1117" s="0"/>
      <c r="AG1117" s="0"/>
      <c r="AH1117" s="0"/>
      <c r="AI1117" s="0"/>
      <c r="AK1117" s="0"/>
      <c r="AL1117" s="0"/>
      <c r="AM1117" s="0"/>
      <c r="AO1117" s="0"/>
      <c r="AP1117" s="0"/>
      <c r="AQ1117" s="0"/>
      <c r="AS1117" s="0"/>
      <c r="AT1117" s="0"/>
      <c r="AU1117" s="0"/>
      <c r="AW1117" s="0"/>
      <c r="AX1117" s="0"/>
      <c r="AY1117" s="0"/>
      <c r="BA1117" s="0"/>
      <c r="BB1117" s="0"/>
      <c r="BC1117" s="0"/>
      <c r="BE1117" s="0"/>
      <c r="BF1117" s="0"/>
      <c r="BG1117" s="0"/>
      <c r="BI1117" s="0"/>
      <c r="BJ1117" s="0"/>
      <c r="BK1117" s="0"/>
      <c r="BM1117" s="0"/>
      <c r="BN1117" s="0"/>
      <c r="BO1117" s="0"/>
    </row>
    <row r="1118" customFormat="false" ht="12.75" hidden="false" customHeight="false" outlineLevel="0" collapsed="false">
      <c r="A1118" s="0"/>
      <c r="B1118" s="0"/>
      <c r="C1118" s="0"/>
      <c r="E1118" s="0"/>
      <c r="F1118" s="0"/>
      <c r="G1118" s="0"/>
      <c r="I1118" s="0"/>
      <c r="J1118" s="0"/>
      <c r="K1118" s="0"/>
      <c r="M1118" s="0"/>
      <c r="N1118" s="0"/>
      <c r="O1118" s="0"/>
      <c r="Q1118" s="0"/>
      <c r="R1118" s="0"/>
      <c r="S1118" s="0"/>
      <c r="U1118" s="0"/>
      <c r="V1118" s="0"/>
      <c r="W1118" s="0"/>
      <c r="Y1118" s="0"/>
      <c r="Z1118" s="0"/>
      <c r="AA1118" s="0"/>
      <c r="AC1118" s="0"/>
      <c r="AD1118" s="0"/>
      <c r="AE1118" s="0"/>
      <c r="AG1118" s="0"/>
      <c r="AH1118" s="0"/>
      <c r="AI1118" s="0"/>
      <c r="AK1118" s="0"/>
      <c r="AL1118" s="0"/>
      <c r="AM1118" s="0"/>
      <c r="AO1118" s="0"/>
      <c r="AP1118" s="0"/>
      <c r="AQ1118" s="0"/>
      <c r="AS1118" s="0"/>
      <c r="AT1118" s="0"/>
      <c r="AU1118" s="0"/>
      <c r="AW1118" s="0"/>
      <c r="AX1118" s="0"/>
      <c r="AY1118" s="0"/>
      <c r="BA1118" s="0"/>
      <c r="BB1118" s="0"/>
      <c r="BC1118" s="0"/>
      <c r="BE1118" s="0"/>
      <c r="BF1118" s="0"/>
      <c r="BG1118" s="0"/>
      <c r="BI1118" s="0"/>
      <c r="BJ1118" s="0"/>
      <c r="BK1118" s="0"/>
      <c r="BM1118" s="0"/>
      <c r="BN1118" s="0"/>
      <c r="BO1118" s="0"/>
    </row>
    <row r="1119" customFormat="false" ht="12.75" hidden="false" customHeight="false" outlineLevel="0" collapsed="false">
      <c r="A1119" s="0"/>
      <c r="B1119" s="0"/>
      <c r="C1119" s="0"/>
      <c r="E1119" s="0"/>
      <c r="F1119" s="0"/>
      <c r="G1119" s="0"/>
      <c r="I1119" s="0"/>
      <c r="J1119" s="0"/>
      <c r="K1119" s="0"/>
      <c r="M1119" s="0"/>
      <c r="N1119" s="0"/>
      <c r="O1119" s="0"/>
      <c r="Q1119" s="0"/>
      <c r="R1119" s="0"/>
      <c r="S1119" s="0"/>
      <c r="U1119" s="0"/>
      <c r="V1119" s="0"/>
      <c r="W1119" s="0"/>
      <c r="Y1119" s="0"/>
      <c r="Z1119" s="0"/>
      <c r="AA1119" s="0"/>
      <c r="AC1119" s="0"/>
      <c r="AD1119" s="0"/>
      <c r="AE1119" s="0"/>
      <c r="AG1119" s="0"/>
      <c r="AH1119" s="0"/>
      <c r="AI1119" s="0"/>
      <c r="AK1119" s="0"/>
      <c r="AL1119" s="0"/>
      <c r="AM1119" s="0"/>
      <c r="AO1119" s="0"/>
      <c r="AP1119" s="0"/>
      <c r="AQ1119" s="0"/>
      <c r="AS1119" s="0"/>
      <c r="AT1119" s="0"/>
      <c r="AU1119" s="0"/>
      <c r="AW1119" s="0"/>
      <c r="AX1119" s="0"/>
      <c r="AY1119" s="0"/>
      <c r="BA1119" s="0"/>
      <c r="BB1119" s="0"/>
      <c r="BC1119" s="0"/>
      <c r="BE1119" s="0"/>
      <c r="BF1119" s="0"/>
      <c r="BG1119" s="0"/>
      <c r="BI1119" s="0"/>
      <c r="BJ1119" s="0"/>
      <c r="BK1119" s="0"/>
      <c r="BM1119" s="0"/>
      <c r="BN1119" s="0"/>
      <c r="BO1119" s="0"/>
    </row>
    <row r="1120" customFormat="false" ht="12.75" hidden="false" customHeight="false" outlineLevel="0" collapsed="false">
      <c r="A1120" s="0"/>
      <c r="B1120" s="0"/>
      <c r="C1120" s="0"/>
      <c r="E1120" s="0"/>
      <c r="F1120" s="0"/>
      <c r="G1120" s="0"/>
      <c r="I1120" s="0"/>
      <c r="J1120" s="0"/>
      <c r="K1120" s="0"/>
      <c r="M1120" s="0"/>
      <c r="N1120" s="0"/>
      <c r="O1120" s="0"/>
      <c r="Q1120" s="0"/>
      <c r="R1120" s="0"/>
      <c r="S1120" s="0"/>
      <c r="U1120" s="0"/>
      <c r="V1120" s="0"/>
      <c r="W1120" s="0"/>
      <c r="Y1120" s="0"/>
      <c r="Z1120" s="0"/>
      <c r="AA1120" s="0"/>
      <c r="AC1120" s="0"/>
      <c r="AD1120" s="0"/>
      <c r="AE1120" s="0"/>
      <c r="AG1120" s="0"/>
      <c r="AH1120" s="0"/>
      <c r="AI1120" s="0"/>
      <c r="AK1120" s="0"/>
      <c r="AL1120" s="0"/>
      <c r="AM1120" s="0"/>
      <c r="AO1120" s="0"/>
      <c r="AP1120" s="0"/>
      <c r="AQ1120" s="0"/>
      <c r="AS1120" s="0"/>
      <c r="AT1120" s="0"/>
      <c r="AU1120" s="0"/>
      <c r="AW1120" s="0"/>
      <c r="AX1120" s="0"/>
      <c r="AY1120" s="0"/>
      <c r="BA1120" s="0"/>
      <c r="BB1120" s="0"/>
      <c r="BC1120" s="0"/>
      <c r="BE1120" s="0"/>
      <c r="BF1120" s="0"/>
      <c r="BG1120" s="0"/>
      <c r="BI1120" s="0"/>
      <c r="BJ1120" s="0"/>
      <c r="BK1120" s="0"/>
      <c r="BM1120" s="0"/>
      <c r="BN1120" s="0"/>
      <c r="BO1120" s="0"/>
    </row>
    <row r="1121" customFormat="false" ht="12.75" hidden="false" customHeight="false" outlineLevel="0" collapsed="false">
      <c r="A1121" s="0"/>
      <c r="B1121" s="0"/>
      <c r="C1121" s="0"/>
      <c r="E1121" s="0"/>
      <c r="F1121" s="0"/>
      <c r="G1121" s="0"/>
      <c r="I1121" s="0"/>
      <c r="J1121" s="0"/>
      <c r="K1121" s="0"/>
      <c r="M1121" s="0"/>
      <c r="N1121" s="0"/>
      <c r="O1121" s="0"/>
      <c r="Q1121" s="0"/>
      <c r="R1121" s="0"/>
      <c r="S1121" s="0"/>
      <c r="U1121" s="0"/>
      <c r="V1121" s="0"/>
      <c r="W1121" s="0"/>
      <c r="Y1121" s="0"/>
      <c r="Z1121" s="0"/>
      <c r="AA1121" s="0"/>
      <c r="AC1121" s="0"/>
      <c r="AD1121" s="0"/>
      <c r="AE1121" s="0"/>
      <c r="AG1121" s="0"/>
      <c r="AH1121" s="0"/>
      <c r="AI1121" s="0"/>
      <c r="AK1121" s="0"/>
      <c r="AL1121" s="0"/>
      <c r="AM1121" s="0"/>
      <c r="AO1121" s="0"/>
      <c r="AP1121" s="0"/>
      <c r="AQ1121" s="0"/>
      <c r="AS1121" s="0"/>
      <c r="AT1121" s="0"/>
      <c r="AU1121" s="0"/>
      <c r="AW1121" s="0"/>
      <c r="AX1121" s="0"/>
      <c r="AY1121" s="0"/>
      <c r="BA1121" s="0"/>
      <c r="BB1121" s="0"/>
      <c r="BC1121" s="0"/>
      <c r="BE1121" s="0"/>
      <c r="BF1121" s="0"/>
      <c r="BG1121" s="0"/>
      <c r="BI1121" s="0"/>
      <c r="BJ1121" s="0"/>
      <c r="BK1121" s="0"/>
      <c r="BM1121" s="0"/>
      <c r="BN1121" s="0"/>
      <c r="BO1121" s="0"/>
    </row>
    <row r="1122" customFormat="false" ht="12.75" hidden="false" customHeight="false" outlineLevel="0" collapsed="false">
      <c r="A1122" s="0"/>
      <c r="B1122" s="0"/>
      <c r="C1122" s="0"/>
      <c r="E1122" s="0"/>
      <c r="F1122" s="0"/>
      <c r="G1122" s="0"/>
      <c r="I1122" s="0"/>
      <c r="J1122" s="0"/>
      <c r="K1122" s="0"/>
      <c r="M1122" s="0"/>
      <c r="N1122" s="0"/>
      <c r="O1122" s="0"/>
      <c r="Q1122" s="0"/>
      <c r="R1122" s="0"/>
      <c r="S1122" s="0"/>
      <c r="U1122" s="0"/>
      <c r="V1122" s="0"/>
      <c r="W1122" s="0"/>
      <c r="Y1122" s="0"/>
      <c r="Z1122" s="0"/>
      <c r="AA1122" s="0"/>
      <c r="AC1122" s="0"/>
      <c r="AD1122" s="0"/>
      <c r="AE1122" s="0"/>
      <c r="AG1122" s="0"/>
      <c r="AH1122" s="0"/>
      <c r="AI1122" s="0"/>
      <c r="AK1122" s="0"/>
      <c r="AL1122" s="0"/>
      <c r="AM1122" s="0"/>
      <c r="AO1122" s="0"/>
      <c r="AP1122" s="0"/>
      <c r="AQ1122" s="0"/>
      <c r="AS1122" s="0"/>
      <c r="AT1122" s="0"/>
      <c r="AU1122" s="0"/>
      <c r="AW1122" s="0"/>
      <c r="AX1122" s="0"/>
      <c r="AY1122" s="0"/>
      <c r="BA1122" s="0"/>
      <c r="BB1122" s="0"/>
      <c r="BC1122" s="0"/>
      <c r="BE1122" s="0"/>
      <c r="BF1122" s="0"/>
      <c r="BG1122" s="0"/>
      <c r="BI1122" s="0"/>
      <c r="BJ1122" s="0"/>
      <c r="BK1122" s="0"/>
      <c r="BM1122" s="0"/>
      <c r="BN1122" s="0"/>
      <c r="BO1122" s="0"/>
    </row>
    <row r="1123" customFormat="false" ht="12.75" hidden="false" customHeight="false" outlineLevel="0" collapsed="false">
      <c r="A1123" s="0"/>
      <c r="B1123" s="0"/>
      <c r="C1123" s="0"/>
      <c r="E1123" s="0"/>
      <c r="F1123" s="0"/>
      <c r="G1123" s="0"/>
      <c r="I1123" s="0"/>
      <c r="J1123" s="0"/>
      <c r="K1123" s="0"/>
      <c r="M1123" s="0"/>
      <c r="N1123" s="0"/>
      <c r="O1123" s="0"/>
      <c r="Q1123" s="0"/>
      <c r="R1123" s="0"/>
      <c r="S1123" s="0"/>
      <c r="U1123" s="0"/>
      <c r="V1123" s="0"/>
      <c r="W1123" s="0"/>
      <c r="Y1123" s="0"/>
      <c r="Z1123" s="0"/>
      <c r="AA1123" s="0"/>
      <c r="AC1123" s="0"/>
      <c r="AD1123" s="0"/>
      <c r="AE1123" s="0"/>
      <c r="AG1123" s="0"/>
      <c r="AH1123" s="0"/>
      <c r="AI1123" s="0"/>
      <c r="AK1123" s="0"/>
      <c r="AL1123" s="0"/>
      <c r="AM1123" s="0"/>
      <c r="AO1123" s="0"/>
      <c r="AP1123" s="0"/>
      <c r="AQ1123" s="0"/>
      <c r="AS1123" s="0"/>
      <c r="AT1123" s="0"/>
      <c r="AU1123" s="0"/>
      <c r="AW1123" s="0"/>
      <c r="AX1123" s="0"/>
      <c r="AY1123" s="0"/>
      <c r="BA1123" s="0"/>
      <c r="BB1123" s="0"/>
      <c r="BC1123" s="0"/>
      <c r="BE1123" s="0"/>
      <c r="BF1123" s="0"/>
      <c r="BG1123" s="0"/>
      <c r="BI1123" s="0"/>
      <c r="BJ1123" s="0"/>
      <c r="BK1123" s="0"/>
      <c r="BM1123" s="0"/>
      <c r="BN1123" s="0"/>
      <c r="BO1123" s="0"/>
    </row>
    <row r="1124" customFormat="false" ht="12.75" hidden="false" customHeight="false" outlineLevel="0" collapsed="false">
      <c r="A1124" s="0"/>
      <c r="B1124" s="0"/>
      <c r="C1124" s="0"/>
      <c r="E1124" s="0"/>
      <c r="F1124" s="0"/>
      <c r="G1124" s="0"/>
      <c r="I1124" s="0"/>
      <c r="J1124" s="0"/>
      <c r="K1124" s="0"/>
      <c r="M1124" s="0"/>
      <c r="N1124" s="0"/>
      <c r="O1124" s="0"/>
      <c r="Q1124" s="0"/>
      <c r="R1124" s="0"/>
      <c r="S1124" s="0"/>
      <c r="U1124" s="0"/>
      <c r="V1124" s="0"/>
      <c r="W1124" s="0"/>
      <c r="Y1124" s="0"/>
      <c r="Z1124" s="0"/>
      <c r="AA1124" s="0"/>
      <c r="AC1124" s="0"/>
      <c r="AD1124" s="0"/>
      <c r="AE1124" s="0"/>
      <c r="AG1124" s="0"/>
      <c r="AH1124" s="0"/>
      <c r="AI1124" s="0"/>
      <c r="AK1124" s="0"/>
      <c r="AL1124" s="0"/>
      <c r="AM1124" s="0"/>
      <c r="AO1124" s="0"/>
      <c r="AP1124" s="0"/>
      <c r="AQ1124" s="0"/>
      <c r="AS1124" s="0"/>
      <c r="AT1124" s="0"/>
      <c r="AU1124" s="0"/>
      <c r="AW1124" s="0"/>
      <c r="AX1124" s="0"/>
      <c r="AY1124" s="0"/>
      <c r="BA1124" s="0"/>
      <c r="BB1124" s="0"/>
      <c r="BC1124" s="0"/>
      <c r="BE1124" s="0"/>
      <c r="BF1124" s="0"/>
      <c r="BG1124" s="0"/>
      <c r="BI1124" s="0"/>
      <c r="BJ1124" s="0"/>
      <c r="BK1124" s="0"/>
      <c r="BM1124" s="0"/>
      <c r="BN1124" s="0"/>
      <c r="BO1124" s="0"/>
    </row>
    <row r="1125" customFormat="false" ht="12.75" hidden="false" customHeight="false" outlineLevel="0" collapsed="false">
      <c r="A1125" s="0"/>
      <c r="B1125" s="0"/>
      <c r="C1125" s="0"/>
      <c r="E1125" s="0"/>
      <c r="F1125" s="0"/>
      <c r="G1125" s="0"/>
      <c r="I1125" s="0"/>
      <c r="J1125" s="0"/>
      <c r="K1125" s="0"/>
      <c r="M1125" s="0"/>
      <c r="N1125" s="0"/>
      <c r="O1125" s="0"/>
      <c r="Q1125" s="0"/>
      <c r="R1125" s="0"/>
      <c r="S1125" s="0"/>
      <c r="U1125" s="0"/>
      <c r="V1125" s="0"/>
      <c r="W1125" s="0"/>
      <c r="Y1125" s="0"/>
      <c r="Z1125" s="0"/>
      <c r="AA1125" s="0"/>
      <c r="AC1125" s="0"/>
      <c r="AD1125" s="0"/>
      <c r="AE1125" s="0"/>
      <c r="AG1125" s="0"/>
      <c r="AH1125" s="0"/>
      <c r="AI1125" s="0"/>
      <c r="AK1125" s="0"/>
      <c r="AL1125" s="0"/>
      <c r="AM1125" s="0"/>
      <c r="AO1125" s="0"/>
      <c r="AP1125" s="0"/>
      <c r="AQ1125" s="0"/>
      <c r="AS1125" s="0"/>
      <c r="AT1125" s="0"/>
      <c r="AU1125" s="0"/>
      <c r="AW1125" s="0"/>
      <c r="AX1125" s="0"/>
      <c r="AY1125" s="0"/>
      <c r="BA1125" s="0"/>
      <c r="BB1125" s="0"/>
      <c r="BC1125" s="0"/>
      <c r="BE1125" s="0"/>
      <c r="BF1125" s="0"/>
      <c r="BG1125" s="0"/>
      <c r="BI1125" s="0"/>
      <c r="BJ1125" s="0"/>
      <c r="BK1125" s="0"/>
      <c r="BM1125" s="0"/>
      <c r="BN1125" s="0"/>
      <c r="BO1125" s="0"/>
    </row>
    <row r="1126" customFormat="false" ht="12.75" hidden="false" customHeight="false" outlineLevel="0" collapsed="false">
      <c r="A1126" s="0"/>
      <c r="B1126" s="0"/>
      <c r="C1126" s="0"/>
      <c r="E1126" s="0"/>
      <c r="F1126" s="0"/>
      <c r="G1126" s="0"/>
      <c r="I1126" s="0"/>
      <c r="J1126" s="0"/>
      <c r="K1126" s="0"/>
      <c r="M1126" s="0"/>
      <c r="N1126" s="0"/>
      <c r="O1126" s="0"/>
      <c r="Q1126" s="0"/>
      <c r="R1126" s="0"/>
      <c r="S1126" s="0"/>
      <c r="U1126" s="0"/>
      <c r="V1126" s="0"/>
      <c r="W1126" s="0"/>
      <c r="Y1126" s="0"/>
      <c r="Z1126" s="0"/>
      <c r="AA1126" s="0"/>
      <c r="AC1126" s="0"/>
      <c r="AD1126" s="0"/>
      <c r="AE1126" s="0"/>
      <c r="AG1126" s="0"/>
      <c r="AH1126" s="0"/>
      <c r="AI1126" s="0"/>
      <c r="AK1126" s="0"/>
      <c r="AL1126" s="0"/>
      <c r="AM1126" s="0"/>
      <c r="AO1126" s="0"/>
      <c r="AP1126" s="0"/>
      <c r="AQ1126" s="0"/>
      <c r="AS1126" s="0"/>
      <c r="AT1126" s="0"/>
      <c r="AU1126" s="0"/>
      <c r="AW1126" s="0"/>
      <c r="AX1126" s="0"/>
      <c r="AY1126" s="0"/>
      <c r="BA1126" s="0"/>
      <c r="BB1126" s="0"/>
      <c r="BC1126" s="0"/>
      <c r="BE1126" s="0"/>
      <c r="BF1126" s="0"/>
      <c r="BG1126" s="0"/>
      <c r="BI1126" s="0"/>
      <c r="BJ1126" s="0"/>
      <c r="BK1126" s="0"/>
      <c r="BM1126" s="0"/>
      <c r="BN1126" s="0"/>
      <c r="BO1126" s="0"/>
    </row>
    <row r="1127" customFormat="false" ht="12.75" hidden="false" customHeight="false" outlineLevel="0" collapsed="false">
      <c r="A1127" s="0"/>
      <c r="B1127" s="0"/>
      <c r="C1127" s="0"/>
      <c r="E1127" s="0"/>
      <c r="F1127" s="0"/>
      <c r="G1127" s="0"/>
      <c r="I1127" s="0"/>
      <c r="J1127" s="0"/>
      <c r="K1127" s="0"/>
      <c r="M1127" s="0"/>
      <c r="N1127" s="0"/>
      <c r="O1127" s="0"/>
      <c r="Q1127" s="0"/>
      <c r="R1127" s="0"/>
      <c r="S1127" s="0"/>
      <c r="U1127" s="0"/>
      <c r="V1127" s="0"/>
      <c r="W1127" s="0"/>
      <c r="Y1127" s="0"/>
      <c r="Z1127" s="0"/>
      <c r="AA1127" s="0"/>
      <c r="AC1127" s="0"/>
      <c r="AD1127" s="0"/>
      <c r="AE1127" s="0"/>
      <c r="AG1127" s="0"/>
      <c r="AH1127" s="0"/>
      <c r="AI1127" s="0"/>
      <c r="AK1127" s="0"/>
      <c r="AL1127" s="0"/>
      <c r="AM1127" s="0"/>
      <c r="AO1127" s="0"/>
      <c r="AP1127" s="0"/>
      <c r="AQ1127" s="0"/>
      <c r="AS1127" s="0"/>
      <c r="AT1127" s="0"/>
      <c r="AU1127" s="0"/>
      <c r="AW1127" s="0"/>
      <c r="AX1127" s="0"/>
      <c r="AY1127" s="0"/>
      <c r="BA1127" s="0"/>
      <c r="BB1127" s="0"/>
      <c r="BC1127" s="0"/>
      <c r="BE1127" s="0"/>
      <c r="BF1127" s="0"/>
      <c r="BG1127" s="0"/>
      <c r="BI1127" s="0"/>
      <c r="BJ1127" s="0"/>
      <c r="BK1127" s="0"/>
      <c r="BM1127" s="0"/>
      <c r="BN1127" s="0"/>
      <c r="BO1127" s="0"/>
    </row>
    <row r="1128" customFormat="false" ht="12.75" hidden="false" customHeight="false" outlineLevel="0" collapsed="false">
      <c r="A1128" s="0"/>
      <c r="B1128" s="0"/>
      <c r="C1128" s="0"/>
      <c r="E1128" s="0"/>
      <c r="F1128" s="0"/>
      <c r="G1128" s="0"/>
      <c r="I1128" s="0"/>
      <c r="J1128" s="0"/>
      <c r="K1128" s="0"/>
      <c r="M1128" s="0"/>
      <c r="N1128" s="0"/>
      <c r="O1128" s="0"/>
      <c r="Q1128" s="0"/>
      <c r="R1128" s="0"/>
      <c r="S1128" s="0"/>
      <c r="U1128" s="0"/>
      <c r="V1128" s="0"/>
      <c r="W1128" s="0"/>
      <c r="Y1128" s="0"/>
      <c r="Z1128" s="0"/>
      <c r="AA1128" s="0"/>
      <c r="AC1128" s="0"/>
      <c r="AD1128" s="0"/>
      <c r="AE1128" s="0"/>
      <c r="AG1128" s="0"/>
      <c r="AH1128" s="0"/>
      <c r="AI1128" s="0"/>
      <c r="AK1128" s="0"/>
      <c r="AL1128" s="0"/>
      <c r="AM1128" s="0"/>
      <c r="AO1128" s="0"/>
      <c r="AP1128" s="0"/>
      <c r="AQ1128" s="0"/>
      <c r="AS1128" s="0"/>
      <c r="AT1128" s="0"/>
      <c r="AU1128" s="0"/>
      <c r="AW1128" s="0"/>
      <c r="AX1128" s="0"/>
      <c r="AY1128" s="0"/>
      <c r="BA1128" s="0"/>
      <c r="BB1128" s="0"/>
      <c r="BC1128" s="0"/>
      <c r="BE1128" s="0"/>
      <c r="BF1128" s="0"/>
      <c r="BG1128" s="0"/>
      <c r="BI1128" s="0"/>
      <c r="BJ1128" s="0"/>
      <c r="BK1128" s="0"/>
      <c r="BM1128" s="0"/>
      <c r="BN1128" s="0"/>
      <c r="BO1128" s="0"/>
    </row>
    <row r="1129" customFormat="false" ht="12.75" hidden="false" customHeight="false" outlineLevel="0" collapsed="false">
      <c r="A1129" s="0"/>
      <c r="B1129" s="0"/>
      <c r="C1129" s="0"/>
      <c r="E1129" s="0"/>
      <c r="F1129" s="0"/>
      <c r="G1129" s="0"/>
      <c r="I1129" s="0"/>
      <c r="J1129" s="0"/>
      <c r="K1129" s="0"/>
      <c r="M1129" s="0"/>
      <c r="N1129" s="0"/>
      <c r="O1129" s="0"/>
      <c r="Q1129" s="0"/>
      <c r="R1129" s="0"/>
      <c r="S1129" s="0"/>
      <c r="U1129" s="0"/>
      <c r="V1129" s="0"/>
      <c r="W1129" s="0"/>
      <c r="Y1129" s="0"/>
      <c r="Z1129" s="0"/>
      <c r="AA1129" s="0"/>
      <c r="AC1129" s="0"/>
      <c r="AD1129" s="0"/>
      <c r="AE1129" s="0"/>
      <c r="AG1129" s="0"/>
      <c r="AH1129" s="0"/>
      <c r="AI1129" s="0"/>
      <c r="AK1129" s="0"/>
      <c r="AL1129" s="0"/>
      <c r="AM1129" s="0"/>
      <c r="AO1129" s="0"/>
      <c r="AP1129" s="0"/>
      <c r="AQ1129" s="0"/>
      <c r="AS1129" s="0"/>
      <c r="AT1129" s="0"/>
      <c r="AU1129" s="0"/>
      <c r="AW1129" s="0"/>
      <c r="AX1129" s="0"/>
      <c r="AY1129" s="0"/>
      <c r="BA1129" s="0"/>
      <c r="BB1129" s="0"/>
      <c r="BC1129" s="0"/>
      <c r="BE1129" s="0"/>
      <c r="BF1129" s="0"/>
      <c r="BG1129" s="0"/>
      <c r="BI1129" s="0"/>
      <c r="BJ1129" s="0"/>
      <c r="BK1129" s="0"/>
      <c r="BM1129" s="0"/>
      <c r="BN1129" s="0"/>
      <c r="BO1129" s="0"/>
    </row>
    <row r="1130" customFormat="false" ht="12.75" hidden="false" customHeight="false" outlineLevel="0" collapsed="false">
      <c r="A1130" s="0"/>
      <c r="B1130" s="0"/>
      <c r="C1130" s="0"/>
      <c r="E1130" s="0"/>
      <c r="F1130" s="0"/>
      <c r="G1130" s="0"/>
      <c r="I1130" s="0"/>
      <c r="J1130" s="0"/>
      <c r="K1130" s="0"/>
      <c r="M1130" s="0"/>
      <c r="N1130" s="0"/>
      <c r="O1130" s="0"/>
      <c r="Q1130" s="0"/>
      <c r="R1130" s="0"/>
      <c r="S1130" s="0"/>
      <c r="U1130" s="0"/>
      <c r="V1130" s="0"/>
      <c r="W1130" s="0"/>
      <c r="Y1130" s="0"/>
      <c r="Z1130" s="0"/>
      <c r="AA1130" s="0"/>
      <c r="AC1130" s="0"/>
      <c r="AD1130" s="0"/>
      <c r="AE1130" s="0"/>
      <c r="AG1130" s="0"/>
      <c r="AH1130" s="0"/>
      <c r="AI1130" s="0"/>
      <c r="AK1130" s="0"/>
      <c r="AL1130" s="0"/>
      <c r="AM1130" s="0"/>
      <c r="AO1130" s="0"/>
      <c r="AP1130" s="0"/>
      <c r="AQ1130" s="0"/>
      <c r="AS1130" s="0"/>
      <c r="AT1130" s="0"/>
      <c r="AU1130" s="0"/>
      <c r="AW1130" s="0"/>
      <c r="AX1130" s="0"/>
      <c r="AY1130" s="0"/>
      <c r="BA1130" s="0"/>
      <c r="BB1130" s="0"/>
      <c r="BC1130" s="0"/>
      <c r="BE1130" s="0"/>
      <c r="BF1130" s="0"/>
      <c r="BG1130" s="0"/>
      <c r="BI1130" s="0"/>
      <c r="BJ1130" s="0"/>
      <c r="BK1130" s="0"/>
      <c r="BM1130" s="0"/>
      <c r="BN1130" s="0"/>
      <c r="BO1130" s="0"/>
    </row>
    <row r="1131" customFormat="false" ht="12.75" hidden="false" customHeight="false" outlineLevel="0" collapsed="false">
      <c r="A1131" s="0"/>
      <c r="B1131" s="0"/>
      <c r="C1131" s="0"/>
      <c r="E1131" s="0"/>
      <c r="F1131" s="0"/>
      <c r="G1131" s="0"/>
      <c r="I1131" s="0"/>
      <c r="J1131" s="0"/>
      <c r="K1131" s="0"/>
      <c r="M1131" s="0"/>
      <c r="N1131" s="0"/>
      <c r="O1131" s="0"/>
      <c r="Q1131" s="0"/>
      <c r="R1131" s="0"/>
      <c r="S1131" s="0"/>
      <c r="U1131" s="0"/>
      <c r="V1131" s="0"/>
      <c r="W1131" s="0"/>
      <c r="Y1131" s="0"/>
      <c r="Z1131" s="0"/>
      <c r="AA1131" s="0"/>
      <c r="AC1131" s="0"/>
      <c r="AD1131" s="0"/>
      <c r="AE1131" s="0"/>
      <c r="AG1131" s="0"/>
      <c r="AH1131" s="0"/>
      <c r="AI1131" s="0"/>
      <c r="AK1131" s="0"/>
      <c r="AL1131" s="0"/>
      <c r="AM1131" s="0"/>
      <c r="AO1131" s="0"/>
      <c r="AP1131" s="0"/>
      <c r="AQ1131" s="0"/>
      <c r="AS1131" s="0"/>
      <c r="AT1131" s="0"/>
      <c r="AU1131" s="0"/>
      <c r="AW1131" s="0"/>
      <c r="AX1131" s="0"/>
      <c r="AY1131" s="0"/>
      <c r="BA1131" s="0"/>
      <c r="BB1131" s="0"/>
      <c r="BC1131" s="0"/>
      <c r="BE1131" s="0"/>
      <c r="BF1131" s="0"/>
      <c r="BG1131" s="0"/>
      <c r="BI1131" s="0"/>
      <c r="BJ1131" s="0"/>
      <c r="BK1131" s="0"/>
      <c r="BM1131" s="0"/>
      <c r="BN1131" s="0"/>
      <c r="BO1131" s="0"/>
    </row>
    <row r="1132" customFormat="false" ht="12.75" hidden="false" customHeight="false" outlineLevel="0" collapsed="false">
      <c r="A1132" s="0"/>
      <c r="B1132" s="0"/>
      <c r="C1132" s="0"/>
      <c r="E1132" s="0"/>
      <c r="F1132" s="0"/>
      <c r="G1132" s="0"/>
      <c r="I1132" s="0"/>
      <c r="J1132" s="0"/>
      <c r="K1132" s="0"/>
      <c r="M1132" s="0"/>
      <c r="N1132" s="0"/>
      <c r="O1132" s="0"/>
      <c r="Q1132" s="0"/>
      <c r="R1132" s="0"/>
      <c r="S1132" s="0"/>
      <c r="U1132" s="0"/>
      <c r="V1132" s="0"/>
      <c r="W1132" s="0"/>
      <c r="Y1132" s="0"/>
      <c r="Z1132" s="0"/>
      <c r="AA1132" s="0"/>
      <c r="AC1132" s="0"/>
      <c r="AD1132" s="0"/>
      <c r="AE1132" s="0"/>
      <c r="AG1132" s="0"/>
      <c r="AH1132" s="0"/>
      <c r="AI1132" s="0"/>
      <c r="AK1132" s="0"/>
      <c r="AL1132" s="0"/>
      <c r="AM1132" s="0"/>
      <c r="AO1132" s="0"/>
      <c r="AP1132" s="0"/>
      <c r="AQ1132" s="0"/>
      <c r="AS1132" s="0"/>
      <c r="AT1132" s="0"/>
      <c r="AU1132" s="0"/>
      <c r="AW1132" s="0"/>
      <c r="AX1132" s="0"/>
      <c r="AY1132" s="0"/>
      <c r="BA1132" s="0"/>
      <c r="BB1132" s="0"/>
      <c r="BC1132" s="0"/>
      <c r="BE1132" s="0"/>
      <c r="BF1132" s="0"/>
      <c r="BG1132" s="0"/>
      <c r="BI1132" s="0"/>
      <c r="BJ1132" s="0"/>
      <c r="BK1132" s="0"/>
      <c r="BM1132" s="0"/>
      <c r="BN1132" s="0"/>
      <c r="BO1132" s="0"/>
    </row>
    <row r="1133" customFormat="false" ht="12.75" hidden="false" customHeight="false" outlineLevel="0" collapsed="false">
      <c r="A1133" s="0"/>
      <c r="B1133" s="0"/>
      <c r="C1133" s="0"/>
      <c r="E1133" s="0"/>
      <c r="F1133" s="0"/>
      <c r="G1133" s="0"/>
      <c r="I1133" s="0"/>
      <c r="J1133" s="0"/>
      <c r="K1133" s="0"/>
      <c r="M1133" s="0"/>
      <c r="N1133" s="0"/>
      <c r="O1133" s="0"/>
      <c r="Q1133" s="0"/>
      <c r="R1133" s="0"/>
      <c r="S1133" s="0"/>
      <c r="U1133" s="0"/>
      <c r="V1133" s="0"/>
      <c r="W1133" s="0"/>
      <c r="Y1133" s="0"/>
      <c r="Z1133" s="0"/>
      <c r="AA1133" s="0"/>
      <c r="AC1133" s="0"/>
      <c r="AD1133" s="0"/>
      <c r="AE1133" s="0"/>
      <c r="AG1133" s="0"/>
      <c r="AH1133" s="0"/>
      <c r="AI1133" s="0"/>
      <c r="AK1133" s="0"/>
      <c r="AL1133" s="0"/>
      <c r="AM1133" s="0"/>
      <c r="AO1133" s="0"/>
      <c r="AP1133" s="0"/>
      <c r="AQ1133" s="0"/>
      <c r="AS1133" s="0"/>
      <c r="AT1133" s="0"/>
      <c r="AU1133" s="0"/>
      <c r="AW1133" s="0"/>
      <c r="AX1133" s="0"/>
      <c r="AY1133" s="0"/>
      <c r="BA1133" s="0"/>
      <c r="BB1133" s="0"/>
      <c r="BC1133" s="0"/>
      <c r="BE1133" s="0"/>
      <c r="BF1133" s="0"/>
      <c r="BG1133" s="0"/>
      <c r="BI1133" s="0"/>
      <c r="BJ1133" s="0"/>
      <c r="BK1133" s="0"/>
      <c r="BM1133" s="0"/>
      <c r="BN1133" s="0"/>
      <c r="BO1133" s="0"/>
    </row>
    <row r="1134" customFormat="false" ht="12.75" hidden="false" customHeight="false" outlineLevel="0" collapsed="false">
      <c r="A1134" s="0"/>
      <c r="B1134" s="0"/>
      <c r="C1134" s="0"/>
      <c r="E1134" s="0"/>
      <c r="F1134" s="0"/>
      <c r="G1134" s="0"/>
      <c r="I1134" s="0"/>
      <c r="J1134" s="0"/>
      <c r="K1134" s="0"/>
      <c r="M1134" s="0"/>
      <c r="N1134" s="0"/>
      <c r="O1134" s="0"/>
      <c r="Q1134" s="0"/>
      <c r="R1134" s="0"/>
      <c r="S1134" s="0"/>
      <c r="U1134" s="0"/>
      <c r="V1134" s="0"/>
      <c r="W1134" s="0"/>
      <c r="Y1134" s="0"/>
      <c r="Z1134" s="0"/>
      <c r="AA1134" s="0"/>
      <c r="AC1134" s="0"/>
      <c r="AD1134" s="0"/>
      <c r="AE1134" s="0"/>
      <c r="AG1134" s="0"/>
      <c r="AH1134" s="0"/>
      <c r="AI1134" s="0"/>
      <c r="AK1134" s="0"/>
      <c r="AL1134" s="0"/>
      <c r="AM1134" s="0"/>
      <c r="AO1134" s="0"/>
      <c r="AP1134" s="0"/>
      <c r="AQ1134" s="0"/>
      <c r="AS1134" s="0"/>
      <c r="AT1134" s="0"/>
      <c r="AU1134" s="0"/>
      <c r="AW1134" s="0"/>
      <c r="AX1134" s="0"/>
      <c r="AY1134" s="0"/>
      <c r="BA1134" s="0"/>
      <c r="BB1134" s="0"/>
      <c r="BC1134" s="0"/>
      <c r="BE1134" s="0"/>
      <c r="BF1134" s="0"/>
      <c r="BG1134" s="0"/>
      <c r="BI1134" s="0"/>
      <c r="BJ1134" s="0"/>
      <c r="BK1134" s="0"/>
      <c r="BM1134" s="0"/>
      <c r="BN1134" s="0"/>
      <c r="BO1134" s="0"/>
    </row>
    <row r="1135" customFormat="false" ht="12.75" hidden="false" customHeight="false" outlineLevel="0" collapsed="false">
      <c r="A1135" s="0"/>
      <c r="B1135" s="0"/>
      <c r="C1135" s="0"/>
      <c r="E1135" s="0"/>
      <c r="F1135" s="0"/>
      <c r="G1135" s="0"/>
      <c r="I1135" s="0"/>
      <c r="J1135" s="0"/>
      <c r="K1135" s="0"/>
      <c r="M1135" s="0"/>
      <c r="N1135" s="0"/>
      <c r="O1135" s="0"/>
      <c r="Q1135" s="0"/>
      <c r="R1135" s="0"/>
      <c r="S1135" s="0"/>
      <c r="U1135" s="0"/>
      <c r="V1135" s="0"/>
      <c r="W1135" s="0"/>
      <c r="Y1135" s="0"/>
      <c r="Z1135" s="0"/>
      <c r="AA1135" s="0"/>
      <c r="AC1135" s="0"/>
      <c r="AD1135" s="0"/>
      <c r="AE1135" s="0"/>
      <c r="AG1135" s="0"/>
      <c r="AH1135" s="0"/>
      <c r="AI1135" s="0"/>
      <c r="AK1135" s="0"/>
      <c r="AL1135" s="0"/>
      <c r="AM1135" s="0"/>
      <c r="AO1135" s="0"/>
      <c r="AP1135" s="0"/>
      <c r="AQ1135" s="0"/>
      <c r="AS1135" s="0"/>
      <c r="AT1135" s="0"/>
      <c r="AU1135" s="0"/>
      <c r="AW1135" s="0"/>
      <c r="AX1135" s="0"/>
      <c r="AY1135" s="0"/>
      <c r="BA1135" s="0"/>
      <c r="BB1135" s="0"/>
      <c r="BC1135" s="0"/>
      <c r="BE1135" s="0"/>
      <c r="BF1135" s="0"/>
      <c r="BG1135" s="0"/>
      <c r="BI1135" s="0"/>
      <c r="BJ1135" s="0"/>
      <c r="BK1135" s="0"/>
      <c r="BM1135" s="0"/>
      <c r="BN1135" s="0"/>
      <c r="BO1135" s="0"/>
    </row>
    <row r="1136" customFormat="false" ht="12.75" hidden="false" customHeight="false" outlineLevel="0" collapsed="false">
      <c r="A1136" s="0"/>
      <c r="B1136" s="0"/>
      <c r="C1136" s="0"/>
      <c r="E1136" s="0"/>
      <c r="F1136" s="0"/>
      <c r="G1136" s="0"/>
      <c r="I1136" s="0"/>
      <c r="J1136" s="0"/>
      <c r="K1136" s="0"/>
      <c r="M1136" s="0"/>
      <c r="N1136" s="0"/>
      <c r="O1136" s="0"/>
      <c r="Q1136" s="0"/>
      <c r="R1136" s="0"/>
      <c r="S1136" s="0"/>
      <c r="U1136" s="0"/>
      <c r="V1136" s="0"/>
      <c r="W1136" s="0"/>
      <c r="Y1136" s="0"/>
      <c r="Z1136" s="0"/>
      <c r="AA1136" s="0"/>
      <c r="AC1136" s="0"/>
      <c r="AD1136" s="0"/>
      <c r="AE1136" s="0"/>
      <c r="AG1136" s="0"/>
      <c r="AH1136" s="0"/>
      <c r="AI1136" s="0"/>
      <c r="AK1136" s="0"/>
      <c r="AL1136" s="0"/>
      <c r="AM1136" s="0"/>
      <c r="AO1136" s="0"/>
      <c r="AP1136" s="0"/>
      <c r="AQ1136" s="0"/>
      <c r="AS1136" s="0"/>
      <c r="AT1136" s="0"/>
      <c r="AU1136" s="0"/>
      <c r="AW1136" s="0"/>
      <c r="AX1136" s="0"/>
      <c r="AY1136" s="0"/>
      <c r="BA1136" s="0"/>
      <c r="BB1136" s="0"/>
      <c r="BC1136" s="0"/>
      <c r="BE1136" s="0"/>
      <c r="BF1136" s="0"/>
      <c r="BG1136" s="0"/>
      <c r="BI1136" s="0"/>
      <c r="BJ1136" s="0"/>
      <c r="BK1136" s="0"/>
      <c r="BM1136" s="0"/>
      <c r="BN1136" s="0"/>
      <c r="BO1136" s="0"/>
    </row>
    <row r="1137" customFormat="false" ht="12.75" hidden="false" customHeight="false" outlineLevel="0" collapsed="false">
      <c r="A1137" s="0"/>
      <c r="B1137" s="0"/>
      <c r="C1137" s="0"/>
      <c r="E1137" s="0"/>
      <c r="F1137" s="0"/>
      <c r="G1137" s="0"/>
      <c r="I1137" s="0"/>
      <c r="J1137" s="0"/>
      <c r="K1137" s="0"/>
      <c r="M1137" s="0"/>
      <c r="N1137" s="0"/>
      <c r="O1137" s="0"/>
      <c r="Q1137" s="0"/>
      <c r="R1137" s="0"/>
      <c r="S1137" s="0"/>
      <c r="U1137" s="0"/>
      <c r="V1137" s="0"/>
      <c r="W1137" s="0"/>
      <c r="Y1137" s="0"/>
      <c r="Z1137" s="0"/>
      <c r="AA1137" s="0"/>
      <c r="AC1137" s="0"/>
      <c r="AD1137" s="0"/>
      <c r="AE1137" s="0"/>
      <c r="AG1137" s="0"/>
      <c r="AH1137" s="0"/>
      <c r="AI1137" s="0"/>
      <c r="AK1137" s="0"/>
      <c r="AL1137" s="0"/>
      <c r="AM1137" s="0"/>
      <c r="AO1137" s="0"/>
      <c r="AP1137" s="0"/>
      <c r="AQ1137" s="0"/>
      <c r="AS1137" s="0"/>
      <c r="AT1137" s="0"/>
      <c r="AU1137" s="0"/>
      <c r="AW1137" s="0"/>
      <c r="AX1137" s="0"/>
      <c r="AY1137" s="0"/>
      <c r="BA1137" s="0"/>
      <c r="BB1137" s="0"/>
      <c r="BC1137" s="0"/>
      <c r="BE1137" s="0"/>
      <c r="BF1137" s="0"/>
      <c r="BG1137" s="0"/>
      <c r="BI1137" s="0"/>
      <c r="BJ1137" s="0"/>
      <c r="BK1137" s="0"/>
      <c r="BM1137" s="0"/>
      <c r="BN1137" s="0"/>
      <c r="BO1137" s="0"/>
    </row>
    <row r="1138" customFormat="false" ht="12.75" hidden="false" customHeight="false" outlineLevel="0" collapsed="false">
      <c r="A1138" s="0"/>
      <c r="B1138" s="0"/>
      <c r="C1138" s="0"/>
      <c r="E1138" s="0"/>
      <c r="F1138" s="0"/>
      <c r="G1138" s="0"/>
      <c r="I1138" s="0"/>
      <c r="J1138" s="0"/>
      <c r="K1138" s="0"/>
      <c r="M1138" s="0"/>
      <c r="N1138" s="0"/>
      <c r="O1138" s="0"/>
      <c r="Q1138" s="0"/>
      <c r="R1138" s="0"/>
      <c r="S1138" s="0"/>
      <c r="U1138" s="0"/>
      <c r="V1138" s="0"/>
      <c r="W1138" s="0"/>
      <c r="Y1138" s="0"/>
      <c r="Z1138" s="0"/>
      <c r="AA1138" s="0"/>
      <c r="AC1138" s="0"/>
      <c r="AD1138" s="0"/>
      <c r="AE1138" s="0"/>
      <c r="AG1138" s="0"/>
      <c r="AH1138" s="0"/>
      <c r="AI1138" s="0"/>
      <c r="AK1138" s="0"/>
      <c r="AL1138" s="0"/>
      <c r="AM1138" s="0"/>
      <c r="AO1138" s="0"/>
      <c r="AP1138" s="0"/>
      <c r="AQ1138" s="0"/>
      <c r="AS1138" s="0"/>
      <c r="AT1138" s="0"/>
      <c r="AU1138" s="0"/>
      <c r="AW1138" s="0"/>
      <c r="AX1138" s="0"/>
      <c r="AY1138" s="0"/>
      <c r="BA1138" s="0"/>
      <c r="BB1138" s="0"/>
      <c r="BC1138" s="0"/>
      <c r="BE1138" s="0"/>
      <c r="BF1138" s="0"/>
      <c r="BG1138" s="0"/>
      <c r="BI1138" s="0"/>
      <c r="BJ1138" s="0"/>
      <c r="BK1138" s="0"/>
      <c r="BM1138" s="0"/>
      <c r="BN1138" s="0"/>
      <c r="BO1138" s="0"/>
    </row>
    <row r="1139" customFormat="false" ht="12.75" hidden="false" customHeight="false" outlineLevel="0" collapsed="false">
      <c r="A1139" s="0"/>
      <c r="B1139" s="0"/>
      <c r="C1139" s="0"/>
      <c r="E1139" s="0"/>
      <c r="F1139" s="0"/>
      <c r="G1139" s="0"/>
      <c r="I1139" s="0"/>
      <c r="J1139" s="0"/>
      <c r="K1139" s="0"/>
      <c r="M1139" s="0"/>
      <c r="N1139" s="0"/>
      <c r="O1139" s="0"/>
      <c r="Q1139" s="0"/>
      <c r="R1139" s="0"/>
      <c r="S1139" s="0"/>
      <c r="U1139" s="0"/>
      <c r="V1139" s="0"/>
      <c r="W1139" s="0"/>
      <c r="Y1139" s="0"/>
      <c r="Z1139" s="0"/>
      <c r="AA1139" s="0"/>
      <c r="AC1139" s="0"/>
      <c r="AD1139" s="0"/>
      <c r="AE1139" s="0"/>
      <c r="AG1139" s="0"/>
      <c r="AH1139" s="0"/>
      <c r="AI1139" s="0"/>
      <c r="AK1139" s="0"/>
      <c r="AL1139" s="0"/>
      <c r="AM1139" s="0"/>
      <c r="AO1139" s="0"/>
      <c r="AP1139" s="0"/>
      <c r="AQ1139" s="0"/>
      <c r="AS1139" s="0"/>
      <c r="AT1139" s="0"/>
      <c r="AU1139" s="0"/>
      <c r="AW1139" s="0"/>
      <c r="AX1139" s="0"/>
      <c r="AY1139" s="0"/>
      <c r="BA1139" s="0"/>
      <c r="BB1139" s="0"/>
      <c r="BC1139" s="0"/>
      <c r="BE1139" s="0"/>
      <c r="BF1139" s="0"/>
      <c r="BG1139" s="0"/>
      <c r="BI1139" s="0"/>
      <c r="BJ1139" s="0"/>
      <c r="BK1139" s="0"/>
      <c r="BM1139" s="0"/>
      <c r="BN1139" s="0"/>
      <c r="BO1139" s="0"/>
    </row>
    <row r="1140" customFormat="false" ht="12.75" hidden="false" customHeight="false" outlineLevel="0" collapsed="false">
      <c r="A1140" s="0"/>
      <c r="B1140" s="0"/>
      <c r="C1140" s="0"/>
      <c r="E1140" s="0"/>
      <c r="F1140" s="0"/>
      <c r="G1140" s="0"/>
      <c r="I1140" s="0"/>
      <c r="J1140" s="0"/>
      <c r="K1140" s="0"/>
      <c r="M1140" s="0"/>
      <c r="N1140" s="0"/>
      <c r="O1140" s="0"/>
      <c r="Q1140" s="0"/>
      <c r="R1140" s="0"/>
      <c r="S1140" s="0"/>
      <c r="U1140" s="0"/>
      <c r="V1140" s="0"/>
      <c r="W1140" s="0"/>
      <c r="Y1140" s="0"/>
      <c r="Z1140" s="0"/>
      <c r="AA1140" s="0"/>
      <c r="AC1140" s="0"/>
      <c r="AD1140" s="0"/>
      <c r="AE1140" s="0"/>
      <c r="AG1140" s="0"/>
      <c r="AH1140" s="0"/>
      <c r="AI1140" s="0"/>
      <c r="AK1140" s="0"/>
      <c r="AL1140" s="0"/>
      <c r="AM1140" s="0"/>
      <c r="AO1140" s="0"/>
      <c r="AP1140" s="0"/>
      <c r="AQ1140" s="0"/>
      <c r="AS1140" s="0"/>
      <c r="AT1140" s="0"/>
      <c r="AU1140" s="0"/>
      <c r="AW1140" s="0"/>
      <c r="AX1140" s="0"/>
      <c r="AY1140" s="0"/>
      <c r="BA1140" s="0"/>
      <c r="BB1140" s="0"/>
      <c r="BC1140" s="0"/>
      <c r="BE1140" s="0"/>
      <c r="BF1140" s="0"/>
      <c r="BG1140" s="0"/>
      <c r="BI1140" s="0"/>
      <c r="BJ1140" s="0"/>
      <c r="BK1140" s="0"/>
      <c r="BM1140" s="0"/>
      <c r="BN1140" s="0"/>
      <c r="BO1140" s="0"/>
    </row>
    <row r="1141" customFormat="false" ht="12.75" hidden="false" customHeight="false" outlineLevel="0" collapsed="false">
      <c r="A1141" s="0"/>
      <c r="B1141" s="0"/>
      <c r="C1141" s="0"/>
      <c r="E1141" s="0"/>
      <c r="F1141" s="0"/>
      <c r="G1141" s="0"/>
      <c r="I1141" s="0"/>
      <c r="J1141" s="0"/>
      <c r="K1141" s="0"/>
      <c r="M1141" s="0"/>
      <c r="N1141" s="0"/>
      <c r="O1141" s="0"/>
      <c r="Q1141" s="0"/>
      <c r="R1141" s="0"/>
      <c r="S1141" s="0"/>
      <c r="U1141" s="0"/>
      <c r="V1141" s="0"/>
      <c r="W1141" s="0"/>
      <c r="Y1141" s="0"/>
      <c r="Z1141" s="0"/>
      <c r="AA1141" s="0"/>
      <c r="AC1141" s="0"/>
      <c r="AD1141" s="0"/>
      <c r="AE1141" s="0"/>
      <c r="AG1141" s="0"/>
      <c r="AH1141" s="0"/>
      <c r="AI1141" s="0"/>
      <c r="AK1141" s="0"/>
      <c r="AL1141" s="0"/>
      <c r="AM1141" s="0"/>
      <c r="AO1141" s="0"/>
      <c r="AP1141" s="0"/>
      <c r="AQ1141" s="0"/>
      <c r="AS1141" s="0"/>
      <c r="AT1141" s="0"/>
      <c r="AU1141" s="0"/>
      <c r="AW1141" s="0"/>
      <c r="AX1141" s="0"/>
      <c r="AY1141" s="0"/>
      <c r="BA1141" s="0"/>
      <c r="BB1141" s="0"/>
      <c r="BC1141" s="0"/>
      <c r="BE1141" s="0"/>
      <c r="BF1141" s="0"/>
      <c r="BG1141" s="0"/>
      <c r="BI1141" s="0"/>
      <c r="BJ1141" s="0"/>
      <c r="BK1141" s="0"/>
      <c r="BM1141" s="0"/>
      <c r="BN1141" s="0"/>
      <c r="BO1141" s="0"/>
    </row>
    <row r="1142" customFormat="false" ht="12.75" hidden="false" customHeight="false" outlineLevel="0" collapsed="false">
      <c r="A1142" s="0"/>
      <c r="B1142" s="0"/>
      <c r="C1142" s="0"/>
      <c r="E1142" s="0"/>
      <c r="F1142" s="0"/>
      <c r="G1142" s="0"/>
      <c r="I1142" s="0"/>
      <c r="J1142" s="0"/>
      <c r="K1142" s="0"/>
      <c r="M1142" s="0"/>
      <c r="N1142" s="0"/>
      <c r="O1142" s="0"/>
      <c r="Q1142" s="0"/>
      <c r="R1142" s="0"/>
      <c r="S1142" s="0"/>
      <c r="U1142" s="0"/>
      <c r="V1142" s="0"/>
      <c r="W1142" s="0"/>
      <c r="Y1142" s="0"/>
      <c r="Z1142" s="0"/>
      <c r="AA1142" s="0"/>
      <c r="AC1142" s="0"/>
      <c r="AD1142" s="0"/>
      <c r="AE1142" s="0"/>
      <c r="AG1142" s="0"/>
      <c r="AH1142" s="0"/>
      <c r="AI1142" s="0"/>
      <c r="AK1142" s="0"/>
      <c r="AL1142" s="0"/>
      <c r="AM1142" s="0"/>
      <c r="AO1142" s="0"/>
      <c r="AP1142" s="0"/>
      <c r="AQ1142" s="0"/>
      <c r="AS1142" s="0"/>
      <c r="AT1142" s="0"/>
      <c r="AU1142" s="0"/>
      <c r="AW1142" s="0"/>
      <c r="AX1142" s="0"/>
      <c r="AY1142" s="0"/>
      <c r="BA1142" s="0"/>
      <c r="BB1142" s="0"/>
      <c r="BC1142" s="0"/>
      <c r="BE1142" s="0"/>
      <c r="BF1142" s="0"/>
      <c r="BG1142" s="0"/>
      <c r="BI1142" s="0"/>
      <c r="BJ1142" s="0"/>
      <c r="BK1142" s="0"/>
      <c r="BM1142" s="0"/>
      <c r="BN1142" s="0"/>
      <c r="BO1142" s="0"/>
    </row>
    <row r="1143" customFormat="false" ht="12.75" hidden="false" customHeight="false" outlineLevel="0" collapsed="false">
      <c r="A1143" s="0"/>
      <c r="B1143" s="0"/>
      <c r="C1143" s="0"/>
      <c r="E1143" s="0"/>
      <c r="F1143" s="0"/>
      <c r="G1143" s="0"/>
      <c r="I1143" s="0"/>
      <c r="J1143" s="0"/>
      <c r="K1143" s="0"/>
      <c r="M1143" s="0"/>
      <c r="N1143" s="0"/>
      <c r="O1143" s="0"/>
      <c r="Q1143" s="0"/>
      <c r="R1143" s="0"/>
      <c r="S1143" s="0"/>
      <c r="U1143" s="0"/>
      <c r="V1143" s="0"/>
      <c r="W1143" s="0"/>
      <c r="Y1143" s="0"/>
      <c r="Z1143" s="0"/>
      <c r="AA1143" s="0"/>
      <c r="AC1143" s="0"/>
      <c r="AD1143" s="0"/>
      <c r="AE1143" s="0"/>
      <c r="AG1143" s="0"/>
      <c r="AH1143" s="0"/>
      <c r="AI1143" s="0"/>
      <c r="AK1143" s="0"/>
      <c r="AL1143" s="0"/>
      <c r="AM1143" s="0"/>
      <c r="AO1143" s="0"/>
      <c r="AP1143" s="0"/>
      <c r="AQ1143" s="0"/>
      <c r="AS1143" s="0"/>
      <c r="AT1143" s="0"/>
      <c r="AU1143" s="0"/>
      <c r="AW1143" s="0"/>
      <c r="AX1143" s="0"/>
      <c r="AY1143" s="0"/>
      <c r="BA1143" s="0"/>
      <c r="BB1143" s="0"/>
      <c r="BC1143" s="0"/>
      <c r="BE1143" s="0"/>
      <c r="BF1143" s="0"/>
      <c r="BG1143" s="0"/>
      <c r="BI1143" s="0"/>
      <c r="BJ1143" s="0"/>
      <c r="BK1143" s="0"/>
      <c r="BM1143" s="0"/>
      <c r="BN1143" s="0"/>
      <c r="BO1143" s="0"/>
    </row>
    <row r="1144" customFormat="false" ht="12.75" hidden="false" customHeight="false" outlineLevel="0" collapsed="false">
      <c r="A1144" s="0"/>
      <c r="B1144" s="0"/>
      <c r="C1144" s="0"/>
      <c r="E1144" s="0"/>
      <c r="F1144" s="0"/>
      <c r="G1144" s="0"/>
      <c r="I1144" s="0"/>
      <c r="J1144" s="0"/>
      <c r="K1144" s="0"/>
      <c r="M1144" s="0"/>
      <c r="N1144" s="0"/>
      <c r="O1144" s="0"/>
      <c r="Q1144" s="0"/>
      <c r="R1144" s="0"/>
      <c r="S1144" s="0"/>
      <c r="U1144" s="0"/>
      <c r="V1144" s="0"/>
      <c r="W1144" s="0"/>
      <c r="Y1144" s="0"/>
      <c r="Z1144" s="0"/>
      <c r="AA1144" s="0"/>
      <c r="AC1144" s="0"/>
      <c r="AD1144" s="0"/>
      <c r="AE1144" s="0"/>
      <c r="AG1144" s="0"/>
      <c r="AH1144" s="0"/>
      <c r="AI1144" s="0"/>
      <c r="AK1144" s="0"/>
      <c r="AL1144" s="0"/>
      <c r="AM1144" s="0"/>
      <c r="AO1144" s="0"/>
      <c r="AP1144" s="0"/>
      <c r="AQ1144" s="0"/>
      <c r="AS1144" s="0"/>
      <c r="AT1144" s="0"/>
      <c r="AU1144" s="0"/>
      <c r="AW1144" s="0"/>
      <c r="AX1144" s="0"/>
      <c r="AY1144" s="0"/>
      <c r="BA1144" s="0"/>
      <c r="BB1144" s="0"/>
      <c r="BC1144" s="0"/>
      <c r="BE1144" s="0"/>
      <c r="BF1144" s="0"/>
      <c r="BG1144" s="0"/>
      <c r="BI1144" s="0"/>
      <c r="BJ1144" s="0"/>
      <c r="BK1144" s="0"/>
      <c r="BM1144" s="0"/>
      <c r="BN1144" s="0"/>
      <c r="BO1144" s="0"/>
    </row>
    <row r="1145" customFormat="false" ht="12.75" hidden="false" customHeight="false" outlineLevel="0" collapsed="false">
      <c r="A1145" s="0"/>
      <c r="B1145" s="0"/>
      <c r="C1145" s="0"/>
      <c r="E1145" s="0"/>
      <c r="F1145" s="0"/>
      <c r="G1145" s="0"/>
      <c r="I1145" s="0"/>
      <c r="J1145" s="0"/>
      <c r="K1145" s="0"/>
      <c r="M1145" s="0"/>
      <c r="N1145" s="0"/>
      <c r="O1145" s="0"/>
      <c r="Q1145" s="0"/>
      <c r="R1145" s="0"/>
      <c r="S1145" s="0"/>
      <c r="U1145" s="0"/>
      <c r="V1145" s="0"/>
      <c r="W1145" s="0"/>
      <c r="Y1145" s="0"/>
      <c r="Z1145" s="0"/>
      <c r="AA1145" s="0"/>
      <c r="AC1145" s="0"/>
      <c r="AD1145" s="0"/>
      <c r="AE1145" s="0"/>
      <c r="AG1145" s="0"/>
      <c r="AH1145" s="0"/>
      <c r="AI1145" s="0"/>
      <c r="AK1145" s="0"/>
      <c r="AL1145" s="0"/>
      <c r="AM1145" s="0"/>
      <c r="AO1145" s="0"/>
      <c r="AP1145" s="0"/>
      <c r="AQ1145" s="0"/>
      <c r="AS1145" s="0"/>
      <c r="AT1145" s="0"/>
      <c r="AU1145" s="0"/>
      <c r="AW1145" s="0"/>
      <c r="AX1145" s="0"/>
      <c r="AY1145" s="0"/>
      <c r="BA1145" s="0"/>
      <c r="BB1145" s="0"/>
      <c r="BC1145" s="0"/>
      <c r="BE1145" s="0"/>
      <c r="BF1145" s="0"/>
      <c r="BG1145" s="0"/>
      <c r="BI1145" s="0"/>
      <c r="BJ1145" s="0"/>
      <c r="BK1145" s="0"/>
      <c r="BM1145" s="0"/>
      <c r="BN1145" s="0"/>
      <c r="BO1145" s="0"/>
    </row>
    <row r="1146" customFormat="false" ht="12.75" hidden="false" customHeight="false" outlineLevel="0" collapsed="false">
      <c r="A1146" s="0"/>
      <c r="B1146" s="0"/>
      <c r="C1146" s="0"/>
      <c r="E1146" s="0"/>
      <c r="F1146" s="0"/>
      <c r="G1146" s="0"/>
      <c r="I1146" s="0"/>
      <c r="J1146" s="0"/>
      <c r="K1146" s="0"/>
      <c r="M1146" s="0"/>
      <c r="N1146" s="0"/>
      <c r="O1146" s="0"/>
      <c r="Q1146" s="0"/>
      <c r="R1146" s="0"/>
      <c r="S1146" s="0"/>
      <c r="U1146" s="0"/>
      <c r="V1146" s="0"/>
      <c r="W1146" s="0"/>
      <c r="Y1146" s="0"/>
      <c r="Z1146" s="0"/>
      <c r="AA1146" s="0"/>
      <c r="AC1146" s="0"/>
      <c r="AD1146" s="0"/>
      <c r="AE1146" s="0"/>
      <c r="AG1146" s="0"/>
      <c r="AH1146" s="0"/>
      <c r="AI1146" s="0"/>
      <c r="AK1146" s="0"/>
      <c r="AL1146" s="0"/>
      <c r="AM1146" s="0"/>
      <c r="AO1146" s="0"/>
      <c r="AP1146" s="0"/>
      <c r="AQ1146" s="0"/>
      <c r="AS1146" s="0"/>
      <c r="AT1146" s="0"/>
      <c r="AU1146" s="0"/>
      <c r="AW1146" s="0"/>
      <c r="AX1146" s="0"/>
      <c r="AY1146" s="0"/>
      <c r="BA1146" s="0"/>
      <c r="BB1146" s="0"/>
      <c r="BC1146" s="0"/>
      <c r="BE1146" s="0"/>
      <c r="BF1146" s="0"/>
      <c r="BG1146" s="0"/>
      <c r="BI1146" s="0"/>
      <c r="BJ1146" s="0"/>
      <c r="BK1146" s="0"/>
      <c r="BM1146" s="0"/>
      <c r="BN1146" s="0"/>
      <c r="BO1146" s="0"/>
    </row>
    <row r="1147" customFormat="false" ht="12.75" hidden="false" customHeight="false" outlineLevel="0" collapsed="false">
      <c r="A1147" s="0"/>
      <c r="B1147" s="0"/>
      <c r="C1147" s="0"/>
      <c r="E1147" s="0"/>
      <c r="F1147" s="0"/>
      <c r="G1147" s="0"/>
      <c r="I1147" s="0"/>
      <c r="J1147" s="0"/>
      <c r="K1147" s="0"/>
      <c r="M1147" s="0"/>
      <c r="N1147" s="0"/>
      <c r="O1147" s="0"/>
      <c r="Q1147" s="0"/>
      <c r="R1147" s="0"/>
      <c r="S1147" s="0"/>
      <c r="U1147" s="0"/>
      <c r="V1147" s="0"/>
      <c r="W1147" s="0"/>
      <c r="Y1147" s="0"/>
      <c r="Z1147" s="0"/>
      <c r="AA1147" s="0"/>
      <c r="AC1147" s="0"/>
      <c r="AD1147" s="0"/>
      <c r="AE1147" s="0"/>
      <c r="AG1147" s="0"/>
      <c r="AH1147" s="0"/>
      <c r="AI1147" s="0"/>
      <c r="AK1147" s="0"/>
      <c r="AL1147" s="0"/>
      <c r="AM1147" s="0"/>
      <c r="AO1147" s="0"/>
      <c r="AP1147" s="0"/>
      <c r="AQ1147" s="0"/>
      <c r="AS1147" s="0"/>
      <c r="AT1147" s="0"/>
      <c r="AU1147" s="0"/>
      <c r="AW1147" s="0"/>
      <c r="AX1147" s="0"/>
      <c r="AY1147" s="0"/>
      <c r="BA1147" s="0"/>
      <c r="BB1147" s="0"/>
      <c r="BC1147" s="0"/>
      <c r="BE1147" s="0"/>
      <c r="BF1147" s="0"/>
      <c r="BG1147" s="0"/>
      <c r="BI1147" s="0"/>
      <c r="BJ1147" s="0"/>
      <c r="BK1147" s="0"/>
      <c r="BM1147" s="0"/>
      <c r="BN1147" s="0"/>
      <c r="BO1147" s="0"/>
    </row>
    <row r="1148" customFormat="false" ht="12.75" hidden="false" customHeight="false" outlineLevel="0" collapsed="false">
      <c r="A1148" s="0"/>
      <c r="B1148" s="0"/>
      <c r="C1148" s="0"/>
      <c r="E1148" s="0"/>
      <c r="F1148" s="0"/>
      <c r="G1148" s="0"/>
      <c r="I1148" s="0"/>
      <c r="J1148" s="0"/>
      <c r="K1148" s="0"/>
      <c r="M1148" s="0"/>
      <c r="N1148" s="0"/>
      <c r="O1148" s="0"/>
      <c r="Q1148" s="0"/>
      <c r="R1148" s="0"/>
      <c r="S1148" s="0"/>
      <c r="U1148" s="0"/>
      <c r="V1148" s="0"/>
      <c r="W1148" s="0"/>
      <c r="Y1148" s="0"/>
      <c r="Z1148" s="0"/>
      <c r="AA1148" s="0"/>
      <c r="AC1148" s="0"/>
      <c r="AD1148" s="0"/>
      <c r="AE1148" s="0"/>
      <c r="AG1148" s="0"/>
      <c r="AH1148" s="0"/>
      <c r="AI1148" s="0"/>
      <c r="AK1148" s="0"/>
      <c r="AL1148" s="0"/>
      <c r="AM1148" s="0"/>
      <c r="AO1148" s="0"/>
      <c r="AP1148" s="0"/>
      <c r="AQ1148" s="0"/>
      <c r="AS1148" s="0"/>
      <c r="AT1148" s="0"/>
      <c r="AU1148" s="0"/>
      <c r="AW1148" s="0"/>
      <c r="AX1148" s="0"/>
      <c r="AY1148" s="0"/>
      <c r="BA1148" s="0"/>
      <c r="BB1148" s="0"/>
      <c r="BC1148" s="0"/>
      <c r="BE1148" s="0"/>
      <c r="BF1148" s="0"/>
      <c r="BG1148" s="0"/>
      <c r="BI1148" s="0"/>
      <c r="BJ1148" s="0"/>
      <c r="BK1148" s="0"/>
      <c r="BM1148" s="0"/>
      <c r="BN1148" s="0"/>
      <c r="BO1148" s="0"/>
    </row>
    <row r="1149" customFormat="false" ht="12.75" hidden="false" customHeight="false" outlineLevel="0" collapsed="false">
      <c r="A1149" s="0"/>
      <c r="B1149" s="0"/>
      <c r="C1149" s="0"/>
      <c r="E1149" s="0"/>
      <c r="F1149" s="0"/>
      <c r="G1149" s="0"/>
      <c r="I1149" s="0"/>
      <c r="J1149" s="0"/>
      <c r="K1149" s="0"/>
      <c r="M1149" s="0"/>
      <c r="N1149" s="0"/>
      <c r="O1149" s="0"/>
      <c r="Q1149" s="0"/>
      <c r="R1149" s="0"/>
      <c r="S1149" s="0"/>
      <c r="U1149" s="0"/>
      <c r="V1149" s="0"/>
      <c r="W1149" s="0"/>
      <c r="Y1149" s="0"/>
      <c r="Z1149" s="0"/>
      <c r="AA1149" s="0"/>
      <c r="AC1149" s="0"/>
      <c r="AD1149" s="0"/>
      <c r="AE1149" s="0"/>
      <c r="AG1149" s="0"/>
      <c r="AH1149" s="0"/>
      <c r="AI1149" s="0"/>
      <c r="AK1149" s="0"/>
      <c r="AL1149" s="0"/>
      <c r="AM1149" s="0"/>
      <c r="AO1149" s="0"/>
      <c r="AP1149" s="0"/>
      <c r="AQ1149" s="0"/>
      <c r="AS1149" s="0"/>
      <c r="AT1149" s="0"/>
      <c r="AU1149" s="0"/>
      <c r="AW1149" s="0"/>
      <c r="AX1149" s="0"/>
      <c r="AY1149" s="0"/>
      <c r="BA1149" s="0"/>
      <c r="BB1149" s="0"/>
      <c r="BC1149" s="0"/>
      <c r="BE1149" s="0"/>
      <c r="BF1149" s="0"/>
      <c r="BG1149" s="0"/>
      <c r="BI1149" s="0"/>
      <c r="BJ1149" s="0"/>
      <c r="BK1149" s="0"/>
      <c r="BM1149" s="0"/>
      <c r="BN1149" s="0"/>
      <c r="BO1149" s="0"/>
    </row>
    <row r="1150" customFormat="false" ht="12.75" hidden="false" customHeight="false" outlineLevel="0" collapsed="false">
      <c r="A1150" s="0"/>
      <c r="B1150" s="0"/>
      <c r="C1150" s="0"/>
      <c r="E1150" s="0"/>
      <c r="F1150" s="0"/>
      <c r="G1150" s="0"/>
      <c r="I1150" s="0"/>
      <c r="J1150" s="0"/>
      <c r="K1150" s="0"/>
      <c r="M1150" s="0"/>
      <c r="N1150" s="0"/>
      <c r="O1150" s="0"/>
      <c r="Q1150" s="0"/>
      <c r="R1150" s="0"/>
      <c r="S1150" s="0"/>
      <c r="U1150" s="0"/>
      <c r="V1150" s="0"/>
      <c r="W1150" s="0"/>
      <c r="Y1150" s="0"/>
      <c r="Z1150" s="0"/>
      <c r="AA1150" s="0"/>
      <c r="AC1150" s="0"/>
      <c r="AD1150" s="0"/>
      <c r="AE1150" s="0"/>
      <c r="AG1150" s="0"/>
      <c r="AH1150" s="0"/>
      <c r="AI1150" s="0"/>
      <c r="AK1150" s="0"/>
      <c r="AL1150" s="0"/>
      <c r="AM1150" s="0"/>
      <c r="AO1150" s="0"/>
      <c r="AP1150" s="0"/>
      <c r="AQ1150" s="0"/>
      <c r="AS1150" s="0"/>
      <c r="AT1150" s="0"/>
      <c r="AU1150" s="0"/>
      <c r="AW1150" s="0"/>
      <c r="AX1150" s="0"/>
      <c r="AY1150" s="0"/>
      <c r="BA1150" s="0"/>
      <c r="BB1150" s="0"/>
      <c r="BC1150" s="0"/>
      <c r="BE1150" s="0"/>
      <c r="BF1150" s="0"/>
      <c r="BG1150" s="0"/>
      <c r="BI1150" s="0"/>
      <c r="BJ1150" s="0"/>
      <c r="BK1150" s="0"/>
      <c r="BM1150" s="0"/>
      <c r="BN1150" s="0"/>
      <c r="BO1150" s="0"/>
    </row>
    <row r="1151" customFormat="false" ht="12.75" hidden="false" customHeight="false" outlineLevel="0" collapsed="false">
      <c r="A1151" s="0"/>
      <c r="B1151" s="0"/>
      <c r="C1151" s="0"/>
      <c r="E1151" s="0"/>
      <c r="F1151" s="0"/>
      <c r="G1151" s="0"/>
      <c r="I1151" s="0"/>
      <c r="J1151" s="0"/>
      <c r="K1151" s="0"/>
      <c r="M1151" s="0"/>
      <c r="N1151" s="0"/>
      <c r="O1151" s="0"/>
      <c r="Q1151" s="0"/>
      <c r="R1151" s="0"/>
      <c r="S1151" s="0"/>
      <c r="U1151" s="0"/>
      <c r="V1151" s="0"/>
      <c r="W1151" s="0"/>
      <c r="Y1151" s="0"/>
      <c r="Z1151" s="0"/>
      <c r="AA1151" s="0"/>
      <c r="AC1151" s="0"/>
      <c r="AD1151" s="0"/>
      <c r="AE1151" s="0"/>
      <c r="AG1151" s="0"/>
      <c r="AH1151" s="0"/>
      <c r="AI1151" s="0"/>
      <c r="AK1151" s="0"/>
      <c r="AL1151" s="0"/>
      <c r="AM1151" s="0"/>
      <c r="AO1151" s="0"/>
      <c r="AP1151" s="0"/>
      <c r="AQ1151" s="0"/>
      <c r="AS1151" s="0"/>
      <c r="AT1151" s="0"/>
      <c r="AU1151" s="0"/>
      <c r="AW1151" s="0"/>
      <c r="AX1151" s="0"/>
      <c r="AY1151" s="0"/>
      <c r="BA1151" s="0"/>
      <c r="BB1151" s="0"/>
      <c r="BC1151" s="0"/>
      <c r="BE1151" s="0"/>
      <c r="BF1151" s="0"/>
      <c r="BG1151" s="0"/>
      <c r="BI1151" s="0"/>
      <c r="BJ1151" s="0"/>
      <c r="BK1151" s="0"/>
      <c r="BM1151" s="0"/>
      <c r="BN1151" s="0"/>
      <c r="BO1151" s="0"/>
    </row>
    <row r="1152" customFormat="false" ht="12.75" hidden="false" customHeight="false" outlineLevel="0" collapsed="false">
      <c r="A1152" s="0"/>
      <c r="B1152" s="0"/>
      <c r="C1152" s="0"/>
      <c r="E1152" s="0"/>
      <c r="F1152" s="0"/>
      <c r="G1152" s="0"/>
      <c r="I1152" s="0"/>
      <c r="J1152" s="0"/>
      <c r="K1152" s="0"/>
      <c r="M1152" s="0"/>
      <c r="N1152" s="0"/>
      <c r="O1152" s="0"/>
      <c r="Q1152" s="0"/>
      <c r="R1152" s="0"/>
      <c r="S1152" s="0"/>
      <c r="U1152" s="0"/>
      <c r="V1152" s="0"/>
      <c r="W1152" s="0"/>
      <c r="Y1152" s="0"/>
      <c r="Z1152" s="0"/>
      <c r="AA1152" s="0"/>
      <c r="AC1152" s="0"/>
      <c r="AD1152" s="0"/>
      <c r="AE1152" s="0"/>
      <c r="AG1152" s="0"/>
      <c r="AH1152" s="0"/>
      <c r="AI1152" s="0"/>
      <c r="AK1152" s="0"/>
      <c r="AL1152" s="0"/>
      <c r="AM1152" s="0"/>
      <c r="AO1152" s="0"/>
      <c r="AP1152" s="0"/>
      <c r="AQ1152" s="0"/>
      <c r="AS1152" s="0"/>
      <c r="AT1152" s="0"/>
      <c r="AU1152" s="0"/>
      <c r="AW1152" s="0"/>
      <c r="AX1152" s="0"/>
      <c r="AY1152" s="0"/>
      <c r="BA1152" s="0"/>
      <c r="BB1152" s="0"/>
      <c r="BC1152" s="0"/>
      <c r="BE1152" s="0"/>
      <c r="BF1152" s="0"/>
      <c r="BG1152" s="0"/>
      <c r="BI1152" s="0"/>
      <c r="BJ1152" s="0"/>
      <c r="BK1152" s="0"/>
      <c r="BM1152" s="0"/>
      <c r="BN1152" s="0"/>
      <c r="BO1152" s="0"/>
    </row>
    <row r="1153" customFormat="false" ht="12.75" hidden="false" customHeight="false" outlineLevel="0" collapsed="false">
      <c r="A1153" s="0"/>
      <c r="B1153" s="0"/>
      <c r="C1153" s="0"/>
      <c r="E1153" s="0"/>
      <c r="F1153" s="0"/>
      <c r="G1153" s="0"/>
      <c r="I1153" s="0"/>
      <c r="J1153" s="0"/>
      <c r="K1153" s="0"/>
      <c r="M1153" s="0"/>
      <c r="N1153" s="0"/>
      <c r="O1153" s="0"/>
      <c r="Q1153" s="0"/>
      <c r="R1153" s="0"/>
      <c r="S1153" s="0"/>
      <c r="U1153" s="0"/>
      <c r="V1153" s="0"/>
      <c r="W1153" s="0"/>
      <c r="Y1153" s="0"/>
      <c r="Z1153" s="0"/>
      <c r="AA1153" s="0"/>
      <c r="AC1153" s="0"/>
      <c r="AD1153" s="0"/>
      <c r="AE1153" s="0"/>
      <c r="AG1153" s="0"/>
      <c r="AH1153" s="0"/>
      <c r="AI1153" s="0"/>
      <c r="AK1153" s="0"/>
      <c r="AL1153" s="0"/>
      <c r="AM1153" s="0"/>
      <c r="AO1153" s="0"/>
      <c r="AP1153" s="0"/>
      <c r="AQ1153" s="0"/>
      <c r="AS1153" s="0"/>
      <c r="AT1153" s="0"/>
      <c r="AU1153" s="0"/>
      <c r="AW1153" s="0"/>
      <c r="AX1153" s="0"/>
      <c r="AY1153" s="0"/>
      <c r="BA1153" s="0"/>
      <c r="BB1153" s="0"/>
      <c r="BC1153" s="0"/>
      <c r="BE1153" s="0"/>
      <c r="BF1153" s="0"/>
      <c r="BG1153" s="0"/>
      <c r="BI1153" s="0"/>
      <c r="BJ1153" s="0"/>
      <c r="BK1153" s="0"/>
      <c r="BM1153" s="0"/>
      <c r="BN1153" s="0"/>
      <c r="BO1153" s="0"/>
    </row>
    <row r="1154" customFormat="false" ht="12.75" hidden="false" customHeight="false" outlineLevel="0" collapsed="false">
      <c r="A1154" s="0"/>
      <c r="B1154" s="0"/>
      <c r="C1154" s="0"/>
      <c r="E1154" s="0"/>
      <c r="F1154" s="0"/>
      <c r="G1154" s="0"/>
      <c r="I1154" s="0"/>
      <c r="J1154" s="0"/>
      <c r="K1154" s="0"/>
      <c r="M1154" s="0"/>
      <c r="N1154" s="0"/>
      <c r="O1154" s="0"/>
      <c r="Q1154" s="0"/>
      <c r="R1154" s="0"/>
      <c r="S1154" s="0"/>
      <c r="U1154" s="0"/>
      <c r="V1154" s="0"/>
      <c r="W1154" s="0"/>
      <c r="Y1154" s="0"/>
      <c r="Z1154" s="0"/>
      <c r="AA1154" s="0"/>
      <c r="AC1154" s="0"/>
      <c r="AD1154" s="0"/>
      <c r="AE1154" s="0"/>
      <c r="AG1154" s="0"/>
      <c r="AH1154" s="0"/>
      <c r="AI1154" s="0"/>
      <c r="AK1154" s="0"/>
      <c r="AL1154" s="0"/>
      <c r="AM1154" s="0"/>
      <c r="AO1154" s="0"/>
      <c r="AP1154" s="0"/>
      <c r="AQ1154" s="0"/>
      <c r="AS1154" s="0"/>
      <c r="AT1154" s="0"/>
      <c r="AU1154" s="0"/>
      <c r="AW1154" s="0"/>
      <c r="AX1154" s="0"/>
      <c r="AY1154" s="0"/>
      <c r="BA1154" s="0"/>
      <c r="BB1154" s="0"/>
      <c r="BC1154" s="0"/>
      <c r="BE1154" s="0"/>
      <c r="BF1154" s="0"/>
      <c r="BG1154" s="0"/>
      <c r="BI1154" s="0"/>
      <c r="BJ1154" s="0"/>
      <c r="BK1154" s="0"/>
      <c r="BM1154" s="0"/>
      <c r="BN1154" s="0"/>
      <c r="BO1154" s="0"/>
    </row>
    <row r="1155" customFormat="false" ht="12.75" hidden="false" customHeight="false" outlineLevel="0" collapsed="false">
      <c r="A1155" s="0"/>
      <c r="B1155" s="0"/>
      <c r="C1155" s="0"/>
      <c r="E1155" s="0"/>
      <c r="F1155" s="0"/>
      <c r="G1155" s="0"/>
      <c r="I1155" s="0"/>
      <c r="J1155" s="0"/>
      <c r="K1155" s="0"/>
      <c r="M1155" s="0"/>
      <c r="N1155" s="0"/>
      <c r="O1155" s="0"/>
      <c r="Q1155" s="0"/>
      <c r="R1155" s="0"/>
      <c r="S1155" s="0"/>
      <c r="U1155" s="0"/>
      <c r="V1155" s="0"/>
      <c r="W1155" s="0"/>
      <c r="Y1155" s="0"/>
      <c r="Z1155" s="0"/>
      <c r="AA1155" s="0"/>
      <c r="AC1155" s="0"/>
      <c r="AD1155" s="0"/>
      <c r="AE1155" s="0"/>
      <c r="AG1155" s="0"/>
      <c r="AH1155" s="0"/>
      <c r="AI1155" s="0"/>
      <c r="AK1155" s="0"/>
      <c r="AL1155" s="0"/>
      <c r="AM1155" s="0"/>
      <c r="AO1155" s="0"/>
      <c r="AP1155" s="0"/>
      <c r="AQ1155" s="0"/>
      <c r="AS1155" s="0"/>
      <c r="AT1155" s="0"/>
      <c r="AU1155" s="0"/>
      <c r="AW1155" s="0"/>
      <c r="AX1155" s="0"/>
      <c r="AY1155" s="0"/>
      <c r="BA1155" s="0"/>
      <c r="BB1155" s="0"/>
      <c r="BC1155" s="0"/>
      <c r="BE1155" s="0"/>
      <c r="BF1155" s="0"/>
      <c r="BG1155" s="0"/>
      <c r="BI1155" s="0"/>
      <c r="BJ1155" s="0"/>
      <c r="BK1155" s="0"/>
      <c r="BM1155" s="0"/>
      <c r="BN1155" s="0"/>
      <c r="BO1155" s="0"/>
    </row>
    <row r="1156" customFormat="false" ht="12.75" hidden="false" customHeight="false" outlineLevel="0" collapsed="false">
      <c r="A1156" s="0"/>
      <c r="B1156" s="0"/>
      <c r="C1156" s="0"/>
      <c r="E1156" s="0"/>
      <c r="F1156" s="0"/>
      <c r="G1156" s="0"/>
      <c r="I1156" s="0"/>
      <c r="J1156" s="0"/>
      <c r="K1156" s="0"/>
      <c r="M1156" s="0"/>
      <c r="N1156" s="0"/>
      <c r="O1156" s="0"/>
      <c r="Q1156" s="0"/>
      <c r="R1156" s="0"/>
      <c r="S1156" s="0"/>
      <c r="U1156" s="0"/>
      <c r="V1156" s="0"/>
      <c r="W1156" s="0"/>
      <c r="Y1156" s="0"/>
      <c r="Z1156" s="0"/>
      <c r="AA1156" s="0"/>
      <c r="AC1156" s="0"/>
      <c r="AD1156" s="0"/>
      <c r="AE1156" s="0"/>
      <c r="AG1156" s="0"/>
      <c r="AH1156" s="0"/>
      <c r="AI1156" s="0"/>
      <c r="AK1156" s="0"/>
      <c r="AL1156" s="0"/>
      <c r="AM1156" s="0"/>
      <c r="AO1156" s="0"/>
      <c r="AP1156" s="0"/>
      <c r="AQ1156" s="0"/>
      <c r="AS1156" s="0"/>
      <c r="AT1156" s="0"/>
      <c r="AU1156" s="0"/>
      <c r="AW1156" s="0"/>
      <c r="AX1156" s="0"/>
      <c r="AY1156" s="0"/>
      <c r="BA1156" s="0"/>
      <c r="BB1156" s="0"/>
      <c r="BC1156" s="0"/>
      <c r="BE1156" s="0"/>
      <c r="BF1156" s="0"/>
      <c r="BG1156" s="0"/>
      <c r="BI1156" s="0"/>
      <c r="BJ1156" s="0"/>
      <c r="BK1156" s="0"/>
      <c r="BM1156" s="0"/>
      <c r="BN1156" s="0"/>
      <c r="BO1156" s="0"/>
    </row>
    <row r="1157" customFormat="false" ht="12.75" hidden="false" customHeight="false" outlineLevel="0" collapsed="false">
      <c r="A1157" s="0"/>
      <c r="B1157" s="0"/>
      <c r="C1157" s="0"/>
      <c r="E1157" s="0"/>
      <c r="F1157" s="0"/>
      <c r="G1157" s="0"/>
      <c r="I1157" s="0"/>
      <c r="J1157" s="0"/>
      <c r="K1157" s="0"/>
      <c r="M1157" s="0"/>
      <c r="N1157" s="0"/>
      <c r="O1157" s="0"/>
      <c r="Q1157" s="0"/>
      <c r="R1157" s="0"/>
      <c r="S1157" s="0"/>
      <c r="U1157" s="0"/>
      <c r="V1157" s="0"/>
      <c r="W1157" s="0"/>
      <c r="Y1157" s="0"/>
      <c r="Z1157" s="0"/>
      <c r="AA1157" s="0"/>
      <c r="AC1157" s="0"/>
      <c r="AD1157" s="0"/>
      <c r="AE1157" s="0"/>
      <c r="AG1157" s="0"/>
      <c r="AH1157" s="0"/>
      <c r="AI1157" s="0"/>
      <c r="AK1157" s="0"/>
      <c r="AL1157" s="0"/>
      <c r="AM1157" s="0"/>
      <c r="AO1157" s="0"/>
      <c r="AP1157" s="0"/>
      <c r="AQ1157" s="0"/>
      <c r="AS1157" s="0"/>
      <c r="AT1157" s="0"/>
      <c r="AU1157" s="0"/>
      <c r="AW1157" s="0"/>
      <c r="AX1157" s="0"/>
      <c r="AY1157" s="0"/>
      <c r="BA1157" s="0"/>
      <c r="BB1157" s="0"/>
      <c r="BC1157" s="0"/>
      <c r="BE1157" s="0"/>
      <c r="BF1157" s="0"/>
      <c r="BG1157" s="0"/>
      <c r="BI1157" s="0"/>
      <c r="BJ1157" s="0"/>
      <c r="BK1157" s="0"/>
      <c r="BM1157" s="0"/>
      <c r="BN1157" s="0"/>
      <c r="BO1157" s="0"/>
    </row>
    <row r="1158" customFormat="false" ht="12.75" hidden="false" customHeight="false" outlineLevel="0" collapsed="false">
      <c r="A1158" s="0"/>
      <c r="B1158" s="0"/>
      <c r="C1158" s="0"/>
      <c r="E1158" s="0"/>
      <c r="F1158" s="0"/>
      <c r="G1158" s="0"/>
      <c r="I1158" s="0"/>
      <c r="J1158" s="0"/>
      <c r="K1158" s="0"/>
      <c r="M1158" s="0"/>
      <c r="N1158" s="0"/>
      <c r="O1158" s="0"/>
      <c r="Q1158" s="0"/>
      <c r="R1158" s="0"/>
      <c r="S1158" s="0"/>
      <c r="U1158" s="0"/>
      <c r="V1158" s="0"/>
      <c r="W1158" s="0"/>
      <c r="Y1158" s="0"/>
      <c r="Z1158" s="0"/>
      <c r="AA1158" s="0"/>
      <c r="AC1158" s="0"/>
      <c r="AD1158" s="0"/>
      <c r="AE1158" s="0"/>
      <c r="AG1158" s="0"/>
      <c r="AH1158" s="0"/>
      <c r="AI1158" s="0"/>
      <c r="AK1158" s="0"/>
      <c r="AL1158" s="0"/>
      <c r="AM1158" s="0"/>
      <c r="AO1158" s="0"/>
      <c r="AP1158" s="0"/>
      <c r="AQ1158" s="0"/>
      <c r="AS1158" s="0"/>
      <c r="AT1158" s="0"/>
      <c r="AU1158" s="0"/>
      <c r="AW1158" s="0"/>
      <c r="AX1158" s="0"/>
      <c r="AY1158" s="0"/>
      <c r="BA1158" s="0"/>
      <c r="BB1158" s="0"/>
      <c r="BC1158" s="0"/>
      <c r="BE1158" s="0"/>
      <c r="BF1158" s="0"/>
      <c r="BG1158" s="0"/>
      <c r="BI1158" s="0"/>
      <c r="BJ1158" s="0"/>
      <c r="BK1158" s="0"/>
      <c r="BM1158" s="0"/>
      <c r="BN1158" s="0"/>
      <c r="BO1158" s="0"/>
    </row>
    <row r="1159" customFormat="false" ht="12.75" hidden="false" customHeight="false" outlineLevel="0" collapsed="false">
      <c r="A1159" s="0"/>
      <c r="B1159" s="0"/>
      <c r="C1159" s="0"/>
      <c r="E1159" s="0"/>
      <c r="F1159" s="0"/>
      <c r="G1159" s="0"/>
      <c r="I1159" s="0"/>
      <c r="J1159" s="0"/>
      <c r="K1159" s="0"/>
      <c r="M1159" s="0"/>
      <c r="N1159" s="0"/>
      <c r="O1159" s="0"/>
      <c r="Q1159" s="0"/>
      <c r="R1159" s="0"/>
      <c r="S1159" s="0"/>
      <c r="U1159" s="0"/>
      <c r="V1159" s="0"/>
      <c r="W1159" s="0"/>
      <c r="Y1159" s="0"/>
      <c r="Z1159" s="0"/>
      <c r="AA1159" s="0"/>
      <c r="AC1159" s="0"/>
      <c r="AD1159" s="0"/>
      <c r="AE1159" s="0"/>
      <c r="AG1159" s="0"/>
      <c r="AH1159" s="0"/>
      <c r="AI1159" s="0"/>
      <c r="AK1159" s="0"/>
      <c r="AL1159" s="0"/>
      <c r="AM1159" s="0"/>
      <c r="AO1159" s="0"/>
      <c r="AP1159" s="0"/>
      <c r="AQ1159" s="0"/>
      <c r="AS1159" s="0"/>
      <c r="AT1159" s="0"/>
      <c r="AU1159" s="0"/>
      <c r="AW1159" s="0"/>
      <c r="AX1159" s="0"/>
      <c r="AY1159" s="0"/>
      <c r="BA1159" s="0"/>
      <c r="BB1159" s="0"/>
      <c r="BC1159" s="0"/>
      <c r="BE1159" s="0"/>
      <c r="BF1159" s="0"/>
      <c r="BG1159" s="0"/>
      <c r="BI1159" s="0"/>
      <c r="BJ1159" s="0"/>
      <c r="BK1159" s="0"/>
      <c r="BM1159" s="0"/>
      <c r="BN1159" s="0"/>
      <c r="BO1159" s="0"/>
    </row>
    <row r="1160" customFormat="false" ht="12.75" hidden="false" customHeight="false" outlineLevel="0" collapsed="false">
      <c r="A1160" s="0"/>
      <c r="B1160" s="0"/>
      <c r="C1160" s="0"/>
      <c r="E1160" s="0"/>
      <c r="F1160" s="0"/>
      <c r="G1160" s="0"/>
      <c r="I1160" s="0"/>
      <c r="J1160" s="0"/>
      <c r="K1160" s="0"/>
      <c r="M1160" s="0"/>
      <c r="N1160" s="0"/>
      <c r="O1160" s="0"/>
      <c r="Q1160" s="0"/>
      <c r="R1160" s="0"/>
      <c r="S1160" s="0"/>
      <c r="U1160" s="0"/>
      <c r="V1160" s="0"/>
      <c r="W1160" s="0"/>
      <c r="Y1160" s="0"/>
      <c r="Z1160" s="0"/>
      <c r="AA1160" s="0"/>
      <c r="AC1160" s="0"/>
      <c r="AD1160" s="0"/>
      <c r="AE1160" s="0"/>
      <c r="AG1160" s="0"/>
      <c r="AH1160" s="0"/>
      <c r="AI1160" s="0"/>
      <c r="AK1160" s="0"/>
      <c r="AL1160" s="0"/>
      <c r="AM1160" s="0"/>
      <c r="AO1160" s="0"/>
      <c r="AP1160" s="0"/>
      <c r="AQ1160" s="0"/>
      <c r="AS1160" s="0"/>
      <c r="AT1160" s="0"/>
      <c r="AU1160" s="0"/>
      <c r="AW1160" s="0"/>
      <c r="AX1160" s="0"/>
      <c r="AY1160" s="0"/>
      <c r="BA1160" s="0"/>
      <c r="BB1160" s="0"/>
      <c r="BC1160" s="0"/>
      <c r="BE1160" s="0"/>
      <c r="BF1160" s="0"/>
      <c r="BG1160" s="0"/>
      <c r="BI1160" s="0"/>
      <c r="BJ1160" s="0"/>
      <c r="BK1160" s="0"/>
      <c r="BM1160" s="0"/>
      <c r="BN1160" s="0"/>
      <c r="BO1160" s="0"/>
    </row>
    <row r="1161" customFormat="false" ht="12.75" hidden="false" customHeight="false" outlineLevel="0" collapsed="false">
      <c r="A1161" s="0"/>
      <c r="B1161" s="0"/>
      <c r="C1161" s="0"/>
      <c r="E1161" s="0"/>
      <c r="F1161" s="0"/>
      <c r="G1161" s="0"/>
      <c r="I1161" s="0"/>
      <c r="J1161" s="0"/>
      <c r="K1161" s="0"/>
      <c r="M1161" s="0"/>
      <c r="N1161" s="0"/>
      <c r="O1161" s="0"/>
      <c r="Q1161" s="0"/>
      <c r="R1161" s="0"/>
      <c r="S1161" s="0"/>
      <c r="U1161" s="0"/>
      <c r="V1161" s="0"/>
      <c r="W1161" s="0"/>
      <c r="Y1161" s="0"/>
      <c r="Z1161" s="0"/>
      <c r="AA1161" s="0"/>
      <c r="AC1161" s="0"/>
      <c r="AD1161" s="0"/>
      <c r="AE1161" s="0"/>
      <c r="AG1161" s="0"/>
      <c r="AH1161" s="0"/>
      <c r="AI1161" s="0"/>
      <c r="AK1161" s="0"/>
      <c r="AL1161" s="0"/>
      <c r="AM1161" s="0"/>
      <c r="AO1161" s="0"/>
      <c r="AP1161" s="0"/>
      <c r="AQ1161" s="0"/>
      <c r="AS1161" s="0"/>
      <c r="AT1161" s="0"/>
      <c r="AU1161" s="0"/>
      <c r="AW1161" s="0"/>
      <c r="AX1161" s="0"/>
      <c r="AY1161" s="0"/>
      <c r="BA1161" s="0"/>
      <c r="BB1161" s="0"/>
      <c r="BC1161" s="0"/>
      <c r="BE1161" s="0"/>
      <c r="BF1161" s="0"/>
      <c r="BG1161" s="0"/>
      <c r="BI1161" s="0"/>
      <c r="BJ1161" s="0"/>
      <c r="BK1161" s="0"/>
      <c r="BM1161" s="0"/>
      <c r="BN1161" s="0"/>
      <c r="BO1161" s="0"/>
    </row>
    <row r="1162" customFormat="false" ht="12.75" hidden="false" customHeight="false" outlineLevel="0" collapsed="false">
      <c r="A1162" s="0"/>
      <c r="B1162" s="0"/>
      <c r="C1162" s="0"/>
      <c r="E1162" s="0"/>
      <c r="F1162" s="0"/>
      <c r="G1162" s="0"/>
      <c r="I1162" s="0"/>
      <c r="J1162" s="0"/>
      <c r="K1162" s="0"/>
      <c r="M1162" s="0"/>
      <c r="N1162" s="0"/>
      <c r="O1162" s="0"/>
      <c r="Q1162" s="0"/>
      <c r="R1162" s="0"/>
      <c r="S1162" s="0"/>
      <c r="U1162" s="0"/>
      <c r="V1162" s="0"/>
      <c r="W1162" s="0"/>
      <c r="Y1162" s="0"/>
      <c r="Z1162" s="0"/>
      <c r="AA1162" s="0"/>
      <c r="AC1162" s="0"/>
      <c r="AD1162" s="0"/>
      <c r="AE1162" s="0"/>
      <c r="AG1162" s="0"/>
      <c r="AH1162" s="0"/>
      <c r="AI1162" s="0"/>
      <c r="AK1162" s="0"/>
      <c r="AL1162" s="0"/>
      <c r="AM1162" s="0"/>
      <c r="AO1162" s="0"/>
      <c r="AP1162" s="0"/>
      <c r="AQ1162" s="0"/>
      <c r="AS1162" s="0"/>
      <c r="AT1162" s="0"/>
      <c r="AU1162" s="0"/>
      <c r="AW1162" s="0"/>
      <c r="AX1162" s="0"/>
      <c r="AY1162" s="0"/>
      <c r="BA1162" s="0"/>
      <c r="BB1162" s="0"/>
      <c r="BC1162" s="0"/>
      <c r="BE1162" s="0"/>
      <c r="BF1162" s="0"/>
      <c r="BG1162" s="0"/>
      <c r="BI1162" s="0"/>
      <c r="BJ1162" s="0"/>
      <c r="BK1162" s="0"/>
      <c r="BM1162" s="0"/>
      <c r="BN1162" s="0"/>
      <c r="BO1162" s="0"/>
    </row>
    <row r="1163" customFormat="false" ht="12.75" hidden="false" customHeight="false" outlineLevel="0" collapsed="false">
      <c r="A1163" s="0"/>
      <c r="B1163" s="0"/>
      <c r="C1163" s="0"/>
      <c r="E1163" s="0"/>
      <c r="F1163" s="0"/>
      <c r="G1163" s="0"/>
      <c r="I1163" s="0"/>
      <c r="J1163" s="0"/>
      <c r="K1163" s="0"/>
      <c r="M1163" s="0"/>
      <c r="N1163" s="0"/>
      <c r="O1163" s="0"/>
      <c r="Q1163" s="0"/>
      <c r="R1163" s="0"/>
      <c r="S1163" s="0"/>
      <c r="U1163" s="0"/>
      <c r="V1163" s="0"/>
      <c r="W1163" s="0"/>
      <c r="Y1163" s="0"/>
      <c r="Z1163" s="0"/>
      <c r="AA1163" s="0"/>
      <c r="AC1163" s="0"/>
      <c r="AD1163" s="0"/>
      <c r="AE1163" s="0"/>
      <c r="AG1163" s="0"/>
      <c r="AH1163" s="0"/>
      <c r="AI1163" s="0"/>
      <c r="AK1163" s="0"/>
      <c r="AL1163" s="0"/>
      <c r="AM1163" s="0"/>
      <c r="AO1163" s="0"/>
      <c r="AP1163" s="0"/>
      <c r="AQ1163" s="0"/>
      <c r="AS1163" s="0"/>
      <c r="AT1163" s="0"/>
      <c r="AU1163" s="0"/>
      <c r="AW1163" s="0"/>
      <c r="AX1163" s="0"/>
      <c r="AY1163" s="0"/>
      <c r="BA1163" s="0"/>
      <c r="BB1163" s="0"/>
      <c r="BC1163" s="0"/>
      <c r="BE1163" s="0"/>
      <c r="BF1163" s="0"/>
      <c r="BG1163" s="0"/>
      <c r="BI1163" s="0"/>
      <c r="BJ1163" s="0"/>
      <c r="BK1163" s="0"/>
      <c r="BM1163" s="0"/>
      <c r="BN1163" s="0"/>
      <c r="BO1163" s="0"/>
    </row>
    <row r="1164" customFormat="false" ht="12.75" hidden="false" customHeight="false" outlineLevel="0" collapsed="false">
      <c r="A1164" s="0"/>
      <c r="B1164" s="0"/>
      <c r="C1164" s="0"/>
      <c r="E1164" s="0"/>
      <c r="F1164" s="0"/>
      <c r="G1164" s="0"/>
      <c r="I1164" s="0"/>
      <c r="J1164" s="0"/>
      <c r="K1164" s="0"/>
      <c r="M1164" s="0"/>
      <c r="N1164" s="0"/>
      <c r="O1164" s="0"/>
      <c r="Q1164" s="0"/>
      <c r="R1164" s="0"/>
      <c r="S1164" s="0"/>
      <c r="U1164" s="0"/>
      <c r="V1164" s="0"/>
      <c r="W1164" s="0"/>
      <c r="Y1164" s="0"/>
      <c r="Z1164" s="0"/>
      <c r="AA1164" s="0"/>
      <c r="AC1164" s="0"/>
      <c r="AD1164" s="0"/>
      <c r="AE1164" s="0"/>
      <c r="AG1164" s="0"/>
      <c r="AH1164" s="0"/>
      <c r="AI1164" s="0"/>
      <c r="AK1164" s="0"/>
      <c r="AL1164" s="0"/>
      <c r="AM1164" s="0"/>
      <c r="AO1164" s="0"/>
      <c r="AP1164" s="0"/>
      <c r="AQ1164" s="0"/>
      <c r="AS1164" s="0"/>
      <c r="AT1164" s="0"/>
      <c r="AU1164" s="0"/>
      <c r="AW1164" s="0"/>
      <c r="AX1164" s="0"/>
      <c r="AY1164" s="0"/>
      <c r="BA1164" s="0"/>
      <c r="BB1164" s="0"/>
      <c r="BC1164" s="0"/>
      <c r="BE1164" s="0"/>
      <c r="BF1164" s="0"/>
      <c r="BG1164" s="0"/>
      <c r="BI1164" s="0"/>
      <c r="BJ1164" s="0"/>
      <c r="BK1164" s="0"/>
      <c r="BM1164" s="0"/>
      <c r="BN1164" s="0"/>
      <c r="BO1164" s="0"/>
    </row>
    <row r="1165" customFormat="false" ht="12.75" hidden="false" customHeight="false" outlineLevel="0" collapsed="false">
      <c r="A1165" s="0"/>
      <c r="B1165" s="0"/>
      <c r="C1165" s="0"/>
      <c r="E1165" s="0"/>
      <c r="F1165" s="0"/>
      <c r="G1165" s="0"/>
      <c r="I1165" s="0"/>
      <c r="J1165" s="0"/>
      <c r="K1165" s="0"/>
      <c r="M1165" s="0"/>
      <c r="N1165" s="0"/>
      <c r="O1165" s="0"/>
      <c r="Q1165" s="0"/>
      <c r="R1165" s="0"/>
      <c r="S1165" s="0"/>
      <c r="U1165" s="0"/>
      <c r="V1165" s="0"/>
      <c r="W1165" s="0"/>
      <c r="Y1165" s="0"/>
      <c r="Z1165" s="0"/>
      <c r="AA1165" s="0"/>
      <c r="AC1165" s="0"/>
      <c r="AD1165" s="0"/>
      <c r="AE1165" s="0"/>
      <c r="AG1165" s="0"/>
      <c r="AH1165" s="0"/>
      <c r="AI1165" s="0"/>
      <c r="AK1165" s="0"/>
      <c r="AL1165" s="0"/>
      <c r="AM1165" s="0"/>
      <c r="AO1165" s="0"/>
      <c r="AP1165" s="0"/>
      <c r="AQ1165" s="0"/>
      <c r="AS1165" s="0"/>
      <c r="AT1165" s="0"/>
      <c r="AU1165" s="0"/>
      <c r="AW1165" s="0"/>
      <c r="AX1165" s="0"/>
      <c r="AY1165" s="0"/>
      <c r="BA1165" s="0"/>
      <c r="BB1165" s="0"/>
      <c r="BC1165" s="0"/>
      <c r="BE1165" s="0"/>
      <c r="BF1165" s="0"/>
      <c r="BG1165" s="0"/>
      <c r="BI1165" s="0"/>
      <c r="BJ1165" s="0"/>
      <c r="BK1165" s="0"/>
      <c r="BM1165" s="0"/>
      <c r="BN1165" s="0"/>
      <c r="BO1165" s="0"/>
    </row>
    <row r="1166" customFormat="false" ht="12.75" hidden="false" customHeight="false" outlineLevel="0" collapsed="false">
      <c r="A1166" s="0"/>
      <c r="B1166" s="0"/>
      <c r="C1166" s="0"/>
      <c r="E1166" s="0"/>
      <c r="F1166" s="0"/>
      <c r="G1166" s="0"/>
      <c r="I1166" s="0"/>
      <c r="J1166" s="0"/>
      <c r="K1166" s="0"/>
      <c r="M1166" s="0"/>
      <c r="N1166" s="0"/>
      <c r="O1166" s="0"/>
      <c r="Q1166" s="0"/>
      <c r="R1166" s="0"/>
      <c r="S1166" s="0"/>
      <c r="U1166" s="0"/>
      <c r="V1166" s="0"/>
      <c r="W1166" s="0"/>
      <c r="Y1166" s="0"/>
      <c r="Z1166" s="0"/>
      <c r="AA1166" s="0"/>
      <c r="AC1166" s="0"/>
      <c r="AD1166" s="0"/>
      <c r="AE1166" s="0"/>
      <c r="AG1166" s="0"/>
      <c r="AH1166" s="0"/>
      <c r="AI1166" s="0"/>
      <c r="AK1166" s="0"/>
      <c r="AL1166" s="0"/>
      <c r="AM1166" s="0"/>
      <c r="AO1166" s="0"/>
      <c r="AP1166" s="0"/>
      <c r="AQ1166" s="0"/>
      <c r="AS1166" s="0"/>
      <c r="AT1166" s="0"/>
      <c r="AU1166" s="0"/>
      <c r="AW1166" s="0"/>
      <c r="AX1166" s="0"/>
      <c r="AY1166" s="0"/>
      <c r="BA1166" s="0"/>
      <c r="BB1166" s="0"/>
      <c r="BC1166" s="0"/>
      <c r="BE1166" s="0"/>
      <c r="BF1166" s="0"/>
      <c r="BG1166" s="0"/>
      <c r="BI1166" s="0"/>
      <c r="BJ1166" s="0"/>
      <c r="BK1166" s="0"/>
      <c r="BM1166" s="0"/>
      <c r="BN1166" s="0"/>
      <c r="BO1166" s="0"/>
    </row>
    <row r="1167" customFormat="false" ht="12.75" hidden="false" customHeight="false" outlineLevel="0" collapsed="false">
      <c r="A1167" s="0"/>
      <c r="B1167" s="0"/>
      <c r="C1167" s="0"/>
      <c r="E1167" s="0"/>
      <c r="F1167" s="0"/>
      <c r="G1167" s="0"/>
      <c r="I1167" s="0"/>
      <c r="J1167" s="0"/>
      <c r="K1167" s="0"/>
      <c r="M1167" s="0"/>
      <c r="N1167" s="0"/>
      <c r="O1167" s="0"/>
      <c r="Q1167" s="0"/>
      <c r="R1167" s="0"/>
      <c r="S1167" s="0"/>
      <c r="U1167" s="0"/>
      <c r="V1167" s="0"/>
      <c r="W1167" s="0"/>
      <c r="Y1167" s="0"/>
      <c r="Z1167" s="0"/>
      <c r="AA1167" s="0"/>
      <c r="AC1167" s="0"/>
      <c r="AD1167" s="0"/>
      <c r="AE1167" s="0"/>
      <c r="AG1167" s="0"/>
      <c r="AH1167" s="0"/>
      <c r="AI1167" s="0"/>
      <c r="AK1167" s="0"/>
      <c r="AL1167" s="0"/>
      <c r="AM1167" s="0"/>
      <c r="AO1167" s="0"/>
      <c r="AP1167" s="0"/>
      <c r="AQ1167" s="0"/>
      <c r="AS1167" s="0"/>
      <c r="AT1167" s="0"/>
      <c r="AU1167" s="0"/>
      <c r="AW1167" s="0"/>
      <c r="AX1167" s="0"/>
      <c r="AY1167" s="0"/>
      <c r="BA1167" s="0"/>
      <c r="BB1167" s="0"/>
      <c r="BC1167" s="0"/>
      <c r="BE1167" s="0"/>
      <c r="BF1167" s="0"/>
      <c r="BG1167" s="0"/>
      <c r="BI1167" s="0"/>
      <c r="BJ1167" s="0"/>
      <c r="BK1167" s="0"/>
      <c r="BM1167" s="0"/>
      <c r="BN1167" s="0"/>
      <c r="BO1167" s="0"/>
    </row>
    <row r="1168" customFormat="false" ht="12.75" hidden="false" customHeight="false" outlineLevel="0" collapsed="false">
      <c r="A1168" s="0"/>
      <c r="B1168" s="0"/>
      <c r="C1168" s="0"/>
      <c r="E1168" s="0"/>
      <c r="F1168" s="0"/>
      <c r="G1168" s="0"/>
      <c r="I1168" s="0"/>
      <c r="J1168" s="0"/>
      <c r="K1168" s="0"/>
      <c r="M1168" s="0"/>
      <c r="N1168" s="0"/>
      <c r="O1168" s="0"/>
      <c r="Q1168" s="0"/>
      <c r="R1168" s="0"/>
      <c r="S1168" s="0"/>
      <c r="U1168" s="0"/>
      <c r="V1168" s="0"/>
      <c r="W1168" s="0"/>
      <c r="Y1168" s="0"/>
      <c r="Z1168" s="0"/>
      <c r="AA1168" s="0"/>
      <c r="AC1168" s="0"/>
      <c r="AD1168" s="0"/>
      <c r="AE1168" s="0"/>
      <c r="AG1168" s="0"/>
      <c r="AH1168" s="0"/>
      <c r="AI1168" s="0"/>
      <c r="AK1168" s="0"/>
      <c r="AL1168" s="0"/>
      <c r="AM1168" s="0"/>
      <c r="AO1168" s="0"/>
      <c r="AP1168" s="0"/>
      <c r="AQ1168" s="0"/>
      <c r="AS1168" s="0"/>
      <c r="AT1168" s="0"/>
      <c r="AU1168" s="0"/>
      <c r="AW1168" s="0"/>
      <c r="AX1168" s="0"/>
      <c r="AY1168" s="0"/>
      <c r="BA1168" s="0"/>
      <c r="BB1168" s="0"/>
      <c r="BC1168" s="0"/>
      <c r="BE1168" s="0"/>
      <c r="BF1168" s="0"/>
      <c r="BG1168" s="0"/>
      <c r="BI1168" s="0"/>
      <c r="BJ1168" s="0"/>
      <c r="BK1168" s="0"/>
      <c r="BM1168" s="0"/>
      <c r="BN1168" s="0"/>
      <c r="BO1168" s="0"/>
    </row>
    <row r="1169" customFormat="false" ht="12.75" hidden="false" customHeight="false" outlineLevel="0" collapsed="false">
      <c r="A1169" s="0"/>
      <c r="B1169" s="0"/>
      <c r="C1169" s="0"/>
      <c r="E1169" s="0"/>
      <c r="F1169" s="0"/>
      <c r="G1169" s="0"/>
      <c r="I1169" s="0"/>
      <c r="J1169" s="0"/>
      <c r="K1169" s="0"/>
      <c r="M1169" s="0"/>
      <c r="N1169" s="0"/>
      <c r="O1169" s="0"/>
      <c r="Q1169" s="0"/>
      <c r="R1169" s="0"/>
      <c r="S1169" s="0"/>
      <c r="U1169" s="0"/>
      <c r="V1169" s="0"/>
      <c r="W1169" s="0"/>
      <c r="Y1169" s="0"/>
      <c r="Z1169" s="0"/>
      <c r="AA1169" s="0"/>
      <c r="AC1169" s="0"/>
      <c r="AD1169" s="0"/>
      <c r="AE1169" s="0"/>
      <c r="AG1169" s="0"/>
      <c r="AH1169" s="0"/>
      <c r="AI1169" s="0"/>
      <c r="AK1169" s="0"/>
      <c r="AL1169" s="0"/>
      <c r="AM1169" s="0"/>
      <c r="AO1169" s="0"/>
      <c r="AP1169" s="0"/>
      <c r="AQ1169" s="0"/>
      <c r="AS1169" s="0"/>
      <c r="AT1169" s="0"/>
      <c r="AU1169" s="0"/>
      <c r="AW1169" s="0"/>
      <c r="AX1169" s="0"/>
      <c r="AY1169" s="0"/>
      <c r="BA1169" s="0"/>
      <c r="BB1169" s="0"/>
      <c r="BC1169" s="0"/>
      <c r="BE1169" s="0"/>
      <c r="BF1169" s="0"/>
      <c r="BG1169" s="0"/>
      <c r="BI1169" s="0"/>
      <c r="BJ1169" s="0"/>
      <c r="BK1169" s="0"/>
      <c r="BM1169" s="0"/>
      <c r="BN1169" s="0"/>
      <c r="BO1169" s="0"/>
    </row>
    <row r="1170" customFormat="false" ht="12.75" hidden="false" customHeight="false" outlineLevel="0" collapsed="false">
      <c r="A1170" s="0"/>
      <c r="B1170" s="0"/>
      <c r="C1170" s="0"/>
      <c r="E1170" s="0"/>
      <c r="F1170" s="0"/>
      <c r="G1170" s="0"/>
      <c r="I1170" s="0"/>
      <c r="J1170" s="0"/>
      <c r="K1170" s="0"/>
      <c r="M1170" s="0"/>
      <c r="N1170" s="0"/>
      <c r="O1170" s="0"/>
      <c r="Q1170" s="0"/>
      <c r="R1170" s="0"/>
      <c r="S1170" s="0"/>
      <c r="U1170" s="0"/>
      <c r="V1170" s="0"/>
      <c r="W1170" s="0"/>
      <c r="Y1170" s="0"/>
      <c r="Z1170" s="0"/>
      <c r="AA1170" s="0"/>
      <c r="AC1170" s="0"/>
      <c r="AD1170" s="0"/>
      <c r="AE1170" s="0"/>
      <c r="AG1170" s="0"/>
      <c r="AH1170" s="0"/>
      <c r="AI1170" s="0"/>
      <c r="AK1170" s="0"/>
      <c r="AL1170" s="0"/>
      <c r="AM1170" s="0"/>
      <c r="AO1170" s="0"/>
      <c r="AP1170" s="0"/>
      <c r="AQ1170" s="0"/>
      <c r="AS1170" s="0"/>
      <c r="AT1170" s="0"/>
      <c r="AU1170" s="0"/>
      <c r="AW1170" s="0"/>
      <c r="AX1170" s="0"/>
      <c r="AY1170" s="0"/>
      <c r="BA1170" s="0"/>
      <c r="BB1170" s="0"/>
      <c r="BC1170" s="0"/>
      <c r="BE1170" s="0"/>
      <c r="BF1170" s="0"/>
      <c r="BG1170" s="0"/>
      <c r="BI1170" s="0"/>
      <c r="BJ1170" s="0"/>
      <c r="BK1170" s="0"/>
      <c r="BM1170" s="0"/>
      <c r="BN1170" s="0"/>
      <c r="BO1170" s="0"/>
    </row>
    <row r="1171" customFormat="false" ht="12.75" hidden="false" customHeight="false" outlineLevel="0" collapsed="false">
      <c r="A1171" s="0"/>
      <c r="B1171" s="0"/>
      <c r="C1171" s="0"/>
      <c r="E1171" s="0"/>
      <c r="F1171" s="0"/>
      <c r="G1171" s="0"/>
      <c r="I1171" s="0"/>
      <c r="J1171" s="0"/>
      <c r="K1171" s="0"/>
      <c r="M1171" s="0"/>
      <c r="N1171" s="0"/>
      <c r="O1171" s="0"/>
      <c r="Q1171" s="0"/>
      <c r="R1171" s="0"/>
      <c r="S1171" s="0"/>
      <c r="U1171" s="0"/>
      <c r="V1171" s="0"/>
      <c r="W1171" s="0"/>
      <c r="Y1171" s="0"/>
      <c r="Z1171" s="0"/>
      <c r="AA1171" s="0"/>
      <c r="AC1171" s="0"/>
      <c r="AD1171" s="0"/>
      <c r="AE1171" s="0"/>
      <c r="AG1171" s="0"/>
      <c r="AH1171" s="0"/>
      <c r="AI1171" s="0"/>
      <c r="AK1171" s="0"/>
      <c r="AL1171" s="0"/>
      <c r="AM1171" s="0"/>
      <c r="AO1171" s="0"/>
      <c r="AP1171" s="0"/>
      <c r="AQ1171" s="0"/>
      <c r="AS1171" s="0"/>
      <c r="AT1171" s="0"/>
      <c r="AU1171" s="0"/>
      <c r="AW1171" s="0"/>
      <c r="AX1171" s="0"/>
      <c r="AY1171" s="0"/>
      <c r="BA1171" s="0"/>
      <c r="BB1171" s="0"/>
      <c r="BC1171" s="0"/>
      <c r="BE1171" s="0"/>
      <c r="BF1171" s="0"/>
      <c r="BG1171" s="0"/>
      <c r="BI1171" s="0"/>
      <c r="BJ1171" s="0"/>
      <c r="BK1171" s="0"/>
      <c r="BM1171" s="0"/>
      <c r="BN1171" s="0"/>
      <c r="BO1171" s="0"/>
    </row>
    <row r="1172" customFormat="false" ht="12.75" hidden="false" customHeight="false" outlineLevel="0" collapsed="false">
      <c r="A1172" s="0"/>
      <c r="B1172" s="0"/>
      <c r="C1172" s="0"/>
      <c r="E1172" s="0"/>
      <c r="F1172" s="0"/>
      <c r="G1172" s="0"/>
      <c r="I1172" s="0"/>
      <c r="J1172" s="0"/>
      <c r="K1172" s="0"/>
      <c r="M1172" s="0"/>
      <c r="N1172" s="0"/>
      <c r="O1172" s="0"/>
      <c r="Q1172" s="0"/>
      <c r="R1172" s="0"/>
      <c r="S1172" s="0"/>
      <c r="U1172" s="0"/>
      <c r="V1172" s="0"/>
      <c r="W1172" s="0"/>
      <c r="Y1172" s="0"/>
      <c r="Z1172" s="0"/>
      <c r="AA1172" s="0"/>
      <c r="AC1172" s="0"/>
      <c r="AD1172" s="0"/>
      <c r="AE1172" s="0"/>
      <c r="AG1172" s="0"/>
      <c r="AH1172" s="0"/>
      <c r="AI1172" s="0"/>
      <c r="AK1172" s="0"/>
      <c r="AL1172" s="0"/>
      <c r="AM1172" s="0"/>
      <c r="AO1172" s="0"/>
      <c r="AP1172" s="0"/>
      <c r="AQ1172" s="0"/>
      <c r="AS1172" s="0"/>
      <c r="AT1172" s="0"/>
      <c r="AU1172" s="0"/>
      <c r="AW1172" s="0"/>
      <c r="AX1172" s="0"/>
      <c r="AY1172" s="0"/>
      <c r="BA1172" s="0"/>
      <c r="BB1172" s="0"/>
      <c r="BC1172" s="0"/>
      <c r="BE1172" s="0"/>
      <c r="BF1172" s="0"/>
      <c r="BG1172" s="0"/>
      <c r="BI1172" s="0"/>
      <c r="BJ1172" s="0"/>
      <c r="BK1172" s="0"/>
      <c r="BM1172" s="0"/>
      <c r="BN1172" s="0"/>
      <c r="BO1172" s="0"/>
    </row>
    <row r="1173" customFormat="false" ht="12.75" hidden="false" customHeight="false" outlineLevel="0" collapsed="false">
      <c r="A1173" s="0"/>
      <c r="B1173" s="0"/>
      <c r="C1173" s="0"/>
      <c r="E1173" s="0"/>
      <c r="F1173" s="0"/>
      <c r="G1173" s="0"/>
      <c r="I1173" s="0"/>
      <c r="J1173" s="0"/>
      <c r="K1173" s="0"/>
      <c r="M1173" s="0"/>
      <c r="N1173" s="0"/>
      <c r="O1173" s="0"/>
      <c r="Q1173" s="0"/>
      <c r="R1173" s="0"/>
      <c r="S1173" s="0"/>
      <c r="U1173" s="0"/>
      <c r="V1173" s="0"/>
      <c r="W1173" s="0"/>
      <c r="Y1173" s="0"/>
      <c r="Z1173" s="0"/>
      <c r="AA1173" s="0"/>
      <c r="AC1173" s="0"/>
      <c r="AD1173" s="0"/>
      <c r="AE1173" s="0"/>
      <c r="AG1173" s="0"/>
      <c r="AH1173" s="0"/>
      <c r="AI1173" s="0"/>
      <c r="AK1173" s="0"/>
      <c r="AL1173" s="0"/>
      <c r="AM1173" s="0"/>
      <c r="AO1173" s="0"/>
      <c r="AP1173" s="0"/>
      <c r="AQ1173" s="0"/>
      <c r="AS1173" s="0"/>
      <c r="AT1173" s="0"/>
      <c r="AU1173" s="0"/>
      <c r="AW1173" s="0"/>
      <c r="AX1173" s="0"/>
      <c r="AY1173" s="0"/>
      <c r="BA1173" s="0"/>
      <c r="BB1173" s="0"/>
      <c r="BC1173" s="0"/>
      <c r="BE1173" s="0"/>
      <c r="BF1173" s="0"/>
      <c r="BG1173" s="0"/>
      <c r="BI1173" s="0"/>
      <c r="BJ1173" s="0"/>
      <c r="BK1173" s="0"/>
      <c r="BM1173" s="0"/>
      <c r="BN1173" s="0"/>
      <c r="BO1173" s="0"/>
    </row>
    <row r="1174" customFormat="false" ht="12.75" hidden="false" customHeight="false" outlineLevel="0" collapsed="false">
      <c r="A1174" s="0"/>
      <c r="B1174" s="0"/>
      <c r="C1174" s="0"/>
      <c r="E1174" s="0"/>
      <c r="F1174" s="0"/>
      <c r="G1174" s="0"/>
      <c r="I1174" s="0"/>
      <c r="J1174" s="0"/>
      <c r="K1174" s="0"/>
      <c r="M1174" s="0"/>
      <c r="N1174" s="0"/>
      <c r="O1174" s="0"/>
      <c r="Q1174" s="0"/>
      <c r="R1174" s="0"/>
      <c r="S1174" s="0"/>
      <c r="U1174" s="0"/>
      <c r="V1174" s="0"/>
      <c r="W1174" s="0"/>
      <c r="Y1174" s="0"/>
      <c r="Z1174" s="0"/>
      <c r="AA1174" s="0"/>
      <c r="AC1174" s="0"/>
      <c r="AD1174" s="0"/>
      <c r="AE1174" s="0"/>
      <c r="AG1174" s="0"/>
      <c r="AH1174" s="0"/>
      <c r="AI1174" s="0"/>
      <c r="AK1174" s="0"/>
      <c r="AL1174" s="0"/>
      <c r="AM1174" s="0"/>
      <c r="AO1174" s="0"/>
      <c r="AP1174" s="0"/>
      <c r="AQ1174" s="0"/>
      <c r="AS1174" s="0"/>
      <c r="AT1174" s="0"/>
      <c r="AU1174" s="0"/>
      <c r="AW1174" s="0"/>
      <c r="AX1174" s="0"/>
      <c r="AY1174" s="0"/>
      <c r="BA1174" s="0"/>
      <c r="BB1174" s="0"/>
      <c r="BC1174" s="0"/>
      <c r="BE1174" s="0"/>
      <c r="BF1174" s="0"/>
      <c r="BG1174" s="0"/>
      <c r="BI1174" s="0"/>
      <c r="BJ1174" s="0"/>
      <c r="BK1174" s="0"/>
      <c r="BM1174" s="0"/>
      <c r="BN1174" s="0"/>
      <c r="BO1174" s="0"/>
    </row>
    <row r="1175" customFormat="false" ht="12.75" hidden="false" customHeight="false" outlineLevel="0" collapsed="false">
      <c r="A1175" s="0"/>
      <c r="B1175" s="0"/>
      <c r="C1175" s="0"/>
      <c r="E1175" s="0"/>
      <c r="F1175" s="0"/>
      <c r="G1175" s="0"/>
      <c r="I1175" s="0"/>
      <c r="J1175" s="0"/>
      <c r="K1175" s="0"/>
      <c r="M1175" s="0"/>
      <c r="N1175" s="0"/>
      <c r="O1175" s="0"/>
      <c r="Q1175" s="0"/>
      <c r="R1175" s="0"/>
      <c r="S1175" s="0"/>
      <c r="U1175" s="0"/>
      <c r="V1175" s="0"/>
      <c r="W1175" s="0"/>
      <c r="Y1175" s="0"/>
      <c r="Z1175" s="0"/>
      <c r="AA1175" s="0"/>
      <c r="AC1175" s="0"/>
      <c r="AD1175" s="0"/>
      <c r="AE1175" s="0"/>
      <c r="AG1175" s="0"/>
      <c r="AH1175" s="0"/>
      <c r="AI1175" s="0"/>
      <c r="AK1175" s="0"/>
      <c r="AL1175" s="0"/>
      <c r="AM1175" s="0"/>
      <c r="AO1175" s="0"/>
      <c r="AP1175" s="0"/>
      <c r="AQ1175" s="0"/>
      <c r="AS1175" s="0"/>
      <c r="AT1175" s="0"/>
      <c r="AU1175" s="0"/>
      <c r="AW1175" s="0"/>
      <c r="AX1175" s="0"/>
      <c r="AY1175" s="0"/>
      <c r="BA1175" s="0"/>
      <c r="BB1175" s="0"/>
      <c r="BC1175" s="0"/>
      <c r="BE1175" s="0"/>
      <c r="BF1175" s="0"/>
      <c r="BG1175" s="0"/>
      <c r="BI1175" s="0"/>
      <c r="BJ1175" s="0"/>
      <c r="BK1175" s="0"/>
      <c r="BM1175" s="0"/>
      <c r="BN1175" s="0"/>
      <c r="BO1175" s="0"/>
    </row>
    <row r="1176" customFormat="false" ht="12.75" hidden="false" customHeight="false" outlineLevel="0" collapsed="false">
      <c r="A1176" s="0"/>
      <c r="B1176" s="0"/>
      <c r="C1176" s="0"/>
      <c r="E1176" s="0"/>
      <c r="F1176" s="0"/>
      <c r="G1176" s="0"/>
      <c r="I1176" s="0"/>
      <c r="J1176" s="0"/>
      <c r="K1176" s="0"/>
      <c r="M1176" s="0"/>
      <c r="N1176" s="0"/>
      <c r="O1176" s="0"/>
      <c r="Q1176" s="0"/>
      <c r="R1176" s="0"/>
      <c r="S1176" s="0"/>
      <c r="U1176" s="0"/>
      <c r="V1176" s="0"/>
      <c r="W1176" s="0"/>
      <c r="Y1176" s="0"/>
      <c r="Z1176" s="0"/>
      <c r="AA1176" s="0"/>
      <c r="AC1176" s="0"/>
      <c r="AD1176" s="0"/>
      <c r="AE1176" s="0"/>
      <c r="AG1176" s="0"/>
      <c r="AH1176" s="0"/>
      <c r="AI1176" s="0"/>
      <c r="AK1176" s="0"/>
      <c r="AL1176" s="0"/>
      <c r="AM1176" s="0"/>
      <c r="AO1176" s="0"/>
      <c r="AP1176" s="0"/>
      <c r="AQ1176" s="0"/>
      <c r="AS1176" s="0"/>
      <c r="AT1176" s="0"/>
      <c r="AU1176" s="0"/>
      <c r="AW1176" s="0"/>
      <c r="AX1176" s="0"/>
      <c r="AY1176" s="0"/>
      <c r="BA1176" s="0"/>
      <c r="BB1176" s="0"/>
      <c r="BC1176" s="0"/>
      <c r="BE1176" s="0"/>
      <c r="BF1176" s="0"/>
      <c r="BG1176" s="0"/>
      <c r="BI1176" s="0"/>
      <c r="BJ1176" s="0"/>
      <c r="BK1176" s="0"/>
      <c r="BM1176" s="0"/>
      <c r="BN1176" s="0"/>
      <c r="BO1176" s="0"/>
    </row>
    <row r="1177" customFormat="false" ht="12.75" hidden="false" customHeight="false" outlineLevel="0" collapsed="false">
      <c r="A1177" s="0"/>
      <c r="B1177" s="0"/>
      <c r="C1177" s="0"/>
      <c r="E1177" s="0"/>
      <c r="F1177" s="0"/>
      <c r="G1177" s="0"/>
      <c r="I1177" s="0"/>
      <c r="J1177" s="0"/>
      <c r="K1177" s="0"/>
      <c r="M1177" s="0"/>
      <c r="N1177" s="0"/>
      <c r="O1177" s="0"/>
      <c r="Q1177" s="0"/>
      <c r="R1177" s="0"/>
      <c r="S1177" s="0"/>
      <c r="U1177" s="0"/>
      <c r="V1177" s="0"/>
      <c r="W1177" s="0"/>
      <c r="Y1177" s="0"/>
      <c r="Z1177" s="0"/>
      <c r="AA1177" s="0"/>
      <c r="AC1177" s="0"/>
      <c r="AD1177" s="0"/>
      <c r="AE1177" s="0"/>
      <c r="AG1177" s="0"/>
      <c r="AH1177" s="0"/>
      <c r="AI1177" s="0"/>
      <c r="AK1177" s="0"/>
      <c r="AL1177" s="0"/>
      <c r="AM1177" s="0"/>
      <c r="AO1177" s="0"/>
      <c r="AP1177" s="0"/>
      <c r="AQ1177" s="0"/>
      <c r="AS1177" s="0"/>
      <c r="AT1177" s="0"/>
      <c r="AU1177" s="0"/>
      <c r="AW1177" s="0"/>
      <c r="AX1177" s="0"/>
      <c r="AY1177" s="0"/>
      <c r="BA1177" s="0"/>
      <c r="BB1177" s="0"/>
      <c r="BC1177" s="0"/>
      <c r="BE1177" s="0"/>
      <c r="BF1177" s="0"/>
      <c r="BG1177" s="0"/>
      <c r="BI1177" s="0"/>
      <c r="BJ1177" s="0"/>
      <c r="BK1177" s="0"/>
      <c r="BM1177" s="0"/>
      <c r="BN1177" s="0"/>
      <c r="BO1177" s="0"/>
    </row>
    <row r="1178" customFormat="false" ht="12.75" hidden="false" customHeight="false" outlineLevel="0" collapsed="false">
      <c r="A1178" s="0"/>
      <c r="B1178" s="0"/>
      <c r="C1178" s="0"/>
      <c r="E1178" s="0"/>
      <c r="F1178" s="0"/>
      <c r="G1178" s="0"/>
      <c r="I1178" s="0"/>
      <c r="J1178" s="0"/>
      <c r="K1178" s="0"/>
      <c r="M1178" s="0"/>
      <c r="N1178" s="0"/>
      <c r="O1178" s="0"/>
      <c r="Q1178" s="0"/>
      <c r="R1178" s="0"/>
      <c r="S1178" s="0"/>
      <c r="U1178" s="0"/>
      <c r="V1178" s="0"/>
      <c r="W1178" s="0"/>
      <c r="Y1178" s="0"/>
      <c r="Z1178" s="0"/>
      <c r="AA1178" s="0"/>
      <c r="AC1178" s="0"/>
      <c r="AD1178" s="0"/>
      <c r="AE1178" s="0"/>
      <c r="AG1178" s="0"/>
      <c r="AH1178" s="0"/>
      <c r="AI1178" s="0"/>
      <c r="AK1178" s="0"/>
      <c r="AL1178" s="0"/>
      <c r="AM1178" s="0"/>
      <c r="AO1178" s="0"/>
      <c r="AP1178" s="0"/>
      <c r="AQ1178" s="0"/>
      <c r="AS1178" s="0"/>
      <c r="AT1178" s="0"/>
      <c r="AU1178" s="0"/>
      <c r="AW1178" s="0"/>
      <c r="AX1178" s="0"/>
      <c r="AY1178" s="0"/>
      <c r="BA1178" s="0"/>
      <c r="BB1178" s="0"/>
      <c r="BC1178" s="0"/>
      <c r="BE1178" s="0"/>
      <c r="BF1178" s="0"/>
      <c r="BG1178" s="0"/>
      <c r="BI1178" s="0"/>
      <c r="BJ1178" s="0"/>
      <c r="BK1178" s="0"/>
      <c r="BM1178" s="0"/>
      <c r="BN1178" s="0"/>
      <c r="BO1178" s="0"/>
    </row>
    <row r="1179" customFormat="false" ht="12.75" hidden="false" customHeight="false" outlineLevel="0" collapsed="false">
      <c r="A1179" s="0"/>
      <c r="B1179" s="0"/>
      <c r="C1179" s="0"/>
      <c r="E1179" s="0"/>
      <c r="F1179" s="0"/>
      <c r="G1179" s="0"/>
      <c r="I1179" s="0"/>
      <c r="J1179" s="0"/>
      <c r="K1179" s="0"/>
      <c r="M1179" s="0"/>
      <c r="N1179" s="0"/>
      <c r="O1179" s="0"/>
      <c r="Q1179" s="0"/>
      <c r="R1179" s="0"/>
      <c r="S1179" s="0"/>
      <c r="U1179" s="0"/>
      <c r="V1179" s="0"/>
      <c r="W1179" s="0"/>
      <c r="Y1179" s="0"/>
      <c r="Z1179" s="0"/>
      <c r="AA1179" s="0"/>
      <c r="AC1179" s="0"/>
      <c r="AD1179" s="0"/>
      <c r="AE1179" s="0"/>
      <c r="AG1179" s="0"/>
      <c r="AH1179" s="0"/>
      <c r="AI1179" s="0"/>
      <c r="AK1179" s="0"/>
      <c r="AL1179" s="0"/>
      <c r="AM1179" s="0"/>
      <c r="AO1179" s="0"/>
      <c r="AP1179" s="0"/>
      <c r="AQ1179" s="0"/>
      <c r="AS1179" s="0"/>
      <c r="AT1179" s="0"/>
      <c r="AU1179" s="0"/>
      <c r="AW1179" s="0"/>
      <c r="AX1179" s="0"/>
      <c r="AY1179" s="0"/>
      <c r="BA1179" s="0"/>
      <c r="BB1179" s="0"/>
      <c r="BC1179" s="0"/>
      <c r="BE1179" s="0"/>
      <c r="BF1179" s="0"/>
      <c r="BG1179" s="0"/>
      <c r="BI1179" s="0"/>
      <c r="BJ1179" s="0"/>
      <c r="BK1179" s="0"/>
      <c r="BM1179" s="0"/>
      <c r="BN1179" s="0"/>
      <c r="BO1179" s="0"/>
    </row>
    <row r="1180" customFormat="false" ht="12.75" hidden="false" customHeight="false" outlineLevel="0" collapsed="false">
      <c r="A1180" s="0"/>
      <c r="B1180" s="0"/>
      <c r="C1180" s="0"/>
      <c r="E1180" s="0"/>
      <c r="F1180" s="0"/>
      <c r="G1180" s="0"/>
      <c r="I1180" s="0"/>
      <c r="J1180" s="0"/>
      <c r="K1180" s="0"/>
      <c r="M1180" s="0"/>
      <c r="N1180" s="0"/>
      <c r="O1180" s="0"/>
      <c r="Q1180" s="0"/>
      <c r="R1180" s="0"/>
      <c r="S1180" s="0"/>
      <c r="U1180" s="0"/>
      <c r="V1180" s="0"/>
      <c r="W1180" s="0"/>
      <c r="Y1180" s="0"/>
      <c r="Z1180" s="0"/>
      <c r="AA1180" s="0"/>
      <c r="AC1180" s="0"/>
      <c r="AD1180" s="0"/>
      <c r="AE1180" s="0"/>
      <c r="AG1180" s="0"/>
      <c r="AH1180" s="0"/>
      <c r="AI1180" s="0"/>
      <c r="AK1180" s="0"/>
      <c r="AL1180" s="0"/>
      <c r="AM1180" s="0"/>
      <c r="AO1180" s="0"/>
      <c r="AP1180" s="0"/>
      <c r="AQ1180" s="0"/>
      <c r="AS1180" s="0"/>
      <c r="AT1180" s="0"/>
      <c r="AU1180" s="0"/>
      <c r="AW1180" s="0"/>
      <c r="AX1180" s="0"/>
      <c r="AY1180" s="0"/>
      <c r="BA1180" s="0"/>
      <c r="BB1180" s="0"/>
      <c r="BC1180" s="0"/>
      <c r="BE1180" s="0"/>
      <c r="BF1180" s="0"/>
      <c r="BG1180" s="0"/>
      <c r="BI1180" s="0"/>
      <c r="BJ1180" s="0"/>
      <c r="BK1180" s="0"/>
      <c r="BM1180" s="0"/>
      <c r="BN1180" s="0"/>
      <c r="BO1180" s="0"/>
    </row>
    <row r="1181" customFormat="false" ht="12.75" hidden="false" customHeight="false" outlineLevel="0" collapsed="false">
      <c r="A1181" s="0"/>
      <c r="B1181" s="0"/>
      <c r="C1181" s="0"/>
      <c r="E1181" s="0"/>
      <c r="F1181" s="0"/>
      <c r="G1181" s="0"/>
      <c r="I1181" s="0"/>
      <c r="J1181" s="0"/>
      <c r="K1181" s="0"/>
      <c r="M1181" s="0"/>
      <c r="N1181" s="0"/>
      <c r="O1181" s="0"/>
      <c r="Q1181" s="0"/>
      <c r="R1181" s="0"/>
      <c r="S1181" s="0"/>
      <c r="U1181" s="0"/>
      <c r="V1181" s="0"/>
      <c r="W1181" s="0"/>
      <c r="Y1181" s="0"/>
      <c r="Z1181" s="0"/>
      <c r="AA1181" s="0"/>
      <c r="AC1181" s="0"/>
      <c r="AD1181" s="0"/>
      <c r="AE1181" s="0"/>
      <c r="AG1181" s="0"/>
      <c r="AH1181" s="0"/>
      <c r="AI1181" s="0"/>
      <c r="AK1181" s="0"/>
      <c r="AL1181" s="0"/>
      <c r="AM1181" s="0"/>
      <c r="AO1181" s="0"/>
      <c r="AP1181" s="0"/>
      <c r="AQ1181" s="0"/>
      <c r="AS1181" s="0"/>
      <c r="AT1181" s="0"/>
      <c r="AU1181" s="0"/>
      <c r="AW1181" s="0"/>
      <c r="AX1181" s="0"/>
      <c r="AY1181" s="0"/>
      <c r="BA1181" s="0"/>
      <c r="BB1181" s="0"/>
      <c r="BC1181" s="0"/>
      <c r="BE1181" s="0"/>
      <c r="BF1181" s="0"/>
      <c r="BG1181" s="0"/>
      <c r="BI1181" s="0"/>
      <c r="BJ1181" s="0"/>
      <c r="BK1181" s="0"/>
      <c r="BM1181" s="0"/>
      <c r="BN1181" s="0"/>
      <c r="BO1181" s="0"/>
    </row>
    <row r="1182" customFormat="false" ht="12.75" hidden="false" customHeight="false" outlineLevel="0" collapsed="false">
      <c r="A1182" s="0"/>
      <c r="B1182" s="0"/>
      <c r="C1182" s="0"/>
      <c r="E1182" s="0"/>
      <c r="F1182" s="0"/>
      <c r="G1182" s="0"/>
      <c r="I1182" s="0"/>
      <c r="J1182" s="0"/>
      <c r="K1182" s="0"/>
      <c r="M1182" s="0"/>
      <c r="N1182" s="0"/>
      <c r="O1182" s="0"/>
      <c r="Q1182" s="0"/>
      <c r="R1182" s="0"/>
      <c r="S1182" s="0"/>
      <c r="U1182" s="0"/>
      <c r="V1182" s="0"/>
      <c r="W1182" s="0"/>
      <c r="Y1182" s="0"/>
      <c r="Z1182" s="0"/>
      <c r="AA1182" s="0"/>
      <c r="AC1182" s="0"/>
      <c r="AD1182" s="0"/>
      <c r="AE1182" s="0"/>
      <c r="AG1182" s="0"/>
      <c r="AH1182" s="0"/>
      <c r="AI1182" s="0"/>
      <c r="AK1182" s="0"/>
      <c r="AL1182" s="0"/>
      <c r="AM1182" s="0"/>
      <c r="AO1182" s="0"/>
      <c r="AP1182" s="0"/>
      <c r="AQ1182" s="0"/>
      <c r="AS1182" s="0"/>
      <c r="AT1182" s="0"/>
      <c r="AU1182" s="0"/>
      <c r="AW1182" s="0"/>
      <c r="AX1182" s="0"/>
      <c r="AY1182" s="0"/>
      <c r="BA1182" s="0"/>
      <c r="BB1182" s="0"/>
      <c r="BC1182" s="0"/>
      <c r="BE1182" s="0"/>
      <c r="BF1182" s="0"/>
      <c r="BG1182" s="0"/>
      <c r="BI1182" s="0"/>
      <c r="BJ1182" s="0"/>
      <c r="BK1182" s="0"/>
      <c r="BM1182" s="0"/>
      <c r="BN1182" s="0"/>
      <c r="BO1182" s="0"/>
    </row>
    <row r="1183" customFormat="false" ht="12.75" hidden="false" customHeight="false" outlineLevel="0" collapsed="false">
      <c r="A1183" s="0"/>
      <c r="B1183" s="0"/>
      <c r="C1183" s="0"/>
      <c r="E1183" s="0"/>
      <c r="F1183" s="0"/>
      <c r="G1183" s="0"/>
      <c r="I1183" s="0"/>
      <c r="J1183" s="0"/>
      <c r="K1183" s="0"/>
      <c r="M1183" s="0"/>
      <c r="N1183" s="0"/>
      <c r="O1183" s="0"/>
      <c r="Q1183" s="0"/>
      <c r="R1183" s="0"/>
      <c r="S1183" s="0"/>
      <c r="U1183" s="0"/>
      <c r="V1183" s="0"/>
      <c r="W1183" s="0"/>
      <c r="Y1183" s="0"/>
      <c r="Z1183" s="0"/>
      <c r="AA1183" s="0"/>
      <c r="AC1183" s="0"/>
      <c r="AD1183" s="0"/>
      <c r="AE1183" s="0"/>
      <c r="AG1183" s="0"/>
      <c r="AH1183" s="0"/>
      <c r="AI1183" s="0"/>
      <c r="AK1183" s="0"/>
      <c r="AL1183" s="0"/>
      <c r="AM1183" s="0"/>
      <c r="AO1183" s="0"/>
      <c r="AP1183" s="0"/>
      <c r="AQ1183" s="0"/>
      <c r="AS1183" s="0"/>
      <c r="AT1183" s="0"/>
      <c r="AU1183" s="0"/>
      <c r="AW1183" s="0"/>
      <c r="AX1183" s="0"/>
      <c r="AY1183" s="0"/>
      <c r="BA1183" s="0"/>
      <c r="BB1183" s="0"/>
      <c r="BC1183" s="0"/>
      <c r="BE1183" s="0"/>
      <c r="BF1183" s="0"/>
      <c r="BG1183" s="0"/>
      <c r="BI1183" s="0"/>
      <c r="BJ1183" s="0"/>
      <c r="BK1183" s="0"/>
      <c r="BM1183" s="0"/>
      <c r="BN1183" s="0"/>
      <c r="BO1183" s="0"/>
    </row>
    <row r="1184" customFormat="false" ht="12.75" hidden="false" customHeight="false" outlineLevel="0" collapsed="false">
      <c r="A1184" s="0"/>
      <c r="B1184" s="0"/>
      <c r="C1184" s="0"/>
      <c r="E1184" s="0"/>
      <c r="F1184" s="0"/>
      <c r="G1184" s="0"/>
      <c r="I1184" s="0"/>
      <c r="J1184" s="0"/>
      <c r="K1184" s="0"/>
      <c r="M1184" s="0"/>
      <c r="N1184" s="0"/>
      <c r="O1184" s="0"/>
      <c r="Q1184" s="0"/>
      <c r="R1184" s="0"/>
      <c r="S1184" s="0"/>
      <c r="U1184" s="0"/>
      <c r="V1184" s="0"/>
      <c r="W1184" s="0"/>
      <c r="Y1184" s="0"/>
      <c r="Z1184" s="0"/>
      <c r="AA1184" s="0"/>
      <c r="AC1184" s="0"/>
      <c r="AD1184" s="0"/>
      <c r="AE1184" s="0"/>
      <c r="AG1184" s="0"/>
      <c r="AH1184" s="0"/>
      <c r="AI1184" s="0"/>
      <c r="AK1184" s="0"/>
      <c r="AL1184" s="0"/>
      <c r="AM1184" s="0"/>
      <c r="AO1184" s="0"/>
      <c r="AP1184" s="0"/>
      <c r="AQ1184" s="0"/>
      <c r="AS1184" s="0"/>
      <c r="AT1184" s="0"/>
      <c r="AU1184" s="0"/>
      <c r="AW1184" s="0"/>
      <c r="AX1184" s="0"/>
      <c r="AY1184" s="0"/>
      <c r="BA1184" s="0"/>
      <c r="BB1184" s="0"/>
      <c r="BC1184" s="0"/>
      <c r="BE1184" s="0"/>
      <c r="BF1184" s="0"/>
      <c r="BG1184" s="0"/>
      <c r="BI1184" s="0"/>
      <c r="BJ1184" s="0"/>
      <c r="BK1184" s="0"/>
      <c r="BM1184" s="0"/>
      <c r="BN1184" s="0"/>
      <c r="BO1184" s="0"/>
    </row>
    <row r="1185" customFormat="false" ht="12.75" hidden="false" customHeight="false" outlineLevel="0" collapsed="false">
      <c r="A1185" s="0"/>
      <c r="B1185" s="0"/>
      <c r="C1185" s="0"/>
      <c r="E1185" s="0"/>
      <c r="F1185" s="0"/>
      <c r="G1185" s="0"/>
      <c r="I1185" s="0"/>
      <c r="J1185" s="0"/>
      <c r="K1185" s="0"/>
      <c r="M1185" s="0"/>
      <c r="N1185" s="0"/>
      <c r="O1185" s="0"/>
      <c r="Q1185" s="0"/>
      <c r="R1185" s="0"/>
      <c r="S1185" s="0"/>
      <c r="U1185" s="0"/>
      <c r="V1185" s="0"/>
      <c r="W1185" s="0"/>
      <c r="Y1185" s="0"/>
      <c r="Z1185" s="0"/>
      <c r="AA1185" s="0"/>
      <c r="AC1185" s="0"/>
      <c r="AD1185" s="0"/>
      <c r="AE1185" s="0"/>
      <c r="AG1185" s="0"/>
      <c r="AH1185" s="0"/>
      <c r="AI1185" s="0"/>
      <c r="AK1185" s="0"/>
      <c r="AL1185" s="0"/>
      <c r="AM1185" s="0"/>
      <c r="AO1185" s="0"/>
      <c r="AP1185" s="0"/>
      <c r="AQ1185" s="0"/>
      <c r="AS1185" s="0"/>
      <c r="AT1185" s="0"/>
      <c r="AU1185" s="0"/>
      <c r="AW1185" s="0"/>
      <c r="AX1185" s="0"/>
      <c r="AY1185" s="0"/>
      <c r="BA1185" s="0"/>
      <c r="BB1185" s="0"/>
      <c r="BC1185" s="0"/>
      <c r="BE1185" s="0"/>
      <c r="BF1185" s="0"/>
      <c r="BG1185" s="0"/>
      <c r="BI1185" s="0"/>
      <c r="BJ1185" s="0"/>
      <c r="BK1185" s="0"/>
      <c r="BM1185" s="0"/>
      <c r="BN1185" s="0"/>
      <c r="BO1185" s="0"/>
    </row>
    <row r="1186" customFormat="false" ht="12.75" hidden="false" customHeight="false" outlineLevel="0" collapsed="false">
      <c r="A1186" s="0"/>
      <c r="B1186" s="0"/>
      <c r="C1186" s="0"/>
      <c r="E1186" s="0"/>
      <c r="F1186" s="0"/>
      <c r="G1186" s="0"/>
      <c r="I1186" s="0"/>
      <c r="J1186" s="0"/>
      <c r="K1186" s="0"/>
      <c r="M1186" s="0"/>
      <c r="N1186" s="0"/>
      <c r="O1186" s="0"/>
      <c r="Q1186" s="0"/>
      <c r="R1186" s="0"/>
      <c r="S1186" s="0"/>
      <c r="U1186" s="0"/>
      <c r="V1186" s="0"/>
      <c r="W1186" s="0"/>
      <c r="Y1186" s="0"/>
      <c r="Z1186" s="0"/>
      <c r="AA1186" s="0"/>
      <c r="AC1186" s="0"/>
      <c r="AD1186" s="0"/>
      <c r="AE1186" s="0"/>
      <c r="AG1186" s="0"/>
      <c r="AH1186" s="0"/>
      <c r="AI1186" s="0"/>
      <c r="AK1186" s="0"/>
      <c r="AL1186" s="0"/>
      <c r="AM1186" s="0"/>
      <c r="AO1186" s="0"/>
      <c r="AP1186" s="0"/>
      <c r="AQ1186" s="0"/>
      <c r="AS1186" s="0"/>
      <c r="AT1186" s="0"/>
      <c r="AU1186" s="0"/>
      <c r="AW1186" s="0"/>
      <c r="AX1186" s="0"/>
      <c r="AY1186" s="0"/>
      <c r="BA1186" s="0"/>
      <c r="BB1186" s="0"/>
      <c r="BC1186" s="0"/>
      <c r="BE1186" s="0"/>
      <c r="BF1186" s="0"/>
      <c r="BG1186" s="0"/>
      <c r="BI1186" s="0"/>
      <c r="BJ1186" s="0"/>
      <c r="BK1186" s="0"/>
      <c r="BM1186" s="0"/>
      <c r="BN1186" s="0"/>
      <c r="BO1186" s="0"/>
    </row>
    <row r="1187" customFormat="false" ht="12.75" hidden="false" customHeight="false" outlineLevel="0" collapsed="false">
      <c r="A1187" s="0"/>
      <c r="B1187" s="0"/>
      <c r="C1187" s="0"/>
      <c r="E1187" s="0"/>
      <c r="F1187" s="0"/>
      <c r="G1187" s="0"/>
      <c r="I1187" s="0"/>
      <c r="J1187" s="0"/>
      <c r="K1187" s="0"/>
      <c r="M1187" s="0"/>
      <c r="N1187" s="0"/>
      <c r="O1187" s="0"/>
      <c r="Q1187" s="0"/>
      <c r="R1187" s="0"/>
      <c r="S1187" s="0"/>
      <c r="U1187" s="0"/>
      <c r="V1187" s="0"/>
      <c r="W1187" s="0"/>
      <c r="Y1187" s="0"/>
      <c r="Z1187" s="0"/>
      <c r="AA1187" s="0"/>
      <c r="AC1187" s="0"/>
      <c r="AD1187" s="0"/>
      <c r="AE1187" s="0"/>
      <c r="AG1187" s="0"/>
      <c r="AH1187" s="0"/>
      <c r="AI1187" s="0"/>
      <c r="AK1187" s="0"/>
      <c r="AL1187" s="0"/>
      <c r="AM1187" s="0"/>
      <c r="AO1187" s="0"/>
      <c r="AP1187" s="0"/>
      <c r="AQ1187" s="0"/>
      <c r="AS1187" s="0"/>
      <c r="AT1187" s="0"/>
      <c r="AU1187" s="0"/>
      <c r="AW1187" s="0"/>
      <c r="AX1187" s="0"/>
      <c r="AY1187" s="0"/>
      <c r="BA1187" s="0"/>
      <c r="BB1187" s="0"/>
      <c r="BC1187" s="0"/>
      <c r="BE1187" s="0"/>
      <c r="BF1187" s="0"/>
      <c r="BG1187" s="0"/>
      <c r="BI1187" s="0"/>
      <c r="BJ1187" s="0"/>
      <c r="BK1187" s="0"/>
      <c r="BM1187" s="0"/>
      <c r="BN1187" s="0"/>
      <c r="BO1187" s="0"/>
    </row>
    <row r="1188" customFormat="false" ht="12.75" hidden="false" customHeight="false" outlineLevel="0" collapsed="false">
      <c r="A1188" s="0"/>
      <c r="B1188" s="0"/>
      <c r="C1188" s="0"/>
      <c r="E1188" s="0"/>
      <c r="F1188" s="0"/>
      <c r="G1188" s="0"/>
      <c r="I1188" s="0"/>
      <c r="J1188" s="0"/>
      <c r="K1188" s="0"/>
      <c r="M1188" s="0"/>
      <c r="N1188" s="0"/>
      <c r="O1188" s="0"/>
      <c r="Q1188" s="0"/>
      <c r="R1188" s="0"/>
      <c r="S1188" s="0"/>
      <c r="U1188" s="0"/>
      <c r="V1188" s="0"/>
      <c r="W1188" s="0"/>
      <c r="Y1188" s="0"/>
      <c r="Z1188" s="0"/>
      <c r="AA1188" s="0"/>
      <c r="AC1188" s="0"/>
      <c r="AD1188" s="0"/>
      <c r="AE1188" s="0"/>
      <c r="AG1188" s="0"/>
      <c r="AH1188" s="0"/>
      <c r="AI1188" s="0"/>
      <c r="AK1188" s="0"/>
      <c r="AL1188" s="0"/>
      <c r="AM1188" s="0"/>
      <c r="AO1188" s="0"/>
      <c r="AP1188" s="0"/>
      <c r="AQ1188" s="0"/>
      <c r="AS1188" s="0"/>
      <c r="AT1188" s="0"/>
      <c r="AU1188" s="0"/>
      <c r="AW1188" s="0"/>
      <c r="AX1188" s="0"/>
      <c r="AY1188" s="0"/>
      <c r="BA1188" s="0"/>
      <c r="BB1188" s="0"/>
      <c r="BC1188" s="0"/>
      <c r="BE1188" s="0"/>
      <c r="BF1188" s="0"/>
      <c r="BG1188" s="0"/>
      <c r="BI1188" s="0"/>
      <c r="BJ1188" s="0"/>
      <c r="BK1188" s="0"/>
      <c r="BM1188" s="0"/>
      <c r="BN1188" s="0"/>
      <c r="BO1188" s="0"/>
    </row>
    <row r="1189" customFormat="false" ht="12.75" hidden="false" customHeight="false" outlineLevel="0" collapsed="false">
      <c r="A1189" s="0"/>
      <c r="B1189" s="0"/>
      <c r="C1189" s="0"/>
      <c r="E1189" s="0"/>
      <c r="F1189" s="0"/>
      <c r="G1189" s="0"/>
      <c r="I1189" s="0"/>
      <c r="J1189" s="0"/>
      <c r="K1189" s="0"/>
      <c r="M1189" s="0"/>
      <c r="N1189" s="0"/>
      <c r="O1189" s="0"/>
      <c r="Q1189" s="0"/>
      <c r="R1189" s="0"/>
      <c r="S1189" s="0"/>
      <c r="U1189" s="0"/>
      <c r="V1189" s="0"/>
      <c r="W1189" s="0"/>
      <c r="Y1189" s="0"/>
      <c r="Z1189" s="0"/>
      <c r="AA1189" s="0"/>
      <c r="AC1189" s="0"/>
      <c r="AD1189" s="0"/>
      <c r="AE1189" s="0"/>
      <c r="AG1189" s="0"/>
      <c r="AH1189" s="0"/>
      <c r="AI1189" s="0"/>
      <c r="AK1189" s="0"/>
      <c r="AL1189" s="0"/>
      <c r="AM1189" s="0"/>
      <c r="AO1189" s="0"/>
      <c r="AP1189" s="0"/>
      <c r="AQ1189" s="0"/>
      <c r="AS1189" s="0"/>
      <c r="AT1189" s="0"/>
      <c r="AU1189" s="0"/>
      <c r="AW1189" s="0"/>
      <c r="AX1189" s="0"/>
      <c r="AY1189" s="0"/>
      <c r="BA1189" s="0"/>
      <c r="BB1189" s="0"/>
      <c r="BC1189" s="0"/>
      <c r="BE1189" s="0"/>
      <c r="BF1189" s="0"/>
      <c r="BG1189" s="0"/>
      <c r="BI1189" s="0"/>
      <c r="BJ1189" s="0"/>
      <c r="BK1189" s="0"/>
      <c r="BM1189" s="0"/>
      <c r="BN1189" s="0"/>
      <c r="BO1189" s="0"/>
    </row>
    <row r="1190" customFormat="false" ht="12.75" hidden="false" customHeight="false" outlineLevel="0" collapsed="false">
      <c r="A1190" s="0"/>
      <c r="B1190" s="0"/>
      <c r="C1190" s="0"/>
      <c r="E1190" s="0"/>
      <c r="F1190" s="0"/>
      <c r="G1190" s="0"/>
      <c r="I1190" s="0"/>
      <c r="J1190" s="0"/>
      <c r="K1190" s="0"/>
      <c r="M1190" s="0"/>
      <c r="N1190" s="0"/>
      <c r="O1190" s="0"/>
      <c r="Q1190" s="0"/>
      <c r="R1190" s="0"/>
      <c r="S1190" s="0"/>
      <c r="U1190" s="0"/>
      <c r="V1190" s="0"/>
      <c r="W1190" s="0"/>
      <c r="Y1190" s="0"/>
      <c r="Z1190" s="0"/>
      <c r="AA1190" s="0"/>
      <c r="AC1190" s="0"/>
      <c r="AD1190" s="0"/>
      <c r="AE1190" s="0"/>
      <c r="AG1190" s="0"/>
      <c r="AH1190" s="0"/>
      <c r="AI1190" s="0"/>
      <c r="AK1190" s="0"/>
      <c r="AL1190" s="0"/>
      <c r="AM1190" s="0"/>
      <c r="AO1190" s="0"/>
      <c r="AP1190" s="0"/>
      <c r="AQ1190" s="0"/>
      <c r="AS1190" s="0"/>
      <c r="AT1190" s="0"/>
      <c r="AU1190" s="0"/>
      <c r="AW1190" s="0"/>
      <c r="AX1190" s="0"/>
      <c r="AY1190" s="0"/>
      <c r="BA1190" s="0"/>
      <c r="BB1190" s="0"/>
      <c r="BC1190" s="0"/>
      <c r="BE1190" s="0"/>
      <c r="BF1190" s="0"/>
      <c r="BG1190" s="0"/>
      <c r="BI1190" s="0"/>
      <c r="BJ1190" s="0"/>
      <c r="BK1190" s="0"/>
      <c r="BM1190" s="0"/>
      <c r="BN1190" s="0"/>
      <c r="BO1190" s="0"/>
    </row>
    <row r="1191" customFormat="false" ht="12.75" hidden="false" customHeight="false" outlineLevel="0" collapsed="false">
      <c r="A1191" s="0"/>
      <c r="B1191" s="0"/>
      <c r="C1191" s="0"/>
      <c r="E1191" s="0"/>
      <c r="F1191" s="0"/>
      <c r="G1191" s="0"/>
      <c r="I1191" s="0"/>
      <c r="J1191" s="0"/>
      <c r="K1191" s="0"/>
      <c r="M1191" s="0"/>
      <c r="N1191" s="0"/>
      <c r="O1191" s="0"/>
      <c r="Q1191" s="0"/>
      <c r="R1191" s="0"/>
      <c r="S1191" s="0"/>
      <c r="U1191" s="0"/>
      <c r="V1191" s="0"/>
      <c r="W1191" s="0"/>
      <c r="Y1191" s="0"/>
      <c r="Z1191" s="0"/>
      <c r="AA1191" s="0"/>
      <c r="AC1191" s="0"/>
      <c r="AD1191" s="0"/>
      <c r="AE1191" s="0"/>
      <c r="AG1191" s="0"/>
      <c r="AH1191" s="0"/>
      <c r="AI1191" s="0"/>
      <c r="AK1191" s="0"/>
      <c r="AL1191" s="0"/>
      <c r="AM1191" s="0"/>
      <c r="AO1191" s="0"/>
      <c r="AP1191" s="0"/>
      <c r="AQ1191" s="0"/>
      <c r="AS1191" s="0"/>
      <c r="AT1191" s="0"/>
      <c r="AU1191" s="0"/>
      <c r="AW1191" s="0"/>
      <c r="AX1191" s="0"/>
      <c r="AY1191" s="0"/>
      <c r="BA1191" s="0"/>
      <c r="BB1191" s="0"/>
      <c r="BC1191" s="0"/>
      <c r="BE1191" s="0"/>
      <c r="BF1191" s="0"/>
      <c r="BG1191" s="0"/>
      <c r="BI1191" s="0"/>
      <c r="BJ1191" s="0"/>
      <c r="BK1191" s="0"/>
      <c r="BM1191" s="0"/>
      <c r="BN1191" s="0"/>
      <c r="BO1191" s="0"/>
    </row>
    <row r="1192" customFormat="false" ht="12.75" hidden="false" customHeight="false" outlineLevel="0" collapsed="false">
      <c r="A1192" s="0"/>
      <c r="B1192" s="0"/>
      <c r="C1192" s="0"/>
      <c r="E1192" s="0"/>
      <c r="F1192" s="0"/>
      <c r="G1192" s="0"/>
      <c r="I1192" s="0"/>
      <c r="J1192" s="0"/>
      <c r="K1192" s="0"/>
      <c r="M1192" s="0"/>
      <c r="N1192" s="0"/>
      <c r="O1192" s="0"/>
      <c r="Q1192" s="0"/>
      <c r="R1192" s="0"/>
      <c r="S1192" s="0"/>
      <c r="U1192" s="0"/>
      <c r="V1192" s="0"/>
      <c r="W1192" s="0"/>
      <c r="Y1192" s="0"/>
      <c r="Z1192" s="0"/>
      <c r="AA1192" s="0"/>
      <c r="AC1192" s="0"/>
      <c r="AD1192" s="0"/>
      <c r="AE1192" s="0"/>
      <c r="AG1192" s="0"/>
      <c r="AH1192" s="0"/>
      <c r="AI1192" s="0"/>
      <c r="AK1192" s="0"/>
      <c r="AL1192" s="0"/>
      <c r="AM1192" s="0"/>
      <c r="AO1192" s="0"/>
      <c r="AP1192" s="0"/>
      <c r="AQ1192" s="0"/>
      <c r="AS1192" s="0"/>
      <c r="AT1192" s="0"/>
      <c r="AU1192" s="0"/>
      <c r="AW1192" s="0"/>
      <c r="AX1192" s="0"/>
      <c r="AY1192" s="0"/>
      <c r="BA1192" s="0"/>
      <c r="BB1192" s="0"/>
      <c r="BC1192" s="0"/>
      <c r="BE1192" s="0"/>
      <c r="BF1192" s="0"/>
      <c r="BG1192" s="0"/>
      <c r="BI1192" s="0"/>
      <c r="BJ1192" s="0"/>
      <c r="BK1192" s="0"/>
      <c r="BM1192" s="0"/>
      <c r="BN1192" s="0"/>
      <c r="BO1192" s="0"/>
    </row>
    <row r="1193" customFormat="false" ht="12.75" hidden="false" customHeight="false" outlineLevel="0" collapsed="false">
      <c r="A1193" s="0"/>
      <c r="B1193" s="0"/>
      <c r="C1193" s="0"/>
      <c r="E1193" s="0"/>
      <c r="F1193" s="0"/>
      <c r="G1193" s="0"/>
      <c r="I1193" s="0"/>
      <c r="J1193" s="0"/>
      <c r="K1193" s="0"/>
      <c r="M1193" s="0"/>
      <c r="N1193" s="0"/>
      <c r="O1193" s="0"/>
      <c r="Q1193" s="0"/>
      <c r="R1193" s="0"/>
      <c r="S1193" s="0"/>
      <c r="U1193" s="0"/>
      <c r="V1193" s="0"/>
      <c r="W1193" s="0"/>
      <c r="Y1193" s="0"/>
      <c r="Z1193" s="0"/>
      <c r="AA1193" s="0"/>
      <c r="AC1193" s="0"/>
      <c r="AD1193" s="0"/>
      <c r="AE1193" s="0"/>
      <c r="AG1193" s="0"/>
      <c r="AH1193" s="0"/>
      <c r="AI1193" s="0"/>
      <c r="AK1193" s="0"/>
      <c r="AL1193" s="0"/>
      <c r="AM1193" s="0"/>
      <c r="AO1193" s="0"/>
      <c r="AP1193" s="0"/>
      <c r="AQ1193" s="0"/>
      <c r="AS1193" s="0"/>
      <c r="AT1193" s="0"/>
      <c r="AU1193" s="0"/>
      <c r="AW1193" s="0"/>
      <c r="AX1193" s="0"/>
      <c r="AY1193" s="0"/>
      <c r="BA1193" s="0"/>
      <c r="BB1193" s="0"/>
      <c r="BC1193" s="0"/>
      <c r="BE1193" s="0"/>
      <c r="BF1193" s="0"/>
      <c r="BG1193" s="0"/>
      <c r="BI1193" s="0"/>
      <c r="BJ1193" s="0"/>
      <c r="BK1193" s="0"/>
      <c r="BM1193" s="0"/>
      <c r="BN1193" s="0"/>
      <c r="BO1193" s="0"/>
    </row>
    <row r="1194" customFormat="false" ht="12.75" hidden="false" customHeight="false" outlineLevel="0" collapsed="false">
      <c r="A1194" s="0"/>
      <c r="B1194" s="0"/>
      <c r="C1194" s="0"/>
      <c r="E1194" s="0"/>
      <c r="F1194" s="0"/>
      <c r="G1194" s="0"/>
      <c r="I1194" s="0"/>
      <c r="J1194" s="0"/>
      <c r="K1194" s="0"/>
      <c r="M1194" s="0"/>
      <c r="N1194" s="0"/>
      <c r="O1194" s="0"/>
      <c r="Q1194" s="0"/>
      <c r="R1194" s="0"/>
      <c r="S1194" s="0"/>
      <c r="U1194" s="0"/>
      <c r="V1194" s="0"/>
      <c r="W1194" s="0"/>
      <c r="Y1194" s="0"/>
      <c r="Z1194" s="0"/>
      <c r="AA1194" s="0"/>
      <c r="AC1194" s="0"/>
      <c r="AD1194" s="0"/>
      <c r="AE1194" s="0"/>
      <c r="AG1194" s="0"/>
      <c r="AH1194" s="0"/>
      <c r="AI1194" s="0"/>
      <c r="AK1194" s="0"/>
      <c r="AL1194" s="0"/>
      <c r="AM1194" s="0"/>
      <c r="AO1194" s="0"/>
      <c r="AP1194" s="0"/>
      <c r="AQ1194" s="0"/>
      <c r="AS1194" s="0"/>
      <c r="AT1194" s="0"/>
      <c r="AU1194" s="0"/>
      <c r="AW1194" s="0"/>
      <c r="AX1194" s="0"/>
      <c r="AY1194" s="0"/>
      <c r="BA1194" s="0"/>
      <c r="BB1194" s="0"/>
      <c r="BC1194" s="0"/>
      <c r="BE1194" s="0"/>
      <c r="BF1194" s="0"/>
      <c r="BG1194" s="0"/>
      <c r="BI1194" s="0"/>
      <c r="BJ1194" s="0"/>
      <c r="BK1194" s="0"/>
      <c r="BM1194" s="0"/>
      <c r="BN1194" s="0"/>
      <c r="BO1194" s="0"/>
    </row>
    <row r="1195" customFormat="false" ht="12.75" hidden="false" customHeight="false" outlineLevel="0" collapsed="false">
      <c r="A1195" s="0"/>
      <c r="B1195" s="0"/>
      <c r="C1195" s="0"/>
      <c r="E1195" s="0"/>
      <c r="F1195" s="0"/>
      <c r="G1195" s="0"/>
      <c r="I1195" s="0"/>
      <c r="J1195" s="0"/>
      <c r="K1195" s="0"/>
      <c r="M1195" s="0"/>
      <c r="N1195" s="0"/>
      <c r="O1195" s="0"/>
      <c r="Q1195" s="0"/>
      <c r="R1195" s="0"/>
      <c r="S1195" s="0"/>
      <c r="U1195" s="0"/>
      <c r="V1195" s="0"/>
      <c r="W1195" s="0"/>
      <c r="Y1195" s="0"/>
      <c r="Z1195" s="0"/>
      <c r="AA1195" s="0"/>
      <c r="AC1195" s="0"/>
      <c r="AD1195" s="0"/>
      <c r="AE1195" s="0"/>
      <c r="AG1195" s="0"/>
      <c r="AH1195" s="0"/>
      <c r="AI1195" s="0"/>
      <c r="AK1195" s="0"/>
      <c r="AL1195" s="0"/>
      <c r="AM1195" s="0"/>
      <c r="AO1195" s="0"/>
      <c r="AP1195" s="0"/>
      <c r="AQ1195" s="0"/>
      <c r="AS1195" s="0"/>
      <c r="AT1195" s="0"/>
      <c r="AU1195" s="0"/>
      <c r="AW1195" s="0"/>
      <c r="AX1195" s="0"/>
      <c r="AY1195" s="0"/>
      <c r="BA1195" s="0"/>
      <c r="BB1195" s="0"/>
      <c r="BC1195" s="0"/>
      <c r="BE1195" s="0"/>
      <c r="BF1195" s="0"/>
      <c r="BG1195" s="0"/>
      <c r="BI1195" s="0"/>
      <c r="BJ1195" s="0"/>
      <c r="BK1195" s="0"/>
      <c r="BM1195" s="0"/>
      <c r="BN1195" s="0"/>
      <c r="BO1195" s="0"/>
    </row>
    <row r="1196" customFormat="false" ht="12.75" hidden="false" customHeight="false" outlineLevel="0" collapsed="false">
      <c r="A1196" s="0"/>
      <c r="B1196" s="0"/>
      <c r="C1196" s="0"/>
      <c r="E1196" s="0"/>
      <c r="F1196" s="0"/>
      <c r="G1196" s="0"/>
      <c r="I1196" s="0"/>
      <c r="J1196" s="0"/>
      <c r="K1196" s="0"/>
      <c r="M1196" s="0"/>
      <c r="N1196" s="0"/>
      <c r="O1196" s="0"/>
      <c r="Q1196" s="0"/>
      <c r="R1196" s="0"/>
      <c r="S1196" s="0"/>
      <c r="U1196" s="0"/>
      <c r="V1196" s="0"/>
      <c r="W1196" s="0"/>
      <c r="Y1196" s="0"/>
      <c r="Z1196" s="0"/>
      <c r="AA1196" s="0"/>
      <c r="AC1196" s="0"/>
      <c r="AD1196" s="0"/>
      <c r="AE1196" s="0"/>
      <c r="AG1196" s="0"/>
      <c r="AH1196" s="0"/>
      <c r="AI1196" s="0"/>
      <c r="AK1196" s="0"/>
      <c r="AL1196" s="0"/>
      <c r="AM1196" s="0"/>
      <c r="AO1196" s="0"/>
      <c r="AP1196" s="0"/>
      <c r="AQ1196" s="0"/>
      <c r="AS1196" s="0"/>
      <c r="AT1196" s="0"/>
      <c r="AU1196" s="0"/>
      <c r="AW1196" s="0"/>
      <c r="AX1196" s="0"/>
      <c r="AY1196" s="0"/>
      <c r="BA1196" s="0"/>
      <c r="BB1196" s="0"/>
      <c r="BC1196" s="0"/>
      <c r="BE1196" s="0"/>
      <c r="BF1196" s="0"/>
      <c r="BG1196" s="0"/>
      <c r="BI1196" s="0"/>
      <c r="BJ1196" s="0"/>
      <c r="BK1196" s="0"/>
      <c r="BM1196" s="0"/>
      <c r="BN1196" s="0"/>
      <c r="BO1196" s="0"/>
    </row>
    <row r="1197" customFormat="false" ht="12.75" hidden="false" customHeight="false" outlineLevel="0" collapsed="false">
      <c r="A1197" s="0"/>
      <c r="B1197" s="0"/>
      <c r="C1197" s="0"/>
      <c r="E1197" s="0"/>
      <c r="F1197" s="0"/>
      <c r="G1197" s="0"/>
      <c r="I1197" s="0"/>
      <c r="J1197" s="0"/>
      <c r="K1197" s="0"/>
      <c r="M1197" s="0"/>
      <c r="N1197" s="0"/>
      <c r="O1197" s="0"/>
      <c r="Q1197" s="0"/>
      <c r="R1197" s="0"/>
      <c r="S1197" s="0"/>
      <c r="U1197" s="0"/>
      <c r="V1197" s="0"/>
      <c r="W1197" s="0"/>
      <c r="Y1197" s="0"/>
      <c r="Z1197" s="0"/>
      <c r="AA1197" s="0"/>
      <c r="AC1197" s="0"/>
      <c r="AD1197" s="0"/>
      <c r="AE1197" s="0"/>
      <c r="AG1197" s="0"/>
      <c r="AH1197" s="0"/>
      <c r="AI1197" s="0"/>
      <c r="AK1197" s="0"/>
      <c r="AL1197" s="0"/>
      <c r="AM1197" s="0"/>
      <c r="AO1197" s="0"/>
      <c r="AP1197" s="0"/>
      <c r="AQ1197" s="0"/>
      <c r="AS1197" s="0"/>
      <c r="AT1197" s="0"/>
      <c r="AU1197" s="0"/>
      <c r="AW1197" s="0"/>
      <c r="AX1197" s="0"/>
      <c r="AY1197" s="0"/>
      <c r="BA1197" s="0"/>
      <c r="BB1197" s="0"/>
      <c r="BC1197" s="0"/>
      <c r="BE1197" s="0"/>
      <c r="BF1197" s="0"/>
      <c r="BG1197" s="0"/>
      <c r="BI1197" s="0"/>
      <c r="BJ1197" s="0"/>
      <c r="BK1197" s="0"/>
      <c r="BM1197" s="0"/>
      <c r="BN1197" s="0"/>
      <c r="BO1197" s="0"/>
    </row>
    <row r="1198" customFormat="false" ht="12.75" hidden="false" customHeight="false" outlineLevel="0" collapsed="false">
      <c r="A1198" s="0"/>
      <c r="B1198" s="0"/>
      <c r="C1198" s="0"/>
      <c r="E1198" s="0"/>
      <c r="F1198" s="0"/>
      <c r="G1198" s="0"/>
      <c r="I1198" s="0"/>
      <c r="J1198" s="0"/>
      <c r="K1198" s="0"/>
      <c r="M1198" s="0"/>
      <c r="N1198" s="0"/>
      <c r="O1198" s="0"/>
      <c r="Q1198" s="0"/>
      <c r="R1198" s="0"/>
      <c r="S1198" s="0"/>
      <c r="U1198" s="0"/>
      <c r="V1198" s="0"/>
      <c r="W1198" s="0"/>
      <c r="Y1198" s="0"/>
      <c r="Z1198" s="0"/>
      <c r="AA1198" s="0"/>
      <c r="AC1198" s="0"/>
      <c r="AD1198" s="0"/>
      <c r="AE1198" s="0"/>
      <c r="AG1198" s="0"/>
      <c r="AH1198" s="0"/>
      <c r="AI1198" s="0"/>
      <c r="AK1198" s="0"/>
      <c r="AL1198" s="0"/>
      <c r="AM1198" s="0"/>
      <c r="AO1198" s="0"/>
      <c r="AP1198" s="0"/>
      <c r="AQ1198" s="0"/>
      <c r="AS1198" s="0"/>
      <c r="AT1198" s="0"/>
      <c r="AU1198" s="0"/>
      <c r="AW1198" s="0"/>
      <c r="AX1198" s="0"/>
      <c r="AY1198" s="0"/>
      <c r="BA1198" s="0"/>
      <c r="BB1198" s="0"/>
      <c r="BC1198" s="0"/>
      <c r="BE1198" s="0"/>
      <c r="BF1198" s="0"/>
      <c r="BG1198" s="0"/>
      <c r="BI1198" s="0"/>
      <c r="BJ1198" s="0"/>
      <c r="BK1198" s="0"/>
      <c r="BM1198" s="0"/>
      <c r="BN1198" s="0"/>
      <c r="BO1198" s="0"/>
    </row>
    <row r="1199" customFormat="false" ht="12.75" hidden="false" customHeight="false" outlineLevel="0" collapsed="false">
      <c r="A1199" s="0"/>
      <c r="B1199" s="0"/>
      <c r="C1199" s="0"/>
      <c r="E1199" s="0"/>
      <c r="F1199" s="0"/>
      <c r="G1199" s="0"/>
      <c r="I1199" s="0"/>
      <c r="J1199" s="0"/>
      <c r="K1199" s="0"/>
      <c r="M1199" s="0"/>
      <c r="N1199" s="0"/>
      <c r="O1199" s="0"/>
      <c r="Q1199" s="0"/>
      <c r="R1199" s="0"/>
      <c r="S1199" s="0"/>
      <c r="U1199" s="0"/>
      <c r="V1199" s="0"/>
      <c r="W1199" s="0"/>
      <c r="Y1199" s="0"/>
      <c r="Z1199" s="0"/>
      <c r="AA1199" s="0"/>
      <c r="AC1199" s="0"/>
      <c r="AD1199" s="0"/>
      <c r="AE1199" s="0"/>
      <c r="AG1199" s="0"/>
      <c r="AH1199" s="0"/>
      <c r="AI1199" s="0"/>
      <c r="AK1199" s="0"/>
      <c r="AL1199" s="0"/>
      <c r="AM1199" s="0"/>
      <c r="AO1199" s="0"/>
      <c r="AP1199" s="0"/>
      <c r="AQ1199" s="0"/>
      <c r="AS1199" s="0"/>
      <c r="AT1199" s="0"/>
      <c r="AU1199" s="0"/>
      <c r="AW1199" s="0"/>
      <c r="AX1199" s="0"/>
      <c r="AY1199" s="0"/>
      <c r="BA1199" s="0"/>
      <c r="BB1199" s="0"/>
      <c r="BC1199" s="0"/>
      <c r="BE1199" s="0"/>
      <c r="BF1199" s="0"/>
      <c r="BG1199" s="0"/>
      <c r="BI1199" s="0"/>
      <c r="BJ1199" s="0"/>
      <c r="BK1199" s="0"/>
      <c r="BM1199" s="0"/>
      <c r="BN1199" s="0"/>
      <c r="BO1199" s="0"/>
    </row>
    <row r="1200" customFormat="false" ht="12.75" hidden="false" customHeight="false" outlineLevel="0" collapsed="false">
      <c r="A1200" s="0"/>
      <c r="B1200" s="0"/>
      <c r="C1200" s="0"/>
      <c r="E1200" s="0"/>
      <c r="F1200" s="0"/>
      <c r="G1200" s="0"/>
      <c r="I1200" s="0"/>
      <c r="J1200" s="0"/>
      <c r="K1200" s="0"/>
      <c r="M1200" s="0"/>
      <c r="N1200" s="0"/>
      <c r="O1200" s="0"/>
      <c r="Q1200" s="0"/>
      <c r="R1200" s="0"/>
      <c r="S1200" s="0"/>
      <c r="U1200" s="0"/>
      <c r="V1200" s="0"/>
      <c r="W1200" s="0"/>
      <c r="Y1200" s="0"/>
      <c r="Z1200" s="0"/>
      <c r="AA1200" s="0"/>
      <c r="AC1200" s="0"/>
      <c r="AD1200" s="0"/>
      <c r="AE1200" s="0"/>
      <c r="AG1200" s="0"/>
      <c r="AH1200" s="0"/>
      <c r="AI1200" s="0"/>
      <c r="AK1200" s="0"/>
      <c r="AL1200" s="0"/>
      <c r="AM1200" s="0"/>
      <c r="AO1200" s="0"/>
      <c r="AP1200" s="0"/>
      <c r="AQ1200" s="0"/>
      <c r="AS1200" s="0"/>
      <c r="AT1200" s="0"/>
      <c r="AU1200" s="0"/>
      <c r="AW1200" s="0"/>
      <c r="AX1200" s="0"/>
      <c r="AY1200" s="0"/>
      <c r="BA1200" s="0"/>
      <c r="BB1200" s="0"/>
      <c r="BC1200" s="0"/>
      <c r="BE1200" s="0"/>
      <c r="BF1200" s="0"/>
      <c r="BG1200" s="0"/>
      <c r="BI1200" s="0"/>
      <c r="BJ1200" s="0"/>
      <c r="BK1200" s="0"/>
      <c r="BM1200" s="0"/>
      <c r="BN1200" s="0"/>
      <c r="BO1200" s="0"/>
    </row>
    <row r="1201" customFormat="false" ht="12.75" hidden="false" customHeight="false" outlineLevel="0" collapsed="false">
      <c r="A1201" s="0"/>
      <c r="B1201" s="0"/>
      <c r="C1201" s="0"/>
      <c r="E1201" s="0"/>
      <c r="F1201" s="0"/>
      <c r="G1201" s="0"/>
      <c r="I1201" s="0"/>
      <c r="J1201" s="0"/>
      <c r="K1201" s="0"/>
      <c r="M1201" s="0"/>
      <c r="N1201" s="0"/>
      <c r="O1201" s="0"/>
      <c r="Q1201" s="0"/>
      <c r="R1201" s="0"/>
      <c r="S1201" s="0"/>
      <c r="U1201" s="0"/>
      <c r="V1201" s="0"/>
      <c r="W1201" s="0"/>
      <c r="Y1201" s="0"/>
      <c r="Z1201" s="0"/>
      <c r="AA1201" s="0"/>
      <c r="AC1201" s="0"/>
      <c r="AD1201" s="0"/>
      <c r="AE1201" s="0"/>
      <c r="AG1201" s="0"/>
      <c r="AH1201" s="0"/>
      <c r="AI1201" s="0"/>
      <c r="AK1201" s="0"/>
      <c r="AL1201" s="0"/>
      <c r="AM1201" s="0"/>
      <c r="AO1201" s="0"/>
      <c r="AP1201" s="0"/>
      <c r="AQ1201" s="0"/>
      <c r="AS1201" s="0"/>
      <c r="AT1201" s="0"/>
      <c r="AU1201" s="0"/>
      <c r="AW1201" s="0"/>
      <c r="AX1201" s="0"/>
      <c r="AY1201" s="0"/>
      <c r="BA1201" s="0"/>
      <c r="BB1201" s="0"/>
      <c r="BC1201" s="0"/>
      <c r="BE1201" s="0"/>
      <c r="BF1201" s="0"/>
      <c r="BG1201" s="0"/>
      <c r="BI1201" s="0"/>
      <c r="BJ1201" s="0"/>
      <c r="BK1201" s="0"/>
      <c r="BM1201" s="0"/>
      <c r="BN1201" s="0"/>
      <c r="BO1201" s="0"/>
    </row>
    <row r="1202" customFormat="false" ht="12.75" hidden="false" customHeight="false" outlineLevel="0" collapsed="false">
      <c r="A1202" s="0"/>
      <c r="B1202" s="0"/>
      <c r="C1202" s="0"/>
      <c r="E1202" s="0"/>
      <c r="F1202" s="0"/>
      <c r="G1202" s="0"/>
      <c r="I1202" s="0"/>
      <c r="J1202" s="0"/>
      <c r="K1202" s="0"/>
      <c r="M1202" s="0"/>
      <c r="N1202" s="0"/>
      <c r="O1202" s="0"/>
      <c r="Q1202" s="0"/>
      <c r="R1202" s="0"/>
      <c r="S1202" s="0"/>
      <c r="U1202" s="0"/>
      <c r="V1202" s="0"/>
      <c r="W1202" s="0"/>
      <c r="Y1202" s="0"/>
      <c r="Z1202" s="0"/>
      <c r="AA1202" s="0"/>
      <c r="AC1202" s="0"/>
      <c r="AD1202" s="0"/>
      <c r="AE1202" s="0"/>
      <c r="AG1202" s="0"/>
      <c r="AH1202" s="0"/>
      <c r="AI1202" s="0"/>
      <c r="AK1202" s="0"/>
      <c r="AL1202" s="0"/>
      <c r="AM1202" s="0"/>
      <c r="AO1202" s="0"/>
      <c r="AP1202" s="0"/>
      <c r="AQ1202" s="0"/>
      <c r="AS1202" s="0"/>
      <c r="AT1202" s="0"/>
      <c r="AU1202" s="0"/>
      <c r="AW1202" s="0"/>
      <c r="AX1202" s="0"/>
      <c r="AY1202" s="0"/>
      <c r="BA1202" s="0"/>
      <c r="BB1202" s="0"/>
      <c r="BC1202" s="0"/>
      <c r="BE1202" s="0"/>
      <c r="BF1202" s="0"/>
      <c r="BG1202" s="0"/>
      <c r="BI1202" s="0"/>
      <c r="BJ1202" s="0"/>
      <c r="BK1202" s="0"/>
      <c r="BM1202" s="0"/>
      <c r="BN1202" s="0"/>
      <c r="BO1202" s="0"/>
    </row>
    <row r="1203" customFormat="false" ht="12.75" hidden="false" customHeight="false" outlineLevel="0" collapsed="false">
      <c r="A1203" s="0"/>
      <c r="B1203" s="0"/>
      <c r="C1203" s="0"/>
      <c r="E1203" s="0"/>
      <c r="F1203" s="0"/>
      <c r="G1203" s="0"/>
      <c r="I1203" s="0"/>
      <c r="J1203" s="0"/>
      <c r="K1203" s="0"/>
      <c r="M1203" s="0"/>
      <c r="N1203" s="0"/>
      <c r="O1203" s="0"/>
      <c r="Q1203" s="0"/>
      <c r="R1203" s="0"/>
      <c r="S1203" s="0"/>
      <c r="U1203" s="0"/>
      <c r="V1203" s="0"/>
      <c r="W1203" s="0"/>
      <c r="Y1203" s="0"/>
      <c r="Z1203" s="0"/>
      <c r="AA1203" s="0"/>
      <c r="AC1203" s="0"/>
      <c r="AD1203" s="0"/>
      <c r="AE1203" s="0"/>
      <c r="AG1203" s="0"/>
      <c r="AH1203" s="0"/>
      <c r="AI1203" s="0"/>
      <c r="AK1203" s="0"/>
      <c r="AL1203" s="0"/>
      <c r="AM1203" s="0"/>
      <c r="AO1203" s="0"/>
      <c r="AP1203" s="0"/>
      <c r="AQ1203" s="0"/>
      <c r="AS1203" s="0"/>
      <c r="AT1203" s="0"/>
      <c r="AU1203" s="0"/>
      <c r="AW1203" s="0"/>
      <c r="AX1203" s="0"/>
      <c r="AY1203" s="0"/>
      <c r="BA1203" s="0"/>
      <c r="BB1203" s="0"/>
      <c r="BC1203" s="0"/>
      <c r="BE1203" s="0"/>
      <c r="BF1203" s="0"/>
      <c r="BG1203" s="0"/>
      <c r="BI1203" s="0"/>
      <c r="BJ1203" s="0"/>
      <c r="BK1203" s="0"/>
      <c r="BM1203" s="0"/>
      <c r="BN1203" s="0"/>
      <c r="BO1203" s="0"/>
    </row>
    <row r="1204" customFormat="false" ht="12.75" hidden="false" customHeight="false" outlineLevel="0" collapsed="false">
      <c r="A1204" s="0"/>
      <c r="B1204" s="0"/>
      <c r="C1204" s="0"/>
      <c r="E1204" s="0"/>
      <c r="F1204" s="0"/>
      <c r="G1204" s="0"/>
      <c r="I1204" s="0"/>
      <c r="J1204" s="0"/>
      <c r="K1204" s="0"/>
      <c r="M1204" s="0"/>
      <c r="N1204" s="0"/>
      <c r="O1204" s="0"/>
      <c r="Q1204" s="0"/>
      <c r="R1204" s="0"/>
      <c r="S1204" s="0"/>
      <c r="U1204" s="0"/>
      <c r="V1204" s="0"/>
      <c r="W1204" s="0"/>
      <c r="Y1204" s="0"/>
      <c r="Z1204" s="0"/>
      <c r="AA1204" s="0"/>
      <c r="AC1204" s="0"/>
      <c r="AD1204" s="0"/>
      <c r="AE1204" s="0"/>
      <c r="AG1204" s="0"/>
      <c r="AH1204" s="0"/>
      <c r="AI1204" s="0"/>
      <c r="AK1204" s="0"/>
      <c r="AL1204" s="0"/>
      <c r="AM1204" s="0"/>
      <c r="AO1204" s="0"/>
      <c r="AP1204" s="0"/>
      <c r="AQ1204" s="0"/>
      <c r="AS1204" s="0"/>
      <c r="AT1204" s="0"/>
      <c r="AU1204" s="0"/>
      <c r="AW1204" s="0"/>
      <c r="AX1204" s="0"/>
      <c r="AY1204" s="0"/>
      <c r="BA1204" s="0"/>
      <c r="BB1204" s="0"/>
      <c r="BC1204" s="0"/>
      <c r="BE1204" s="0"/>
      <c r="BF1204" s="0"/>
      <c r="BG1204" s="0"/>
      <c r="BI1204" s="0"/>
      <c r="BJ1204" s="0"/>
      <c r="BK1204" s="0"/>
      <c r="BM1204" s="0"/>
      <c r="BN1204" s="0"/>
      <c r="BO1204" s="0"/>
    </row>
    <row r="1205" customFormat="false" ht="12.75" hidden="false" customHeight="false" outlineLevel="0" collapsed="false">
      <c r="A1205" s="0"/>
      <c r="B1205" s="0"/>
      <c r="C1205" s="0"/>
      <c r="E1205" s="0"/>
      <c r="F1205" s="0"/>
      <c r="G1205" s="0"/>
      <c r="I1205" s="0"/>
      <c r="J1205" s="0"/>
      <c r="K1205" s="0"/>
      <c r="M1205" s="0"/>
      <c r="N1205" s="0"/>
      <c r="O1205" s="0"/>
      <c r="Q1205" s="0"/>
      <c r="R1205" s="0"/>
      <c r="S1205" s="0"/>
      <c r="U1205" s="0"/>
      <c r="V1205" s="0"/>
      <c r="W1205" s="0"/>
      <c r="Y1205" s="0"/>
      <c r="Z1205" s="0"/>
      <c r="AA1205" s="0"/>
      <c r="AC1205" s="0"/>
      <c r="AD1205" s="0"/>
      <c r="AE1205" s="0"/>
      <c r="AG1205" s="0"/>
      <c r="AH1205" s="0"/>
      <c r="AI1205" s="0"/>
      <c r="AK1205" s="0"/>
      <c r="AL1205" s="0"/>
      <c r="AM1205" s="0"/>
      <c r="AO1205" s="0"/>
      <c r="AP1205" s="0"/>
      <c r="AQ1205" s="0"/>
      <c r="AS1205" s="0"/>
      <c r="AT1205" s="0"/>
      <c r="AU1205" s="0"/>
      <c r="AW1205" s="0"/>
      <c r="AX1205" s="0"/>
      <c r="AY1205" s="0"/>
      <c r="BA1205" s="0"/>
      <c r="BB1205" s="0"/>
      <c r="BC1205" s="0"/>
      <c r="BE1205" s="0"/>
      <c r="BF1205" s="0"/>
      <c r="BG1205" s="0"/>
      <c r="BI1205" s="0"/>
      <c r="BJ1205" s="0"/>
      <c r="BK1205" s="0"/>
      <c r="BM1205" s="0"/>
      <c r="BN1205" s="0"/>
      <c r="BO1205" s="0"/>
    </row>
    <row r="1206" customFormat="false" ht="12.75" hidden="false" customHeight="false" outlineLevel="0" collapsed="false">
      <c r="A1206" s="0"/>
      <c r="B1206" s="0"/>
      <c r="C1206" s="0"/>
      <c r="E1206" s="0"/>
      <c r="F1206" s="0"/>
      <c r="G1206" s="0"/>
      <c r="I1206" s="0"/>
      <c r="J1206" s="0"/>
      <c r="K1206" s="0"/>
      <c r="M1206" s="0"/>
      <c r="N1206" s="0"/>
      <c r="O1206" s="0"/>
      <c r="Q1206" s="0"/>
      <c r="R1206" s="0"/>
      <c r="S1206" s="0"/>
      <c r="U1206" s="0"/>
      <c r="V1206" s="0"/>
      <c r="W1206" s="0"/>
      <c r="Y1206" s="0"/>
      <c r="Z1206" s="0"/>
      <c r="AA1206" s="0"/>
      <c r="AC1206" s="0"/>
      <c r="AD1206" s="0"/>
      <c r="AE1206" s="0"/>
      <c r="AG1206" s="0"/>
      <c r="AH1206" s="0"/>
      <c r="AI1206" s="0"/>
      <c r="AK1206" s="0"/>
      <c r="AL1206" s="0"/>
      <c r="AM1206" s="0"/>
      <c r="AO1206" s="0"/>
      <c r="AP1206" s="0"/>
      <c r="AQ1206" s="0"/>
      <c r="AS1206" s="0"/>
      <c r="AT1206" s="0"/>
      <c r="AU1206" s="0"/>
      <c r="AW1206" s="0"/>
      <c r="AX1206" s="0"/>
      <c r="AY1206" s="0"/>
      <c r="BA1206" s="0"/>
      <c r="BB1206" s="0"/>
      <c r="BC1206" s="0"/>
      <c r="BE1206" s="0"/>
      <c r="BF1206" s="0"/>
      <c r="BG1206" s="0"/>
      <c r="BI1206" s="0"/>
      <c r="BJ1206" s="0"/>
      <c r="BK1206" s="0"/>
      <c r="BM1206" s="0"/>
      <c r="BN1206" s="0"/>
      <c r="BO1206" s="0"/>
    </row>
    <row r="1207" customFormat="false" ht="12.75" hidden="false" customHeight="false" outlineLevel="0" collapsed="false">
      <c r="A1207" s="0"/>
      <c r="B1207" s="0"/>
      <c r="C1207" s="0"/>
      <c r="E1207" s="0"/>
      <c r="F1207" s="0"/>
      <c r="G1207" s="0"/>
      <c r="I1207" s="0"/>
      <c r="J1207" s="0"/>
      <c r="K1207" s="0"/>
      <c r="M1207" s="0"/>
      <c r="N1207" s="0"/>
      <c r="O1207" s="0"/>
      <c r="Q1207" s="0"/>
      <c r="R1207" s="0"/>
      <c r="S1207" s="0"/>
      <c r="U1207" s="0"/>
      <c r="V1207" s="0"/>
      <c r="W1207" s="0"/>
      <c r="Y1207" s="0"/>
      <c r="Z1207" s="0"/>
      <c r="AA1207" s="0"/>
      <c r="AC1207" s="0"/>
      <c r="AD1207" s="0"/>
      <c r="AE1207" s="0"/>
      <c r="AG1207" s="0"/>
      <c r="AH1207" s="0"/>
      <c r="AI1207" s="0"/>
      <c r="AK1207" s="0"/>
      <c r="AL1207" s="0"/>
      <c r="AM1207" s="0"/>
      <c r="AO1207" s="0"/>
      <c r="AP1207" s="0"/>
      <c r="AQ1207" s="0"/>
      <c r="AS1207" s="0"/>
      <c r="AT1207" s="0"/>
      <c r="AU1207" s="0"/>
      <c r="AW1207" s="0"/>
      <c r="AX1207" s="0"/>
      <c r="AY1207" s="0"/>
      <c r="BA1207" s="0"/>
      <c r="BB1207" s="0"/>
      <c r="BC1207" s="0"/>
      <c r="BE1207" s="0"/>
      <c r="BF1207" s="0"/>
      <c r="BG1207" s="0"/>
      <c r="BI1207" s="0"/>
      <c r="BJ1207" s="0"/>
      <c r="BK1207" s="0"/>
      <c r="BM1207" s="0"/>
      <c r="BN1207" s="0"/>
      <c r="BO1207" s="0"/>
    </row>
    <row r="1208" customFormat="false" ht="12.75" hidden="false" customHeight="false" outlineLevel="0" collapsed="false">
      <c r="A1208" s="0"/>
      <c r="B1208" s="0"/>
      <c r="C1208" s="0"/>
      <c r="E1208" s="0"/>
      <c r="F1208" s="0"/>
      <c r="G1208" s="0"/>
      <c r="I1208" s="0"/>
      <c r="J1208" s="0"/>
      <c r="K1208" s="0"/>
      <c r="M1208" s="0"/>
      <c r="N1208" s="0"/>
      <c r="O1208" s="0"/>
      <c r="Q1208" s="0"/>
      <c r="R1208" s="0"/>
      <c r="S1208" s="0"/>
      <c r="U1208" s="0"/>
      <c r="V1208" s="0"/>
      <c r="W1208" s="0"/>
      <c r="Y1208" s="0"/>
      <c r="Z1208" s="0"/>
      <c r="AA1208" s="0"/>
      <c r="AC1208" s="0"/>
      <c r="AD1208" s="0"/>
      <c r="AE1208" s="0"/>
      <c r="AG1208" s="0"/>
      <c r="AH1208" s="0"/>
      <c r="AI1208" s="0"/>
      <c r="AK1208" s="0"/>
      <c r="AL1208" s="0"/>
      <c r="AM1208" s="0"/>
      <c r="AO1208" s="0"/>
      <c r="AP1208" s="0"/>
      <c r="AQ1208" s="0"/>
      <c r="AS1208" s="0"/>
      <c r="AT1208" s="0"/>
      <c r="AU1208" s="0"/>
      <c r="AW1208" s="0"/>
      <c r="AX1208" s="0"/>
      <c r="AY1208" s="0"/>
      <c r="BA1208" s="0"/>
      <c r="BB1208" s="0"/>
      <c r="BC1208" s="0"/>
      <c r="BE1208" s="0"/>
      <c r="BF1208" s="0"/>
      <c r="BG1208" s="0"/>
      <c r="BI1208" s="0"/>
      <c r="BJ1208" s="0"/>
      <c r="BK1208" s="0"/>
      <c r="BM1208" s="0"/>
      <c r="BN1208" s="0"/>
      <c r="BO1208" s="0"/>
    </row>
    <row r="1209" customFormat="false" ht="12.75" hidden="false" customHeight="false" outlineLevel="0" collapsed="false">
      <c r="A1209" s="0"/>
      <c r="B1209" s="0"/>
      <c r="C1209" s="0"/>
      <c r="E1209" s="0"/>
      <c r="F1209" s="0"/>
      <c r="G1209" s="0"/>
      <c r="I1209" s="0"/>
      <c r="J1209" s="0"/>
      <c r="K1209" s="0"/>
      <c r="M1209" s="0"/>
      <c r="N1209" s="0"/>
      <c r="O1209" s="0"/>
      <c r="Q1209" s="0"/>
      <c r="R1209" s="0"/>
      <c r="S1209" s="0"/>
      <c r="U1209" s="0"/>
      <c r="V1209" s="0"/>
      <c r="W1209" s="0"/>
      <c r="Y1209" s="0"/>
      <c r="Z1209" s="0"/>
      <c r="AA1209" s="0"/>
      <c r="AC1209" s="0"/>
      <c r="AD1209" s="0"/>
      <c r="AE1209" s="0"/>
      <c r="AG1209" s="0"/>
      <c r="AH1209" s="0"/>
      <c r="AI1209" s="0"/>
      <c r="AK1209" s="0"/>
      <c r="AL1209" s="0"/>
      <c r="AM1209" s="0"/>
      <c r="AO1209" s="0"/>
      <c r="AP1209" s="0"/>
      <c r="AQ1209" s="0"/>
      <c r="AS1209" s="0"/>
      <c r="AT1209" s="0"/>
      <c r="AU1209" s="0"/>
      <c r="AW1209" s="0"/>
      <c r="AX1209" s="0"/>
      <c r="AY1209" s="0"/>
      <c r="BA1209" s="0"/>
      <c r="BB1209" s="0"/>
      <c r="BC1209" s="0"/>
      <c r="BE1209" s="0"/>
      <c r="BF1209" s="0"/>
      <c r="BG1209" s="0"/>
      <c r="BI1209" s="0"/>
      <c r="BJ1209" s="0"/>
      <c r="BK1209" s="0"/>
      <c r="BM1209" s="0"/>
      <c r="BN1209" s="0"/>
      <c r="BO1209" s="0"/>
    </row>
    <row r="1210" customFormat="false" ht="12.75" hidden="false" customHeight="false" outlineLevel="0" collapsed="false">
      <c r="A1210" s="0"/>
      <c r="B1210" s="0"/>
      <c r="C1210" s="0"/>
      <c r="E1210" s="0"/>
      <c r="F1210" s="0"/>
      <c r="G1210" s="0"/>
      <c r="I1210" s="0"/>
      <c r="J1210" s="0"/>
      <c r="K1210" s="0"/>
      <c r="M1210" s="0"/>
      <c r="N1210" s="0"/>
      <c r="O1210" s="0"/>
      <c r="Q1210" s="0"/>
      <c r="R1210" s="0"/>
      <c r="S1210" s="0"/>
      <c r="U1210" s="0"/>
      <c r="V1210" s="0"/>
      <c r="W1210" s="0"/>
      <c r="Y1210" s="0"/>
      <c r="Z1210" s="0"/>
      <c r="AA1210" s="0"/>
      <c r="AC1210" s="0"/>
      <c r="AD1210" s="0"/>
      <c r="AE1210" s="0"/>
      <c r="AG1210" s="0"/>
      <c r="AH1210" s="0"/>
      <c r="AI1210" s="0"/>
      <c r="AK1210" s="0"/>
      <c r="AL1210" s="0"/>
      <c r="AM1210" s="0"/>
      <c r="AO1210" s="0"/>
      <c r="AP1210" s="0"/>
      <c r="AQ1210" s="0"/>
      <c r="AS1210" s="0"/>
      <c r="AT1210" s="0"/>
      <c r="AU1210" s="0"/>
      <c r="AW1210" s="0"/>
      <c r="AX1210" s="0"/>
      <c r="AY1210" s="0"/>
      <c r="BA1210" s="0"/>
      <c r="BB1210" s="0"/>
      <c r="BC1210" s="0"/>
      <c r="BE1210" s="0"/>
      <c r="BF1210" s="0"/>
      <c r="BG1210" s="0"/>
      <c r="BI1210" s="0"/>
      <c r="BJ1210" s="0"/>
      <c r="BK1210" s="0"/>
      <c r="BM1210" s="0"/>
      <c r="BN1210" s="0"/>
      <c r="BO1210" s="0"/>
    </row>
    <row r="1211" customFormat="false" ht="12.75" hidden="false" customHeight="false" outlineLevel="0" collapsed="false">
      <c r="A1211" s="0"/>
      <c r="B1211" s="0"/>
      <c r="C1211" s="0"/>
      <c r="E1211" s="0"/>
      <c r="F1211" s="0"/>
      <c r="G1211" s="0"/>
      <c r="I1211" s="0"/>
      <c r="J1211" s="0"/>
      <c r="K1211" s="0"/>
      <c r="M1211" s="0"/>
      <c r="N1211" s="0"/>
      <c r="O1211" s="0"/>
      <c r="Q1211" s="0"/>
      <c r="R1211" s="0"/>
      <c r="S1211" s="0"/>
      <c r="U1211" s="0"/>
      <c r="V1211" s="0"/>
      <c r="W1211" s="0"/>
      <c r="Y1211" s="0"/>
      <c r="Z1211" s="0"/>
      <c r="AA1211" s="0"/>
      <c r="AC1211" s="0"/>
      <c r="AD1211" s="0"/>
      <c r="AE1211" s="0"/>
      <c r="AG1211" s="0"/>
      <c r="AH1211" s="0"/>
      <c r="AI1211" s="0"/>
      <c r="AK1211" s="0"/>
      <c r="AL1211" s="0"/>
      <c r="AM1211" s="0"/>
      <c r="AO1211" s="0"/>
      <c r="AP1211" s="0"/>
      <c r="AQ1211" s="0"/>
      <c r="AS1211" s="0"/>
      <c r="AT1211" s="0"/>
      <c r="AU1211" s="0"/>
      <c r="AW1211" s="0"/>
      <c r="AX1211" s="0"/>
      <c r="AY1211" s="0"/>
      <c r="BA1211" s="0"/>
      <c r="BB1211" s="0"/>
      <c r="BC1211" s="0"/>
      <c r="BE1211" s="0"/>
      <c r="BF1211" s="0"/>
      <c r="BG1211" s="0"/>
      <c r="BI1211" s="0"/>
      <c r="BJ1211" s="0"/>
      <c r="BK1211" s="0"/>
      <c r="BM1211" s="0"/>
      <c r="BN1211" s="0"/>
      <c r="BO1211" s="0"/>
    </row>
    <row r="1212" customFormat="false" ht="12.75" hidden="false" customHeight="false" outlineLevel="0" collapsed="false">
      <c r="A1212" s="0"/>
      <c r="B1212" s="0"/>
      <c r="C1212" s="0"/>
      <c r="E1212" s="0"/>
      <c r="F1212" s="0"/>
      <c r="G1212" s="0"/>
      <c r="I1212" s="0"/>
      <c r="J1212" s="0"/>
      <c r="K1212" s="0"/>
      <c r="M1212" s="0"/>
      <c r="N1212" s="0"/>
      <c r="O1212" s="0"/>
      <c r="Q1212" s="0"/>
      <c r="R1212" s="0"/>
      <c r="S1212" s="0"/>
      <c r="U1212" s="0"/>
      <c r="V1212" s="0"/>
      <c r="W1212" s="0"/>
      <c r="Y1212" s="0"/>
      <c r="Z1212" s="0"/>
      <c r="AA1212" s="0"/>
      <c r="AC1212" s="0"/>
      <c r="AD1212" s="0"/>
      <c r="AE1212" s="0"/>
      <c r="AG1212" s="0"/>
      <c r="AH1212" s="0"/>
      <c r="AI1212" s="0"/>
      <c r="AK1212" s="0"/>
      <c r="AL1212" s="0"/>
      <c r="AM1212" s="0"/>
      <c r="AO1212" s="0"/>
      <c r="AP1212" s="0"/>
      <c r="AQ1212" s="0"/>
      <c r="AS1212" s="0"/>
      <c r="AT1212" s="0"/>
      <c r="AU1212" s="0"/>
      <c r="AW1212" s="0"/>
      <c r="AX1212" s="0"/>
      <c r="AY1212" s="0"/>
      <c r="BA1212" s="0"/>
      <c r="BB1212" s="0"/>
      <c r="BC1212" s="0"/>
      <c r="BE1212" s="0"/>
      <c r="BF1212" s="0"/>
      <c r="BG1212" s="0"/>
      <c r="BI1212" s="0"/>
      <c r="BJ1212" s="0"/>
      <c r="BK1212" s="0"/>
      <c r="BM1212" s="0"/>
      <c r="BN1212" s="0"/>
      <c r="BO1212" s="0"/>
    </row>
    <row r="1213" customFormat="false" ht="12.75" hidden="false" customHeight="false" outlineLevel="0" collapsed="false">
      <c r="A1213" s="0"/>
      <c r="B1213" s="0"/>
      <c r="C1213" s="0"/>
      <c r="E1213" s="0"/>
      <c r="F1213" s="0"/>
      <c r="G1213" s="0"/>
      <c r="I1213" s="0"/>
      <c r="J1213" s="0"/>
      <c r="K1213" s="0"/>
      <c r="M1213" s="0"/>
      <c r="N1213" s="0"/>
      <c r="O1213" s="0"/>
      <c r="Q1213" s="0"/>
      <c r="R1213" s="0"/>
      <c r="S1213" s="0"/>
      <c r="U1213" s="0"/>
      <c r="V1213" s="0"/>
      <c r="W1213" s="0"/>
      <c r="Y1213" s="0"/>
      <c r="Z1213" s="0"/>
      <c r="AA1213" s="0"/>
      <c r="AC1213" s="0"/>
      <c r="AD1213" s="0"/>
      <c r="AE1213" s="0"/>
      <c r="AG1213" s="0"/>
      <c r="AH1213" s="0"/>
      <c r="AI1213" s="0"/>
      <c r="AK1213" s="0"/>
      <c r="AL1213" s="0"/>
      <c r="AM1213" s="0"/>
      <c r="AO1213" s="0"/>
      <c r="AP1213" s="0"/>
      <c r="AQ1213" s="0"/>
      <c r="AS1213" s="0"/>
      <c r="AT1213" s="0"/>
      <c r="AU1213" s="0"/>
      <c r="AW1213" s="0"/>
      <c r="AX1213" s="0"/>
      <c r="AY1213" s="0"/>
      <c r="BA1213" s="0"/>
      <c r="BB1213" s="0"/>
      <c r="BC1213" s="0"/>
      <c r="BE1213" s="0"/>
      <c r="BF1213" s="0"/>
      <c r="BG1213" s="0"/>
      <c r="BI1213" s="0"/>
      <c r="BJ1213" s="0"/>
      <c r="BK1213" s="0"/>
      <c r="BM1213" s="0"/>
      <c r="BN1213" s="0"/>
      <c r="BO1213" s="0"/>
    </row>
    <row r="1214" customFormat="false" ht="12.75" hidden="false" customHeight="false" outlineLevel="0" collapsed="false">
      <c r="A1214" s="0"/>
      <c r="B1214" s="0"/>
      <c r="C1214" s="0"/>
      <c r="E1214" s="0"/>
      <c r="F1214" s="0"/>
      <c r="G1214" s="0"/>
      <c r="I1214" s="0"/>
      <c r="J1214" s="0"/>
      <c r="K1214" s="0"/>
      <c r="M1214" s="0"/>
      <c r="N1214" s="0"/>
      <c r="O1214" s="0"/>
      <c r="Q1214" s="0"/>
      <c r="R1214" s="0"/>
      <c r="S1214" s="0"/>
      <c r="U1214" s="0"/>
      <c r="V1214" s="0"/>
      <c r="W1214" s="0"/>
      <c r="Y1214" s="0"/>
      <c r="Z1214" s="0"/>
      <c r="AA1214" s="0"/>
      <c r="AC1214" s="0"/>
      <c r="AD1214" s="0"/>
      <c r="AE1214" s="0"/>
      <c r="AG1214" s="0"/>
      <c r="AH1214" s="0"/>
      <c r="AI1214" s="0"/>
      <c r="AK1214" s="0"/>
      <c r="AL1214" s="0"/>
      <c r="AM1214" s="0"/>
      <c r="AO1214" s="0"/>
      <c r="AP1214" s="0"/>
      <c r="AQ1214" s="0"/>
      <c r="AS1214" s="0"/>
      <c r="AT1214" s="0"/>
      <c r="AU1214" s="0"/>
      <c r="AW1214" s="0"/>
      <c r="AX1214" s="0"/>
      <c r="AY1214" s="0"/>
      <c r="BA1214" s="0"/>
      <c r="BB1214" s="0"/>
      <c r="BC1214" s="0"/>
      <c r="BE1214" s="0"/>
      <c r="BF1214" s="0"/>
      <c r="BG1214" s="0"/>
      <c r="BI1214" s="0"/>
      <c r="BJ1214" s="0"/>
      <c r="BK1214" s="0"/>
      <c r="BM1214" s="0"/>
      <c r="BN1214" s="0"/>
      <c r="BO1214" s="0"/>
    </row>
    <row r="1215" customFormat="false" ht="12.75" hidden="false" customHeight="false" outlineLevel="0" collapsed="false">
      <c r="A1215" s="0"/>
      <c r="B1215" s="0"/>
      <c r="C1215" s="0"/>
      <c r="E1215" s="0"/>
      <c r="F1215" s="0"/>
      <c r="G1215" s="0"/>
      <c r="I1215" s="0"/>
      <c r="J1215" s="0"/>
      <c r="K1215" s="0"/>
      <c r="M1215" s="0"/>
      <c r="N1215" s="0"/>
      <c r="O1215" s="0"/>
      <c r="Q1215" s="0"/>
      <c r="R1215" s="0"/>
      <c r="S1215" s="0"/>
      <c r="U1215" s="0"/>
      <c r="V1215" s="0"/>
      <c r="W1215" s="0"/>
      <c r="Y1215" s="0"/>
      <c r="Z1215" s="0"/>
      <c r="AA1215" s="0"/>
      <c r="AC1215" s="0"/>
      <c r="AD1215" s="0"/>
      <c r="AE1215" s="0"/>
      <c r="AG1215" s="0"/>
      <c r="AH1215" s="0"/>
      <c r="AI1215" s="0"/>
      <c r="AK1215" s="0"/>
      <c r="AL1215" s="0"/>
      <c r="AM1215" s="0"/>
      <c r="AO1215" s="0"/>
      <c r="AP1215" s="0"/>
      <c r="AQ1215" s="0"/>
      <c r="AS1215" s="0"/>
      <c r="AT1215" s="0"/>
      <c r="AU1215" s="0"/>
      <c r="AW1215" s="0"/>
      <c r="AX1215" s="0"/>
      <c r="AY1215" s="0"/>
      <c r="BA1215" s="0"/>
      <c r="BB1215" s="0"/>
      <c r="BC1215" s="0"/>
      <c r="BE1215" s="0"/>
      <c r="BF1215" s="0"/>
      <c r="BG1215" s="0"/>
      <c r="BI1215" s="0"/>
      <c r="BJ1215" s="0"/>
      <c r="BK1215" s="0"/>
      <c r="BM1215" s="0"/>
      <c r="BN1215" s="0"/>
      <c r="BO1215" s="0"/>
    </row>
    <row r="1216" customFormat="false" ht="12.75" hidden="false" customHeight="false" outlineLevel="0" collapsed="false">
      <c r="A1216" s="0"/>
      <c r="B1216" s="0"/>
      <c r="C1216" s="0"/>
      <c r="E1216" s="0"/>
      <c r="F1216" s="0"/>
      <c r="G1216" s="0"/>
      <c r="I1216" s="0"/>
      <c r="J1216" s="0"/>
      <c r="K1216" s="0"/>
      <c r="M1216" s="0"/>
      <c r="N1216" s="0"/>
      <c r="O1216" s="0"/>
      <c r="Q1216" s="0"/>
      <c r="R1216" s="0"/>
      <c r="S1216" s="0"/>
      <c r="U1216" s="0"/>
      <c r="V1216" s="0"/>
      <c r="W1216" s="0"/>
      <c r="Y1216" s="0"/>
      <c r="Z1216" s="0"/>
      <c r="AA1216" s="0"/>
      <c r="AC1216" s="0"/>
      <c r="AD1216" s="0"/>
      <c r="AE1216" s="0"/>
      <c r="AG1216" s="0"/>
      <c r="AH1216" s="0"/>
      <c r="AI1216" s="0"/>
      <c r="AK1216" s="0"/>
      <c r="AL1216" s="0"/>
      <c r="AM1216" s="0"/>
      <c r="AO1216" s="0"/>
      <c r="AP1216" s="0"/>
      <c r="AQ1216" s="0"/>
      <c r="AS1216" s="0"/>
      <c r="AT1216" s="0"/>
      <c r="AU1216" s="0"/>
      <c r="AW1216" s="0"/>
      <c r="AX1216" s="0"/>
      <c r="AY1216" s="0"/>
      <c r="BA1216" s="0"/>
      <c r="BB1216" s="0"/>
      <c r="BC1216" s="0"/>
      <c r="BE1216" s="0"/>
      <c r="BF1216" s="0"/>
      <c r="BG1216" s="0"/>
      <c r="BI1216" s="0"/>
      <c r="BJ1216" s="0"/>
      <c r="BK1216" s="0"/>
      <c r="BM1216" s="0"/>
      <c r="BN1216" s="0"/>
      <c r="BO1216" s="0"/>
    </row>
    <row r="1217" customFormat="false" ht="12.75" hidden="false" customHeight="false" outlineLevel="0" collapsed="false">
      <c r="A1217" s="0"/>
      <c r="B1217" s="0"/>
      <c r="C1217" s="0"/>
      <c r="E1217" s="0"/>
      <c r="F1217" s="0"/>
      <c r="G1217" s="0"/>
      <c r="I1217" s="0"/>
      <c r="J1217" s="0"/>
      <c r="K1217" s="0"/>
      <c r="M1217" s="0"/>
      <c r="N1217" s="0"/>
      <c r="O1217" s="0"/>
      <c r="Q1217" s="0"/>
      <c r="R1217" s="0"/>
      <c r="S1217" s="0"/>
      <c r="U1217" s="0"/>
      <c r="V1217" s="0"/>
      <c r="W1217" s="0"/>
      <c r="Y1217" s="0"/>
      <c r="Z1217" s="0"/>
      <c r="AA1217" s="0"/>
      <c r="AC1217" s="0"/>
      <c r="AD1217" s="0"/>
      <c r="AE1217" s="0"/>
      <c r="AG1217" s="0"/>
      <c r="AH1217" s="0"/>
      <c r="AI1217" s="0"/>
      <c r="AK1217" s="0"/>
      <c r="AL1217" s="0"/>
      <c r="AM1217" s="0"/>
      <c r="AO1217" s="0"/>
      <c r="AP1217" s="0"/>
      <c r="AQ1217" s="0"/>
      <c r="AS1217" s="0"/>
      <c r="AT1217" s="0"/>
      <c r="AU1217" s="0"/>
      <c r="AW1217" s="0"/>
      <c r="AX1217" s="0"/>
      <c r="AY1217" s="0"/>
      <c r="BA1217" s="0"/>
      <c r="BB1217" s="0"/>
      <c r="BC1217" s="0"/>
      <c r="BE1217" s="0"/>
      <c r="BF1217" s="0"/>
      <c r="BG1217" s="0"/>
      <c r="BI1217" s="0"/>
      <c r="BJ1217" s="0"/>
      <c r="BK1217" s="0"/>
      <c r="BM1217" s="0"/>
      <c r="BN1217" s="0"/>
      <c r="BO1217" s="0"/>
    </row>
    <row r="1218" customFormat="false" ht="12.75" hidden="false" customHeight="false" outlineLevel="0" collapsed="false">
      <c r="A1218" s="0"/>
      <c r="B1218" s="0"/>
      <c r="C1218" s="0"/>
      <c r="E1218" s="0"/>
      <c r="F1218" s="0"/>
      <c r="G1218" s="0"/>
      <c r="I1218" s="0"/>
      <c r="J1218" s="0"/>
      <c r="K1218" s="0"/>
      <c r="M1218" s="0"/>
      <c r="N1218" s="0"/>
      <c r="O1218" s="0"/>
      <c r="Q1218" s="0"/>
      <c r="R1218" s="0"/>
      <c r="S1218" s="0"/>
      <c r="U1218" s="0"/>
      <c r="V1218" s="0"/>
      <c r="W1218" s="0"/>
      <c r="Y1218" s="0"/>
      <c r="Z1218" s="0"/>
      <c r="AA1218" s="0"/>
      <c r="AC1218" s="0"/>
      <c r="AD1218" s="0"/>
      <c r="AE1218" s="0"/>
      <c r="AG1218" s="0"/>
      <c r="AH1218" s="0"/>
      <c r="AI1218" s="0"/>
      <c r="AK1218" s="0"/>
      <c r="AL1218" s="0"/>
      <c r="AM1218" s="0"/>
      <c r="AO1218" s="0"/>
      <c r="AP1218" s="0"/>
      <c r="AQ1218" s="0"/>
      <c r="AS1218" s="0"/>
      <c r="AT1218" s="0"/>
      <c r="AU1218" s="0"/>
      <c r="AW1218" s="0"/>
      <c r="AX1218" s="0"/>
      <c r="AY1218" s="0"/>
      <c r="BA1218" s="0"/>
      <c r="BB1218" s="0"/>
      <c r="BC1218" s="0"/>
      <c r="BE1218" s="0"/>
      <c r="BF1218" s="0"/>
      <c r="BG1218" s="0"/>
      <c r="BI1218" s="0"/>
      <c r="BJ1218" s="0"/>
      <c r="BK1218" s="0"/>
      <c r="BM1218" s="0"/>
      <c r="BN1218" s="0"/>
      <c r="BO1218" s="0"/>
    </row>
    <row r="1219" customFormat="false" ht="12.75" hidden="false" customHeight="false" outlineLevel="0" collapsed="false">
      <c r="A1219" s="0"/>
      <c r="B1219" s="0"/>
      <c r="C1219" s="0"/>
      <c r="E1219" s="0"/>
      <c r="F1219" s="0"/>
      <c r="G1219" s="0"/>
      <c r="I1219" s="0"/>
      <c r="J1219" s="0"/>
      <c r="K1219" s="0"/>
      <c r="M1219" s="0"/>
      <c r="N1219" s="0"/>
      <c r="O1219" s="0"/>
      <c r="Q1219" s="0"/>
      <c r="R1219" s="0"/>
      <c r="S1219" s="0"/>
      <c r="U1219" s="0"/>
      <c r="V1219" s="0"/>
      <c r="W1219" s="0"/>
      <c r="Y1219" s="0"/>
      <c r="Z1219" s="0"/>
      <c r="AA1219" s="0"/>
      <c r="AC1219" s="0"/>
      <c r="AD1219" s="0"/>
      <c r="AE1219" s="0"/>
      <c r="AG1219" s="0"/>
      <c r="AH1219" s="0"/>
      <c r="AI1219" s="0"/>
      <c r="AK1219" s="0"/>
      <c r="AL1219" s="0"/>
      <c r="AM1219" s="0"/>
      <c r="AO1219" s="0"/>
      <c r="AP1219" s="0"/>
      <c r="AQ1219" s="0"/>
      <c r="AS1219" s="0"/>
      <c r="AT1219" s="0"/>
      <c r="AU1219" s="0"/>
      <c r="AW1219" s="0"/>
      <c r="AX1219" s="0"/>
      <c r="AY1219" s="0"/>
      <c r="BA1219" s="0"/>
      <c r="BB1219" s="0"/>
      <c r="BC1219" s="0"/>
      <c r="BE1219" s="0"/>
      <c r="BF1219" s="0"/>
      <c r="BG1219" s="0"/>
      <c r="BI1219" s="0"/>
      <c r="BJ1219" s="0"/>
      <c r="BK1219" s="0"/>
      <c r="BM1219" s="0"/>
      <c r="BN1219" s="0"/>
      <c r="BO1219" s="0"/>
    </row>
    <row r="1220" customFormat="false" ht="12.75" hidden="false" customHeight="false" outlineLevel="0" collapsed="false">
      <c r="A1220" s="0"/>
      <c r="B1220" s="0"/>
      <c r="C1220" s="0"/>
      <c r="E1220" s="0"/>
      <c r="F1220" s="0"/>
      <c r="G1220" s="0"/>
      <c r="I1220" s="0"/>
      <c r="J1220" s="0"/>
      <c r="K1220" s="0"/>
      <c r="M1220" s="0"/>
      <c r="N1220" s="0"/>
      <c r="O1220" s="0"/>
      <c r="Q1220" s="0"/>
      <c r="R1220" s="0"/>
      <c r="S1220" s="0"/>
      <c r="U1220" s="0"/>
      <c r="V1220" s="0"/>
      <c r="W1220" s="0"/>
      <c r="Y1220" s="0"/>
      <c r="Z1220" s="0"/>
      <c r="AA1220" s="0"/>
      <c r="AC1220" s="0"/>
      <c r="AD1220" s="0"/>
      <c r="AE1220" s="0"/>
      <c r="AG1220" s="0"/>
      <c r="AH1220" s="0"/>
      <c r="AI1220" s="0"/>
      <c r="AK1220" s="0"/>
      <c r="AL1220" s="0"/>
      <c r="AM1220" s="0"/>
      <c r="AO1220" s="0"/>
      <c r="AP1220" s="0"/>
      <c r="AQ1220" s="0"/>
      <c r="AS1220" s="0"/>
      <c r="AT1220" s="0"/>
      <c r="AU1220" s="0"/>
      <c r="AW1220" s="0"/>
      <c r="AX1220" s="0"/>
      <c r="AY1220" s="0"/>
      <c r="BA1220" s="0"/>
      <c r="BB1220" s="0"/>
      <c r="BC1220" s="0"/>
      <c r="BE1220" s="0"/>
      <c r="BF1220" s="0"/>
      <c r="BG1220" s="0"/>
      <c r="BI1220" s="0"/>
      <c r="BJ1220" s="0"/>
      <c r="BK1220" s="0"/>
      <c r="BM1220" s="0"/>
      <c r="BN1220" s="0"/>
      <c r="BO1220" s="0"/>
    </row>
    <row r="1221" customFormat="false" ht="12.75" hidden="false" customHeight="false" outlineLevel="0" collapsed="false">
      <c r="A1221" s="0"/>
      <c r="B1221" s="0"/>
      <c r="C1221" s="0"/>
      <c r="E1221" s="0"/>
      <c r="F1221" s="0"/>
      <c r="G1221" s="0"/>
      <c r="I1221" s="0"/>
      <c r="J1221" s="0"/>
      <c r="K1221" s="0"/>
      <c r="M1221" s="0"/>
      <c r="N1221" s="0"/>
      <c r="O1221" s="0"/>
      <c r="Q1221" s="0"/>
      <c r="R1221" s="0"/>
      <c r="S1221" s="0"/>
      <c r="U1221" s="0"/>
      <c r="V1221" s="0"/>
      <c r="W1221" s="0"/>
      <c r="Y1221" s="0"/>
      <c r="Z1221" s="0"/>
      <c r="AA1221" s="0"/>
      <c r="AC1221" s="0"/>
      <c r="AD1221" s="0"/>
      <c r="AE1221" s="0"/>
      <c r="AG1221" s="0"/>
      <c r="AH1221" s="0"/>
      <c r="AI1221" s="0"/>
      <c r="AK1221" s="0"/>
      <c r="AL1221" s="0"/>
      <c r="AM1221" s="0"/>
      <c r="AO1221" s="0"/>
      <c r="AP1221" s="0"/>
      <c r="AQ1221" s="0"/>
      <c r="AS1221" s="0"/>
      <c r="AT1221" s="0"/>
      <c r="AU1221" s="0"/>
      <c r="AW1221" s="0"/>
      <c r="AX1221" s="0"/>
      <c r="AY1221" s="0"/>
      <c r="BA1221" s="0"/>
      <c r="BB1221" s="0"/>
      <c r="BC1221" s="0"/>
      <c r="BE1221" s="0"/>
      <c r="BF1221" s="0"/>
      <c r="BG1221" s="0"/>
      <c r="BI1221" s="0"/>
      <c r="BJ1221" s="0"/>
      <c r="BK1221" s="0"/>
      <c r="BM1221" s="0"/>
      <c r="BN1221" s="0"/>
      <c r="BO1221" s="0"/>
    </row>
    <row r="1222" customFormat="false" ht="12.75" hidden="false" customHeight="false" outlineLevel="0" collapsed="false">
      <c r="A1222" s="0"/>
      <c r="B1222" s="0"/>
      <c r="C1222" s="0"/>
      <c r="E1222" s="0"/>
      <c r="F1222" s="0"/>
      <c r="G1222" s="0"/>
      <c r="I1222" s="0"/>
      <c r="J1222" s="0"/>
      <c r="K1222" s="0"/>
      <c r="M1222" s="0"/>
      <c r="N1222" s="0"/>
      <c r="O1222" s="0"/>
      <c r="Q1222" s="0"/>
      <c r="R1222" s="0"/>
      <c r="S1222" s="0"/>
      <c r="U1222" s="0"/>
      <c r="V1222" s="0"/>
      <c r="W1222" s="0"/>
      <c r="Y1222" s="0"/>
      <c r="Z1222" s="0"/>
      <c r="AA1222" s="0"/>
      <c r="AC1222" s="0"/>
      <c r="AD1222" s="0"/>
      <c r="AE1222" s="0"/>
      <c r="AG1222" s="0"/>
      <c r="AH1222" s="0"/>
      <c r="AI1222" s="0"/>
      <c r="AK1222" s="0"/>
      <c r="AL1222" s="0"/>
      <c r="AM1222" s="0"/>
      <c r="AO1222" s="0"/>
      <c r="AP1222" s="0"/>
      <c r="AQ1222" s="0"/>
      <c r="AS1222" s="0"/>
      <c r="AT1222" s="0"/>
      <c r="AU1222" s="0"/>
      <c r="AW1222" s="0"/>
      <c r="AX1222" s="0"/>
      <c r="AY1222" s="0"/>
      <c r="BA1222" s="0"/>
      <c r="BB1222" s="0"/>
      <c r="BC1222" s="0"/>
      <c r="BE1222" s="0"/>
      <c r="BF1222" s="0"/>
      <c r="BG1222" s="0"/>
      <c r="BI1222" s="0"/>
      <c r="BJ1222" s="0"/>
      <c r="BK1222" s="0"/>
      <c r="BM1222" s="0"/>
      <c r="BN1222" s="0"/>
      <c r="BO1222" s="0"/>
    </row>
    <row r="1223" customFormat="false" ht="12.75" hidden="false" customHeight="false" outlineLevel="0" collapsed="false">
      <c r="A1223" s="0"/>
      <c r="B1223" s="0"/>
      <c r="C1223" s="0"/>
      <c r="E1223" s="0"/>
      <c r="F1223" s="0"/>
      <c r="G1223" s="0"/>
      <c r="I1223" s="0"/>
      <c r="J1223" s="0"/>
      <c r="K1223" s="0"/>
      <c r="M1223" s="0"/>
      <c r="N1223" s="0"/>
      <c r="O1223" s="0"/>
      <c r="Q1223" s="0"/>
      <c r="R1223" s="0"/>
      <c r="S1223" s="0"/>
      <c r="U1223" s="0"/>
      <c r="V1223" s="0"/>
      <c r="W1223" s="0"/>
      <c r="Y1223" s="0"/>
      <c r="Z1223" s="0"/>
      <c r="AA1223" s="0"/>
      <c r="AC1223" s="0"/>
      <c r="AD1223" s="0"/>
      <c r="AE1223" s="0"/>
      <c r="AG1223" s="0"/>
      <c r="AH1223" s="0"/>
      <c r="AI1223" s="0"/>
      <c r="AK1223" s="0"/>
      <c r="AL1223" s="0"/>
      <c r="AM1223" s="0"/>
      <c r="AO1223" s="0"/>
      <c r="AP1223" s="0"/>
      <c r="AQ1223" s="0"/>
      <c r="AS1223" s="0"/>
      <c r="AT1223" s="0"/>
      <c r="AU1223" s="0"/>
      <c r="AW1223" s="0"/>
      <c r="AX1223" s="0"/>
      <c r="AY1223" s="0"/>
      <c r="BA1223" s="0"/>
      <c r="BB1223" s="0"/>
      <c r="BC1223" s="0"/>
      <c r="BE1223" s="0"/>
      <c r="BF1223" s="0"/>
      <c r="BG1223" s="0"/>
      <c r="BI1223" s="0"/>
      <c r="BJ1223" s="0"/>
      <c r="BK1223" s="0"/>
      <c r="BM1223" s="0"/>
      <c r="BN1223" s="0"/>
      <c r="BO1223" s="0"/>
    </row>
    <row r="1224" customFormat="false" ht="12.75" hidden="false" customHeight="false" outlineLevel="0" collapsed="false">
      <c r="A1224" s="0"/>
      <c r="B1224" s="0"/>
      <c r="C1224" s="0"/>
      <c r="E1224" s="0"/>
      <c r="F1224" s="0"/>
      <c r="G1224" s="0"/>
      <c r="I1224" s="0"/>
      <c r="J1224" s="0"/>
      <c r="K1224" s="0"/>
      <c r="M1224" s="0"/>
      <c r="N1224" s="0"/>
      <c r="O1224" s="0"/>
      <c r="Q1224" s="0"/>
      <c r="R1224" s="0"/>
      <c r="S1224" s="0"/>
      <c r="U1224" s="0"/>
      <c r="V1224" s="0"/>
      <c r="W1224" s="0"/>
      <c r="Y1224" s="0"/>
      <c r="Z1224" s="0"/>
      <c r="AA1224" s="0"/>
      <c r="AC1224" s="0"/>
      <c r="AD1224" s="0"/>
      <c r="AE1224" s="0"/>
      <c r="AG1224" s="0"/>
      <c r="AH1224" s="0"/>
      <c r="AI1224" s="0"/>
      <c r="AK1224" s="0"/>
      <c r="AL1224" s="0"/>
      <c r="AM1224" s="0"/>
      <c r="AO1224" s="0"/>
      <c r="AP1224" s="0"/>
      <c r="AQ1224" s="0"/>
      <c r="AS1224" s="0"/>
      <c r="AT1224" s="0"/>
      <c r="AU1224" s="0"/>
      <c r="AW1224" s="0"/>
      <c r="AX1224" s="0"/>
      <c r="AY1224" s="0"/>
      <c r="BA1224" s="0"/>
      <c r="BB1224" s="0"/>
      <c r="BC1224" s="0"/>
      <c r="BE1224" s="0"/>
      <c r="BF1224" s="0"/>
      <c r="BG1224" s="0"/>
      <c r="BI1224" s="0"/>
      <c r="BJ1224" s="0"/>
      <c r="BK1224" s="0"/>
      <c r="BM1224" s="0"/>
      <c r="BN1224" s="0"/>
      <c r="BO1224" s="0"/>
    </row>
    <row r="1225" customFormat="false" ht="12.75" hidden="false" customHeight="false" outlineLevel="0" collapsed="false">
      <c r="A1225" s="0"/>
      <c r="B1225" s="0"/>
      <c r="C1225" s="0"/>
      <c r="E1225" s="0"/>
      <c r="F1225" s="0"/>
      <c r="G1225" s="0"/>
      <c r="I1225" s="0"/>
      <c r="J1225" s="0"/>
      <c r="K1225" s="0"/>
      <c r="M1225" s="0"/>
      <c r="N1225" s="0"/>
      <c r="O1225" s="0"/>
      <c r="Q1225" s="0"/>
      <c r="R1225" s="0"/>
      <c r="S1225" s="0"/>
      <c r="U1225" s="0"/>
      <c r="V1225" s="0"/>
      <c r="W1225" s="0"/>
      <c r="Y1225" s="0"/>
      <c r="Z1225" s="0"/>
      <c r="AA1225" s="0"/>
      <c r="AC1225" s="0"/>
      <c r="AD1225" s="0"/>
      <c r="AE1225" s="0"/>
      <c r="AG1225" s="0"/>
      <c r="AH1225" s="0"/>
      <c r="AI1225" s="0"/>
      <c r="AK1225" s="0"/>
      <c r="AL1225" s="0"/>
      <c r="AM1225" s="0"/>
      <c r="AO1225" s="0"/>
      <c r="AP1225" s="0"/>
      <c r="AQ1225" s="0"/>
      <c r="AS1225" s="0"/>
      <c r="AT1225" s="0"/>
      <c r="AU1225" s="0"/>
      <c r="AW1225" s="0"/>
      <c r="AX1225" s="0"/>
      <c r="AY1225" s="0"/>
      <c r="BA1225" s="0"/>
      <c r="BB1225" s="0"/>
      <c r="BC1225" s="0"/>
      <c r="BE1225" s="0"/>
      <c r="BF1225" s="0"/>
      <c r="BG1225" s="0"/>
      <c r="BI1225" s="0"/>
      <c r="BJ1225" s="0"/>
      <c r="BK1225" s="0"/>
      <c r="BM1225" s="0"/>
      <c r="BN1225" s="0"/>
      <c r="BO1225" s="0"/>
    </row>
    <row r="1226" customFormat="false" ht="12.75" hidden="false" customHeight="false" outlineLevel="0" collapsed="false">
      <c r="A1226" s="0"/>
      <c r="B1226" s="0"/>
      <c r="C1226" s="0"/>
      <c r="E1226" s="0"/>
      <c r="F1226" s="0"/>
      <c r="G1226" s="0"/>
      <c r="I1226" s="0"/>
      <c r="J1226" s="0"/>
      <c r="K1226" s="0"/>
      <c r="M1226" s="0"/>
      <c r="N1226" s="0"/>
      <c r="O1226" s="0"/>
      <c r="Q1226" s="0"/>
      <c r="R1226" s="0"/>
      <c r="S1226" s="0"/>
      <c r="U1226" s="0"/>
      <c r="V1226" s="0"/>
      <c r="W1226" s="0"/>
      <c r="Y1226" s="0"/>
      <c r="Z1226" s="0"/>
      <c r="AA1226" s="0"/>
      <c r="AC1226" s="0"/>
      <c r="AD1226" s="0"/>
      <c r="AE1226" s="0"/>
      <c r="AG1226" s="0"/>
      <c r="AH1226" s="0"/>
      <c r="AI1226" s="0"/>
      <c r="AK1226" s="0"/>
      <c r="AL1226" s="0"/>
      <c r="AM1226" s="0"/>
      <c r="AO1226" s="0"/>
      <c r="AP1226" s="0"/>
      <c r="AQ1226" s="0"/>
      <c r="AS1226" s="0"/>
      <c r="AT1226" s="0"/>
      <c r="AU1226" s="0"/>
      <c r="AW1226" s="0"/>
      <c r="AX1226" s="0"/>
      <c r="AY1226" s="0"/>
      <c r="BA1226" s="0"/>
      <c r="BB1226" s="0"/>
      <c r="BC1226" s="0"/>
      <c r="BE1226" s="0"/>
      <c r="BF1226" s="0"/>
      <c r="BG1226" s="0"/>
      <c r="BI1226" s="0"/>
      <c r="BJ1226" s="0"/>
      <c r="BK1226" s="0"/>
      <c r="BM1226" s="0"/>
      <c r="BN1226" s="0"/>
      <c r="BO1226" s="0"/>
    </row>
    <row r="1227" customFormat="false" ht="12.75" hidden="false" customHeight="false" outlineLevel="0" collapsed="false">
      <c r="A1227" s="0"/>
      <c r="B1227" s="0"/>
      <c r="C1227" s="0"/>
      <c r="E1227" s="0"/>
      <c r="F1227" s="0"/>
      <c r="G1227" s="0"/>
      <c r="I1227" s="0"/>
      <c r="J1227" s="0"/>
      <c r="K1227" s="0"/>
      <c r="M1227" s="0"/>
      <c r="N1227" s="0"/>
      <c r="O1227" s="0"/>
      <c r="Q1227" s="0"/>
      <c r="R1227" s="0"/>
      <c r="S1227" s="0"/>
      <c r="U1227" s="0"/>
      <c r="V1227" s="0"/>
      <c r="W1227" s="0"/>
      <c r="Y1227" s="0"/>
      <c r="Z1227" s="0"/>
      <c r="AA1227" s="0"/>
      <c r="AC1227" s="0"/>
      <c r="AD1227" s="0"/>
      <c r="AE1227" s="0"/>
      <c r="AG1227" s="0"/>
      <c r="AH1227" s="0"/>
      <c r="AI1227" s="0"/>
      <c r="AK1227" s="0"/>
      <c r="AL1227" s="0"/>
      <c r="AM1227" s="0"/>
      <c r="AO1227" s="0"/>
      <c r="AP1227" s="0"/>
      <c r="AQ1227" s="0"/>
      <c r="AS1227" s="0"/>
      <c r="AT1227" s="0"/>
      <c r="AU1227" s="0"/>
      <c r="AW1227" s="0"/>
      <c r="AX1227" s="0"/>
      <c r="AY1227" s="0"/>
      <c r="BA1227" s="0"/>
      <c r="BB1227" s="0"/>
      <c r="BC1227" s="0"/>
      <c r="BE1227" s="0"/>
      <c r="BF1227" s="0"/>
      <c r="BG1227" s="0"/>
      <c r="BI1227" s="0"/>
      <c r="BJ1227" s="0"/>
      <c r="BK1227" s="0"/>
      <c r="BM1227" s="0"/>
      <c r="BN1227" s="0"/>
      <c r="BO1227" s="0"/>
    </row>
    <row r="1228" customFormat="false" ht="12.75" hidden="false" customHeight="false" outlineLevel="0" collapsed="false">
      <c r="A1228" s="0"/>
      <c r="B1228" s="0"/>
      <c r="C1228" s="0"/>
      <c r="E1228" s="0"/>
      <c r="F1228" s="0"/>
      <c r="G1228" s="0"/>
      <c r="I1228" s="0"/>
      <c r="J1228" s="0"/>
      <c r="K1228" s="0"/>
      <c r="M1228" s="0"/>
      <c r="N1228" s="0"/>
      <c r="O1228" s="0"/>
      <c r="Q1228" s="0"/>
      <c r="R1228" s="0"/>
      <c r="S1228" s="0"/>
      <c r="U1228" s="0"/>
      <c r="V1228" s="0"/>
      <c r="W1228" s="0"/>
      <c r="Y1228" s="0"/>
      <c r="Z1228" s="0"/>
      <c r="AA1228" s="0"/>
      <c r="AC1228" s="0"/>
      <c r="AD1228" s="0"/>
      <c r="AE1228" s="0"/>
      <c r="AG1228" s="0"/>
      <c r="AH1228" s="0"/>
      <c r="AI1228" s="0"/>
      <c r="AK1228" s="0"/>
      <c r="AL1228" s="0"/>
      <c r="AM1228" s="0"/>
      <c r="AO1228" s="0"/>
      <c r="AP1228" s="0"/>
      <c r="AQ1228" s="0"/>
      <c r="AS1228" s="0"/>
      <c r="AT1228" s="0"/>
      <c r="AU1228" s="0"/>
      <c r="AW1228" s="0"/>
      <c r="AX1228" s="0"/>
      <c r="AY1228" s="0"/>
      <c r="BA1228" s="0"/>
      <c r="BB1228" s="0"/>
      <c r="BC1228" s="0"/>
      <c r="BE1228" s="0"/>
      <c r="BF1228" s="0"/>
      <c r="BG1228" s="0"/>
      <c r="BI1228" s="0"/>
      <c r="BJ1228" s="0"/>
      <c r="BK1228" s="0"/>
      <c r="BM1228" s="0"/>
      <c r="BN1228" s="0"/>
      <c r="BO1228" s="0"/>
    </row>
    <row r="1229" customFormat="false" ht="12.75" hidden="false" customHeight="false" outlineLevel="0" collapsed="false">
      <c r="A1229" s="0"/>
      <c r="B1229" s="0"/>
      <c r="C1229" s="0"/>
      <c r="E1229" s="0"/>
      <c r="F1229" s="0"/>
      <c r="G1229" s="0"/>
      <c r="I1229" s="0"/>
      <c r="J1229" s="0"/>
      <c r="K1229" s="0"/>
      <c r="M1229" s="0"/>
      <c r="N1229" s="0"/>
      <c r="O1229" s="0"/>
      <c r="Q1229" s="0"/>
      <c r="R1229" s="0"/>
      <c r="S1229" s="0"/>
      <c r="U1229" s="0"/>
      <c r="V1229" s="0"/>
      <c r="W1229" s="0"/>
      <c r="Y1229" s="0"/>
      <c r="Z1229" s="0"/>
      <c r="AA1229" s="0"/>
      <c r="AC1229" s="0"/>
      <c r="AD1229" s="0"/>
      <c r="AE1229" s="0"/>
      <c r="AG1229" s="0"/>
      <c r="AH1229" s="0"/>
      <c r="AI1229" s="0"/>
      <c r="AK1229" s="0"/>
      <c r="AL1229" s="0"/>
      <c r="AM1229" s="0"/>
      <c r="AO1229" s="0"/>
      <c r="AP1229" s="0"/>
      <c r="AQ1229" s="0"/>
      <c r="AS1229" s="0"/>
      <c r="AT1229" s="0"/>
      <c r="AU1229" s="0"/>
      <c r="AW1229" s="0"/>
      <c r="AX1229" s="0"/>
      <c r="AY1229" s="0"/>
      <c r="BA1229" s="0"/>
      <c r="BB1229" s="0"/>
      <c r="BC1229" s="0"/>
      <c r="BE1229" s="0"/>
      <c r="BF1229" s="0"/>
      <c r="BG1229" s="0"/>
      <c r="BI1229" s="0"/>
      <c r="BJ1229" s="0"/>
      <c r="BK1229" s="0"/>
      <c r="BM1229" s="0"/>
      <c r="BN1229" s="0"/>
      <c r="BO1229" s="0"/>
    </row>
    <row r="1230" customFormat="false" ht="12.75" hidden="false" customHeight="false" outlineLevel="0" collapsed="false">
      <c r="A1230" s="0"/>
      <c r="B1230" s="0"/>
      <c r="C1230" s="0"/>
      <c r="E1230" s="0"/>
      <c r="F1230" s="0"/>
      <c r="G1230" s="0"/>
      <c r="I1230" s="0"/>
      <c r="J1230" s="0"/>
      <c r="K1230" s="0"/>
      <c r="M1230" s="0"/>
      <c r="N1230" s="0"/>
      <c r="O1230" s="0"/>
      <c r="Q1230" s="0"/>
      <c r="R1230" s="0"/>
      <c r="S1230" s="0"/>
      <c r="U1230" s="0"/>
      <c r="V1230" s="0"/>
      <c r="W1230" s="0"/>
      <c r="Y1230" s="0"/>
      <c r="Z1230" s="0"/>
      <c r="AA1230" s="0"/>
      <c r="AC1230" s="0"/>
      <c r="AD1230" s="0"/>
      <c r="AE1230" s="0"/>
      <c r="AG1230" s="0"/>
      <c r="AH1230" s="0"/>
      <c r="AI1230" s="0"/>
      <c r="AK1230" s="0"/>
      <c r="AL1230" s="0"/>
      <c r="AM1230" s="0"/>
      <c r="AO1230" s="0"/>
      <c r="AP1230" s="0"/>
      <c r="AQ1230" s="0"/>
      <c r="AS1230" s="0"/>
      <c r="AT1230" s="0"/>
      <c r="AU1230" s="0"/>
      <c r="AW1230" s="0"/>
      <c r="AX1230" s="0"/>
      <c r="AY1230" s="0"/>
      <c r="BA1230" s="0"/>
      <c r="BB1230" s="0"/>
      <c r="BC1230" s="0"/>
      <c r="BE1230" s="0"/>
      <c r="BF1230" s="0"/>
      <c r="BG1230" s="0"/>
      <c r="BI1230" s="0"/>
      <c r="BJ1230" s="0"/>
      <c r="BK1230" s="0"/>
      <c r="BM1230" s="0"/>
      <c r="BN1230" s="0"/>
      <c r="BO1230" s="0"/>
    </row>
    <row r="1231" customFormat="false" ht="12.75" hidden="false" customHeight="false" outlineLevel="0" collapsed="false">
      <c r="A1231" s="0"/>
      <c r="B1231" s="0"/>
      <c r="C1231" s="0"/>
      <c r="E1231" s="0"/>
      <c r="F1231" s="0"/>
      <c r="G1231" s="0"/>
      <c r="I1231" s="0"/>
      <c r="J1231" s="0"/>
      <c r="K1231" s="0"/>
      <c r="M1231" s="0"/>
      <c r="N1231" s="0"/>
      <c r="O1231" s="0"/>
      <c r="Q1231" s="0"/>
      <c r="R1231" s="0"/>
      <c r="S1231" s="0"/>
      <c r="U1231" s="0"/>
      <c r="V1231" s="0"/>
      <c r="W1231" s="0"/>
      <c r="Y1231" s="0"/>
      <c r="Z1231" s="0"/>
      <c r="AA1231" s="0"/>
      <c r="AC1231" s="0"/>
      <c r="AD1231" s="0"/>
      <c r="AE1231" s="0"/>
      <c r="AG1231" s="0"/>
      <c r="AH1231" s="0"/>
      <c r="AI1231" s="0"/>
      <c r="AK1231" s="0"/>
      <c r="AL1231" s="0"/>
      <c r="AM1231" s="0"/>
      <c r="AO1231" s="0"/>
      <c r="AP1231" s="0"/>
      <c r="AQ1231" s="0"/>
      <c r="AS1231" s="0"/>
      <c r="AT1231" s="0"/>
      <c r="AU1231" s="0"/>
      <c r="AW1231" s="0"/>
      <c r="AX1231" s="0"/>
      <c r="AY1231" s="0"/>
      <c r="BA1231" s="0"/>
      <c r="BB1231" s="0"/>
      <c r="BC1231" s="0"/>
      <c r="BE1231" s="0"/>
      <c r="BF1231" s="0"/>
      <c r="BG1231" s="0"/>
      <c r="BI1231" s="0"/>
      <c r="BJ1231" s="0"/>
      <c r="BK1231" s="0"/>
      <c r="BM1231" s="0"/>
      <c r="BN1231" s="0"/>
      <c r="BO1231" s="0"/>
    </row>
    <row r="1232" customFormat="false" ht="12.75" hidden="false" customHeight="false" outlineLevel="0" collapsed="false">
      <c r="A1232" s="0"/>
      <c r="B1232" s="0"/>
      <c r="C1232" s="0"/>
      <c r="E1232" s="0"/>
      <c r="F1232" s="0"/>
      <c r="G1232" s="0"/>
      <c r="I1232" s="0"/>
      <c r="J1232" s="0"/>
      <c r="K1232" s="0"/>
      <c r="M1232" s="0"/>
      <c r="N1232" s="0"/>
      <c r="O1232" s="0"/>
      <c r="Q1232" s="0"/>
      <c r="R1232" s="0"/>
      <c r="S1232" s="0"/>
      <c r="U1232" s="0"/>
      <c r="V1232" s="0"/>
      <c r="W1232" s="0"/>
      <c r="Y1232" s="0"/>
      <c r="Z1232" s="0"/>
      <c r="AA1232" s="0"/>
      <c r="AC1232" s="0"/>
      <c r="AD1232" s="0"/>
      <c r="AE1232" s="0"/>
      <c r="AG1232" s="0"/>
      <c r="AH1232" s="0"/>
      <c r="AI1232" s="0"/>
      <c r="AK1232" s="0"/>
      <c r="AL1232" s="0"/>
      <c r="AM1232" s="0"/>
      <c r="AO1232" s="0"/>
      <c r="AP1232" s="0"/>
      <c r="AQ1232" s="0"/>
      <c r="AS1232" s="0"/>
      <c r="AT1232" s="0"/>
      <c r="AU1232" s="0"/>
      <c r="AW1232" s="0"/>
      <c r="AX1232" s="0"/>
      <c r="AY1232" s="0"/>
      <c r="BA1232" s="0"/>
      <c r="BB1232" s="0"/>
      <c r="BC1232" s="0"/>
      <c r="BE1232" s="0"/>
      <c r="BF1232" s="0"/>
      <c r="BG1232" s="0"/>
      <c r="BI1232" s="0"/>
      <c r="BJ1232" s="0"/>
      <c r="BK1232" s="0"/>
      <c r="BM1232" s="0"/>
      <c r="BN1232" s="0"/>
      <c r="BO1232" s="0"/>
    </row>
    <row r="1233" customFormat="false" ht="12.75" hidden="false" customHeight="false" outlineLevel="0" collapsed="false">
      <c r="A1233" s="0"/>
      <c r="B1233" s="0"/>
      <c r="C1233" s="0"/>
      <c r="E1233" s="0"/>
      <c r="F1233" s="0"/>
      <c r="G1233" s="0"/>
      <c r="I1233" s="0"/>
      <c r="J1233" s="0"/>
      <c r="K1233" s="0"/>
      <c r="M1233" s="0"/>
      <c r="N1233" s="0"/>
      <c r="O1233" s="0"/>
      <c r="Q1233" s="0"/>
      <c r="R1233" s="0"/>
      <c r="S1233" s="0"/>
      <c r="U1233" s="0"/>
      <c r="V1233" s="0"/>
      <c r="W1233" s="0"/>
      <c r="Y1233" s="0"/>
      <c r="Z1233" s="0"/>
      <c r="AA1233" s="0"/>
      <c r="AC1233" s="0"/>
      <c r="AD1233" s="0"/>
      <c r="AE1233" s="0"/>
      <c r="AG1233" s="0"/>
      <c r="AH1233" s="0"/>
      <c r="AI1233" s="0"/>
      <c r="AK1233" s="0"/>
      <c r="AL1233" s="0"/>
      <c r="AM1233" s="0"/>
      <c r="AO1233" s="0"/>
      <c r="AP1233" s="0"/>
      <c r="AQ1233" s="0"/>
      <c r="AS1233" s="0"/>
      <c r="AT1233" s="0"/>
      <c r="AU1233" s="0"/>
      <c r="AW1233" s="0"/>
      <c r="AX1233" s="0"/>
      <c r="AY1233" s="0"/>
      <c r="BA1233" s="0"/>
      <c r="BB1233" s="0"/>
      <c r="BC1233" s="0"/>
      <c r="BE1233" s="0"/>
      <c r="BF1233" s="0"/>
      <c r="BG1233" s="0"/>
      <c r="BI1233" s="0"/>
      <c r="BJ1233" s="0"/>
      <c r="BK1233" s="0"/>
      <c r="BM1233" s="0"/>
      <c r="BN1233" s="0"/>
      <c r="BO1233" s="0"/>
    </row>
    <row r="1234" customFormat="false" ht="12.75" hidden="false" customHeight="false" outlineLevel="0" collapsed="false">
      <c r="A1234" s="0"/>
      <c r="B1234" s="0"/>
      <c r="C1234" s="0"/>
      <c r="E1234" s="0"/>
      <c r="F1234" s="0"/>
      <c r="G1234" s="0"/>
      <c r="I1234" s="0"/>
      <c r="J1234" s="0"/>
      <c r="K1234" s="0"/>
      <c r="M1234" s="0"/>
      <c r="N1234" s="0"/>
      <c r="O1234" s="0"/>
      <c r="Q1234" s="0"/>
      <c r="R1234" s="0"/>
      <c r="S1234" s="0"/>
      <c r="U1234" s="0"/>
      <c r="V1234" s="0"/>
      <c r="W1234" s="0"/>
      <c r="Y1234" s="0"/>
      <c r="Z1234" s="0"/>
      <c r="AA1234" s="0"/>
      <c r="AC1234" s="0"/>
      <c r="AD1234" s="0"/>
      <c r="AE1234" s="0"/>
      <c r="AG1234" s="0"/>
      <c r="AH1234" s="0"/>
      <c r="AI1234" s="0"/>
      <c r="AK1234" s="0"/>
      <c r="AL1234" s="0"/>
      <c r="AM1234" s="0"/>
      <c r="AO1234" s="0"/>
      <c r="AP1234" s="0"/>
      <c r="AQ1234" s="0"/>
      <c r="AS1234" s="0"/>
      <c r="AT1234" s="0"/>
      <c r="AU1234" s="0"/>
      <c r="AW1234" s="0"/>
      <c r="AX1234" s="0"/>
      <c r="AY1234" s="0"/>
      <c r="BA1234" s="0"/>
      <c r="BB1234" s="0"/>
      <c r="BC1234" s="0"/>
      <c r="BE1234" s="0"/>
      <c r="BF1234" s="0"/>
      <c r="BG1234" s="0"/>
      <c r="BI1234" s="0"/>
      <c r="BJ1234" s="0"/>
      <c r="BK1234" s="0"/>
      <c r="BM1234" s="0"/>
      <c r="BN1234" s="0"/>
      <c r="BO1234" s="0"/>
    </row>
    <row r="1235" customFormat="false" ht="12.75" hidden="false" customHeight="false" outlineLevel="0" collapsed="false">
      <c r="A1235" s="0"/>
      <c r="B1235" s="0"/>
      <c r="C1235" s="0"/>
      <c r="E1235" s="0"/>
      <c r="F1235" s="0"/>
      <c r="G1235" s="0"/>
      <c r="I1235" s="0"/>
      <c r="J1235" s="0"/>
      <c r="K1235" s="0"/>
      <c r="M1235" s="0"/>
      <c r="N1235" s="0"/>
      <c r="O1235" s="0"/>
      <c r="Q1235" s="0"/>
      <c r="R1235" s="0"/>
      <c r="S1235" s="0"/>
      <c r="U1235" s="0"/>
      <c r="V1235" s="0"/>
      <c r="W1235" s="0"/>
      <c r="Y1235" s="0"/>
      <c r="Z1235" s="0"/>
      <c r="AA1235" s="0"/>
      <c r="AC1235" s="0"/>
      <c r="AD1235" s="0"/>
      <c r="AE1235" s="0"/>
      <c r="AG1235" s="0"/>
      <c r="AH1235" s="0"/>
      <c r="AI1235" s="0"/>
      <c r="AK1235" s="0"/>
      <c r="AL1235" s="0"/>
      <c r="AM1235" s="0"/>
      <c r="AO1235" s="0"/>
      <c r="AP1235" s="0"/>
      <c r="AQ1235" s="0"/>
      <c r="AS1235" s="0"/>
      <c r="AT1235" s="0"/>
      <c r="AU1235" s="0"/>
      <c r="AW1235" s="0"/>
      <c r="AX1235" s="0"/>
      <c r="AY1235" s="0"/>
      <c r="BA1235" s="0"/>
      <c r="BB1235" s="0"/>
      <c r="BC1235" s="0"/>
      <c r="BE1235" s="0"/>
      <c r="BF1235" s="0"/>
      <c r="BG1235" s="0"/>
      <c r="BI1235" s="0"/>
      <c r="BJ1235" s="0"/>
      <c r="BK1235" s="0"/>
      <c r="BM1235" s="0"/>
      <c r="BN1235" s="0"/>
      <c r="BO1235" s="0"/>
    </row>
    <row r="1236" customFormat="false" ht="12.75" hidden="false" customHeight="false" outlineLevel="0" collapsed="false">
      <c r="A1236" s="0"/>
      <c r="B1236" s="0"/>
      <c r="C1236" s="0"/>
      <c r="E1236" s="0"/>
      <c r="F1236" s="0"/>
      <c r="G1236" s="0"/>
      <c r="I1236" s="0"/>
      <c r="J1236" s="0"/>
      <c r="K1236" s="0"/>
      <c r="M1236" s="0"/>
      <c r="N1236" s="0"/>
      <c r="O1236" s="0"/>
      <c r="Q1236" s="0"/>
      <c r="R1236" s="0"/>
      <c r="S1236" s="0"/>
      <c r="U1236" s="0"/>
      <c r="V1236" s="0"/>
      <c r="W1236" s="0"/>
      <c r="Y1236" s="0"/>
      <c r="Z1236" s="0"/>
      <c r="AA1236" s="0"/>
      <c r="AC1236" s="0"/>
      <c r="AD1236" s="0"/>
      <c r="AE1236" s="0"/>
      <c r="AG1236" s="0"/>
      <c r="AH1236" s="0"/>
      <c r="AI1236" s="0"/>
      <c r="AK1236" s="0"/>
      <c r="AL1236" s="0"/>
      <c r="AM1236" s="0"/>
      <c r="AO1236" s="0"/>
      <c r="AP1236" s="0"/>
      <c r="AQ1236" s="0"/>
      <c r="AS1236" s="0"/>
      <c r="AT1236" s="0"/>
      <c r="AU1236" s="0"/>
      <c r="AW1236" s="0"/>
      <c r="AX1236" s="0"/>
      <c r="AY1236" s="0"/>
      <c r="BA1236" s="0"/>
      <c r="BB1236" s="0"/>
      <c r="BC1236" s="0"/>
      <c r="BE1236" s="0"/>
      <c r="BF1236" s="0"/>
      <c r="BG1236" s="0"/>
      <c r="BI1236" s="0"/>
      <c r="BJ1236" s="0"/>
      <c r="BK1236" s="0"/>
      <c r="BM1236" s="0"/>
      <c r="BN1236" s="0"/>
      <c r="BO1236" s="0"/>
    </row>
    <row r="1237" customFormat="false" ht="12.75" hidden="false" customHeight="false" outlineLevel="0" collapsed="false">
      <c r="A1237" s="0"/>
      <c r="B1237" s="0"/>
      <c r="C1237" s="0"/>
      <c r="E1237" s="0"/>
      <c r="F1237" s="0"/>
      <c r="G1237" s="0"/>
      <c r="I1237" s="0"/>
      <c r="J1237" s="0"/>
      <c r="K1237" s="0"/>
      <c r="M1237" s="0"/>
      <c r="N1237" s="0"/>
      <c r="O1237" s="0"/>
      <c r="Q1237" s="0"/>
      <c r="R1237" s="0"/>
      <c r="S1237" s="0"/>
      <c r="U1237" s="0"/>
      <c r="V1237" s="0"/>
      <c r="W1237" s="0"/>
      <c r="Y1237" s="0"/>
      <c r="Z1237" s="0"/>
      <c r="AA1237" s="0"/>
      <c r="AC1237" s="0"/>
      <c r="AD1237" s="0"/>
      <c r="AE1237" s="0"/>
      <c r="AG1237" s="0"/>
      <c r="AH1237" s="0"/>
      <c r="AI1237" s="0"/>
      <c r="AK1237" s="0"/>
      <c r="AL1237" s="0"/>
      <c r="AM1237" s="0"/>
      <c r="AO1237" s="0"/>
      <c r="AP1237" s="0"/>
      <c r="AQ1237" s="0"/>
      <c r="AS1237" s="0"/>
      <c r="AT1237" s="0"/>
      <c r="AU1237" s="0"/>
      <c r="AW1237" s="0"/>
      <c r="AX1237" s="0"/>
      <c r="AY1237" s="0"/>
      <c r="BA1237" s="0"/>
      <c r="BB1237" s="0"/>
      <c r="BC1237" s="0"/>
      <c r="BE1237" s="0"/>
      <c r="BF1237" s="0"/>
      <c r="BG1237" s="0"/>
      <c r="BI1237" s="0"/>
      <c r="BJ1237" s="0"/>
      <c r="BK1237" s="0"/>
      <c r="BM1237" s="0"/>
      <c r="BN1237" s="0"/>
      <c r="BO1237" s="0"/>
    </row>
    <row r="1238" customFormat="false" ht="12.75" hidden="false" customHeight="false" outlineLevel="0" collapsed="false">
      <c r="A1238" s="0"/>
      <c r="B1238" s="0"/>
      <c r="C1238" s="0"/>
      <c r="E1238" s="0"/>
      <c r="F1238" s="0"/>
      <c r="G1238" s="0"/>
      <c r="I1238" s="0"/>
      <c r="J1238" s="0"/>
      <c r="K1238" s="0"/>
      <c r="M1238" s="0"/>
      <c r="N1238" s="0"/>
      <c r="O1238" s="0"/>
      <c r="Q1238" s="0"/>
      <c r="R1238" s="0"/>
      <c r="S1238" s="0"/>
      <c r="U1238" s="0"/>
      <c r="V1238" s="0"/>
      <c r="W1238" s="0"/>
      <c r="Y1238" s="0"/>
      <c r="Z1238" s="0"/>
      <c r="AA1238" s="0"/>
      <c r="AC1238" s="0"/>
      <c r="AD1238" s="0"/>
      <c r="AE1238" s="0"/>
      <c r="AG1238" s="0"/>
      <c r="AH1238" s="0"/>
      <c r="AI1238" s="0"/>
      <c r="AK1238" s="0"/>
      <c r="AL1238" s="0"/>
      <c r="AM1238" s="0"/>
      <c r="AO1238" s="0"/>
      <c r="AP1238" s="0"/>
      <c r="AQ1238" s="0"/>
      <c r="AS1238" s="0"/>
      <c r="AT1238" s="0"/>
      <c r="AU1238" s="0"/>
      <c r="AW1238" s="0"/>
      <c r="AX1238" s="0"/>
      <c r="AY1238" s="0"/>
      <c r="BA1238" s="0"/>
      <c r="BB1238" s="0"/>
      <c r="BC1238" s="0"/>
      <c r="BE1238" s="0"/>
      <c r="BF1238" s="0"/>
      <c r="BG1238" s="0"/>
      <c r="BI1238" s="0"/>
      <c r="BJ1238" s="0"/>
      <c r="BK1238" s="0"/>
      <c r="BM1238" s="0"/>
      <c r="BN1238" s="0"/>
      <c r="BO1238" s="0"/>
    </row>
    <row r="1239" customFormat="false" ht="12.75" hidden="false" customHeight="false" outlineLevel="0" collapsed="false">
      <c r="A1239" s="0"/>
      <c r="B1239" s="0"/>
      <c r="C1239" s="0"/>
      <c r="E1239" s="0"/>
      <c r="F1239" s="0"/>
      <c r="G1239" s="0"/>
      <c r="I1239" s="0"/>
      <c r="J1239" s="0"/>
      <c r="K1239" s="0"/>
      <c r="M1239" s="0"/>
      <c r="N1239" s="0"/>
      <c r="O1239" s="0"/>
      <c r="Q1239" s="0"/>
      <c r="R1239" s="0"/>
      <c r="S1239" s="0"/>
      <c r="U1239" s="0"/>
      <c r="V1239" s="0"/>
      <c r="W1239" s="0"/>
      <c r="Y1239" s="0"/>
      <c r="Z1239" s="0"/>
      <c r="AA1239" s="0"/>
      <c r="AC1239" s="0"/>
      <c r="AD1239" s="0"/>
      <c r="AE1239" s="0"/>
      <c r="AG1239" s="0"/>
      <c r="AH1239" s="0"/>
      <c r="AI1239" s="0"/>
      <c r="AK1239" s="0"/>
      <c r="AL1239" s="0"/>
      <c r="AM1239" s="0"/>
      <c r="AO1239" s="0"/>
      <c r="AP1239" s="0"/>
      <c r="AQ1239" s="0"/>
      <c r="AS1239" s="0"/>
      <c r="AT1239" s="0"/>
      <c r="AU1239" s="0"/>
      <c r="AW1239" s="0"/>
      <c r="AX1239" s="0"/>
      <c r="AY1239" s="0"/>
      <c r="BA1239" s="0"/>
      <c r="BB1239" s="0"/>
      <c r="BC1239" s="0"/>
      <c r="BE1239" s="0"/>
      <c r="BF1239" s="0"/>
      <c r="BG1239" s="0"/>
      <c r="BI1239" s="0"/>
      <c r="BJ1239" s="0"/>
      <c r="BK1239" s="0"/>
      <c r="BM1239" s="0"/>
      <c r="BN1239" s="0"/>
      <c r="BO1239" s="0"/>
    </row>
    <row r="1240" customFormat="false" ht="12.75" hidden="false" customHeight="false" outlineLevel="0" collapsed="false">
      <c r="A1240" s="0"/>
      <c r="B1240" s="0"/>
      <c r="C1240" s="0"/>
      <c r="E1240" s="0"/>
      <c r="F1240" s="0"/>
      <c r="G1240" s="0"/>
      <c r="I1240" s="0"/>
      <c r="J1240" s="0"/>
      <c r="K1240" s="0"/>
      <c r="M1240" s="0"/>
      <c r="N1240" s="0"/>
      <c r="O1240" s="0"/>
      <c r="Q1240" s="0"/>
      <c r="R1240" s="0"/>
      <c r="S1240" s="0"/>
      <c r="U1240" s="0"/>
      <c r="V1240" s="0"/>
      <c r="W1240" s="0"/>
      <c r="Y1240" s="0"/>
      <c r="Z1240" s="0"/>
      <c r="AA1240" s="0"/>
      <c r="AC1240" s="0"/>
      <c r="AD1240" s="0"/>
      <c r="AE1240" s="0"/>
      <c r="AG1240" s="0"/>
      <c r="AH1240" s="0"/>
      <c r="AI1240" s="0"/>
      <c r="AK1240" s="0"/>
      <c r="AL1240" s="0"/>
      <c r="AM1240" s="0"/>
      <c r="AO1240" s="0"/>
      <c r="AP1240" s="0"/>
      <c r="AQ1240" s="0"/>
      <c r="AS1240" s="0"/>
      <c r="AT1240" s="0"/>
      <c r="AU1240" s="0"/>
      <c r="AW1240" s="0"/>
      <c r="AX1240" s="0"/>
      <c r="AY1240" s="0"/>
      <c r="BA1240" s="0"/>
      <c r="BB1240" s="0"/>
      <c r="BC1240" s="0"/>
      <c r="BE1240" s="0"/>
      <c r="BF1240" s="0"/>
      <c r="BG1240" s="0"/>
      <c r="BI1240" s="0"/>
      <c r="BJ1240" s="0"/>
      <c r="BK1240" s="0"/>
      <c r="BM1240" s="0"/>
      <c r="BN1240" s="0"/>
      <c r="BO1240" s="0"/>
    </row>
    <row r="1241" customFormat="false" ht="12.75" hidden="false" customHeight="false" outlineLevel="0" collapsed="false">
      <c r="A1241" s="0"/>
      <c r="B1241" s="0"/>
      <c r="C1241" s="0"/>
      <c r="E1241" s="0"/>
      <c r="F1241" s="0"/>
      <c r="G1241" s="0"/>
      <c r="I1241" s="0"/>
      <c r="J1241" s="0"/>
      <c r="K1241" s="0"/>
      <c r="M1241" s="0"/>
      <c r="N1241" s="0"/>
      <c r="O1241" s="0"/>
      <c r="Q1241" s="0"/>
      <c r="R1241" s="0"/>
      <c r="S1241" s="0"/>
      <c r="U1241" s="0"/>
      <c r="V1241" s="0"/>
      <c r="W1241" s="0"/>
      <c r="Y1241" s="0"/>
      <c r="Z1241" s="0"/>
      <c r="AA1241" s="0"/>
      <c r="AC1241" s="0"/>
      <c r="AD1241" s="0"/>
      <c r="AE1241" s="0"/>
      <c r="AG1241" s="0"/>
      <c r="AH1241" s="0"/>
      <c r="AI1241" s="0"/>
      <c r="AK1241" s="0"/>
      <c r="AL1241" s="0"/>
      <c r="AM1241" s="0"/>
      <c r="AO1241" s="0"/>
      <c r="AP1241" s="0"/>
      <c r="AQ1241" s="0"/>
      <c r="AS1241" s="0"/>
      <c r="AT1241" s="0"/>
      <c r="AU1241" s="0"/>
      <c r="AW1241" s="0"/>
      <c r="AX1241" s="0"/>
      <c r="AY1241" s="0"/>
      <c r="BA1241" s="0"/>
      <c r="BB1241" s="0"/>
      <c r="BC1241" s="0"/>
      <c r="BE1241" s="0"/>
      <c r="BF1241" s="0"/>
      <c r="BG1241" s="0"/>
      <c r="BI1241" s="0"/>
      <c r="BJ1241" s="0"/>
      <c r="BK1241" s="0"/>
      <c r="BM1241" s="0"/>
      <c r="BN1241" s="0"/>
      <c r="BO1241" s="0"/>
    </row>
    <row r="1242" customFormat="false" ht="12.75" hidden="false" customHeight="false" outlineLevel="0" collapsed="false">
      <c r="A1242" s="0"/>
      <c r="B1242" s="0"/>
      <c r="C1242" s="0"/>
      <c r="E1242" s="0"/>
      <c r="F1242" s="0"/>
      <c r="G1242" s="0"/>
      <c r="I1242" s="0"/>
      <c r="J1242" s="0"/>
      <c r="K1242" s="0"/>
      <c r="M1242" s="0"/>
      <c r="N1242" s="0"/>
      <c r="O1242" s="0"/>
      <c r="Q1242" s="0"/>
      <c r="R1242" s="0"/>
      <c r="S1242" s="0"/>
      <c r="U1242" s="0"/>
      <c r="V1242" s="0"/>
      <c r="W1242" s="0"/>
      <c r="Y1242" s="0"/>
      <c r="Z1242" s="0"/>
      <c r="AA1242" s="0"/>
      <c r="AC1242" s="0"/>
      <c r="AD1242" s="0"/>
      <c r="AE1242" s="0"/>
      <c r="AG1242" s="0"/>
      <c r="AH1242" s="0"/>
      <c r="AI1242" s="0"/>
      <c r="AK1242" s="0"/>
      <c r="AL1242" s="0"/>
      <c r="AM1242" s="0"/>
      <c r="AO1242" s="0"/>
      <c r="AP1242" s="0"/>
      <c r="AQ1242" s="0"/>
      <c r="AS1242" s="0"/>
      <c r="AT1242" s="0"/>
      <c r="AU1242" s="0"/>
      <c r="AW1242" s="0"/>
      <c r="AX1242" s="0"/>
      <c r="AY1242" s="0"/>
      <c r="BA1242" s="0"/>
      <c r="BB1242" s="0"/>
      <c r="BC1242" s="0"/>
      <c r="BE1242" s="0"/>
      <c r="BF1242" s="0"/>
      <c r="BG1242" s="0"/>
      <c r="BI1242" s="0"/>
      <c r="BJ1242" s="0"/>
      <c r="BK1242" s="0"/>
      <c r="BM1242" s="0"/>
      <c r="BN1242" s="0"/>
      <c r="BO1242" s="0"/>
    </row>
    <row r="1243" customFormat="false" ht="12.75" hidden="false" customHeight="false" outlineLevel="0" collapsed="false">
      <c r="A1243" s="0"/>
      <c r="B1243" s="0"/>
      <c r="C1243" s="0"/>
      <c r="E1243" s="0"/>
      <c r="F1243" s="0"/>
      <c r="G1243" s="0"/>
      <c r="I1243" s="0"/>
      <c r="J1243" s="0"/>
      <c r="K1243" s="0"/>
      <c r="M1243" s="0"/>
      <c r="N1243" s="0"/>
      <c r="O1243" s="0"/>
      <c r="Q1243" s="0"/>
      <c r="R1243" s="0"/>
      <c r="S1243" s="0"/>
      <c r="U1243" s="0"/>
      <c r="V1243" s="0"/>
      <c r="W1243" s="0"/>
      <c r="Y1243" s="0"/>
      <c r="Z1243" s="0"/>
      <c r="AA1243" s="0"/>
      <c r="AC1243" s="0"/>
      <c r="AD1243" s="0"/>
      <c r="AE1243" s="0"/>
      <c r="AG1243" s="0"/>
      <c r="AH1243" s="0"/>
      <c r="AI1243" s="0"/>
      <c r="AK1243" s="0"/>
      <c r="AL1243" s="0"/>
      <c r="AM1243" s="0"/>
      <c r="AO1243" s="0"/>
      <c r="AP1243" s="0"/>
      <c r="AQ1243" s="0"/>
      <c r="AS1243" s="0"/>
      <c r="AT1243" s="0"/>
      <c r="AU1243" s="0"/>
      <c r="AW1243" s="0"/>
      <c r="AX1243" s="0"/>
      <c r="AY1243" s="0"/>
      <c r="BA1243" s="0"/>
      <c r="BB1243" s="0"/>
      <c r="BC1243" s="0"/>
      <c r="BE1243" s="0"/>
      <c r="BF1243" s="0"/>
      <c r="BG1243" s="0"/>
      <c r="BI1243" s="0"/>
      <c r="BJ1243" s="0"/>
      <c r="BK1243" s="0"/>
      <c r="BM1243" s="0"/>
      <c r="BN1243" s="0"/>
      <c r="BO1243" s="0"/>
    </row>
    <row r="1244" customFormat="false" ht="12.75" hidden="false" customHeight="false" outlineLevel="0" collapsed="false">
      <c r="A1244" s="0"/>
      <c r="B1244" s="0"/>
      <c r="C1244" s="0"/>
      <c r="E1244" s="0"/>
      <c r="F1244" s="0"/>
      <c r="G1244" s="0"/>
      <c r="I1244" s="0"/>
      <c r="J1244" s="0"/>
      <c r="K1244" s="0"/>
      <c r="M1244" s="0"/>
      <c r="N1244" s="0"/>
      <c r="O1244" s="0"/>
      <c r="Q1244" s="0"/>
      <c r="R1244" s="0"/>
      <c r="S1244" s="0"/>
      <c r="U1244" s="0"/>
      <c r="V1244" s="0"/>
      <c r="W1244" s="0"/>
      <c r="Y1244" s="0"/>
      <c r="Z1244" s="0"/>
      <c r="AA1244" s="0"/>
      <c r="AC1244" s="0"/>
      <c r="AD1244" s="0"/>
      <c r="AE1244" s="0"/>
      <c r="AG1244" s="0"/>
      <c r="AH1244" s="0"/>
      <c r="AI1244" s="0"/>
      <c r="AK1244" s="0"/>
      <c r="AL1244" s="0"/>
      <c r="AM1244" s="0"/>
      <c r="AO1244" s="0"/>
      <c r="AP1244" s="0"/>
      <c r="AQ1244" s="0"/>
      <c r="AS1244" s="0"/>
      <c r="AT1244" s="0"/>
      <c r="AU1244" s="0"/>
      <c r="AW1244" s="0"/>
      <c r="AX1244" s="0"/>
      <c r="AY1244" s="0"/>
      <c r="BA1244" s="0"/>
      <c r="BB1244" s="0"/>
      <c r="BC1244" s="0"/>
      <c r="BE1244" s="0"/>
      <c r="BF1244" s="0"/>
      <c r="BG1244" s="0"/>
      <c r="BI1244" s="0"/>
      <c r="BJ1244" s="0"/>
      <c r="BK1244" s="0"/>
      <c r="BM1244" s="0"/>
      <c r="BN1244" s="0"/>
      <c r="BO1244" s="0"/>
    </row>
    <row r="1245" customFormat="false" ht="12.75" hidden="false" customHeight="false" outlineLevel="0" collapsed="false">
      <c r="A1245" s="0"/>
      <c r="B1245" s="0"/>
      <c r="C1245" s="0"/>
      <c r="E1245" s="0"/>
      <c r="F1245" s="0"/>
      <c r="G1245" s="0"/>
      <c r="I1245" s="0"/>
      <c r="J1245" s="0"/>
      <c r="K1245" s="0"/>
      <c r="M1245" s="0"/>
      <c r="N1245" s="0"/>
      <c r="O1245" s="0"/>
      <c r="Q1245" s="0"/>
      <c r="R1245" s="0"/>
      <c r="S1245" s="0"/>
      <c r="U1245" s="0"/>
      <c r="V1245" s="0"/>
      <c r="W1245" s="0"/>
      <c r="Y1245" s="0"/>
      <c r="Z1245" s="0"/>
      <c r="AA1245" s="0"/>
      <c r="AC1245" s="0"/>
      <c r="AD1245" s="0"/>
      <c r="AE1245" s="0"/>
      <c r="AG1245" s="0"/>
      <c r="AH1245" s="0"/>
      <c r="AI1245" s="0"/>
      <c r="AK1245" s="0"/>
      <c r="AL1245" s="0"/>
      <c r="AM1245" s="0"/>
      <c r="AO1245" s="0"/>
      <c r="AP1245" s="0"/>
      <c r="AQ1245" s="0"/>
      <c r="AS1245" s="0"/>
      <c r="AT1245" s="0"/>
      <c r="AU1245" s="0"/>
      <c r="AW1245" s="0"/>
      <c r="AX1245" s="0"/>
      <c r="AY1245" s="0"/>
      <c r="BA1245" s="0"/>
      <c r="BB1245" s="0"/>
      <c r="BC1245" s="0"/>
      <c r="BE1245" s="0"/>
      <c r="BF1245" s="0"/>
      <c r="BG1245" s="0"/>
      <c r="BI1245" s="0"/>
      <c r="BJ1245" s="0"/>
      <c r="BK1245" s="0"/>
      <c r="BM1245" s="0"/>
      <c r="BN1245" s="0"/>
      <c r="BO1245" s="0"/>
    </row>
    <row r="1246" customFormat="false" ht="12.75" hidden="false" customHeight="false" outlineLevel="0" collapsed="false">
      <c r="A1246" s="0"/>
      <c r="B1246" s="0"/>
      <c r="C1246" s="0"/>
      <c r="E1246" s="0"/>
      <c r="F1246" s="0"/>
      <c r="G1246" s="0"/>
      <c r="I1246" s="0"/>
      <c r="J1246" s="0"/>
      <c r="K1246" s="0"/>
      <c r="M1246" s="0"/>
      <c r="N1246" s="0"/>
      <c r="O1246" s="0"/>
      <c r="Q1246" s="0"/>
      <c r="R1246" s="0"/>
      <c r="S1246" s="0"/>
      <c r="U1246" s="0"/>
      <c r="V1246" s="0"/>
      <c r="W1246" s="0"/>
      <c r="Y1246" s="0"/>
      <c r="Z1246" s="0"/>
      <c r="AA1246" s="0"/>
      <c r="AC1246" s="0"/>
      <c r="AD1246" s="0"/>
      <c r="AE1246" s="0"/>
      <c r="AG1246" s="0"/>
      <c r="AH1246" s="0"/>
      <c r="AI1246" s="0"/>
      <c r="AK1246" s="0"/>
      <c r="AL1246" s="0"/>
      <c r="AM1246" s="0"/>
      <c r="AO1246" s="0"/>
      <c r="AP1246" s="0"/>
      <c r="AQ1246" s="0"/>
      <c r="AS1246" s="0"/>
      <c r="AT1246" s="0"/>
      <c r="AU1246" s="0"/>
      <c r="AW1246" s="0"/>
      <c r="AX1246" s="0"/>
      <c r="AY1246" s="0"/>
      <c r="BA1246" s="0"/>
      <c r="BB1246" s="0"/>
      <c r="BC1246" s="0"/>
      <c r="BE1246" s="0"/>
      <c r="BF1246" s="0"/>
      <c r="BG1246" s="0"/>
      <c r="BI1246" s="0"/>
      <c r="BJ1246" s="0"/>
      <c r="BK1246" s="0"/>
      <c r="BM1246" s="0"/>
      <c r="BN1246" s="0"/>
      <c r="BO1246" s="0"/>
    </row>
    <row r="1247" customFormat="false" ht="12.75" hidden="false" customHeight="false" outlineLevel="0" collapsed="false">
      <c r="A1247" s="0"/>
      <c r="B1247" s="0"/>
      <c r="C1247" s="0"/>
      <c r="E1247" s="0"/>
      <c r="F1247" s="0"/>
      <c r="G1247" s="0"/>
      <c r="I1247" s="0"/>
      <c r="J1247" s="0"/>
      <c r="K1247" s="0"/>
      <c r="M1247" s="0"/>
      <c r="N1247" s="0"/>
      <c r="O1247" s="0"/>
      <c r="Q1247" s="0"/>
      <c r="R1247" s="0"/>
      <c r="S1247" s="0"/>
      <c r="U1247" s="0"/>
      <c r="V1247" s="0"/>
      <c r="W1247" s="0"/>
      <c r="Y1247" s="0"/>
      <c r="Z1247" s="0"/>
      <c r="AA1247" s="0"/>
      <c r="AC1247" s="0"/>
      <c r="AD1247" s="0"/>
      <c r="AE1247" s="0"/>
      <c r="AG1247" s="0"/>
      <c r="AH1247" s="0"/>
      <c r="AI1247" s="0"/>
      <c r="AK1247" s="0"/>
      <c r="AL1247" s="0"/>
      <c r="AM1247" s="0"/>
      <c r="AO1247" s="0"/>
      <c r="AP1247" s="0"/>
      <c r="AQ1247" s="0"/>
      <c r="AS1247" s="0"/>
      <c r="AT1247" s="0"/>
      <c r="AU1247" s="0"/>
      <c r="AW1247" s="0"/>
      <c r="AX1247" s="0"/>
      <c r="AY1247" s="0"/>
      <c r="BA1247" s="0"/>
      <c r="BB1247" s="0"/>
      <c r="BC1247" s="0"/>
      <c r="BE1247" s="0"/>
      <c r="BF1247" s="0"/>
      <c r="BG1247" s="0"/>
      <c r="BI1247" s="0"/>
      <c r="BJ1247" s="0"/>
      <c r="BK1247" s="0"/>
      <c r="BM1247" s="0"/>
      <c r="BN1247" s="0"/>
      <c r="BO1247" s="0"/>
    </row>
    <row r="1248" customFormat="false" ht="12.75" hidden="false" customHeight="false" outlineLevel="0" collapsed="false">
      <c r="A1248" s="0"/>
      <c r="B1248" s="0"/>
      <c r="C1248" s="0"/>
      <c r="E1248" s="0"/>
      <c r="F1248" s="0"/>
      <c r="G1248" s="0"/>
      <c r="I1248" s="0"/>
      <c r="J1248" s="0"/>
      <c r="K1248" s="0"/>
      <c r="M1248" s="0"/>
      <c r="N1248" s="0"/>
      <c r="O1248" s="0"/>
      <c r="Q1248" s="0"/>
      <c r="R1248" s="0"/>
      <c r="S1248" s="0"/>
      <c r="U1248" s="0"/>
      <c r="V1248" s="0"/>
      <c r="W1248" s="0"/>
      <c r="Y1248" s="0"/>
      <c r="Z1248" s="0"/>
      <c r="AA1248" s="0"/>
      <c r="AC1248" s="0"/>
      <c r="AD1248" s="0"/>
      <c r="AE1248" s="0"/>
      <c r="AG1248" s="0"/>
      <c r="AH1248" s="0"/>
      <c r="AI1248" s="0"/>
      <c r="AK1248" s="0"/>
      <c r="AL1248" s="0"/>
      <c r="AM1248" s="0"/>
      <c r="AO1248" s="0"/>
      <c r="AP1248" s="0"/>
      <c r="AQ1248" s="0"/>
      <c r="AS1248" s="0"/>
      <c r="AT1248" s="0"/>
      <c r="AU1248" s="0"/>
      <c r="AW1248" s="0"/>
      <c r="AX1248" s="0"/>
      <c r="AY1248" s="0"/>
      <c r="BA1248" s="0"/>
      <c r="BB1248" s="0"/>
      <c r="BC1248" s="0"/>
      <c r="BE1248" s="0"/>
      <c r="BF1248" s="0"/>
      <c r="BG1248" s="0"/>
      <c r="BI1248" s="0"/>
      <c r="BJ1248" s="0"/>
      <c r="BK1248" s="0"/>
      <c r="BM1248" s="0"/>
      <c r="BN1248" s="0"/>
      <c r="BO1248" s="0"/>
    </row>
    <row r="1249" customFormat="false" ht="12.75" hidden="false" customHeight="false" outlineLevel="0" collapsed="false">
      <c r="A1249" s="0"/>
      <c r="B1249" s="0"/>
      <c r="C1249" s="0"/>
      <c r="E1249" s="0"/>
      <c r="F1249" s="0"/>
      <c r="G1249" s="0"/>
      <c r="I1249" s="0"/>
      <c r="J1249" s="0"/>
      <c r="K1249" s="0"/>
      <c r="M1249" s="0"/>
      <c r="N1249" s="0"/>
      <c r="O1249" s="0"/>
      <c r="Q1249" s="0"/>
      <c r="R1249" s="0"/>
      <c r="S1249" s="0"/>
      <c r="U1249" s="0"/>
      <c r="V1249" s="0"/>
      <c r="W1249" s="0"/>
      <c r="Y1249" s="0"/>
      <c r="Z1249" s="0"/>
      <c r="AA1249" s="0"/>
      <c r="AC1249" s="0"/>
      <c r="AD1249" s="0"/>
      <c r="AE1249" s="0"/>
      <c r="AG1249" s="0"/>
      <c r="AH1249" s="0"/>
      <c r="AI1249" s="0"/>
      <c r="AK1249" s="0"/>
      <c r="AL1249" s="0"/>
      <c r="AM1249" s="0"/>
      <c r="AO1249" s="0"/>
      <c r="AP1249" s="0"/>
      <c r="AQ1249" s="0"/>
      <c r="AS1249" s="0"/>
      <c r="AT1249" s="0"/>
      <c r="AU1249" s="0"/>
      <c r="AW1249" s="0"/>
      <c r="AX1249" s="0"/>
      <c r="AY1249" s="0"/>
      <c r="BA1249" s="0"/>
      <c r="BB1249" s="0"/>
      <c r="BC1249" s="0"/>
      <c r="BE1249" s="0"/>
      <c r="BF1249" s="0"/>
      <c r="BG1249" s="0"/>
      <c r="BI1249" s="0"/>
      <c r="BJ1249" s="0"/>
      <c r="BK1249" s="0"/>
      <c r="BM1249" s="0"/>
      <c r="BN1249" s="0"/>
      <c r="BO1249" s="0"/>
    </row>
    <row r="1250" customFormat="false" ht="12.75" hidden="false" customHeight="false" outlineLevel="0" collapsed="false">
      <c r="A1250" s="0"/>
      <c r="B1250" s="0"/>
      <c r="C1250" s="0"/>
      <c r="E1250" s="0"/>
      <c r="F1250" s="0"/>
      <c r="G1250" s="0"/>
      <c r="I1250" s="0"/>
      <c r="J1250" s="0"/>
      <c r="K1250" s="0"/>
      <c r="M1250" s="0"/>
      <c r="N1250" s="0"/>
      <c r="O1250" s="0"/>
      <c r="Q1250" s="0"/>
      <c r="R1250" s="0"/>
      <c r="S1250" s="0"/>
      <c r="U1250" s="0"/>
      <c r="V1250" s="0"/>
      <c r="W1250" s="0"/>
      <c r="Y1250" s="0"/>
      <c r="Z1250" s="0"/>
      <c r="AA1250" s="0"/>
      <c r="AC1250" s="0"/>
      <c r="AD1250" s="0"/>
      <c r="AE1250" s="0"/>
      <c r="AG1250" s="0"/>
      <c r="AH1250" s="0"/>
      <c r="AI1250" s="0"/>
      <c r="AK1250" s="0"/>
      <c r="AL1250" s="0"/>
      <c r="AM1250" s="0"/>
      <c r="AO1250" s="0"/>
      <c r="AP1250" s="0"/>
      <c r="AQ1250" s="0"/>
      <c r="AS1250" s="0"/>
      <c r="AT1250" s="0"/>
      <c r="AU1250" s="0"/>
      <c r="AW1250" s="0"/>
      <c r="AX1250" s="0"/>
      <c r="AY1250" s="0"/>
      <c r="BA1250" s="0"/>
      <c r="BB1250" s="0"/>
      <c r="BC1250" s="0"/>
      <c r="BE1250" s="0"/>
      <c r="BF1250" s="0"/>
      <c r="BG1250" s="0"/>
      <c r="BI1250" s="0"/>
      <c r="BJ1250" s="0"/>
      <c r="BK1250" s="0"/>
      <c r="BM1250" s="0"/>
      <c r="BN1250" s="0"/>
      <c r="BO1250" s="0"/>
    </row>
    <row r="1251" customFormat="false" ht="12.75" hidden="false" customHeight="false" outlineLevel="0" collapsed="false">
      <c r="A1251" s="0"/>
      <c r="B1251" s="0"/>
      <c r="C1251" s="0"/>
      <c r="E1251" s="0"/>
      <c r="F1251" s="0"/>
      <c r="G1251" s="0"/>
      <c r="I1251" s="0"/>
      <c r="J1251" s="0"/>
      <c r="K1251" s="0"/>
      <c r="M1251" s="0"/>
      <c r="N1251" s="0"/>
      <c r="O1251" s="0"/>
      <c r="Q1251" s="0"/>
      <c r="R1251" s="0"/>
      <c r="S1251" s="0"/>
      <c r="U1251" s="0"/>
      <c r="V1251" s="0"/>
      <c r="W1251" s="0"/>
      <c r="Y1251" s="0"/>
      <c r="Z1251" s="0"/>
      <c r="AA1251" s="0"/>
      <c r="AC1251" s="0"/>
      <c r="AD1251" s="0"/>
      <c r="AE1251" s="0"/>
      <c r="AG1251" s="0"/>
      <c r="AH1251" s="0"/>
      <c r="AI1251" s="0"/>
      <c r="AK1251" s="0"/>
      <c r="AL1251" s="0"/>
      <c r="AM1251" s="0"/>
      <c r="AO1251" s="0"/>
      <c r="AP1251" s="0"/>
      <c r="AQ1251" s="0"/>
      <c r="AS1251" s="0"/>
      <c r="AT1251" s="0"/>
      <c r="AU1251" s="0"/>
      <c r="AW1251" s="0"/>
      <c r="AX1251" s="0"/>
      <c r="AY1251" s="0"/>
      <c r="BA1251" s="0"/>
      <c r="BB1251" s="0"/>
      <c r="BC1251" s="0"/>
      <c r="BE1251" s="0"/>
      <c r="BF1251" s="0"/>
      <c r="BG1251" s="0"/>
      <c r="BI1251" s="0"/>
      <c r="BJ1251" s="0"/>
      <c r="BK1251" s="0"/>
      <c r="BM1251" s="0"/>
      <c r="BN1251" s="0"/>
      <c r="BO1251" s="0"/>
    </row>
    <row r="1252" customFormat="false" ht="12.75" hidden="false" customHeight="false" outlineLevel="0" collapsed="false">
      <c r="A1252" s="0"/>
      <c r="B1252" s="0"/>
      <c r="C1252" s="0"/>
      <c r="E1252" s="0"/>
      <c r="F1252" s="0"/>
      <c r="G1252" s="0"/>
      <c r="I1252" s="0"/>
      <c r="J1252" s="0"/>
      <c r="K1252" s="0"/>
      <c r="M1252" s="0"/>
      <c r="N1252" s="0"/>
      <c r="O1252" s="0"/>
      <c r="Q1252" s="0"/>
      <c r="R1252" s="0"/>
      <c r="S1252" s="0"/>
      <c r="U1252" s="0"/>
      <c r="V1252" s="0"/>
      <c r="W1252" s="0"/>
      <c r="Y1252" s="0"/>
      <c r="Z1252" s="0"/>
      <c r="AA1252" s="0"/>
      <c r="AC1252" s="0"/>
      <c r="AD1252" s="0"/>
      <c r="AE1252" s="0"/>
      <c r="AG1252" s="0"/>
      <c r="AH1252" s="0"/>
      <c r="AI1252" s="0"/>
      <c r="AK1252" s="0"/>
      <c r="AL1252" s="0"/>
      <c r="AM1252" s="0"/>
      <c r="AO1252" s="0"/>
      <c r="AP1252" s="0"/>
      <c r="AQ1252" s="0"/>
      <c r="AS1252" s="0"/>
      <c r="AT1252" s="0"/>
      <c r="AU1252" s="0"/>
      <c r="AW1252" s="0"/>
      <c r="AX1252" s="0"/>
      <c r="AY1252" s="0"/>
      <c r="BA1252" s="0"/>
      <c r="BB1252" s="0"/>
      <c r="BC1252" s="0"/>
      <c r="BE1252" s="0"/>
      <c r="BF1252" s="0"/>
      <c r="BG1252" s="0"/>
      <c r="BI1252" s="0"/>
      <c r="BJ1252" s="0"/>
      <c r="BK1252" s="0"/>
      <c r="BM1252" s="0"/>
      <c r="BN1252" s="0"/>
      <c r="BO1252" s="0"/>
    </row>
    <row r="1253" customFormat="false" ht="12.75" hidden="false" customHeight="false" outlineLevel="0" collapsed="false">
      <c r="A1253" s="0"/>
      <c r="B1253" s="0"/>
      <c r="C1253" s="0"/>
      <c r="E1253" s="0"/>
      <c r="F1253" s="0"/>
      <c r="G1253" s="0"/>
      <c r="I1253" s="0"/>
      <c r="J1253" s="0"/>
      <c r="K1253" s="0"/>
      <c r="M1253" s="0"/>
      <c r="N1253" s="0"/>
      <c r="O1253" s="0"/>
      <c r="Q1253" s="0"/>
      <c r="R1253" s="0"/>
      <c r="S1253" s="0"/>
      <c r="U1253" s="0"/>
      <c r="V1253" s="0"/>
      <c r="W1253" s="0"/>
      <c r="Y1253" s="0"/>
      <c r="Z1253" s="0"/>
      <c r="AA1253" s="0"/>
      <c r="AC1253" s="0"/>
      <c r="AD1253" s="0"/>
      <c r="AE1253" s="0"/>
      <c r="AG1253" s="0"/>
      <c r="AH1253" s="0"/>
      <c r="AI1253" s="0"/>
      <c r="AK1253" s="0"/>
      <c r="AL1253" s="0"/>
      <c r="AM1253" s="0"/>
      <c r="AO1253" s="0"/>
      <c r="AP1253" s="0"/>
      <c r="AQ1253" s="0"/>
      <c r="AS1253" s="0"/>
      <c r="AT1253" s="0"/>
      <c r="AU1253" s="0"/>
      <c r="AW1253" s="0"/>
      <c r="AX1253" s="0"/>
      <c r="AY1253" s="0"/>
      <c r="BA1253" s="0"/>
      <c r="BB1253" s="0"/>
      <c r="BC1253" s="0"/>
      <c r="BE1253" s="0"/>
      <c r="BF1253" s="0"/>
      <c r="BG1253" s="0"/>
      <c r="BI1253" s="0"/>
      <c r="BJ1253" s="0"/>
      <c r="BK1253" s="0"/>
      <c r="BM1253" s="0"/>
      <c r="BN1253" s="0"/>
      <c r="BO1253" s="0"/>
    </row>
    <row r="1254" customFormat="false" ht="12.75" hidden="false" customHeight="false" outlineLevel="0" collapsed="false">
      <c r="A1254" s="0"/>
      <c r="B1254" s="0"/>
      <c r="C1254" s="0"/>
      <c r="E1254" s="0"/>
      <c r="F1254" s="0"/>
      <c r="G1254" s="0"/>
      <c r="I1254" s="0"/>
      <c r="J1254" s="0"/>
      <c r="K1254" s="0"/>
      <c r="M1254" s="0"/>
      <c r="N1254" s="0"/>
      <c r="O1254" s="0"/>
      <c r="Q1254" s="0"/>
      <c r="R1254" s="0"/>
      <c r="S1254" s="0"/>
      <c r="U1254" s="0"/>
      <c r="V1254" s="0"/>
      <c r="W1254" s="0"/>
      <c r="Y1254" s="0"/>
      <c r="Z1254" s="0"/>
      <c r="AA1254" s="0"/>
      <c r="AC1254" s="0"/>
      <c r="AD1254" s="0"/>
      <c r="AE1254" s="0"/>
      <c r="AG1254" s="0"/>
      <c r="AH1254" s="0"/>
      <c r="AI1254" s="0"/>
      <c r="AK1254" s="0"/>
      <c r="AL1254" s="0"/>
      <c r="AM1254" s="0"/>
      <c r="AO1254" s="0"/>
      <c r="AP1254" s="0"/>
      <c r="AQ1254" s="0"/>
      <c r="AS1254" s="0"/>
      <c r="AT1254" s="0"/>
      <c r="AU1254" s="0"/>
      <c r="AW1254" s="0"/>
      <c r="AX1254" s="0"/>
      <c r="AY1254" s="0"/>
      <c r="BA1254" s="0"/>
      <c r="BB1254" s="0"/>
      <c r="BC1254" s="0"/>
      <c r="BE1254" s="0"/>
      <c r="BF1254" s="0"/>
      <c r="BG1254" s="0"/>
      <c r="BI1254" s="0"/>
      <c r="BJ1254" s="0"/>
      <c r="BK1254" s="0"/>
      <c r="BM1254" s="0"/>
      <c r="BN1254" s="0"/>
      <c r="BO1254" s="0"/>
    </row>
    <row r="1255" customFormat="false" ht="12.75" hidden="false" customHeight="false" outlineLevel="0" collapsed="false">
      <c r="A1255" s="0"/>
      <c r="B1255" s="0"/>
      <c r="C1255" s="0"/>
      <c r="E1255" s="0"/>
      <c r="F1255" s="0"/>
      <c r="G1255" s="0"/>
      <c r="I1255" s="0"/>
      <c r="J1255" s="0"/>
      <c r="K1255" s="0"/>
      <c r="M1255" s="0"/>
      <c r="N1255" s="0"/>
      <c r="O1255" s="0"/>
      <c r="Q1255" s="0"/>
      <c r="R1255" s="0"/>
      <c r="S1255" s="0"/>
      <c r="U1255" s="0"/>
      <c r="V1255" s="0"/>
      <c r="W1255" s="0"/>
      <c r="Y1255" s="0"/>
      <c r="Z1255" s="0"/>
      <c r="AA1255" s="0"/>
      <c r="AC1255" s="0"/>
      <c r="AD1255" s="0"/>
      <c r="AE1255" s="0"/>
      <c r="AG1255" s="0"/>
      <c r="AH1255" s="0"/>
      <c r="AI1255" s="0"/>
      <c r="AK1255" s="0"/>
      <c r="AL1255" s="0"/>
      <c r="AM1255" s="0"/>
      <c r="AO1255" s="0"/>
      <c r="AP1255" s="0"/>
      <c r="AQ1255" s="0"/>
      <c r="AS1255" s="0"/>
      <c r="AT1255" s="0"/>
      <c r="AU1255" s="0"/>
      <c r="AW1255" s="0"/>
      <c r="AX1255" s="0"/>
      <c r="AY1255" s="0"/>
      <c r="BA1255" s="0"/>
      <c r="BB1255" s="0"/>
      <c r="BC1255" s="0"/>
      <c r="BE1255" s="0"/>
      <c r="BF1255" s="0"/>
      <c r="BG1255" s="0"/>
      <c r="BI1255" s="0"/>
      <c r="BJ1255" s="0"/>
      <c r="BK1255" s="0"/>
      <c r="BM1255" s="0"/>
      <c r="BN1255" s="0"/>
      <c r="BO1255" s="0"/>
    </row>
    <row r="1256" customFormat="false" ht="12.75" hidden="false" customHeight="false" outlineLevel="0" collapsed="false">
      <c r="A1256" s="0"/>
      <c r="B1256" s="0"/>
      <c r="C1256" s="0"/>
      <c r="E1256" s="0"/>
      <c r="F1256" s="0"/>
      <c r="G1256" s="0"/>
      <c r="I1256" s="0"/>
      <c r="J1256" s="0"/>
      <c r="K1256" s="0"/>
      <c r="M1256" s="0"/>
      <c r="N1256" s="0"/>
      <c r="O1256" s="0"/>
      <c r="Q1256" s="0"/>
      <c r="R1256" s="0"/>
      <c r="S1256" s="0"/>
      <c r="U1256" s="0"/>
      <c r="V1256" s="0"/>
      <c r="W1256" s="0"/>
      <c r="Y1256" s="0"/>
      <c r="Z1256" s="0"/>
      <c r="AA1256" s="0"/>
      <c r="AC1256" s="0"/>
      <c r="AD1256" s="0"/>
      <c r="AE1256" s="0"/>
      <c r="AG1256" s="0"/>
      <c r="AH1256" s="0"/>
      <c r="AI1256" s="0"/>
      <c r="AK1256" s="0"/>
      <c r="AL1256" s="0"/>
      <c r="AM1256" s="0"/>
      <c r="AO1256" s="0"/>
      <c r="AP1256" s="0"/>
      <c r="AQ1256" s="0"/>
      <c r="AS1256" s="0"/>
      <c r="AT1256" s="0"/>
      <c r="AU1256" s="0"/>
      <c r="AW1256" s="0"/>
      <c r="AX1256" s="0"/>
      <c r="AY1256" s="0"/>
      <c r="BA1256" s="0"/>
      <c r="BB1256" s="0"/>
      <c r="BC1256" s="0"/>
      <c r="BE1256" s="0"/>
      <c r="BF1256" s="0"/>
      <c r="BG1256" s="0"/>
      <c r="BI1256" s="0"/>
      <c r="BJ1256" s="0"/>
      <c r="BK1256" s="0"/>
      <c r="BM1256" s="0"/>
      <c r="BN1256" s="0"/>
      <c r="BO1256" s="0"/>
    </row>
    <row r="1257" customFormat="false" ht="12.75" hidden="false" customHeight="false" outlineLevel="0" collapsed="false">
      <c r="A1257" s="0"/>
      <c r="B1257" s="0"/>
      <c r="C1257" s="0"/>
      <c r="E1257" s="0"/>
      <c r="F1257" s="0"/>
      <c r="G1257" s="0"/>
      <c r="I1257" s="0"/>
      <c r="J1257" s="0"/>
      <c r="K1257" s="0"/>
      <c r="M1257" s="0"/>
      <c r="N1257" s="0"/>
      <c r="O1257" s="0"/>
      <c r="Q1257" s="0"/>
      <c r="R1257" s="0"/>
      <c r="S1257" s="0"/>
      <c r="U1257" s="0"/>
      <c r="V1257" s="0"/>
      <c r="W1257" s="0"/>
      <c r="Y1257" s="0"/>
      <c r="Z1257" s="0"/>
      <c r="AA1257" s="0"/>
      <c r="AC1257" s="0"/>
      <c r="AD1257" s="0"/>
      <c r="AE1257" s="0"/>
      <c r="AG1257" s="0"/>
      <c r="AH1257" s="0"/>
      <c r="AI1257" s="0"/>
      <c r="AK1257" s="0"/>
      <c r="AL1257" s="0"/>
      <c r="AM1257" s="0"/>
      <c r="AO1257" s="0"/>
      <c r="AP1257" s="0"/>
      <c r="AQ1257" s="0"/>
      <c r="AS1257" s="0"/>
      <c r="AT1257" s="0"/>
      <c r="AU1257" s="0"/>
      <c r="AW1257" s="0"/>
      <c r="AX1257" s="0"/>
      <c r="AY1257" s="0"/>
      <c r="BA1257" s="0"/>
      <c r="BB1257" s="0"/>
      <c r="BC1257" s="0"/>
      <c r="BE1257" s="0"/>
      <c r="BF1257" s="0"/>
      <c r="BG1257" s="0"/>
      <c r="BI1257" s="0"/>
      <c r="BJ1257" s="0"/>
      <c r="BK1257" s="0"/>
      <c r="BM1257" s="0"/>
      <c r="BN1257" s="0"/>
      <c r="BO1257" s="0"/>
    </row>
    <row r="1258" customFormat="false" ht="12.75" hidden="false" customHeight="false" outlineLevel="0" collapsed="false">
      <c r="A1258" s="0"/>
      <c r="B1258" s="0"/>
      <c r="C1258" s="0"/>
      <c r="E1258" s="0"/>
      <c r="F1258" s="0"/>
      <c r="G1258" s="0"/>
      <c r="I1258" s="0"/>
      <c r="J1258" s="0"/>
      <c r="K1258" s="0"/>
      <c r="M1258" s="0"/>
      <c r="N1258" s="0"/>
      <c r="O1258" s="0"/>
      <c r="Q1258" s="0"/>
      <c r="R1258" s="0"/>
      <c r="S1258" s="0"/>
      <c r="U1258" s="0"/>
      <c r="V1258" s="0"/>
      <c r="W1258" s="0"/>
      <c r="Y1258" s="0"/>
      <c r="Z1258" s="0"/>
      <c r="AA1258" s="0"/>
      <c r="AC1258" s="0"/>
      <c r="AD1258" s="0"/>
      <c r="AE1258" s="0"/>
      <c r="AG1258" s="0"/>
      <c r="AH1258" s="0"/>
      <c r="AI1258" s="0"/>
      <c r="AK1258" s="0"/>
      <c r="AL1258" s="0"/>
      <c r="AM1258" s="0"/>
      <c r="AO1258" s="0"/>
      <c r="AP1258" s="0"/>
      <c r="AQ1258" s="0"/>
      <c r="AS1258" s="0"/>
      <c r="AT1258" s="0"/>
      <c r="AU1258" s="0"/>
      <c r="AW1258" s="0"/>
      <c r="AX1258" s="0"/>
      <c r="AY1258" s="0"/>
      <c r="BA1258" s="0"/>
      <c r="BB1258" s="0"/>
      <c r="BC1258" s="0"/>
      <c r="BE1258" s="0"/>
      <c r="BF1258" s="0"/>
      <c r="BG1258" s="0"/>
      <c r="BI1258" s="0"/>
      <c r="BJ1258" s="0"/>
      <c r="BK1258" s="0"/>
      <c r="BM1258" s="0"/>
      <c r="BN1258" s="0"/>
      <c r="BO1258" s="0"/>
    </row>
    <row r="1259" customFormat="false" ht="12.75" hidden="false" customHeight="false" outlineLevel="0" collapsed="false">
      <c r="A1259" s="0"/>
      <c r="B1259" s="0"/>
      <c r="C1259" s="0"/>
      <c r="E1259" s="0"/>
      <c r="F1259" s="0"/>
      <c r="G1259" s="0"/>
      <c r="I1259" s="0"/>
      <c r="J1259" s="0"/>
      <c r="K1259" s="0"/>
      <c r="M1259" s="0"/>
      <c r="N1259" s="0"/>
      <c r="O1259" s="0"/>
      <c r="Q1259" s="0"/>
      <c r="R1259" s="0"/>
      <c r="S1259" s="0"/>
      <c r="U1259" s="0"/>
      <c r="V1259" s="0"/>
      <c r="W1259" s="0"/>
      <c r="Y1259" s="0"/>
      <c r="Z1259" s="0"/>
      <c r="AA1259" s="0"/>
      <c r="AC1259" s="0"/>
      <c r="AD1259" s="0"/>
      <c r="AE1259" s="0"/>
      <c r="AG1259" s="0"/>
      <c r="AH1259" s="0"/>
      <c r="AI1259" s="0"/>
      <c r="AK1259" s="0"/>
      <c r="AL1259" s="0"/>
      <c r="AM1259" s="0"/>
      <c r="AO1259" s="0"/>
      <c r="AP1259" s="0"/>
      <c r="AQ1259" s="0"/>
      <c r="AS1259" s="0"/>
      <c r="AT1259" s="0"/>
      <c r="AU1259" s="0"/>
      <c r="AW1259" s="0"/>
      <c r="AX1259" s="0"/>
      <c r="AY1259" s="0"/>
      <c r="BA1259" s="0"/>
      <c r="BB1259" s="0"/>
      <c r="BC1259" s="0"/>
      <c r="BE1259" s="0"/>
      <c r="BF1259" s="0"/>
      <c r="BG1259" s="0"/>
      <c r="BI1259" s="0"/>
      <c r="BJ1259" s="0"/>
      <c r="BK1259" s="0"/>
      <c r="BM1259" s="0"/>
      <c r="BN1259" s="0"/>
      <c r="BO1259" s="0"/>
    </row>
    <row r="1260" customFormat="false" ht="12.75" hidden="false" customHeight="false" outlineLevel="0" collapsed="false">
      <c r="A1260" s="0"/>
      <c r="B1260" s="0"/>
      <c r="C1260" s="0"/>
      <c r="E1260" s="0"/>
      <c r="F1260" s="0"/>
      <c r="G1260" s="0"/>
      <c r="I1260" s="0"/>
      <c r="J1260" s="0"/>
      <c r="K1260" s="0"/>
      <c r="M1260" s="0"/>
      <c r="N1260" s="0"/>
      <c r="O1260" s="0"/>
      <c r="Q1260" s="0"/>
      <c r="R1260" s="0"/>
      <c r="S1260" s="0"/>
      <c r="U1260" s="0"/>
      <c r="V1260" s="0"/>
      <c r="W1260" s="0"/>
      <c r="Y1260" s="0"/>
      <c r="Z1260" s="0"/>
      <c r="AA1260" s="0"/>
      <c r="AC1260" s="0"/>
      <c r="AD1260" s="0"/>
      <c r="AE1260" s="0"/>
      <c r="AG1260" s="0"/>
      <c r="AH1260" s="0"/>
      <c r="AI1260" s="0"/>
      <c r="AK1260" s="0"/>
      <c r="AL1260" s="0"/>
      <c r="AM1260" s="0"/>
      <c r="AO1260" s="0"/>
      <c r="AP1260" s="0"/>
      <c r="AQ1260" s="0"/>
      <c r="AS1260" s="0"/>
      <c r="AT1260" s="0"/>
      <c r="AU1260" s="0"/>
      <c r="AW1260" s="0"/>
      <c r="AX1260" s="0"/>
      <c r="AY1260" s="0"/>
      <c r="BA1260" s="0"/>
      <c r="BB1260" s="0"/>
      <c r="BC1260" s="0"/>
      <c r="BE1260" s="0"/>
      <c r="BF1260" s="0"/>
      <c r="BG1260" s="0"/>
      <c r="BI1260" s="0"/>
      <c r="BJ1260" s="0"/>
      <c r="BK1260" s="0"/>
      <c r="BM1260" s="0"/>
      <c r="BN1260" s="0"/>
      <c r="BO1260" s="0"/>
    </row>
    <row r="1261" customFormat="false" ht="12.75" hidden="false" customHeight="false" outlineLevel="0" collapsed="false">
      <c r="A1261" s="0"/>
      <c r="B1261" s="0"/>
      <c r="C1261" s="0"/>
      <c r="E1261" s="0"/>
      <c r="F1261" s="0"/>
      <c r="G1261" s="0"/>
      <c r="I1261" s="0"/>
      <c r="J1261" s="0"/>
      <c r="K1261" s="0"/>
      <c r="M1261" s="0"/>
      <c r="N1261" s="0"/>
      <c r="O1261" s="0"/>
      <c r="Q1261" s="0"/>
      <c r="R1261" s="0"/>
      <c r="S1261" s="0"/>
      <c r="U1261" s="0"/>
      <c r="V1261" s="0"/>
      <c r="W1261" s="0"/>
      <c r="Y1261" s="0"/>
      <c r="Z1261" s="0"/>
      <c r="AA1261" s="0"/>
      <c r="AC1261" s="0"/>
      <c r="AD1261" s="0"/>
      <c r="AE1261" s="0"/>
      <c r="AG1261" s="0"/>
      <c r="AH1261" s="0"/>
      <c r="AI1261" s="0"/>
      <c r="AK1261" s="0"/>
      <c r="AL1261" s="0"/>
      <c r="AM1261" s="0"/>
      <c r="AO1261" s="0"/>
      <c r="AP1261" s="0"/>
      <c r="AQ1261" s="0"/>
      <c r="AS1261" s="0"/>
      <c r="AT1261" s="0"/>
      <c r="AU1261" s="0"/>
      <c r="AW1261" s="0"/>
      <c r="AX1261" s="0"/>
      <c r="AY1261" s="0"/>
      <c r="BA1261" s="0"/>
      <c r="BB1261" s="0"/>
      <c r="BC1261" s="0"/>
      <c r="BE1261" s="0"/>
      <c r="BF1261" s="0"/>
      <c r="BG1261" s="0"/>
      <c r="BI1261" s="0"/>
      <c r="BJ1261" s="0"/>
      <c r="BK1261" s="0"/>
      <c r="BM1261" s="0"/>
      <c r="BN1261" s="0"/>
      <c r="BO1261" s="0"/>
    </row>
    <row r="1262" customFormat="false" ht="12.75" hidden="false" customHeight="false" outlineLevel="0" collapsed="false">
      <c r="A1262" s="0"/>
      <c r="B1262" s="0"/>
      <c r="C1262" s="0"/>
      <c r="E1262" s="0"/>
      <c r="F1262" s="0"/>
      <c r="G1262" s="0"/>
      <c r="I1262" s="0"/>
      <c r="J1262" s="0"/>
      <c r="K1262" s="0"/>
      <c r="M1262" s="0"/>
      <c r="N1262" s="0"/>
      <c r="O1262" s="0"/>
      <c r="Q1262" s="0"/>
      <c r="R1262" s="0"/>
      <c r="S1262" s="0"/>
      <c r="U1262" s="0"/>
      <c r="V1262" s="0"/>
      <c r="W1262" s="0"/>
      <c r="Y1262" s="0"/>
      <c r="Z1262" s="0"/>
      <c r="AA1262" s="0"/>
      <c r="AC1262" s="0"/>
      <c r="AD1262" s="0"/>
      <c r="AE1262" s="0"/>
      <c r="AG1262" s="0"/>
      <c r="AH1262" s="0"/>
      <c r="AI1262" s="0"/>
      <c r="AK1262" s="0"/>
      <c r="AL1262" s="0"/>
      <c r="AM1262" s="0"/>
      <c r="AO1262" s="0"/>
      <c r="AP1262" s="0"/>
      <c r="AQ1262" s="0"/>
      <c r="AS1262" s="0"/>
      <c r="AT1262" s="0"/>
      <c r="AU1262" s="0"/>
      <c r="AW1262" s="0"/>
      <c r="AX1262" s="0"/>
      <c r="AY1262" s="0"/>
      <c r="BA1262" s="0"/>
      <c r="BB1262" s="0"/>
      <c r="BC1262" s="0"/>
      <c r="BE1262" s="0"/>
      <c r="BF1262" s="0"/>
      <c r="BG1262" s="0"/>
      <c r="BI1262" s="0"/>
      <c r="BJ1262" s="0"/>
      <c r="BK1262" s="0"/>
      <c r="BM1262" s="0"/>
      <c r="BN1262" s="0"/>
      <c r="BO1262" s="0"/>
    </row>
    <row r="1263" customFormat="false" ht="12.75" hidden="false" customHeight="false" outlineLevel="0" collapsed="false">
      <c r="A1263" s="0"/>
      <c r="B1263" s="0"/>
      <c r="C1263" s="0"/>
      <c r="E1263" s="0"/>
      <c r="F1263" s="0"/>
      <c r="G1263" s="0"/>
      <c r="I1263" s="0"/>
      <c r="J1263" s="0"/>
      <c r="K1263" s="0"/>
      <c r="M1263" s="0"/>
      <c r="N1263" s="0"/>
      <c r="O1263" s="0"/>
      <c r="Q1263" s="0"/>
      <c r="R1263" s="0"/>
      <c r="S1263" s="0"/>
      <c r="U1263" s="0"/>
      <c r="V1263" s="0"/>
      <c r="W1263" s="0"/>
      <c r="Y1263" s="0"/>
      <c r="Z1263" s="0"/>
      <c r="AA1263" s="0"/>
      <c r="AC1263" s="0"/>
      <c r="AD1263" s="0"/>
      <c r="AE1263" s="0"/>
      <c r="AG1263" s="0"/>
      <c r="AH1263" s="0"/>
      <c r="AI1263" s="0"/>
      <c r="AK1263" s="0"/>
      <c r="AL1263" s="0"/>
      <c r="AM1263" s="0"/>
      <c r="AO1263" s="0"/>
      <c r="AP1263" s="0"/>
      <c r="AQ1263" s="0"/>
      <c r="AS1263" s="0"/>
      <c r="AT1263" s="0"/>
      <c r="AU1263" s="0"/>
      <c r="AW1263" s="0"/>
      <c r="AX1263" s="0"/>
      <c r="AY1263" s="0"/>
      <c r="BA1263" s="0"/>
      <c r="BB1263" s="0"/>
      <c r="BC1263" s="0"/>
      <c r="BE1263" s="0"/>
      <c r="BF1263" s="0"/>
      <c r="BG1263" s="0"/>
      <c r="BI1263" s="0"/>
      <c r="BJ1263" s="0"/>
      <c r="BK1263" s="0"/>
      <c r="BM1263" s="0"/>
      <c r="BN1263" s="0"/>
      <c r="BO1263" s="0"/>
    </row>
    <row r="1264" customFormat="false" ht="12.75" hidden="false" customHeight="false" outlineLevel="0" collapsed="false">
      <c r="A1264" s="0"/>
      <c r="B1264" s="0"/>
      <c r="C1264" s="0"/>
      <c r="E1264" s="0"/>
      <c r="F1264" s="0"/>
      <c r="G1264" s="0"/>
      <c r="I1264" s="0"/>
      <c r="J1264" s="0"/>
      <c r="K1264" s="0"/>
      <c r="M1264" s="0"/>
      <c r="N1264" s="0"/>
      <c r="O1264" s="0"/>
      <c r="Q1264" s="0"/>
      <c r="R1264" s="0"/>
      <c r="S1264" s="0"/>
      <c r="U1264" s="0"/>
      <c r="V1264" s="0"/>
      <c r="W1264" s="0"/>
      <c r="Y1264" s="0"/>
      <c r="Z1264" s="0"/>
      <c r="AA1264" s="0"/>
      <c r="AC1264" s="0"/>
      <c r="AD1264" s="0"/>
      <c r="AE1264" s="0"/>
      <c r="AG1264" s="0"/>
      <c r="AH1264" s="0"/>
      <c r="AI1264" s="0"/>
      <c r="AK1264" s="0"/>
      <c r="AL1264" s="0"/>
      <c r="AM1264" s="0"/>
      <c r="AO1264" s="0"/>
      <c r="AP1264" s="0"/>
      <c r="AQ1264" s="0"/>
      <c r="AS1264" s="0"/>
      <c r="AT1264" s="0"/>
      <c r="AU1264" s="0"/>
      <c r="AW1264" s="0"/>
      <c r="AX1264" s="0"/>
      <c r="AY1264" s="0"/>
      <c r="BA1264" s="0"/>
      <c r="BB1264" s="0"/>
      <c r="BC1264" s="0"/>
      <c r="BE1264" s="0"/>
      <c r="BF1264" s="0"/>
      <c r="BG1264" s="0"/>
      <c r="BI1264" s="0"/>
      <c r="BJ1264" s="0"/>
      <c r="BK1264" s="0"/>
      <c r="BM1264" s="0"/>
      <c r="BN1264" s="0"/>
      <c r="BO1264" s="0"/>
    </row>
    <row r="1265" customFormat="false" ht="12.75" hidden="false" customHeight="false" outlineLevel="0" collapsed="false">
      <c r="A1265" s="0"/>
      <c r="B1265" s="0"/>
      <c r="C1265" s="0"/>
      <c r="E1265" s="0"/>
      <c r="F1265" s="0"/>
      <c r="G1265" s="0"/>
      <c r="I1265" s="0"/>
      <c r="J1265" s="0"/>
      <c r="K1265" s="0"/>
      <c r="M1265" s="0"/>
      <c r="N1265" s="0"/>
      <c r="O1265" s="0"/>
      <c r="Q1265" s="0"/>
      <c r="R1265" s="0"/>
      <c r="S1265" s="0"/>
      <c r="U1265" s="0"/>
      <c r="V1265" s="0"/>
      <c r="W1265" s="0"/>
      <c r="Y1265" s="0"/>
      <c r="Z1265" s="0"/>
      <c r="AA1265" s="0"/>
      <c r="AC1265" s="0"/>
      <c r="AD1265" s="0"/>
      <c r="AE1265" s="0"/>
      <c r="AG1265" s="0"/>
      <c r="AH1265" s="0"/>
      <c r="AI1265" s="0"/>
      <c r="AK1265" s="0"/>
      <c r="AL1265" s="0"/>
      <c r="AM1265" s="0"/>
      <c r="AO1265" s="0"/>
      <c r="AP1265" s="0"/>
      <c r="AQ1265" s="0"/>
      <c r="AS1265" s="0"/>
      <c r="AT1265" s="0"/>
      <c r="AU1265" s="0"/>
      <c r="AW1265" s="0"/>
      <c r="AX1265" s="0"/>
      <c r="AY1265" s="0"/>
      <c r="BA1265" s="0"/>
      <c r="BB1265" s="0"/>
      <c r="BC1265" s="0"/>
      <c r="BE1265" s="0"/>
      <c r="BF1265" s="0"/>
      <c r="BG1265" s="0"/>
      <c r="BI1265" s="0"/>
      <c r="BJ1265" s="0"/>
      <c r="BK1265" s="0"/>
      <c r="BM1265" s="0"/>
      <c r="BN1265" s="0"/>
      <c r="BO1265" s="0"/>
    </row>
    <row r="1266" customFormat="false" ht="12.75" hidden="false" customHeight="false" outlineLevel="0" collapsed="false">
      <c r="A1266" s="0"/>
      <c r="B1266" s="0"/>
      <c r="C1266" s="0"/>
      <c r="E1266" s="0"/>
      <c r="F1266" s="0"/>
      <c r="G1266" s="0"/>
      <c r="I1266" s="0"/>
      <c r="J1266" s="0"/>
      <c r="K1266" s="0"/>
      <c r="M1266" s="0"/>
      <c r="N1266" s="0"/>
      <c r="O1266" s="0"/>
      <c r="Q1266" s="0"/>
      <c r="R1266" s="0"/>
      <c r="S1266" s="0"/>
      <c r="U1266" s="0"/>
      <c r="V1266" s="0"/>
      <c r="W1266" s="0"/>
      <c r="Y1266" s="0"/>
      <c r="Z1266" s="0"/>
      <c r="AA1266" s="0"/>
      <c r="AC1266" s="0"/>
      <c r="AD1266" s="0"/>
      <c r="AE1266" s="0"/>
      <c r="AG1266" s="0"/>
      <c r="AH1266" s="0"/>
      <c r="AI1266" s="0"/>
      <c r="AK1266" s="0"/>
      <c r="AL1266" s="0"/>
      <c r="AM1266" s="0"/>
      <c r="AO1266" s="0"/>
      <c r="AP1266" s="0"/>
      <c r="AQ1266" s="0"/>
      <c r="AS1266" s="0"/>
      <c r="AT1266" s="0"/>
      <c r="AU1266" s="0"/>
      <c r="AW1266" s="0"/>
      <c r="AX1266" s="0"/>
      <c r="AY1266" s="0"/>
      <c r="BA1266" s="0"/>
      <c r="BB1266" s="0"/>
      <c r="BC1266" s="0"/>
      <c r="BE1266" s="0"/>
      <c r="BF1266" s="0"/>
      <c r="BG1266" s="0"/>
      <c r="BI1266" s="0"/>
      <c r="BJ1266" s="0"/>
      <c r="BK1266" s="0"/>
      <c r="BM1266" s="0"/>
      <c r="BN1266" s="0"/>
      <c r="BO1266" s="0"/>
    </row>
    <row r="1267" customFormat="false" ht="12.75" hidden="false" customHeight="false" outlineLevel="0" collapsed="false">
      <c r="A1267" s="0"/>
      <c r="B1267" s="0"/>
      <c r="C1267" s="0"/>
      <c r="E1267" s="0"/>
      <c r="F1267" s="0"/>
      <c r="G1267" s="0"/>
      <c r="I1267" s="0"/>
      <c r="J1267" s="0"/>
      <c r="K1267" s="0"/>
      <c r="M1267" s="0"/>
      <c r="N1267" s="0"/>
      <c r="O1267" s="0"/>
      <c r="Q1267" s="0"/>
      <c r="R1267" s="0"/>
      <c r="S1267" s="0"/>
      <c r="U1267" s="0"/>
      <c r="V1267" s="0"/>
      <c r="W1267" s="0"/>
      <c r="Y1267" s="0"/>
      <c r="Z1267" s="0"/>
      <c r="AA1267" s="0"/>
      <c r="AC1267" s="0"/>
      <c r="AD1267" s="0"/>
      <c r="AE1267" s="0"/>
      <c r="AG1267" s="0"/>
      <c r="AH1267" s="0"/>
      <c r="AI1267" s="0"/>
      <c r="AK1267" s="0"/>
      <c r="AL1267" s="0"/>
      <c r="AM1267" s="0"/>
      <c r="AO1267" s="0"/>
      <c r="AP1267" s="0"/>
      <c r="AQ1267" s="0"/>
      <c r="AS1267" s="0"/>
      <c r="AT1267" s="0"/>
      <c r="AU1267" s="0"/>
      <c r="AW1267" s="0"/>
      <c r="AX1267" s="0"/>
      <c r="AY1267" s="0"/>
      <c r="BA1267" s="0"/>
      <c r="BB1267" s="0"/>
      <c r="BC1267" s="0"/>
      <c r="BE1267" s="0"/>
      <c r="BF1267" s="0"/>
      <c r="BG1267" s="0"/>
      <c r="BI1267" s="0"/>
      <c r="BJ1267" s="0"/>
      <c r="BK1267" s="0"/>
      <c r="BM1267" s="0"/>
      <c r="BN1267" s="0"/>
      <c r="BO1267" s="0"/>
    </row>
    <row r="1268" customFormat="false" ht="12.75" hidden="false" customHeight="false" outlineLevel="0" collapsed="false">
      <c r="A1268" s="0"/>
      <c r="B1268" s="0"/>
      <c r="C1268" s="0"/>
      <c r="E1268" s="0"/>
      <c r="F1268" s="0"/>
      <c r="G1268" s="0"/>
      <c r="I1268" s="0"/>
      <c r="J1268" s="0"/>
      <c r="K1268" s="0"/>
      <c r="M1268" s="0"/>
      <c r="N1268" s="0"/>
      <c r="O1268" s="0"/>
      <c r="Q1268" s="0"/>
      <c r="R1268" s="0"/>
      <c r="S1268" s="0"/>
      <c r="U1268" s="0"/>
      <c r="V1268" s="0"/>
      <c r="W1268" s="0"/>
      <c r="Y1268" s="0"/>
      <c r="Z1268" s="0"/>
      <c r="AA1268" s="0"/>
      <c r="AC1268" s="0"/>
      <c r="AD1268" s="0"/>
      <c r="AE1268" s="0"/>
      <c r="AG1268" s="0"/>
      <c r="AH1268" s="0"/>
      <c r="AI1268" s="0"/>
      <c r="AK1268" s="0"/>
      <c r="AL1268" s="0"/>
      <c r="AM1268" s="0"/>
      <c r="AO1268" s="0"/>
      <c r="AP1268" s="0"/>
      <c r="AQ1268" s="0"/>
      <c r="AS1268" s="0"/>
      <c r="AT1268" s="0"/>
      <c r="AU1268" s="0"/>
      <c r="AW1268" s="0"/>
      <c r="AX1268" s="0"/>
      <c r="AY1268" s="0"/>
      <c r="BA1268" s="0"/>
      <c r="BB1268" s="0"/>
      <c r="BC1268" s="0"/>
      <c r="BE1268" s="0"/>
      <c r="BF1268" s="0"/>
      <c r="BG1268" s="0"/>
      <c r="BI1268" s="0"/>
      <c r="BJ1268" s="0"/>
      <c r="BK1268" s="0"/>
      <c r="BM1268" s="0"/>
      <c r="BN1268" s="0"/>
      <c r="BO1268" s="0"/>
    </row>
    <row r="1269" customFormat="false" ht="12.75" hidden="false" customHeight="false" outlineLevel="0" collapsed="false">
      <c r="A1269" s="0"/>
      <c r="B1269" s="0"/>
      <c r="C1269" s="0"/>
      <c r="E1269" s="0"/>
      <c r="F1269" s="0"/>
      <c r="G1269" s="0"/>
      <c r="I1269" s="0"/>
      <c r="J1269" s="0"/>
      <c r="K1269" s="0"/>
      <c r="M1269" s="0"/>
      <c r="N1269" s="0"/>
      <c r="O1269" s="0"/>
      <c r="Q1269" s="0"/>
      <c r="R1269" s="0"/>
      <c r="S1269" s="0"/>
      <c r="U1269" s="0"/>
      <c r="V1269" s="0"/>
      <c r="W1269" s="0"/>
      <c r="Y1269" s="0"/>
      <c r="Z1269" s="0"/>
      <c r="AA1269" s="0"/>
      <c r="AC1269" s="0"/>
      <c r="AD1269" s="0"/>
      <c r="AE1269" s="0"/>
      <c r="AG1269" s="0"/>
      <c r="AH1269" s="0"/>
      <c r="AI1269" s="0"/>
      <c r="AK1269" s="0"/>
      <c r="AL1269" s="0"/>
      <c r="AM1269" s="0"/>
      <c r="AO1269" s="0"/>
      <c r="AP1269" s="0"/>
      <c r="AQ1269" s="0"/>
      <c r="AS1269" s="0"/>
      <c r="AT1269" s="0"/>
      <c r="AU1269" s="0"/>
      <c r="AW1269" s="0"/>
      <c r="AX1269" s="0"/>
      <c r="AY1269" s="0"/>
      <c r="BA1269" s="0"/>
      <c r="BB1269" s="0"/>
      <c r="BC1269" s="0"/>
      <c r="BE1269" s="0"/>
      <c r="BF1269" s="0"/>
      <c r="BG1269" s="0"/>
      <c r="BI1269" s="0"/>
      <c r="BJ1269" s="0"/>
      <c r="BK1269" s="0"/>
      <c r="BM1269" s="0"/>
      <c r="BN1269" s="0"/>
      <c r="BO1269" s="0"/>
    </row>
    <row r="1270" customFormat="false" ht="12.75" hidden="false" customHeight="false" outlineLevel="0" collapsed="false">
      <c r="A1270" s="0"/>
      <c r="B1270" s="0"/>
      <c r="C1270" s="0"/>
      <c r="E1270" s="0"/>
      <c r="F1270" s="0"/>
      <c r="G1270" s="0"/>
      <c r="I1270" s="0"/>
      <c r="J1270" s="0"/>
      <c r="K1270" s="0"/>
      <c r="M1270" s="0"/>
      <c r="N1270" s="0"/>
      <c r="O1270" s="0"/>
      <c r="Q1270" s="0"/>
      <c r="R1270" s="0"/>
      <c r="S1270" s="0"/>
      <c r="U1270" s="0"/>
      <c r="V1270" s="0"/>
      <c r="W1270" s="0"/>
      <c r="Y1270" s="0"/>
      <c r="Z1270" s="0"/>
      <c r="AA1270" s="0"/>
      <c r="AC1270" s="0"/>
      <c r="AD1270" s="0"/>
      <c r="AE1270" s="0"/>
      <c r="AG1270" s="0"/>
      <c r="AH1270" s="0"/>
      <c r="AI1270" s="0"/>
      <c r="AK1270" s="0"/>
      <c r="AL1270" s="0"/>
      <c r="AM1270" s="0"/>
      <c r="AO1270" s="0"/>
      <c r="AP1270" s="0"/>
      <c r="AQ1270" s="0"/>
      <c r="AS1270" s="0"/>
      <c r="AT1270" s="0"/>
      <c r="AU1270" s="0"/>
      <c r="AW1270" s="0"/>
      <c r="AX1270" s="0"/>
      <c r="AY1270" s="0"/>
      <c r="BA1270" s="0"/>
      <c r="BB1270" s="0"/>
      <c r="BC1270" s="0"/>
      <c r="BE1270" s="0"/>
      <c r="BF1270" s="0"/>
      <c r="BG1270" s="0"/>
      <c r="BI1270" s="0"/>
      <c r="BJ1270" s="0"/>
      <c r="BK1270" s="0"/>
      <c r="BM1270" s="0"/>
      <c r="BN1270" s="0"/>
      <c r="BO1270" s="0"/>
    </row>
    <row r="1271" customFormat="false" ht="12.75" hidden="false" customHeight="false" outlineLevel="0" collapsed="false">
      <c r="A1271" s="0"/>
      <c r="B1271" s="0"/>
      <c r="C1271" s="0"/>
      <c r="E1271" s="0"/>
      <c r="F1271" s="0"/>
      <c r="G1271" s="0"/>
      <c r="I1271" s="0"/>
      <c r="J1271" s="0"/>
      <c r="K1271" s="0"/>
      <c r="M1271" s="0"/>
      <c r="N1271" s="0"/>
      <c r="O1271" s="0"/>
      <c r="Q1271" s="0"/>
      <c r="R1271" s="0"/>
      <c r="S1271" s="0"/>
      <c r="U1271" s="0"/>
      <c r="V1271" s="0"/>
      <c r="W1271" s="0"/>
      <c r="Y1271" s="0"/>
      <c r="Z1271" s="0"/>
      <c r="AA1271" s="0"/>
      <c r="AC1271" s="0"/>
      <c r="AD1271" s="0"/>
      <c r="AE1271" s="0"/>
      <c r="AG1271" s="0"/>
      <c r="AH1271" s="0"/>
      <c r="AI1271" s="0"/>
      <c r="AK1271" s="0"/>
      <c r="AL1271" s="0"/>
      <c r="AM1271" s="0"/>
      <c r="AO1271" s="0"/>
      <c r="AP1271" s="0"/>
      <c r="AQ1271" s="0"/>
      <c r="AS1271" s="0"/>
      <c r="AT1271" s="0"/>
      <c r="AU1271" s="0"/>
      <c r="AW1271" s="0"/>
      <c r="AX1271" s="0"/>
      <c r="AY1271" s="0"/>
      <c r="BA1271" s="0"/>
      <c r="BB1271" s="0"/>
      <c r="BC1271" s="0"/>
      <c r="BE1271" s="0"/>
      <c r="BF1271" s="0"/>
      <c r="BG1271" s="0"/>
      <c r="BI1271" s="0"/>
      <c r="BJ1271" s="0"/>
      <c r="BK1271" s="0"/>
      <c r="BM1271" s="0"/>
      <c r="BN1271" s="0"/>
      <c r="BO1271" s="0"/>
    </row>
    <row r="1272" customFormat="false" ht="12.75" hidden="false" customHeight="false" outlineLevel="0" collapsed="false">
      <c r="A1272" s="0"/>
      <c r="B1272" s="0"/>
      <c r="C1272" s="0"/>
      <c r="E1272" s="0"/>
      <c r="F1272" s="0"/>
      <c r="G1272" s="0"/>
      <c r="I1272" s="0"/>
      <c r="J1272" s="0"/>
      <c r="K1272" s="0"/>
      <c r="M1272" s="0"/>
      <c r="N1272" s="0"/>
      <c r="O1272" s="0"/>
      <c r="Q1272" s="0"/>
      <c r="R1272" s="0"/>
      <c r="S1272" s="0"/>
      <c r="U1272" s="0"/>
      <c r="V1272" s="0"/>
      <c r="W1272" s="0"/>
      <c r="Y1272" s="0"/>
      <c r="Z1272" s="0"/>
      <c r="AA1272" s="0"/>
      <c r="AC1272" s="0"/>
      <c r="AD1272" s="0"/>
      <c r="AE1272" s="0"/>
      <c r="AG1272" s="0"/>
      <c r="AH1272" s="0"/>
      <c r="AI1272" s="0"/>
      <c r="AK1272" s="0"/>
      <c r="AL1272" s="0"/>
      <c r="AM1272" s="0"/>
      <c r="AO1272" s="0"/>
      <c r="AP1272" s="0"/>
      <c r="AQ1272" s="0"/>
      <c r="AS1272" s="0"/>
      <c r="AT1272" s="0"/>
      <c r="AU1272" s="0"/>
      <c r="AW1272" s="0"/>
      <c r="AX1272" s="0"/>
      <c r="AY1272" s="0"/>
      <c r="BA1272" s="0"/>
      <c r="BB1272" s="0"/>
      <c r="BC1272" s="0"/>
      <c r="BE1272" s="0"/>
      <c r="BF1272" s="0"/>
      <c r="BG1272" s="0"/>
      <c r="BI1272" s="0"/>
      <c r="BJ1272" s="0"/>
      <c r="BK1272" s="0"/>
      <c r="BM1272" s="0"/>
      <c r="BN1272" s="0"/>
      <c r="BO1272" s="0"/>
    </row>
    <row r="1273" customFormat="false" ht="12.75" hidden="false" customHeight="false" outlineLevel="0" collapsed="false">
      <c r="A1273" s="0"/>
      <c r="B1273" s="0"/>
      <c r="C1273" s="0"/>
      <c r="E1273" s="0"/>
      <c r="F1273" s="0"/>
      <c r="G1273" s="0"/>
      <c r="I1273" s="0"/>
      <c r="J1273" s="0"/>
      <c r="K1273" s="0"/>
      <c r="M1273" s="0"/>
      <c r="N1273" s="0"/>
      <c r="O1273" s="0"/>
      <c r="Q1273" s="0"/>
      <c r="R1273" s="0"/>
      <c r="S1273" s="0"/>
      <c r="U1273" s="0"/>
      <c r="V1273" s="0"/>
      <c r="W1273" s="0"/>
      <c r="Y1273" s="0"/>
      <c r="Z1273" s="0"/>
      <c r="AA1273" s="0"/>
      <c r="AC1273" s="0"/>
      <c r="AD1273" s="0"/>
      <c r="AE1273" s="0"/>
      <c r="AG1273" s="0"/>
      <c r="AH1273" s="0"/>
      <c r="AI1273" s="0"/>
      <c r="AK1273" s="0"/>
      <c r="AL1273" s="0"/>
      <c r="AM1273" s="0"/>
      <c r="AO1273" s="0"/>
      <c r="AP1273" s="0"/>
      <c r="AQ1273" s="0"/>
      <c r="AS1273" s="0"/>
      <c r="AT1273" s="0"/>
      <c r="AU1273" s="0"/>
      <c r="AW1273" s="0"/>
      <c r="AX1273" s="0"/>
      <c r="AY1273" s="0"/>
      <c r="BA1273" s="0"/>
      <c r="BB1273" s="0"/>
      <c r="BC1273" s="0"/>
      <c r="BE1273" s="0"/>
      <c r="BF1273" s="0"/>
      <c r="BG1273" s="0"/>
      <c r="BI1273" s="0"/>
      <c r="BJ1273" s="0"/>
      <c r="BK1273" s="0"/>
      <c r="BM1273" s="0"/>
      <c r="BN1273" s="0"/>
      <c r="BO1273" s="0"/>
    </row>
    <row r="1274" customFormat="false" ht="12.75" hidden="false" customHeight="false" outlineLevel="0" collapsed="false">
      <c r="A1274" s="0"/>
      <c r="B1274" s="0"/>
      <c r="C1274" s="0"/>
      <c r="E1274" s="0"/>
      <c r="F1274" s="0"/>
      <c r="G1274" s="0"/>
      <c r="I1274" s="0"/>
      <c r="J1274" s="0"/>
      <c r="K1274" s="0"/>
      <c r="M1274" s="0"/>
      <c r="N1274" s="0"/>
      <c r="O1274" s="0"/>
      <c r="Q1274" s="0"/>
      <c r="R1274" s="0"/>
      <c r="S1274" s="0"/>
      <c r="U1274" s="0"/>
      <c r="V1274" s="0"/>
      <c r="W1274" s="0"/>
      <c r="Y1274" s="0"/>
      <c r="Z1274" s="0"/>
      <c r="AA1274" s="0"/>
      <c r="AC1274" s="0"/>
      <c r="AD1274" s="0"/>
      <c r="AE1274" s="0"/>
      <c r="AG1274" s="0"/>
      <c r="AH1274" s="0"/>
      <c r="AI1274" s="0"/>
      <c r="AK1274" s="0"/>
      <c r="AL1274" s="0"/>
      <c r="AM1274" s="0"/>
      <c r="AO1274" s="0"/>
      <c r="AP1274" s="0"/>
      <c r="AQ1274" s="0"/>
      <c r="AS1274" s="0"/>
      <c r="AT1274" s="0"/>
      <c r="AU1274" s="0"/>
      <c r="AW1274" s="0"/>
      <c r="AX1274" s="0"/>
      <c r="AY1274" s="0"/>
      <c r="BA1274" s="0"/>
      <c r="BB1274" s="0"/>
      <c r="BC1274" s="0"/>
      <c r="BE1274" s="0"/>
      <c r="BF1274" s="0"/>
      <c r="BG1274" s="0"/>
      <c r="BI1274" s="0"/>
      <c r="BJ1274" s="0"/>
      <c r="BK1274" s="0"/>
      <c r="BM1274" s="0"/>
      <c r="BN1274" s="0"/>
      <c r="BO1274" s="0"/>
    </row>
    <row r="1275" customFormat="false" ht="12.75" hidden="false" customHeight="false" outlineLevel="0" collapsed="false">
      <c r="A1275" s="0"/>
      <c r="B1275" s="0"/>
      <c r="C1275" s="0"/>
      <c r="E1275" s="0"/>
      <c r="F1275" s="0"/>
      <c r="G1275" s="0"/>
      <c r="I1275" s="0"/>
      <c r="J1275" s="0"/>
      <c r="K1275" s="0"/>
      <c r="M1275" s="0"/>
      <c r="N1275" s="0"/>
      <c r="O1275" s="0"/>
      <c r="Q1275" s="0"/>
      <c r="R1275" s="0"/>
      <c r="S1275" s="0"/>
      <c r="U1275" s="0"/>
      <c r="V1275" s="0"/>
      <c r="W1275" s="0"/>
      <c r="Y1275" s="0"/>
      <c r="Z1275" s="0"/>
      <c r="AA1275" s="0"/>
      <c r="AC1275" s="0"/>
      <c r="AD1275" s="0"/>
      <c r="AE1275" s="0"/>
      <c r="AG1275" s="0"/>
      <c r="AH1275" s="0"/>
      <c r="AI1275" s="0"/>
      <c r="AK1275" s="0"/>
      <c r="AL1275" s="0"/>
      <c r="AM1275" s="0"/>
      <c r="AO1275" s="0"/>
      <c r="AP1275" s="0"/>
      <c r="AQ1275" s="0"/>
      <c r="AS1275" s="0"/>
      <c r="AT1275" s="0"/>
      <c r="AU1275" s="0"/>
      <c r="AW1275" s="0"/>
      <c r="AX1275" s="0"/>
      <c r="AY1275" s="0"/>
      <c r="BA1275" s="0"/>
      <c r="BB1275" s="0"/>
      <c r="BC1275" s="0"/>
      <c r="BE1275" s="0"/>
      <c r="BF1275" s="0"/>
      <c r="BG1275" s="0"/>
      <c r="BI1275" s="0"/>
      <c r="BJ1275" s="0"/>
      <c r="BK1275" s="0"/>
      <c r="BM1275" s="0"/>
      <c r="BN1275" s="0"/>
      <c r="BO1275" s="0"/>
    </row>
    <row r="1276" customFormat="false" ht="12.75" hidden="false" customHeight="false" outlineLevel="0" collapsed="false">
      <c r="A1276" s="0"/>
      <c r="B1276" s="0"/>
      <c r="C1276" s="0"/>
      <c r="E1276" s="0"/>
      <c r="F1276" s="0"/>
      <c r="G1276" s="0"/>
      <c r="I1276" s="0"/>
      <c r="J1276" s="0"/>
      <c r="K1276" s="0"/>
      <c r="M1276" s="0"/>
      <c r="N1276" s="0"/>
      <c r="O1276" s="0"/>
      <c r="Q1276" s="0"/>
      <c r="R1276" s="0"/>
      <c r="S1276" s="0"/>
      <c r="U1276" s="0"/>
      <c r="V1276" s="0"/>
      <c r="W1276" s="0"/>
      <c r="Y1276" s="0"/>
      <c r="Z1276" s="0"/>
      <c r="AA1276" s="0"/>
      <c r="AC1276" s="0"/>
      <c r="AD1276" s="0"/>
      <c r="AE1276" s="0"/>
      <c r="AG1276" s="0"/>
      <c r="AH1276" s="0"/>
      <c r="AI1276" s="0"/>
      <c r="AK1276" s="0"/>
      <c r="AL1276" s="0"/>
      <c r="AM1276" s="0"/>
      <c r="AO1276" s="0"/>
      <c r="AP1276" s="0"/>
      <c r="AQ1276" s="0"/>
      <c r="AS1276" s="0"/>
      <c r="AT1276" s="0"/>
      <c r="AU1276" s="0"/>
      <c r="AW1276" s="0"/>
      <c r="AX1276" s="0"/>
      <c r="AY1276" s="0"/>
      <c r="BA1276" s="0"/>
      <c r="BB1276" s="0"/>
      <c r="BC1276" s="0"/>
      <c r="BE1276" s="0"/>
      <c r="BF1276" s="0"/>
      <c r="BG1276" s="0"/>
      <c r="BI1276" s="0"/>
      <c r="BJ1276" s="0"/>
      <c r="BK1276" s="0"/>
      <c r="BM1276" s="0"/>
      <c r="BN1276" s="0"/>
      <c r="BO1276" s="0"/>
    </row>
    <row r="1277" customFormat="false" ht="12.75" hidden="false" customHeight="false" outlineLevel="0" collapsed="false">
      <c r="A1277" s="0"/>
      <c r="B1277" s="0"/>
      <c r="C1277" s="0"/>
      <c r="E1277" s="0"/>
      <c r="F1277" s="0"/>
      <c r="G1277" s="0"/>
      <c r="I1277" s="0"/>
      <c r="J1277" s="0"/>
      <c r="K1277" s="0"/>
      <c r="M1277" s="0"/>
      <c r="N1277" s="0"/>
      <c r="O1277" s="0"/>
      <c r="Q1277" s="0"/>
      <c r="R1277" s="0"/>
      <c r="S1277" s="0"/>
      <c r="U1277" s="0"/>
      <c r="V1277" s="0"/>
      <c r="W1277" s="0"/>
      <c r="Y1277" s="0"/>
      <c r="Z1277" s="0"/>
      <c r="AA1277" s="0"/>
      <c r="AC1277" s="0"/>
      <c r="AD1277" s="0"/>
      <c r="AE1277" s="0"/>
      <c r="AG1277" s="0"/>
      <c r="AH1277" s="0"/>
      <c r="AI1277" s="0"/>
      <c r="AK1277" s="0"/>
      <c r="AL1277" s="0"/>
      <c r="AM1277" s="0"/>
      <c r="AO1277" s="0"/>
      <c r="AP1277" s="0"/>
      <c r="AQ1277" s="0"/>
      <c r="AS1277" s="0"/>
      <c r="AT1277" s="0"/>
      <c r="AU1277" s="0"/>
      <c r="AW1277" s="0"/>
      <c r="AX1277" s="0"/>
      <c r="AY1277" s="0"/>
      <c r="BA1277" s="0"/>
      <c r="BB1277" s="0"/>
      <c r="BC1277" s="0"/>
      <c r="BE1277" s="0"/>
      <c r="BF1277" s="0"/>
      <c r="BG1277" s="0"/>
      <c r="BI1277" s="0"/>
      <c r="BJ1277" s="0"/>
      <c r="BK1277" s="0"/>
      <c r="BM1277" s="0"/>
      <c r="BN1277" s="0"/>
      <c r="BO1277" s="0"/>
    </row>
    <row r="1278" customFormat="false" ht="12.75" hidden="false" customHeight="false" outlineLevel="0" collapsed="false">
      <c r="A1278" s="0"/>
      <c r="B1278" s="0"/>
      <c r="C1278" s="0"/>
      <c r="E1278" s="0"/>
      <c r="F1278" s="0"/>
      <c r="G1278" s="0"/>
      <c r="I1278" s="0"/>
      <c r="J1278" s="0"/>
      <c r="K1278" s="0"/>
      <c r="M1278" s="0"/>
      <c r="N1278" s="0"/>
      <c r="O1278" s="0"/>
      <c r="Q1278" s="0"/>
      <c r="R1278" s="0"/>
      <c r="S1278" s="0"/>
      <c r="U1278" s="0"/>
      <c r="V1278" s="0"/>
      <c r="W1278" s="0"/>
      <c r="Y1278" s="0"/>
      <c r="Z1278" s="0"/>
      <c r="AA1278" s="0"/>
      <c r="AC1278" s="0"/>
      <c r="AD1278" s="0"/>
      <c r="AE1278" s="0"/>
      <c r="AG1278" s="0"/>
      <c r="AH1278" s="0"/>
      <c r="AI1278" s="0"/>
      <c r="AK1278" s="0"/>
      <c r="AL1278" s="0"/>
      <c r="AM1278" s="0"/>
      <c r="AO1278" s="0"/>
      <c r="AP1278" s="0"/>
      <c r="AQ1278" s="0"/>
      <c r="AS1278" s="0"/>
      <c r="AT1278" s="0"/>
      <c r="AU1278" s="0"/>
      <c r="AW1278" s="0"/>
      <c r="AX1278" s="0"/>
      <c r="AY1278" s="0"/>
      <c r="BA1278" s="0"/>
      <c r="BB1278" s="0"/>
      <c r="BC1278" s="0"/>
      <c r="BE1278" s="0"/>
      <c r="BF1278" s="0"/>
      <c r="BG1278" s="0"/>
      <c r="BI1278" s="0"/>
      <c r="BJ1278" s="0"/>
      <c r="BK1278" s="0"/>
      <c r="BM1278" s="0"/>
      <c r="BN1278" s="0"/>
      <c r="BO1278" s="0"/>
    </row>
    <row r="1279" customFormat="false" ht="12.75" hidden="false" customHeight="false" outlineLevel="0" collapsed="false">
      <c r="A1279" s="0"/>
      <c r="B1279" s="0"/>
      <c r="C1279" s="0"/>
      <c r="E1279" s="0"/>
      <c r="F1279" s="0"/>
      <c r="G1279" s="0"/>
      <c r="I1279" s="0"/>
      <c r="J1279" s="0"/>
      <c r="K1279" s="0"/>
      <c r="M1279" s="0"/>
      <c r="N1279" s="0"/>
      <c r="O1279" s="0"/>
      <c r="Q1279" s="0"/>
      <c r="R1279" s="0"/>
      <c r="S1279" s="0"/>
      <c r="U1279" s="0"/>
      <c r="V1279" s="0"/>
      <c r="W1279" s="0"/>
      <c r="Y1279" s="0"/>
      <c r="Z1279" s="0"/>
      <c r="AA1279" s="0"/>
      <c r="AC1279" s="0"/>
      <c r="AD1279" s="0"/>
      <c r="AE1279" s="0"/>
      <c r="AG1279" s="0"/>
      <c r="AH1279" s="0"/>
      <c r="AI1279" s="0"/>
      <c r="AK1279" s="0"/>
      <c r="AL1279" s="0"/>
      <c r="AM1279" s="0"/>
      <c r="AO1279" s="0"/>
      <c r="AP1279" s="0"/>
      <c r="AQ1279" s="0"/>
      <c r="AS1279" s="0"/>
      <c r="AT1279" s="0"/>
      <c r="AU1279" s="0"/>
      <c r="AW1279" s="0"/>
      <c r="AX1279" s="0"/>
      <c r="AY1279" s="0"/>
      <c r="BA1279" s="0"/>
      <c r="BB1279" s="0"/>
      <c r="BC1279" s="0"/>
      <c r="BE1279" s="0"/>
      <c r="BF1279" s="0"/>
      <c r="BG1279" s="0"/>
      <c r="BI1279" s="0"/>
      <c r="BJ1279" s="0"/>
      <c r="BK1279" s="0"/>
      <c r="BM1279" s="0"/>
      <c r="BN1279" s="0"/>
      <c r="BO1279" s="0"/>
    </row>
    <row r="1280" customFormat="false" ht="12.75" hidden="false" customHeight="false" outlineLevel="0" collapsed="false">
      <c r="A1280" s="0"/>
      <c r="B1280" s="0"/>
      <c r="C1280" s="0"/>
      <c r="E1280" s="0"/>
      <c r="F1280" s="0"/>
      <c r="G1280" s="0"/>
      <c r="I1280" s="0"/>
      <c r="J1280" s="0"/>
      <c r="K1280" s="0"/>
      <c r="M1280" s="0"/>
      <c r="N1280" s="0"/>
      <c r="O1280" s="0"/>
      <c r="Q1280" s="0"/>
      <c r="R1280" s="0"/>
      <c r="S1280" s="0"/>
      <c r="U1280" s="0"/>
      <c r="V1280" s="0"/>
      <c r="W1280" s="0"/>
      <c r="Y1280" s="0"/>
      <c r="Z1280" s="0"/>
      <c r="AA1280" s="0"/>
      <c r="AC1280" s="0"/>
      <c r="AD1280" s="0"/>
      <c r="AE1280" s="0"/>
      <c r="AG1280" s="0"/>
      <c r="AH1280" s="0"/>
      <c r="AI1280" s="0"/>
      <c r="AK1280" s="0"/>
      <c r="AL1280" s="0"/>
      <c r="AM1280" s="0"/>
      <c r="AO1280" s="0"/>
      <c r="AP1280" s="0"/>
      <c r="AQ1280" s="0"/>
      <c r="AS1280" s="0"/>
      <c r="AT1280" s="0"/>
      <c r="AU1280" s="0"/>
      <c r="AW1280" s="0"/>
      <c r="AX1280" s="0"/>
      <c r="AY1280" s="0"/>
      <c r="BA1280" s="0"/>
      <c r="BB1280" s="0"/>
      <c r="BC1280" s="0"/>
      <c r="BE1280" s="0"/>
      <c r="BF1280" s="0"/>
      <c r="BG1280" s="0"/>
      <c r="BI1280" s="0"/>
      <c r="BJ1280" s="0"/>
      <c r="BK1280" s="0"/>
      <c r="BM1280" s="0"/>
      <c r="BN1280" s="0"/>
      <c r="BO1280" s="0"/>
    </row>
    <row r="1281" customFormat="false" ht="12.75" hidden="false" customHeight="false" outlineLevel="0" collapsed="false">
      <c r="A1281" s="0"/>
      <c r="B1281" s="0"/>
      <c r="C1281" s="0"/>
      <c r="E1281" s="0"/>
      <c r="F1281" s="0"/>
      <c r="G1281" s="0"/>
      <c r="I1281" s="0"/>
      <c r="J1281" s="0"/>
      <c r="K1281" s="0"/>
      <c r="M1281" s="0"/>
      <c r="N1281" s="0"/>
      <c r="O1281" s="0"/>
      <c r="Q1281" s="0"/>
      <c r="R1281" s="0"/>
      <c r="S1281" s="0"/>
      <c r="U1281" s="0"/>
      <c r="V1281" s="0"/>
      <c r="W1281" s="0"/>
      <c r="Y1281" s="0"/>
      <c r="Z1281" s="0"/>
      <c r="AA1281" s="0"/>
      <c r="AC1281" s="0"/>
      <c r="AD1281" s="0"/>
      <c r="AE1281" s="0"/>
      <c r="AG1281" s="0"/>
      <c r="AH1281" s="0"/>
      <c r="AI1281" s="0"/>
      <c r="AK1281" s="0"/>
      <c r="AL1281" s="0"/>
      <c r="AM1281" s="0"/>
      <c r="AO1281" s="0"/>
      <c r="AP1281" s="0"/>
      <c r="AQ1281" s="0"/>
      <c r="AS1281" s="0"/>
      <c r="AT1281" s="0"/>
      <c r="AU1281" s="0"/>
      <c r="AW1281" s="0"/>
      <c r="AX1281" s="0"/>
      <c r="AY1281" s="0"/>
      <c r="BA1281" s="0"/>
      <c r="BB1281" s="0"/>
      <c r="BC1281" s="0"/>
      <c r="BE1281" s="0"/>
      <c r="BF1281" s="0"/>
      <c r="BG1281" s="0"/>
      <c r="BI1281" s="0"/>
      <c r="BJ1281" s="0"/>
      <c r="BK1281" s="0"/>
      <c r="BM1281" s="0"/>
      <c r="BN1281" s="0"/>
      <c r="BO1281" s="0"/>
    </row>
    <row r="1282" customFormat="false" ht="12.75" hidden="false" customHeight="false" outlineLevel="0" collapsed="false">
      <c r="A1282" s="0"/>
      <c r="B1282" s="0"/>
      <c r="C1282" s="0"/>
      <c r="E1282" s="0"/>
      <c r="F1282" s="0"/>
      <c r="G1282" s="0"/>
      <c r="I1282" s="0"/>
      <c r="J1282" s="0"/>
      <c r="K1282" s="0"/>
      <c r="M1282" s="0"/>
      <c r="N1282" s="0"/>
      <c r="O1282" s="0"/>
      <c r="Q1282" s="0"/>
      <c r="R1282" s="0"/>
      <c r="S1282" s="0"/>
      <c r="U1282" s="0"/>
      <c r="V1282" s="0"/>
      <c r="W1282" s="0"/>
      <c r="Y1282" s="0"/>
      <c r="Z1282" s="0"/>
      <c r="AA1282" s="0"/>
      <c r="AC1282" s="0"/>
      <c r="AD1282" s="0"/>
      <c r="AE1282" s="0"/>
      <c r="AG1282" s="0"/>
      <c r="AH1282" s="0"/>
      <c r="AI1282" s="0"/>
      <c r="AK1282" s="0"/>
      <c r="AL1282" s="0"/>
      <c r="AM1282" s="0"/>
      <c r="AO1282" s="0"/>
      <c r="AP1282" s="0"/>
      <c r="AQ1282" s="0"/>
      <c r="AS1282" s="0"/>
      <c r="AT1282" s="0"/>
      <c r="AU1282" s="0"/>
      <c r="AW1282" s="0"/>
      <c r="AX1282" s="0"/>
      <c r="AY1282" s="0"/>
      <c r="BA1282" s="0"/>
      <c r="BB1282" s="0"/>
      <c r="BC1282" s="0"/>
      <c r="BE1282" s="0"/>
      <c r="BF1282" s="0"/>
      <c r="BG1282" s="0"/>
      <c r="BI1282" s="0"/>
      <c r="BJ1282" s="0"/>
      <c r="BK1282" s="0"/>
      <c r="BM1282" s="0"/>
      <c r="BN1282" s="0"/>
      <c r="BO1282" s="0"/>
    </row>
    <row r="1283" customFormat="false" ht="12.75" hidden="false" customHeight="false" outlineLevel="0" collapsed="false">
      <c r="A1283" s="0"/>
      <c r="B1283" s="0"/>
      <c r="C1283" s="0"/>
      <c r="E1283" s="0"/>
      <c r="F1283" s="0"/>
      <c r="G1283" s="0"/>
      <c r="I1283" s="0"/>
      <c r="J1283" s="0"/>
      <c r="K1283" s="0"/>
      <c r="M1283" s="0"/>
      <c r="N1283" s="0"/>
      <c r="O1283" s="0"/>
      <c r="Q1283" s="0"/>
      <c r="R1283" s="0"/>
      <c r="S1283" s="0"/>
      <c r="U1283" s="0"/>
      <c r="V1283" s="0"/>
      <c r="W1283" s="0"/>
      <c r="Y1283" s="0"/>
      <c r="Z1283" s="0"/>
      <c r="AA1283" s="0"/>
      <c r="AC1283" s="0"/>
      <c r="AD1283" s="0"/>
      <c r="AE1283" s="0"/>
      <c r="AG1283" s="0"/>
      <c r="AH1283" s="0"/>
      <c r="AI1283" s="0"/>
      <c r="AK1283" s="0"/>
      <c r="AL1283" s="0"/>
      <c r="AM1283" s="0"/>
      <c r="AO1283" s="0"/>
      <c r="AP1283" s="0"/>
      <c r="AQ1283" s="0"/>
      <c r="AS1283" s="0"/>
      <c r="AT1283" s="0"/>
      <c r="AU1283" s="0"/>
      <c r="AW1283" s="0"/>
      <c r="AX1283" s="0"/>
      <c r="AY1283" s="0"/>
      <c r="BA1283" s="0"/>
      <c r="BB1283" s="0"/>
      <c r="BC1283" s="0"/>
      <c r="BE1283" s="0"/>
      <c r="BF1283" s="0"/>
      <c r="BG1283" s="0"/>
      <c r="BI1283" s="0"/>
      <c r="BJ1283" s="0"/>
      <c r="BK1283" s="0"/>
      <c r="BM1283" s="0"/>
      <c r="BN1283" s="0"/>
      <c r="BO1283" s="0"/>
    </row>
    <row r="1284" customFormat="false" ht="12.75" hidden="false" customHeight="false" outlineLevel="0" collapsed="false">
      <c r="A1284" s="0"/>
      <c r="B1284" s="0"/>
      <c r="C1284" s="0"/>
      <c r="E1284" s="0"/>
      <c r="F1284" s="0"/>
      <c r="G1284" s="0"/>
      <c r="I1284" s="0"/>
      <c r="J1284" s="0"/>
      <c r="K1284" s="0"/>
      <c r="M1284" s="0"/>
      <c r="N1284" s="0"/>
      <c r="O1284" s="0"/>
      <c r="Q1284" s="0"/>
      <c r="R1284" s="0"/>
      <c r="S1284" s="0"/>
      <c r="U1284" s="0"/>
      <c r="V1284" s="0"/>
      <c r="W1284" s="0"/>
      <c r="Y1284" s="0"/>
      <c r="Z1284" s="0"/>
      <c r="AA1284" s="0"/>
      <c r="AC1284" s="0"/>
      <c r="AD1284" s="0"/>
      <c r="AE1284" s="0"/>
      <c r="AG1284" s="0"/>
      <c r="AH1284" s="0"/>
      <c r="AI1284" s="0"/>
      <c r="AK1284" s="0"/>
      <c r="AL1284" s="0"/>
      <c r="AM1284" s="0"/>
      <c r="AO1284" s="0"/>
      <c r="AP1284" s="0"/>
      <c r="AQ1284" s="0"/>
      <c r="AS1284" s="0"/>
      <c r="AT1284" s="0"/>
      <c r="AU1284" s="0"/>
      <c r="AW1284" s="0"/>
      <c r="AX1284" s="0"/>
      <c r="AY1284" s="0"/>
      <c r="BA1284" s="0"/>
      <c r="BB1284" s="0"/>
      <c r="BC1284" s="0"/>
      <c r="BE1284" s="0"/>
      <c r="BF1284" s="0"/>
      <c r="BG1284" s="0"/>
      <c r="BI1284" s="0"/>
      <c r="BJ1284" s="0"/>
      <c r="BK1284" s="0"/>
      <c r="BM1284" s="0"/>
      <c r="BN1284" s="0"/>
      <c r="BO1284" s="0"/>
    </row>
    <row r="1285" customFormat="false" ht="12.75" hidden="false" customHeight="false" outlineLevel="0" collapsed="false">
      <c r="A1285" s="0"/>
      <c r="B1285" s="0"/>
      <c r="C1285" s="0"/>
      <c r="E1285" s="0"/>
      <c r="F1285" s="0"/>
      <c r="G1285" s="0"/>
      <c r="I1285" s="0"/>
      <c r="J1285" s="0"/>
      <c r="K1285" s="0"/>
      <c r="M1285" s="0"/>
      <c r="N1285" s="0"/>
      <c r="O1285" s="0"/>
      <c r="Q1285" s="0"/>
      <c r="R1285" s="0"/>
      <c r="S1285" s="0"/>
      <c r="U1285" s="0"/>
      <c r="V1285" s="0"/>
      <c r="W1285" s="0"/>
      <c r="Y1285" s="0"/>
      <c r="Z1285" s="0"/>
      <c r="AA1285" s="0"/>
      <c r="AC1285" s="0"/>
      <c r="AD1285" s="0"/>
      <c r="AE1285" s="0"/>
      <c r="AG1285" s="0"/>
      <c r="AH1285" s="0"/>
      <c r="AI1285" s="0"/>
      <c r="AK1285" s="0"/>
      <c r="AL1285" s="0"/>
      <c r="AM1285" s="0"/>
      <c r="AO1285" s="0"/>
      <c r="AP1285" s="0"/>
      <c r="AQ1285" s="0"/>
      <c r="AS1285" s="0"/>
      <c r="AT1285" s="0"/>
      <c r="AU1285" s="0"/>
      <c r="AW1285" s="0"/>
      <c r="AX1285" s="0"/>
      <c r="AY1285" s="0"/>
      <c r="BA1285" s="0"/>
      <c r="BB1285" s="0"/>
      <c r="BC1285" s="0"/>
      <c r="BE1285" s="0"/>
      <c r="BF1285" s="0"/>
      <c r="BG1285" s="0"/>
      <c r="BI1285" s="0"/>
      <c r="BJ1285" s="0"/>
      <c r="BK1285" s="0"/>
      <c r="BM1285" s="0"/>
      <c r="BN1285" s="0"/>
      <c r="BO1285" s="0"/>
    </row>
    <row r="1286" customFormat="false" ht="12.75" hidden="false" customHeight="false" outlineLevel="0" collapsed="false">
      <c r="A1286" s="0"/>
      <c r="B1286" s="0"/>
      <c r="C1286" s="0"/>
      <c r="E1286" s="0"/>
      <c r="F1286" s="0"/>
      <c r="G1286" s="0"/>
      <c r="I1286" s="0"/>
      <c r="J1286" s="0"/>
      <c r="K1286" s="0"/>
      <c r="M1286" s="0"/>
      <c r="N1286" s="0"/>
      <c r="O1286" s="0"/>
      <c r="Q1286" s="0"/>
      <c r="R1286" s="0"/>
      <c r="S1286" s="0"/>
      <c r="U1286" s="0"/>
      <c r="V1286" s="0"/>
      <c r="W1286" s="0"/>
      <c r="Y1286" s="0"/>
      <c r="Z1286" s="0"/>
      <c r="AA1286" s="0"/>
      <c r="AC1286" s="0"/>
      <c r="AD1286" s="0"/>
      <c r="AE1286" s="0"/>
      <c r="AG1286" s="0"/>
      <c r="AH1286" s="0"/>
      <c r="AI1286" s="0"/>
      <c r="AK1286" s="0"/>
      <c r="AL1286" s="0"/>
      <c r="AM1286" s="0"/>
      <c r="AO1286" s="0"/>
      <c r="AP1286" s="0"/>
      <c r="AQ1286" s="0"/>
      <c r="AS1286" s="0"/>
      <c r="AT1286" s="0"/>
      <c r="AU1286" s="0"/>
      <c r="AW1286" s="0"/>
      <c r="AX1286" s="0"/>
      <c r="AY1286" s="0"/>
      <c r="BA1286" s="0"/>
      <c r="BB1286" s="0"/>
      <c r="BC1286" s="0"/>
      <c r="BE1286" s="0"/>
      <c r="BF1286" s="0"/>
      <c r="BG1286" s="0"/>
      <c r="BI1286" s="0"/>
      <c r="BJ1286" s="0"/>
      <c r="BK1286" s="0"/>
      <c r="BM1286" s="0"/>
      <c r="BN1286" s="0"/>
      <c r="BO1286" s="0"/>
    </row>
    <row r="1287" customFormat="false" ht="12.75" hidden="false" customHeight="false" outlineLevel="0" collapsed="false">
      <c r="A1287" s="0"/>
      <c r="B1287" s="0"/>
      <c r="C1287" s="0"/>
      <c r="E1287" s="0"/>
      <c r="F1287" s="0"/>
      <c r="G1287" s="0"/>
      <c r="I1287" s="0"/>
      <c r="J1287" s="0"/>
      <c r="K1287" s="0"/>
      <c r="M1287" s="0"/>
      <c r="N1287" s="0"/>
      <c r="O1287" s="0"/>
      <c r="Q1287" s="0"/>
      <c r="R1287" s="0"/>
      <c r="S1287" s="0"/>
      <c r="U1287" s="0"/>
      <c r="V1287" s="0"/>
      <c r="W1287" s="0"/>
      <c r="Y1287" s="0"/>
      <c r="Z1287" s="0"/>
      <c r="AA1287" s="0"/>
      <c r="AC1287" s="0"/>
      <c r="AD1287" s="0"/>
      <c r="AE1287" s="0"/>
      <c r="AG1287" s="0"/>
      <c r="AH1287" s="0"/>
      <c r="AI1287" s="0"/>
      <c r="AK1287" s="0"/>
      <c r="AL1287" s="0"/>
      <c r="AM1287" s="0"/>
      <c r="AO1287" s="0"/>
      <c r="AP1287" s="0"/>
      <c r="AQ1287" s="0"/>
      <c r="AS1287" s="0"/>
      <c r="AT1287" s="0"/>
      <c r="AU1287" s="0"/>
      <c r="AW1287" s="0"/>
      <c r="AX1287" s="0"/>
      <c r="AY1287" s="0"/>
      <c r="BA1287" s="0"/>
      <c r="BB1287" s="0"/>
      <c r="BC1287" s="0"/>
      <c r="BE1287" s="0"/>
      <c r="BF1287" s="0"/>
      <c r="BG1287" s="0"/>
      <c r="BI1287" s="0"/>
      <c r="BJ1287" s="0"/>
      <c r="BK1287" s="0"/>
      <c r="BM1287" s="0"/>
      <c r="BN1287" s="0"/>
      <c r="BO1287" s="0"/>
    </row>
    <row r="1288" customFormat="false" ht="12.75" hidden="false" customHeight="false" outlineLevel="0" collapsed="false">
      <c r="A1288" s="0"/>
      <c r="B1288" s="0"/>
      <c r="C1288" s="0"/>
      <c r="E1288" s="0"/>
      <c r="F1288" s="0"/>
      <c r="G1288" s="0"/>
      <c r="I1288" s="0"/>
      <c r="J1288" s="0"/>
      <c r="K1288" s="0"/>
      <c r="M1288" s="0"/>
      <c r="N1288" s="0"/>
      <c r="O1288" s="0"/>
      <c r="Q1288" s="0"/>
      <c r="R1288" s="0"/>
      <c r="S1288" s="0"/>
      <c r="U1288" s="0"/>
      <c r="V1288" s="0"/>
      <c r="W1288" s="0"/>
      <c r="Y1288" s="0"/>
      <c r="Z1288" s="0"/>
      <c r="AA1288" s="0"/>
      <c r="AC1288" s="0"/>
      <c r="AD1288" s="0"/>
      <c r="AE1288" s="0"/>
      <c r="AG1288" s="0"/>
      <c r="AH1288" s="0"/>
      <c r="AI1288" s="0"/>
      <c r="AK1288" s="0"/>
      <c r="AL1288" s="0"/>
      <c r="AM1288" s="0"/>
      <c r="AO1288" s="0"/>
      <c r="AP1288" s="0"/>
      <c r="AQ1288" s="0"/>
      <c r="AS1288" s="0"/>
      <c r="AT1288" s="0"/>
      <c r="AU1288" s="0"/>
      <c r="AW1288" s="0"/>
      <c r="AX1288" s="0"/>
      <c r="AY1288" s="0"/>
      <c r="BA1288" s="0"/>
      <c r="BB1288" s="0"/>
      <c r="BC1288" s="0"/>
      <c r="BE1288" s="0"/>
      <c r="BF1288" s="0"/>
      <c r="BG1288" s="0"/>
      <c r="BI1288" s="0"/>
      <c r="BJ1288" s="0"/>
      <c r="BK1288" s="0"/>
      <c r="BM1288" s="0"/>
      <c r="BN1288" s="0"/>
      <c r="BO1288" s="0"/>
    </row>
    <row r="1289" customFormat="false" ht="12.75" hidden="false" customHeight="false" outlineLevel="0" collapsed="false">
      <c r="A1289" s="0"/>
      <c r="B1289" s="0"/>
      <c r="C1289" s="0"/>
      <c r="E1289" s="0"/>
      <c r="F1289" s="0"/>
      <c r="G1289" s="0"/>
      <c r="I1289" s="0"/>
      <c r="J1289" s="0"/>
      <c r="K1289" s="0"/>
      <c r="M1289" s="0"/>
      <c r="N1289" s="0"/>
      <c r="O1289" s="0"/>
      <c r="Q1289" s="0"/>
      <c r="R1289" s="0"/>
      <c r="S1289" s="0"/>
      <c r="U1289" s="0"/>
      <c r="V1289" s="0"/>
      <c r="W1289" s="0"/>
      <c r="Y1289" s="0"/>
      <c r="Z1289" s="0"/>
      <c r="AA1289" s="0"/>
      <c r="AC1289" s="0"/>
      <c r="AD1289" s="0"/>
      <c r="AE1289" s="0"/>
      <c r="AG1289" s="0"/>
      <c r="AH1289" s="0"/>
      <c r="AI1289" s="0"/>
      <c r="AK1289" s="0"/>
      <c r="AL1289" s="0"/>
      <c r="AM1289" s="0"/>
      <c r="AO1289" s="0"/>
      <c r="AP1289" s="0"/>
      <c r="AQ1289" s="0"/>
      <c r="AS1289" s="0"/>
      <c r="AT1289" s="0"/>
      <c r="AU1289" s="0"/>
      <c r="AW1289" s="0"/>
      <c r="AX1289" s="0"/>
      <c r="AY1289" s="0"/>
      <c r="BA1289" s="0"/>
      <c r="BB1289" s="0"/>
      <c r="BC1289" s="0"/>
      <c r="BE1289" s="0"/>
      <c r="BF1289" s="0"/>
      <c r="BG1289" s="0"/>
      <c r="BI1289" s="0"/>
      <c r="BJ1289" s="0"/>
      <c r="BK1289" s="0"/>
      <c r="BM1289" s="0"/>
      <c r="BN1289" s="0"/>
      <c r="BO1289" s="0"/>
    </row>
    <row r="1290" customFormat="false" ht="12.75" hidden="false" customHeight="false" outlineLevel="0" collapsed="false">
      <c r="A1290" s="0"/>
      <c r="B1290" s="0"/>
      <c r="C1290" s="0"/>
      <c r="E1290" s="0"/>
      <c r="F1290" s="0"/>
      <c r="G1290" s="0"/>
      <c r="I1290" s="0"/>
      <c r="J1290" s="0"/>
      <c r="K1290" s="0"/>
      <c r="M1290" s="0"/>
      <c r="N1290" s="0"/>
      <c r="O1290" s="0"/>
      <c r="Q1290" s="0"/>
      <c r="R1290" s="0"/>
      <c r="S1290" s="0"/>
      <c r="U1290" s="0"/>
      <c r="V1290" s="0"/>
      <c r="W1290" s="0"/>
      <c r="Y1290" s="0"/>
      <c r="Z1290" s="0"/>
      <c r="AA1290" s="0"/>
      <c r="AC1290" s="0"/>
      <c r="AD1290" s="0"/>
      <c r="AE1290" s="0"/>
      <c r="AG1290" s="0"/>
      <c r="AH1290" s="0"/>
      <c r="AI1290" s="0"/>
      <c r="AK1290" s="0"/>
      <c r="AL1290" s="0"/>
      <c r="AM1290" s="0"/>
      <c r="AO1290" s="0"/>
      <c r="AP1290" s="0"/>
      <c r="AQ1290" s="0"/>
      <c r="AS1290" s="0"/>
      <c r="AT1290" s="0"/>
      <c r="AU1290" s="0"/>
      <c r="AW1290" s="0"/>
      <c r="AX1290" s="0"/>
      <c r="AY1290" s="0"/>
      <c r="BA1290" s="0"/>
      <c r="BB1290" s="0"/>
      <c r="BC1290" s="0"/>
      <c r="BE1290" s="0"/>
      <c r="BF1290" s="0"/>
      <c r="BG1290" s="0"/>
      <c r="BI1290" s="0"/>
      <c r="BJ1290" s="0"/>
      <c r="BK1290" s="0"/>
      <c r="BM1290" s="0"/>
      <c r="BN1290" s="0"/>
      <c r="BO1290" s="0"/>
    </row>
    <row r="1291" customFormat="false" ht="12.75" hidden="false" customHeight="false" outlineLevel="0" collapsed="false">
      <c r="A1291" s="0"/>
      <c r="B1291" s="0"/>
      <c r="C1291" s="0"/>
      <c r="E1291" s="0"/>
      <c r="F1291" s="0"/>
      <c r="G1291" s="0"/>
      <c r="I1291" s="0"/>
      <c r="J1291" s="0"/>
      <c r="K1291" s="0"/>
      <c r="M1291" s="0"/>
      <c r="N1291" s="0"/>
      <c r="O1291" s="0"/>
      <c r="Q1291" s="0"/>
      <c r="R1291" s="0"/>
      <c r="S1291" s="0"/>
      <c r="U1291" s="0"/>
      <c r="V1291" s="0"/>
      <c r="W1291" s="0"/>
      <c r="Y1291" s="0"/>
      <c r="Z1291" s="0"/>
      <c r="AA1291" s="0"/>
      <c r="AC1291" s="0"/>
      <c r="AD1291" s="0"/>
      <c r="AE1291" s="0"/>
      <c r="AG1291" s="0"/>
      <c r="AH1291" s="0"/>
      <c r="AI1291" s="0"/>
      <c r="AK1291" s="0"/>
      <c r="AL1291" s="0"/>
      <c r="AM1291" s="0"/>
      <c r="AO1291" s="0"/>
      <c r="AP1291" s="0"/>
      <c r="AQ1291" s="0"/>
      <c r="AS1291" s="0"/>
      <c r="AT1291" s="0"/>
      <c r="AU1291" s="0"/>
      <c r="AW1291" s="0"/>
      <c r="AX1291" s="0"/>
      <c r="AY1291" s="0"/>
      <c r="BA1291" s="0"/>
      <c r="BB1291" s="0"/>
      <c r="BC1291" s="0"/>
      <c r="BE1291" s="0"/>
      <c r="BF1291" s="0"/>
      <c r="BG1291" s="0"/>
      <c r="BI1291" s="0"/>
      <c r="BJ1291" s="0"/>
      <c r="BK1291" s="0"/>
      <c r="BM1291" s="0"/>
      <c r="BN1291" s="0"/>
      <c r="BO1291" s="0"/>
    </row>
    <row r="1292" customFormat="false" ht="12.75" hidden="false" customHeight="false" outlineLevel="0" collapsed="false">
      <c r="A1292" s="0"/>
      <c r="B1292" s="0"/>
      <c r="C1292" s="0"/>
      <c r="E1292" s="0"/>
      <c r="F1292" s="0"/>
      <c r="G1292" s="0"/>
      <c r="I1292" s="0"/>
      <c r="J1292" s="0"/>
      <c r="K1292" s="0"/>
      <c r="M1292" s="0"/>
      <c r="N1292" s="0"/>
      <c r="O1292" s="0"/>
      <c r="Q1292" s="0"/>
      <c r="R1292" s="0"/>
      <c r="S1292" s="0"/>
      <c r="U1292" s="0"/>
      <c r="V1292" s="0"/>
      <c r="W1292" s="0"/>
      <c r="Y1292" s="0"/>
      <c r="Z1292" s="0"/>
      <c r="AA1292" s="0"/>
      <c r="AC1292" s="0"/>
      <c r="AD1292" s="0"/>
      <c r="AE1292" s="0"/>
      <c r="AG1292" s="0"/>
      <c r="AH1292" s="0"/>
      <c r="AI1292" s="0"/>
      <c r="AK1292" s="0"/>
      <c r="AL1292" s="0"/>
      <c r="AM1292" s="0"/>
      <c r="AO1292" s="0"/>
      <c r="AP1292" s="0"/>
      <c r="AQ1292" s="0"/>
      <c r="AS1292" s="0"/>
      <c r="AT1292" s="0"/>
      <c r="AU1292" s="0"/>
      <c r="AW1292" s="0"/>
      <c r="AX1292" s="0"/>
      <c r="AY1292" s="0"/>
      <c r="BA1292" s="0"/>
      <c r="BB1292" s="0"/>
      <c r="BC1292" s="0"/>
      <c r="BE1292" s="0"/>
      <c r="BF1292" s="0"/>
      <c r="BG1292" s="0"/>
      <c r="BI1292" s="0"/>
      <c r="BJ1292" s="0"/>
      <c r="BK1292" s="0"/>
      <c r="BM1292" s="0"/>
      <c r="BN1292" s="0"/>
      <c r="BO1292" s="0"/>
    </row>
    <row r="1293" customFormat="false" ht="12.75" hidden="false" customHeight="false" outlineLevel="0" collapsed="false">
      <c r="A1293" s="0"/>
      <c r="B1293" s="0"/>
      <c r="C1293" s="0"/>
      <c r="E1293" s="0"/>
      <c r="F1293" s="0"/>
      <c r="G1293" s="0"/>
      <c r="I1293" s="0"/>
      <c r="J1293" s="0"/>
      <c r="K1293" s="0"/>
      <c r="M1293" s="0"/>
      <c r="N1293" s="0"/>
      <c r="O1293" s="0"/>
      <c r="Q1293" s="0"/>
      <c r="R1293" s="0"/>
      <c r="S1293" s="0"/>
      <c r="U1293" s="0"/>
      <c r="V1293" s="0"/>
      <c r="W1293" s="0"/>
      <c r="Y1293" s="0"/>
      <c r="Z1293" s="0"/>
      <c r="AA1293" s="0"/>
      <c r="AC1293" s="0"/>
      <c r="AD1293" s="0"/>
      <c r="AE1293" s="0"/>
      <c r="AG1293" s="0"/>
      <c r="AH1293" s="0"/>
      <c r="AI1293" s="0"/>
      <c r="AK1293" s="0"/>
      <c r="AL1293" s="0"/>
      <c r="AM1293" s="0"/>
      <c r="AO1293" s="0"/>
      <c r="AP1293" s="0"/>
      <c r="AQ1293" s="0"/>
      <c r="AS1293" s="0"/>
      <c r="AT1293" s="0"/>
      <c r="AU1293" s="0"/>
      <c r="AW1293" s="0"/>
      <c r="AX1293" s="0"/>
      <c r="AY1293" s="0"/>
      <c r="BA1293" s="0"/>
      <c r="BB1293" s="0"/>
      <c r="BC1293" s="0"/>
      <c r="BE1293" s="0"/>
      <c r="BF1293" s="0"/>
      <c r="BG1293" s="0"/>
      <c r="BI1293" s="0"/>
      <c r="BJ1293" s="0"/>
      <c r="BK1293" s="0"/>
      <c r="BM1293" s="0"/>
      <c r="BN1293" s="0"/>
      <c r="BO1293" s="0"/>
    </row>
    <row r="1294" customFormat="false" ht="12.75" hidden="false" customHeight="false" outlineLevel="0" collapsed="false">
      <c r="A1294" s="0"/>
      <c r="B1294" s="0"/>
      <c r="C1294" s="0"/>
      <c r="E1294" s="0"/>
      <c r="F1294" s="0"/>
      <c r="G1294" s="0"/>
      <c r="I1294" s="0"/>
      <c r="J1294" s="0"/>
      <c r="K1294" s="0"/>
      <c r="M1294" s="0"/>
      <c r="N1294" s="0"/>
      <c r="O1294" s="0"/>
      <c r="Q1294" s="0"/>
      <c r="R1294" s="0"/>
      <c r="S1294" s="0"/>
      <c r="U1294" s="0"/>
      <c r="V1294" s="0"/>
      <c r="W1294" s="0"/>
      <c r="Y1294" s="0"/>
      <c r="Z1294" s="0"/>
      <c r="AA1294" s="0"/>
      <c r="AC1294" s="0"/>
      <c r="AD1294" s="0"/>
      <c r="AE1294" s="0"/>
      <c r="AG1294" s="0"/>
      <c r="AH1294" s="0"/>
      <c r="AI1294" s="0"/>
      <c r="AK1294" s="0"/>
      <c r="AL1294" s="0"/>
      <c r="AM1294" s="0"/>
      <c r="AO1294" s="0"/>
      <c r="AP1294" s="0"/>
      <c r="AQ1294" s="0"/>
      <c r="AS1294" s="0"/>
      <c r="AT1294" s="0"/>
      <c r="AU1294" s="0"/>
      <c r="AW1294" s="0"/>
      <c r="AX1294" s="0"/>
      <c r="AY1294" s="0"/>
      <c r="BA1294" s="0"/>
      <c r="BB1294" s="0"/>
      <c r="BC1294" s="0"/>
      <c r="BE1294" s="0"/>
      <c r="BF1294" s="0"/>
      <c r="BG1294" s="0"/>
      <c r="BI1294" s="0"/>
      <c r="BJ1294" s="0"/>
      <c r="BK1294" s="0"/>
      <c r="BM1294" s="0"/>
      <c r="BN1294" s="0"/>
      <c r="BO1294" s="0"/>
    </row>
    <row r="1295" customFormat="false" ht="12.75" hidden="false" customHeight="false" outlineLevel="0" collapsed="false">
      <c r="A1295" s="0"/>
      <c r="B1295" s="0"/>
      <c r="C1295" s="0"/>
      <c r="E1295" s="0"/>
      <c r="F1295" s="0"/>
      <c r="G1295" s="0"/>
      <c r="I1295" s="0"/>
      <c r="J1295" s="0"/>
      <c r="K1295" s="0"/>
      <c r="M1295" s="0"/>
      <c r="N1295" s="0"/>
      <c r="O1295" s="0"/>
      <c r="Q1295" s="0"/>
      <c r="R1295" s="0"/>
      <c r="S1295" s="0"/>
      <c r="U1295" s="0"/>
      <c r="V1295" s="0"/>
      <c r="W1295" s="0"/>
      <c r="Y1295" s="0"/>
      <c r="Z1295" s="0"/>
      <c r="AA1295" s="0"/>
      <c r="AC1295" s="0"/>
      <c r="AD1295" s="0"/>
      <c r="AE1295" s="0"/>
      <c r="AG1295" s="0"/>
      <c r="AH1295" s="0"/>
      <c r="AI1295" s="0"/>
      <c r="AK1295" s="0"/>
      <c r="AL1295" s="0"/>
      <c r="AM1295" s="0"/>
      <c r="AO1295" s="0"/>
      <c r="AP1295" s="0"/>
      <c r="AQ1295" s="0"/>
      <c r="AS1295" s="0"/>
      <c r="AT1295" s="0"/>
      <c r="AU1295" s="0"/>
      <c r="AW1295" s="0"/>
      <c r="AX1295" s="0"/>
      <c r="AY1295" s="0"/>
      <c r="BA1295" s="0"/>
      <c r="BB1295" s="0"/>
      <c r="BC1295" s="0"/>
      <c r="BE1295" s="0"/>
      <c r="BF1295" s="0"/>
      <c r="BG1295" s="0"/>
      <c r="BI1295" s="0"/>
      <c r="BJ1295" s="0"/>
      <c r="BK1295" s="0"/>
      <c r="BM1295" s="0"/>
      <c r="BN1295" s="0"/>
      <c r="BO1295" s="0"/>
    </row>
    <row r="1296" customFormat="false" ht="12.75" hidden="false" customHeight="false" outlineLevel="0" collapsed="false">
      <c r="A1296" s="0"/>
      <c r="B1296" s="0"/>
      <c r="C1296" s="0"/>
      <c r="E1296" s="0"/>
      <c r="F1296" s="0"/>
      <c r="G1296" s="0"/>
      <c r="I1296" s="0"/>
      <c r="J1296" s="0"/>
      <c r="K1296" s="0"/>
      <c r="M1296" s="0"/>
      <c r="N1296" s="0"/>
      <c r="O1296" s="0"/>
      <c r="Q1296" s="0"/>
      <c r="R1296" s="0"/>
      <c r="S1296" s="0"/>
      <c r="U1296" s="0"/>
      <c r="V1296" s="0"/>
      <c r="W1296" s="0"/>
      <c r="Y1296" s="0"/>
      <c r="Z1296" s="0"/>
      <c r="AA1296" s="0"/>
      <c r="AC1296" s="0"/>
      <c r="AD1296" s="0"/>
      <c r="AE1296" s="0"/>
      <c r="AG1296" s="0"/>
      <c r="AH1296" s="0"/>
      <c r="AI1296" s="0"/>
      <c r="AK1296" s="0"/>
      <c r="AL1296" s="0"/>
      <c r="AM1296" s="0"/>
      <c r="AO1296" s="0"/>
      <c r="AP1296" s="0"/>
      <c r="AQ1296" s="0"/>
      <c r="AS1296" s="0"/>
      <c r="AT1296" s="0"/>
      <c r="AU1296" s="0"/>
      <c r="AW1296" s="0"/>
      <c r="AX1296" s="0"/>
      <c r="AY1296" s="0"/>
      <c r="BA1296" s="0"/>
      <c r="BB1296" s="0"/>
      <c r="BC1296" s="0"/>
      <c r="BE1296" s="0"/>
      <c r="BF1296" s="0"/>
      <c r="BG1296" s="0"/>
      <c r="BI1296" s="0"/>
      <c r="BJ1296" s="0"/>
      <c r="BK1296" s="0"/>
      <c r="BM1296" s="0"/>
      <c r="BN1296" s="0"/>
      <c r="BO1296" s="0"/>
    </row>
    <row r="1297" customFormat="false" ht="12.75" hidden="false" customHeight="false" outlineLevel="0" collapsed="false">
      <c r="A1297" s="0"/>
      <c r="B1297" s="0"/>
      <c r="C1297" s="0"/>
      <c r="E1297" s="0"/>
      <c r="F1297" s="0"/>
      <c r="G1297" s="0"/>
      <c r="I1297" s="0"/>
      <c r="J1297" s="0"/>
      <c r="K1297" s="0"/>
      <c r="M1297" s="0"/>
      <c r="N1297" s="0"/>
      <c r="O1297" s="0"/>
      <c r="Q1297" s="0"/>
      <c r="R1297" s="0"/>
      <c r="S1297" s="0"/>
      <c r="U1297" s="0"/>
      <c r="V1297" s="0"/>
      <c r="W1297" s="0"/>
      <c r="Y1297" s="0"/>
      <c r="Z1297" s="0"/>
      <c r="AA1297" s="0"/>
      <c r="AC1297" s="0"/>
      <c r="AD1297" s="0"/>
      <c r="AE1297" s="0"/>
      <c r="AG1297" s="0"/>
      <c r="AH1297" s="0"/>
      <c r="AI1297" s="0"/>
      <c r="AK1297" s="0"/>
      <c r="AL1297" s="0"/>
      <c r="AM1297" s="0"/>
      <c r="AO1297" s="0"/>
      <c r="AP1297" s="0"/>
      <c r="AQ1297" s="0"/>
      <c r="AS1297" s="0"/>
      <c r="AT1297" s="0"/>
      <c r="AU1297" s="0"/>
      <c r="AW1297" s="0"/>
      <c r="AX1297" s="0"/>
      <c r="AY1297" s="0"/>
      <c r="BA1297" s="0"/>
      <c r="BB1297" s="0"/>
      <c r="BC1297" s="0"/>
      <c r="BE1297" s="0"/>
      <c r="BF1297" s="0"/>
      <c r="BG1297" s="0"/>
      <c r="BI1297" s="0"/>
      <c r="BJ1297" s="0"/>
      <c r="BK1297" s="0"/>
      <c r="BM1297" s="0"/>
      <c r="BN1297" s="0"/>
      <c r="BO1297" s="0"/>
    </row>
    <row r="1298" customFormat="false" ht="12.75" hidden="false" customHeight="false" outlineLevel="0" collapsed="false">
      <c r="A1298" s="0"/>
      <c r="B1298" s="0"/>
      <c r="C1298" s="0"/>
      <c r="E1298" s="0"/>
      <c r="F1298" s="0"/>
      <c r="G1298" s="0"/>
      <c r="I1298" s="0"/>
      <c r="J1298" s="0"/>
      <c r="K1298" s="0"/>
      <c r="M1298" s="0"/>
      <c r="N1298" s="0"/>
      <c r="O1298" s="0"/>
      <c r="Q1298" s="0"/>
      <c r="R1298" s="0"/>
      <c r="S1298" s="0"/>
      <c r="U1298" s="0"/>
      <c r="V1298" s="0"/>
      <c r="W1298" s="0"/>
      <c r="Y1298" s="0"/>
      <c r="Z1298" s="0"/>
      <c r="AA1298" s="0"/>
      <c r="AC1298" s="0"/>
      <c r="AD1298" s="0"/>
      <c r="AE1298" s="0"/>
      <c r="AG1298" s="0"/>
      <c r="AH1298" s="0"/>
      <c r="AI1298" s="0"/>
      <c r="AK1298" s="0"/>
      <c r="AL1298" s="0"/>
      <c r="AM1298" s="0"/>
      <c r="AO1298" s="0"/>
      <c r="AP1298" s="0"/>
      <c r="AQ1298" s="0"/>
      <c r="AS1298" s="0"/>
      <c r="AT1298" s="0"/>
      <c r="AU1298" s="0"/>
      <c r="AW1298" s="0"/>
      <c r="AX1298" s="0"/>
      <c r="AY1298" s="0"/>
      <c r="BA1298" s="0"/>
      <c r="BB1298" s="0"/>
      <c r="BC1298" s="0"/>
      <c r="BE1298" s="0"/>
      <c r="BF1298" s="0"/>
      <c r="BG1298" s="0"/>
      <c r="BI1298" s="0"/>
      <c r="BJ1298" s="0"/>
      <c r="BK1298" s="0"/>
      <c r="BM1298" s="0"/>
      <c r="BN1298" s="0"/>
      <c r="BO1298" s="0"/>
    </row>
    <row r="1299" customFormat="false" ht="12.75" hidden="false" customHeight="false" outlineLevel="0" collapsed="false">
      <c r="A1299" s="0"/>
      <c r="B1299" s="0"/>
      <c r="C1299" s="0"/>
      <c r="E1299" s="0"/>
      <c r="F1299" s="0"/>
      <c r="G1299" s="0"/>
      <c r="I1299" s="0"/>
      <c r="J1299" s="0"/>
      <c r="K1299" s="0"/>
      <c r="M1299" s="0"/>
      <c r="N1299" s="0"/>
      <c r="O1299" s="0"/>
      <c r="Q1299" s="0"/>
      <c r="R1299" s="0"/>
      <c r="S1299" s="0"/>
      <c r="U1299" s="0"/>
      <c r="V1299" s="0"/>
      <c r="W1299" s="0"/>
      <c r="Y1299" s="0"/>
      <c r="Z1299" s="0"/>
      <c r="AA1299" s="0"/>
      <c r="AC1299" s="0"/>
      <c r="AD1299" s="0"/>
      <c r="AE1299" s="0"/>
      <c r="AG1299" s="0"/>
      <c r="AH1299" s="0"/>
      <c r="AI1299" s="0"/>
      <c r="AK1299" s="0"/>
      <c r="AL1299" s="0"/>
      <c r="AM1299" s="0"/>
      <c r="AO1299" s="0"/>
      <c r="AP1299" s="0"/>
      <c r="AQ1299" s="0"/>
      <c r="AS1299" s="0"/>
      <c r="AT1299" s="0"/>
      <c r="AU1299" s="0"/>
      <c r="AW1299" s="0"/>
      <c r="AX1299" s="0"/>
      <c r="AY1299" s="0"/>
      <c r="BA1299" s="0"/>
      <c r="BB1299" s="0"/>
      <c r="BC1299" s="0"/>
      <c r="BE1299" s="0"/>
      <c r="BF1299" s="0"/>
      <c r="BG1299" s="0"/>
      <c r="BI1299" s="0"/>
      <c r="BJ1299" s="0"/>
      <c r="BK1299" s="0"/>
      <c r="BM1299" s="0"/>
      <c r="BN1299" s="0"/>
      <c r="BO1299" s="0"/>
    </row>
    <row r="1300" customFormat="false" ht="12.75" hidden="false" customHeight="false" outlineLevel="0" collapsed="false">
      <c r="A1300" s="0"/>
      <c r="B1300" s="0"/>
      <c r="C1300" s="0"/>
      <c r="E1300" s="0"/>
      <c r="F1300" s="0"/>
      <c r="G1300" s="0"/>
      <c r="I1300" s="0"/>
      <c r="J1300" s="0"/>
      <c r="K1300" s="0"/>
      <c r="M1300" s="0"/>
      <c r="N1300" s="0"/>
      <c r="O1300" s="0"/>
      <c r="Q1300" s="0"/>
      <c r="R1300" s="0"/>
      <c r="S1300" s="0"/>
      <c r="U1300" s="0"/>
      <c r="V1300" s="0"/>
      <c r="W1300" s="0"/>
      <c r="Y1300" s="0"/>
      <c r="Z1300" s="0"/>
      <c r="AA1300" s="0"/>
      <c r="AC1300" s="0"/>
      <c r="AD1300" s="0"/>
      <c r="AE1300" s="0"/>
      <c r="AG1300" s="0"/>
      <c r="AH1300" s="0"/>
      <c r="AI1300" s="0"/>
      <c r="AK1300" s="0"/>
      <c r="AL1300" s="0"/>
      <c r="AM1300" s="0"/>
      <c r="AO1300" s="0"/>
      <c r="AP1300" s="0"/>
      <c r="AQ1300" s="0"/>
      <c r="AS1300" s="0"/>
      <c r="AT1300" s="0"/>
      <c r="AU1300" s="0"/>
      <c r="AW1300" s="0"/>
      <c r="AX1300" s="0"/>
      <c r="AY1300" s="0"/>
      <c r="BA1300" s="0"/>
      <c r="BB1300" s="0"/>
      <c r="BC1300" s="0"/>
      <c r="BE1300" s="0"/>
      <c r="BF1300" s="0"/>
      <c r="BG1300" s="0"/>
      <c r="BI1300" s="0"/>
      <c r="BJ1300" s="0"/>
      <c r="BK1300" s="0"/>
      <c r="BM1300" s="0"/>
      <c r="BN1300" s="0"/>
      <c r="BO1300" s="0"/>
    </row>
    <row r="1301" customFormat="false" ht="12.75" hidden="false" customHeight="false" outlineLevel="0" collapsed="false">
      <c r="A1301" s="0"/>
      <c r="B1301" s="0"/>
      <c r="C1301" s="0"/>
      <c r="E1301" s="0"/>
      <c r="F1301" s="0"/>
      <c r="G1301" s="0"/>
      <c r="I1301" s="0"/>
      <c r="J1301" s="0"/>
      <c r="K1301" s="0"/>
      <c r="M1301" s="0"/>
      <c r="N1301" s="0"/>
      <c r="O1301" s="0"/>
      <c r="Q1301" s="0"/>
      <c r="R1301" s="0"/>
      <c r="S1301" s="0"/>
      <c r="U1301" s="0"/>
      <c r="V1301" s="0"/>
      <c r="W1301" s="0"/>
      <c r="Y1301" s="0"/>
      <c r="Z1301" s="0"/>
      <c r="AA1301" s="0"/>
      <c r="AC1301" s="0"/>
      <c r="AD1301" s="0"/>
      <c r="AE1301" s="0"/>
      <c r="AG1301" s="0"/>
      <c r="AH1301" s="0"/>
      <c r="AI1301" s="0"/>
      <c r="AK1301" s="0"/>
      <c r="AL1301" s="0"/>
      <c r="AM1301" s="0"/>
      <c r="AO1301" s="0"/>
      <c r="AP1301" s="0"/>
      <c r="AQ1301" s="0"/>
      <c r="AS1301" s="0"/>
      <c r="AT1301" s="0"/>
      <c r="AU1301" s="0"/>
      <c r="AW1301" s="0"/>
      <c r="AX1301" s="0"/>
      <c r="AY1301" s="0"/>
      <c r="BA1301" s="0"/>
      <c r="BB1301" s="0"/>
      <c r="BC1301" s="0"/>
      <c r="BE1301" s="0"/>
      <c r="BF1301" s="0"/>
      <c r="BG1301" s="0"/>
      <c r="BI1301" s="0"/>
      <c r="BJ1301" s="0"/>
      <c r="BK1301" s="0"/>
      <c r="BM1301" s="0"/>
      <c r="BN1301" s="0"/>
      <c r="BO1301" s="0"/>
    </row>
    <row r="1302" customFormat="false" ht="12.75" hidden="false" customHeight="false" outlineLevel="0" collapsed="false">
      <c r="A1302" s="0"/>
      <c r="B1302" s="0"/>
      <c r="C1302" s="0"/>
      <c r="E1302" s="0"/>
      <c r="F1302" s="0"/>
      <c r="G1302" s="0"/>
      <c r="I1302" s="0"/>
      <c r="J1302" s="0"/>
      <c r="K1302" s="0"/>
      <c r="M1302" s="0"/>
      <c r="N1302" s="0"/>
      <c r="O1302" s="0"/>
      <c r="Q1302" s="0"/>
      <c r="R1302" s="0"/>
      <c r="S1302" s="0"/>
      <c r="U1302" s="0"/>
      <c r="V1302" s="0"/>
      <c r="W1302" s="0"/>
      <c r="Y1302" s="0"/>
      <c r="Z1302" s="0"/>
      <c r="AA1302" s="0"/>
      <c r="AC1302" s="0"/>
      <c r="AD1302" s="0"/>
      <c r="AE1302" s="0"/>
      <c r="AG1302" s="0"/>
      <c r="AH1302" s="0"/>
      <c r="AI1302" s="0"/>
      <c r="AK1302" s="0"/>
      <c r="AL1302" s="0"/>
      <c r="AM1302" s="0"/>
      <c r="AO1302" s="0"/>
      <c r="AP1302" s="0"/>
      <c r="AQ1302" s="0"/>
      <c r="AS1302" s="0"/>
      <c r="AT1302" s="0"/>
      <c r="AU1302" s="0"/>
      <c r="AW1302" s="0"/>
      <c r="AX1302" s="0"/>
      <c r="AY1302" s="0"/>
      <c r="BA1302" s="0"/>
      <c r="BB1302" s="0"/>
      <c r="BC1302" s="0"/>
      <c r="BE1302" s="0"/>
      <c r="BF1302" s="0"/>
      <c r="BG1302" s="0"/>
      <c r="BI1302" s="0"/>
      <c r="BJ1302" s="0"/>
      <c r="BK1302" s="0"/>
      <c r="BM1302" s="0"/>
      <c r="BN1302" s="0"/>
      <c r="BO1302" s="0"/>
    </row>
    <row r="1303" customFormat="false" ht="12.75" hidden="false" customHeight="false" outlineLevel="0" collapsed="false">
      <c r="A1303" s="0"/>
      <c r="B1303" s="0"/>
      <c r="C1303" s="0"/>
      <c r="E1303" s="0"/>
      <c r="F1303" s="0"/>
      <c r="G1303" s="0"/>
      <c r="I1303" s="0"/>
      <c r="J1303" s="0"/>
      <c r="K1303" s="0"/>
      <c r="M1303" s="0"/>
      <c r="N1303" s="0"/>
      <c r="O1303" s="0"/>
      <c r="Q1303" s="0"/>
      <c r="R1303" s="0"/>
      <c r="S1303" s="0"/>
      <c r="U1303" s="0"/>
      <c r="V1303" s="0"/>
      <c r="W1303" s="0"/>
      <c r="Y1303" s="0"/>
      <c r="Z1303" s="0"/>
      <c r="AA1303" s="0"/>
      <c r="AC1303" s="0"/>
      <c r="AD1303" s="0"/>
      <c r="AE1303" s="0"/>
      <c r="AG1303" s="0"/>
      <c r="AH1303" s="0"/>
      <c r="AI1303" s="0"/>
      <c r="AK1303" s="0"/>
      <c r="AL1303" s="0"/>
      <c r="AM1303" s="0"/>
      <c r="AO1303" s="0"/>
      <c r="AP1303" s="0"/>
      <c r="AQ1303" s="0"/>
      <c r="AS1303" s="0"/>
      <c r="AT1303" s="0"/>
      <c r="AU1303" s="0"/>
      <c r="AW1303" s="0"/>
      <c r="AX1303" s="0"/>
      <c r="AY1303" s="0"/>
      <c r="BA1303" s="0"/>
      <c r="BB1303" s="0"/>
      <c r="BC1303" s="0"/>
      <c r="BE1303" s="0"/>
      <c r="BF1303" s="0"/>
      <c r="BG1303" s="0"/>
      <c r="BI1303" s="0"/>
      <c r="BJ1303" s="0"/>
      <c r="BK1303" s="0"/>
      <c r="BM1303" s="0"/>
      <c r="BN1303" s="0"/>
      <c r="BO1303" s="0"/>
    </row>
    <row r="1304" customFormat="false" ht="12.75" hidden="false" customHeight="false" outlineLevel="0" collapsed="false">
      <c r="A1304" s="0"/>
      <c r="B1304" s="0"/>
      <c r="C1304" s="0"/>
      <c r="E1304" s="0"/>
      <c r="F1304" s="0"/>
      <c r="G1304" s="0"/>
      <c r="I1304" s="0"/>
      <c r="J1304" s="0"/>
      <c r="K1304" s="0"/>
      <c r="M1304" s="0"/>
      <c r="N1304" s="0"/>
      <c r="O1304" s="0"/>
      <c r="Q1304" s="0"/>
      <c r="R1304" s="0"/>
      <c r="S1304" s="0"/>
      <c r="U1304" s="0"/>
      <c r="V1304" s="0"/>
      <c r="W1304" s="0"/>
      <c r="Y1304" s="0"/>
      <c r="Z1304" s="0"/>
      <c r="AA1304" s="0"/>
      <c r="AC1304" s="0"/>
      <c r="AD1304" s="0"/>
      <c r="AE1304" s="0"/>
      <c r="AG1304" s="0"/>
      <c r="AH1304" s="0"/>
      <c r="AI1304" s="0"/>
      <c r="AK1304" s="0"/>
      <c r="AL1304" s="0"/>
      <c r="AM1304" s="0"/>
      <c r="AO1304" s="0"/>
      <c r="AP1304" s="0"/>
      <c r="AQ1304" s="0"/>
      <c r="AS1304" s="0"/>
      <c r="AT1304" s="0"/>
      <c r="AU1304" s="0"/>
      <c r="AW1304" s="0"/>
      <c r="AX1304" s="0"/>
      <c r="AY1304" s="0"/>
      <c r="BA1304" s="0"/>
      <c r="BB1304" s="0"/>
      <c r="BC1304" s="0"/>
      <c r="BE1304" s="0"/>
      <c r="BF1304" s="0"/>
      <c r="BG1304" s="0"/>
      <c r="BI1304" s="0"/>
      <c r="BJ1304" s="0"/>
      <c r="BK1304" s="0"/>
      <c r="BM1304" s="0"/>
      <c r="BN1304" s="0"/>
      <c r="BO1304" s="0"/>
    </row>
    <row r="1305" customFormat="false" ht="12.75" hidden="false" customHeight="false" outlineLevel="0" collapsed="false">
      <c r="A1305" s="0"/>
      <c r="B1305" s="0"/>
      <c r="C1305" s="0"/>
      <c r="E1305" s="0"/>
      <c r="F1305" s="0"/>
      <c r="G1305" s="0"/>
      <c r="I1305" s="0"/>
      <c r="J1305" s="0"/>
      <c r="K1305" s="0"/>
      <c r="M1305" s="0"/>
      <c r="N1305" s="0"/>
      <c r="O1305" s="0"/>
      <c r="Q1305" s="0"/>
      <c r="R1305" s="0"/>
      <c r="S1305" s="0"/>
      <c r="U1305" s="0"/>
      <c r="V1305" s="0"/>
      <c r="W1305" s="0"/>
      <c r="Y1305" s="0"/>
      <c r="Z1305" s="0"/>
      <c r="AA1305" s="0"/>
      <c r="AC1305" s="0"/>
      <c r="AD1305" s="0"/>
      <c r="AE1305" s="0"/>
      <c r="AG1305" s="0"/>
      <c r="AH1305" s="0"/>
      <c r="AI1305" s="0"/>
      <c r="AK1305" s="0"/>
      <c r="AL1305" s="0"/>
      <c r="AM1305" s="0"/>
      <c r="AO1305" s="0"/>
      <c r="AP1305" s="0"/>
      <c r="AQ1305" s="0"/>
      <c r="AS1305" s="0"/>
      <c r="AT1305" s="0"/>
      <c r="AU1305" s="0"/>
      <c r="AW1305" s="0"/>
      <c r="AX1305" s="0"/>
      <c r="AY1305" s="0"/>
      <c r="BA1305" s="0"/>
      <c r="BB1305" s="0"/>
      <c r="BC1305" s="0"/>
      <c r="BE1305" s="0"/>
      <c r="BF1305" s="0"/>
      <c r="BG1305" s="0"/>
      <c r="BI1305" s="0"/>
      <c r="BJ1305" s="0"/>
      <c r="BK1305" s="0"/>
      <c r="BM1305" s="0"/>
      <c r="BN1305" s="0"/>
      <c r="BO1305" s="0"/>
    </row>
    <row r="1306" customFormat="false" ht="12.75" hidden="false" customHeight="false" outlineLevel="0" collapsed="false">
      <c r="A1306" s="0"/>
      <c r="B1306" s="0"/>
      <c r="C1306" s="0"/>
      <c r="E1306" s="0"/>
      <c r="F1306" s="0"/>
      <c r="G1306" s="0"/>
      <c r="I1306" s="0"/>
      <c r="J1306" s="0"/>
      <c r="K1306" s="0"/>
      <c r="M1306" s="0"/>
      <c r="N1306" s="0"/>
      <c r="O1306" s="0"/>
      <c r="Q1306" s="0"/>
      <c r="R1306" s="0"/>
      <c r="S1306" s="0"/>
      <c r="U1306" s="0"/>
      <c r="V1306" s="0"/>
      <c r="W1306" s="0"/>
      <c r="Y1306" s="0"/>
      <c r="Z1306" s="0"/>
      <c r="AA1306" s="0"/>
      <c r="AC1306" s="0"/>
      <c r="AD1306" s="0"/>
      <c r="AE1306" s="0"/>
      <c r="AG1306" s="0"/>
      <c r="AH1306" s="0"/>
      <c r="AI1306" s="0"/>
      <c r="AK1306" s="0"/>
      <c r="AL1306" s="0"/>
      <c r="AM1306" s="0"/>
      <c r="AO1306" s="0"/>
      <c r="AP1306" s="0"/>
      <c r="AQ1306" s="0"/>
      <c r="AS1306" s="0"/>
      <c r="AT1306" s="0"/>
      <c r="AU1306" s="0"/>
      <c r="AW1306" s="0"/>
      <c r="AX1306" s="0"/>
      <c r="AY1306" s="0"/>
      <c r="BA1306" s="0"/>
      <c r="BB1306" s="0"/>
      <c r="BC1306" s="0"/>
      <c r="BE1306" s="0"/>
      <c r="BF1306" s="0"/>
      <c r="BG1306" s="0"/>
      <c r="BI1306" s="0"/>
      <c r="BJ1306" s="0"/>
      <c r="BK1306" s="0"/>
      <c r="BM1306" s="0"/>
      <c r="BN1306" s="0"/>
      <c r="BO1306" s="0"/>
    </row>
    <row r="1307" customFormat="false" ht="12.75" hidden="false" customHeight="false" outlineLevel="0" collapsed="false">
      <c r="A1307" s="0"/>
      <c r="B1307" s="0"/>
      <c r="C1307" s="0"/>
      <c r="E1307" s="0"/>
      <c r="F1307" s="0"/>
      <c r="G1307" s="0"/>
      <c r="I1307" s="0"/>
      <c r="J1307" s="0"/>
      <c r="K1307" s="0"/>
      <c r="M1307" s="0"/>
      <c r="N1307" s="0"/>
      <c r="O1307" s="0"/>
      <c r="Q1307" s="0"/>
      <c r="R1307" s="0"/>
      <c r="S1307" s="0"/>
      <c r="U1307" s="0"/>
      <c r="V1307" s="0"/>
      <c r="W1307" s="0"/>
      <c r="Y1307" s="0"/>
      <c r="Z1307" s="0"/>
      <c r="AA1307" s="0"/>
      <c r="AC1307" s="0"/>
      <c r="AD1307" s="0"/>
      <c r="AE1307" s="0"/>
      <c r="AG1307" s="0"/>
      <c r="AH1307" s="0"/>
      <c r="AI1307" s="0"/>
      <c r="AK1307" s="0"/>
      <c r="AL1307" s="0"/>
      <c r="AM1307" s="0"/>
      <c r="AO1307" s="0"/>
      <c r="AP1307" s="0"/>
      <c r="AQ1307" s="0"/>
      <c r="AS1307" s="0"/>
      <c r="AT1307" s="0"/>
      <c r="AU1307" s="0"/>
      <c r="AW1307" s="0"/>
      <c r="AX1307" s="0"/>
      <c r="AY1307" s="0"/>
      <c r="BA1307" s="0"/>
      <c r="BB1307" s="0"/>
      <c r="BC1307" s="0"/>
      <c r="BE1307" s="0"/>
      <c r="BF1307" s="0"/>
      <c r="BG1307" s="0"/>
      <c r="BI1307" s="0"/>
      <c r="BJ1307" s="0"/>
      <c r="BK1307" s="0"/>
      <c r="BM1307" s="0"/>
      <c r="BN1307" s="0"/>
      <c r="BO1307" s="0"/>
    </row>
    <row r="1308" customFormat="false" ht="12.75" hidden="false" customHeight="false" outlineLevel="0" collapsed="false">
      <c r="A1308" s="0"/>
      <c r="B1308" s="0"/>
      <c r="C1308" s="0"/>
      <c r="E1308" s="0"/>
      <c r="F1308" s="0"/>
      <c r="G1308" s="0"/>
      <c r="I1308" s="0"/>
      <c r="J1308" s="0"/>
      <c r="K1308" s="0"/>
      <c r="M1308" s="0"/>
      <c r="N1308" s="0"/>
      <c r="O1308" s="0"/>
      <c r="Q1308" s="0"/>
      <c r="R1308" s="0"/>
      <c r="S1308" s="0"/>
      <c r="U1308" s="0"/>
      <c r="V1308" s="0"/>
      <c r="W1308" s="0"/>
      <c r="Y1308" s="0"/>
      <c r="Z1308" s="0"/>
      <c r="AA1308" s="0"/>
      <c r="AC1308" s="0"/>
      <c r="AD1308" s="0"/>
      <c r="AE1308" s="0"/>
      <c r="AG1308" s="0"/>
      <c r="AH1308" s="0"/>
      <c r="AI1308" s="0"/>
      <c r="AK1308" s="0"/>
      <c r="AL1308" s="0"/>
      <c r="AM1308" s="0"/>
      <c r="AO1308" s="0"/>
      <c r="AP1308" s="0"/>
      <c r="AQ1308" s="0"/>
      <c r="AS1308" s="0"/>
      <c r="AT1308" s="0"/>
      <c r="AU1308" s="0"/>
      <c r="AW1308" s="0"/>
      <c r="AX1308" s="0"/>
      <c r="AY1308" s="0"/>
      <c r="BA1308" s="0"/>
      <c r="BB1308" s="0"/>
      <c r="BC1308" s="0"/>
      <c r="BE1308" s="0"/>
      <c r="BF1308" s="0"/>
      <c r="BG1308" s="0"/>
      <c r="BI1308" s="0"/>
      <c r="BJ1308" s="0"/>
      <c r="BK1308" s="0"/>
      <c r="BM1308" s="0"/>
      <c r="BN1308" s="0"/>
      <c r="BO1308" s="0"/>
    </row>
    <row r="1309" customFormat="false" ht="12.75" hidden="false" customHeight="false" outlineLevel="0" collapsed="false">
      <c r="A1309" s="0"/>
      <c r="B1309" s="0"/>
      <c r="C1309" s="0"/>
      <c r="E1309" s="0"/>
      <c r="F1309" s="0"/>
      <c r="G1309" s="0"/>
      <c r="I1309" s="0"/>
      <c r="J1309" s="0"/>
      <c r="K1309" s="0"/>
      <c r="M1309" s="0"/>
      <c r="N1309" s="0"/>
      <c r="O1309" s="0"/>
      <c r="Q1309" s="0"/>
      <c r="R1309" s="0"/>
      <c r="S1309" s="0"/>
      <c r="U1309" s="0"/>
      <c r="V1309" s="0"/>
      <c r="W1309" s="0"/>
      <c r="Y1309" s="0"/>
      <c r="Z1309" s="0"/>
      <c r="AA1309" s="0"/>
      <c r="AC1309" s="0"/>
      <c r="AD1309" s="0"/>
      <c r="AE1309" s="0"/>
      <c r="AG1309" s="0"/>
      <c r="AH1309" s="0"/>
      <c r="AI1309" s="0"/>
      <c r="AK1309" s="0"/>
      <c r="AL1309" s="0"/>
      <c r="AM1309" s="0"/>
      <c r="AO1309" s="0"/>
      <c r="AP1309" s="0"/>
      <c r="AQ1309" s="0"/>
      <c r="AS1309" s="0"/>
      <c r="AT1309" s="0"/>
      <c r="AU1309" s="0"/>
      <c r="AW1309" s="0"/>
      <c r="AX1309" s="0"/>
      <c r="AY1309" s="0"/>
      <c r="BA1309" s="0"/>
      <c r="BB1309" s="0"/>
      <c r="BC1309" s="0"/>
      <c r="BE1309" s="0"/>
      <c r="BF1309" s="0"/>
      <c r="BG1309" s="0"/>
      <c r="BI1309" s="0"/>
      <c r="BJ1309" s="0"/>
      <c r="BK1309" s="0"/>
      <c r="BM1309" s="0"/>
      <c r="BN1309" s="0"/>
      <c r="BO1309" s="0"/>
    </row>
    <row r="1310" customFormat="false" ht="12.75" hidden="false" customHeight="false" outlineLevel="0" collapsed="false">
      <c r="A1310" s="0"/>
      <c r="B1310" s="0"/>
      <c r="C1310" s="0"/>
      <c r="E1310" s="0"/>
      <c r="F1310" s="0"/>
      <c r="G1310" s="0"/>
      <c r="I1310" s="0"/>
      <c r="J1310" s="0"/>
      <c r="K1310" s="0"/>
      <c r="M1310" s="0"/>
      <c r="N1310" s="0"/>
      <c r="O1310" s="0"/>
      <c r="Q1310" s="0"/>
      <c r="R1310" s="0"/>
      <c r="S1310" s="0"/>
      <c r="U1310" s="0"/>
      <c r="V1310" s="0"/>
      <c r="W1310" s="0"/>
      <c r="Y1310" s="0"/>
      <c r="Z1310" s="0"/>
      <c r="AA1310" s="0"/>
      <c r="AC1310" s="0"/>
      <c r="AD1310" s="0"/>
      <c r="AE1310" s="0"/>
      <c r="AG1310" s="0"/>
      <c r="AH1310" s="0"/>
      <c r="AI1310" s="0"/>
      <c r="AK1310" s="0"/>
      <c r="AL1310" s="0"/>
      <c r="AM1310" s="0"/>
      <c r="AO1310" s="0"/>
      <c r="AP1310" s="0"/>
      <c r="AQ1310" s="0"/>
      <c r="AS1310" s="0"/>
      <c r="AT1310" s="0"/>
      <c r="AU1310" s="0"/>
      <c r="AW1310" s="0"/>
      <c r="AX1310" s="0"/>
      <c r="AY1310" s="0"/>
      <c r="BA1310" s="0"/>
      <c r="BB1310" s="0"/>
      <c r="BC1310" s="0"/>
      <c r="BE1310" s="0"/>
      <c r="BF1310" s="0"/>
      <c r="BG1310" s="0"/>
      <c r="BI1310" s="0"/>
      <c r="BJ1310" s="0"/>
      <c r="BK1310" s="0"/>
      <c r="BM1310" s="0"/>
      <c r="BN1310" s="0"/>
      <c r="BO1310" s="0"/>
    </row>
    <row r="1311" customFormat="false" ht="12.75" hidden="false" customHeight="false" outlineLevel="0" collapsed="false">
      <c r="A1311" s="0"/>
      <c r="B1311" s="0"/>
      <c r="C1311" s="0"/>
      <c r="E1311" s="0"/>
      <c r="F1311" s="0"/>
      <c r="G1311" s="0"/>
      <c r="I1311" s="0"/>
      <c r="J1311" s="0"/>
      <c r="K1311" s="0"/>
      <c r="M1311" s="0"/>
      <c r="N1311" s="0"/>
      <c r="O1311" s="0"/>
      <c r="Q1311" s="0"/>
      <c r="R1311" s="0"/>
      <c r="S1311" s="0"/>
      <c r="U1311" s="0"/>
      <c r="V1311" s="0"/>
      <c r="W1311" s="0"/>
      <c r="Y1311" s="0"/>
      <c r="Z1311" s="0"/>
      <c r="AA1311" s="0"/>
      <c r="AC1311" s="0"/>
      <c r="AD1311" s="0"/>
      <c r="AE1311" s="0"/>
      <c r="AG1311" s="0"/>
      <c r="AH1311" s="0"/>
      <c r="AI1311" s="0"/>
      <c r="AK1311" s="0"/>
      <c r="AL1311" s="0"/>
      <c r="AM1311" s="0"/>
      <c r="AO1311" s="0"/>
      <c r="AP1311" s="0"/>
      <c r="AQ1311" s="0"/>
      <c r="AS1311" s="0"/>
      <c r="AT1311" s="0"/>
      <c r="AU1311" s="0"/>
      <c r="AW1311" s="0"/>
      <c r="AX1311" s="0"/>
      <c r="AY1311" s="0"/>
      <c r="BA1311" s="0"/>
      <c r="BB1311" s="0"/>
      <c r="BC1311" s="0"/>
      <c r="BE1311" s="0"/>
      <c r="BF1311" s="0"/>
      <c r="BG1311" s="0"/>
      <c r="BI1311" s="0"/>
      <c r="BJ1311" s="0"/>
      <c r="BK1311" s="0"/>
      <c r="BM1311" s="0"/>
      <c r="BN1311" s="0"/>
      <c r="BO1311" s="0"/>
    </row>
    <row r="1312" customFormat="false" ht="12.75" hidden="false" customHeight="false" outlineLevel="0" collapsed="false">
      <c r="A1312" s="0"/>
      <c r="B1312" s="0"/>
      <c r="C1312" s="0"/>
      <c r="E1312" s="0"/>
      <c r="F1312" s="0"/>
      <c r="G1312" s="0"/>
      <c r="I1312" s="0"/>
      <c r="J1312" s="0"/>
      <c r="K1312" s="0"/>
      <c r="M1312" s="0"/>
      <c r="N1312" s="0"/>
      <c r="O1312" s="0"/>
      <c r="Q1312" s="0"/>
      <c r="R1312" s="0"/>
      <c r="S1312" s="0"/>
      <c r="U1312" s="0"/>
      <c r="V1312" s="0"/>
      <c r="W1312" s="0"/>
      <c r="Y1312" s="0"/>
      <c r="Z1312" s="0"/>
      <c r="AA1312" s="0"/>
      <c r="AC1312" s="0"/>
      <c r="AD1312" s="0"/>
      <c r="AE1312" s="0"/>
      <c r="AG1312" s="0"/>
      <c r="AH1312" s="0"/>
      <c r="AI1312" s="0"/>
      <c r="AK1312" s="0"/>
      <c r="AL1312" s="0"/>
      <c r="AM1312" s="0"/>
      <c r="AO1312" s="0"/>
      <c r="AP1312" s="0"/>
      <c r="AQ1312" s="0"/>
      <c r="AS1312" s="0"/>
      <c r="AT1312" s="0"/>
      <c r="AU1312" s="0"/>
      <c r="AW1312" s="0"/>
      <c r="AX1312" s="0"/>
      <c r="AY1312" s="0"/>
      <c r="BA1312" s="0"/>
      <c r="BB1312" s="0"/>
      <c r="BC1312" s="0"/>
      <c r="BE1312" s="0"/>
      <c r="BF1312" s="0"/>
      <c r="BG1312" s="0"/>
      <c r="BI1312" s="0"/>
      <c r="BJ1312" s="0"/>
      <c r="BK1312" s="0"/>
      <c r="BM1312" s="0"/>
      <c r="BN1312" s="0"/>
      <c r="BO1312" s="0"/>
    </row>
    <row r="1313" customFormat="false" ht="12.75" hidden="false" customHeight="false" outlineLevel="0" collapsed="false">
      <c r="A1313" s="0"/>
      <c r="B1313" s="0"/>
      <c r="C1313" s="0"/>
      <c r="E1313" s="0"/>
      <c r="F1313" s="0"/>
      <c r="G1313" s="0"/>
      <c r="I1313" s="0"/>
      <c r="J1313" s="0"/>
      <c r="K1313" s="0"/>
      <c r="M1313" s="0"/>
      <c r="N1313" s="0"/>
      <c r="O1313" s="0"/>
      <c r="Q1313" s="0"/>
      <c r="R1313" s="0"/>
      <c r="S1313" s="0"/>
      <c r="U1313" s="0"/>
      <c r="V1313" s="0"/>
      <c r="W1313" s="0"/>
      <c r="Y1313" s="0"/>
      <c r="Z1313" s="0"/>
      <c r="AA1313" s="0"/>
      <c r="AC1313" s="0"/>
      <c r="AD1313" s="0"/>
      <c r="AE1313" s="0"/>
      <c r="AG1313" s="0"/>
      <c r="AH1313" s="0"/>
      <c r="AI1313" s="0"/>
      <c r="AK1313" s="0"/>
      <c r="AL1313" s="0"/>
      <c r="AM1313" s="0"/>
      <c r="AO1313" s="0"/>
      <c r="AP1313" s="0"/>
      <c r="AQ1313" s="0"/>
      <c r="AS1313" s="0"/>
      <c r="AT1313" s="0"/>
      <c r="AU1313" s="0"/>
      <c r="AW1313" s="0"/>
      <c r="AX1313" s="0"/>
      <c r="AY1313" s="0"/>
      <c r="BA1313" s="0"/>
      <c r="BB1313" s="0"/>
      <c r="BC1313" s="0"/>
      <c r="BE1313" s="0"/>
      <c r="BF1313" s="0"/>
      <c r="BG1313" s="0"/>
      <c r="BI1313" s="0"/>
      <c r="BJ1313" s="0"/>
      <c r="BK1313" s="0"/>
      <c r="BM1313" s="0"/>
      <c r="BN1313" s="0"/>
      <c r="BO1313" s="0"/>
    </row>
    <row r="1314" customFormat="false" ht="12.75" hidden="false" customHeight="false" outlineLevel="0" collapsed="false">
      <c r="A1314" s="0"/>
      <c r="B1314" s="0"/>
      <c r="C1314" s="0"/>
      <c r="E1314" s="0"/>
      <c r="F1314" s="0"/>
      <c r="G1314" s="0"/>
      <c r="I1314" s="0"/>
      <c r="J1314" s="0"/>
      <c r="K1314" s="0"/>
      <c r="M1314" s="0"/>
      <c r="N1314" s="0"/>
      <c r="O1314" s="0"/>
      <c r="Q1314" s="0"/>
      <c r="R1314" s="0"/>
      <c r="S1314" s="0"/>
      <c r="U1314" s="0"/>
      <c r="V1314" s="0"/>
      <c r="W1314" s="0"/>
      <c r="Y1314" s="0"/>
      <c r="Z1314" s="0"/>
      <c r="AA1314" s="0"/>
      <c r="AC1314" s="0"/>
      <c r="AD1314" s="0"/>
      <c r="AE1314" s="0"/>
      <c r="AG1314" s="0"/>
      <c r="AH1314" s="0"/>
      <c r="AI1314" s="0"/>
      <c r="AK1314" s="0"/>
      <c r="AL1314" s="0"/>
      <c r="AM1314" s="0"/>
      <c r="AO1314" s="0"/>
      <c r="AP1314" s="0"/>
      <c r="AQ1314" s="0"/>
      <c r="AS1314" s="0"/>
      <c r="AT1314" s="0"/>
      <c r="AU1314" s="0"/>
      <c r="AW1314" s="0"/>
      <c r="AX1314" s="0"/>
      <c r="AY1314" s="0"/>
      <c r="BA1314" s="0"/>
      <c r="BB1314" s="0"/>
      <c r="BC1314" s="0"/>
      <c r="BE1314" s="0"/>
      <c r="BF1314" s="0"/>
      <c r="BG1314" s="0"/>
      <c r="BI1314" s="0"/>
      <c r="BJ1314" s="0"/>
      <c r="BK1314" s="0"/>
      <c r="BM1314" s="0"/>
      <c r="BN1314" s="0"/>
      <c r="BO1314" s="0"/>
    </row>
    <row r="1315" customFormat="false" ht="12.75" hidden="false" customHeight="false" outlineLevel="0" collapsed="false">
      <c r="A1315" s="0"/>
      <c r="B1315" s="0"/>
      <c r="C1315" s="0"/>
      <c r="E1315" s="0"/>
      <c r="F1315" s="0"/>
      <c r="G1315" s="0"/>
      <c r="I1315" s="0"/>
      <c r="J1315" s="0"/>
      <c r="K1315" s="0"/>
      <c r="M1315" s="0"/>
      <c r="N1315" s="0"/>
      <c r="O1315" s="0"/>
      <c r="Q1315" s="0"/>
      <c r="R1315" s="0"/>
      <c r="S1315" s="0"/>
      <c r="U1315" s="0"/>
      <c r="V1315" s="0"/>
      <c r="W1315" s="0"/>
      <c r="Y1315" s="0"/>
      <c r="Z1315" s="0"/>
      <c r="AA1315" s="0"/>
      <c r="AC1315" s="0"/>
      <c r="AD1315" s="0"/>
      <c r="AE1315" s="0"/>
      <c r="AG1315" s="0"/>
      <c r="AH1315" s="0"/>
      <c r="AI1315" s="0"/>
      <c r="AK1315" s="0"/>
      <c r="AL1315" s="0"/>
      <c r="AM1315" s="0"/>
      <c r="AO1315" s="0"/>
      <c r="AP1315" s="0"/>
      <c r="AQ1315" s="0"/>
      <c r="AS1315" s="0"/>
      <c r="AT1315" s="0"/>
      <c r="AU1315" s="0"/>
      <c r="AW1315" s="0"/>
      <c r="AX1315" s="0"/>
      <c r="AY1315" s="0"/>
      <c r="BA1315" s="0"/>
      <c r="BB1315" s="0"/>
      <c r="BC1315" s="0"/>
      <c r="BE1315" s="0"/>
      <c r="BF1315" s="0"/>
      <c r="BG1315" s="0"/>
      <c r="BI1315" s="0"/>
      <c r="BJ1315" s="0"/>
      <c r="BK1315" s="0"/>
      <c r="BM1315" s="0"/>
      <c r="BN1315" s="0"/>
      <c r="BO1315" s="0"/>
    </row>
    <row r="1316" customFormat="false" ht="12.75" hidden="false" customHeight="false" outlineLevel="0" collapsed="false">
      <c r="A1316" s="0"/>
      <c r="B1316" s="0"/>
      <c r="C1316" s="0"/>
      <c r="E1316" s="0"/>
      <c r="F1316" s="0"/>
      <c r="G1316" s="0"/>
      <c r="I1316" s="0"/>
      <c r="J1316" s="0"/>
      <c r="K1316" s="0"/>
      <c r="M1316" s="0"/>
      <c r="N1316" s="0"/>
      <c r="O1316" s="0"/>
      <c r="Q1316" s="0"/>
      <c r="R1316" s="0"/>
      <c r="S1316" s="0"/>
      <c r="U1316" s="0"/>
      <c r="V1316" s="0"/>
      <c r="W1316" s="0"/>
      <c r="Y1316" s="0"/>
      <c r="Z1316" s="0"/>
      <c r="AA1316" s="0"/>
      <c r="AC1316" s="0"/>
      <c r="AD1316" s="0"/>
      <c r="AE1316" s="0"/>
      <c r="AG1316" s="0"/>
      <c r="AH1316" s="0"/>
      <c r="AI1316" s="0"/>
      <c r="AK1316" s="0"/>
      <c r="AL1316" s="0"/>
      <c r="AM1316" s="0"/>
      <c r="AO1316" s="0"/>
      <c r="AP1316" s="0"/>
      <c r="AQ1316" s="0"/>
      <c r="AS1316" s="0"/>
      <c r="AT1316" s="0"/>
      <c r="AU1316" s="0"/>
      <c r="AW1316" s="0"/>
      <c r="AX1316" s="0"/>
      <c r="AY1316" s="0"/>
      <c r="BA1316" s="0"/>
      <c r="BB1316" s="0"/>
      <c r="BC1316" s="0"/>
      <c r="BE1316" s="0"/>
      <c r="BF1316" s="0"/>
      <c r="BG1316" s="0"/>
      <c r="BI1316" s="0"/>
      <c r="BJ1316" s="0"/>
      <c r="BK1316" s="0"/>
      <c r="BM1316" s="0"/>
      <c r="BN1316" s="0"/>
      <c r="BO1316" s="0"/>
    </row>
    <row r="1317" customFormat="false" ht="12.75" hidden="false" customHeight="false" outlineLevel="0" collapsed="false">
      <c r="A1317" s="0"/>
      <c r="B1317" s="0"/>
      <c r="C1317" s="0"/>
      <c r="E1317" s="0"/>
      <c r="F1317" s="0"/>
      <c r="G1317" s="0"/>
      <c r="I1317" s="0"/>
      <c r="J1317" s="0"/>
      <c r="K1317" s="0"/>
      <c r="M1317" s="0"/>
      <c r="N1317" s="0"/>
      <c r="O1317" s="0"/>
      <c r="Q1317" s="0"/>
      <c r="R1317" s="0"/>
      <c r="S1317" s="0"/>
      <c r="U1317" s="0"/>
      <c r="V1317" s="0"/>
      <c r="W1317" s="0"/>
      <c r="Y1317" s="0"/>
      <c r="Z1317" s="0"/>
      <c r="AA1317" s="0"/>
      <c r="AC1317" s="0"/>
      <c r="AD1317" s="0"/>
      <c r="AE1317" s="0"/>
      <c r="AG1317" s="0"/>
      <c r="AH1317" s="0"/>
      <c r="AI1317" s="0"/>
      <c r="AK1317" s="0"/>
      <c r="AL1317" s="0"/>
      <c r="AM1317" s="0"/>
      <c r="AO1317" s="0"/>
      <c r="AP1317" s="0"/>
      <c r="AQ1317" s="0"/>
      <c r="AS1317" s="0"/>
      <c r="AT1317" s="0"/>
      <c r="AU1317" s="0"/>
      <c r="AW1317" s="0"/>
      <c r="AX1317" s="0"/>
      <c r="AY1317" s="0"/>
      <c r="BA1317" s="0"/>
      <c r="BB1317" s="0"/>
      <c r="BC1317" s="0"/>
      <c r="BE1317" s="0"/>
      <c r="BF1317" s="0"/>
      <c r="BG1317" s="0"/>
      <c r="BI1317" s="0"/>
      <c r="BJ1317" s="0"/>
      <c r="BK1317" s="0"/>
      <c r="BM1317" s="0"/>
      <c r="BN1317" s="0"/>
      <c r="BO1317" s="0"/>
    </row>
    <row r="1318" customFormat="false" ht="12.75" hidden="false" customHeight="false" outlineLevel="0" collapsed="false">
      <c r="A1318" s="0"/>
      <c r="B1318" s="0"/>
      <c r="C1318" s="0"/>
      <c r="E1318" s="0"/>
      <c r="F1318" s="0"/>
      <c r="G1318" s="0"/>
      <c r="I1318" s="0"/>
      <c r="J1318" s="0"/>
      <c r="K1318" s="0"/>
      <c r="M1318" s="0"/>
      <c r="N1318" s="0"/>
      <c r="O1318" s="0"/>
      <c r="Q1318" s="0"/>
      <c r="R1318" s="0"/>
      <c r="S1318" s="0"/>
      <c r="U1318" s="0"/>
      <c r="V1318" s="0"/>
      <c r="W1318" s="0"/>
      <c r="Y1318" s="0"/>
      <c r="Z1318" s="0"/>
      <c r="AA1318" s="0"/>
      <c r="AC1318" s="0"/>
      <c r="AD1318" s="0"/>
      <c r="AE1318" s="0"/>
      <c r="AG1318" s="0"/>
      <c r="AH1318" s="0"/>
      <c r="AI1318" s="0"/>
      <c r="AK1318" s="0"/>
      <c r="AL1318" s="0"/>
      <c r="AM1318" s="0"/>
      <c r="AO1318" s="0"/>
      <c r="AP1318" s="0"/>
      <c r="AQ1318" s="0"/>
      <c r="AS1318" s="0"/>
      <c r="AT1318" s="0"/>
      <c r="AU1318" s="0"/>
      <c r="AW1318" s="0"/>
      <c r="AX1318" s="0"/>
      <c r="AY1318" s="0"/>
      <c r="BA1318" s="0"/>
      <c r="BB1318" s="0"/>
      <c r="BC1318" s="0"/>
      <c r="BE1318" s="0"/>
      <c r="BF1318" s="0"/>
      <c r="BG1318" s="0"/>
      <c r="BI1318" s="0"/>
      <c r="BJ1318" s="0"/>
      <c r="BK1318" s="0"/>
      <c r="BM1318" s="0"/>
      <c r="BN1318" s="0"/>
      <c r="BO1318" s="0"/>
    </row>
    <row r="1319" customFormat="false" ht="12.75" hidden="false" customHeight="false" outlineLevel="0" collapsed="false">
      <c r="A1319" s="0"/>
      <c r="B1319" s="0"/>
      <c r="C1319" s="0"/>
      <c r="E1319" s="0"/>
      <c r="F1319" s="0"/>
      <c r="G1319" s="0"/>
      <c r="I1319" s="0"/>
      <c r="J1319" s="0"/>
      <c r="K1319" s="0"/>
      <c r="M1319" s="0"/>
      <c r="N1319" s="0"/>
      <c r="O1319" s="0"/>
      <c r="Q1319" s="0"/>
      <c r="R1319" s="0"/>
      <c r="S1319" s="0"/>
      <c r="U1319" s="0"/>
      <c r="V1319" s="0"/>
      <c r="W1319" s="0"/>
      <c r="Y1319" s="0"/>
      <c r="Z1319" s="0"/>
      <c r="AA1319" s="0"/>
      <c r="AC1319" s="0"/>
      <c r="AD1319" s="0"/>
      <c r="AE1319" s="0"/>
      <c r="AG1319" s="0"/>
      <c r="AH1319" s="0"/>
      <c r="AI1319" s="0"/>
      <c r="AK1319" s="0"/>
      <c r="AL1319" s="0"/>
      <c r="AM1319" s="0"/>
      <c r="AO1319" s="0"/>
      <c r="AP1319" s="0"/>
      <c r="AQ1319" s="0"/>
      <c r="AS1319" s="0"/>
      <c r="AT1319" s="0"/>
      <c r="AU1319" s="0"/>
      <c r="AW1319" s="0"/>
      <c r="AX1319" s="0"/>
      <c r="AY1319" s="0"/>
      <c r="BA1319" s="0"/>
      <c r="BB1319" s="0"/>
      <c r="BC1319" s="0"/>
      <c r="BE1319" s="0"/>
      <c r="BF1319" s="0"/>
      <c r="BG1319" s="0"/>
      <c r="BI1319" s="0"/>
      <c r="BJ1319" s="0"/>
      <c r="BK1319" s="0"/>
      <c r="BM1319" s="0"/>
      <c r="BN1319" s="0"/>
      <c r="BO1319" s="0"/>
    </row>
    <row r="1320" customFormat="false" ht="12.75" hidden="false" customHeight="false" outlineLevel="0" collapsed="false">
      <c r="A1320" s="0"/>
      <c r="B1320" s="0"/>
      <c r="C1320" s="0"/>
      <c r="E1320" s="0"/>
      <c r="F1320" s="0"/>
      <c r="G1320" s="0"/>
      <c r="I1320" s="0"/>
      <c r="J1320" s="0"/>
      <c r="K1320" s="0"/>
      <c r="M1320" s="0"/>
      <c r="N1320" s="0"/>
      <c r="O1320" s="0"/>
      <c r="Q1320" s="0"/>
      <c r="R1320" s="0"/>
      <c r="S1320" s="0"/>
      <c r="U1320" s="0"/>
      <c r="V1320" s="0"/>
      <c r="W1320" s="0"/>
      <c r="Y1320" s="0"/>
      <c r="Z1320" s="0"/>
      <c r="AA1320" s="0"/>
      <c r="AC1320" s="0"/>
      <c r="AD1320" s="0"/>
      <c r="AE1320" s="0"/>
      <c r="AG1320" s="0"/>
      <c r="AH1320" s="0"/>
      <c r="AI1320" s="0"/>
      <c r="AK1320" s="0"/>
      <c r="AL1320" s="0"/>
      <c r="AM1320" s="0"/>
      <c r="AO1320" s="0"/>
      <c r="AP1320" s="0"/>
      <c r="AQ1320" s="0"/>
      <c r="AS1320" s="0"/>
      <c r="AT1320" s="0"/>
      <c r="AU1320" s="0"/>
      <c r="AW1320" s="0"/>
      <c r="AX1320" s="0"/>
      <c r="AY1320" s="0"/>
      <c r="BA1320" s="0"/>
      <c r="BB1320" s="0"/>
      <c r="BC1320" s="0"/>
      <c r="BE1320" s="0"/>
      <c r="BF1320" s="0"/>
      <c r="BG1320" s="0"/>
      <c r="BI1320" s="0"/>
      <c r="BJ1320" s="0"/>
      <c r="BK1320" s="0"/>
      <c r="BM1320" s="0"/>
      <c r="BN1320" s="0"/>
      <c r="BO1320" s="0"/>
    </row>
    <row r="1321" customFormat="false" ht="12.75" hidden="false" customHeight="false" outlineLevel="0" collapsed="false">
      <c r="A1321" s="0"/>
      <c r="B1321" s="0"/>
      <c r="C1321" s="0"/>
      <c r="E1321" s="0"/>
      <c r="F1321" s="0"/>
      <c r="G1321" s="0"/>
      <c r="I1321" s="0"/>
      <c r="J1321" s="0"/>
      <c r="K1321" s="0"/>
      <c r="M1321" s="0"/>
      <c r="N1321" s="0"/>
      <c r="O1321" s="0"/>
      <c r="Q1321" s="0"/>
      <c r="R1321" s="0"/>
      <c r="S1321" s="0"/>
      <c r="U1321" s="0"/>
      <c r="V1321" s="0"/>
      <c r="W1321" s="0"/>
      <c r="Y1321" s="0"/>
      <c r="Z1321" s="0"/>
      <c r="AA1321" s="0"/>
      <c r="AC1321" s="0"/>
      <c r="AD1321" s="0"/>
      <c r="AE1321" s="0"/>
      <c r="AG1321" s="0"/>
      <c r="AH1321" s="0"/>
      <c r="AI1321" s="0"/>
      <c r="AK1321" s="0"/>
      <c r="AL1321" s="0"/>
      <c r="AM1321" s="0"/>
      <c r="AO1321" s="0"/>
      <c r="AP1321" s="0"/>
      <c r="AQ1321" s="0"/>
      <c r="AS1321" s="0"/>
      <c r="AT1321" s="0"/>
      <c r="AU1321" s="0"/>
      <c r="AW1321" s="0"/>
      <c r="AX1321" s="0"/>
      <c r="AY1321" s="0"/>
      <c r="BA1321" s="0"/>
      <c r="BB1321" s="0"/>
      <c r="BC1321" s="0"/>
      <c r="BE1321" s="0"/>
      <c r="BF1321" s="0"/>
      <c r="BG1321" s="0"/>
      <c r="BI1321" s="0"/>
      <c r="BJ1321" s="0"/>
      <c r="BK1321" s="0"/>
      <c r="BM1321" s="0"/>
      <c r="BN1321" s="0"/>
      <c r="BO1321" s="0"/>
    </row>
    <row r="1322" customFormat="false" ht="12.75" hidden="false" customHeight="false" outlineLevel="0" collapsed="false">
      <c r="A1322" s="0"/>
      <c r="B1322" s="0"/>
      <c r="C1322" s="0"/>
      <c r="E1322" s="0"/>
      <c r="F1322" s="0"/>
      <c r="G1322" s="0"/>
      <c r="I1322" s="0"/>
      <c r="J1322" s="0"/>
      <c r="K1322" s="0"/>
      <c r="M1322" s="0"/>
      <c r="N1322" s="0"/>
      <c r="O1322" s="0"/>
      <c r="Q1322" s="0"/>
      <c r="R1322" s="0"/>
      <c r="S1322" s="0"/>
      <c r="U1322" s="0"/>
      <c r="V1322" s="0"/>
      <c r="W1322" s="0"/>
      <c r="Y1322" s="0"/>
      <c r="Z1322" s="0"/>
      <c r="AA1322" s="0"/>
      <c r="AC1322" s="0"/>
      <c r="AD1322" s="0"/>
      <c r="AE1322" s="0"/>
      <c r="AG1322" s="0"/>
      <c r="AH1322" s="0"/>
      <c r="AI1322" s="0"/>
      <c r="AK1322" s="0"/>
      <c r="AL1322" s="0"/>
      <c r="AM1322" s="0"/>
      <c r="AO1322" s="0"/>
      <c r="AP1322" s="0"/>
      <c r="AQ1322" s="0"/>
      <c r="AS1322" s="0"/>
      <c r="AT1322" s="0"/>
      <c r="AU1322" s="0"/>
      <c r="AW1322" s="0"/>
      <c r="AX1322" s="0"/>
      <c r="AY1322" s="0"/>
      <c r="BA1322" s="0"/>
      <c r="BB1322" s="0"/>
      <c r="BC1322" s="0"/>
      <c r="BE1322" s="0"/>
      <c r="BF1322" s="0"/>
      <c r="BG1322" s="0"/>
      <c r="BI1322" s="0"/>
      <c r="BJ1322" s="0"/>
      <c r="BK1322" s="0"/>
      <c r="BM1322" s="0"/>
      <c r="BN1322" s="0"/>
      <c r="BO1322" s="0"/>
    </row>
    <row r="1323" customFormat="false" ht="12.75" hidden="false" customHeight="false" outlineLevel="0" collapsed="false">
      <c r="A1323" s="0"/>
      <c r="B1323" s="0"/>
      <c r="C1323" s="0"/>
      <c r="E1323" s="0"/>
      <c r="F1323" s="0"/>
      <c r="G1323" s="0"/>
      <c r="I1323" s="0"/>
      <c r="J1323" s="0"/>
      <c r="K1323" s="0"/>
      <c r="M1323" s="0"/>
      <c r="N1323" s="0"/>
      <c r="O1323" s="0"/>
      <c r="Q1323" s="0"/>
      <c r="R1323" s="0"/>
      <c r="S1323" s="0"/>
      <c r="U1323" s="0"/>
      <c r="V1323" s="0"/>
      <c r="W1323" s="0"/>
      <c r="Y1323" s="0"/>
      <c r="Z1323" s="0"/>
      <c r="AA1323" s="0"/>
      <c r="AC1323" s="0"/>
      <c r="AD1323" s="0"/>
      <c r="AE1323" s="0"/>
      <c r="AG1323" s="0"/>
      <c r="AH1323" s="0"/>
      <c r="AI1323" s="0"/>
      <c r="AK1323" s="0"/>
      <c r="AL1323" s="0"/>
      <c r="AM1323" s="0"/>
      <c r="AO1323" s="0"/>
      <c r="AP1323" s="0"/>
      <c r="AQ1323" s="0"/>
      <c r="AS1323" s="0"/>
      <c r="AT1323" s="0"/>
      <c r="AU1323" s="0"/>
      <c r="AW1323" s="0"/>
      <c r="AX1323" s="0"/>
      <c r="AY1323" s="0"/>
      <c r="BA1323" s="0"/>
      <c r="BB1323" s="0"/>
      <c r="BC1323" s="0"/>
      <c r="BE1323" s="0"/>
      <c r="BF1323" s="0"/>
      <c r="BG1323" s="0"/>
      <c r="BI1323" s="0"/>
      <c r="BJ1323" s="0"/>
      <c r="BK1323" s="0"/>
      <c r="BM1323" s="0"/>
      <c r="BN1323" s="0"/>
      <c r="BO1323" s="0"/>
    </row>
    <row r="1324" customFormat="false" ht="12.75" hidden="false" customHeight="false" outlineLevel="0" collapsed="false">
      <c r="A1324" s="0"/>
      <c r="B1324" s="0"/>
      <c r="C1324" s="0"/>
      <c r="E1324" s="0"/>
      <c r="F1324" s="0"/>
      <c r="G1324" s="0"/>
      <c r="I1324" s="0"/>
      <c r="J1324" s="0"/>
      <c r="K1324" s="0"/>
      <c r="M1324" s="0"/>
      <c r="N1324" s="0"/>
      <c r="O1324" s="0"/>
      <c r="Q1324" s="0"/>
      <c r="R1324" s="0"/>
      <c r="S1324" s="0"/>
      <c r="U1324" s="0"/>
      <c r="V1324" s="0"/>
      <c r="W1324" s="0"/>
      <c r="Y1324" s="0"/>
      <c r="Z1324" s="0"/>
      <c r="AA1324" s="0"/>
      <c r="AC1324" s="0"/>
      <c r="AD1324" s="0"/>
      <c r="AE1324" s="0"/>
      <c r="AG1324" s="0"/>
      <c r="AH1324" s="0"/>
      <c r="AI1324" s="0"/>
      <c r="AK1324" s="0"/>
      <c r="AL1324" s="0"/>
      <c r="AM1324" s="0"/>
      <c r="AO1324" s="0"/>
      <c r="AP1324" s="0"/>
      <c r="AQ1324" s="0"/>
      <c r="AS1324" s="0"/>
      <c r="AT1324" s="0"/>
      <c r="AU1324" s="0"/>
      <c r="AW1324" s="0"/>
      <c r="AX1324" s="0"/>
      <c r="AY1324" s="0"/>
      <c r="BA1324" s="0"/>
      <c r="BB1324" s="0"/>
      <c r="BC1324" s="0"/>
      <c r="BE1324" s="0"/>
      <c r="BF1324" s="0"/>
      <c r="BG1324" s="0"/>
      <c r="BI1324" s="0"/>
      <c r="BJ1324" s="0"/>
      <c r="BK1324" s="0"/>
      <c r="BM1324" s="0"/>
      <c r="BN1324" s="0"/>
      <c r="BO1324" s="0"/>
    </row>
    <row r="1325" customFormat="false" ht="12.75" hidden="false" customHeight="false" outlineLevel="0" collapsed="false">
      <c r="A1325" s="0"/>
      <c r="B1325" s="0"/>
      <c r="C1325" s="0"/>
      <c r="E1325" s="0"/>
      <c r="F1325" s="0"/>
      <c r="G1325" s="0"/>
      <c r="I1325" s="0"/>
      <c r="J1325" s="0"/>
      <c r="K1325" s="0"/>
      <c r="M1325" s="0"/>
      <c r="N1325" s="0"/>
      <c r="O1325" s="0"/>
      <c r="Q1325" s="0"/>
      <c r="R1325" s="0"/>
      <c r="S1325" s="0"/>
      <c r="U1325" s="0"/>
      <c r="V1325" s="0"/>
      <c r="W1325" s="0"/>
      <c r="Y1325" s="0"/>
      <c r="Z1325" s="0"/>
      <c r="AA1325" s="0"/>
      <c r="AC1325" s="0"/>
      <c r="AD1325" s="0"/>
      <c r="AE1325" s="0"/>
      <c r="AG1325" s="0"/>
      <c r="AH1325" s="0"/>
      <c r="AI1325" s="0"/>
      <c r="AK1325" s="0"/>
      <c r="AL1325" s="0"/>
      <c r="AM1325" s="0"/>
      <c r="AO1325" s="0"/>
      <c r="AP1325" s="0"/>
      <c r="AQ1325" s="0"/>
      <c r="AS1325" s="0"/>
      <c r="AT1325" s="0"/>
      <c r="AU1325" s="0"/>
      <c r="AW1325" s="0"/>
      <c r="AX1325" s="0"/>
      <c r="AY1325" s="0"/>
      <c r="BA1325" s="0"/>
      <c r="BB1325" s="0"/>
      <c r="BC1325" s="0"/>
      <c r="BE1325" s="0"/>
      <c r="BF1325" s="0"/>
      <c r="BG1325" s="0"/>
      <c r="BI1325" s="0"/>
      <c r="BJ1325" s="0"/>
      <c r="BK1325" s="0"/>
      <c r="BM1325" s="0"/>
      <c r="BN1325" s="0"/>
      <c r="BO1325" s="0"/>
    </row>
    <row r="1326" customFormat="false" ht="12.75" hidden="false" customHeight="false" outlineLevel="0" collapsed="false">
      <c r="A1326" s="0"/>
      <c r="B1326" s="0"/>
      <c r="C1326" s="0"/>
      <c r="E1326" s="0"/>
      <c r="F1326" s="0"/>
      <c r="G1326" s="0"/>
      <c r="I1326" s="0"/>
      <c r="J1326" s="0"/>
      <c r="K1326" s="0"/>
      <c r="M1326" s="0"/>
      <c r="N1326" s="0"/>
      <c r="O1326" s="0"/>
      <c r="Q1326" s="0"/>
      <c r="R1326" s="0"/>
      <c r="S1326" s="0"/>
      <c r="U1326" s="0"/>
      <c r="V1326" s="0"/>
      <c r="W1326" s="0"/>
      <c r="Y1326" s="0"/>
      <c r="Z1326" s="0"/>
      <c r="AA1326" s="0"/>
      <c r="AC1326" s="0"/>
      <c r="AD1326" s="0"/>
      <c r="AE1326" s="0"/>
      <c r="AG1326" s="0"/>
      <c r="AH1326" s="0"/>
      <c r="AI1326" s="0"/>
      <c r="AK1326" s="0"/>
      <c r="AL1326" s="0"/>
      <c r="AM1326" s="0"/>
      <c r="AO1326" s="0"/>
      <c r="AP1326" s="0"/>
      <c r="AQ1326" s="0"/>
      <c r="AS1326" s="0"/>
      <c r="AT1326" s="0"/>
      <c r="AU1326" s="0"/>
      <c r="AW1326" s="0"/>
      <c r="AX1326" s="0"/>
      <c r="AY1326" s="0"/>
      <c r="BA1326" s="0"/>
      <c r="BB1326" s="0"/>
      <c r="BC1326" s="0"/>
      <c r="BE1326" s="0"/>
      <c r="BF1326" s="0"/>
      <c r="BG1326" s="0"/>
      <c r="BI1326" s="0"/>
      <c r="BJ1326" s="0"/>
      <c r="BK1326" s="0"/>
      <c r="BM1326" s="0"/>
      <c r="BN1326" s="0"/>
      <c r="BO1326" s="0"/>
    </row>
    <row r="1327" customFormat="false" ht="12.75" hidden="false" customHeight="false" outlineLevel="0" collapsed="false">
      <c r="A1327" s="0"/>
      <c r="B1327" s="0"/>
      <c r="C1327" s="0"/>
      <c r="E1327" s="0"/>
      <c r="F1327" s="0"/>
      <c r="G1327" s="0"/>
      <c r="I1327" s="0"/>
      <c r="J1327" s="0"/>
      <c r="K1327" s="0"/>
      <c r="M1327" s="0"/>
      <c r="N1327" s="0"/>
      <c r="O1327" s="0"/>
      <c r="Q1327" s="0"/>
      <c r="R1327" s="0"/>
      <c r="S1327" s="0"/>
      <c r="U1327" s="0"/>
      <c r="V1327" s="0"/>
      <c r="W1327" s="0"/>
      <c r="Y1327" s="0"/>
      <c r="Z1327" s="0"/>
      <c r="AA1327" s="0"/>
      <c r="AC1327" s="0"/>
      <c r="AD1327" s="0"/>
      <c r="AE1327" s="0"/>
      <c r="AG1327" s="0"/>
      <c r="AH1327" s="0"/>
      <c r="AI1327" s="0"/>
      <c r="AK1327" s="0"/>
      <c r="AL1327" s="0"/>
      <c r="AM1327" s="0"/>
      <c r="AO1327" s="0"/>
      <c r="AP1327" s="0"/>
      <c r="AQ1327" s="0"/>
      <c r="AS1327" s="0"/>
      <c r="AT1327" s="0"/>
      <c r="AU1327" s="0"/>
      <c r="AW1327" s="0"/>
      <c r="AX1327" s="0"/>
      <c r="AY1327" s="0"/>
      <c r="BA1327" s="0"/>
      <c r="BB1327" s="0"/>
      <c r="BC1327" s="0"/>
      <c r="BE1327" s="0"/>
      <c r="BF1327" s="0"/>
      <c r="BG1327" s="0"/>
      <c r="BI1327" s="0"/>
      <c r="BJ1327" s="0"/>
      <c r="BK1327" s="0"/>
      <c r="BM1327" s="0"/>
      <c r="BN1327" s="0"/>
      <c r="BO1327" s="0"/>
    </row>
    <row r="1328" customFormat="false" ht="12.75" hidden="false" customHeight="false" outlineLevel="0" collapsed="false">
      <c r="A1328" s="0"/>
      <c r="B1328" s="0"/>
      <c r="C1328" s="0"/>
      <c r="E1328" s="0"/>
      <c r="F1328" s="0"/>
      <c r="G1328" s="0"/>
      <c r="I1328" s="0"/>
      <c r="J1328" s="0"/>
      <c r="K1328" s="0"/>
      <c r="M1328" s="0"/>
      <c r="N1328" s="0"/>
      <c r="O1328" s="0"/>
      <c r="Q1328" s="0"/>
      <c r="R1328" s="0"/>
      <c r="S1328" s="0"/>
      <c r="U1328" s="0"/>
      <c r="V1328" s="0"/>
      <c r="W1328" s="0"/>
      <c r="Y1328" s="0"/>
      <c r="Z1328" s="0"/>
      <c r="AA1328" s="0"/>
      <c r="AC1328" s="0"/>
      <c r="AD1328" s="0"/>
      <c r="AE1328" s="0"/>
      <c r="AG1328" s="0"/>
      <c r="AH1328" s="0"/>
      <c r="AI1328" s="0"/>
      <c r="AK1328" s="0"/>
      <c r="AL1328" s="0"/>
      <c r="AM1328" s="0"/>
      <c r="AO1328" s="0"/>
      <c r="AP1328" s="0"/>
      <c r="AQ1328" s="0"/>
      <c r="AS1328" s="0"/>
      <c r="AT1328" s="0"/>
      <c r="AU1328" s="0"/>
      <c r="AW1328" s="0"/>
      <c r="AX1328" s="0"/>
      <c r="AY1328" s="0"/>
      <c r="BA1328" s="0"/>
      <c r="BB1328" s="0"/>
      <c r="BC1328" s="0"/>
      <c r="BE1328" s="0"/>
      <c r="BF1328" s="0"/>
      <c r="BG1328" s="0"/>
      <c r="BI1328" s="0"/>
      <c r="BJ1328" s="0"/>
      <c r="BK1328" s="0"/>
      <c r="BM1328" s="0"/>
      <c r="BN1328" s="0"/>
      <c r="BO1328" s="0"/>
    </row>
    <row r="1329" customFormat="false" ht="12.75" hidden="false" customHeight="false" outlineLevel="0" collapsed="false">
      <c r="A1329" s="0"/>
      <c r="B1329" s="0"/>
      <c r="C1329" s="0"/>
      <c r="E1329" s="0"/>
      <c r="F1329" s="0"/>
      <c r="G1329" s="0"/>
      <c r="I1329" s="0"/>
      <c r="J1329" s="0"/>
      <c r="K1329" s="0"/>
      <c r="M1329" s="0"/>
      <c r="N1329" s="0"/>
      <c r="O1329" s="0"/>
      <c r="Q1329" s="0"/>
      <c r="R1329" s="0"/>
      <c r="S1329" s="0"/>
      <c r="U1329" s="0"/>
      <c r="V1329" s="0"/>
      <c r="W1329" s="0"/>
      <c r="Y1329" s="0"/>
      <c r="Z1329" s="0"/>
      <c r="AA1329" s="0"/>
      <c r="AC1329" s="0"/>
      <c r="AD1329" s="0"/>
      <c r="AE1329" s="0"/>
      <c r="AG1329" s="0"/>
      <c r="AH1329" s="0"/>
      <c r="AI1329" s="0"/>
      <c r="AK1329" s="0"/>
      <c r="AL1329" s="0"/>
      <c r="AM1329" s="0"/>
      <c r="AO1329" s="0"/>
      <c r="AP1329" s="0"/>
      <c r="AQ1329" s="0"/>
      <c r="AS1329" s="0"/>
      <c r="AT1329" s="0"/>
      <c r="AU1329" s="0"/>
      <c r="AW1329" s="0"/>
      <c r="AX1329" s="0"/>
      <c r="AY1329" s="0"/>
      <c r="BA1329" s="0"/>
      <c r="BB1329" s="0"/>
      <c r="BC1329" s="0"/>
      <c r="BE1329" s="0"/>
      <c r="BF1329" s="0"/>
      <c r="BG1329" s="0"/>
      <c r="BI1329" s="0"/>
      <c r="BJ1329" s="0"/>
      <c r="BK1329" s="0"/>
      <c r="BM1329" s="0"/>
      <c r="BN1329" s="0"/>
      <c r="BO1329" s="0"/>
    </row>
    <row r="1330" customFormat="false" ht="12.75" hidden="false" customHeight="false" outlineLevel="0" collapsed="false">
      <c r="A1330" s="0"/>
      <c r="B1330" s="0"/>
      <c r="C1330" s="0"/>
      <c r="E1330" s="0"/>
      <c r="F1330" s="0"/>
      <c r="G1330" s="0"/>
      <c r="I1330" s="0"/>
      <c r="J1330" s="0"/>
      <c r="K1330" s="0"/>
      <c r="M1330" s="0"/>
      <c r="N1330" s="0"/>
      <c r="O1330" s="0"/>
      <c r="Q1330" s="0"/>
      <c r="R1330" s="0"/>
      <c r="S1330" s="0"/>
      <c r="U1330" s="0"/>
      <c r="V1330" s="0"/>
      <c r="W1330" s="0"/>
      <c r="Y1330" s="0"/>
      <c r="Z1330" s="0"/>
      <c r="AA1330" s="0"/>
      <c r="AC1330" s="0"/>
      <c r="AD1330" s="0"/>
      <c r="AE1330" s="0"/>
      <c r="AG1330" s="0"/>
      <c r="AH1330" s="0"/>
      <c r="AI1330" s="0"/>
      <c r="AK1330" s="0"/>
      <c r="AL1330" s="0"/>
      <c r="AM1330" s="0"/>
      <c r="AO1330" s="0"/>
      <c r="AP1330" s="0"/>
      <c r="AQ1330" s="0"/>
      <c r="AS1330" s="0"/>
      <c r="AT1330" s="0"/>
      <c r="AU1330" s="0"/>
      <c r="AW1330" s="0"/>
      <c r="AX1330" s="0"/>
      <c r="AY1330" s="0"/>
      <c r="BA1330" s="0"/>
      <c r="BB1330" s="0"/>
      <c r="BC1330" s="0"/>
      <c r="BE1330" s="0"/>
      <c r="BF1330" s="0"/>
      <c r="BG1330" s="0"/>
      <c r="BI1330" s="0"/>
      <c r="BJ1330" s="0"/>
      <c r="BK1330" s="0"/>
      <c r="BM1330" s="0"/>
      <c r="BN1330" s="0"/>
      <c r="BO1330" s="0"/>
    </row>
    <row r="1331" customFormat="false" ht="12.75" hidden="false" customHeight="false" outlineLevel="0" collapsed="false">
      <c r="A1331" s="0"/>
      <c r="B1331" s="0"/>
      <c r="C1331" s="0"/>
      <c r="E1331" s="0"/>
      <c r="F1331" s="0"/>
      <c r="G1331" s="0"/>
      <c r="I1331" s="0"/>
      <c r="J1331" s="0"/>
      <c r="K1331" s="0"/>
      <c r="M1331" s="0"/>
      <c r="N1331" s="0"/>
      <c r="O1331" s="0"/>
      <c r="Q1331" s="0"/>
      <c r="R1331" s="0"/>
      <c r="S1331" s="0"/>
      <c r="U1331" s="0"/>
      <c r="V1331" s="0"/>
      <c r="W1331" s="0"/>
      <c r="Y1331" s="0"/>
      <c r="Z1331" s="0"/>
      <c r="AA1331" s="0"/>
      <c r="AC1331" s="0"/>
      <c r="AD1331" s="0"/>
      <c r="AE1331" s="0"/>
      <c r="AG1331" s="0"/>
      <c r="AH1331" s="0"/>
      <c r="AI1331" s="0"/>
      <c r="AK1331" s="0"/>
      <c r="AL1331" s="0"/>
      <c r="AM1331" s="0"/>
      <c r="AO1331" s="0"/>
      <c r="AP1331" s="0"/>
      <c r="AQ1331" s="0"/>
      <c r="AS1331" s="0"/>
      <c r="AT1331" s="0"/>
      <c r="AU1331" s="0"/>
      <c r="AW1331" s="0"/>
      <c r="AX1331" s="0"/>
      <c r="AY1331" s="0"/>
      <c r="BA1331" s="0"/>
      <c r="BB1331" s="0"/>
      <c r="BC1331" s="0"/>
      <c r="BE1331" s="0"/>
      <c r="BF1331" s="0"/>
      <c r="BG1331" s="0"/>
      <c r="BI1331" s="0"/>
      <c r="BJ1331" s="0"/>
      <c r="BK1331" s="0"/>
      <c r="BM1331" s="0"/>
      <c r="BN1331" s="0"/>
      <c r="BO1331" s="0"/>
    </row>
    <row r="1332" customFormat="false" ht="12.75" hidden="false" customHeight="false" outlineLevel="0" collapsed="false">
      <c r="A1332" s="0"/>
      <c r="B1332" s="0"/>
      <c r="C1332" s="0"/>
      <c r="E1332" s="0"/>
      <c r="F1332" s="0"/>
      <c r="G1332" s="0"/>
      <c r="I1332" s="0"/>
      <c r="J1332" s="0"/>
      <c r="K1332" s="0"/>
      <c r="M1332" s="0"/>
      <c r="N1332" s="0"/>
      <c r="O1332" s="0"/>
      <c r="Q1332" s="0"/>
      <c r="R1332" s="0"/>
      <c r="S1332" s="0"/>
      <c r="U1332" s="0"/>
      <c r="V1332" s="0"/>
      <c r="W1332" s="0"/>
      <c r="Y1332" s="0"/>
      <c r="Z1332" s="0"/>
      <c r="AA1332" s="0"/>
      <c r="AC1332" s="0"/>
      <c r="AD1332" s="0"/>
      <c r="AE1332" s="0"/>
      <c r="AG1332" s="0"/>
      <c r="AH1332" s="0"/>
      <c r="AI1332" s="0"/>
      <c r="AK1332" s="0"/>
      <c r="AL1332" s="0"/>
      <c r="AM1332" s="0"/>
      <c r="AO1332" s="0"/>
      <c r="AP1332" s="0"/>
      <c r="AQ1332" s="0"/>
      <c r="AS1332" s="0"/>
      <c r="AT1332" s="0"/>
      <c r="AU1332" s="0"/>
      <c r="AW1332" s="0"/>
      <c r="AX1332" s="0"/>
      <c r="AY1332" s="0"/>
      <c r="BA1332" s="0"/>
      <c r="BB1332" s="0"/>
      <c r="BC1332" s="0"/>
      <c r="BE1332" s="0"/>
      <c r="BF1332" s="0"/>
      <c r="BG1332" s="0"/>
      <c r="BI1332" s="0"/>
      <c r="BJ1332" s="0"/>
      <c r="BK1332" s="0"/>
      <c r="BM1332" s="0"/>
      <c r="BN1332" s="0"/>
      <c r="BO1332" s="0"/>
    </row>
    <row r="1333" customFormat="false" ht="12.75" hidden="false" customHeight="false" outlineLevel="0" collapsed="false">
      <c r="A1333" s="0"/>
      <c r="B1333" s="0"/>
      <c r="C1333" s="0"/>
      <c r="E1333" s="0"/>
      <c r="F1333" s="0"/>
      <c r="G1333" s="0"/>
      <c r="I1333" s="0"/>
      <c r="J1333" s="0"/>
      <c r="K1333" s="0"/>
      <c r="M1333" s="0"/>
      <c r="N1333" s="0"/>
      <c r="O1333" s="0"/>
      <c r="Q1333" s="0"/>
      <c r="R1333" s="0"/>
      <c r="S1333" s="0"/>
      <c r="U1333" s="0"/>
      <c r="V1333" s="0"/>
      <c r="W1333" s="0"/>
      <c r="Y1333" s="0"/>
      <c r="Z1333" s="0"/>
      <c r="AA1333" s="0"/>
      <c r="AC1333" s="0"/>
      <c r="AD1333" s="0"/>
      <c r="AE1333" s="0"/>
      <c r="AG1333" s="0"/>
      <c r="AH1333" s="0"/>
      <c r="AI1333" s="0"/>
      <c r="AK1333" s="0"/>
      <c r="AL1333" s="0"/>
      <c r="AM1333" s="0"/>
      <c r="AO1333" s="0"/>
      <c r="AP1333" s="0"/>
      <c r="AQ1333" s="0"/>
      <c r="AS1333" s="0"/>
      <c r="AT1333" s="0"/>
      <c r="AU1333" s="0"/>
      <c r="AW1333" s="0"/>
      <c r="AX1333" s="0"/>
      <c r="AY1333" s="0"/>
      <c r="BA1333" s="0"/>
      <c r="BB1333" s="0"/>
      <c r="BC1333" s="0"/>
      <c r="BE1333" s="0"/>
      <c r="BF1333" s="0"/>
      <c r="BG1333" s="0"/>
      <c r="BI1333" s="0"/>
      <c r="BJ1333" s="0"/>
      <c r="BK1333" s="0"/>
      <c r="BM1333" s="0"/>
      <c r="BN1333" s="0"/>
      <c r="BO1333" s="0"/>
    </row>
    <row r="1334" customFormat="false" ht="12.75" hidden="false" customHeight="false" outlineLevel="0" collapsed="false">
      <c r="A1334" s="0"/>
      <c r="B1334" s="0"/>
      <c r="C1334" s="0"/>
      <c r="E1334" s="0"/>
      <c r="F1334" s="0"/>
      <c r="G1334" s="0"/>
      <c r="I1334" s="0"/>
      <c r="J1334" s="0"/>
      <c r="K1334" s="0"/>
      <c r="M1334" s="0"/>
      <c r="N1334" s="0"/>
      <c r="O1334" s="0"/>
      <c r="Q1334" s="0"/>
      <c r="R1334" s="0"/>
      <c r="S1334" s="0"/>
      <c r="U1334" s="0"/>
      <c r="V1334" s="0"/>
      <c r="W1334" s="0"/>
      <c r="Y1334" s="0"/>
      <c r="Z1334" s="0"/>
      <c r="AA1334" s="0"/>
      <c r="AC1334" s="0"/>
      <c r="AD1334" s="0"/>
      <c r="AE1334" s="0"/>
      <c r="AG1334" s="0"/>
      <c r="AH1334" s="0"/>
      <c r="AI1334" s="0"/>
      <c r="AK1334" s="0"/>
      <c r="AL1334" s="0"/>
      <c r="AM1334" s="0"/>
      <c r="AO1334" s="0"/>
      <c r="AP1334" s="0"/>
      <c r="AQ1334" s="0"/>
      <c r="AS1334" s="0"/>
      <c r="AT1334" s="0"/>
      <c r="AU1334" s="0"/>
      <c r="AW1334" s="0"/>
      <c r="AX1334" s="0"/>
      <c r="AY1334" s="0"/>
      <c r="BA1334" s="0"/>
      <c r="BB1334" s="0"/>
      <c r="BC1334" s="0"/>
      <c r="BE1334" s="0"/>
      <c r="BF1334" s="0"/>
      <c r="BG1334" s="0"/>
      <c r="BI1334" s="0"/>
      <c r="BJ1334" s="0"/>
      <c r="BK1334" s="0"/>
      <c r="BM1334" s="0"/>
      <c r="BN1334" s="0"/>
      <c r="BO1334" s="0"/>
    </row>
    <row r="1335" customFormat="false" ht="12.75" hidden="false" customHeight="false" outlineLevel="0" collapsed="false">
      <c r="A1335" s="0"/>
      <c r="B1335" s="0"/>
      <c r="C1335" s="0"/>
      <c r="E1335" s="0"/>
      <c r="F1335" s="0"/>
      <c r="G1335" s="0"/>
      <c r="I1335" s="0"/>
      <c r="J1335" s="0"/>
      <c r="K1335" s="0"/>
      <c r="M1335" s="0"/>
      <c r="N1335" s="0"/>
      <c r="O1335" s="0"/>
      <c r="Q1335" s="0"/>
      <c r="R1335" s="0"/>
      <c r="S1335" s="0"/>
      <c r="U1335" s="0"/>
      <c r="V1335" s="0"/>
      <c r="W1335" s="0"/>
      <c r="Y1335" s="0"/>
      <c r="Z1335" s="0"/>
      <c r="AA1335" s="0"/>
      <c r="AC1335" s="0"/>
      <c r="AD1335" s="0"/>
      <c r="AE1335" s="0"/>
      <c r="AG1335" s="0"/>
      <c r="AH1335" s="0"/>
      <c r="AI1335" s="0"/>
      <c r="AK1335" s="0"/>
      <c r="AL1335" s="0"/>
      <c r="AM1335" s="0"/>
      <c r="AO1335" s="0"/>
      <c r="AP1335" s="0"/>
      <c r="AQ1335" s="0"/>
      <c r="AS1335" s="0"/>
      <c r="AT1335" s="0"/>
      <c r="AU1335" s="0"/>
      <c r="AW1335" s="0"/>
      <c r="AX1335" s="0"/>
      <c r="AY1335" s="0"/>
      <c r="BA1335" s="0"/>
      <c r="BB1335" s="0"/>
      <c r="BC1335" s="0"/>
      <c r="BE1335" s="0"/>
      <c r="BF1335" s="0"/>
      <c r="BG1335" s="0"/>
      <c r="BI1335" s="0"/>
      <c r="BJ1335" s="0"/>
      <c r="BK1335" s="0"/>
      <c r="BM1335" s="0"/>
      <c r="BN1335" s="0"/>
      <c r="BO1335" s="0"/>
    </row>
    <row r="1336" customFormat="false" ht="12.75" hidden="false" customHeight="false" outlineLevel="0" collapsed="false">
      <c r="A1336" s="0"/>
      <c r="B1336" s="0"/>
      <c r="C1336" s="0"/>
      <c r="E1336" s="0"/>
      <c r="F1336" s="0"/>
      <c r="G1336" s="0"/>
      <c r="I1336" s="0"/>
      <c r="J1336" s="0"/>
      <c r="K1336" s="0"/>
      <c r="M1336" s="0"/>
      <c r="N1336" s="0"/>
      <c r="O1336" s="0"/>
      <c r="Q1336" s="0"/>
      <c r="R1336" s="0"/>
      <c r="S1336" s="0"/>
      <c r="U1336" s="0"/>
      <c r="V1336" s="0"/>
      <c r="W1336" s="0"/>
      <c r="Y1336" s="0"/>
      <c r="Z1336" s="0"/>
      <c r="AA1336" s="0"/>
      <c r="AC1336" s="0"/>
      <c r="AD1336" s="0"/>
      <c r="AE1336" s="0"/>
      <c r="AG1336" s="0"/>
      <c r="AH1336" s="0"/>
      <c r="AI1336" s="0"/>
      <c r="AK1336" s="0"/>
      <c r="AL1336" s="0"/>
      <c r="AM1336" s="0"/>
      <c r="AO1336" s="0"/>
      <c r="AP1336" s="0"/>
      <c r="AQ1336" s="0"/>
      <c r="AS1336" s="0"/>
      <c r="AT1336" s="0"/>
      <c r="AU1336" s="0"/>
      <c r="AW1336" s="0"/>
      <c r="AX1336" s="0"/>
      <c r="AY1336" s="0"/>
      <c r="BA1336" s="0"/>
      <c r="BB1336" s="0"/>
      <c r="BC1336" s="0"/>
      <c r="BE1336" s="0"/>
      <c r="BF1336" s="0"/>
      <c r="BG1336" s="0"/>
      <c r="BI1336" s="0"/>
      <c r="BJ1336" s="0"/>
      <c r="BK1336" s="0"/>
      <c r="BM1336" s="0"/>
      <c r="BN1336" s="0"/>
      <c r="BO1336" s="0"/>
    </row>
    <row r="1337" customFormat="false" ht="12.75" hidden="false" customHeight="false" outlineLevel="0" collapsed="false">
      <c r="A1337" s="0"/>
      <c r="B1337" s="0"/>
      <c r="C1337" s="0"/>
      <c r="E1337" s="0"/>
      <c r="F1337" s="0"/>
      <c r="G1337" s="0"/>
      <c r="I1337" s="0"/>
      <c r="J1337" s="0"/>
      <c r="K1337" s="0"/>
      <c r="M1337" s="0"/>
      <c r="N1337" s="0"/>
      <c r="O1337" s="0"/>
      <c r="Q1337" s="0"/>
      <c r="R1337" s="0"/>
      <c r="S1337" s="0"/>
      <c r="U1337" s="0"/>
      <c r="V1337" s="0"/>
      <c r="W1337" s="0"/>
      <c r="Y1337" s="0"/>
      <c r="Z1337" s="0"/>
      <c r="AA1337" s="0"/>
      <c r="AC1337" s="0"/>
      <c r="AD1337" s="0"/>
      <c r="AE1337" s="0"/>
      <c r="AG1337" s="0"/>
      <c r="AH1337" s="0"/>
      <c r="AI1337" s="0"/>
      <c r="AK1337" s="0"/>
      <c r="AL1337" s="0"/>
      <c r="AM1337" s="0"/>
      <c r="AO1337" s="0"/>
      <c r="AP1337" s="0"/>
      <c r="AQ1337" s="0"/>
      <c r="AS1337" s="0"/>
      <c r="AT1337" s="0"/>
      <c r="AU1337" s="0"/>
      <c r="AW1337" s="0"/>
      <c r="AX1337" s="0"/>
      <c r="AY1337" s="0"/>
      <c r="BA1337" s="0"/>
      <c r="BB1337" s="0"/>
      <c r="BC1337" s="0"/>
      <c r="BE1337" s="0"/>
      <c r="BF1337" s="0"/>
      <c r="BG1337" s="0"/>
      <c r="BI1337" s="0"/>
      <c r="BJ1337" s="0"/>
      <c r="BK1337" s="0"/>
      <c r="BM1337" s="0"/>
      <c r="BN1337" s="0"/>
      <c r="BO1337" s="0"/>
    </row>
    <row r="1338" customFormat="false" ht="12.75" hidden="false" customHeight="false" outlineLevel="0" collapsed="false">
      <c r="A1338" s="0"/>
      <c r="B1338" s="0"/>
      <c r="C1338" s="0"/>
      <c r="E1338" s="0"/>
      <c r="F1338" s="0"/>
      <c r="G1338" s="0"/>
      <c r="I1338" s="0"/>
      <c r="J1338" s="0"/>
      <c r="K1338" s="0"/>
      <c r="M1338" s="0"/>
      <c r="N1338" s="0"/>
      <c r="O1338" s="0"/>
      <c r="Q1338" s="0"/>
      <c r="R1338" s="0"/>
      <c r="S1338" s="0"/>
      <c r="U1338" s="0"/>
      <c r="V1338" s="0"/>
      <c r="W1338" s="0"/>
      <c r="Y1338" s="0"/>
      <c r="Z1338" s="0"/>
      <c r="AA1338" s="0"/>
      <c r="AC1338" s="0"/>
      <c r="AD1338" s="0"/>
      <c r="AE1338" s="0"/>
      <c r="AG1338" s="0"/>
      <c r="AH1338" s="0"/>
      <c r="AI1338" s="0"/>
      <c r="AK1338" s="0"/>
      <c r="AL1338" s="0"/>
      <c r="AM1338" s="0"/>
      <c r="AO1338" s="0"/>
      <c r="AP1338" s="0"/>
      <c r="AQ1338" s="0"/>
      <c r="AS1338" s="0"/>
      <c r="AT1338" s="0"/>
      <c r="AU1338" s="0"/>
      <c r="AW1338" s="0"/>
      <c r="AX1338" s="0"/>
      <c r="AY1338" s="0"/>
      <c r="BA1338" s="0"/>
      <c r="BB1338" s="0"/>
      <c r="BC1338" s="0"/>
      <c r="BE1338" s="0"/>
      <c r="BF1338" s="0"/>
      <c r="BG1338" s="0"/>
      <c r="BI1338" s="0"/>
      <c r="BJ1338" s="0"/>
      <c r="BK1338" s="0"/>
      <c r="BM1338" s="0"/>
      <c r="BN1338" s="0"/>
      <c r="BO1338" s="0"/>
    </row>
    <row r="1339" customFormat="false" ht="12.75" hidden="false" customHeight="false" outlineLevel="0" collapsed="false">
      <c r="A1339" s="0"/>
      <c r="B1339" s="0"/>
      <c r="C1339" s="0"/>
      <c r="E1339" s="0"/>
      <c r="F1339" s="0"/>
      <c r="G1339" s="0"/>
      <c r="I1339" s="0"/>
      <c r="J1339" s="0"/>
      <c r="K1339" s="0"/>
      <c r="M1339" s="0"/>
      <c r="N1339" s="0"/>
      <c r="O1339" s="0"/>
      <c r="Q1339" s="0"/>
      <c r="R1339" s="0"/>
      <c r="S1339" s="0"/>
      <c r="U1339" s="0"/>
      <c r="V1339" s="0"/>
      <c r="W1339" s="0"/>
      <c r="Y1339" s="0"/>
      <c r="Z1339" s="0"/>
      <c r="AA1339" s="0"/>
      <c r="AC1339" s="0"/>
      <c r="AD1339" s="0"/>
      <c r="AE1339" s="0"/>
      <c r="AG1339" s="0"/>
      <c r="AH1339" s="0"/>
      <c r="AI1339" s="0"/>
      <c r="AK1339" s="0"/>
      <c r="AL1339" s="0"/>
      <c r="AM1339" s="0"/>
      <c r="AO1339" s="0"/>
      <c r="AP1339" s="0"/>
      <c r="AQ1339" s="0"/>
      <c r="AS1339" s="0"/>
      <c r="AT1339" s="0"/>
      <c r="AU1339" s="0"/>
      <c r="AW1339" s="0"/>
      <c r="AX1339" s="0"/>
      <c r="AY1339" s="0"/>
      <c r="BA1339" s="0"/>
      <c r="BB1339" s="0"/>
      <c r="BC1339" s="0"/>
      <c r="BE1339" s="0"/>
      <c r="BF1339" s="0"/>
      <c r="BG1339" s="0"/>
      <c r="BI1339" s="0"/>
      <c r="BJ1339" s="0"/>
      <c r="BK1339" s="0"/>
      <c r="BM1339" s="0"/>
      <c r="BN1339" s="0"/>
      <c r="BO1339" s="0"/>
    </row>
    <row r="1340" customFormat="false" ht="12.75" hidden="false" customHeight="false" outlineLevel="0" collapsed="false">
      <c r="A1340" s="0"/>
      <c r="B1340" s="0"/>
      <c r="C1340" s="0"/>
      <c r="E1340" s="0"/>
      <c r="F1340" s="0"/>
      <c r="G1340" s="0"/>
      <c r="I1340" s="0"/>
      <c r="J1340" s="0"/>
      <c r="K1340" s="0"/>
      <c r="M1340" s="0"/>
      <c r="N1340" s="0"/>
      <c r="O1340" s="0"/>
      <c r="Q1340" s="0"/>
      <c r="R1340" s="0"/>
      <c r="S1340" s="0"/>
      <c r="U1340" s="0"/>
      <c r="V1340" s="0"/>
      <c r="W1340" s="0"/>
      <c r="Y1340" s="0"/>
      <c r="Z1340" s="0"/>
      <c r="AA1340" s="0"/>
      <c r="AC1340" s="0"/>
      <c r="AD1340" s="0"/>
      <c r="AE1340" s="0"/>
      <c r="AG1340" s="0"/>
      <c r="AH1340" s="0"/>
      <c r="AI1340" s="0"/>
      <c r="AK1340" s="0"/>
      <c r="AL1340" s="0"/>
      <c r="AM1340" s="0"/>
      <c r="AO1340" s="0"/>
      <c r="AP1340" s="0"/>
      <c r="AQ1340" s="0"/>
      <c r="AS1340" s="0"/>
      <c r="AT1340" s="0"/>
      <c r="AU1340" s="0"/>
      <c r="AW1340" s="0"/>
      <c r="AX1340" s="0"/>
      <c r="AY1340" s="0"/>
      <c r="BA1340" s="0"/>
      <c r="BB1340" s="0"/>
      <c r="BC1340" s="0"/>
      <c r="BE1340" s="0"/>
      <c r="BF1340" s="0"/>
      <c r="BG1340" s="0"/>
      <c r="BI1340" s="0"/>
      <c r="BJ1340" s="0"/>
      <c r="BK1340" s="0"/>
      <c r="BM1340" s="0"/>
      <c r="BN1340" s="0"/>
      <c r="BO1340" s="0"/>
    </row>
    <row r="1341" customFormat="false" ht="12.75" hidden="false" customHeight="false" outlineLevel="0" collapsed="false">
      <c r="A1341" s="0"/>
      <c r="B1341" s="0"/>
      <c r="C1341" s="0"/>
      <c r="E1341" s="0"/>
      <c r="F1341" s="0"/>
      <c r="G1341" s="0"/>
      <c r="I1341" s="0"/>
      <c r="J1341" s="0"/>
      <c r="K1341" s="0"/>
      <c r="M1341" s="0"/>
      <c r="N1341" s="0"/>
      <c r="O1341" s="0"/>
      <c r="Q1341" s="0"/>
      <c r="R1341" s="0"/>
      <c r="S1341" s="0"/>
      <c r="U1341" s="0"/>
      <c r="V1341" s="0"/>
      <c r="W1341" s="0"/>
      <c r="Y1341" s="0"/>
      <c r="Z1341" s="0"/>
      <c r="AA1341" s="0"/>
      <c r="AC1341" s="0"/>
      <c r="AD1341" s="0"/>
      <c r="AE1341" s="0"/>
      <c r="AG1341" s="0"/>
      <c r="AH1341" s="0"/>
      <c r="AI1341" s="0"/>
      <c r="AK1341" s="0"/>
      <c r="AL1341" s="0"/>
      <c r="AM1341" s="0"/>
      <c r="AO1341" s="0"/>
      <c r="AP1341" s="0"/>
      <c r="AQ1341" s="0"/>
      <c r="AS1341" s="0"/>
      <c r="AT1341" s="0"/>
      <c r="AU1341" s="0"/>
      <c r="AW1341" s="0"/>
      <c r="AX1341" s="0"/>
      <c r="AY1341" s="0"/>
      <c r="BA1341" s="0"/>
      <c r="BB1341" s="0"/>
      <c r="BC1341" s="0"/>
      <c r="BE1341" s="0"/>
      <c r="BF1341" s="0"/>
      <c r="BG1341" s="0"/>
      <c r="BI1341" s="0"/>
      <c r="BJ1341" s="0"/>
      <c r="BK1341" s="0"/>
      <c r="BM1341" s="0"/>
      <c r="BN1341" s="0"/>
      <c r="BO1341" s="0"/>
    </row>
    <row r="1342" customFormat="false" ht="12.75" hidden="false" customHeight="false" outlineLevel="0" collapsed="false">
      <c r="A1342" s="0"/>
      <c r="B1342" s="0"/>
      <c r="C1342" s="0"/>
      <c r="E1342" s="0"/>
      <c r="F1342" s="0"/>
      <c r="G1342" s="0"/>
      <c r="I1342" s="0"/>
      <c r="J1342" s="0"/>
      <c r="K1342" s="0"/>
      <c r="M1342" s="0"/>
      <c r="N1342" s="0"/>
      <c r="O1342" s="0"/>
      <c r="Q1342" s="0"/>
      <c r="R1342" s="0"/>
      <c r="S1342" s="0"/>
      <c r="U1342" s="0"/>
      <c r="V1342" s="0"/>
      <c r="W1342" s="0"/>
      <c r="Y1342" s="0"/>
      <c r="Z1342" s="0"/>
      <c r="AA1342" s="0"/>
      <c r="AC1342" s="0"/>
      <c r="AD1342" s="0"/>
      <c r="AE1342" s="0"/>
      <c r="AG1342" s="0"/>
      <c r="AH1342" s="0"/>
      <c r="AI1342" s="0"/>
      <c r="AK1342" s="0"/>
      <c r="AL1342" s="0"/>
      <c r="AM1342" s="0"/>
      <c r="AO1342" s="0"/>
      <c r="AP1342" s="0"/>
      <c r="AQ1342" s="0"/>
      <c r="AS1342" s="0"/>
      <c r="AT1342" s="0"/>
      <c r="AU1342" s="0"/>
      <c r="AW1342" s="0"/>
      <c r="AX1342" s="0"/>
      <c r="AY1342" s="0"/>
      <c r="BA1342" s="0"/>
      <c r="BB1342" s="0"/>
      <c r="BC1342" s="0"/>
      <c r="BE1342" s="0"/>
      <c r="BF1342" s="0"/>
      <c r="BG1342" s="0"/>
      <c r="BI1342" s="0"/>
      <c r="BJ1342" s="0"/>
      <c r="BK1342" s="0"/>
      <c r="BM1342" s="0"/>
      <c r="BN1342" s="0"/>
      <c r="BO1342" s="0"/>
    </row>
    <row r="1343" customFormat="false" ht="12.75" hidden="false" customHeight="false" outlineLevel="0" collapsed="false">
      <c r="A1343" s="0"/>
      <c r="B1343" s="0"/>
      <c r="C1343" s="0"/>
      <c r="E1343" s="0"/>
      <c r="F1343" s="0"/>
      <c r="G1343" s="0"/>
      <c r="I1343" s="0"/>
      <c r="J1343" s="0"/>
      <c r="K1343" s="0"/>
      <c r="M1343" s="0"/>
      <c r="N1343" s="0"/>
      <c r="O1343" s="0"/>
      <c r="Q1343" s="0"/>
      <c r="R1343" s="0"/>
      <c r="S1343" s="0"/>
      <c r="U1343" s="0"/>
      <c r="V1343" s="0"/>
      <c r="W1343" s="0"/>
      <c r="Y1343" s="0"/>
      <c r="Z1343" s="0"/>
      <c r="AA1343" s="0"/>
      <c r="AC1343" s="0"/>
      <c r="AD1343" s="0"/>
      <c r="AE1343" s="0"/>
      <c r="AG1343" s="0"/>
      <c r="AH1343" s="0"/>
      <c r="AI1343" s="0"/>
      <c r="AK1343" s="0"/>
      <c r="AL1343" s="0"/>
      <c r="AM1343" s="0"/>
      <c r="AO1343" s="0"/>
      <c r="AP1343" s="0"/>
      <c r="AQ1343" s="0"/>
      <c r="AS1343" s="0"/>
      <c r="AT1343" s="0"/>
      <c r="AU1343" s="0"/>
      <c r="AW1343" s="0"/>
      <c r="AX1343" s="0"/>
      <c r="AY1343" s="0"/>
      <c r="BA1343" s="0"/>
      <c r="BB1343" s="0"/>
      <c r="BC1343" s="0"/>
      <c r="BE1343" s="0"/>
      <c r="BF1343" s="0"/>
      <c r="BG1343" s="0"/>
      <c r="BI1343" s="0"/>
      <c r="BJ1343" s="0"/>
      <c r="BK1343" s="0"/>
      <c r="BM1343" s="0"/>
      <c r="BN1343" s="0"/>
      <c r="BO1343" s="0"/>
    </row>
    <row r="1344" customFormat="false" ht="12.75" hidden="false" customHeight="false" outlineLevel="0" collapsed="false">
      <c r="A1344" s="0"/>
      <c r="B1344" s="0"/>
      <c r="C1344" s="0"/>
      <c r="E1344" s="0"/>
      <c r="F1344" s="0"/>
      <c r="G1344" s="0"/>
      <c r="I1344" s="0"/>
      <c r="J1344" s="0"/>
      <c r="K1344" s="0"/>
      <c r="M1344" s="0"/>
      <c r="N1344" s="0"/>
      <c r="O1344" s="0"/>
      <c r="Q1344" s="0"/>
      <c r="R1344" s="0"/>
      <c r="S1344" s="0"/>
      <c r="U1344" s="0"/>
      <c r="V1344" s="0"/>
      <c r="W1344" s="0"/>
      <c r="Y1344" s="0"/>
      <c r="Z1344" s="0"/>
      <c r="AA1344" s="0"/>
      <c r="AC1344" s="0"/>
      <c r="AD1344" s="0"/>
      <c r="AE1344" s="0"/>
      <c r="AG1344" s="0"/>
      <c r="AH1344" s="0"/>
      <c r="AI1344" s="0"/>
      <c r="AK1344" s="0"/>
      <c r="AL1344" s="0"/>
      <c r="AM1344" s="0"/>
      <c r="AO1344" s="0"/>
      <c r="AP1344" s="0"/>
      <c r="AQ1344" s="0"/>
      <c r="AS1344" s="0"/>
      <c r="AT1344" s="0"/>
      <c r="AU1344" s="0"/>
      <c r="AW1344" s="0"/>
      <c r="AX1344" s="0"/>
      <c r="AY1344" s="0"/>
      <c r="BA1344" s="0"/>
      <c r="BB1344" s="0"/>
      <c r="BC1344" s="0"/>
      <c r="BE1344" s="0"/>
      <c r="BF1344" s="0"/>
      <c r="BG1344" s="0"/>
      <c r="BI1344" s="0"/>
      <c r="BJ1344" s="0"/>
      <c r="BK1344" s="0"/>
      <c r="BM1344" s="0"/>
      <c r="BN1344" s="0"/>
      <c r="BO1344" s="0"/>
    </row>
    <row r="1345" customFormat="false" ht="12.75" hidden="false" customHeight="false" outlineLevel="0" collapsed="false">
      <c r="A1345" s="0"/>
      <c r="B1345" s="0"/>
      <c r="C1345" s="0"/>
      <c r="E1345" s="0"/>
      <c r="F1345" s="0"/>
      <c r="G1345" s="0"/>
      <c r="I1345" s="0"/>
      <c r="J1345" s="0"/>
      <c r="K1345" s="0"/>
      <c r="M1345" s="0"/>
      <c r="N1345" s="0"/>
      <c r="O1345" s="0"/>
      <c r="Q1345" s="0"/>
      <c r="R1345" s="0"/>
      <c r="S1345" s="0"/>
      <c r="U1345" s="0"/>
      <c r="V1345" s="0"/>
      <c r="W1345" s="0"/>
      <c r="Y1345" s="0"/>
      <c r="Z1345" s="0"/>
      <c r="AA1345" s="0"/>
      <c r="AC1345" s="0"/>
      <c r="AD1345" s="0"/>
      <c r="AE1345" s="0"/>
      <c r="AG1345" s="0"/>
      <c r="AH1345" s="0"/>
      <c r="AI1345" s="0"/>
      <c r="AK1345" s="0"/>
      <c r="AL1345" s="0"/>
      <c r="AM1345" s="0"/>
      <c r="AO1345" s="0"/>
      <c r="AP1345" s="0"/>
      <c r="AQ1345" s="0"/>
      <c r="AS1345" s="0"/>
      <c r="AT1345" s="0"/>
      <c r="AU1345" s="0"/>
      <c r="AW1345" s="0"/>
      <c r="AX1345" s="0"/>
      <c r="AY1345" s="0"/>
      <c r="BA1345" s="0"/>
      <c r="BB1345" s="0"/>
      <c r="BC1345" s="0"/>
      <c r="BE1345" s="0"/>
      <c r="BF1345" s="0"/>
      <c r="BG1345" s="0"/>
      <c r="BI1345" s="0"/>
      <c r="BJ1345" s="0"/>
      <c r="BK1345" s="0"/>
      <c r="BM1345" s="0"/>
      <c r="BN1345" s="0"/>
      <c r="BO1345" s="0"/>
    </row>
    <row r="1346" customFormat="false" ht="12.75" hidden="false" customHeight="false" outlineLevel="0" collapsed="false">
      <c r="A1346" s="0"/>
      <c r="B1346" s="0"/>
      <c r="C1346" s="0"/>
      <c r="E1346" s="0"/>
      <c r="F1346" s="0"/>
      <c r="G1346" s="0"/>
      <c r="I1346" s="0"/>
      <c r="J1346" s="0"/>
      <c r="K1346" s="0"/>
      <c r="M1346" s="0"/>
      <c r="N1346" s="0"/>
      <c r="O1346" s="0"/>
      <c r="Q1346" s="0"/>
      <c r="R1346" s="0"/>
      <c r="S1346" s="0"/>
      <c r="U1346" s="0"/>
      <c r="V1346" s="0"/>
      <c r="W1346" s="0"/>
      <c r="Y1346" s="0"/>
      <c r="Z1346" s="0"/>
      <c r="AA1346" s="0"/>
      <c r="AC1346" s="0"/>
      <c r="AD1346" s="0"/>
      <c r="AE1346" s="0"/>
      <c r="AG1346" s="0"/>
      <c r="AH1346" s="0"/>
      <c r="AI1346" s="0"/>
      <c r="AK1346" s="0"/>
      <c r="AL1346" s="0"/>
      <c r="AM1346" s="0"/>
      <c r="AO1346" s="0"/>
      <c r="AP1346" s="0"/>
      <c r="AQ1346" s="0"/>
      <c r="AS1346" s="0"/>
      <c r="AT1346" s="0"/>
      <c r="AU1346" s="0"/>
      <c r="AW1346" s="0"/>
      <c r="AX1346" s="0"/>
      <c r="AY1346" s="0"/>
      <c r="BA1346" s="0"/>
      <c r="BB1346" s="0"/>
      <c r="BC1346" s="0"/>
      <c r="BE1346" s="0"/>
      <c r="BF1346" s="0"/>
      <c r="BG1346" s="0"/>
      <c r="BI1346" s="0"/>
      <c r="BJ1346" s="0"/>
      <c r="BK1346" s="0"/>
      <c r="BM1346" s="0"/>
      <c r="BN1346" s="0"/>
      <c r="BO1346" s="0"/>
    </row>
    <row r="1347" customFormat="false" ht="12.75" hidden="false" customHeight="false" outlineLevel="0" collapsed="false">
      <c r="A1347" s="0"/>
      <c r="B1347" s="0"/>
      <c r="C1347" s="0"/>
      <c r="E1347" s="0"/>
      <c r="F1347" s="0"/>
      <c r="G1347" s="0"/>
      <c r="I1347" s="0"/>
      <c r="J1347" s="0"/>
      <c r="K1347" s="0"/>
      <c r="M1347" s="0"/>
      <c r="N1347" s="0"/>
      <c r="O1347" s="0"/>
      <c r="Q1347" s="0"/>
      <c r="R1347" s="0"/>
      <c r="S1347" s="0"/>
      <c r="U1347" s="0"/>
      <c r="V1347" s="0"/>
      <c r="W1347" s="0"/>
      <c r="Y1347" s="0"/>
      <c r="Z1347" s="0"/>
      <c r="AA1347" s="0"/>
      <c r="AC1347" s="0"/>
      <c r="AD1347" s="0"/>
      <c r="AE1347" s="0"/>
      <c r="AG1347" s="0"/>
      <c r="AH1347" s="0"/>
      <c r="AI1347" s="0"/>
      <c r="AK1347" s="0"/>
      <c r="AL1347" s="0"/>
      <c r="AM1347" s="0"/>
      <c r="AO1347" s="0"/>
      <c r="AP1347" s="0"/>
      <c r="AQ1347" s="0"/>
      <c r="AS1347" s="0"/>
      <c r="AT1347" s="0"/>
      <c r="AU1347" s="0"/>
      <c r="AW1347" s="0"/>
      <c r="AX1347" s="0"/>
      <c r="AY1347" s="0"/>
      <c r="BA1347" s="0"/>
      <c r="BB1347" s="0"/>
      <c r="BC1347" s="0"/>
      <c r="BE1347" s="0"/>
      <c r="BF1347" s="0"/>
      <c r="BG1347" s="0"/>
      <c r="BI1347" s="0"/>
      <c r="BJ1347" s="0"/>
      <c r="BK1347" s="0"/>
      <c r="BM1347" s="0"/>
      <c r="BN1347" s="0"/>
      <c r="BO1347" s="0"/>
    </row>
    <row r="1348" customFormat="false" ht="12.75" hidden="false" customHeight="false" outlineLevel="0" collapsed="false">
      <c r="A1348" s="0"/>
      <c r="B1348" s="0"/>
      <c r="C1348" s="0"/>
      <c r="E1348" s="0"/>
      <c r="F1348" s="0"/>
      <c r="G1348" s="0"/>
      <c r="I1348" s="0"/>
      <c r="J1348" s="0"/>
      <c r="K1348" s="0"/>
      <c r="M1348" s="0"/>
      <c r="N1348" s="0"/>
      <c r="O1348" s="0"/>
      <c r="Q1348" s="0"/>
      <c r="R1348" s="0"/>
      <c r="S1348" s="0"/>
      <c r="U1348" s="0"/>
      <c r="V1348" s="0"/>
      <c r="W1348" s="0"/>
      <c r="Y1348" s="0"/>
      <c r="Z1348" s="0"/>
      <c r="AA1348" s="0"/>
      <c r="AC1348" s="0"/>
      <c r="AD1348" s="0"/>
      <c r="AE1348" s="0"/>
      <c r="AG1348" s="0"/>
      <c r="AH1348" s="0"/>
      <c r="AI1348" s="0"/>
      <c r="AK1348" s="0"/>
      <c r="AL1348" s="0"/>
      <c r="AM1348" s="0"/>
      <c r="AO1348" s="0"/>
      <c r="AP1348" s="0"/>
      <c r="AQ1348" s="0"/>
      <c r="AS1348" s="0"/>
      <c r="AT1348" s="0"/>
      <c r="AU1348" s="0"/>
      <c r="AW1348" s="0"/>
      <c r="AX1348" s="0"/>
      <c r="AY1348" s="0"/>
      <c r="BA1348" s="0"/>
      <c r="BB1348" s="0"/>
      <c r="BC1348" s="0"/>
      <c r="BE1348" s="0"/>
      <c r="BF1348" s="0"/>
      <c r="BG1348" s="0"/>
      <c r="BI1348" s="0"/>
      <c r="BJ1348" s="0"/>
      <c r="BK1348" s="0"/>
      <c r="BM1348" s="0"/>
      <c r="BN1348" s="0"/>
      <c r="BO1348" s="0"/>
    </row>
    <row r="1349" customFormat="false" ht="12.75" hidden="false" customHeight="false" outlineLevel="0" collapsed="false">
      <c r="A1349" s="0"/>
      <c r="B1349" s="0"/>
      <c r="C1349" s="0"/>
      <c r="E1349" s="0"/>
      <c r="F1349" s="0"/>
      <c r="G1349" s="0"/>
      <c r="I1349" s="0"/>
      <c r="J1349" s="0"/>
      <c r="K1349" s="0"/>
      <c r="M1349" s="0"/>
      <c r="N1349" s="0"/>
      <c r="O1349" s="0"/>
      <c r="Q1349" s="0"/>
      <c r="R1349" s="0"/>
      <c r="S1349" s="0"/>
      <c r="U1349" s="0"/>
      <c r="V1349" s="0"/>
      <c r="W1349" s="0"/>
      <c r="Y1349" s="0"/>
      <c r="Z1349" s="0"/>
      <c r="AA1349" s="0"/>
      <c r="AC1349" s="0"/>
      <c r="AD1349" s="0"/>
      <c r="AE1349" s="0"/>
      <c r="AG1349" s="0"/>
      <c r="AH1349" s="0"/>
      <c r="AI1349" s="0"/>
      <c r="AK1349" s="0"/>
      <c r="AL1349" s="0"/>
      <c r="AM1349" s="0"/>
      <c r="AO1349" s="0"/>
      <c r="AP1349" s="0"/>
      <c r="AQ1349" s="0"/>
      <c r="AS1349" s="0"/>
      <c r="AT1349" s="0"/>
      <c r="AU1349" s="0"/>
      <c r="AW1349" s="0"/>
      <c r="AX1349" s="0"/>
      <c r="AY1349" s="0"/>
      <c r="BA1349" s="0"/>
      <c r="BB1349" s="0"/>
      <c r="BC1349" s="0"/>
      <c r="BE1349" s="0"/>
      <c r="BF1349" s="0"/>
      <c r="BG1349" s="0"/>
      <c r="BI1349" s="0"/>
      <c r="BJ1349" s="0"/>
      <c r="BK1349" s="0"/>
      <c r="BM1349" s="0"/>
      <c r="BN1349" s="0"/>
      <c r="BO1349" s="0"/>
    </row>
    <row r="1350" customFormat="false" ht="12.75" hidden="false" customHeight="false" outlineLevel="0" collapsed="false">
      <c r="A1350" s="0"/>
      <c r="B1350" s="0"/>
      <c r="C1350" s="0"/>
      <c r="E1350" s="0"/>
      <c r="F1350" s="0"/>
      <c r="G1350" s="0"/>
      <c r="I1350" s="0"/>
      <c r="J1350" s="0"/>
      <c r="K1350" s="0"/>
      <c r="M1350" s="0"/>
      <c r="N1350" s="0"/>
      <c r="O1350" s="0"/>
      <c r="Q1350" s="0"/>
      <c r="R1350" s="0"/>
      <c r="S1350" s="0"/>
      <c r="U1350" s="0"/>
      <c r="V1350" s="0"/>
      <c r="W1350" s="0"/>
      <c r="Y1350" s="0"/>
      <c r="Z1350" s="0"/>
      <c r="AA1350" s="0"/>
      <c r="AC1350" s="0"/>
      <c r="AD1350" s="0"/>
      <c r="AE1350" s="0"/>
      <c r="AG1350" s="0"/>
      <c r="AH1350" s="0"/>
      <c r="AI1350" s="0"/>
      <c r="AK1350" s="0"/>
      <c r="AL1350" s="0"/>
      <c r="AM1350" s="0"/>
      <c r="AO1350" s="0"/>
      <c r="AP1350" s="0"/>
      <c r="AQ1350" s="0"/>
      <c r="AS1350" s="0"/>
      <c r="AT1350" s="0"/>
      <c r="AU1350" s="0"/>
      <c r="AW1350" s="0"/>
      <c r="AX1350" s="0"/>
      <c r="AY1350" s="0"/>
      <c r="BA1350" s="0"/>
      <c r="BB1350" s="0"/>
      <c r="BC1350" s="0"/>
      <c r="BE1350" s="0"/>
      <c r="BF1350" s="0"/>
      <c r="BG1350" s="0"/>
      <c r="BI1350" s="0"/>
      <c r="BJ1350" s="0"/>
      <c r="BK1350" s="0"/>
      <c r="BM1350" s="0"/>
      <c r="BN1350" s="0"/>
      <c r="BO1350" s="0"/>
    </row>
    <row r="1351" customFormat="false" ht="12.75" hidden="false" customHeight="false" outlineLevel="0" collapsed="false">
      <c r="A1351" s="0"/>
      <c r="B1351" s="0"/>
      <c r="C1351" s="0"/>
      <c r="E1351" s="0"/>
      <c r="F1351" s="0"/>
      <c r="G1351" s="0"/>
      <c r="I1351" s="0"/>
      <c r="J1351" s="0"/>
      <c r="K1351" s="0"/>
      <c r="M1351" s="0"/>
      <c r="N1351" s="0"/>
      <c r="O1351" s="0"/>
      <c r="Q1351" s="0"/>
      <c r="R1351" s="0"/>
      <c r="S1351" s="0"/>
      <c r="U1351" s="0"/>
      <c r="V1351" s="0"/>
      <c r="W1351" s="0"/>
      <c r="Y1351" s="0"/>
      <c r="Z1351" s="0"/>
      <c r="AA1351" s="0"/>
      <c r="AC1351" s="0"/>
      <c r="AD1351" s="0"/>
      <c r="AE1351" s="0"/>
      <c r="AG1351" s="0"/>
      <c r="AH1351" s="0"/>
      <c r="AI1351" s="0"/>
      <c r="AK1351" s="0"/>
      <c r="AL1351" s="0"/>
      <c r="AM1351" s="0"/>
      <c r="AO1351" s="0"/>
      <c r="AP1351" s="0"/>
      <c r="AQ1351" s="0"/>
      <c r="AS1351" s="0"/>
      <c r="AT1351" s="0"/>
      <c r="AU1351" s="0"/>
      <c r="AW1351" s="0"/>
      <c r="AX1351" s="0"/>
      <c r="AY1351" s="0"/>
      <c r="BA1351" s="0"/>
      <c r="BB1351" s="0"/>
      <c r="BC1351" s="0"/>
      <c r="BE1351" s="0"/>
      <c r="BF1351" s="0"/>
      <c r="BG1351" s="0"/>
      <c r="BI1351" s="0"/>
      <c r="BJ1351" s="0"/>
      <c r="BK1351" s="0"/>
      <c r="BM1351" s="0"/>
      <c r="BN1351" s="0"/>
      <c r="BO1351" s="0"/>
    </row>
    <row r="1352" customFormat="false" ht="12.75" hidden="false" customHeight="false" outlineLevel="0" collapsed="false">
      <c r="A1352" s="0"/>
      <c r="B1352" s="0"/>
      <c r="C1352" s="0"/>
      <c r="E1352" s="0"/>
      <c r="F1352" s="0"/>
      <c r="G1352" s="0"/>
      <c r="I1352" s="0"/>
      <c r="J1352" s="0"/>
      <c r="K1352" s="0"/>
      <c r="M1352" s="0"/>
      <c r="N1352" s="0"/>
      <c r="O1352" s="0"/>
      <c r="Q1352" s="0"/>
      <c r="R1352" s="0"/>
      <c r="S1352" s="0"/>
      <c r="U1352" s="0"/>
      <c r="V1352" s="0"/>
      <c r="W1352" s="0"/>
      <c r="Y1352" s="0"/>
      <c r="Z1352" s="0"/>
      <c r="AA1352" s="0"/>
      <c r="AC1352" s="0"/>
      <c r="AD1352" s="0"/>
      <c r="AE1352" s="0"/>
      <c r="AG1352" s="0"/>
      <c r="AH1352" s="0"/>
      <c r="AI1352" s="0"/>
      <c r="AK1352" s="0"/>
      <c r="AL1352" s="0"/>
      <c r="AM1352" s="0"/>
      <c r="AO1352" s="0"/>
      <c r="AP1352" s="0"/>
      <c r="AQ1352" s="0"/>
      <c r="AS1352" s="0"/>
      <c r="AT1352" s="0"/>
      <c r="AU1352" s="0"/>
      <c r="AW1352" s="0"/>
      <c r="AX1352" s="0"/>
      <c r="AY1352" s="0"/>
      <c r="BA1352" s="0"/>
      <c r="BB1352" s="0"/>
      <c r="BC1352" s="0"/>
      <c r="BE1352" s="0"/>
      <c r="BF1352" s="0"/>
      <c r="BG1352" s="0"/>
      <c r="BI1352" s="0"/>
      <c r="BJ1352" s="0"/>
      <c r="BK1352" s="0"/>
      <c r="BM1352" s="0"/>
      <c r="BN1352" s="0"/>
      <c r="BO1352" s="0"/>
    </row>
    <row r="1353" customFormat="false" ht="12.75" hidden="false" customHeight="false" outlineLevel="0" collapsed="false">
      <c r="A1353" s="0"/>
      <c r="B1353" s="0"/>
      <c r="C1353" s="0"/>
      <c r="E1353" s="0"/>
      <c r="F1353" s="0"/>
      <c r="G1353" s="0"/>
      <c r="I1353" s="0"/>
      <c r="J1353" s="0"/>
      <c r="K1353" s="0"/>
      <c r="M1353" s="0"/>
      <c r="N1353" s="0"/>
      <c r="O1353" s="0"/>
      <c r="Q1353" s="0"/>
      <c r="R1353" s="0"/>
      <c r="S1353" s="0"/>
      <c r="U1353" s="0"/>
      <c r="V1353" s="0"/>
      <c r="W1353" s="0"/>
      <c r="Y1353" s="0"/>
      <c r="Z1353" s="0"/>
      <c r="AA1353" s="0"/>
      <c r="AC1353" s="0"/>
      <c r="AD1353" s="0"/>
      <c r="AE1353" s="0"/>
      <c r="AG1353" s="0"/>
      <c r="AH1353" s="0"/>
      <c r="AI1353" s="0"/>
      <c r="AK1353" s="0"/>
      <c r="AL1353" s="0"/>
      <c r="AM1353" s="0"/>
      <c r="AO1353" s="0"/>
      <c r="AP1353" s="0"/>
      <c r="AQ1353" s="0"/>
      <c r="AS1353" s="0"/>
      <c r="AT1353" s="0"/>
      <c r="AU1353" s="0"/>
      <c r="AW1353" s="0"/>
      <c r="AX1353" s="0"/>
      <c r="AY1353" s="0"/>
      <c r="BA1353" s="0"/>
      <c r="BB1353" s="0"/>
      <c r="BC1353" s="0"/>
      <c r="BE1353" s="0"/>
      <c r="BF1353" s="0"/>
      <c r="BG1353" s="0"/>
      <c r="BI1353" s="0"/>
      <c r="BJ1353" s="0"/>
      <c r="BK1353" s="0"/>
      <c r="BM1353" s="0"/>
      <c r="BN1353" s="0"/>
      <c r="BO1353" s="0"/>
    </row>
    <row r="1354" customFormat="false" ht="12.75" hidden="false" customHeight="false" outlineLevel="0" collapsed="false">
      <c r="A1354" s="0"/>
      <c r="B1354" s="0"/>
      <c r="C1354" s="0"/>
      <c r="E1354" s="0"/>
      <c r="F1354" s="0"/>
      <c r="G1354" s="0"/>
      <c r="I1354" s="0"/>
      <c r="J1354" s="0"/>
      <c r="K1354" s="0"/>
      <c r="M1354" s="0"/>
      <c r="N1354" s="0"/>
      <c r="O1354" s="0"/>
      <c r="Q1354" s="0"/>
      <c r="R1354" s="0"/>
      <c r="S1354" s="0"/>
      <c r="U1354" s="0"/>
      <c r="V1354" s="0"/>
      <c r="W1354" s="0"/>
      <c r="Y1354" s="0"/>
      <c r="Z1354" s="0"/>
      <c r="AA1354" s="0"/>
      <c r="AC1354" s="0"/>
      <c r="AD1354" s="0"/>
      <c r="AE1354" s="0"/>
      <c r="AG1354" s="0"/>
      <c r="AH1354" s="0"/>
      <c r="AI1354" s="0"/>
      <c r="AK1354" s="0"/>
      <c r="AL1354" s="0"/>
      <c r="AM1354" s="0"/>
      <c r="AO1354" s="0"/>
      <c r="AP1354" s="0"/>
      <c r="AQ1354" s="0"/>
      <c r="AS1354" s="0"/>
      <c r="AT1354" s="0"/>
      <c r="AU1354" s="0"/>
      <c r="AW1354" s="0"/>
      <c r="AX1354" s="0"/>
      <c r="AY1354" s="0"/>
      <c r="BA1354" s="0"/>
      <c r="BB1354" s="0"/>
      <c r="BC1354" s="0"/>
      <c r="BE1354" s="0"/>
      <c r="BF1354" s="0"/>
      <c r="BG1354" s="0"/>
      <c r="BI1354" s="0"/>
      <c r="BJ1354" s="0"/>
      <c r="BK1354" s="0"/>
      <c r="BM1354" s="0"/>
      <c r="BN1354" s="0"/>
      <c r="BO1354" s="0"/>
    </row>
    <row r="1355" customFormat="false" ht="12.75" hidden="false" customHeight="false" outlineLevel="0" collapsed="false">
      <c r="A1355" s="0"/>
      <c r="B1355" s="0"/>
      <c r="C1355" s="0"/>
      <c r="E1355" s="0"/>
      <c r="F1355" s="0"/>
      <c r="G1355" s="0"/>
      <c r="I1355" s="0"/>
      <c r="J1355" s="0"/>
      <c r="K1355" s="0"/>
      <c r="M1355" s="0"/>
      <c r="N1355" s="0"/>
      <c r="O1355" s="0"/>
      <c r="Q1355" s="0"/>
      <c r="R1355" s="0"/>
      <c r="S1355" s="0"/>
      <c r="U1355" s="0"/>
      <c r="V1355" s="0"/>
      <c r="W1355" s="0"/>
      <c r="Y1355" s="0"/>
      <c r="Z1355" s="0"/>
      <c r="AA1355" s="0"/>
      <c r="AC1355" s="0"/>
      <c r="AD1355" s="0"/>
      <c r="AE1355" s="0"/>
      <c r="AG1355" s="0"/>
      <c r="AH1355" s="0"/>
      <c r="AI1355" s="0"/>
      <c r="AK1355" s="0"/>
      <c r="AL1355" s="0"/>
      <c r="AM1355" s="0"/>
      <c r="AO1355" s="0"/>
      <c r="AP1355" s="0"/>
      <c r="AQ1355" s="0"/>
      <c r="AS1355" s="0"/>
      <c r="AT1355" s="0"/>
      <c r="AU1355" s="0"/>
      <c r="AW1355" s="0"/>
      <c r="AX1355" s="0"/>
      <c r="AY1355" s="0"/>
      <c r="BA1355" s="0"/>
      <c r="BB1355" s="0"/>
      <c r="BC1355" s="0"/>
      <c r="BE1355" s="0"/>
      <c r="BF1355" s="0"/>
      <c r="BG1355" s="0"/>
      <c r="BI1355" s="0"/>
      <c r="BJ1355" s="0"/>
      <c r="BK1355" s="0"/>
      <c r="BM1355" s="0"/>
      <c r="BN1355" s="0"/>
      <c r="BO1355" s="0"/>
    </row>
    <row r="1356" customFormat="false" ht="12.75" hidden="false" customHeight="false" outlineLevel="0" collapsed="false">
      <c r="A1356" s="0"/>
      <c r="B1356" s="0"/>
      <c r="C1356" s="0"/>
      <c r="E1356" s="0"/>
      <c r="F1356" s="0"/>
      <c r="G1356" s="0"/>
      <c r="I1356" s="0"/>
      <c r="J1356" s="0"/>
      <c r="K1356" s="0"/>
      <c r="M1356" s="0"/>
      <c r="N1356" s="0"/>
      <c r="O1356" s="0"/>
      <c r="Q1356" s="0"/>
      <c r="R1356" s="0"/>
      <c r="S1356" s="0"/>
      <c r="U1356" s="0"/>
      <c r="V1356" s="0"/>
      <c r="W1356" s="0"/>
      <c r="Y1356" s="0"/>
      <c r="Z1356" s="0"/>
      <c r="AA1356" s="0"/>
      <c r="AC1356" s="0"/>
      <c r="AD1356" s="0"/>
      <c r="AE1356" s="0"/>
      <c r="AG1356" s="0"/>
      <c r="AH1356" s="0"/>
      <c r="AI1356" s="0"/>
      <c r="AK1356" s="0"/>
      <c r="AL1356" s="0"/>
      <c r="AM1356" s="0"/>
      <c r="AO1356" s="0"/>
      <c r="AP1356" s="0"/>
      <c r="AQ1356" s="0"/>
      <c r="AS1356" s="0"/>
      <c r="AT1356" s="0"/>
      <c r="AU1356" s="0"/>
      <c r="AW1356" s="0"/>
      <c r="AX1356" s="0"/>
      <c r="AY1356" s="0"/>
      <c r="BA1356" s="0"/>
      <c r="BB1356" s="0"/>
      <c r="BC1356" s="0"/>
      <c r="BE1356" s="0"/>
      <c r="BF1356" s="0"/>
      <c r="BG1356" s="0"/>
      <c r="BI1356" s="0"/>
      <c r="BJ1356" s="0"/>
      <c r="BK1356" s="0"/>
      <c r="BM1356" s="0"/>
      <c r="BN1356" s="0"/>
      <c r="BO1356" s="0"/>
    </row>
    <row r="1357" customFormat="false" ht="12.75" hidden="false" customHeight="false" outlineLevel="0" collapsed="false">
      <c r="A1357" s="0"/>
      <c r="B1357" s="0"/>
      <c r="C1357" s="0"/>
      <c r="E1357" s="0"/>
      <c r="F1357" s="0"/>
      <c r="G1357" s="0"/>
      <c r="I1357" s="0"/>
      <c r="J1357" s="0"/>
      <c r="K1357" s="0"/>
      <c r="M1357" s="0"/>
      <c r="N1357" s="0"/>
      <c r="O1357" s="0"/>
      <c r="Q1357" s="0"/>
      <c r="R1357" s="0"/>
      <c r="S1357" s="0"/>
      <c r="U1357" s="0"/>
      <c r="V1357" s="0"/>
      <c r="W1357" s="0"/>
      <c r="Y1357" s="0"/>
      <c r="Z1357" s="0"/>
      <c r="AA1357" s="0"/>
      <c r="AC1357" s="0"/>
      <c r="AD1357" s="0"/>
      <c r="AE1357" s="0"/>
      <c r="AG1357" s="0"/>
      <c r="AH1357" s="0"/>
      <c r="AI1357" s="0"/>
      <c r="AK1357" s="0"/>
      <c r="AL1357" s="0"/>
      <c r="AM1357" s="0"/>
      <c r="AO1357" s="0"/>
      <c r="AP1357" s="0"/>
      <c r="AQ1357" s="0"/>
      <c r="AS1357" s="0"/>
      <c r="AT1357" s="0"/>
      <c r="AU1357" s="0"/>
      <c r="AW1357" s="0"/>
      <c r="AX1357" s="0"/>
      <c r="AY1357" s="0"/>
      <c r="BA1357" s="0"/>
      <c r="BB1357" s="0"/>
      <c r="BC1357" s="0"/>
      <c r="BE1357" s="0"/>
      <c r="BF1357" s="0"/>
      <c r="BG1357" s="0"/>
      <c r="BI1357" s="0"/>
      <c r="BJ1357" s="0"/>
      <c r="BK1357" s="0"/>
      <c r="BM1357" s="0"/>
      <c r="BN1357" s="0"/>
      <c r="BO1357" s="0"/>
    </row>
    <row r="1358" customFormat="false" ht="12.75" hidden="false" customHeight="false" outlineLevel="0" collapsed="false">
      <c r="A1358" s="0"/>
      <c r="B1358" s="0"/>
      <c r="C1358" s="0"/>
      <c r="E1358" s="0"/>
      <c r="F1358" s="0"/>
      <c r="G1358" s="0"/>
      <c r="I1358" s="0"/>
      <c r="J1358" s="0"/>
      <c r="K1358" s="0"/>
      <c r="M1358" s="0"/>
      <c r="N1358" s="0"/>
      <c r="O1358" s="0"/>
      <c r="Q1358" s="0"/>
      <c r="R1358" s="0"/>
      <c r="S1358" s="0"/>
      <c r="U1358" s="0"/>
      <c r="V1358" s="0"/>
      <c r="W1358" s="0"/>
      <c r="Y1358" s="0"/>
      <c r="Z1358" s="0"/>
      <c r="AA1358" s="0"/>
      <c r="AC1358" s="0"/>
      <c r="AD1358" s="0"/>
      <c r="AE1358" s="0"/>
      <c r="AG1358" s="0"/>
      <c r="AH1358" s="0"/>
      <c r="AI1358" s="0"/>
      <c r="AK1358" s="0"/>
      <c r="AL1358" s="0"/>
      <c r="AM1358" s="0"/>
      <c r="AO1358" s="0"/>
      <c r="AP1358" s="0"/>
      <c r="AQ1358" s="0"/>
      <c r="AS1358" s="0"/>
      <c r="AT1358" s="0"/>
      <c r="AU1358" s="0"/>
      <c r="AW1358" s="0"/>
      <c r="AX1358" s="0"/>
      <c r="AY1358" s="0"/>
      <c r="BA1358" s="0"/>
      <c r="BB1358" s="0"/>
      <c r="BC1358" s="0"/>
      <c r="BE1358" s="0"/>
      <c r="BF1358" s="0"/>
      <c r="BG1358" s="0"/>
      <c r="BI1358" s="0"/>
      <c r="BJ1358" s="0"/>
      <c r="BK1358" s="0"/>
      <c r="BM1358" s="0"/>
      <c r="BN1358" s="0"/>
      <c r="BO1358" s="0"/>
    </row>
    <row r="1359" customFormat="false" ht="12.75" hidden="false" customHeight="false" outlineLevel="0" collapsed="false">
      <c r="A1359" s="0"/>
      <c r="B1359" s="0"/>
      <c r="C1359" s="0"/>
      <c r="E1359" s="0"/>
      <c r="F1359" s="0"/>
      <c r="G1359" s="0"/>
      <c r="I1359" s="0"/>
      <c r="J1359" s="0"/>
      <c r="K1359" s="0"/>
      <c r="M1359" s="0"/>
      <c r="N1359" s="0"/>
      <c r="O1359" s="0"/>
      <c r="Q1359" s="0"/>
      <c r="R1359" s="0"/>
      <c r="S1359" s="0"/>
      <c r="U1359" s="0"/>
      <c r="V1359" s="0"/>
      <c r="W1359" s="0"/>
      <c r="Y1359" s="0"/>
      <c r="Z1359" s="0"/>
      <c r="AA1359" s="0"/>
      <c r="AC1359" s="0"/>
      <c r="AD1359" s="0"/>
      <c r="AE1359" s="0"/>
      <c r="AG1359" s="0"/>
      <c r="AH1359" s="0"/>
      <c r="AI1359" s="0"/>
      <c r="AK1359" s="0"/>
      <c r="AL1359" s="0"/>
      <c r="AM1359" s="0"/>
      <c r="AO1359" s="0"/>
      <c r="AP1359" s="0"/>
      <c r="AQ1359" s="0"/>
      <c r="AS1359" s="0"/>
      <c r="AT1359" s="0"/>
      <c r="AU1359" s="0"/>
      <c r="AW1359" s="0"/>
      <c r="AX1359" s="0"/>
      <c r="AY1359" s="0"/>
      <c r="BA1359" s="0"/>
      <c r="BB1359" s="0"/>
      <c r="BC1359" s="0"/>
      <c r="BE1359" s="0"/>
      <c r="BF1359" s="0"/>
      <c r="BG1359" s="0"/>
      <c r="BI1359" s="0"/>
      <c r="BJ1359" s="0"/>
      <c r="BK1359" s="0"/>
      <c r="BM1359" s="0"/>
      <c r="BN1359" s="0"/>
      <c r="BO1359" s="0"/>
    </row>
    <row r="1360" customFormat="false" ht="12.75" hidden="false" customHeight="false" outlineLevel="0" collapsed="false">
      <c r="A1360" s="0"/>
      <c r="B1360" s="0"/>
      <c r="C1360" s="0"/>
      <c r="E1360" s="0"/>
      <c r="F1360" s="0"/>
      <c r="G1360" s="0"/>
      <c r="I1360" s="0"/>
      <c r="J1360" s="0"/>
      <c r="K1360" s="0"/>
      <c r="M1360" s="0"/>
      <c r="N1360" s="0"/>
      <c r="O1360" s="0"/>
      <c r="Q1360" s="0"/>
      <c r="R1360" s="0"/>
      <c r="S1360" s="0"/>
      <c r="U1360" s="0"/>
      <c r="V1360" s="0"/>
      <c r="W1360" s="0"/>
      <c r="Y1360" s="0"/>
      <c r="Z1360" s="0"/>
      <c r="AA1360" s="0"/>
      <c r="AC1360" s="0"/>
      <c r="AD1360" s="0"/>
      <c r="AE1360" s="0"/>
      <c r="AG1360" s="0"/>
      <c r="AH1360" s="0"/>
      <c r="AI1360" s="0"/>
      <c r="AK1360" s="0"/>
      <c r="AL1360" s="0"/>
      <c r="AM1360" s="0"/>
      <c r="AO1360" s="0"/>
      <c r="AP1360" s="0"/>
      <c r="AQ1360" s="0"/>
      <c r="AS1360" s="0"/>
      <c r="AT1360" s="0"/>
      <c r="AU1360" s="0"/>
      <c r="AW1360" s="0"/>
      <c r="AX1360" s="0"/>
      <c r="AY1360" s="0"/>
      <c r="BA1360" s="0"/>
      <c r="BB1360" s="0"/>
      <c r="BC1360" s="0"/>
      <c r="BE1360" s="0"/>
      <c r="BF1360" s="0"/>
      <c r="BG1360" s="0"/>
      <c r="BI1360" s="0"/>
      <c r="BJ1360" s="0"/>
      <c r="BK1360" s="0"/>
      <c r="BM1360" s="0"/>
      <c r="BN1360" s="0"/>
      <c r="BO1360" s="0"/>
    </row>
    <row r="1361" customFormat="false" ht="12.75" hidden="false" customHeight="false" outlineLevel="0" collapsed="false">
      <c r="A1361" s="0"/>
      <c r="B1361" s="0"/>
      <c r="C1361" s="0"/>
      <c r="E1361" s="0"/>
      <c r="F1361" s="0"/>
      <c r="G1361" s="0"/>
      <c r="I1361" s="0"/>
      <c r="J1361" s="0"/>
      <c r="K1361" s="0"/>
      <c r="M1361" s="0"/>
      <c r="N1361" s="0"/>
      <c r="O1361" s="0"/>
      <c r="Q1361" s="0"/>
      <c r="R1361" s="0"/>
      <c r="S1361" s="0"/>
      <c r="U1361" s="0"/>
      <c r="V1361" s="0"/>
      <c r="W1361" s="0"/>
      <c r="Y1361" s="0"/>
      <c r="Z1361" s="0"/>
      <c r="AA1361" s="0"/>
      <c r="AC1361" s="0"/>
      <c r="AD1361" s="0"/>
      <c r="AE1361" s="0"/>
      <c r="AG1361" s="0"/>
      <c r="AH1361" s="0"/>
      <c r="AI1361" s="0"/>
      <c r="AK1361" s="0"/>
      <c r="AL1361" s="0"/>
      <c r="AM1361" s="0"/>
      <c r="AO1361" s="0"/>
      <c r="AP1361" s="0"/>
      <c r="AQ1361" s="0"/>
      <c r="AS1361" s="0"/>
      <c r="AT1361" s="0"/>
      <c r="AU1361" s="0"/>
      <c r="AW1361" s="0"/>
      <c r="AX1361" s="0"/>
      <c r="AY1361" s="0"/>
      <c r="BA1361" s="0"/>
      <c r="BB1361" s="0"/>
      <c r="BC1361" s="0"/>
      <c r="BE1361" s="0"/>
      <c r="BF1361" s="0"/>
      <c r="BG1361" s="0"/>
      <c r="BI1361" s="0"/>
      <c r="BJ1361" s="0"/>
      <c r="BK1361" s="0"/>
      <c r="BM1361" s="0"/>
      <c r="BN1361" s="0"/>
      <c r="BO1361" s="0"/>
    </row>
    <row r="1362" customFormat="false" ht="12.75" hidden="false" customHeight="false" outlineLevel="0" collapsed="false">
      <c r="A1362" s="0"/>
      <c r="B1362" s="0"/>
      <c r="C1362" s="0"/>
      <c r="E1362" s="0"/>
      <c r="F1362" s="0"/>
      <c r="G1362" s="0"/>
      <c r="I1362" s="0"/>
      <c r="J1362" s="0"/>
      <c r="K1362" s="0"/>
      <c r="M1362" s="0"/>
      <c r="N1362" s="0"/>
      <c r="O1362" s="0"/>
      <c r="Q1362" s="0"/>
      <c r="R1362" s="0"/>
      <c r="S1362" s="0"/>
      <c r="U1362" s="0"/>
      <c r="V1362" s="0"/>
      <c r="W1362" s="0"/>
      <c r="Y1362" s="0"/>
      <c r="Z1362" s="0"/>
      <c r="AA1362" s="0"/>
      <c r="AC1362" s="0"/>
      <c r="AD1362" s="0"/>
      <c r="AE1362" s="0"/>
      <c r="AG1362" s="0"/>
      <c r="AH1362" s="0"/>
      <c r="AI1362" s="0"/>
      <c r="AK1362" s="0"/>
      <c r="AL1362" s="0"/>
      <c r="AM1362" s="0"/>
      <c r="AO1362" s="0"/>
      <c r="AP1362" s="0"/>
      <c r="AQ1362" s="0"/>
      <c r="AS1362" s="0"/>
      <c r="AT1362" s="0"/>
      <c r="AU1362" s="0"/>
      <c r="AW1362" s="0"/>
      <c r="AX1362" s="0"/>
      <c r="AY1362" s="0"/>
      <c r="BA1362" s="0"/>
      <c r="BB1362" s="0"/>
      <c r="BC1362" s="0"/>
      <c r="BE1362" s="0"/>
      <c r="BF1362" s="0"/>
      <c r="BG1362" s="0"/>
      <c r="BI1362" s="0"/>
      <c r="BJ1362" s="0"/>
      <c r="BK1362" s="0"/>
      <c r="BM1362" s="0"/>
      <c r="BN1362" s="0"/>
      <c r="BO1362" s="0"/>
    </row>
    <row r="1363" customFormat="false" ht="12.75" hidden="false" customHeight="false" outlineLevel="0" collapsed="false">
      <c r="A1363" s="0"/>
      <c r="B1363" s="0"/>
      <c r="C1363" s="0"/>
      <c r="E1363" s="0"/>
      <c r="F1363" s="0"/>
      <c r="G1363" s="0"/>
      <c r="I1363" s="0"/>
      <c r="J1363" s="0"/>
      <c r="K1363" s="0"/>
      <c r="M1363" s="0"/>
      <c r="N1363" s="0"/>
      <c r="O1363" s="0"/>
      <c r="Q1363" s="0"/>
      <c r="R1363" s="0"/>
      <c r="S1363" s="0"/>
      <c r="U1363" s="0"/>
      <c r="V1363" s="0"/>
      <c r="W1363" s="0"/>
      <c r="Y1363" s="0"/>
      <c r="Z1363" s="0"/>
      <c r="AA1363" s="0"/>
      <c r="AC1363" s="0"/>
      <c r="AD1363" s="0"/>
      <c r="AE1363" s="0"/>
      <c r="AG1363" s="0"/>
      <c r="AH1363" s="0"/>
      <c r="AI1363" s="0"/>
      <c r="AK1363" s="0"/>
      <c r="AL1363" s="0"/>
      <c r="AM1363" s="0"/>
      <c r="AO1363" s="0"/>
      <c r="AP1363" s="0"/>
      <c r="AQ1363" s="0"/>
      <c r="AS1363" s="0"/>
      <c r="AT1363" s="0"/>
      <c r="AU1363" s="0"/>
      <c r="AW1363" s="0"/>
      <c r="AX1363" s="0"/>
      <c r="AY1363" s="0"/>
      <c r="BA1363" s="0"/>
      <c r="BB1363" s="0"/>
      <c r="BC1363" s="0"/>
      <c r="BE1363" s="0"/>
      <c r="BF1363" s="0"/>
      <c r="BG1363" s="0"/>
      <c r="BI1363" s="0"/>
      <c r="BJ1363" s="0"/>
      <c r="BK1363" s="0"/>
      <c r="BM1363" s="0"/>
      <c r="BN1363" s="0"/>
      <c r="BO1363" s="0"/>
    </row>
    <row r="1364" customFormat="false" ht="12.75" hidden="false" customHeight="false" outlineLevel="0" collapsed="false">
      <c r="A1364" s="0"/>
      <c r="B1364" s="0"/>
      <c r="C1364" s="0"/>
      <c r="E1364" s="0"/>
      <c r="F1364" s="0"/>
      <c r="G1364" s="0"/>
      <c r="I1364" s="0"/>
      <c r="J1364" s="0"/>
      <c r="K1364" s="0"/>
      <c r="M1364" s="0"/>
      <c r="N1364" s="0"/>
      <c r="O1364" s="0"/>
      <c r="Q1364" s="0"/>
      <c r="R1364" s="0"/>
      <c r="S1364" s="0"/>
      <c r="U1364" s="0"/>
      <c r="V1364" s="0"/>
      <c r="W1364" s="0"/>
      <c r="Y1364" s="0"/>
      <c r="Z1364" s="0"/>
      <c r="AA1364" s="0"/>
      <c r="AC1364" s="0"/>
      <c r="AD1364" s="0"/>
      <c r="AE1364" s="0"/>
      <c r="AG1364" s="0"/>
      <c r="AH1364" s="0"/>
      <c r="AI1364" s="0"/>
      <c r="AK1364" s="0"/>
      <c r="AL1364" s="0"/>
      <c r="AM1364" s="0"/>
      <c r="AO1364" s="0"/>
      <c r="AP1364" s="0"/>
      <c r="AQ1364" s="0"/>
      <c r="AS1364" s="0"/>
      <c r="AT1364" s="0"/>
      <c r="AU1364" s="0"/>
      <c r="AW1364" s="0"/>
      <c r="AX1364" s="0"/>
      <c r="AY1364" s="0"/>
      <c r="BA1364" s="0"/>
      <c r="BB1364" s="0"/>
      <c r="BC1364" s="0"/>
      <c r="BE1364" s="0"/>
      <c r="BF1364" s="0"/>
      <c r="BG1364" s="0"/>
      <c r="BI1364" s="0"/>
      <c r="BJ1364" s="0"/>
      <c r="BK1364" s="0"/>
      <c r="BM1364" s="0"/>
      <c r="BN1364" s="0"/>
      <c r="BO1364" s="0"/>
    </row>
    <row r="1365" customFormat="false" ht="12.75" hidden="false" customHeight="false" outlineLevel="0" collapsed="false">
      <c r="A1365" s="0"/>
      <c r="B1365" s="0"/>
      <c r="C1365" s="0"/>
      <c r="E1365" s="0"/>
      <c r="F1365" s="0"/>
      <c r="G1365" s="0"/>
      <c r="I1365" s="0"/>
      <c r="J1365" s="0"/>
      <c r="K1365" s="0"/>
      <c r="M1365" s="0"/>
      <c r="N1365" s="0"/>
      <c r="O1365" s="0"/>
      <c r="Q1365" s="0"/>
      <c r="R1365" s="0"/>
      <c r="S1365" s="0"/>
      <c r="U1365" s="0"/>
      <c r="V1365" s="0"/>
      <c r="W1365" s="0"/>
      <c r="Y1365" s="0"/>
      <c r="Z1365" s="0"/>
      <c r="AA1365" s="0"/>
      <c r="AC1365" s="0"/>
      <c r="AD1365" s="0"/>
      <c r="AE1365" s="0"/>
      <c r="AG1365" s="0"/>
      <c r="AH1365" s="0"/>
      <c r="AI1365" s="0"/>
      <c r="AK1365" s="0"/>
      <c r="AL1365" s="0"/>
      <c r="AM1365" s="0"/>
      <c r="AO1365" s="0"/>
      <c r="AP1365" s="0"/>
      <c r="AQ1365" s="0"/>
      <c r="AS1365" s="0"/>
      <c r="AT1365" s="0"/>
      <c r="AU1365" s="0"/>
      <c r="AW1365" s="0"/>
      <c r="AX1365" s="0"/>
      <c r="AY1365" s="0"/>
      <c r="BA1365" s="0"/>
      <c r="BB1365" s="0"/>
      <c r="BC1365" s="0"/>
      <c r="BE1365" s="0"/>
      <c r="BF1365" s="0"/>
      <c r="BG1365" s="0"/>
      <c r="BI1365" s="0"/>
      <c r="BJ1365" s="0"/>
      <c r="BK1365" s="0"/>
      <c r="BM1365" s="0"/>
      <c r="BN1365" s="0"/>
      <c r="BO1365" s="0"/>
    </row>
    <row r="1366" customFormat="false" ht="12.75" hidden="false" customHeight="false" outlineLevel="0" collapsed="false">
      <c r="A1366" s="0"/>
      <c r="B1366" s="0"/>
      <c r="C1366" s="0"/>
      <c r="E1366" s="0"/>
      <c r="F1366" s="0"/>
      <c r="G1366" s="0"/>
      <c r="I1366" s="0"/>
      <c r="J1366" s="0"/>
      <c r="K1366" s="0"/>
      <c r="M1366" s="0"/>
      <c r="N1366" s="0"/>
      <c r="O1366" s="0"/>
      <c r="Q1366" s="0"/>
      <c r="R1366" s="0"/>
      <c r="S1366" s="0"/>
      <c r="U1366" s="0"/>
      <c r="V1366" s="0"/>
      <c r="W1366" s="0"/>
      <c r="Y1366" s="0"/>
      <c r="Z1366" s="0"/>
      <c r="AA1366" s="0"/>
      <c r="AC1366" s="0"/>
      <c r="AD1366" s="0"/>
      <c r="AE1366" s="0"/>
      <c r="AG1366" s="0"/>
      <c r="AH1366" s="0"/>
      <c r="AI1366" s="0"/>
      <c r="AK1366" s="0"/>
      <c r="AL1366" s="0"/>
      <c r="AM1366" s="0"/>
      <c r="AO1366" s="0"/>
      <c r="AP1366" s="0"/>
      <c r="AQ1366" s="0"/>
      <c r="AS1366" s="0"/>
      <c r="AT1366" s="0"/>
      <c r="AU1366" s="0"/>
      <c r="AW1366" s="0"/>
      <c r="AX1366" s="0"/>
      <c r="AY1366" s="0"/>
      <c r="BA1366" s="0"/>
      <c r="BB1366" s="0"/>
      <c r="BC1366" s="0"/>
      <c r="BE1366" s="0"/>
      <c r="BF1366" s="0"/>
      <c r="BG1366" s="0"/>
      <c r="BI1366" s="0"/>
      <c r="BJ1366" s="0"/>
      <c r="BK1366" s="0"/>
      <c r="BM1366" s="0"/>
      <c r="BN1366" s="0"/>
      <c r="BO1366" s="0"/>
    </row>
    <row r="1367" customFormat="false" ht="12.75" hidden="false" customHeight="false" outlineLevel="0" collapsed="false">
      <c r="A1367" s="0"/>
      <c r="B1367" s="0"/>
      <c r="C1367" s="0"/>
      <c r="E1367" s="0"/>
      <c r="F1367" s="0"/>
      <c r="G1367" s="0"/>
      <c r="I1367" s="0"/>
      <c r="J1367" s="0"/>
      <c r="K1367" s="0"/>
      <c r="M1367" s="0"/>
      <c r="N1367" s="0"/>
      <c r="O1367" s="0"/>
      <c r="Q1367" s="0"/>
      <c r="R1367" s="0"/>
      <c r="S1367" s="0"/>
      <c r="U1367" s="0"/>
      <c r="V1367" s="0"/>
      <c r="W1367" s="0"/>
      <c r="Y1367" s="0"/>
      <c r="Z1367" s="0"/>
      <c r="AA1367" s="0"/>
      <c r="AC1367" s="0"/>
      <c r="AD1367" s="0"/>
      <c r="AE1367" s="0"/>
      <c r="AG1367" s="0"/>
      <c r="AH1367" s="0"/>
      <c r="AI1367" s="0"/>
      <c r="AK1367" s="0"/>
      <c r="AL1367" s="0"/>
      <c r="AM1367" s="0"/>
      <c r="AO1367" s="0"/>
      <c r="AP1367" s="0"/>
      <c r="AQ1367" s="0"/>
      <c r="AS1367" s="0"/>
      <c r="AT1367" s="0"/>
      <c r="AU1367" s="0"/>
      <c r="AW1367" s="0"/>
      <c r="AX1367" s="0"/>
      <c r="AY1367" s="0"/>
      <c r="BA1367" s="0"/>
      <c r="BB1367" s="0"/>
      <c r="BC1367" s="0"/>
      <c r="BE1367" s="0"/>
      <c r="BF1367" s="0"/>
      <c r="BG1367" s="0"/>
      <c r="BI1367" s="0"/>
      <c r="BJ1367" s="0"/>
      <c r="BK1367" s="0"/>
      <c r="BM1367" s="0"/>
      <c r="BN1367" s="0"/>
      <c r="BO1367" s="0"/>
    </row>
    <row r="1368" customFormat="false" ht="12.75" hidden="false" customHeight="false" outlineLevel="0" collapsed="false">
      <c r="A1368" s="0"/>
      <c r="B1368" s="0"/>
      <c r="C1368" s="0"/>
      <c r="E1368" s="0"/>
      <c r="F1368" s="0"/>
      <c r="G1368" s="0"/>
      <c r="I1368" s="0"/>
      <c r="J1368" s="0"/>
      <c r="K1368" s="0"/>
      <c r="M1368" s="0"/>
      <c r="N1368" s="0"/>
      <c r="O1368" s="0"/>
      <c r="Q1368" s="0"/>
      <c r="R1368" s="0"/>
      <c r="S1368" s="0"/>
      <c r="U1368" s="0"/>
      <c r="V1368" s="0"/>
      <c r="W1368" s="0"/>
      <c r="Y1368" s="0"/>
      <c r="Z1368" s="0"/>
      <c r="AA1368" s="0"/>
      <c r="AC1368" s="0"/>
      <c r="AD1368" s="0"/>
      <c r="AE1368" s="0"/>
      <c r="AG1368" s="0"/>
      <c r="AH1368" s="0"/>
      <c r="AI1368" s="0"/>
      <c r="AK1368" s="0"/>
      <c r="AL1368" s="0"/>
      <c r="AM1368" s="0"/>
      <c r="AO1368" s="0"/>
      <c r="AP1368" s="0"/>
      <c r="AQ1368" s="0"/>
      <c r="AS1368" s="0"/>
      <c r="AT1368" s="0"/>
      <c r="AU1368" s="0"/>
      <c r="AW1368" s="0"/>
      <c r="AX1368" s="0"/>
      <c r="AY1368" s="0"/>
      <c r="BA1368" s="0"/>
      <c r="BB1368" s="0"/>
      <c r="BC1368" s="0"/>
      <c r="BE1368" s="0"/>
      <c r="BF1368" s="0"/>
      <c r="BG1368" s="0"/>
      <c r="BI1368" s="0"/>
      <c r="BJ1368" s="0"/>
      <c r="BK1368" s="0"/>
      <c r="BM1368" s="0"/>
      <c r="BN1368" s="0"/>
      <c r="BO1368" s="0"/>
    </row>
    <row r="1369" customFormat="false" ht="12.75" hidden="false" customHeight="false" outlineLevel="0" collapsed="false">
      <c r="A1369" s="0"/>
      <c r="B1369" s="0"/>
      <c r="C1369" s="0"/>
      <c r="E1369" s="0"/>
      <c r="F1369" s="0"/>
      <c r="G1369" s="0"/>
      <c r="I1369" s="0"/>
      <c r="J1369" s="0"/>
      <c r="K1369" s="0"/>
      <c r="M1369" s="0"/>
      <c r="N1369" s="0"/>
      <c r="O1369" s="0"/>
      <c r="Q1369" s="0"/>
      <c r="R1369" s="0"/>
      <c r="S1369" s="0"/>
      <c r="U1369" s="0"/>
      <c r="V1369" s="0"/>
      <c r="W1369" s="0"/>
      <c r="Y1369" s="0"/>
      <c r="Z1369" s="0"/>
      <c r="AA1369" s="0"/>
      <c r="AC1369" s="0"/>
      <c r="AD1369" s="0"/>
      <c r="AE1369" s="0"/>
      <c r="AG1369" s="0"/>
      <c r="AH1369" s="0"/>
      <c r="AI1369" s="0"/>
      <c r="AK1369" s="0"/>
      <c r="AL1369" s="0"/>
      <c r="AM1369" s="0"/>
      <c r="AO1369" s="0"/>
      <c r="AP1369" s="0"/>
      <c r="AQ1369" s="0"/>
      <c r="AS1369" s="0"/>
      <c r="AT1369" s="0"/>
      <c r="AU1369" s="0"/>
      <c r="AW1369" s="0"/>
      <c r="AX1369" s="0"/>
      <c r="AY1369" s="0"/>
      <c r="BA1369" s="0"/>
      <c r="BB1369" s="0"/>
      <c r="BC1369" s="0"/>
      <c r="BE1369" s="0"/>
      <c r="BF1369" s="0"/>
      <c r="BG1369" s="0"/>
      <c r="BI1369" s="0"/>
      <c r="BJ1369" s="0"/>
      <c r="BK1369" s="0"/>
      <c r="BM1369" s="0"/>
      <c r="BN1369" s="0"/>
      <c r="BO1369" s="0"/>
    </row>
    <row r="1370" customFormat="false" ht="12.75" hidden="false" customHeight="false" outlineLevel="0" collapsed="false">
      <c r="A1370" s="0"/>
      <c r="B1370" s="0"/>
      <c r="C1370" s="0"/>
      <c r="E1370" s="0"/>
      <c r="F1370" s="0"/>
      <c r="G1370" s="0"/>
      <c r="I1370" s="0"/>
      <c r="J1370" s="0"/>
      <c r="K1370" s="0"/>
      <c r="M1370" s="0"/>
      <c r="N1370" s="0"/>
      <c r="O1370" s="0"/>
      <c r="Q1370" s="0"/>
      <c r="R1370" s="0"/>
      <c r="S1370" s="0"/>
      <c r="U1370" s="0"/>
      <c r="V1370" s="0"/>
      <c r="W1370" s="0"/>
      <c r="Y1370" s="0"/>
      <c r="Z1370" s="0"/>
      <c r="AA1370" s="0"/>
      <c r="AC1370" s="0"/>
      <c r="AD1370" s="0"/>
      <c r="AE1370" s="0"/>
      <c r="AG1370" s="0"/>
      <c r="AH1370" s="0"/>
      <c r="AI1370" s="0"/>
      <c r="AK1370" s="0"/>
      <c r="AL1370" s="0"/>
      <c r="AM1370" s="0"/>
      <c r="AO1370" s="0"/>
      <c r="AP1370" s="0"/>
      <c r="AQ1370" s="0"/>
      <c r="AS1370" s="0"/>
      <c r="AT1370" s="0"/>
      <c r="AU1370" s="0"/>
      <c r="AW1370" s="0"/>
      <c r="AX1370" s="0"/>
      <c r="AY1370" s="0"/>
      <c r="BA1370" s="0"/>
      <c r="BB1370" s="0"/>
      <c r="BC1370" s="0"/>
      <c r="BE1370" s="0"/>
      <c r="BF1370" s="0"/>
      <c r="BG1370" s="0"/>
      <c r="BI1370" s="0"/>
      <c r="BJ1370" s="0"/>
      <c r="BK1370" s="0"/>
      <c r="BM1370" s="0"/>
      <c r="BN1370" s="0"/>
      <c r="BO1370" s="0"/>
    </row>
    <row r="1371" customFormat="false" ht="12.75" hidden="false" customHeight="false" outlineLevel="0" collapsed="false">
      <c r="A1371" s="0"/>
      <c r="B1371" s="0"/>
      <c r="C1371" s="0"/>
      <c r="E1371" s="0"/>
      <c r="F1371" s="0"/>
      <c r="G1371" s="0"/>
      <c r="I1371" s="0"/>
      <c r="J1371" s="0"/>
      <c r="K1371" s="0"/>
      <c r="M1371" s="0"/>
      <c r="N1371" s="0"/>
      <c r="O1371" s="0"/>
      <c r="Q1371" s="0"/>
      <c r="R1371" s="0"/>
      <c r="S1371" s="0"/>
      <c r="U1371" s="0"/>
      <c r="V1371" s="0"/>
      <c r="W1371" s="0"/>
      <c r="Y1371" s="0"/>
      <c r="Z1371" s="0"/>
      <c r="AA1371" s="0"/>
      <c r="AC1371" s="0"/>
      <c r="AD1371" s="0"/>
      <c r="AE1371" s="0"/>
      <c r="AG1371" s="0"/>
      <c r="AH1371" s="0"/>
      <c r="AI1371" s="0"/>
      <c r="AK1371" s="0"/>
      <c r="AL1371" s="0"/>
      <c r="AM1371" s="0"/>
      <c r="AO1371" s="0"/>
      <c r="AP1371" s="0"/>
      <c r="AQ1371" s="0"/>
      <c r="AS1371" s="0"/>
      <c r="AT1371" s="0"/>
      <c r="AU1371" s="0"/>
      <c r="AW1371" s="0"/>
      <c r="AX1371" s="0"/>
      <c r="AY1371" s="0"/>
      <c r="BA1371" s="0"/>
      <c r="BB1371" s="0"/>
      <c r="BC1371" s="0"/>
      <c r="BE1371" s="0"/>
      <c r="BF1371" s="0"/>
      <c r="BG1371" s="0"/>
      <c r="BI1371" s="0"/>
      <c r="BJ1371" s="0"/>
      <c r="BK1371" s="0"/>
      <c r="BM1371" s="0"/>
      <c r="BN1371" s="0"/>
      <c r="BO1371" s="0"/>
    </row>
    <row r="1372" customFormat="false" ht="12.75" hidden="false" customHeight="false" outlineLevel="0" collapsed="false">
      <c r="A1372" s="0"/>
      <c r="B1372" s="0"/>
      <c r="C1372" s="0"/>
      <c r="E1372" s="0"/>
      <c r="F1372" s="0"/>
      <c r="G1372" s="0"/>
      <c r="I1372" s="0"/>
      <c r="J1372" s="0"/>
      <c r="K1372" s="0"/>
      <c r="M1372" s="0"/>
      <c r="N1372" s="0"/>
      <c r="O1372" s="0"/>
      <c r="Q1372" s="0"/>
      <c r="R1372" s="0"/>
      <c r="S1372" s="0"/>
      <c r="U1372" s="0"/>
      <c r="V1372" s="0"/>
      <c r="W1372" s="0"/>
      <c r="Y1372" s="0"/>
      <c r="Z1372" s="0"/>
      <c r="AA1372" s="0"/>
      <c r="AC1372" s="0"/>
      <c r="AD1372" s="0"/>
      <c r="AE1372" s="0"/>
      <c r="AG1372" s="0"/>
      <c r="AH1372" s="0"/>
      <c r="AI1372" s="0"/>
      <c r="AK1372" s="0"/>
      <c r="AL1372" s="0"/>
      <c r="AM1372" s="0"/>
      <c r="AO1372" s="0"/>
      <c r="AP1372" s="0"/>
      <c r="AQ1372" s="0"/>
      <c r="AS1372" s="0"/>
      <c r="AT1372" s="0"/>
      <c r="AU1372" s="0"/>
      <c r="AW1372" s="0"/>
      <c r="AX1372" s="0"/>
      <c r="AY1372" s="0"/>
      <c r="BA1372" s="0"/>
      <c r="BB1372" s="0"/>
      <c r="BC1372" s="0"/>
      <c r="BE1372" s="0"/>
      <c r="BF1372" s="0"/>
      <c r="BG1372" s="0"/>
      <c r="BI1372" s="0"/>
      <c r="BJ1372" s="0"/>
      <c r="BK1372" s="0"/>
      <c r="BM1372" s="0"/>
      <c r="BN1372" s="0"/>
      <c r="BO1372" s="0"/>
    </row>
    <row r="1373" customFormat="false" ht="12.75" hidden="false" customHeight="false" outlineLevel="0" collapsed="false">
      <c r="A1373" s="0"/>
      <c r="B1373" s="0"/>
      <c r="C1373" s="0"/>
      <c r="E1373" s="0"/>
      <c r="F1373" s="0"/>
      <c r="G1373" s="0"/>
      <c r="I1373" s="0"/>
      <c r="J1373" s="0"/>
      <c r="K1373" s="0"/>
      <c r="M1373" s="0"/>
      <c r="N1373" s="0"/>
      <c r="O1373" s="0"/>
      <c r="Q1373" s="0"/>
      <c r="R1373" s="0"/>
      <c r="S1373" s="0"/>
      <c r="U1373" s="0"/>
      <c r="V1373" s="0"/>
      <c r="W1373" s="0"/>
      <c r="Y1373" s="0"/>
      <c r="Z1373" s="0"/>
      <c r="AA1373" s="0"/>
      <c r="AC1373" s="0"/>
      <c r="AD1373" s="0"/>
      <c r="AE1373" s="0"/>
      <c r="AG1373" s="0"/>
      <c r="AH1373" s="0"/>
      <c r="AI1373" s="0"/>
      <c r="AK1373" s="0"/>
      <c r="AL1373" s="0"/>
      <c r="AM1373" s="0"/>
      <c r="AO1373" s="0"/>
      <c r="AP1373" s="0"/>
      <c r="AQ1373" s="0"/>
      <c r="AS1373" s="0"/>
      <c r="AT1373" s="0"/>
      <c r="AU1373" s="0"/>
      <c r="AW1373" s="0"/>
      <c r="AX1373" s="0"/>
      <c r="AY1373" s="0"/>
      <c r="BA1373" s="0"/>
      <c r="BB1373" s="0"/>
      <c r="BC1373" s="0"/>
      <c r="BE1373" s="0"/>
      <c r="BF1373" s="0"/>
      <c r="BG1373" s="0"/>
      <c r="BI1373" s="0"/>
      <c r="BJ1373" s="0"/>
      <c r="BK1373" s="0"/>
      <c r="BM1373" s="0"/>
      <c r="BN1373" s="0"/>
      <c r="BO1373" s="0"/>
    </row>
    <row r="1374" customFormat="false" ht="12.75" hidden="false" customHeight="false" outlineLevel="0" collapsed="false">
      <c r="A1374" s="0"/>
      <c r="B1374" s="0"/>
      <c r="C1374" s="0"/>
      <c r="E1374" s="0"/>
      <c r="F1374" s="0"/>
      <c r="G1374" s="0"/>
      <c r="I1374" s="0"/>
      <c r="J1374" s="0"/>
      <c r="K1374" s="0"/>
      <c r="M1374" s="0"/>
      <c r="N1374" s="0"/>
      <c r="O1374" s="0"/>
      <c r="Q1374" s="0"/>
      <c r="R1374" s="0"/>
      <c r="S1374" s="0"/>
      <c r="U1374" s="0"/>
      <c r="V1374" s="0"/>
      <c r="W1374" s="0"/>
      <c r="Y1374" s="0"/>
      <c r="Z1374" s="0"/>
      <c r="AA1374" s="0"/>
      <c r="AC1374" s="0"/>
      <c r="AD1374" s="0"/>
      <c r="AE1374" s="0"/>
      <c r="AG1374" s="0"/>
      <c r="AH1374" s="0"/>
      <c r="AI1374" s="0"/>
      <c r="AK1374" s="0"/>
      <c r="AL1374" s="0"/>
      <c r="AM1374" s="0"/>
      <c r="AO1374" s="0"/>
      <c r="AP1374" s="0"/>
      <c r="AQ1374" s="0"/>
      <c r="AS1374" s="0"/>
      <c r="AT1374" s="0"/>
      <c r="AU1374" s="0"/>
      <c r="AW1374" s="0"/>
      <c r="AX1374" s="0"/>
      <c r="AY1374" s="0"/>
      <c r="BA1374" s="0"/>
      <c r="BB1374" s="0"/>
      <c r="BC1374" s="0"/>
      <c r="BE1374" s="0"/>
      <c r="BF1374" s="0"/>
      <c r="BG1374" s="0"/>
      <c r="BI1374" s="0"/>
      <c r="BJ1374" s="0"/>
      <c r="BK1374" s="0"/>
      <c r="BM1374" s="0"/>
      <c r="BN1374" s="0"/>
      <c r="BO1374" s="0"/>
    </row>
    <row r="1375" customFormat="false" ht="12.75" hidden="false" customHeight="false" outlineLevel="0" collapsed="false">
      <c r="A1375" s="0"/>
      <c r="B1375" s="0"/>
      <c r="C1375" s="0"/>
      <c r="E1375" s="0"/>
      <c r="F1375" s="0"/>
      <c r="G1375" s="0"/>
      <c r="I1375" s="0"/>
      <c r="J1375" s="0"/>
      <c r="K1375" s="0"/>
      <c r="M1375" s="0"/>
      <c r="N1375" s="0"/>
      <c r="O1375" s="0"/>
      <c r="Q1375" s="0"/>
      <c r="R1375" s="0"/>
      <c r="S1375" s="0"/>
      <c r="U1375" s="0"/>
      <c r="V1375" s="0"/>
      <c r="W1375" s="0"/>
      <c r="Y1375" s="0"/>
      <c r="Z1375" s="0"/>
      <c r="AA1375" s="0"/>
      <c r="AC1375" s="0"/>
      <c r="AD1375" s="0"/>
      <c r="AE1375" s="0"/>
      <c r="AG1375" s="0"/>
      <c r="AH1375" s="0"/>
      <c r="AI1375" s="0"/>
      <c r="AK1375" s="0"/>
      <c r="AL1375" s="0"/>
      <c r="AM1375" s="0"/>
      <c r="AO1375" s="0"/>
      <c r="AP1375" s="0"/>
      <c r="AQ1375" s="0"/>
      <c r="AS1375" s="0"/>
      <c r="AT1375" s="0"/>
      <c r="AU1375" s="0"/>
      <c r="AW1375" s="0"/>
      <c r="AX1375" s="0"/>
      <c r="AY1375" s="0"/>
      <c r="BA1375" s="0"/>
      <c r="BB1375" s="0"/>
      <c r="BC1375" s="0"/>
      <c r="BE1375" s="0"/>
      <c r="BF1375" s="0"/>
      <c r="BG1375" s="0"/>
      <c r="BI1375" s="0"/>
      <c r="BJ1375" s="0"/>
      <c r="BK1375" s="0"/>
      <c r="BM1375" s="0"/>
      <c r="BN1375" s="0"/>
      <c r="BO1375" s="0"/>
    </row>
    <row r="1376" customFormat="false" ht="12.75" hidden="false" customHeight="false" outlineLevel="0" collapsed="false">
      <c r="A1376" s="0"/>
      <c r="B1376" s="0"/>
      <c r="C1376" s="0"/>
      <c r="E1376" s="0"/>
      <c r="F1376" s="0"/>
      <c r="G1376" s="0"/>
      <c r="I1376" s="0"/>
      <c r="J1376" s="0"/>
      <c r="K1376" s="0"/>
      <c r="M1376" s="0"/>
      <c r="N1376" s="0"/>
      <c r="O1376" s="0"/>
      <c r="Q1376" s="0"/>
      <c r="R1376" s="0"/>
      <c r="S1376" s="0"/>
      <c r="U1376" s="0"/>
      <c r="V1376" s="0"/>
      <c r="W1376" s="0"/>
      <c r="Y1376" s="0"/>
      <c r="Z1376" s="0"/>
      <c r="AA1376" s="0"/>
      <c r="AC1376" s="0"/>
      <c r="AD1376" s="0"/>
      <c r="AE1376" s="0"/>
      <c r="AG1376" s="0"/>
      <c r="AH1376" s="0"/>
      <c r="AI1376" s="0"/>
      <c r="AK1376" s="0"/>
      <c r="AL1376" s="0"/>
      <c r="AM1376" s="0"/>
      <c r="AO1376" s="0"/>
      <c r="AP1376" s="0"/>
      <c r="AQ1376" s="0"/>
      <c r="AS1376" s="0"/>
      <c r="AT1376" s="0"/>
      <c r="AU1376" s="0"/>
      <c r="AW1376" s="0"/>
      <c r="AX1376" s="0"/>
      <c r="AY1376" s="0"/>
      <c r="BA1376" s="0"/>
      <c r="BB1376" s="0"/>
      <c r="BC1376" s="0"/>
      <c r="BE1376" s="0"/>
      <c r="BF1376" s="0"/>
      <c r="BG1376" s="0"/>
      <c r="BI1376" s="0"/>
      <c r="BJ1376" s="0"/>
      <c r="BK1376" s="0"/>
      <c r="BM1376" s="0"/>
      <c r="BN1376" s="0"/>
      <c r="BO1376" s="0"/>
    </row>
    <row r="1377" customFormat="false" ht="12.75" hidden="false" customHeight="false" outlineLevel="0" collapsed="false">
      <c r="A1377" s="0"/>
      <c r="B1377" s="0"/>
      <c r="C1377" s="0"/>
      <c r="E1377" s="0"/>
      <c r="F1377" s="0"/>
      <c r="G1377" s="0"/>
      <c r="I1377" s="0"/>
      <c r="J1377" s="0"/>
      <c r="K1377" s="0"/>
      <c r="M1377" s="0"/>
      <c r="N1377" s="0"/>
      <c r="O1377" s="0"/>
      <c r="Q1377" s="0"/>
      <c r="R1377" s="0"/>
      <c r="S1377" s="0"/>
      <c r="U1377" s="0"/>
      <c r="V1377" s="0"/>
      <c r="W1377" s="0"/>
      <c r="Y1377" s="0"/>
      <c r="Z1377" s="0"/>
      <c r="AA1377" s="0"/>
      <c r="AC1377" s="0"/>
      <c r="AD1377" s="0"/>
      <c r="AE1377" s="0"/>
      <c r="AG1377" s="0"/>
      <c r="AH1377" s="0"/>
      <c r="AI1377" s="0"/>
      <c r="AK1377" s="0"/>
      <c r="AL1377" s="0"/>
      <c r="AM1377" s="0"/>
      <c r="AO1377" s="0"/>
      <c r="AP1377" s="0"/>
      <c r="AQ1377" s="0"/>
      <c r="AS1377" s="0"/>
      <c r="AT1377" s="0"/>
      <c r="AU1377" s="0"/>
      <c r="AW1377" s="0"/>
      <c r="AX1377" s="0"/>
      <c r="AY1377" s="0"/>
      <c r="BA1377" s="0"/>
      <c r="BB1377" s="0"/>
      <c r="BC1377" s="0"/>
      <c r="BE1377" s="0"/>
      <c r="BF1377" s="0"/>
      <c r="BG1377" s="0"/>
      <c r="BI1377" s="0"/>
      <c r="BJ1377" s="0"/>
      <c r="BK1377" s="0"/>
      <c r="BM1377" s="0"/>
      <c r="BN1377" s="0"/>
      <c r="BO1377" s="0"/>
    </row>
    <row r="1378" customFormat="false" ht="12.75" hidden="false" customHeight="false" outlineLevel="0" collapsed="false">
      <c r="A1378" s="0"/>
      <c r="B1378" s="0"/>
      <c r="C1378" s="0"/>
      <c r="E1378" s="0"/>
      <c r="F1378" s="0"/>
      <c r="G1378" s="0"/>
      <c r="I1378" s="0"/>
      <c r="J1378" s="0"/>
      <c r="K1378" s="0"/>
      <c r="M1378" s="0"/>
      <c r="N1378" s="0"/>
      <c r="O1378" s="0"/>
      <c r="Q1378" s="0"/>
      <c r="R1378" s="0"/>
      <c r="S1378" s="0"/>
      <c r="U1378" s="0"/>
      <c r="V1378" s="0"/>
      <c r="W1378" s="0"/>
      <c r="Y1378" s="0"/>
      <c r="Z1378" s="0"/>
      <c r="AA1378" s="0"/>
      <c r="AC1378" s="0"/>
      <c r="AD1378" s="0"/>
      <c r="AE1378" s="0"/>
      <c r="AG1378" s="0"/>
      <c r="AH1378" s="0"/>
      <c r="AI1378" s="0"/>
      <c r="AK1378" s="0"/>
      <c r="AL1378" s="0"/>
      <c r="AM1378" s="0"/>
      <c r="AO1378" s="0"/>
      <c r="AP1378" s="0"/>
      <c r="AQ1378" s="0"/>
      <c r="AS1378" s="0"/>
      <c r="AT1378" s="0"/>
      <c r="AU1378" s="0"/>
      <c r="AW1378" s="0"/>
      <c r="AX1378" s="0"/>
      <c r="AY1378" s="0"/>
      <c r="BA1378" s="0"/>
      <c r="BB1378" s="0"/>
      <c r="BC1378" s="0"/>
      <c r="BE1378" s="0"/>
      <c r="BF1378" s="0"/>
      <c r="BG1378" s="0"/>
      <c r="BI1378" s="0"/>
      <c r="BJ1378" s="0"/>
      <c r="BK1378" s="0"/>
      <c r="BM1378" s="0"/>
      <c r="BN1378" s="0"/>
      <c r="BO1378" s="0"/>
    </row>
    <row r="1379" customFormat="false" ht="12.75" hidden="false" customHeight="false" outlineLevel="0" collapsed="false">
      <c r="A1379" s="0"/>
      <c r="B1379" s="0"/>
      <c r="C1379" s="0"/>
      <c r="E1379" s="0"/>
      <c r="F1379" s="0"/>
      <c r="G1379" s="0"/>
      <c r="I1379" s="0"/>
      <c r="J1379" s="0"/>
      <c r="K1379" s="0"/>
      <c r="M1379" s="0"/>
      <c r="N1379" s="0"/>
      <c r="O1379" s="0"/>
      <c r="Q1379" s="0"/>
      <c r="R1379" s="0"/>
      <c r="S1379" s="0"/>
      <c r="U1379" s="0"/>
      <c r="V1379" s="0"/>
      <c r="W1379" s="0"/>
      <c r="Y1379" s="0"/>
      <c r="Z1379" s="0"/>
      <c r="AA1379" s="0"/>
      <c r="AC1379" s="0"/>
      <c r="AD1379" s="0"/>
      <c r="AE1379" s="0"/>
      <c r="AG1379" s="0"/>
      <c r="AH1379" s="0"/>
      <c r="AI1379" s="0"/>
      <c r="AK1379" s="0"/>
      <c r="AL1379" s="0"/>
      <c r="AM1379" s="0"/>
      <c r="AO1379" s="0"/>
      <c r="AP1379" s="0"/>
      <c r="AQ1379" s="0"/>
      <c r="AS1379" s="0"/>
      <c r="AT1379" s="0"/>
      <c r="AU1379" s="0"/>
      <c r="AW1379" s="0"/>
      <c r="AX1379" s="0"/>
      <c r="AY1379" s="0"/>
      <c r="BA1379" s="0"/>
      <c r="BB1379" s="0"/>
      <c r="BC1379" s="0"/>
      <c r="BE1379" s="0"/>
      <c r="BF1379" s="0"/>
      <c r="BG1379" s="0"/>
      <c r="BI1379" s="0"/>
      <c r="BJ1379" s="0"/>
      <c r="BK1379" s="0"/>
      <c r="BM1379" s="0"/>
      <c r="BN1379" s="0"/>
      <c r="BO1379" s="0"/>
    </row>
    <row r="1380" customFormat="false" ht="12.75" hidden="false" customHeight="false" outlineLevel="0" collapsed="false">
      <c r="A1380" s="0"/>
      <c r="B1380" s="0"/>
      <c r="C1380" s="0"/>
      <c r="E1380" s="0"/>
      <c r="F1380" s="0"/>
      <c r="G1380" s="0"/>
      <c r="I1380" s="0"/>
      <c r="J1380" s="0"/>
      <c r="K1380" s="0"/>
      <c r="M1380" s="0"/>
      <c r="N1380" s="0"/>
      <c r="O1380" s="0"/>
      <c r="Q1380" s="0"/>
      <c r="R1380" s="0"/>
      <c r="S1380" s="0"/>
      <c r="U1380" s="0"/>
      <c r="V1380" s="0"/>
      <c r="W1380" s="0"/>
      <c r="Y1380" s="0"/>
      <c r="Z1380" s="0"/>
      <c r="AA1380" s="0"/>
      <c r="AC1380" s="0"/>
      <c r="AD1380" s="0"/>
      <c r="AE1380" s="0"/>
      <c r="AG1380" s="0"/>
      <c r="AH1380" s="0"/>
      <c r="AI1380" s="0"/>
      <c r="AK1380" s="0"/>
      <c r="AL1380" s="0"/>
      <c r="AM1380" s="0"/>
      <c r="AO1380" s="0"/>
      <c r="AP1380" s="0"/>
      <c r="AQ1380" s="0"/>
      <c r="AS1380" s="0"/>
      <c r="AT1380" s="0"/>
      <c r="AU1380" s="0"/>
      <c r="AW1380" s="0"/>
      <c r="AX1380" s="0"/>
      <c r="AY1380" s="0"/>
      <c r="BA1380" s="0"/>
      <c r="BB1380" s="0"/>
      <c r="BC1380" s="0"/>
      <c r="BE1380" s="0"/>
      <c r="BF1380" s="0"/>
      <c r="BG1380" s="0"/>
      <c r="BI1380" s="0"/>
      <c r="BJ1380" s="0"/>
      <c r="BK1380" s="0"/>
      <c r="BM1380" s="0"/>
      <c r="BN1380" s="0"/>
      <c r="BO1380" s="0"/>
    </row>
    <row r="1381" customFormat="false" ht="12.75" hidden="false" customHeight="false" outlineLevel="0" collapsed="false">
      <c r="A1381" s="0"/>
      <c r="B1381" s="0"/>
      <c r="C1381" s="0"/>
      <c r="E1381" s="0"/>
      <c r="F1381" s="0"/>
      <c r="G1381" s="0"/>
      <c r="I1381" s="0"/>
      <c r="J1381" s="0"/>
      <c r="K1381" s="0"/>
      <c r="M1381" s="0"/>
      <c r="N1381" s="0"/>
      <c r="O1381" s="0"/>
      <c r="Q1381" s="0"/>
      <c r="R1381" s="0"/>
      <c r="S1381" s="0"/>
      <c r="U1381" s="0"/>
      <c r="V1381" s="0"/>
      <c r="W1381" s="0"/>
      <c r="Y1381" s="0"/>
      <c r="Z1381" s="0"/>
      <c r="AA1381" s="0"/>
      <c r="AC1381" s="0"/>
      <c r="AD1381" s="0"/>
      <c r="AE1381" s="0"/>
      <c r="AG1381" s="0"/>
      <c r="AH1381" s="0"/>
      <c r="AI1381" s="0"/>
      <c r="AK1381" s="0"/>
      <c r="AL1381" s="0"/>
      <c r="AM1381" s="0"/>
      <c r="AO1381" s="0"/>
      <c r="AP1381" s="0"/>
      <c r="AQ1381" s="0"/>
      <c r="AS1381" s="0"/>
      <c r="AT1381" s="0"/>
      <c r="AU1381" s="0"/>
      <c r="AW1381" s="0"/>
      <c r="AX1381" s="0"/>
      <c r="AY1381" s="0"/>
      <c r="BA1381" s="0"/>
      <c r="BB1381" s="0"/>
      <c r="BC1381" s="0"/>
      <c r="BE1381" s="0"/>
      <c r="BF1381" s="0"/>
      <c r="BG1381" s="0"/>
      <c r="BI1381" s="0"/>
      <c r="BJ1381" s="0"/>
      <c r="BK1381" s="0"/>
      <c r="BM1381" s="0"/>
      <c r="BN1381" s="0"/>
      <c r="BO1381" s="0"/>
    </row>
    <row r="1382" customFormat="false" ht="12.75" hidden="false" customHeight="false" outlineLevel="0" collapsed="false">
      <c r="A1382" s="0"/>
      <c r="B1382" s="0"/>
      <c r="C1382" s="0"/>
      <c r="E1382" s="0"/>
      <c r="F1382" s="0"/>
      <c r="G1382" s="0"/>
      <c r="I1382" s="0"/>
      <c r="J1382" s="0"/>
      <c r="K1382" s="0"/>
      <c r="M1382" s="0"/>
      <c r="N1382" s="0"/>
      <c r="O1382" s="0"/>
      <c r="Q1382" s="0"/>
      <c r="R1382" s="0"/>
      <c r="S1382" s="0"/>
      <c r="U1382" s="0"/>
      <c r="V1382" s="0"/>
      <c r="W1382" s="0"/>
      <c r="Y1382" s="0"/>
      <c r="Z1382" s="0"/>
      <c r="AA1382" s="0"/>
      <c r="AC1382" s="0"/>
      <c r="AD1382" s="0"/>
      <c r="AE1382" s="0"/>
      <c r="AG1382" s="0"/>
      <c r="AH1382" s="0"/>
      <c r="AI1382" s="0"/>
      <c r="AK1382" s="0"/>
      <c r="AL1382" s="0"/>
      <c r="AM1382" s="0"/>
      <c r="AO1382" s="0"/>
      <c r="AP1382" s="0"/>
      <c r="AQ1382" s="0"/>
      <c r="AS1382" s="0"/>
      <c r="AT1382" s="0"/>
      <c r="AU1382" s="0"/>
      <c r="AW1382" s="0"/>
      <c r="AX1382" s="0"/>
      <c r="AY1382" s="0"/>
      <c r="BA1382" s="0"/>
      <c r="BB1382" s="0"/>
      <c r="BC1382" s="0"/>
      <c r="BE1382" s="0"/>
      <c r="BF1382" s="0"/>
      <c r="BG1382" s="0"/>
      <c r="BI1382" s="0"/>
      <c r="BJ1382" s="0"/>
      <c r="BK1382" s="0"/>
      <c r="BM1382" s="0"/>
      <c r="BN1382" s="0"/>
      <c r="BO1382" s="0"/>
    </row>
    <row r="1383" customFormat="false" ht="12.75" hidden="false" customHeight="false" outlineLevel="0" collapsed="false">
      <c r="A1383" s="0"/>
      <c r="B1383" s="0"/>
      <c r="C1383" s="0"/>
      <c r="E1383" s="0"/>
      <c r="F1383" s="0"/>
      <c r="G1383" s="0"/>
      <c r="I1383" s="0"/>
      <c r="J1383" s="0"/>
      <c r="K1383" s="0"/>
      <c r="M1383" s="0"/>
      <c r="N1383" s="0"/>
      <c r="O1383" s="0"/>
      <c r="Q1383" s="0"/>
      <c r="R1383" s="0"/>
      <c r="S1383" s="0"/>
      <c r="U1383" s="0"/>
      <c r="V1383" s="0"/>
      <c r="W1383" s="0"/>
      <c r="Y1383" s="0"/>
      <c r="Z1383" s="0"/>
      <c r="AA1383" s="0"/>
      <c r="AC1383" s="0"/>
      <c r="AD1383" s="0"/>
      <c r="AE1383" s="0"/>
      <c r="AG1383" s="0"/>
      <c r="AH1383" s="0"/>
      <c r="AI1383" s="0"/>
      <c r="AK1383" s="0"/>
      <c r="AL1383" s="0"/>
      <c r="AM1383" s="0"/>
      <c r="AO1383" s="0"/>
      <c r="AP1383" s="0"/>
      <c r="AQ1383" s="0"/>
      <c r="AS1383" s="0"/>
      <c r="AT1383" s="0"/>
      <c r="AU1383" s="0"/>
      <c r="AW1383" s="0"/>
      <c r="AX1383" s="0"/>
      <c r="AY1383" s="0"/>
      <c r="BA1383" s="0"/>
      <c r="BB1383" s="0"/>
      <c r="BC1383" s="0"/>
      <c r="BE1383" s="0"/>
      <c r="BF1383" s="0"/>
      <c r="BG1383" s="0"/>
      <c r="BI1383" s="0"/>
      <c r="BJ1383" s="0"/>
      <c r="BK1383" s="0"/>
      <c r="BM1383" s="0"/>
      <c r="BN1383" s="0"/>
      <c r="BO1383" s="0"/>
    </row>
    <row r="1384" customFormat="false" ht="12.75" hidden="false" customHeight="false" outlineLevel="0" collapsed="false">
      <c r="A1384" s="0"/>
      <c r="B1384" s="0"/>
      <c r="C1384" s="0"/>
      <c r="E1384" s="0"/>
      <c r="F1384" s="0"/>
      <c r="G1384" s="0"/>
      <c r="I1384" s="0"/>
      <c r="J1384" s="0"/>
      <c r="K1384" s="0"/>
      <c r="M1384" s="0"/>
      <c r="N1384" s="0"/>
      <c r="O1384" s="0"/>
      <c r="Q1384" s="0"/>
      <c r="R1384" s="0"/>
      <c r="S1384" s="0"/>
      <c r="U1384" s="0"/>
      <c r="V1384" s="0"/>
      <c r="W1384" s="0"/>
      <c r="Y1384" s="0"/>
      <c r="Z1384" s="0"/>
      <c r="AA1384" s="0"/>
      <c r="AC1384" s="0"/>
      <c r="AD1384" s="0"/>
      <c r="AE1384" s="0"/>
      <c r="AG1384" s="0"/>
      <c r="AH1384" s="0"/>
      <c r="AI1384" s="0"/>
      <c r="AK1384" s="0"/>
      <c r="AL1384" s="0"/>
      <c r="AM1384" s="0"/>
      <c r="AO1384" s="0"/>
      <c r="AP1384" s="0"/>
      <c r="AQ1384" s="0"/>
      <c r="AS1384" s="0"/>
      <c r="AT1384" s="0"/>
      <c r="AU1384" s="0"/>
      <c r="AW1384" s="0"/>
      <c r="AX1384" s="0"/>
      <c r="AY1384" s="0"/>
      <c r="BA1384" s="0"/>
      <c r="BB1384" s="0"/>
      <c r="BC1384" s="0"/>
      <c r="BE1384" s="0"/>
      <c r="BF1384" s="0"/>
      <c r="BG1384" s="0"/>
      <c r="BI1384" s="0"/>
      <c r="BJ1384" s="0"/>
      <c r="BK1384" s="0"/>
      <c r="BM1384" s="0"/>
      <c r="BN1384" s="0"/>
      <c r="BO1384" s="0"/>
    </row>
    <row r="1385" customFormat="false" ht="12.75" hidden="false" customHeight="false" outlineLevel="0" collapsed="false">
      <c r="A1385" s="0"/>
      <c r="B1385" s="0"/>
      <c r="C1385" s="0"/>
      <c r="E1385" s="0"/>
      <c r="F1385" s="0"/>
      <c r="G1385" s="0"/>
      <c r="I1385" s="0"/>
      <c r="J1385" s="0"/>
      <c r="K1385" s="0"/>
      <c r="M1385" s="0"/>
      <c r="N1385" s="0"/>
      <c r="O1385" s="0"/>
      <c r="Q1385" s="0"/>
      <c r="R1385" s="0"/>
      <c r="S1385" s="0"/>
      <c r="U1385" s="0"/>
      <c r="V1385" s="0"/>
      <c r="W1385" s="0"/>
      <c r="Y1385" s="0"/>
      <c r="Z1385" s="0"/>
      <c r="AA1385" s="0"/>
      <c r="AC1385" s="0"/>
      <c r="AD1385" s="0"/>
      <c r="AE1385" s="0"/>
      <c r="AG1385" s="0"/>
      <c r="AH1385" s="0"/>
      <c r="AI1385" s="0"/>
      <c r="AK1385" s="0"/>
      <c r="AL1385" s="0"/>
      <c r="AM1385" s="0"/>
      <c r="AO1385" s="0"/>
      <c r="AP1385" s="0"/>
      <c r="AQ1385" s="0"/>
      <c r="AS1385" s="0"/>
      <c r="AT1385" s="0"/>
      <c r="AU1385" s="0"/>
      <c r="AW1385" s="0"/>
      <c r="AX1385" s="0"/>
      <c r="AY1385" s="0"/>
      <c r="BA1385" s="0"/>
      <c r="BB1385" s="0"/>
      <c r="BC1385" s="0"/>
      <c r="BE1385" s="0"/>
      <c r="BF1385" s="0"/>
      <c r="BG1385" s="0"/>
      <c r="BI1385" s="0"/>
      <c r="BJ1385" s="0"/>
      <c r="BK1385" s="0"/>
      <c r="BM1385" s="0"/>
      <c r="BN1385" s="0"/>
      <c r="BO1385" s="0"/>
    </row>
    <row r="1386" customFormat="false" ht="12.75" hidden="false" customHeight="false" outlineLevel="0" collapsed="false">
      <c r="A1386" s="0"/>
      <c r="B1386" s="0"/>
      <c r="C1386" s="0"/>
      <c r="E1386" s="0"/>
      <c r="F1386" s="0"/>
      <c r="G1386" s="0"/>
      <c r="I1386" s="0"/>
      <c r="J1386" s="0"/>
      <c r="K1386" s="0"/>
      <c r="M1386" s="0"/>
      <c r="N1386" s="0"/>
      <c r="O1386" s="0"/>
      <c r="Q1386" s="0"/>
      <c r="R1386" s="0"/>
      <c r="S1386" s="0"/>
      <c r="U1386" s="0"/>
      <c r="V1386" s="0"/>
      <c r="W1386" s="0"/>
      <c r="Y1386" s="0"/>
      <c r="Z1386" s="0"/>
      <c r="AA1386" s="0"/>
      <c r="AC1386" s="0"/>
      <c r="AD1386" s="0"/>
      <c r="AE1386" s="0"/>
      <c r="AG1386" s="0"/>
      <c r="AH1386" s="0"/>
      <c r="AI1386" s="0"/>
      <c r="AK1386" s="0"/>
      <c r="AL1386" s="0"/>
      <c r="AM1386" s="0"/>
      <c r="AO1386" s="0"/>
      <c r="AP1386" s="0"/>
      <c r="AQ1386" s="0"/>
      <c r="AS1386" s="0"/>
      <c r="AT1386" s="0"/>
      <c r="AU1386" s="0"/>
      <c r="AW1386" s="0"/>
      <c r="AX1386" s="0"/>
      <c r="AY1386" s="0"/>
      <c r="BA1386" s="0"/>
      <c r="BB1386" s="0"/>
      <c r="BC1386" s="0"/>
      <c r="BE1386" s="0"/>
      <c r="BF1386" s="0"/>
      <c r="BG1386" s="0"/>
      <c r="BI1386" s="0"/>
      <c r="BJ1386" s="0"/>
      <c r="BK1386" s="0"/>
      <c r="BM1386" s="0"/>
      <c r="BN1386" s="0"/>
      <c r="BO1386" s="0"/>
    </row>
    <row r="1387" customFormat="false" ht="12.75" hidden="false" customHeight="false" outlineLevel="0" collapsed="false">
      <c r="A1387" s="0"/>
      <c r="B1387" s="0"/>
      <c r="C1387" s="0"/>
      <c r="E1387" s="0"/>
      <c r="F1387" s="0"/>
      <c r="G1387" s="0"/>
      <c r="I1387" s="0"/>
      <c r="J1387" s="0"/>
      <c r="K1387" s="0"/>
      <c r="M1387" s="0"/>
      <c r="N1387" s="0"/>
      <c r="O1387" s="0"/>
      <c r="Q1387" s="0"/>
      <c r="R1387" s="0"/>
      <c r="S1387" s="0"/>
      <c r="U1387" s="0"/>
      <c r="V1387" s="0"/>
      <c r="W1387" s="0"/>
      <c r="Y1387" s="0"/>
      <c r="Z1387" s="0"/>
      <c r="AA1387" s="0"/>
      <c r="AC1387" s="0"/>
      <c r="AD1387" s="0"/>
      <c r="AE1387" s="0"/>
      <c r="AG1387" s="0"/>
      <c r="AH1387" s="0"/>
      <c r="AI1387" s="0"/>
      <c r="AK1387" s="0"/>
      <c r="AL1387" s="0"/>
      <c r="AM1387" s="0"/>
      <c r="AO1387" s="0"/>
      <c r="AP1387" s="0"/>
      <c r="AQ1387" s="0"/>
      <c r="AS1387" s="0"/>
      <c r="AT1387" s="0"/>
      <c r="AU1387" s="0"/>
      <c r="AW1387" s="0"/>
      <c r="AX1387" s="0"/>
      <c r="AY1387" s="0"/>
      <c r="BA1387" s="0"/>
      <c r="BB1387" s="0"/>
      <c r="BC1387" s="0"/>
      <c r="BE1387" s="0"/>
      <c r="BF1387" s="0"/>
      <c r="BG1387" s="0"/>
      <c r="BI1387" s="0"/>
      <c r="BJ1387" s="0"/>
      <c r="BK1387" s="0"/>
      <c r="BM1387" s="0"/>
      <c r="BN1387" s="0"/>
      <c r="BO1387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74">
              <controlPr defaultSize="0" print="false" autoFill="0" autoPict="0" macro="xls.Curve Load Macro.Curve1">
                <anchor moveWithCells="true" sizeWithCells="false">
                  <from>
                    <xdr:col>1</xdr:col>
                    <xdr:colOff>29520</xdr:colOff>
                    <xdr:row>12</xdr:row>
                    <xdr:rowOff>161640</xdr:rowOff>
                  </from>
                  <to>
                    <xdr:col>2</xdr:col>
                    <xdr:colOff>-38160</xdr:colOff>
                    <xdr:row>13</xdr:row>
                    <xdr:rowOff>124200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76">
              <controlPr defaultSize="0" print="false" autoFill="0" autoPict="0" macro="xls.Curve Load Macro.Curve12">
                <anchor moveWithCells="true" sizeWithCells="false">
                  <from>
                    <xdr:col>45</xdr:col>
                    <xdr:colOff>50760</xdr:colOff>
                    <xdr:row>12</xdr:row>
                    <xdr:rowOff>181080</xdr:rowOff>
                  </from>
                  <to>
                    <xdr:col>46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7">
              <controlPr defaultSize="0" print="false" autoFill="0" autoPict="0" macro="xls.Curve Load Macro.Curve11">
                <anchor moveWithCells="true" sizeWithCells="false">
                  <from>
                    <xdr:col>41</xdr:col>
                    <xdr:colOff>50760</xdr:colOff>
                    <xdr:row>12</xdr:row>
                    <xdr:rowOff>171360</xdr:rowOff>
                  </from>
                  <to>
                    <xdr:col>42</xdr:col>
                    <xdr:colOff>-28080</xdr:colOff>
                    <xdr:row>13</xdr:row>
                    <xdr:rowOff>132840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78">
              <controlPr defaultSize="0" print="false" autoFill="0" autoPict="0" macro="xls.Curve Load Macro.Curve10">
                <anchor moveWithCells="true" sizeWithCells="false">
                  <from>
                    <xdr:col>37</xdr:col>
                    <xdr:colOff>60840</xdr:colOff>
                    <xdr:row>12</xdr:row>
                    <xdr:rowOff>142920</xdr:rowOff>
                  </from>
                  <to>
                    <xdr:col>38</xdr:col>
                    <xdr:colOff>-8640</xdr:colOff>
                    <xdr:row>13</xdr:row>
                    <xdr:rowOff>104400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79">
              <controlPr defaultSize="0" print="false" autoFill="0" autoPict="0" macro="xls.Curve Load Macro.Curve9">
                <anchor moveWithCells="true" sizeWithCells="false">
                  <from>
                    <xdr:col>33</xdr:col>
                    <xdr:colOff>40320</xdr:colOff>
                    <xdr:row>12</xdr:row>
                    <xdr:rowOff>152640</xdr:rowOff>
                  </from>
                  <to>
                    <xdr:col>34</xdr:col>
                    <xdr:colOff>-38520</xdr:colOff>
                    <xdr:row>13</xdr:row>
                    <xdr:rowOff>114120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80">
              <controlPr defaultSize="0" print="false" autoFill="0" autoPict="0" macro="xls.Curve Load Macro.Curve8">
                <anchor moveWithCells="true" sizeWithCells="false">
                  <from>
                    <xdr:col>29</xdr:col>
                    <xdr:colOff>29520</xdr:colOff>
                    <xdr:row>12</xdr:row>
                    <xdr:rowOff>161640</xdr:rowOff>
                  </from>
                  <to>
                    <xdr:col>30</xdr:col>
                    <xdr:colOff>-48960</xdr:colOff>
                    <xdr:row>13</xdr:row>
                    <xdr:rowOff>124200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81">
              <controlPr defaultSize="0" print="false" autoFill="0" autoPict="0" macro="xls.Curve Load Macro.Curve7">
                <anchor moveWithCells="true" sizeWithCells="false">
                  <from>
                    <xdr:col>25</xdr:col>
                    <xdr:colOff>119880</xdr:colOff>
                    <xdr:row>12</xdr:row>
                    <xdr:rowOff>171360</xdr:rowOff>
                  </from>
                  <to>
                    <xdr:col>26</xdr:col>
                    <xdr:colOff>50400</xdr:colOff>
                    <xdr:row>13</xdr:row>
                    <xdr:rowOff>132840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82">
              <controlPr defaultSize="0" print="false" autoFill="0" autoPict="0" macro="xls.Curve Load Macro.Curve6">
                <anchor moveWithCells="true" sizeWithCells="false">
                  <from>
                    <xdr:col>21</xdr:col>
                    <xdr:colOff>29880</xdr:colOff>
                    <xdr:row>12</xdr:row>
                    <xdr:rowOff>190080</xdr:rowOff>
                  </from>
                  <to>
                    <xdr:col>22</xdr:col>
                    <xdr:colOff>-48960</xdr:colOff>
                    <xdr:row>13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83">
              <controlPr defaultSize="0" print="false" autoFill="0" autoPict="0" macro="xls.Curve Load Macro.Curve5">
                <anchor moveWithCells="true" sizeWithCells="false">
                  <from>
                    <xdr:col>16</xdr:col>
                    <xdr:colOff>1107360</xdr:colOff>
                    <xdr:row>12</xdr:row>
                    <xdr:rowOff>190080</xdr:rowOff>
                  </from>
                  <to>
                    <xdr:col>17</xdr:col>
                    <xdr:colOff>1702080</xdr:colOff>
                    <xdr:row>13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84">
              <controlPr defaultSize="0" print="false" autoFill="0" autoPict="0" macro="xls.Curve Load Macro.Curve4">
                <anchor moveWithCells="true" sizeWithCells="false">
                  <from>
                    <xdr:col>12</xdr:col>
                    <xdr:colOff>1056960</xdr:colOff>
                    <xdr:row>12</xdr:row>
                    <xdr:rowOff>190080</xdr:rowOff>
                  </from>
                  <to>
                    <xdr:col>13</xdr:col>
                    <xdr:colOff>1652760</xdr:colOff>
                    <xdr:row>13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Button 85">
              <controlPr defaultSize="0" print="false" autoFill="0" autoPict="0" macro="xls.Curve Load Macro.Curve3">
                <anchor moveWithCells="true" sizeWithCells="false">
                  <from>
                    <xdr:col>9</xdr:col>
                    <xdr:colOff>131400</xdr:colOff>
                    <xdr:row>12</xdr:row>
                    <xdr:rowOff>171360</xdr:rowOff>
                  </from>
                  <to>
                    <xdr:col>10</xdr:col>
                    <xdr:colOff>50760</xdr:colOff>
                    <xdr:row>13</xdr:row>
                    <xdr:rowOff>132840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Button 86">
              <controlPr defaultSize="0" print="false" autoFill="0" autoPict="0" macro="xls.Curve Load Macro.Curve2">
                <anchor moveWithCells="true" sizeWithCells="false">
                  <from>
                    <xdr:col>5</xdr:col>
                    <xdr:colOff>141480</xdr:colOff>
                    <xdr:row>12</xdr:row>
                    <xdr:rowOff>171360</xdr:rowOff>
                  </from>
                  <to>
                    <xdr:col>6</xdr:col>
                    <xdr:colOff>60840</xdr:colOff>
                    <xdr:row>13</xdr:row>
                    <xdr:rowOff>132840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" r:id="rId15" name="Button 87">
              <controlPr defaultSize="0" print="false" autoFill="0" autoPict="0" macro="xls.Curve Load Macro.All">
                <anchor moveWithCells="true" sizeWithCells="false">
                  <from>
                    <xdr:col>4</xdr:col>
                    <xdr:colOff>412200</xdr:colOff>
                    <xdr:row>1</xdr:row>
                    <xdr:rowOff>76320</xdr:rowOff>
                  </from>
                  <to>
                    <xdr:col>5</xdr:col>
                    <xdr:colOff>1581120</xdr:colOff>
                    <xdr:row>5</xdr:row>
                    <xdr:rowOff>162000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" r:id="rId16" name="Button 92">
              <controlPr defaultSize="0" print="false" autoFill="0" autoPict="0" macro="xls.Curve Load Macro.Curve13">
                <anchor moveWithCells="true" sizeWithCells="false">
                  <from>
                    <xdr:col>49</xdr:col>
                    <xdr:colOff>50760</xdr:colOff>
                    <xdr:row>12</xdr:row>
                    <xdr:rowOff>181080</xdr:rowOff>
                  </from>
                  <to>
                    <xdr:col>50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" r:id="rId17" name="Button 97">
              <controlPr defaultSize="0" print="false" autoFill="0" autoPict="0" macro="xls.Curve Load Macro.Curve14">
                <anchor moveWithCells="true" sizeWithCells="false">
                  <from>
                    <xdr:col>53</xdr:col>
                    <xdr:colOff>50760</xdr:colOff>
                    <xdr:row>12</xdr:row>
                    <xdr:rowOff>181080</xdr:rowOff>
                  </from>
                  <to>
                    <xdr:col>54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" r:id="rId18" name="Button 102">
              <controlPr defaultSize="0" print="false" autoFill="0" autoPict="0" macro="xls.Curve Load Macro.Curve15">
                <anchor moveWithCells="true" sizeWithCells="false">
                  <from>
                    <xdr:col>57</xdr:col>
                    <xdr:colOff>50760</xdr:colOff>
                    <xdr:row>12</xdr:row>
                    <xdr:rowOff>181080</xdr:rowOff>
                  </from>
                  <to>
                    <xdr:col>58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" r:id="rId19" name="Button 107">
              <controlPr defaultSize="0" print="false" autoFill="0" autoPict="0" macro="xls.Curve Load Macro.Curve16">
                <anchor moveWithCells="true" sizeWithCells="false">
                  <from>
                    <xdr:col>61</xdr:col>
                    <xdr:colOff>50400</xdr:colOff>
                    <xdr:row>12</xdr:row>
                    <xdr:rowOff>181080</xdr:rowOff>
                  </from>
                  <to>
                    <xdr:col>62</xdr:col>
                    <xdr:colOff>-27720</xdr:colOff>
                    <xdr:row>13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" r:id="rId20" name="Button 112">
              <controlPr defaultSize="0" print="false" autoFill="0" autoPict="0" macro="xls.Curve Load Macro.Curve17">
                <anchor moveWithCells="true" sizeWithCells="false">
                  <from>
                    <xdr:col>65</xdr:col>
                    <xdr:colOff>50760</xdr:colOff>
                    <xdr:row>12</xdr:row>
                    <xdr:rowOff>181080</xdr:rowOff>
                  </from>
                  <to>
                    <xdr:col>66</xdr:col>
                    <xdr:colOff>-28080</xdr:colOff>
                    <xdr:row>13</xdr:row>
                    <xdr:rowOff>142920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1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X1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56"/>
    <col collapsed="false" customWidth="true" hidden="false" outlineLevel="0" max="23" min="2" style="0" width="18.85"/>
    <col collapsed="false" customWidth="true" hidden="false" outlineLevel="0" max="24" min="24" style="0" width="10.56"/>
  </cols>
  <sheetData>
    <row r="1" customFormat="false" ht="12.75" hidden="false" customHeight="false" outlineLevel="0" collapsed="false">
      <c r="A1" s="433" t="s">
        <v>247</v>
      </c>
      <c r="B1" s="434" t="s">
        <v>248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6"/>
    </row>
    <row r="2" customFormat="false" ht="12.75" hidden="false" customHeight="false" outlineLevel="0" collapsed="false">
      <c r="A2" s="434" t="s">
        <v>174</v>
      </c>
      <c r="B2" s="433" t="s">
        <v>249</v>
      </c>
      <c r="C2" s="435" t="s">
        <v>250</v>
      </c>
      <c r="D2" s="435" t="s">
        <v>251</v>
      </c>
      <c r="E2" s="435" t="s">
        <v>252</v>
      </c>
      <c r="F2" s="435" t="s">
        <v>253</v>
      </c>
      <c r="G2" s="435" t="s">
        <v>254</v>
      </c>
      <c r="H2" s="435" t="s">
        <v>255</v>
      </c>
      <c r="I2" s="435" t="s">
        <v>256</v>
      </c>
      <c r="J2" s="435" t="s">
        <v>257</v>
      </c>
      <c r="K2" s="435" t="s">
        <v>258</v>
      </c>
      <c r="L2" s="435" t="s">
        <v>259</v>
      </c>
      <c r="M2" s="435" t="s">
        <v>260</v>
      </c>
      <c r="N2" s="435" t="s">
        <v>261</v>
      </c>
      <c r="O2" s="435" t="s">
        <v>262</v>
      </c>
      <c r="P2" s="435" t="s">
        <v>263</v>
      </c>
      <c r="Q2" s="435" t="s">
        <v>264</v>
      </c>
      <c r="R2" s="435" t="s">
        <v>265</v>
      </c>
      <c r="S2" s="435" t="s">
        <v>266</v>
      </c>
      <c r="T2" s="435" t="s">
        <v>267</v>
      </c>
      <c r="U2" s="435" t="s">
        <v>268</v>
      </c>
      <c r="V2" s="435" t="s">
        <v>269</v>
      </c>
      <c r="W2" s="435" t="s">
        <v>270</v>
      </c>
      <c r="X2" s="437" t="s">
        <v>271</v>
      </c>
    </row>
    <row r="3" customFormat="false" ht="12.75" hidden="false" customHeight="false" outlineLevel="0" collapsed="false">
      <c r="A3" s="438" t="n">
        <v>36678</v>
      </c>
      <c r="B3" s="439" t="n">
        <v>9.302301</v>
      </c>
      <c r="C3" s="440" t="n">
        <v>254.900298</v>
      </c>
      <c r="D3" s="440" t="n">
        <v>47.433</v>
      </c>
      <c r="E3" s="440" t="n">
        <v>-39.774</v>
      </c>
      <c r="F3" s="440" t="n">
        <v>36.3</v>
      </c>
      <c r="G3" s="440" t="n">
        <v>-53.835</v>
      </c>
      <c r="H3" s="440" t="n">
        <v>-22.335</v>
      </c>
      <c r="I3" s="440"/>
      <c r="J3" s="440" t="n">
        <v>-15</v>
      </c>
      <c r="K3" s="440" t="n">
        <v>0</v>
      </c>
      <c r="L3" s="440" t="n">
        <v>0</v>
      </c>
      <c r="M3" s="440" t="n">
        <v>106.662</v>
      </c>
      <c r="N3" s="440" t="n">
        <v>27.567</v>
      </c>
      <c r="O3" s="440" t="n">
        <v>0</v>
      </c>
      <c r="P3" s="440"/>
      <c r="Q3" s="440"/>
      <c r="R3" s="440"/>
      <c r="S3" s="440" t="n">
        <v>-15</v>
      </c>
      <c r="T3" s="440"/>
      <c r="U3" s="440"/>
      <c r="V3" s="440"/>
      <c r="W3" s="440"/>
      <c r="X3" s="441" t="n">
        <v>336.220599</v>
      </c>
    </row>
    <row r="4" customFormat="false" ht="12.75" hidden="false" customHeight="false" outlineLevel="0" collapsed="false">
      <c r="A4" s="442" t="n">
        <v>36708</v>
      </c>
      <c r="B4" s="443" t="n">
        <v>-36.43595136</v>
      </c>
      <c r="C4" s="444" t="n">
        <v>631.57417108</v>
      </c>
      <c r="D4" s="444" t="n">
        <v>126.09725334</v>
      </c>
      <c r="E4" s="444" t="n">
        <v>-40.96438179</v>
      </c>
      <c r="F4" s="444" t="n">
        <v>55.61614664</v>
      </c>
      <c r="G4" s="444" t="n">
        <v>-55.44620842</v>
      </c>
      <c r="H4" s="444" t="n">
        <v>-23.0034562</v>
      </c>
      <c r="I4" s="444"/>
      <c r="J4" s="444" t="n">
        <v>-15.44892962</v>
      </c>
      <c r="K4" s="444" t="n">
        <v>0</v>
      </c>
      <c r="L4" s="444" t="n">
        <v>0</v>
      </c>
      <c r="M4" s="444" t="n">
        <v>109.85424876</v>
      </c>
      <c r="N4" s="444" t="n">
        <v>28.39204286</v>
      </c>
      <c r="O4" s="444" t="n">
        <v>0</v>
      </c>
      <c r="P4" s="444"/>
      <c r="Q4" s="444"/>
      <c r="R4" s="444"/>
      <c r="S4" s="444"/>
      <c r="T4" s="444"/>
      <c r="U4" s="444"/>
      <c r="V4" s="444"/>
      <c r="W4" s="444"/>
      <c r="X4" s="445" t="n">
        <v>780.23493529</v>
      </c>
    </row>
    <row r="5" customFormat="false" ht="12.75" hidden="false" customHeight="false" outlineLevel="0" collapsed="false">
      <c r="A5" s="442" t="n">
        <v>36739</v>
      </c>
      <c r="B5" s="443" t="n">
        <v>-36.88291084</v>
      </c>
      <c r="C5" s="444" t="n">
        <v>718.91431578</v>
      </c>
      <c r="D5" s="444" t="n">
        <v>94.43143395</v>
      </c>
      <c r="E5" s="444" t="n">
        <v>-40.72910478</v>
      </c>
      <c r="F5" s="444" t="n">
        <v>55.29671788</v>
      </c>
      <c r="G5" s="444" t="n">
        <v>-55.12775569</v>
      </c>
      <c r="H5" s="444" t="n">
        <v>-22.87133692</v>
      </c>
      <c r="I5" s="444"/>
      <c r="J5" s="444" t="n">
        <v>-15.36019942</v>
      </c>
      <c r="K5" s="444" t="n">
        <v>0</v>
      </c>
      <c r="L5" s="444" t="n">
        <v>0</v>
      </c>
      <c r="M5" s="444" t="n">
        <v>109.22330599</v>
      </c>
      <c r="N5" s="444" t="n">
        <v>28.22897448</v>
      </c>
      <c r="O5" s="444" t="n">
        <v>-1E-008</v>
      </c>
      <c r="P5" s="444"/>
      <c r="Q5" s="444"/>
      <c r="R5" s="444"/>
      <c r="S5" s="444"/>
      <c r="T5" s="444"/>
      <c r="U5" s="444"/>
      <c r="V5" s="444"/>
      <c r="W5" s="444"/>
      <c r="X5" s="445" t="n">
        <v>835.12344042</v>
      </c>
    </row>
    <row r="6" customFormat="false" ht="12.75" hidden="false" customHeight="false" outlineLevel="0" collapsed="false">
      <c r="A6" s="442" t="n">
        <v>36770</v>
      </c>
      <c r="B6" s="443" t="n">
        <v>-35.56072389</v>
      </c>
      <c r="C6" s="444" t="n">
        <v>784.23929133</v>
      </c>
      <c r="D6" s="444" t="n">
        <v>150.17378317</v>
      </c>
      <c r="E6" s="444" t="n">
        <v>-39.18450762</v>
      </c>
      <c r="F6" s="444" t="n">
        <v>53.1996634</v>
      </c>
      <c r="G6" s="444" t="n">
        <v>-53.03710888</v>
      </c>
      <c r="H6" s="444" t="n">
        <v>-22.00397188</v>
      </c>
      <c r="I6" s="444"/>
      <c r="J6" s="444" t="n">
        <v>-14.77768427</v>
      </c>
      <c r="K6" s="444" t="n">
        <v>0</v>
      </c>
      <c r="L6" s="444" t="n">
        <v>0</v>
      </c>
      <c r="M6" s="444" t="n">
        <v>105.08115736</v>
      </c>
      <c r="N6" s="444" t="n">
        <v>27.15842816</v>
      </c>
      <c r="O6" s="444" t="n">
        <v>1E-008</v>
      </c>
      <c r="P6" s="444"/>
      <c r="Q6" s="444"/>
      <c r="R6" s="444"/>
      <c r="S6" s="444"/>
      <c r="T6" s="444"/>
      <c r="U6" s="444"/>
      <c r="V6" s="444"/>
      <c r="W6" s="444"/>
      <c r="X6" s="445" t="n">
        <v>955.28832689</v>
      </c>
    </row>
    <row r="7" customFormat="false" ht="12.75" hidden="false" customHeight="false" outlineLevel="0" collapsed="false">
      <c r="A7" s="442" t="n">
        <v>36800</v>
      </c>
      <c r="B7" s="443" t="n">
        <v>-37.71515682</v>
      </c>
      <c r="C7" s="444" t="n">
        <v>788.04265925</v>
      </c>
      <c r="D7" s="444" t="n">
        <v>154.3014858</v>
      </c>
      <c r="E7" s="444" t="n">
        <v>-40.26153978</v>
      </c>
      <c r="F7" s="444" t="n">
        <v>54.66191857</v>
      </c>
      <c r="G7" s="444" t="n">
        <v>-54.49489604</v>
      </c>
      <c r="H7" s="444" t="n">
        <v>-22.60877686</v>
      </c>
      <c r="I7" s="444"/>
      <c r="J7" s="444" t="n">
        <v>-15.18386626</v>
      </c>
      <c r="K7" s="444" t="n">
        <v>0</v>
      </c>
      <c r="L7" s="444" t="n">
        <v>0</v>
      </c>
      <c r="M7" s="444" t="n">
        <v>107.96943625</v>
      </c>
      <c r="N7" s="444" t="n">
        <v>27.90490942</v>
      </c>
      <c r="O7" s="444" t="n">
        <v>1E-008</v>
      </c>
      <c r="P7" s="444"/>
      <c r="Q7" s="444"/>
      <c r="R7" s="444"/>
      <c r="S7" s="444"/>
      <c r="T7" s="444"/>
      <c r="U7" s="444"/>
      <c r="V7" s="444"/>
      <c r="W7" s="444"/>
      <c r="X7" s="445" t="n">
        <v>962.61617354</v>
      </c>
    </row>
    <row r="8" customFormat="false" ht="12.75" hidden="false" customHeight="false" outlineLevel="0" collapsed="false">
      <c r="A8" s="442" t="n">
        <v>36831</v>
      </c>
      <c r="B8" s="443" t="n">
        <v>-0.98161253</v>
      </c>
      <c r="C8" s="444" t="n">
        <v>110.69726224</v>
      </c>
      <c r="D8" s="444" t="n">
        <v>-26.84534962</v>
      </c>
      <c r="E8" s="444" t="n">
        <v>-25.62125543</v>
      </c>
      <c r="F8" s="444" t="n">
        <v>-29.21465843</v>
      </c>
      <c r="G8" s="444" t="n">
        <v>-13.07648112</v>
      </c>
      <c r="H8" s="444" t="n">
        <v>9.88624041</v>
      </c>
      <c r="I8" s="444"/>
      <c r="J8" s="444"/>
      <c r="K8" s="444"/>
      <c r="L8" s="444" t="n">
        <v>0</v>
      </c>
      <c r="M8" s="444" t="n">
        <v>103.86979657</v>
      </c>
      <c r="N8" s="444" t="n">
        <v>0</v>
      </c>
      <c r="O8" s="444"/>
      <c r="P8" s="444" t="n">
        <v>26.84534963</v>
      </c>
      <c r="Q8" s="444" t="n">
        <v>-29.21465842</v>
      </c>
      <c r="R8" s="444" t="n">
        <v>-29.21465842</v>
      </c>
      <c r="S8" s="444"/>
      <c r="T8" s="444"/>
      <c r="U8" s="444" t="n">
        <v>73.03664606</v>
      </c>
      <c r="V8" s="444" t="n">
        <v>-73.79038425</v>
      </c>
      <c r="W8" s="444"/>
      <c r="X8" s="445" t="n">
        <v>96.37623669</v>
      </c>
    </row>
    <row r="9" customFormat="false" ht="12.75" hidden="false" customHeight="false" outlineLevel="0" collapsed="false">
      <c r="A9" s="442" t="n">
        <v>36861</v>
      </c>
      <c r="B9" s="443" t="n">
        <v>-1.39703555</v>
      </c>
      <c r="C9" s="444" t="n">
        <v>267.19006435</v>
      </c>
      <c r="D9" s="444" t="n">
        <v>12.93929401</v>
      </c>
      <c r="E9" s="444" t="n">
        <v>-26.32280411</v>
      </c>
      <c r="F9" s="444" t="n">
        <v>-30.0145999</v>
      </c>
      <c r="G9" s="444" t="n">
        <v>-13.43453491</v>
      </c>
      <c r="H9" s="444" t="n">
        <v>10.15694061</v>
      </c>
      <c r="I9" s="444"/>
      <c r="J9" s="444"/>
      <c r="K9" s="444"/>
      <c r="L9" s="444" t="n">
        <v>0</v>
      </c>
      <c r="M9" s="444" t="n">
        <v>106.71390848</v>
      </c>
      <c r="N9" s="444" t="n">
        <v>0</v>
      </c>
      <c r="O9" s="444"/>
      <c r="P9" s="444" t="n">
        <v>27.58041585</v>
      </c>
      <c r="Q9" s="444" t="n">
        <v>-30.0145999</v>
      </c>
      <c r="R9" s="444" t="n">
        <v>-30.0145999</v>
      </c>
      <c r="S9" s="444"/>
      <c r="T9" s="444"/>
      <c r="U9" s="444" t="n">
        <v>75.03649975</v>
      </c>
      <c r="V9" s="444" t="n">
        <v>-75.81087643</v>
      </c>
      <c r="W9" s="444"/>
      <c r="X9" s="445" t="n">
        <v>292.60807235</v>
      </c>
    </row>
    <row r="10" customFormat="false" ht="12.75" hidden="false" customHeight="false" outlineLevel="0" collapsed="false">
      <c r="A10" s="442" t="n">
        <v>36892</v>
      </c>
      <c r="B10" s="443" t="n">
        <v>5.46084654</v>
      </c>
      <c r="C10" s="444" t="n">
        <v>98.12826655</v>
      </c>
      <c r="D10" s="444" t="n">
        <v>12.86160217</v>
      </c>
      <c r="E10" s="444" t="n">
        <v>-26.16475319</v>
      </c>
      <c r="F10" s="444" t="n">
        <v>-29.83438221</v>
      </c>
      <c r="G10" s="444" t="n">
        <v>-13.35386946</v>
      </c>
      <c r="H10" s="444" t="n">
        <v>10.09595494</v>
      </c>
      <c r="I10" s="444"/>
      <c r="J10" s="444"/>
      <c r="K10" s="444"/>
      <c r="L10" s="444" t="n">
        <v>0</v>
      </c>
      <c r="M10" s="444" t="n">
        <v>106.07316251</v>
      </c>
      <c r="N10" s="444" t="n">
        <v>0</v>
      </c>
      <c r="O10" s="444"/>
      <c r="P10" s="444" t="n">
        <v>27.41481381</v>
      </c>
      <c r="Q10" s="444" t="n">
        <v>-29.83438222</v>
      </c>
      <c r="R10" s="444" t="n">
        <v>-29.83438222</v>
      </c>
      <c r="S10" s="444"/>
      <c r="T10" s="444"/>
      <c r="U10" s="444" t="n">
        <v>74.58595553</v>
      </c>
      <c r="V10" s="444" t="n">
        <v>-75.35568259</v>
      </c>
      <c r="W10" s="444" t="n">
        <v>14.91719111</v>
      </c>
      <c r="X10" s="445" t="n">
        <v>145.16034127</v>
      </c>
    </row>
    <row r="11" customFormat="false" ht="12.75" hidden="false" customHeight="false" outlineLevel="0" collapsed="false">
      <c r="A11" s="442" t="n">
        <v>36923</v>
      </c>
      <c r="B11" s="443" t="n">
        <v>4.78855921</v>
      </c>
      <c r="C11" s="444" t="n">
        <v>-41.0419554</v>
      </c>
      <c r="D11" s="444" t="n">
        <v>11.54649326</v>
      </c>
      <c r="E11" s="444" t="n">
        <v>-23.48938667</v>
      </c>
      <c r="F11" s="444" t="n">
        <v>-26.78379322</v>
      </c>
      <c r="G11" s="444" t="n">
        <v>-11.98842587</v>
      </c>
      <c r="H11" s="444" t="n">
        <v>9.06363562</v>
      </c>
      <c r="I11" s="444"/>
      <c r="J11" s="444"/>
      <c r="K11" s="444"/>
      <c r="L11" s="444" t="n">
        <v>0</v>
      </c>
      <c r="M11" s="444" t="n">
        <v>95.22709843</v>
      </c>
      <c r="N11" s="444" t="n">
        <v>0</v>
      </c>
      <c r="O11" s="444"/>
      <c r="P11" s="444" t="n">
        <v>24.61162759</v>
      </c>
      <c r="Q11" s="444" t="n">
        <v>-26.78379322</v>
      </c>
      <c r="R11" s="444" t="n">
        <v>-26.78379322</v>
      </c>
      <c r="S11" s="444"/>
      <c r="T11" s="444"/>
      <c r="U11" s="444" t="n">
        <v>66.95948306</v>
      </c>
      <c r="V11" s="444" t="n">
        <v>-67.65050492</v>
      </c>
      <c r="W11" s="444"/>
      <c r="X11" s="445" t="n">
        <v>-12.32475535</v>
      </c>
    </row>
    <row r="12" customFormat="false" ht="12.75" hidden="false" customHeight="false" outlineLevel="0" collapsed="false">
      <c r="A12" s="442" t="n">
        <v>36951</v>
      </c>
      <c r="B12" s="443" t="n">
        <v>5.69512531</v>
      </c>
      <c r="C12" s="444" t="n">
        <v>123.15474257</v>
      </c>
      <c r="D12" s="444" t="n">
        <v>-27.09807473</v>
      </c>
      <c r="E12" s="444" t="n">
        <v>-25.86245677</v>
      </c>
      <c r="F12" s="444" t="n">
        <v>-29.48968845</v>
      </c>
      <c r="G12" s="444" t="n">
        <v>-13.19958454</v>
      </c>
      <c r="H12" s="444" t="n">
        <v>9.97931057</v>
      </c>
      <c r="I12" s="444"/>
      <c r="J12" s="444"/>
      <c r="K12" s="444"/>
      <c r="L12" s="444" t="n">
        <v>0</v>
      </c>
      <c r="M12" s="444" t="n">
        <v>104.84763832</v>
      </c>
      <c r="N12" s="444" t="n">
        <v>0</v>
      </c>
      <c r="O12" s="444"/>
      <c r="P12" s="444" t="n">
        <v>27.09807472</v>
      </c>
      <c r="Q12" s="444" t="n">
        <v>-29.48968846</v>
      </c>
      <c r="R12" s="444" t="n">
        <v>-29.48968846</v>
      </c>
      <c r="S12" s="444"/>
      <c r="T12" s="444"/>
      <c r="U12" s="444" t="n">
        <v>73.72422113</v>
      </c>
      <c r="V12" s="444" t="n">
        <v>-74.48505509</v>
      </c>
      <c r="W12" s="444"/>
      <c r="X12" s="445" t="n">
        <v>115.38487612</v>
      </c>
    </row>
    <row r="13" customFormat="false" ht="12.75" hidden="false" customHeight="false" outlineLevel="0" collapsed="false">
      <c r="A13" s="442" t="n">
        <v>36982</v>
      </c>
      <c r="B13" s="443" t="n">
        <v>-1.44362805</v>
      </c>
      <c r="C13" s="444" t="n">
        <v>63.50200581</v>
      </c>
      <c r="D13" s="444" t="n">
        <v>16.48225242</v>
      </c>
      <c r="E13" s="444" t="n">
        <v>-81.60289147</v>
      </c>
      <c r="F13" s="444" t="n">
        <v>0</v>
      </c>
      <c r="G13" s="444" t="n">
        <v>-104.87829388</v>
      </c>
      <c r="H13" s="444" t="n">
        <v>-18.76554502</v>
      </c>
      <c r="I13" s="444"/>
      <c r="J13" s="444"/>
      <c r="K13" s="444"/>
      <c r="L13" s="444" t="n">
        <v>0</v>
      </c>
      <c r="M13" s="444" t="n">
        <v>100.84494971</v>
      </c>
      <c r="N13" s="444" t="n">
        <v>26.06357211</v>
      </c>
      <c r="O13" s="444"/>
      <c r="P13" s="444"/>
      <c r="Q13" s="444"/>
      <c r="R13" s="444"/>
      <c r="S13" s="444"/>
      <c r="T13" s="444"/>
      <c r="U13" s="444"/>
      <c r="V13" s="444"/>
      <c r="W13" s="444"/>
      <c r="X13" s="445" t="n">
        <v>0.202421629999979</v>
      </c>
    </row>
    <row r="14" customFormat="false" ht="12.75" hidden="false" customHeight="false" outlineLevel="0" collapsed="false">
      <c r="A14" s="442" t="n">
        <v>37012</v>
      </c>
      <c r="B14" s="443" t="n">
        <v>-0.91058834</v>
      </c>
      <c r="C14" s="444" t="n">
        <v>35.87699002</v>
      </c>
      <c r="D14" s="444" t="n">
        <v>16.93170539</v>
      </c>
      <c r="E14" s="444" t="n">
        <v>-83.82811293</v>
      </c>
      <c r="F14" s="444" t="n">
        <v>0</v>
      </c>
      <c r="G14" s="444" t="n">
        <v>-107.73821006</v>
      </c>
      <c r="H14" s="444" t="n">
        <v>-19.27726087</v>
      </c>
      <c r="I14" s="444"/>
      <c r="J14" s="444"/>
      <c r="K14" s="444"/>
      <c r="L14" s="444" t="n">
        <v>0</v>
      </c>
      <c r="M14" s="444" t="n">
        <v>103.59488102</v>
      </c>
      <c r="N14" s="444" t="n">
        <v>26.77429717</v>
      </c>
      <c r="O14" s="444"/>
      <c r="P14" s="444"/>
      <c r="Q14" s="444"/>
      <c r="R14" s="444"/>
      <c r="S14" s="444"/>
      <c r="T14" s="444"/>
      <c r="U14" s="444"/>
      <c r="V14" s="444"/>
      <c r="W14" s="444"/>
      <c r="X14" s="445" t="n">
        <v>-28.5762986</v>
      </c>
    </row>
    <row r="15" customFormat="false" ht="12.75" hidden="false" customHeight="false" outlineLevel="0" collapsed="false">
      <c r="A15" s="442" t="n">
        <v>37043</v>
      </c>
      <c r="B15" s="443" t="n">
        <v>-0.58134663</v>
      </c>
      <c r="C15" s="444" t="n">
        <v>34.7192379</v>
      </c>
      <c r="D15" s="444" t="n">
        <v>16.28576593</v>
      </c>
      <c r="E15" s="444" t="n">
        <v>-80.63009565</v>
      </c>
      <c r="F15" s="444" t="n">
        <v>0</v>
      </c>
      <c r="G15" s="444" t="n">
        <v>-103.62802978</v>
      </c>
      <c r="H15" s="444" t="n">
        <v>-18.54183916</v>
      </c>
      <c r="I15" s="444"/>
      <c r="J15" s="444"/>
      <c r="K15" s="444"/>
      <c r="L15" s="444" t="n">
        <v>0</v>
      </c>
      <c r="M15" s="444" t="n">
        <v>99.64276749</v>
      </c>
      <c r="N15" s="444" t="n">
        <v>25.75286579</v>
      </c>
      <c r="O15" s="444"/>
      <c r="P15" s="444"/>
      <c r="Q15" s="444"/>
      <c r="R15" s="444"/>
      <c r="S15" s="444"/>
      <c r="T15" s="444"/>
      <c r="U15" s="444"/>
      <c r="V15" s="444"/>
      <c r="W15" s="444"/>
      <c r="X15" s="445" t="n">
        <v>-26.98067411</v>
      </c>
    </row>
    <row r="16" customFormat="false" ht="12.75" hidden="false" customHeight="false" outlineLevel="0" collapsed="false">
      <c r="A16" s="442" t="n">
        <v>37073</v>
      </c>
      <c r="B16" s="443" t="n">
        <v>-0.36933438</v>
      </c>
      <c r="C16" s="444" t="n">
        <v>35.44811111</v>
      </c>
      <c r="D16" s="444" t="n">
        <v>16.72930125</v>
      </c>
      <c r="E16" s="444" t="n">
        <v>-82.82601905</v>
      </c>
      <c r="F16" s="444" t="n">
        <v>0</v>
      </c>
      <c r="G16" s="444" t="n">
        <v>-106.45029128</v>
      </c>
      <c r="H16" s="444" t="n">
        <v>-19.04681758</v>
      </c>
      <c r="I16" s="444"/>
      <c r="J16" s="444"/>
      <c r="K16" s="444"/>
      <c r="L16" s="444" t="n">
        <v>0</v>
      </c>
      <c r="M16" s="444" t="n">
        <v>102.35649222</v>
      </c>
      <c r="N16" s="444" t="n">
        <v>26.45423319</v>
      </c>
      <c r="O16" s="444"/>
      <c r="P16" s="444"/>
      <c r="Q16" s="444"/>
      <c r="R16" s="444"/>
      <c r="S16" s="444"/>
      <c r="T16" s="444"/>
      <c r="U16" s="444"/>
      <c r="V16" s="444"/>
      <c r="W16" s="444"/>
      <c r="X16" s="445" t="n">
        <v>-27.70432452</v>
      </c>
    </row>
    <row r="17" customFormat="false" ht="12.75" hidden="false" customHeight="false" outlineLevel="0" collapsed="false">
      <c r="A17" s="442" t="n">
        <v>37104</v>
      </c>
      <c r="B17" s="443" t="n">
        <v>-0.32407219</v>
      </c>
      <c r="C17" s="444" t="n">
        <v>35.23214224</v>
      </c>
      <c r="D17" s="444" t="n">
        <v>16.62737738</v>
      </c>
      <c r="E17" s="444" t="n">
        <v>-82.32139858</v>
      </c>
      <c r="F17" s="444" t="n">
        <v>0</v>
      </c>
      <c r="G17" s="444" t="n">
        <v>-105.80173909</v>
      </c>
      <c r="H17" s="444" t="n">
        <v>-18.93077417</v>
      </c>
      <c r="I17" s="444"/>
      <c r="J17" s="444"/>
      <c r="K17" s="444"/>
      <c r="L17" s="444" t="n">
        <v>0</v>
      </c>
      <c r="M17" s="444" t="n">
        <v>101.73288164</v>
      </c>
      <c r="N17" s="444" t="n">
        <v>26.29305983</v>
      </c>
      <c r="O17" s="444"/>
      <c r="P17" s="444"/>
      <c r="Q17" s="444"/>
      <c r="R17" s="444"/>
      <c r="S17" s="444"/>
      <c r="T17" s="444"/>
      <c r="U17" s="444"/>
      <c r="V17" s="444"/>
      <c r="W17" s="444"/>
      <c r="X17" s="445" t="n">
        <v>-27.49252294</v>
      </c>
    </row>
    <row r="18" customFormat="false" ht="12.75" hidden="false" customHeight="false" outlineLevel="0" collapsed="false">
      <c r="A18" s="442" t="n">
        <v>37135</v>
      </c>
      <c r="B18" s="443" t="n">
        <v>-0.38575914</v>
      </c>
      <c r="C18" s="444" t="n">
        <v>34.09442094</v>
      </c>
      <c r="D18" s="444" t="n">
        <v>15.9926828</v>
      </c>
      <c r="E18" s="444" t="n">
        <v>-79.17905421</v>
      </c>
      <c r="F18" s="444" t="n">
        <v>0</v>
      </c>
      <c r="G18" s="444" t="n">
        <v>-101.76311118</v>
      </c>
      <c r="H18" s="444" t="n">
        <v>-18.20815511</v>
      </c>
      <c r="I18" s="444"/>
      <c r="J18" s="444"/>
      <c r="K18" s="444"/>
      <c r="L18" s="444" t="n">
        <v>0</v>
      </c>
      <c r="M18" s="444" t="n">
        <v>97.84956877</v>
      </c>
      <c r="N18" s="444" t="n">
        <v>25.28941012</v>
      </c>
      <c r="O18" s="444"/>
      <c r="P18" s="444"/>
      <c r="Q18" s="444"/>
      <c r="R18" s="444"/>
      <c r="S18" s="444"/>
      <c r="T18" s="444"/>
      <c r="U18" s="444"/>
      <c r="V18" s="444"/>
      <c r="W18" s="444"/>
      <c r="X18" s="445" t="n">
        <v>-26.30999701</v>
      </c>
    </row>
    <row r="19" customFormat="false" ht="12.75" hidden="false" customHeight="false" outlineLevel="0" collapsed="false">
      <c r="A19" s="442" t="n">
        <v>37165</v>
      </c>
      <c r="B19" s="443" t="n">
        <v>-0.429804</v>
      </c>
      <c r="C19" s="444" t="n">
        <v>34.80980696</v>
      </c>
      <c r="D19" s="444" t="n">
        <v>16.42806144</v>
      </c>
      <c r="E19" s="444" t="n">
        <v>-81.33459431</v>
      </c>
      <c r="F19" s="444" t="n">
        <v>0</v>
      </c>
      <c r="G19" s="444" t="n">
        <v>-104.53347096</v>
      </c>
      <c r="H19" s="444" t="n">
        <v>-18.70384693</v>
      </c>
      <c r="I19" s="444"/>
      <c r="J19" s="444"/>
      <c r="K19" s="444"/>
      <c r="L19" s="444" t="n">
        <v>0</v>
      </c>
      <c r="M19" s="444" t="n">
        <v>100.51338778</v>
      </c>
      <c r="N19" s="444" t="n">
        <v>25.97787929</v>
      </c>
      <c r="O19" s="444"/>
      <c r="P19" s="444"/>
      <c r="Q19" s="444"/>
      <c r="R19" s="444"/>
      <c r="S19" s="444"/>
      <c r="T19" s="444"/>
      <c r="U19" s="444"/>
      <c r="V19" s="444"/>
      <c r="W19" s="444"/>
      <c r="X19" s="445" t="n">
        <v>-27.27258073</v>
      </c>
    </row>
    <row r="20" customFormat="false" ht="12.75" hidden="false" customHeight="false" outlineLevel="0" collapsed="false">
      <c r="A20" s="442" t="n">
        <v>37196</v>
      </c>
      <c r="B20" s="443" t="n">
        <v>-0.2541556</v>
      </c>
      <c r="C20" s="444" t="n">
        <v>76.55095863</v>
      </c>
      <c r="D20" s="444" t="n">
        <v>-11.39073479</v>
      </c>
      <c r="E20" s="444" t="n">
        <v>-90.66905246</v>
      </c>
      <c r="F20" s="444" t="n">
        <v>0</v>
      </c>
      <c r="G20" s="444" t="n">
        <v>-96.6784876</v>
      </c>
      <c r="H20" s="444" t="n">
        <v>-29.71815242</v>
      </c>
      <c r="I20" s="444"/>
      <c r="J20" s="444"/>
      <c r="K20" s="444"/>
      <c r="L20" s="444" t="n">
        <v>0</v>
      </c>
      <c r="M20" s="444" t="n">
        <v>96.6784876</v>
      </c>
      <c r="N20" s="444" t="n">
        <v>0</v>
      </c>
      <c r="O20" s="444"/>
      <c r="P20" s="444" t="n">
        <v>24.98674193</v>
      </c>
      <c r="Q20" s="444"/>
      <c r="R20" s="444"/>
      <c r="S20" s="444"/>
      <c r="T20" s="444" t="n">
        <v>13.59600714</v>
      </c>
      <c r="U20" s="444"/>
      <c r="V20" s="444"/>
      <c r="W20" s="444"/>
      <c r="X20" s="445" t="n">
        <v>-16.89838757</v>
      </c>
    </row>
    <row r="21" customFormat="false" ht="12.75" hidden="false" customHeight="false" outlineLevel="0" collapsed="false">
      <c r="A21" s="442" t="n">
        <v>37226</v>
      </c>
      <c r="B21" s="443" t="n">
        <v>-0.29356163</v>
      </c>
      <c r="C21" s="444" t="n">
        <v>78.63542218</v>
      </c>
      <c r="D21" s="444" t="n">
        <v>-11.70090165</v>
      </c>
      <c r="E21" s="444" t="n">
        <v>-93.13794818</v>
      </c>
      <c r="F21" s="444" t="n">
        <v>0</v>
      </c>
      <c r="G21" s="444" t="n">
        <v>-99.31101876</v>
      </c>
      <c r="H21" s="444" t="n">
        <v>-30.52737031</v>
      </c>
      <c r="I21" s="444"/>
      <c r="J21" s="444"/>
      <c r="K21" s="444"/>
      <c r="L21" s="444" t="n">
        <v>0</v>
      </c>
      <c r="M21" s="444" t="n">
        <v>99.31101876</v>
      </c>
      <c r="N21" s="444" t="n">
        <v>0</v>
      </c>
      <c r="O21" s="444"/>
      <c r="P21" s="444" t="n">
        <v>25.66712469</v>
      </c>
      <c r="Q21" s="444"/>
      <c r="R21" s="444"/>
      <c r="S21" s="444"/>
      <c r="T21" s="444" t="n">
        <v>13.96622304</v>
      </c>
      <c r="U21" s="444"/>
      <c r="V21" s="444"/>
      <c r="W21" s="444"/>
      <c r="X21" s="445" t="n">
        <v>-17.39101186</v>
      </c>
    </row>
    <row r="22" customFormat="false" ht="12.75" hidden="false" customHeight="false" outlineLevel="0" collapsed="false">
      <c r="A22" s="442" t="n">
        <v>37257</v>
      </c>
      <c r="B22" s="443" t="n">
        <v>-0.30000702</v>
      </c>
      <c r="C22" s="444" t="n">
        <v>78.15479274</v>
      </c>
      <c r="D22" s="444" t="n">
        <v>-11.6293843</v>
      </c>
      <c r="E22" s="444" t="n">
        <v>-92.56867752</v>
      </c>
      <c r="F22" s="444" t="n">
        <v>0</v>
      </c>
      <c r="G22" s="444" t="n">
        <v>-98.70401753</v>
      </c>
      <c r="H22" s="444" t="n">
        <v>-30.34078325</v>
      </c>
      <c r="I22" s="444"/>
      <c r="J22" s="444"/>
      <c r="K22" s="444"/>
      <c r="L22" s="444" t="n">
        <v>0</v>
      </c>
      <c r="M22" s="444" t="n">
        <v>98.70401753</v>
      </c>
      <c r="N22" s="444" t="n">
        <v>0</v>
      </c>
      <c r="O22" s="444"/>
      <c r="P22" s="444" t="n">
        <v>25.51024405</v>
      </c>
      <c r="Q22" s="444"/>
      <c r="R22" s="444"/>
      <c r="S22" s="444"/>
      <c r="T22" s="444" t="n">
        <v>13.88085975</v>
      </c>
      <c r="U22" s="444"/>
      <c r="V22" s="444"/>
      <c r="W22" s="444"/>
      <c r="X22" s="445" t="n">
        <v>-17.29295555</v>
      </c>
    </row>
    <row r="23" customFormat="false" ht="12.75" hidden="false" customHeight="false" outlineLevel="0" collapsed="false">
      <c r="A23" s="442" t="n">
        <v>37288</v>
      </c>
      <c r="B23" s="443" t="n">
        <v>-0.10733999</v>
      </c>
      <c r="C23" s="444" t="n">
        <v>70.15939484</v>
      </c>
      <c r="D23" s="444" t="n">
        <v>-10.43967409</v>
      </c>
      <c r="E23" s="444" t="n">
        <v>-83.09870921</v>
      </c>
      <c r="F23" s="444" t="n">
        <v>0</v>
      </c>
      <c r="G23" s="444" t="n">
        <v>-88.60639116</v>
      </c>
      <c r="H23" s="444" t="n">
        <v>-27.23685799</v>
      </c>
      <c r="I23" s="444"/>
      <c r="J23" s="444"/>
      <c r="K23" s="444"/>
      <c r="L23" s="444" t="n">
        <v>0</v>
      </c>
      <c r="M23" s="444" t="n">
        <v>88.60639116</v>
      </c>
      <c r="N23" s="444" t="n">
        <v>0</v>
      </c>
      <c r="O23" s="444"/>
      <c r="P23" s="444" t="n">
        <v>22.90049301</v>
      </c>
      <c r="Q23" s="444"/>
      <c r="R23" s="444"/>
      <c r="S23" s="444"/>
      <c r="T23" s="444" t="n">
        <v>12.46081892</v>
      </c>
      <c r="U23" s="444"/>
      <c r="V23" s="444"/>
      <c r="W23" s="444"/>
      <c r="X23" s="445" t="n">
        <v>-15.36187451</v>
      </c>
    </row>
    <row r="24" customFormat="false" ht="12.75" hidden="false" customHeight="false" outlineLevel="0" collapsed="false">
      <c r="A24" s="442" t="n">
        <v>37316</v>
      </c>
      <c r="B24" s="443" t="n">
        <v>-0.08771694</v>
      </c>
      <c r="C24" s="444" t="n">
        <v>77.24622328</v>
      </c>
      <c r="D24" s="444" t="n">
        <v>-11.49418973</v>
      </c>
      <c r="E24" s="444" t="n">
        <v>-91.49254294</v>
      </c>
      <c r="F24" s="444" t="n">
        <v>0</v>
      </c>
      <c r="G24" s="444" t="n">
        <v>-97.55655805</v>
      </c>
      <c r="H24" s="444" t="n">
        <v>-29.98806387</v>
      </c>
      <c r="I24" s="444"/>
      <c r="J24" s="444"/>
      <c r="K24" s="444"/>
      <c r="L24" s="444" t="n">
        <v>0</v>
      </c>
      <c r="M24" s="444" t="n">
        <v>97.55655805</v>
      </c>
      <c r="N24" s="444" t="n">
        <v>0</v>
      </c>
      <c r="O24" s="444"/>
      <c r="P24" s="444" t="n">
        <v>25.21368093</v>
      </c>
      <c r="Q24" s="444"/>
      <c r="R24" s="444"/>
      <c r="S24" s="444"/>
      <c r="T24" s="444" t="n">
        <v>13.7194912</v>
      </c>
      <c r="U24" s="444"/>
      <c r="V24" s="444"/>
      <c r="W24" s="444"/>
      <c r="X24" s="445" t="n">
        <v>-16.88311807</v>
      </c>
    </row>
    <row r="25" customFormat="false" ht="12.75" hidden="false" customHeight="false" outlineLevel="0" collapsed="false">
      <c r="A25" s="442" t="n">
        <v>37347</v>
      </c>
      <c r="B25" s="443" t="n">
        <v>-0.07917493</v>
      </c>
      <c r="C25" s="444" t="n">
        <v>48.97673261</v>
      </c>
      <c r="D25" s="444" t="n">
        <v>-11.05545934</v>
      </c>
      <c r="E25" s="444" t="n">
        <v>-87.31147322</v>
      </c>
      <c r="F25" s="444" t="n">
        <v>0</v>
      </c>
      <c r="G25" s="444" t="n">
        <v>-93.83284826</v>
      </c>
      <c r="H25" s="444" t="n">
        <v>-28.84342687</v>
      </c>
      <c r="I25" s="444"/>
      <c r="J25" s="444"/>
      <c r="K25" s="444"/>
      <c r="L25" s="444" t="n">
        <v>0</v>
      </c>
      <c r="M25" s="444" t="n">
        <v>93.83284826</v>
      </c>
      <c r="N25" s="444" t="n">
        <v>24.25128094</v>
      </c>
      <c r="O25" s="444"/>
      <c r="P25" s="444"/>
      <c r="Q25" s="444"/>
      <c r="R25" s="444"/>
      <c r="S25" s="444"/>
      <c r="T25" s="444" t="n">
        <v>13.1958216</v>
      </c>
      <c r="U25" s="444"/>
      <c r="V25" s="444"/>
      <c r="W25" s="444"/>
      <c r="X25" s="445" t="n">
        <v>-40.86569921</v>
      </c>
    </row>
    <row r="26" customFormat="false" ht="12.75" hidden="false" customHeight="false" outlineLevel="0" collapsed="false">
      <c r="A26" s="442" t="n">
        <v>37377</v>
      </c>
      <c r="B26" s="443" t="n">
        <v>-0.06122</v>
      </c>
      <c r="C26" s="444" t="n">
        <v>50.51628351</v>
      </c>
      <c r="D26" s="444" t="n">
        <v>-11.35691782</v>
      </c>
      <c r="E26" s="444" t="n">
        <v>-89.69226837</v>
      </c>
      <c r="F26" s="444" t="n">
        <v>0</v>
      </c>
      <c r="G26" s="444" t="n">
        <v>-96.39146721</v>
      </c>
      <c r="H26" s="444" t="n">
        <v>-29.62992476</v>
      </c>
      <c r="I26" s="444"/>
      <c r="J26" s="444"/>
      <c r="K26" s="444"/>
      <c r="L26" s="444" t="n">
        <v>0</v>
      </c>
      <c r="M26" s="444" t="n">
        <v>96.39146721</v>
      </c>
      <c r="N26" s="444" t="n">
        <v>24.91256096</v>
      </c>
      <c r="O26" s="444"/>
      <c r="P26" s="444"/>
      <c r="Q26" s="444"/>
      <c r="R26" s="444"/>
      <c r="S26" s="444"/>
      <c r="T26" s="444" t="n">
        <v>13.55564314</v>
      </c>
      <c r="U26" s="444"/>
      <c r="V26" s="444"/>
      <c r="W26" s="444"/>
      <c r="X26" s="445" t="n">
        <v>-41.75584334</v>
      </c>
    </row>
    <row r="27" customFormat="false" ht="12.75" hidden="false" customHeight="false" outlineLevel="0" collapsed="false">
      <c r="A27" s="442" t="n">
        <v>37408</v>
      </c>
      <c r="B27" s="443" t="n">
        <v>-0.03476916</v>
      </c>
      <c r="C27" s="444" t="n">
        <v>48.39379417</v>
      </c>
      <c r="D27" s="444" t="n">
        <v>-10.92387334</v>
      </c>
      <c r="E27" s="444" t="n">
        <v>-86.27226107</v>
      </c>
      <c r="F27" s="444" t="n">
        <v>0</v>
      </c>
      <c r="G27" s="444" t="n">
        <v>-92.71601638</v>
      </c>
      <c r="H27" s="444" t="n">
        <v>-28.50012216</v>
      </c>
      <c r="I27" s="444"/>
      <c r="J27" s="444"/>
      <c r="K27" s="444"/>
      <c r="L27" s="444" t="n">
        <v>0</v>
      </c>
      <c r="M27" s="444" t="n">
        <v>92.71601638</v>
      </c>
      <c r="N27" s="444" t="n">
        <v>23.96263359</v>
      </c>
      <c r="O27" s="444"/>
      <c r="P27" s="444"/>
      <c r="Q27" s="444"/>
      <c r="R27" s="444"/>
      <c r="S27" s="444"/>
      <c r="T27" s="444" t="n">
        <v>13.03876025</v>
      </c>
      <c r="U27" s="444"/>
      <c r="V27" s="444"/>
      <c r="W27" s="444"/>
      <c r="X27" s="445" t="n">
        <v>-40.33583772</v>
      </c>
    </row>
    <row r="28" customFormat="false" ht="12.75" hidden="false" customHeight="false" outlineLevel="0" collapsed="false">
      <c r="A28" s="442" t="n">
        <v>37438</v>
      </c>
      <c r="B28" s="443" t="n">
        <v>-0.02592332</v>
      </c>
      <c r="C28" s="444" t="n">
        <v>49.91499881</v>
      </c>
      <c r="D28" s="444" t="n">
        <v>-11.22173882</v>
      </c>
      <c r="E28" s="444" t="n">
        <v>-88.62468022</v>
      </c>
      <c r="F28" s="444" t="n">
        <v>0</v>
      </c>
      <c r="G28" s="444" t="n">
        <v>-95.2441399</v>
      </c>
      <c r="H28" s="444" t="n">
        <v>-29.27724602</v>
      </c>
      <c r="I28" s="444"/>
      <c r="J28" s="444"/>
      <c r="K28" s="444"/>
      <c r="L28" s="444" t="n">
        <v>0</v>
      </c>
      <c r="M28" s="444" t="n">
        <v>95.2441399</v>
      </c>
      <c r="N28" s="444" t="n">
        <v>24.61603199</v>
      </c>
      <c r="O28" s="444"/>
      <c r="P28" s="444"/>
      <c r="Q28" s="444"/>
      <c r="R28" s="444"/>
      <c r="S28" s="444"/>
      <c r="T28" s="444" t="n">
        <v>13.39429317</v>
      </c>
      <c r="U28" s="444"/>
      <c r="V28" s="444"/>
      <c r="W28" s="444"/>
      <c r="X28" s="445" t="n">
        <v>-41.22426441</v>
      </c>
    </row>
    <row r="29" customFormat="false" ht="12.75" hidden="false" customHeight="false" outlineLevel="0" collapsed="false">
      <c r="A29" s="442" t="n">
        <v>37469</v>
      </c>
      <c r="B29" s="443"/>
      <c r="C29" s="444" t="n">
        <v>49.61260915</v>
      </c>
      <c r="D29" s="444" t="n">
        <v>-11.1537565</v>
      </c>
      <c r="E29" s="444" t="n">
        <v>-88.08778376</v>
      </c>
      <c r="F29" s="444" t="n">
        <v>0</v>
      </c>
      <c r="G29" s="444" t="n">
        <v>-94.66714214</v>
      </c>
      <c r="H29" s="444" t="n">
        <v>-29.09988177</v>
      </c>
      <c r="I29" s="444"/>
      <c r="J29" s="444"/>
      <c r="K29" s="444"/>
      <c r="L29" s="444" t="n">
        <v>0</v>
      </c>
      <c r="M29" s="444" t="n">
        <v>94.66714214</v>
      </c>
      <c r="N29" s="444" t="n">
        <v>24.46690581</v>
      </c>
      <c r="O29" s="444"/>
      <c r="P29" s="444"/>
      <c r="Q29" s="444"/>
      <c r="R29" s="444"/>
      <c r="S29" s="444"/>
      <c r="T29" s="444" t="n">
        <v>13.31314931</v>
      </c>
      <c r="U29" s="444"/>
      <c r="V29" s="444"/>
      <c r="W29" s="444"/>
      <c r="X29" s="445" t="n">
        <v>-40.94875776</v>
      </c>
    </row>
    <row r="30" customFormat="false" ht="12.75" hidden="false" customHeight="false" outlineLevel="0" collapsed="false">
      <c r="A30" s="442" t="n">
        <v>37500</v>
      </c>
      <c r="B30" s="443"/>
      <c r="C30" s="444" t="n">
        <v>47.52847357</v>
      </c>
      <c r="D30" s="444" t="n">
        <v>-10.72854555</v>
      </c>
      <c r="E30" s="444" t="n">
        <v>-84.72964252</v>
      </c>
      <c r="F30" s="444" t="n">
        <v>0</v>
      </c>
      <c r="G30" s="444" t="n">
        <v>-91.05817822</v>
      </c>
      <c r="H30" s="444" t="n">
        <v>-27.99051667</v>
      </c>
      <c r="I30" s="444"/>
      <c r="J30" s="444"/>
      <c r="K30" s="444"/>
      <c r="L30" s="444" t="n">
        <v>0</v>
      </c>
      <c r="M30" s="444" t="n">
        <v>91.05817822</v>
      </c>
      <c r="N30" s="444" t="n">
        <v>23.53416211</v>
      </c>
      <c r="O30" s="444"/>
      <c r="P30" s="444"/>
      <c r="Q30" s="444"/>
      <c r="R30" s="444"/>
      <c r="S30" s="444"/>
      <c r="T30" s="444" t="n">
        <v>12.80561656</v>
      </c>
      <c r="U30" s="444"/>
      <c r="V30" s="444"/>
      <c r="W30" s="444"/>
      <c r="X30" s="445" t="n">
        <v>-39.5804525</v>
      </c>
    </row>
    <row r="31" customFormat="false" ht="12.75" hidden="false" customHeight="false" outlineLevel="0" collapsed="false">
      <c r="A31" s="442" t="n">
        <v>37530</v>
      </c>
      <c r="B31" s="443"/>
      <c r="C31" s="444" t="n">
        <v>49.02296361</v>
      </c>
      <c r="D31" s="444" t="n">
        <v>-11.02119416</v>
      </c>
      <c r="E31" s="444" t="n">
        <v>-87.04086098</v>
      </c>
      <c r="F31" s="444" t="n">
        <v>0</v>
      </c>
      <c r="G31" s="444" t="n">
        <v>-93.54202374</v>
      </c>
      <c r="H31" s="444" t="n">
        <v>-28.75402985</v>
      </c>
      <c r="I31" s="444"/>
      <c r="J31" s="444"/>
      <c r="K31" s="444"/>
      <c r="L31" s="444" t="n">
        <v>0</v>
      </c>
      <c r="M31" s="444" t="n">
        <v>93.54202374</v>
      </c>
      <c r="N31" s="444" t="n">
        <v>24.17611678</v>
      </c>
      <c r="O31" s="444"/>
      <c r="P31" s="444"/>
      <c r="Q31" s="444"/>
      <c r="R31" s="444"/>
      <c r="S31" s="444"/>
      <c r="T31" s="444" t="n">
        <v>13.15492262</v>
      </c>
      <c r="U31" s="444"/>
      <c r="V31" s="444"/>
      <c r="W31" s="444"/>
      <c r="X31" s="445" t="n">
        <v>-40.46208198</v>
      </c>
    </row>
    <row r="32" customFormat="false" ht="12.75" hidden="false" customHeight="false" outlineLevel="0" collapsed="false">
      <c r="A32" s="442" t="n">
        <v>37561</v>
      </c>
      <c r="B32" s="443"/>
      <c r="C32" s="444" t="n">
        <v>25.30718399</v>
      </c>
      <c r="D32" s="444" t="n">
        <v>-10.60117938</v>
      </c>
      <c r="E32" s="444" t="n">
        <v>-25.08195004</v>
      </c>
      <c r="F32" s="444" t="n">
        <v>0</v>
      </c>
      <c r="G32" s="444" t="n">
        <v>-89.97716195</v>
      </c>
      <c r="H32" s="444" t="n">
        <v>5.68399352</v>
      </c>
      <c r="I32" s="444"/>
      <c r="J32" s="444"/>
      <c r="K32" s="444"/>
      <c r="L32" s="444" t="n">
        <v>0</v>
      </c>
      <c r="M32" s="444" t="n">
        <v>89.97716195</v>
      </c>
      <c r="N32" s="444" t="n">
        <v>0</v>
      </c>
      <c r="O32" s="444"/>
      <c r="P32" s="444" t="n">
        <v>23.25477137</v>
      </c>
      <c r="Q32" s="444"/>
      <c r="R32" s="444"/>
      <c r="S32" s="444"/>
      <c r="T32" s="444"/>
      <c r="U32" s="444"/>
      <c r="V32" s="444"/>
      <c r="W32" s="444"/>
      <c r="X32" s="445" t="n">
        <v>18.56281946</v>
      </c>
    </row>
    <row r="33" customFormat="false" ht="12.75" hidden="false" customHeight="false" outlineLevel="0" collapsed="false">
      <c r="A33" s="442" t="n">
        <v>37591</v>
      </c>
      <c r="B33" s="443"/>
      <c r="C33" s="444" t="n">
        <v>25.99769668</v>
      </c>
      <c r="D33" s="444" t="n">
        <v>-10.89043514</v>
      </c>
      <c r="E33" s="444" t="n">
        <v>-25.76631718</v>
      </c>
      <c r="F33" s="444" t="n">
        <v>0</v>
      </c>
      <c r="G33" s="444" t="n">
        <v>-92.43221079</v>
      </c>
      <c r="H33" s="444" t="n">
        <v>5.83908268</v>
      </c>
      <c r="I33" s="444"/>
      <c r="J33" s="444"/>
      <c r="K33" s="444"/>
      <c r="L33" s="444" t="n">
        <v>0</v>
      </c>
      <c r="M33" s="444" t="n">
        <v>92.43221079</v>
      </c>
      <c r="N33" s="444" t="n">
        <v>0</v>
      </c>
      <c r="O33" s="444"/>
      <c r="P33" s="444" t="n">
        <v>23.88928348</v>
      </c>
      <c r="Q33" s="444"/>
      <c r="R33" s="444"/>
      <c r="S33" s="444"/>
      <c r="T33" s="444"/>
      <c r="U33" s="444"/>
      <c r="V33" s="444"/>
      <c r="W33" s="444"/>
      <c r="X33" s="445" t="n">
        <v>19.06931052</v>
      </c>
    </row>
    <row r="34" customFormat="false" ht="12.75" hidden="false" customHeight="false" outlineLevel="0" collapsed="false">
      <c r="A34" s="442" t="n">
        <v>37622</v>
      </c>
      <c r="B34" s="443"/>
      <c r="C34" s="444" t="n">
        <v>25.84020849</v>
      </c>
      <c r="D34" s="444" t="n">
        <v>-10.82446334</v>
      </c>
      <c r="E34" s="444" t="n">
        <v>-25.61023064</v>
      </c>
      <c r="F34" s="444" t="n">
        <v>0</v>
      </c>
      <c r="G34" s="444" t="n">
        <v>-91.87227728</v>
      </c>
      <c r="H34" s="444" t="n">
        <v>5.80371083</v>
      </c>
      <c r="I34" s="444"/>
      <c r="J34" s="444"/>
      <c r="K34" s="444"/>
      <c r="L34" s="444" t="n">
        <v>0</v>
      </c>
      <c r="M34" s="444" t="n">
        <v>91.87227728</v>
      </c>
      <c r="N34" s="444" t="n">
        <v>0</v>
      </c>
      <c r="O34" s="444"/>
      <c r="P34" s="444" t="n">
        <v>23.74456759</v>
      </c>
      <c r="Q34" s="444"/>
      <c r="R34" s="444"/>
      <c r="S34" s="444"/>
      <c r="T34" s="444"/>
      <c r="U34" s="444"/>
      <c r="V34" s="444"/>
      <c r="W34" s="444"/>
      <c r="X34" s="445" t="n">
        <v>18.95379293</v>
      </c>
    </row>
    <row r="35" customFormat="false" ht="12.75" hidden="false" customHeight="false" outlineLevel="0" collapsed="false">
      <c r="A35" s="442" t="n">
        <v>37653</v>
      </c>
      <c r="B35" s="443"/>
      <c r="C35" s="444" t="n">
        <v>23.19784606</v>
      </c>
      <c r="D35" s="444" t="n">
        <v>-9.71757771</v>
      </c>
      <c r="E35" s="444" t="n">
        <v>-22.99138523</v>
      </c>
      <c r="F35" s="444" t="n">
        <v>0</v>
      </c>
      <c r="G35" s="444" t="n">
        <v>-82.47762187</v>
      </c>
      <c r="H35" s="444" t="n">
        <v>5.21023622</v>
      </c>
      <c r="I35" s="444"/>
      <c r="J35" s="444"/>
      <c r="K35" s="444"/>
      <c r="L35" s="444" t="n">
        <v>0</v>
      </c>
      <c r="M35" s="444" t="n">
        <v>82.47762187</v>
      </c>
      <c r="N35" s="444" t="n">
        <v>0</v>
      </c>
      <c r="O35" s="444"/>
      <c r="P35" s="444" t="n">
        <v>21.31650074</v>
      </c>
      <c r="Q35" s="444"/>
      <c r="R35" s="444"/>
      <c r="S35" s="444"/>
      <c r="T35" s="444"/>
      <c r="U35" s="444"/>
      <c r="V35" s="444"/>
      <c r="W35" s="444"/>
      <c r="X35" s="445" t="n">
        <v>17.01562008</v>
      </c>
    </row>
    <row r="36" customFormat="false" ht="12.75" hidden="false" customHeight="false" outlineLevel="0" collapsed="false">
      <c r="A36" s="442" t="n">
        <v>37681</v>
      </c>
      <c r="B36" s="443"/>
      <c r="C36" s="444" t="n">
        <v>25.54240302</v>
      </c>
      <c r="D36" s="444" t="n">
        <v>-10.69971263</v>
      </c>
      <c r="E36" s="444" t="n">
        <v>-25.31507563</v>
      </c>
      <c r="F36" s="444" t="n">
        <v>0</v>
      </c>
      <c r="G36" s="444" t="n">
        <v>-90.81345971</v>
      </c>
      <c r="H36" s="444" t="n">
        <v>5.73682372</v>
      </c>
      <c r="I36" s="444"/>
      <c r="J36" s="444"/>
      <c r="K36" s="444"/>
      <c r="L36" s="444" t="n">
        <v>0</v>
      </c>
      <c r="M36" s="444" t="n">
        <v>90.81345971</v>
      </c>
      <c r="N36" s="444" t="n">
        <v>0</v>
      </c>
      <c r="O36" s="444"/>
      <c r="P36" s="444" t="n">
        <v>23.47091414</v>
      </c>
      <c r="Q36" s="444"/>
      <c r="R36" s="444"/>
      <c r="S36" s="444"/>
      <c r="T36" s="444"/>
      <c r="U36" s="444"/>
      <c r="V36" s="444"/>
      <c r="W36" s="444"/>
      <c r="X36" s="445" t="n">
        <v>18.73535262</v>
      </c>
    </row>
    <row r="37" customFormat="false" ht="12.75" hidden="false" customHeight="false" outlineLevel="0" collapsed="false">
      <c r="A37" s="442" t="n">
        <v>37712</v>
      </c>
      <c r="B37" s="443"/>
      <c r="C37" s="444"/>
      <c r="D37" s="444" t="n">
        <v>-10.29190714</v>
      </c>
      <c r="E37" s="444" t="n">
        <v>-24.3502248</v>
      </c>
      <c r="F37" s="444" t="n">
        <v>0</v>
      </c>
      <c r="G37" s="444" t="n">
        <v>-87.35222404</v>
      </c>
      <c r="H37" s="444" t="n">
        <v>5.51817222</v>
      </c>
      <c r="I37" s="444"/>
      <c r="J37" s="444"/>
      <c r="K37" s="444"/>
      <c r="L37" s="444" t="n">
        <v>0</v>
      </c>
      <c r="M37" s="444" t="n">
        <v>87.35222404</v>
      </c>
      <c r="N37" s="444" t="n">
        <v>22.57635109</v>
      </c>
      <c r="O37" s="444"/>
      <c r="P37" s="444"/>
      <c r="Q37" s="444"/>
      <c r="R37" s="444"/>
      <c r="S37" s="444"/>
      <c r="T37" s="444"/>
      <c r="U37" s="444"/>
      <c r="V37" s="444"/>
      <c r="W37" s="444"/>
      <c r="X37" s="445" t="n">
        <v>-6.54760863</v>
      </c>
    </row>
    <row r="38" customFormat="false" ht="12.75" hidden="false" customHeight="false" outlineLevel="0" collapsed="false">
      <c r="A38" s="442" t="n">
        <v>37742</v>
      </c>
      <c r="B38" s="443"/>
      <c r="C38" s="444"/>
      <c r="D38" s="444" t="n">
        <v>-10.57303701</v>
      </c>
      <c r="E38" s="444" t="n">
        <v>-25.01536639</v>
      </c>
      <c r="F38" s="444" t="n">
        <v>0</v>
      </c>
      <c r="G38" s="444" t="n">
        <v>-89.73830455</v>
      </c>
      <c r="H38" s="444" t="n">
        <v>5.66890454</v>
      </c>
      <c r="I38" s="444"/>
      <c r="J38" s="444"/>
      <c r="K38" s="444"/>
      <c r="L38" s="444" t="n">
        <v>0</v>
      </c>
      <c r="M38" s="444" t="n">
        <v>89.73830455</v>
      </c>
      <c r="N38" s="444" t="n">
        <v>23.19303821</v>
      </c>
      <c r="O38" s="444"/>
      <c r="P38" s="444"/>
      <c r="Q38" s="444"/>
      <c r="R38" s="444"/>
      <c r="S38" s="444"/>
      <c r="T38" s="444"/>
      <c r="U38" s="444"/>
      <c r="V38" s="444"/>
      <c r="W38" s="444"/>
      <c r="X38" s="445" t="n">
        <v>-6.72646065</v>
      </c>
    </row>
    <row r="39" customFormat="false" ht="12.75" hidden="false" customHeight="false" outlineLevel="0" collapsed="false">
      <c r="A39" s="442" t="n">
        <v>37773</v>
      </c>
      <c r="B39" s="443"/>
      <c r="C39" s="444"/>
      <c r="D39" s="444" t="n">
        <v>-10.17041761</v>
      </c>
      <c r="E39" s="444" t="n">
        <v>-24.06278561</v>
      </c>
      <c r="F39" s="444" t="n">
        <v>0</v>
      </c>
      <c r="G39" s="444" t="n">
        <v>-86.32108559</v>
      </c>
      <c r="H39" s="444" t="n">
        <v>5.45303365</v>
      </c>
      <c r="I39" s="444"/>
      <c r="J39" s="444"/>
      <c r="K39" s="444"/>
      <c r="L39" s="444" t="n">
        <v>0</v>
      </c>
      <c r="M39" s="444" t="n">
        <v>86.32108559</v>
      </c>
      <c r="N39" s="444" t="n">
        <v>22.30985137</v>
      </c>
      <c r="O39" s="444"/>
      <c r="P39" s="444"/>
      <c r="Q39" s="444"/>
      <c r="R39" s="444"/>
      <c r="S39" s="444"/>
      <c r="T39" s="444"/>
      <c r="U39" s="444"/>
      <c r="V39" s="444"/>
      <c r="W39" s="444"/>
      <c r="X39" s="445" t="n">
        <v>-6.47031820000001</v>
      </c>
    </row>
    <row r="40" customFormat="false" ht="12.75" hidden="false" customHeight="false" outlineLevel="0" collapsed="false">
      <c r="A40" s="442" t="n">
        <v>37803</v>
      </c>
      <c r="B40" s="443"/>
      <c r="C40" s="444"/>
      <c r="D40" s="444" t="n">
        <v>-10.44823313</v>
      </c>
      <c r="E40" s="444" t="n">
        <v>-24.72008558</v>
      </c>
      <c r="F40" s="444" t="n">
        <v>0</v>
      </c>
      <c r="G40" s="444" t="n">
        <v>-88.6790357</v>
      </c>
      <c r="H40" s="444" t="n">
        <v>5.60198892</v>
      </c>
      <c r="I40" s="444"/>
      <c r="J40" s="444"/>
      <c r="K40" s="444"/>
      <c r="L40" s="444" t="n">
        <v>0</v>
      </c>
      <c r="M40" s="444" t="n">
        <v>88.6790357</v>
      </c>
      <c r="N40" s="444" t="n">
        <v>22.91926813</v>
      </c>
      <c r="O40" s="444"/>
      <c r="P40" s="444"/>
      <c r="Q40" s="444"/>
      <c r="R40" s="444"/>
      <c r="S40" s="444"/>
      <c r="T40" s="444"/>
      <c r="U40" s="444"/>
      <c r="V40" s="444"/>
      <c r="W40" s="444"/>
      <c r="X40" s="445" t="n">
        <v>-6.64706166000001</v>
      </c>
    </row>
    <row r="41" customFormat="false" ht="12.75" hidden="false" customHeight="false" outlineLevel="0" collapsed="false">
      <c r="A41" s="442" t="n">
        <v>37834</v>
      </c>
      <c r="B41" s="443"/>
      <c r="C41" s="444"/>
      <c r="D41" s="444" t="n">
        <v>-10.38534871</v>
      </c>
      <c r="E41" s="444" t="n">
        <v>-24.57130366</v>
      </c>
      <c r="F41" s="444" t="n">
        <v>0</v>
      </c>
      <c r="G41" s="444" t="n">
        <v>-88.14530627</v>
      </c>
      <c r="H41" s="444" t="n">
        <v>5.56827243</v>
      </c>
      <c r="I41" s="444"/>
      <c r="J41" s="444"/>
      <c r="K41" s="444"/>
      <c r="L41" s="444" t="n">
        <v>0</v>
      </c>
      <c r="M41" s="444" t="n">
        <v>88.14530627</v>
      </c>
      <c r="N41" s="444" t="n">
        <v>22.78132473</v>
      </c>
      <c r="O41" s="444"/>
      <c r="P41" s="444"/>
      <c r="Q41" s="444"/>
      <c r="R41" s="444"/>
      <c r="S41" s="444"/>
      <c r="T41" s="444"/>
      <c r="U41" s="444"/>
      <c r="V41" s="444"/>
      <c r="W41" s="444"/>
      <c r="X41" s="445" t="n">
        <v>-6.60705521000001</v>
      </c>
    </row>
    <row r="42" customFormat="false" ht="12.75" hidden="false" customHeight="false" outlineLevel="0" collapsed="false">
      <c r="A42" s="442" t="n">
        <v>37865</v>
      </c>
      <c r="B42" s="443"/>
      <c r="C42" s="444"/>
      <c r="D42" s="444" t="n">
        <v>-9.98985823</v>
      </c>
      <c r="E42" s="444" t="n">
        <v>-23.63558963</v>
      </c>
      <c r="F42" s="444" t="n">
        <v>0</v>
      </c>
      <c r="G42" s="444" t="n">
        <v>-84.78859383</v>
      </c>
      <c r="H42" s="444" t="n">
        <v>5.35622382</v>
      </c>
      <c r="I42" s="444"/>
      <c r="J42" s="444"/>
      <c r="K42" s="444"/>
      <c r="L42" s="444" t="n">
        <v>0</v>
      </c>
      <c r="M42" s="444" t="n">
        <v>84.78859383</v>
      </c>
      <c r="N42" s="444" t="n">
        <v>21.91377591</v>
      </c>
      <c r="O42" s="444"/>
      <c r="P42" s="444"/>
      <c r="Q42" s="444"/>
      <c r="R42" s="444"/>
      <c r="S42" s="444"/>
      <c r="T42" s="444"/>
      <c r="U42" s="444"/>
      <c r="V42" s="444"/>
      <c r="W42" s="444"/>
      <c r="X42" s="445" t="n">
        <v>-6.35544813</v>
      </c>
    </row>
    <row r="43" customFormat="false" ht="12.75" hidden="false" customHeight="false" outlineLevel="0" collapsed="false">
      <c r="A43" s="442" t="n">
        <v>37895</v>
      </c>
      <c r="B43" s="443"/>
      <c r="C43" s="444"/>
      <c r="D43" s="444" t="n">
        <v>-10.26273444</v>
      </c>
      <c r="E43" s="444" t="n">
        <v>-24.28120338</v>
      </c>
      <c r="F43" s="444" t="n">
        <v>0</v>
      </c>
      <c r="G43" s="444" t="n">
        <v>-87.10462166</v>
      </c>
      <c r="H43" s="444" t="n">
        <v>5.50253081</v>
      </c>
      <c r="I43" s="444"/>
      <c r="J43" s="444"/>
      <c r="K43" s="444"/>
      <c r="L43" s="444" t="n">
        <v>0</v>
      </c>
      <c r="M43" s="444" t="n">
        <v>87.10462166</v>
      </c>
      <c r="N43" s="444" t="n">
        <v>22.51235778</v>
      </c>
      <c r="O43" s="444"/>
      <c r="P43" s="444"/>
      <c r="Q43" s="444"/>
      <c r="R43" s="444"/>
      <c r="S43" s="444"/>
      <c r="T43" s="444"/>
      <c r="U43" s="444"/>
      <c r="V43" s="444"/>
      <c r="W43" s="444"/>
      <c r="X43" s="445" t="n">
        <v>-6.52904923</v>
      </c>
    </row>
    <row r="44" customFormat="false" ht="12.75" hidden="false" customHeight="false" outlineLevel="0" collapsed="false">
      <c r="A44" s="442" t="n">
        <v>37926</v>
      </c>
      <c r="B44" s="443"/>
      <c r="C44" s="444"/>
      <c r="D44" s="444" t="n">
        <v>-21.65505538</v>
      </c>
      <c r="E44" s="444" t="n">
        <v>2.31185214</v>
      </c>
      <c r="F44" s="444" t="n">
        <v>0</v>
      </c>
      <c r="G44" s="444" t="n">
        <v>-83.78755459</v>
      </c>
      <c r="H44" s="444" t="n">
        <v>11.78314038</v>
      </c>
      <c r="I44" s="444"/>
      <c r="J44" s="444"/>
      <c r="K44" s="444"/>
      <c r="L44" s="444" t="n">
        <v>0</v>
      </c>
      <c r="M44" s="444" t="n">
        <v>83.78755459</v>
      </c>
      <c r="N44" s="444" t="n">
        <v>0</v>
      </c>
      <c r="O44" s="444"/>
      <c r="P44" s="444" t="n">
        <v>21.65505538</v>
      </c>
      <c r="Q44" s="444"/>
      <c r="R44" s="444"/>
      <c r="S44" s="444"/>
      <c r="T44" s="444"/>
      <c r="U44" s="444"/>
      <c r="V44" s="444"/>
      <c r="W44" s="444"/>
      <c r="X44" s="445" t="n">
        <v>14.09499252</v>
      </c>
    </row>
    <row r="45" customFormat="false" ht="12.75" hidden="false" customHeight="false" outlineLevel="0" collapsed="false">
      <c r="A45" s="442" t="n">
        <v>37956</v>
      </c>
      <c r="B45" s="443"/>
      <c r="C45" s="444"/>
      <c r="D45" s="444" t="n">
        <v>-22.24658952</v>
      </c>
      <c r="E45" s="444" t="n">
        <v>2.37500319</v>
      </c>
      <c r="F45" s="444" t="n">
        <v>0</v>
      </c>
      <c r="G45" s="444" t="n">
        <v>-86.07631338</v>
      </c>
      <c r="H45" s="444" t="n">
        <v>12.10501116</v>
      </c>
      <c r="I45" s="444"/>
      <c r="J45" s="444"/>
      <c r="K45" s="444"/>
      <c r="L45" s="444" t="n">
        <v>0</v>
      </c>
      <c r="M45" s="444" t="n">
        <v>86.07631338</v>
      </c>
      <c r="N45" s="444" t="n">
        <v>0</v>
      </c>
      <c r="O45" s="444"/>
      <c r="P45" s="444" t="n">
        <v>22.24658952</v>
      </c>
      <c r="Q45" s="444"/>
      <c r="R45" s="444"/>
      <c r="S45" s="444"/>
      <c r="T45" s="444"/>
      <c r="U45" s="444"/>
      <c r="V45" s="444"/>
      <c r="W45" s="444"/>
      <c r="X45" s="445" t="n">
        <v>14.48001435</v>
      </c>
    </row>
    <row r="46" customFormat="false" ht="12.75" hidden="false" customHeight="false" outlineLevel="0" collapsed="false">
      <c r="A46" s="442" t="n">
        <v>37987</v>
      </c>
      <c r="B46" s="443"/>
      <c r="C46" s="444"/>
      <c r="D46" s="444" t="n">
        <v>-22.11233289</v>
      </c>
      <c r="E46" s="444" t="n">
        <v>2.36067021</v>
      </c>
      <c r="F46" s="444" t="n">
        <v>0</v>
      </c>
      <c r="G46" s="444" t="n">
        <v>-85.5568488</v>
      </c>
      <c r="H46" s="444" t="n">
        <v>12.03195826</v>
      </c>
      <c r="I46" s="444"/>
      <c r="J46" s="444"/>
      <c r="K46" s="444"/>
      <c r="L46" s="444" t="n">
        <v>0</v>
      </c>
      <c r="M46" s="444" t="n">
        <v>85.5568488</v>
      </c>
      <c r="N46" s="444" t="n">
        <v>0</v>
      </c>
      <c r="O46" s="444"/>
      <c r="P46" s="444" t="n">
        <v>22.11233289</v>
      </c>
      <c r="Q46" s="444"/>
      <c r="R46" s="444"/>
      <c r="S46" s="444"/>
      <c r="T46" s="444"/>
      <c r="U46" s="444"/>
      <c r="V46" s="444"/>
      <c r="W46" s="444"/>
      <c r="X46" s="445" t="n">
        <v>14.39262847</v>
      </c>
    </row>
    <row r="47" customFormat="false" ht="12.75" hidden="false" customHeight="false" outlineLevel="0" collapsed="false">
      <c r="A47" s="442" t="n">
        <v>38018</v>
      </c>
      <c r="B47" s="443"/>
      <c r="C47" s="444"/>
      <c r="D47" s="444" t="n">
        <v>-20.56045765</v>
      </c>
      <c r="E47" s="444" t="n">
        <v>2.19499498</v>
      </c>
      <c r="F47" s="444" t="n">
        <v>0</v>
      </c>
      <c r="G47" s="444" t="n">
        <v>-79.55234642</v>
      </c>
      <c r="H47" s="444" t="n">
        <v>11.18753817</v>
      </c>
      <c r="I47" s="444"/>
      <c r="J47" s="444"/>
      <c r="K47" s="444"/>
      <c r="L47" s="444" t="n">
        <v>0</v>
      </c>
      <c r="M47" s="444" t="n">
        <v>79.55234642</v>
      </c>
      <c r="N47" s="444" t="n">
        <v>0</v>
      </c>
      <c r="O47" s="444"/>
      <c r="P47" s="444" t="n">
        <v>20.56045765</v>
      </c>
      <c r="Q47" s="444"/>
      <c r="R47" s="444"/>
      <c r="S47" s="444"/>
      <c r="T47" s="444"/>
      <c r="U47" s="444"/>
      <c r="V47" s="444"/>
      <c r="W47" s="444"/>
      <c r="X47" s="445" t="n">
        <v>13.38253315</v>
      </c>
    </row>
    <row r="48" customFormat="false" ht="12.75" hidden="false" customHeight="false" outlineLevel="0" collapsed="false">
      <c r="A48" s="442" t="n">
        <v>38047</v>
      </c>
      <c r="B48" s="443"/>
      <c r="C48" s="444"/>
      <c r="D48" s="444" t="n">
        <v>-21.85386214</v>
      </c>
      <c r="E48" s="444" t="n">
        <v>2.33307637</v>
      </c>
      <c r="F48" s="444" t="n">
        <v>0</v>
      </c>
      <c r="G48" s="444" t="n">
        <v>-84.55677599</v>
      </c>
      <c r="H48" s="444" t="n">
        <v>11.89131687</v>
      </c>
      <c r="I48" s="444"/>
      <c r="J48" s="444"/>
      <c r="K48" s="444"/>
      <c r="L48" s="444" t="n">
        <v>0</v>
      </c>
      <c r="M48" s="444" t="n">
        <v>84.55677599</v>
      </c>
      <c r="N48" s="444" t="n">
        <v>0</v>
      </c>
      <c r="O48" s="444"/>
      <c r="P48" s="444" t="n">
        <v>21.85386214</v>
      </c>
      <c r="Q48" s="444"/>
      <c r="R48" s="444"/>
      <c r="S48" s="444"/>
      <c r="T48" s="444"/>
      <c r="U48" s="444"/>
      <c r="V48" s="444"/>
      <c r="W48" s="444"/>
      <c r="X48" s="445" t="n">
        <v>14.22439324</v>
      </c>
    </row>
    <row r="49" customFormat="false" ht="12.75" hidden="false" customHeight="false" outlineLevel="0" collapsed="false">
      <c r="A49" s="442" t="n">
        <v>38078</v>
      </c>
      <c r="B49" s="443"/>
      <c r="C49" s="444"/>
      <c r="D49" s="444" t="n">
        <v>-21.01940175</v>
      </c>
      <c r="E49" s="444" t="n">
        <v>2.24399098</v>
      </c>
      <c r="F49" s="444" t="n">
        <v>0</v>
      </c>
      <c r="G49" s="444" t="n">
        <v>-81.32808899</v>
      </c>
      <c r="H49" s="444" t="n">
        <v>11.43726289</v>
      </c>
      <c r="I49" s="444"/>
      <c r="J49" s="444"/>
      <c r="K49" s="444"/>
      <c r="L49" s="444" t="n">
        <v>0</v>
      </c>
      <c r="M49" s="444" t="n">
        <v>81.32808899</v>
      </c>
      <c r="N49" s="444" t="n">
        <v>21.01940175</v>
      </c>
      <c r="O49" s="444"/>
      <c r="P49" s="444"/>
      <c r="Q49" s="444"/>
      <c r="R49" s="444"/>
      <c r="S49" s="444"/>
      <c r="T49" s="444"/>
      <c r="U49" s="444"/>
      <c r="V49" s="444"/>
      <c r="W49" s="444"/>
      <c r="X49" s="445" t="n">
        <v>13.68125387</v>
      </c>
    </row>
    <row r="50" customFormat="false" ht="12.75" hidden="false" customHeight="false" outlineLevel="0" collapsed="false">
      <c r="A50" s="442" t="n">
        <v>38108</v>
      </c>
      <c r="B50" s="443"/>
      <c r="C50" s="444"/>
      <c r="D50" s="444" t="n">
        <v>-21.58975717</v>
      </c>
      <c r="E50" s="444" t="n">
        <v>2.30488103</v>
      </c>
      <c r="F50" s="444" t="n">
        <v>0</v>
      </c>
      <c r="G50" s="444" t="n">
        <v>-83.53490331</v>
      </c>
      <c r="H50" s="444" t="n">
        <v>11.74760974</v>
      </c>
      <c r="I50" s="444"/>
      <c r="J50" s="444"/>
      <c r="K50" s="444"/>
      <c r="L50" s="444" t="n">
        <v>0</v>
      </c>
      <c r="M50" s="444" t="n">
        <v>83.53490331</v>
      </c>
      <c r="N50" s="444" t="n">
        <v>21.58975717</v>
      </c>
      <c r="O50" s="444"/>
      <c r="P50" s="444"/>
      <c r="Q50" s="444"/>
      <c r="R50" s="444"/>
      <c r="S50" s="444"/>
      <c r="T50" s="444"/>
      <c r="U50" s="444"/>
      <c r="V50" s="444"/>
      <c r="W50" s="444"/>
      <c r="X50" s="445" t="n">
        <v>14.05249077</v>
      </c>
    </row>
    <row r="51" customFormat="false" ht="12.75" hidden="false" customHeight="false" outlineLevel="0" collapsed="false">
      <c r="A51" s="442" t="n">
        <v>38139</v>
      </c>
      <c r="B51" s="443"/>
      <c r="C51" s="444"/>
      <c r="D51" s="444" t="n">
        <v>-20.76367306</v>
      </c>
      <c r="E51" s="444" t="n">
        <v>2.21668988</v>
      </c>
      <c r="F51" s="444" t="n">
        <v>0</v>
      </c>
      <c r="G51" s="444" t="n">
        <v>-80.33862576</v>
      </c>
      <c r="H51" s="444" t="n">
        <v>11.29811354</v>
      </c>
      <c r="I51" s="444"/>
      <c r="J51" s="444"/>
      <c r="K51" s="444"/>
      <c r="L51" s="444" t="n">
        <v>0</v>
      </c>
      <c r="M51" s="444" t="n">
        <v>80.33862576</v>
      </c>
      <c r="N51" s="444" t="n">
        <v>20.76367306</v>
      </c>
      <c r="O51" s="444"/>
      <c r="P51" s="444"/>
      <c r="Q51" s="444"/>
      <c r="R51" s="444"/>
      <c r="S51" s="444"/>
      <c r="T51" s="444"/>
      <c r="U51" s="444"/>
      <c r="V51" s="444"/>
      <c r="W51" s="444"/>
      <c r="X51" s="445" t="n">
        <v>13.51480342</v>
      </c>
    </row>
    <row r="52" customFormat="false" ht="12.75" hidden="false" customHeight="false" outlineLevel="0" collapsed="false">
      <c r="A52" s="442" t="n">
        <v>38169</v>
      </c>
      <c r="B52" s="443"/>
      <c r="C52" s="444"/>
      <c r="D52" s="444" t="n">
        <v>-21.32680394</v>
      </c>
      <c r="E52" s="444" t="n">
        <v>2.27680864</v>
      </c>
      <c r="F52" s="444" t="n">
        <v>0</v>
      </c>
      <c r="G52" s="444" t="n">
        <v>-82.51748691</v>
      </c>
      <c r="H52" s="444" t="n">
        <v>11.6045293</v>
      </c>
      <c r="I52" s="444"/>
      <c r="J52" s="444"/>
      <c r="K52" s="444"/>
      <c r="L52" s="444" t="n">
        <v>0</v>
      </c>
      <c r="M52" s="444" t="n">
        <v>82.51748691</v>
      </c>
      <c r="N52" s="444" t="n">
        <v>21.32680394</v>
      </c>
      <c r="O52" s="444"/>
      <c r="P52" s="444"/>
      <c r="Q52" s="444"/>
      <c r="R52" s="444"/>
      <c r="S52" s="444"/>
      <c r="T52" s="444"/>
      <c r="U52" s="444"/>
      <c r="V52" s="444"/>
      <c r="W52" s="444"/>
      <c r="X52" s="445" t="n">
        <v>13.88133794</v>
      </c>
    </row>
    <row r="53" customFormat="false" ht="12.75" hidden="false" customHeight="false" outlineLevel="0" collapsed="false">
      <c r="A53" s="442" t="n">
        <v>38200</v>
      </c>
      <c r="B53" s="443"/>
      <c r="C53" s="444"/>
      <c r="D53" s="444" t="n">
        <v>-21.19418076</v>
      </c>
      <c r="E53" s="444" t="n">
        <v>2.26265006</v>
      </c>
      <c r="F53" s="444" t="n">
        <v>0</v>
      </c>
      <c r="G53" s="444" t="n">
        <v>-82.00434245</v>
      </c>
      <c r="H53" s="444" t="n">
        <v>11.5323652</v>
      </c>
      <c r="I53" s="444"/>
      <c r="J53" s="444"/>
      <c r="K53" s="444"/>
      <c r="L53" s="444" t="n">
        <v>0</v>
      </c>
      <c r="M53" s="444" t="n">
        <v>82.00434245</v>
      </c>
      <c r="N53" s="444" t="n">
        <v>21.19418076</v>
      </c>
      <c r="O53" s="444"/>
      <c r="P53" s="444"/>
      <c r="Q53" s="444"/>
      <c r="R53" s="444"/>
      <c r="S53" s="444"/>
      <c r="T53" s="444"/>
      <c r="U53" s="444"/>
      <c r="V53" s="444"/>
      <c r="W53" s="444"/>
      <c r="X53" s="445" t="n">
        <v>13.79501526</v>
      </c>
    </row>
    <row r="54" customFormat="false" ht="12.75" hidden="false" customHeight="false" outlineLevel="0" collapsed="false">
      <c r="A54" s="442" t="n">
        <v>38231</v>
      </c>
      <c r="B54" s="443"/>
      <c r="C54" s="444"/>
      <c r="D54" s="444" t="n">
        <v>-20.38280739</v>
      </c>
      <c r="E54" s="444" t="n">
        <v>2.17602939</v>
      </c>
      <c r="F54" s="444" t="n">
        <v>0</v>
      </c>
      <c r="G54" s="444" t="n">
        <v>-78.86498354</v>
      </c>
      <c r="H54" s="444" t="n">
        <v>11.09087354</v>
      </c>
      <c r="I54" s="444"/>
      <c r="J54" s="444"/>
      <c r="K54" s="444"/>
      <c r="L54" s="444" t="n">
        <v>0</v>
      </c>
      <c r="M54" s="444" t="n">
        <v>78.86498354</v>
      </c>
      <c r="N54" s="444" t="n">
        <v>20.38280739</v>
      </c>
      <c r="O54" s="444"/>
      <c r="P54" s="444"/>
      <c r="Q54" s="444"/>
      <c r="R54" s="444"/>
      <c r="S54" s="444"/>
      <c r="T54" s="444"/>
      <c r="U54" s="444"/>
      <c r="V54" s="444"/>
      <c r="W54" s="444"/>
      <c r="X54" s="445" t="n">
        <v>13.26690293</v>
      </c>
    </row>
    <row r="55" customFormat="false" ht="12.75" hidden="false" customHeight="false" outlineLevel="0" collapsed="false">
      <c r="A55" s="442" t="n">
        <v>38261</v>
      </c>
      <c r="B55" s="443"/>
      <c r="C55" s="444"/>
      <c r="D55" s="444" t="n">
        <v>-20.93518628</v>
      </c>
      <c r="E55" s="444" t="n">
        <v>2.2350003</v>
      </c>
      <c r="F55" s="444" t="n">
        <v>0</v>
      </c>
      <c r="G55" s="444" t="n">
        <v>-81.00224321</v>
      </c>
      <c r="H55" s="444" t="n">
        <v>11.39143883</v>
      </c>
      <c r="I55" s="444"/>
      <c r="J55" s="444"/>
      <c r="K55" s="444"/>
      <c r="L55" s="444" t="n">
        <v>0</v>
      </c>
      <c r="M55" s="444" t="n">
        <v>81.00224321</v>
      </c>
      <c r="N55" s="444" t="n">
        <v>20.93518628</v>
      </c>
      <c r="O55" s="444"/>
      <c r="P55" s="444"/>
      <c r="Q55" s="444"/>
      <c r="R55" s="444"/>
      <c r="S55" s="444"/>
      <c r="T55" s="444"/>
      <c r="U55" s="444"/>
      <c r="V55" s="444"/>
      <c r="W55" s="444"/>
      <c r="X55" s="445" t="n">
        <v>13.62643913</v>
      </c>
    </row>
    <row r="56" customFormat="false" ht="12.75" hidden="false" customHeight="false" outlineLevel="0" collapsed="false">
      <c r="A56" s="442" t="n">
        <v>38292</v>
      </c>
      <c r="B56" s="443"/>
      <c r="C56" s="444"/>
      <c r="D56" s="444" t="n">
        <v>-20.13344954</v>
      </c>
      <c r="E56" s="444" t="n">
        <v>2.14940843</v>
      </c>
      <c r="F56" s="444" t="n">
        <v>0</v>
      </c>
      <c r="G56" s="444" t="n">
        <v>-77.90017032</v>
      </c>
      <c r="H56" s="444" t="n">
        <v>10.95519074</v>
      </c>
      <c r="I56" s="444"/>
      <c r="J56" s="444"/>
      <c r="K56" s="444"/>
      <c r="L56" s="444" t="n">
        <v>0</v>
      </c>
      <c r="M56" s="444" t="n">
        <v>77.90017032</v>
      </c>
      <c r="N56" s="444" t="n">
        <v>0</v>
      </c>
      <c r="O56" s="444"/>
      <c r="P56" s="444" t="n">
        <v>20.13344954</v>
      </c>
      <c r="Q56" s="444"/>
      <c r="R56" s="444"/>
      <c r="S56" s="444"/>
      <c r="T56" s="444"/>
      <c r="U56" s="444"/>
      <c r="V56" s="444"/>
      <c r="W56" s="444"/>
      <c r="X56" s="445" t="n">
        <v>13.10459917</v>
      </c>
    </row>
    <row r="57" customFormat="false" ht="12.75" hidden="false" customHeight="false" outlineLevel="0" collapsed="false">
      <c r="A57" s="442" t="n">
        <v>38322</v>
      </c>
      <c r="B57" s="443"/>
      <c r="C57" s="444"/>
      <c r="D57" s="444" t="n">
        <v>-20.67879407</v>
      </c>
      <c r="E57" s="444" t="n">
        <v>2.20762836</v>
      </c>
      <c r="F57" s="444" t="n">
        <v>0</v>
      </c>
      <c r="G57" s="444" t="n">
        <v>-80.01021268</v>
      </c>
      <c r="H57" s="444" t="n">
        <v>11.25192843</v>
      </c>
      <c r="I57" s="444"/>
      <c r="J57" s="444"/>
      <c r="K57" s="444"/>
      <c r="L57" s="444" t="n">
        <v>0</v>
      </c>
      <c r="M57" s="444" t="n">
        <v>80.01021268</v>
      </c>
      <c r="N57" s="444" t="n">
        <v>0</v>
      </c>
      <c r="O57" s="444"/>
      <c r="P57" s="444" t="n">
        <v>20.67879407</v>
      </c>
      <c r="Q57" s="444"/>
      <c r="R57" s="444"/>
      <c r="S57" s="444"/>
      <c r="T57" s="444"/>
      <c r="U57" s="444"/>
      <c r="V57" s="444"/>
      <c r="W57" s="444"/>
      <c r="X57" s="445" t="n">
        <v>13.45955679</v>
      </c>
    </row>
    <row r="58" customFormat="false" ht="12.75" hidden="false" customHeight="false" outlineLevel="0" collapsed="false">
      <c r="A58" s="442" t="n">
        <v>38353</v>
      </c>
      <c r="B58" s="443"/>
      <c r="C58" s="444"/>
      <c r="D58" s="444" t="n">
        <v>-20.5494879</v>
      </c>
      <c r="E58" s="444" t="n">
        <v>2.19382388</v>
      </c>
      <c r="F58" s="444" t="n">
        <v>0</v>
      </c>
      <c r="G58" s="444" t="n">
        <v>-79.50990237</v>
      </c>
      <c r="H58" s="444" t="n">
        <v>11.18156921</v>
      </c>
      <c r="I58" s="444"/>
      <c r="J58" s="444"/>
      <c r="K58" s="444"/>
      <c r="L58" s="444" t="n">
        <v>0</v>
      </c>
      <c r="M58" s="444" t="n">
        <v>79.50990237</v>
      </c>
      <c r="N58" s="444" t="n">
        <v>0</v>
      </c>
      <c r="O58" s="444"/>
      <c r="P58" s="444" t="n">
        <v>20.5494879</v>
      </c>
      <c r="Q58" s="444"/>
      <c r="R58" s="444"/>
      <c r="S58" s="444"/>
      <c r="T58" s="444"/>
      <c r="U58" s="444"/>
      <c r="V58" s="444"/>
      <c r="W58" s="444"/>
      <c r="X58" s="445" t="n">
        <v>13.37539309</v>
      </c>
    </row>
    <row r="59" customFormat="false" ht="12.75" hidden="false" customHeight="false" outlineLevel="0" collapsed="false">
      <c r="A59" s="442" t="n">
        <v>38384</v>
      </c>
      <c r="B59" s="443"/>
      <c r="C59" s="444"/>
      <c r="D59" s="444" t="n">
        <v>-18.44463583</v>
      </c>
      <c r="E59" s="444" t="n">
        <v>1.9691139</v>
      </c>
      <c r="F59" s="444" t="n">
        <v>0</v>
      </c>
      <c r="G59" s="444" t="n">
        <v>-71.36582678</v>
      </c>
      <c r="H59" s="444" t="n">
        <v>10.03625848</v>
      </c>
      <c r="I59" s="444"/>
      <c r="J59" s="444"/>
      <c r="K59" s="444"/>
      <c r="L59" s="444" t="n">
        <v>0</v>
      </c>
      <c r="M59" s="444" t="n">
        <v>71.36582678</v>
      </c>
      <c r="N59" s="444" t="n">
        <v>0</v>
      </c>
      <c r="O59" s="444"/>
      <c r="P59" s="444" t="n">
        <v>18.44463583</v>
      </c>
      <c r="Q59" s="444"/>
      <c r="R59" s="444"/>
      <c r="S59" s="444"/>
      <c r="T59" s="444"/>
      <c r="U59" s="444"/>
      <c r="V59" s="444"/>
      <c r="W59" s="444"/>
      <c r="X59" s="445" t="n">
        <v>12.00537238</v>
      </c>
    </row>
    <row r="60" customFormat="false" ht="12.75" hidden="false" customHeight="false" outlineLevel="0" collapsed="false">
      <c r="A60" s="442" t="n">
        <v>38412</v>
      </c>
      <c r="B60" s="443"/>
      <c r="C60" s="444"/>
      <c r="D60" s="444" t="n">
        <v>-20.30522455</v>
      </c>
      <c r="E60" s="444" t="n">
        <v>2.1677468</v>
      </c>
      <c r="F60" s="444" t="n">
        <v>0</v>
      </c>
      <c r="G60" s="444" t="n">
        <v>-78.56480069</v>
      </c>
      <c r="H60" s="444" t="n">
        <v>11.04865848</v>
      </c>
      <c r="I60" s="444"/>
      <c r="J60" s="444"/>
      <c r="K60" s="444"/>
      <c r="L60" s="444" t="n">
        <v>0</v>
      </c>
      <c r="M60" s="444" t="n">
        <v>78.56480069</v>
      </c>
      <c r="N60" s="444" t="n">
        <v>0</v>
      </c>
      <c r="O60" s="444"/>
      <c r="P60" s="444" t="n">
        <v>20.30522455</v>
      </c>
      <c r="Q60" s="444"/>
      <c r="R60" s="444"/>
      <c r="S60" s="444"/>
      <c r="T60" s="444"/>
      <c r="U60" s="444"/>
      <c r="V60" s="444"/>
      <c r="W60" s="444"/>
      <c r="X60" s="445" t="n">
        <v>13.21640528</v>
      </c>
    </row>
    <row r="61" customFormat="false" ht="12.75" hidden="false" customHeight="false" outlineLevel="0" collapsed="false">
      <c r="A61" s="442" t="n">
        <v>38443</v>
      </c>
      <c r="B61" s="443"/>
      <c r="C61" s="444"/>
      <c r="D61" s="444" t="n">
        <v>-19.52694458</v>
      </c>
      <c r="E61" s="444" t="n">
        <v>6.92973841</v>
      </c>
      <c r="F61" s="444" t="n">
        <v>0</v>
      </c>
      <c r="G61" s="444" t="n">
        <v>-75.55348652</v>
      </c>
      <c r="H61" s="444" t="n">
        <v>10.62517389</v>
      </c>
      <c r="I61" s="444"/>
      <c r="J61" s="444"/>
      <c r="K61" s="444"/>
      <c r="L61" s="444" t="n">
        <v>0</v>
      </c>
      <c r="M61" s="444" t="n">
        <v>75.55348652</v>
      </c>
      <c r="N61" s="444" t="n">
        <v>19.52694458</v>
      </c>
      <c r="O61" s="444"/>
      <c r="P61" s="444"/>
      <c r="Q61" s="444"/>
      <c r="R61" s="444"/>
      <c r="S61" s="444"/>
      <c r="T61" s="444"/>
      <c r="U61" s="444"/>
      <c r="V61" s="444"/>
      <c r="W61" s="444"/>
      <c r="X61" s="445" t="n">
        <v>17.5549123</v>
      </c>
    </row>
    <row r="62" customFormat="false" ht="12.75" hidden="false" customHeight="false" outlineLevel="0" collapsed="false">
      <c r="A62" s="442" t="n">
        <v>38473</v>
      </c>
      <c r="B62" s="443"/>
      <c r="C62" s="444"/>
      <c r="D62" s="444" t="n">
        <v>-20.05519677</v>
      </c>
      <c r="E62" s="444" t="n">
        <v>7.11720499</v>
      </c>
      <c r="F62" s="444" t="n">
        <v>0</v>
      </c>
      <c r="G62" s="444" t="n">
        <v>-77.59739534</v>
      </c>
      <c r="H62" s="444" t="n">
        <v>10.91261115</v>
      </c>
      <c r="I62" s="444"/>
      <c r="J62" s="444"/>
      <c r="K62" s="444"/>
      <c r="L62" s="444" t="n">
        <v>0</v>
      </c>
      <c r="M62" s="444" t="n">
        <v>77.59739534</v>
      </c>
      <c r="N62" s="444" t="n">
        <v>20.05519677</v>
      </c>
      <c r="O62" s="444"/>
      <c r="P62" s="444"/>
      <c r="Q62" s="444"/>
      <c r="R62" s="444"/>
      <c r="S62" s="444"/>
      <c r="T62" s="444"/>
      <c r="U62" s="444"/>
      <c r="V62" s="444"/>
      <c r="W62" s="444"/>
      <c r="X62" s="445" t="n">
        <v>18.02981614</v>
      </c>
    </row>
    <row r="63" customFormat="false" ht="12.75" hidden="false" customHeight="false" outlineLevel="0" collapsed="false">
      <c r="A63" s="442" t="n">
        <v>38504</v>
      </c>
      <c r="B63" s="443"/>
      <c r="C63" s="444"/>
      <c r="D63" s="444" t="n">
        <v>-19.2862335</v>
      </c>
      <c r="E63" s="444" t="n">
        <v>6.84431466</v>
      </c>
      <c r="F63" s="444" t="n">
        <v>0</v>
      </c>
      <c r="G63" s="444" t="n">
        <v>-74.62212926</v>
      </c>
      <c r="H63" s="444" t="n">
        <v>10.49419605</v>
      </c>
      <c r="I63" s="444"/>
      <c r="J63" s="444"/>
      <c r="K63" s="444"/>
      <c r="L63" s="444" t="n">
        <v>0</v>
      </c>
      <c r="M63" s="444" t="n">
        <v>74.62212926</v>
      </c>
      <c r="N63" s="444" t="n">
        <v>19.2862335</v>
      </c>
      <c r="O63" s="444"/>
      <c r="P63" s="444"/>
      <c r="Q63" s="444"/>
      <c r="R63" s="444"/>
      <c r="S63" s="444"/>
      <c r="T63" s="444"/>
      <c r="U63" s="444"/>
      <c r="V63" s="444"/>
      <c r="W63" s="444"/>
      <c r="X63" s="445" t="n">
        <v>17.33851071</v>
      </c>
    </row>
    <row r="64" customFormat="false" ht="12.75" hidden="false" customHeight="false" outlineLevel="0" collapsed="false">
      <c r="A64" s="442" t="n">
        <v>38534</v>
      </c>
      <c r="B64" s="443"/>
      <c r="C64" s="444"/>
      <c r="D64" s="444" t="n">
        <v>-19.8093518</v>
      </c>
      <c r="E64" s="444" t="n">
        <v>7.02995932</v>
      </c>
      <c r="F64" s="444" t="n">
        <v>0</v>
      </c>
      <c r="G64" s="444" t="n">
        <v>-76.64617411</v>
      </c>
      <c r="H64" s="444" t="n">
        <v>10.77883981</v>
      </c>
      <c r="I64" s="444"/>
      <c r="J64" s="444"/>
      <c r="K64" s="444"/>
      <c r="L64" s="444" t="n">
        <v>0</v>
      </c>
      <c r="M64" s="444" t="n">
        <v>76.64617411</v>
      </c>
      <c r="N64" s="444" t="n">
        <v>19.8093518</v>
      </c>
      <c r="O64" s="444"/>
      <c r="P64" s="444"/>
      <c r="Q64" s="444"/>
      <c r="R64" s="444"/>
      <c r="S64" s="444"/>
      <c r="T64" s="444"/>
      <c r="U64" s="444"/>
      <c r="V64" s="444"/>
      <c r="W64" s="444"/>
      <c r="X64" s="445" t="n">
        <v>17.80879913</v>
      </c>
    </row>
    <row r="65" customFormat="false" ht="12.75" hidden="false" customHeight="false" outlineLevel="0" collapsed="false">
      <c r="A65" s="442" t="n">
        <v>38565</v>
      </c>
      <c r="B65" s="443"/>
      <c r="C65" s="444"/>
      <c r="D65" s="444" t="n">
        <v>-19.68778063</v>
      </c>
      <c r="E65" s="444" t="n">
        <v>6.98681604</v>
      </c>
      <c r="F65" s="444" t="n">
        <v>0</v>
      </c>
      <c r="G65" s="444" t="n">
        <v>-76.17579198</v>
      </c>
      <c r="H65" s="444" t="n">
        <v>10.71268943</v>
      </c>
      <c r="I65" s="444"/>
      <c r="J65" s="444"/>
      <c r="K65" s="444"/>
      <c r="L65" s="444" t="n">
        <v>0</v>
      </c>
      <c r="M65" s="444" t="n">
        <v>76.17579198</v>
      </c>
      <c r="N65" s="444" t="n">
        <v>19.68778063</v>
      </c>
      <c r="O65" s="444"/>
      <c r="P65" s="444"/>
      <c r="Q65" s="444"/>
      <c r="R65" s="444"/>
      <c r="S65" s="444"/>
      <c r="T65" s="444"/>
      <c r="U65" s="444"/>
      <c r="V65" s="444"/>
      <c r="W65" s="444"/>
      <c r="X65" s="445" t="n">
        <v>17.69950547</v>
      </c>
    </row>
    <row r="66" customFormat="false" ht="12.75" hidden="false" customHeight="false" outlineLevel="0" collapsed="false">
      <c r="A66" s="442" t="n">
        <v>38596</v>
      </c>
      <c r="B66" s="443"/>
      <c r="C66" s="444"/>
      <c r="D66" s="444" t="n">
        <v>-18.93573264</v>
      </c>
      <c r="E66" s="444" t="n">
        <v>6.71992862</v>
      </c>
      <c r="F66" s="444" t="n">
        <v>0</v>
      </c>
      <c r="G66" s="444" t="n">
        <v>-73.26597434</v>
      </c>
      <c r="H66" s="444" t="n">
        <v>10.30347842</v>
      </c>
      <c r="I66" s="444"/>
      <c r="J66" s="444"/>
      <c r="K66" s="444"/>
      <c r="L66" s="444" t="n">
        <v>0</v>
      </c>
      <c r="M66" s="444" t="n">
        <v>73.26597434</v>
      </c>
      <c r="N66" s="444" t="n">
        <v>18.93573264</v>
      </c>
      <c r="O66" s="444"/>
      <c r="P66" s="444"/>
      <c r="Q66" s="444"/>
      <c r="R66" s="444"/>
      <c r="S66" s="444"/>
      <c r="T66" s="444"/>
      <c r="U66" s="444"/>
      <c r="V66" s="444"/>
      <c r="W66" s="444"/>
      <c r="X66" s="445" t="n">
        <v>17.02340704</v>
      </c>
    </row>
    <row r="67" customFormat="false" ht="12.75" hidden="false" customHeight="false" outlineLevel="0" collapsed="false">
      <c r="A67" s="442" t="n">
        <v>38626</v>
      </c>
      <c r="B67" s="443"/>
      <c r="C67" s="444"/>
      <c r="D67" s="444" t="n">
        <v>-19.45064175</v>
      </c>
      <c r="E67" s="444" t="n">
        <v>6.90266</v>
      </c>
      <c r="F67" s="444" t="n">
        <v>0</v>
      </c>
      <c r="G67" s="444" t="n">
        <v>-75.25825628</v>
      </c>
      <c r="H67" s="444" t="n">
        <v>10.58365532</v>
      </c>
      <c r="I67" s="444"/>
      <c r="J67" s="444"/>
      <c r="K67" s="444"/>
      <c r="L67" s="444" t="n">
        <v>0</v>
      </c>
      <c r="M67" s="444" t="n">
        <v>75.25825628</v>
      </c>
      <c r="N67" s="444" t="n">
        <v>19.45064175</v>
      </c>
      <c r="O67" s="444"/>
      <c r="P67" s="444"/>
      <c r="Q67" s="444"/>
      <c r="R67" s="444"/>
      <c r="S67" s="444"/>
      <c r="T67" s="444"/>
      <c r="U67" s="444"/>
      <c r="V67" s="444"/>
      <c r="W67" s="444"/>
      <c r="X67" s="445" t="n">
        <v>17.48631532</v>
      </c>
    </row>
    <row r="68" customFormat="false" ht="12.75" hidden="false" customHeight="false" outlineLevel="0" collapsed="false">
      <c r="A68" s="442" t="n">
        <v>38657</v>
      </c>
      <c r="B68" s="443"/>
      <c r="C68" s="444"/>
      <c r="D68" s="444" t="n">
        <v>-18.7075923</v>
      </c>
      <c r="E68" s="444" t="n">
        <v>6.63896599</v>
      </c>
      <c r="F68" s="444" t="n">
        <v>0</v>
      </c>
      <c r="G68" s="444" t="n">
        <v>-72.38325572</v>
      </c>
      <c r="H68" s="444" t="n">
        <v>10.17934068</v>
      </c>
      <c r="I68" s="444"/>
      <c r="J68" s="444"/>
      <c r="K68" s="444"/>
      <c r="L68" s="444" t="n">
        <v>0</v>
      </c>
      <c r="M68" s="444" t="n">
        <v>72.38325572</v>
      </c>
      <c r="N68" s="444" t="n">
        <v>0</v>
      </c>
      <c r="O68" s="444"/>
      <c r="P68" s="444" t="n">
        <v>18.7075923</v>
      </c>
      <c r="Q68" s="444"/>
      <c r="R68" s="444"/>
      <c r="S68" s="444"/>
      <c r="T68" s="444"/>
      <c r="U68" s="444"/>
      <c r="V68" s="444"/>
      <c r="W68" s="444"/>
      <c r="X68" s="445" t="n">
        <v>16.81830667</v>
      </c>
    </row>
    <row r="69" customFormat="false" ht="12.75" hidden="false" customHeight="false" outlineLevel="0" collapsed="false">
      <c r="A69" s="442" t="n">
        <v>38687</v>
      </c>
      <c r="B69" s="443"/>
      <c r="C69" s="444"/>
      <c r="D69" s="444" t="n">
        <v>-19.21623822</v>
      </c>
      <c r="E69" s="444" t="n">
        <v>6.81947468</v>
      </c>
      <c r="F69" s="444" t="n">
        <v>0</v>
      </c>
      <c r="G69" s="444" t="n">
        <v>-74.35130413</v>
      </c>
      <c r="H69" s="444" t="n">
        <v>10.4561096</v>
      </c>
      <c r="I69" s="444"/>
      <c r="J69" s="444"/>
      <c r="K69" s="444"/>
      <c r="L69" s="444" t="n">
        <v>0</v>
      </c>
      <c r="M69" s="444" t="n">
        <v>74.35130413</v>
      </c>
      <c r="N69" s="444" t="n">
        <v>0</v>
      </c>
      <c r="O69" s="444"/>
      <c r="P69" s="444" t="n">
        <v>19.21623822</v>
      </c>
      <c r="Q69" s="444"/>
      <c r="R69" s="444"/>
      <c r="S69" s="444"/>
      <c r="T69" s="444"/>
      <c r="U69" s="444"/>
      <c r="V69" s="444"/>
      <c r="W69" s="444"/>
      <c r="X69" s="445" t="n">
        <v>17.27558428</v>
      </c>
    </row>
    <row r="70" customFormat="false" ht="12.75" hidden="false" customHeight="false" outlineLevel="0" collapsed="false">
      <c r="A70" s="442" t="n">
        <v>38718</v>
      </c>
      <c r="B70" s="443"/>
      <c r="C70" s="444"/>
      <c r="D70" s="444" t="n">
        <v>-19.09815374</v>
      </c>
      <c r="E70" s="444" t="n">
        <v>6.77756876</v>
      </c>
      <c r="F70" s="444" t="n">
        <v>0</v>
      </c>
      <c r="G70" s="444" t="n">
        <v>-73.89441268</v>
      </c>
      <c r="H70" s="444" t="n">
        <v>10.39185643</v>
      </c>
      <c r="I70" s="444"/>
      <c r="J70" s="444"/>
      <c r="K70" s="444"/>
      <c r="L70" s="444" t="n">
        <v>0</v>
      </c>
      <c r="M70" s="444" t="n">
        <v>73.89441268</v>
      </c>
      <c r="N70" s="444" t="n">
        <v>0</v>
      </c>
      <c r="O70" s="444"/>
      <c r="P70" s="444" t="n">
        <v>19.09815374</v>
      </c>
      <c r="Q70" s="444"/>
      <c r="R70" s="444"/>
      <c r="S70" s="444"/>
      <c r="T70" s="444"/>
      <c r="U70" s="444"/>
      <c r="V70" s="444"/>
      <c r="W70" s="444"/>
      <c r="X70" s="445" t="n">
        <v>17.16942519</v>
      </c>
    </row>
    <row r="71" customFormat="false" ht="12.75" hidden="false" customHeight="false" outlineLevel="0" collapsed="false">
      <c r="A71" s="442" t="n">
        <v>38749</v>
      </c>
      <c r="B71" s="443"/>
      <c r="C71" s="444"/>
      <c r="D71" s="444" t="n">
        <v>-17.1439159</v>
      </c>
      <c r="E71" s="444" t="n">
        <v>6.0840472</v>
      </c>
      <c r="F71" s="444" t="n">
        <v>0</v>
      </c>
      <c r="G71" s="444" t="n">
        <v>-66.33309238</v>
      </c>
      <c r="H71" s="444" t="n">
        <v>9.32849924</v>
      </c>
      <c r="I71" s="444"/>
      <c r="J71" s="444"/>
      <c r="K71" s="444"/>
      <c r="L71" s="444" t="n">
        <v>0</v>
      </c>
      <c r="M71" s="444" t="n">
        <v>66.33309238</v>
      </c>
      <c r="N71" s="444" t="n">
        <v>0</v>
      </c>
      <c r="O71" s="444"/>
      <c r="P71" s="444" t="n">
        <v>17.1439159</v>
      </c>
      <c r="Q71" s="444"/>
      <c r="R71" s="444"/>
      <c r="S71" s="444"/>
      <c r="T71" s="444"/>
      <c r="U71" s="444"/>
      <c r="V71" s="444"/>
      <c r="W71" s="444"/>
      <c r="X71" s="445" t="n">
        <v>15.41254644</v>
      </c>
    </row>
    <row r="72" customFormat="false" ht="12.75" hidden="false" customHeight="false" outlineLevel="0" collapsed="false">
      <c r="A72" s="442" t="n">
        <v>38777</v>
      </c>
      <c r="B72" s="443"/>
      <c r="C72" s="444"/>
      <c r="D72" s="444" t="n">
        <v>-18.87532855</v>
      </c>
      <c r="E72" s="444" t="n">
        <v>6.69849237</v>
      </c>
      <c r="F72" s="444" t="n">
        <v>0</v>
      </c>
      <c r="G72" s="444" t="n">
        <v>-73.03225935</v>
      </c>
      <c r="H72" s="444" t="n">
        <v>10.27061081</v>
      </c>
      <c r="I72" s="444"/>
      <c r="J72" s="444"/>
      <c r="K72" s="444"/>
      <c r="L72" s="444" t="n">
        <v>0</v>
      </c>
      <c r="M72" s="444" t="n">
        <v>73.03225935</v>
      </c>
      <c r="N72" s="444" t="n">
        <v>0</v>
      </c>
      <c r="O72" s="444"/>
      <c r="P72" s="444" t="n">
        <v>18.87532855</v>
      </c>
      <c r="Q72" s="444"/>
      <c r="R72" s="444"/>
      <c r="S72" s="444"/>
      <c r="T72" s="444"/>
      <c r="U72" s="444"/>
      <c r="V72" s="444"/>
      <c r="W72" s="444"/>
      <c r="X72" s="445" t="n">
        <v>16.96910318</v>
      </c>
    </row>
    <row r="73" customFormat="false" ht="12.75" hidden="false" customHeight="false" outlineLevel="0" collapsed="false">
      <c r="A73" s="442" t="n">
        <v>38808</v>
      </c>
      <c r="B73" s="443"/>
      <c r="C73" s="444"/>
      <c r="D73" s="444" t="n">
        <v>-18.1541133</v>
      </c>
      <c r="E73" s="444" t="n">
        <v>6.4425469</v>
      </c>
      <c r="F73" s="444" t="n">
        <v>0</v>
      </c>
      <c r="G73" s="444" t="n">
        <v>-70.2417395</v>
      </c>
      <c r="H73" s="444" t="n">
        <v>9.87817679</v>
      </c>
      <c r="I73" s="444"/>
      <c r="J73" s="444"/>
      <c r="K73" s="444"/>
      <c r="L73" s="444" t="n">
        <v>0</v>
      </c>
      <c r="M73" s="444" t="n">
        <v>70.2417395</v>
      </c>
      <c r="N73" s="444" t="n">
        <v>18.1541133</v>
      </c>
      <c r="O73" s="444"/>
      <c r="P73" s="444"/>
      <c r="Q73" s="444"/>
      <c r="R73" s="444"/>
      <c r="S73" s="444"/>
      <c r="T73" s="444"/>
      <c r="U73" s="444"/>
      <c r="V73" s="444"/>
      <c r="W73" s="444"/>
      <c r="X73" s="445" t="n">
        <v>16.32072369</v>
      </c>
    </row>
    <row r="74" customFormat="false" ht="12.75" hidden="false" customHeight="false" outlineLevel="0" collapsed="false">
      <c r="A74" s="442" t="n">
        <v>38838</v>
      </c>
      <c r="B74" s="443"/>
      <c r="C74" s="444"/>
      <c r="D74" s="444" t="n">
        <v>-18.64756758</v>
      </c>
      <c r="E74" s="444" t="n">
        <v>6.61766437</v>
      </c>
      <c r="F74" s="444" t="n">
        <v>0</v>
      </c>
      <c r="G74" s="444" t="n">
        <v>-72.15100858</v>
      </c>
      <c r="H74" s="444" t="n">
        <v>10.1466795</v>
      </c>
      <c r="I74" s="444"/>
      <c r="J74" s="444"/>
      <c r="K74" s="444"/>
      <c r="L74" s="444" t="n">
        <v>0</v>
      </c>
      <c r="M74" s="444" t="n">
        <v>72.15100858</v>
      </c>
      <c r="N74" s="444" t="n">
        <v>18.64756758</v>
      </c>
      <c r="O74" s="444"/>
      <c r="P74" s="444"/>
      <c r="Q74" s="444"/>
      <c r="R74" s="444"/>
      <c r="S74" s="444"/>
      <c r="T74" s="444"/>
      <c r="U74" s="444"/>
      <c r="V74" s="444"/>
      <c r="W74" s="444"/>
      <c r="X74" s="445" t="n">
        <v>16.76434387</v>
      </c>
    </row>
    <row r="75" customFormat="false" ht="12.75" hidden="false" customHeight="false" outlineLevel="0" collapsed="false">
      <c r="A75" s="442" t="n">
        <v>38869</v>
      </c>
      <c r="B75" s="443"/>
      <c r="C75" s="444"/>
      <c r="D75" s="444" t="n">
        <v>-17.93499756</v>
      </c>
      <c r="E75" s="444" t="n">
        <v>6.36478693</v>
      </c>
      <c r="F75" s="444" t="n">
        <v>0</v>
      </c>
      <c r="G75" s="444" t="n">
        <v>-69.39393877</v>
      </c>
      <c r="H75" s="444" t="n">
        <v>9.75894959</v>
      </c>
      <c r="I75" s="444"/>
      <c r="J75" s="444"/>
      <c r="K75" s="444"/>
      <c r="L75" s="444" t="n">
        <v>0</v>
      </c>
      <c r="M75" s="444" t="n">
        <v>69.39393877</v>
      </c>
      <c r="N75" s="444" t="n">
        <v>17.93499756</v>
      </c>
      <c r="O75" s="444"/>
      <c r="P75" s="444"/>
      <c r="Q75" s="444"/>
      <c r="R75" s="444"/>
      <c r="S75" s="444"/>
      <c r="T75" s="444"/>
      <c r="U75" s="444"/>
      <c r="V75" s="444"/>
      <c r="W75" s="444"/>
      <c r="X75" s="445" t="n">
        <v>16.12373652</v>
      </c>
    </row>
    <row r="76" customFormat="false" ht="12.75" hidden="false" customHeight="false" outlineLevel="0" collapsed="false">
      <c r="A76" s="442" t="n">
        <v>38899</v>
      </c>
      <c r="B76" s="443"/>
      <c r="C76" s="444"/>
      <c r="D76" s="444" t="n">
        <v>-18.42243893</v>
      </c>
      <c r="E76" s="444" t="n">
        <v>6.53777052</v>
      </c>
      <c r="F76" s="444" t="n">
        <v>0</v>
      </c>
      <c r="G76" s="444" t="n">
        <v>-71.27994272</v>
      </c>
      <c r="H76" s="444" t="n">
        <v>10.0241805</v>
      </c>
      <c r="I76" s="444"/>
      <c r="J76" s="444"/>
      <c r="K76" s="444"/>
      <c r="L76" s="444" t="n">
        <v>0</v>
      </c>
      <c r="M76" s="444" t="n">
        <v>71.27994272</v>
      </c>
      <c r="N76" s="444" t="n">
        <v>18.42243893</v>
      </c>
      <c r="O76" s="444"/>
      <c r="P76" s="444"/>
      <c r="Q76" s="444"/>
      <c r="R76" s="444"/>
      <c r="S76" s="444"/>
      <c r="T76" s="444"/>
      <c r="U76" s="444"/>
      <c r="V76" s="444"/>
      <c r="W76" s="444"/>
      <c r="X76" s="445" t="n">
        <v>16.56195102</v>
      </c>
    </row>
    <row r="77" customFormat="false" ht="12.75" hidden="false" customHeight="false" outlineLevel="0" collapsed="false">
      <c r="A77" s="442" t="n">
        <v>38930</v>
      </c>
      <c r="B77" s="443"/>
      <c r="C77" s="444"/>
      <c r="D77" s="444" t="n">
        <v>-18.30902877</v>
      </c>
      <c r="E77" s="444" t="n">
        <v>6.49752343</v>
      </c>
      <c r="F77" s="444" t="n">
        <v>0</v>
      </c>
      <c r="G77" s="444" t="n">
        <v>-70.84113712</v>
      </c>
      <c r="H77" s="444" t="n">
        <v>9.96247076</v>
      </c>
      <c r="I77" s="444"/>
      <c r="J77" s="444"/>
      <c r="K77" s="444"/>
      <c r="L77" s="444" t="n">
        <v>0</v>
      </c>
      <c r="M77" s="444" t="n">
        <v>70.84113712</v>
      </c>
      <c r="N77" s="444" t="n">
        <v>18.30902877</v>
      </c>
      <c r="O77" s="444"/>
      <c r="P77" s="444"/>
      <c r="Q77" s="444"/>
      <c r="R77" s="444"/>
      <c r="S77" s="444"/>
      <c r="T77" s="444"/>
      <c r="U77" s="444"/>
      <c r="V77" s="444"/>
      <c r="W77" s="444"/>
      <c r="X77" s="445" t="n">
        <v>16.45999419</v>
      </c>
    </row>
    <row r="78" customFormat="false" ht="12.75" hidden="false" customHeight="false" outlineLevel="0" collapsed="false">
      <c r="A78" s="442" t="n">
        <v>38961</v>
      </c>
      <c r="B78" s="443"/>
      <c r="C78" s="444"/>
      <c r="D78" s="444" t="n">
        <v>-17.60931019</v>
      </c>
      <c r="E78" s="444" t="n">
        <v>6.24920671</v>
      </c>
      <c r="F78" s="444" t="n">
        <v>0</v>
      </c>
      <c r="G78" s="444" t="n">
        <v>-68.13379196</v>
      </c>
      <c r="H78" s="444" t="n">
        <v>9.5817337</v>
      </c>
      <c r="I78" s="444"/>
      <c r="J78" s="444"/>
      <c r="K78" s="444"/>
      <c r="L78" s="444" t="n">
        <v>0</v>
      </c>
      <c r="M78" s="444" t="n">
        <v>68.13379196</v>
      </c>
      <c r="N78" s="444" t="n">
        <v>17.60931019</v>
      </c>
      <c r="O78" s="444"/>
      <c r="P78" s="444"/>
      <c r="Q78" s="444"/>
      <c r="R78" s="444"/>
      <c r="S78" s="444"/>
      <c r="T78" s="444"/>
      <c r="U78" s="444"/>
      <c r="V78" s="444"/>
      <c r="W78" s="444"/>
      <c r="X78" s="445" t="n">
        <v>15.83094041</v>
      </c>
    </row>
    <row r="79" customFormat="false" ht="12.75" hidden="false" customHeight="false" outlineLevel="0" collapsed="false">
      <c r="A79" s="442" t="n">
        <v>38991</v>
      </c>
      <c r="B79" s="443"/>
      <c r="C79" s="444"/>
      <c r="D79" s="444" t="n">
        <v>-18.08781548</v>
      </c>
      <c r="E79" s="444" t="n">
        <v>6.41901908</v>
      </c>
      <c r="F79" s="444" t="n">
        <v>0</v>
      </c>
      <c r="G79" s="444" t="n">
        <v>-69.98522053</v>
      </c>
      <c r="H79" s="444" t="n">
        <v>9.84210223</v>
      </c>
      <c r="I79" s="444"/>
      <c r="J79" s="444"/>
      <c r="K79" s="444"/>
      <c r="L79" s="444" t="n">
        <v>0</v>
      </c>
      <c r="M79" s="444" t="n">
        <v>69.98522053</v>
      </c>
      <c r="N79" s="444" t="n">
        <v>18.08781548</v>
      </c>
      <c r="O79" s="444"/>
      <c r="P79" s="444"/>
      <c r="Q79" s="444"/>
      <c r="R79" s="444"/>
      <c r="S79" s="444"/>
      <c r="T79" s="444"/>
      <c r="U79" s="444"/>
      <c r="V79" s="444"/>
      <c r="W79" s="444"/>
      <c r="X79" s="445" t="n">
        <v>16.26112131</v>
      </c>
    </row>
    <row r="80" customFormat="false" ht="12.75" hidden="false" customHeight="false" outlineLevel="0" collapsed="false">
      <c r="A80" s="442" t="s">
        <v>256</v>
      </c>
      <c r="B80" s="443"/>
      <c r="C80" s="444"/>
      <c r="D80" s="444"/>
      <c r="E80" s="444"/>
      <c r="F80" s="444"/>
      <c r="G80" s="444"/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444"/>
      <c r="U80" s="444"/>
      <c r="V80" s="444"/>
      <c r="W80" s="444"/>
      <c r="X80" s="445"/>
    </row>
    <row r="81" customFormat="false" ht="12.75" hidden="false" customHeight="false" outlineLevel="0" collapsed="false">
      <c r="A81" s="442" t="n">
        <v>39022</v>
      </c>
      <c r="B81" s="443"/>
      <c r="C81" s="444"/>
      <c r="D81" s="444" t="n">
        <v>-17.39649537</v>
      </c>
      <c r="E81" s="444" t="n">
        <v>-8.9718132</v>
      </c>
      <c r="F81" s="444" t="n">
        <v>0</v>
      </c>
      <c r="G81" s="444" t="n">
        <v>-67.31037069</v>
      </c>
      <c r="H81" s="444"/>
      <c r="I81" s="444"/>
      <c r="J81" s="444"/>
      <c r="K81" s="444"/>
      <c r="L81" s="444" t="n">
        <v>0</v>
      </c>
      <c r="M81" s="444" t="n">
        <v>67.31037069</v>
      </c>
      <c r="N81" s="444" t="n">
        <v>0</v>
      </c>
      <c r="O81" s="444"/>
      <c r="P81" s="444" t="n">
        <v>17.39649537</v>
      </c>
      <c r="Q81" s="444"/>
      <c r="R81" s="444"/>
      <c r="S81" s="444"/>
      <c r="T81" s="444"/>
      <c r="U81" s="444"/>
      <c r="V81" s="444"/>
      <c r="W81" s="444"/>
      <c r="X81" s="445" t="n">
        <v>-8.9718132</v>
      </c>
    </row>
    <row r="82" customFormat="false" ht="12.75" hidden="false" customHeight="false" outlineLevel="0" collapsed="false">
      <c r="A82" s="442" t="n">
        <v>39052</v>
      </c>
      <c r="B82" s="443"/>
      <c r="C82" s="444"/>
      <c r="D82" s="444" t="n">
        <v>-17.86916242</v>
      </c>
      <c r="E82" s="444" t="n">
        <v>-9.21557957</v>
      </c>
      <c r="F82" s="444" t="n">
        <v>0</v>
      </c>
      <c r="G82" s="444" t="n">
        <v>-69.13921</v>
      </c>
      <c r="H82" s="444"/>
      <c r="I82" s="444"/>
      <c r="J82" s="444"/>
      <c r="K82" s="444"/>
      <c r="L82" s="444" t="n">
        <v>0</v>
      </c>
      <c r="M82" s="444" t="n">
        <v>69.13921</v>
      </c>
      <c r="N82" s="444" t="n">
        <v>0</v>
      </c>
      <c r="O82" s="444"/>
      <c r="P82" s="444" t="n">
        <v>17.86916242</v>
      </c>
      <c r="Q82" s="444"/>
      <c r="R82" s="444"/>
      <c r="S82" s="444"/>
      <c r="T82" s="444"/>
      <c r="U82" s="444"/>
      <c r="V82" s="444"/>
      <c r="W82" s="444"/>
      <c r="X82" s="445" t="n">
        <v>-9.21557957</v>
      </c>
    </row>
    <row r="83" customFormat="false" ht="12.75" hidden="false" customHeight="false" outlineLevel="0" collapsed="false">
      <c r="A83" s="442" t="n">
        <v>39083</v>
      </c>
      <c r="B83" s="443"/>
      <c r="C83" s="444"/>
      <c r="D83" s="444" t="n">
        <v>-17.75901576</v>
      </c>
      <c r="E83" s="444" t="n">
        <v>-9.15877415</v>
      </c>
      <c r="F83" s="444" t="n">
        <v>0</v>
      </c>
      <c r="G83" s="444" t="n">
        <v>-68.7130315</v>
      </c>
      <c r="H83" s="444"/>
      <c r="I83" s="444"/>
      <c r="J83" s="444"/>
      <c r="K83" s="444"/>
      <c r="L83" s="444" t="n">
        <v>0</v>
      </c>
      <c r="M83" s="444" t="n">
        <v>68.7130315</v>
      </c>
      <c r="N83" s="444" t="n">
        <v>0</v>
      </c>
      <c r="O83" s="444"/>
      <c r="P83" s="444" t="n">
        <v>17.75901576</v>
      </c>
      <c r="Q83" s="444"/>
      <c r="R83" s="444"/>
      <c r="S83" s="444"/>
      <c r="T83" s="444"/>
      <c r="U83" s="444"/>
      <c r="V83" s="444"/>
      <c r="W83" s="444"/>
      <c r="X83" s="445" t="n">
        <v>-9.15877415</v>
      </c>
    </row>
    <row r="84" customFormat="false" ht="12.75" hidden="false" customHeight="false" outlineLevel="0" collapsed="false">
      <c r="A84" s="442" t="n">
        <v>39114</v>
      </c>
      <c r="B84" s="443"/>
      <c r="C84" s="444"/>
      <c r="D84" s="444" t="n">
        <v>-15.94150136</v>
      </c>
      <c r="E84" s="444" t="n">
        <v>-8.22143595</v>
      </c>
      <c r="F84" s="444" t="n">
        <v>0</v>
      </c>
      <c r="G84" s="444" t="n">
        <v>-61.68072035</v>
      </c>
      <c r="H84" s="444"/>
      <c r="I84" s="444"/>
      <c r="J84" s="444"/>
      <c r="K84" s="444"/>
      <c r="L84" s="444" t="n">
        <v>0</v>
      </c>
      <c r="M84" s="444" t="n">
        <v>61.68072035</v>
      </c>
      <c r="N84" s="444" t="n">
        <v>0</v>
      </c>
      <c r="O84" s="444"/>
      <c r="P84" s="444" t="n">
        <v>15.94150136</v>
      </c>
      <c r="Q84" s="444"/>
      <c r="R84" s="444"/>
      <c r="S84" s="444"/>
      <c r="T84" s="444"/>
      <c r="U84" s="444"/>
      <c r="V84" s="444"/>
      <c r="W84" s="444"/>
      <c r="X84" s="445" t="n">
        <v>-8.22143595</v>
      </c>
    </row>
    <row r="85" customFormat="false" ht="12.75" hidden="false" customHeight="false" outlineLevel="0" collapsed="false">
      <c r="A85" s="442" t="n">
        <v>39142</v>
      </c>
      <c r="B85" s="443"/>
      <c r="C85" s="444"/>
      <c r="D85" s="444" t="n">
        <v>-17.55117525</v>
      </c>
      <c r="E85" s="444" t="n">
        <v>-9.05158554</v>
      </c>
      <c r="F85" s="444" t="n">
        <v>0</v>
      </c>
      <c r="G85" s="444" t="n">
        <v>-67.90885677</v>
      </c>
      <c r="H85" s="444"/>
      <c r="I85" s="444"/>
      <c r="J85" s="444"/>
      <c r="K85" s="444"/>
      <c r="L85" s="444" t="n">
        <v>0</v>
      </c>
      <c r="M85" s="444" t="n">
        <v>67.90885677</v>
      </c>
      <c r="N85" s="444" t="n">
        <v>0</v>
      </c>
      <c r="O85" s="444"/>
      <c r="P85" s="444" t="n">
        <v>17.55117525</v>
      </c>
      <c r="Q85" s="444"/>
      <c r="R85" s="444"/>
      <c r="S85" s="444"/>
      <c r="T85" s="444"/>
      <c r="U85" s="444"/>
      <c r="V85" s="444"/>
      <c r="W85" s="444"/>
      <c r="X85" s="445" t="n">
        <v>-9.05158553999999</v>
      </c>
    </row>
    <row r="86" customFormat="false" ht="12.75" hidden="false" customHeight="false" outlineLevel="0" collapsed="false">
      <c r="A86" s="442" t="n">
        <v>39173</v>
      </c>
      <c r="B86" s="443"/>
      <c r="C86" s="444"/>
      <c r="D86" s="444" t="n">
        <v>-16.88023195</v>
      </c>
      <c r="E86" s="444" t="n">
        <v>-8.70556309</v>
      </c>
      <c r="F86" s="444" t="n">
        <v>0</v>
      </c>
      <c r="G86" s="444" t="n">
        <v>-65.31284871</v>
      </c>
      <c r="H86" s="444"/>
      <c r="I86" s="444"/>
      <c r="J86" s="444"/>
      <c r="K86" s="444"/>
      <c r="L86" s="444" t="n">
        <v>0</v>
      </c>
      <c r="M86" s="444" t="n">
        <v>65.31284871</v>
      </c>
      <c r="N86" s="444" t="n">
        <v>16.88023195</v>
      </c>
      <c r="O86" s="444"/>
      <c r="P86" s="444"/>
      <c r="Q86" s="444"/>
      <c r="R86" s="444"/>
      <c r="S86" s="444"/>
      <c r="T86" s="444"/>
      <c r="U86" s="444"/>
      <c r="V86" s="444"/>
      <c r="W86" s="444"/>
      <c r="X86" s="445" t="n">
        <v>-8.70556309</v>
      </c>
    </row>
    <row r="87" customFormat="false" ht="12.75" hidden="false" customHeight="false" outlineLevel="0" collapsed="false">
      <c r="A87" s="442" t="n">
        <v>39203</v>
      </c>
      <c r="B87" s="443"/>
      <c r="C87" s="444"/>
      <c r="D87" s="444" t="n">
        <v>-17.33873911</v>
      </c>
      <c r="E87" s="444" t="n">
        <v>-8.94202684</v>
      </c>
      <c r="F87" s="444" t="n">
        <v>0</v>
      </c>
      <c r="G87" s="444" t="n">
        <v>-67.08690066</v>
      </c>
      <c r="H87" s="444"/>
      <c r="I87" s="444"/>
      <c r="J87" s="444"/>
      <c r="K87" s="444"/>
      <c r="L87" s="444" t="n">
        <v>0</v>
      </c>
      <c r="M87" s="444" t="n">
        <v>67.08690066</v>
      </c>
      <c r="N87" s="444" t="n">
        <v>17.33873911</v>
      </c>
      <c r="O87" s="444"/>
      <c r="P87" s="444"/>
      <c r="Q87" s="444"/>
      <c r="R87" s="444"/>
      <c r="S87" s="444"/>
      <c r="T87" s="444"/>
      <c r="U87" s="444"/>
      <c r="V87" s="444"/>
      <c r="W87" s="444"/>
      <c r="X87" s="445" t="n">
        <v>-8.94202684</v>
      </c>
    </row>
    <row r="88" customFormat="false" ht="12.75" hidden="false" customHeight="false" outlineLevel="0" collapsed="false">
      <c r="A88" s="442" t="n">
        <v>39234</v>
      </c>
      <c r="B88" s="443"/>
      <c r="C88" s="444"/>
      <c r="D88" s="444" t="n">
        <v>-16.67586342</v>
      </c>
      <c r="E88" s="444" t="n">
        <v>-8.60016506</v>
      </c>
      <c r="F88" s="444" t="n">
        <v>0</v>
      </c>
      <c r="G88" s="444" t="n">
        <v>-64.52210776</v>
      </c>
      <c r="H88" s="444"/>
      <c r="I88" s="444"/>
      <c r="J88" s="444"/>
      <c r="K88" s="444"/>
      <c r="L88" s="444" t="n">
        <v>0</v>
      </c>
      <c r="M88" s="444" t="n">
        <v>64.52210776</v>
      </c>
      <c r="N88" s="444" t="n">
        <v>16.67586342</v>
      </c>
      <c r="O88" s="444"/>
      <c r="P88" s="444"/>
      <c r="Q88" s="444"/>
      <c r="R88" s="444"/>
      <c r="S88" s="444"/>
      <c r="T88" s="444"/>
      <c r="U88" s="444"/>
      <c r="V88" s="444"/>
      <c r="W88" s="444"/>
      <c r="X88" s="445" t="n">
        <v>-8.60016506</v>
      </c>
    </row>
    <row r="89" customFormat="false" ht="12.75" hidden="false" customHeight="false" outlineLevel="0" collapsed="false">
      <c r="A89" s="442" t="n">
        <v>39264</v>
      </c>
      <c r="B89" s="443"/>
      <c r="C89" s="444"/>
      <c r="D89" s="444" t="n">
        <v>-17.12993202</v>
      </c>
      <c r="E89" s="444" t="n">
        <v>-8.83433974</v>
      </c>
      <c r="F89" s="444" t="n">
        <v>0</v>
      </c>
      <c r="G89" s="444" t="n">
        <v>-66.27898608</v>
      </c>
      <c r="H89" s="444"/>
      <c r="I89" s="444"/>
      <c r="J89" s="444"/>
      <c r="K89" s="444"/>
      <c r="L89" s="444" t="n">
        <v>0</v>
      </c>
      <c r="M89" s="444" t="n">
        <v>66.27898608</v>
      </c>
      <c r="N89" s="444" t="n">
        <v>17.12993202</v>
      </c>
      <c r="O89" s="444"/>
      <c r="P89" s="444"/>
      <c r="Q89" s="444"/>
      <c r="R89" s="444"/>
      <c r="S89" s="444"/>
      <c r="T89" s="444"/>
      <c r="U89" s="444"/>
      <c r="V89" s="444"/>
      <c r="W89" s="444"/>
      <c r="X89" s="445" t="n">
        <v>-8.83433974</v>
      </c>
    </row>
    <row r="90" customFormat="false" ht="12.75" hidden="false" customHeight="false" outlineLevel="0" collapsed="false">
      <c r="A90" s="442" t="n">
        <v>39295</v>
      </c>
      <c r="B90" s="443"/>
      <c r="C90" s="444"/>
      <c r="D90" s="444" t="n">
        <v>-17.02643837</v>
      </c>
      <c r="E90" s="444" t="n">
        <v>-8.78096544</v>
      </c>
      <c r="F90" s="444" t="n">
        <v>0</v>
      </c>
      <c r="G90" s="444" t="n">
        <v>-65.87854933</v>
      </c>
      <c r="H90" s="444"/>
      <c r="I90" s="444"/>
      <c r="J90" s="444"/>
      <c r="K90" s="444"/>
      <c r="L90" s="444" t="n">
        <v>0</v>
      </c>
      <c r="M90" s="444" t="n">
        <v>65.87854933</v>
      </c>
      <c r="N90" s="444" t="n">
        <v>17.02643837</v>
      </c>
      <c r="O90" s="444"/>
      <c r="P90" s="444"/>
      <c r="Q90" s="444"/>
      <c r="R90" s="444"/>
      <c r="S90" s="444"/>
      <c r="T90" s="444"/>
      <c r="U90" s="444"/>
      <c r="V90" s="444"/>
      <c r="W90" s="444"/>
      <c r="X90" s="445" t="n">
        <v>-8.78096544</v>
      </c>
    </row>
    <row r="91" customFormat="false" ht="12.75" hidden="false" customHeight="false" outlineLevel="0" collapsed="false">
      <c r="A91" s="442" t="n">
        <v>39326</v>
      </c>
      <c r="B91" s="443"/>
      <c r="C91" s="444"/>
      <c r="D91" s="444" t="n">
        <v>-16.37767376</v>
      </c>
      <c r="E91" s="444" t="n">
        <v>-8.4463811</v>
      </c>
      <c r="F91" s="444" t="n">
        <v>0</v>
      </c>
      <c r="G91" s="444" t="n">
        <v>-63.36835487</v>
      </c>
      <c r="H91" s="444"/>
      <c r="I91" s="444"/>
      <c r="J91" s="444"/>
      <c r="K91" s="444"/>
      <c r="L91" s="444" t="n">
        <v>0</v>
      </c>
      <c r="M91" s="444" t="n">
        <v>63.36835487</v>
      </c>
      <c r="N91" s="444" t="n">
        <v>16.37767376</v>
      </c>
      <c r="O91" s="444"/>
      <c r="P91" s="444"/>
      <c r="Q91" s="444"/>
      <c r="R91" s="444"/>
      <c r="S91" s="444"/>
      <c r="T91" s="444"/>
      <c r="U91" s="444"/>
      <c r="V91" s="444"/>
      <c r="W91" s="444"/>
      <c r="X91" s="445" t="n">
        <v>-8.4463811</v>
      </c>
    </row>
    <row r="92" customFormat="false" ht="12.75" hidden="false" customHeight="false" outlineLevel="0" collapsed="false">
      <c r="A92" s="442" t="n">
        <v>39356</v>
      </c>
      <c r="B92" s="443"/>
      <c r="C92" s="444"/>
      <c r="D92" s="444" t="n">
        <v>-16.82468787</v>
      </c>
      <c r="E92" s="444" t="n">
        <v>-8.6769176</v>
      </c>
      <c r="F92" s="444" t="n">
        <v>0</v>
      </c>
      <c r="G92" s="444" t="n">
        <v>-65.09793803</v>
      </c>
      <c r="H92" s="444"/>
      <c r="I92" s="444"/>
      <c r="J92" s="444"/>
      <c r="K92" s="444"/>
      <c r="L92" s="444" t="n">
        <v>0</v>
      </c>
      <c r="M92" s="444" t="n">
        <v>65.09793803</v>
      </c>
      <c r="N92" s="444" t="n">
        <v>16.82468787</v>
      </c>
      <c r="O92" s="444"/>
      <c r="P92" s="444"/>
      <c r="Q92" s="444"/>
      <c r="R92" s="444"/>
      <c r="S92" s="444"/>
      <c r="T92" s="444"/>
      <c r="U92" s="444"/>
      <c r="V92" s="444"/>
      <c r="W92" s="444"/>
      <c r="X92" s="445" t="n">
        <v>-8.6769176</v>
      </c>
    </row>
    <row r="93" customFormat="false" ht="12.75" hidden="false" customHeight="false" outlineLevel="0" collapsed="false">
      <c r="A93" s="442" t="n">
        <v>39387</v>
      </c>
      <c r="B93" s="443"/>
      <c r="C93" s="444"/>
      <c r="D93" s="444" t="n">
        <v>-16.18365999</v>
      </c>
      <c r="E93" s="444"/>
      <c r="F93" s="444" t="n">
        <v>0</v>
      </c>
      <c r="G93" s="444"/>
      <c r="H93" s="444"/>
      <c r="I93" s="444"/>
      <c r="J93" s="444"/>
      <c r="K93" s="444"/>
      <c r="L93" s="444" t="n">
        <v>0</v>
      </c>
      <c r="M93" s="444"/>
      <c r="N93" s="444" t="n">
        <v>0</v>
      </c>
      <c r="O93" s="444"/>
      <c r="P93" s="444" t="n">
        <v>16.18365999</v>
      </c>
      <c r="Q93" s="444"/>
      <c r="R93" s="444"/>
      <c r="S93" s="444"/>
      <c r="T93" s="444"/>
      <c r="U93" s="444"/>
      <c r="V93" s="444"/>
      <c r="W93" s="444"/>
      <c r="X93" s="445" t="n">
        <v>0</v>
      </c>
    </row>
    <row r="94" customFormat="false" ht="12.75" hidden="false" customHeight="false" outlineLevel="0" collapsed="false">
      <c r="A94" s="442" t="n">
        <v>39417</v>
      </c>
      <c r="B94" s="443"/>
      <c r="C94" s="444"/>
      <c r="D94" s="444" t="n">
        <v>-16.62542773</v>
      </c>
      <c r="E94" s="444"/>
      <c r="F94" s="444" t="n">
        <v>0</v>
      </c>
      <c r="G94" s="444"/>
      <c r="H94" s="444"/>
      <c r="I94" s="444"/>
      <c r="J94" s="444"/>
      <c r="K94" s="444"/>
      <c r="L94" s="444" t="n">
        <v>0</v>
      </c>
      <c r="M94" s="444"/>
      <c r="N94" s="444" t="n">
        <v>0</v>
      </c>
      <c r="O94" s="444"/>
      <c r="P94" s="444" t="n">
        <v>16.62542773</v>
      </c>
      <c r="Q94" s="444"/>
      <c r="R94" s="444"/>
      <c r="S94" s="444"/>
      <c r="T94" s="444"/>
      <c r="U94" s="444"/>
      <c r="V94" s="444"/>
      <c r="W94" s="444"/>
      <c r="X94" s="445" t="n">
        <v>0</v>
      </c>
    </row>
    <row r="95" customFormat="false" ht="12.75" hidden="false" customHeight="false" outlineLevel="0" collapsed="false">
      <c r="A95" s="442" t="n">
        <v>39448</v>
      </c>
      <c r="B95" s="443"/>
      <c r="C95" s="444"/>
      <c r="D95" s="444" t="n">
        <v>-16.52510853</v>
      </c>
      <c r="E95" s="444"/>
      <c r="F95" s="444" t="n">
        <v>0</v>
      </c>
      <c r="G95" s="444"/>
      <c r="H95" s="444"/>
      <c r="I95" s="444"/>
      <c r="J95" s="444"/>
      <c r="K95" s="444"/>
      <c r="L95" s="444" t="n">
        <v>0</v>
      </c>
      <c r="M95" s="444"/>
      <c r="N95" s="444" t="n">
        <v>0</v>
      </c>
      <c r="O95" s="444"/>
      <c r="P95" s="444" t="n">
        <v>16.52510853</v>
      </c>
      <c r="Q95" s="444"/>
      <c r="R95" s="444"/>
      <c r="S95" s="444"/>
      <c r="T95" s="444"/>
      <c r="U95" s="444"/>
      <c r="V95" s="444"/>
      <c r="W95" s="444"/>
      <c r="X95" s="445" t="n">
        <v>0</v>
      </c>
    </row>
    <row r="96" customFormat="false" ht="12.75" hidden="false" customHeight="false" outlineLevel="0" collapsed="false">
      <c r="A96" s="442" t="n">
        <v>39479</v>
      </c>
      <c r="B96" s="443"/>
      <c r="C96" s="444"/>
      <c r="D96" s="444" t="n">
        <v>-15.3657156</v>
      </c>
      <c r="E96" s="444"/>
      <c r="F96" s="444" t="n">
        <v>0</v>
      </c>
      <c r="G96" s="444"/>
      <c r="H96" s="444"/>
      <c r="I96" s="444"/>
      <c r="J96" s="444"/>
      <c r="K96" s="444"/>
      <c r="L96" s="444" t="n">
        <v>0</v>
      </c>
      <c r="M96" s="444"/>
      <c r="N96" s="444" t="n">
        <v>0</v>
      </c>
      <c r="O96" s="444"/>
      <c r="P96" s="444" t="n">
        <v>15.3657156</v>
      </c>
      <c r="Q96" s="444"/>
      <c r="R96" s="444"/>
      <c r="S96" s="444"/>
      <c r="T96" s="444"/>
      <c r="U96" s="444"/>
      <c r="V96" s="444"/>
      <c r="W96" s="444"/>
      <c r="X96" s="445" t="n">
        <v>0</v>
      </c>
    </row>
    <row r="97" customFormat="false" ht="12.75" hidden="false" customHeight="false" outlineLevel="0" collapsed="false">
      <c r="A97" s="442" t="n">
        <v>39508</v>
      </c>
      <c r="B97" s="443"/>
      <c r="C97" s="444"/>
      <c r="D97" s="444" t="n">
        <v>-16.33273064</v>
      </c>
      <c r="E97" s="444"/>
      <c r="F97" s="444" t="n">
        <v>0</v>
      </c>
      <c r="G97" s="444"/>
      <c r="H97" s="444"/>
      <c r="I97" s="444"/>
      <c r="J97" s="444"/>
      <c r="K97" s="444"/>
      <c r="L97" s="444" t="n">
        <v>0</v>
      </c>
      <c r="M97" s="444"/>
      <c r="N97" s="444" t="n">
        <v>0</v>
      </c>
      <c r="O97" s="444"/>
      <c r="P97" s="444" t="n">
        <v>16.33273064</v>
      </c>
      <c r="Q97" s="444"/>
      <c r="R97" s="444"/>
      <c r="S97" s="444"/>
      <c r="T97" s="444"/>
      <c r="U97" s="444"/>
      <c r="V97" s="444"/>
      <c r="W97" s="444"/>
      <c r="X97" s="445" t="n">
        <v>0</v>
      </c>
    </row>
    <row r="98" customFormat="false" ht="12.75" hidden="false" customHeight="false" outlineLevel="0" collapsed="false">
      <c r="A98" s="442" t="n">
        <v>39539</v>
      </c>
      <c r="B98" s="443"/>
      <c r="C98" s="444"/>
      <c r="D98" s="444" t="n">
        <v>-15.71056593</v>
      </c>
      <c r="E98" s="444"/>
      <c r="F98" s="444" t="n">
        <v>0</v>
      </c>
      <c r="G98" s="444"/>
      <c r="H98" s="444"/>
      <c r="I98" s="444"/>
      <c r="J98" s="444"/>
      <c r="K98" s="444"/>
      <c r="L98" s="444" t="n">
        <v>0</v>
      </c>
      <c r="M98" s="444"/>
      <c r="N98" s="444" t="n">
        <v>15.71056593</v>
      </c>
      <c r="O98" s="444"/>
      <c r="P98" s="444"/>
      <c r="Q98" s="444"/>
      <c r="R98" s="444"/>
      <c r="S98" s="444"/>
      <c r="T98" s="444"/>
      <c r="U98" s="444"/>
      <c r="V98" s="444"/>
      <c r="W98" s="444"/>
      <c r="X98" s="445" t="n">
        <v>0</v>
      </c>
    </row>
    <row r="99" customFormat="false" ht="12.75" hidden="false" customHeight="false" outlineLevel="0" collapsed="false">
      <c r="A99" s="442" t="n">
        <v>39569</v>
      </c>
      <c r="B99" s="443"/>
      <c r="C99" s="444"/>
      <c r="D99" s="444" t="n">
        <v>-16.13953824</v>
      </c>
      <c r="E99" s="444"/>
      <c r="F99" s="444" t="n">
        <v>0</v>
      </c>
      <c r="G99" s="444"/>
      <c r="H99" s="444"/>
      <c r="I99" s="444"/>
      <c r="J99" s="444"/>
      <c r="K99" s="444"/>
      <c r="L99" s="444" t="n">
        <v>0</v>
      </c>
      <c r="M99" s="444"/>
      <c r="N99" s="444" t="n">
        <v>16.13953824</v>
      </c>
      <c r="O99" s="444"/>
      <c r="P99" s="444"/>
      <c r="Q99" s="444"/>
      <c r="R99" s="444"/>
      <c r="S99" s="444"/>
      <c r="T99" s="444"/>
      <c r="U99" s="444"/>
      <c r="V99" s="444"/>
      <c r="W99" s="444"/>
      <c r="X99" s="445" t="n">
        <v>0</v>
      </c>
    </row>
    <row r="100" customFormat="false" ht="12.75" hidden="false" customHeight="false" outlineLevel="0" collapsed="false">
      <c r="A100" s="442" t="n">
        <v>39600</v>
      </c>
      <c r="B100" s="443"/>
      <c r="C100" s="444"/>
      <c r="D100" s="444" t="n">
        <v>-15.52478017</v>
      </c>
      <c r="E100" s="444"/>
      <c r="F100" s="444" t="n">
        <v>0</v>
      </c>
      <c r="G100" s="444"/>
      <c r="H100" s="444"/>
      <c r="I100" s="444"/>
      <c r="J100" s="444"/>
      <c r="K100" s="444"/>
      <c r="L100" s="444" t="n">
        <v>0</v>
      </c>
      <c r="M100" s="444"/>
      <c r="N100" s="444" t="n">
        <v>15.52478017</v>
      </c>
      <c r="O100" s="444"/>
      <c r="P100" s="444"/>
      <c r="Q100" s="444"/>
      <c r="R100" s="444"/>
      <c r="S100" s="444"/>
      <c r="T100" s="444"/>
      <c r="U100" s="444"/>
      <c r="V100" s="444"/>
      <c r="W100" s="444"/>
      <c r="X100" s="445" t="n">
        <v>0</v>
      </c>
    </row>
    <row r="101" customFormat="false" ht="12.75" hidden="false" customHeight="false" outlineLevel="0" collapsed="false">
      <c r="A101" s="442" t="n">
        <v>39630</v>
      </c>
      <c r="B101" s="443"/>
      <c r="C101" s="444"/>
      <c r="D101" s="444" t="n">
        <v>-15.94872673</v>
      </c>
      <c r="E101" s="444"/>
      <c r="F101" s="444" t="n">
        <v>0</v>
      </c>
      <c r="G101" s="444"/>
      <c r="H101" s="444"/>
      <c r="I101" s="444"/>
      <c r="J101" s="444"/>
      <c r="K101" s="444"/>
      <c r="L101" s="444" t="n">
        <v>0</v>
      </c>
      <c r="M101" s="444"/>
      <c r="N101" s="444" t="n">
        <v>15.94872673</v>
      </c>
      <c r="O101" s="444"/>
      <c r="P101" s="444"/>
      <c r="Q101" s="444"/>
      <c r="R101" s="444"/>
      <c r="S101" s="444"/>
      <c r="T101" s="444"/>
      <c r="U101" s="444"/>
      <c r="V101" s="444"/>
      <c r="W101" s="444"/>
      <c r="X101" s="445" t="n">
        <v>0</v>
      </c>
    </row>
    <row r="102" customFormat="false" ht="12.75" hidden="false" customHeight="false" outlineLevel="0" collapsed="false">
      <c r="A102" s="442" t="n">
        <v>39661</v>
      </c>
      <c r="B102" s="443"/>
      <c r="C102" s="444"/>
      <c r="D102" s="444" t="n">
        <v>-15.85265962</v>
      </c>
      <c r="E102" s="444"/>
      <c r="F102" s="444" t="n">
        <v>0</v>
      </c>
      <c r="G102" s="444"/>
      <c r="H102" s="444"/>
      <c r="I102" s="444"/>
      <c r="J102" s="444"/>
      <c r="K102" s="444"/>
      <c r="L102" s="444" t="n">
        <v>0</v>
      </c>
      <c r="M102" s="444"/>
      <c r="N102" s="444" t="n">
        <v>15.85265962</v>
      </c>
      <c r="O102" s="444"/>
      <c r="P102" s="444"/>
      <c r="Q102" s="444"/>
      <c r="R102" s="444"/>
      <c r="S102" s="444"/>
      <c r="T102" s="444"/>
      <c r="U102" s="444"/>
      <c r="V102" s="444"/>
      <c r="W102" s="444"/>
      <c r="X102" s="445" t="n">
        <v>0</v>
      </c>
    </row>
    <row r="103" customFormat="false" ht="12.75" hidden="false" customHeight="false" outlineLevel="0" collapsed="false">
      <c r="A103" s="442" t="n">
        <v>39692</v>
      </c>
      <c r="B103" s="443"/>
      <c r="C103" s="444"/>
      <c r="D103" s="444" t="n">
        <v>-15.24889895</v>
      </c>
      <c r="E103" s="444"/>
      <c r="F103" s="444" t="n">
        <v>0</v>
      </c>
      <c r="G103" s="444"/>
      <c r="H103" s="444"/>
      <c r="I103" s="444"/>
      <c r="J103" s="444"/>
      <c r="K103" s="444"/>
      <c r="L103" s="444" t="n">
        <v>0</v>
      </c>
      <c r="M103" s="444"/>
      <c r="N103" s="444" t="n">
        <v>15.24889895</v>
      </c>
      <c r="O103" s="444"/>
      <c r="P103" s="444"/>
      <c r="Q103" s="444"/>
      <c r="R103" s="444"/>
      <c r="S103" s="444"/>
      <c r="T103" s="444"/>
      <c r="U103" s="444"/>
      <c r="V103" s="444"/>
      <c r="W103" s="444"/>
      <c r="X103" s="445" t="n">
        <v>0</v>
      </c>
    </row>
    <row r="104" customFormat="false" ht="12.75" hidden="false" customHeight="false" outlineLevel="0" collapsed="false">
      <c r="A104" s="442" t="n">
        <v>39722</v>
      </c>
      <c r="B104" s="443"/>
      <c r="C104" s="444"/>
      <c r="D104" s="444" t="n">
        <v>-15.66538155</v>
      </c>
      <c r="E104" s="444"/>
      <c r="F104" s="444" t="n">
        <v>0</v>
      </c>
      <c r="G104" s="444"/>
      <c r="H104" s="444"/>
      <c r="I104" s="444"/>
      <c r="J104" s="444"/>
      <c r="K104" s="444"/>
      <c r="L104" s="444" t="n">
        <v>0</v>
      </c>
      <c r="M104" s="444"/>
      <c r="N104" s="444" t="n">
        <v>15.66538155</v>
      </c>
      <c r="O104" s="444"/>
      <c r="P104" s="444"/>
      <c r="Q104" s="444"/>
      <c r="R104" s="444"/>
      <c r="S104" s="444"/>
      <c r="T104" s="444"/>
      <c r="U104" s="444"/>
      <c r="V104" s="444"/>
      <c r="W104" s="444"/>
      <c r="X104" s="445" t="n">
        <v>0</v>
      </c>
    </row>
    <row r="105" customFormat="false" ht="12.75" hidden="false" customHeight="false" outlineLevel="0" collapsed="false">
      <c r="A105" s="442" t="n">
        <v>39753</v>
      </c>
      <c r="B105" s="443"/>
      <c r="C105" s="444"/>
      <c r="D105" s="444"/>
      <c r="E105" s="444"/>
      <c r="F105" s="444" t="n">
        <v>0</v>
      </c>
      <c r="G105" s="444"/>
      <c r="H105" s="444"/>
      <c r="I105" s="444"/>
      <c r="J105" s="444"/>
      <c r="K105" s="444"/>
      <c r="L105" s="444"/>
      <c r="M105" s="444"/>
      <c r="N105" s="444"/>
      <c r="O105" s="444"/>
      <c r="P105" s="444"/>
      <c r="Q105" s="444"/>
      <c r="R105" s="444"/>
      <c r="S105" s="444"/>
      <c r="T105" s="444"/>
      <c r="U105" s="444"/>
      <c r="V105" s="444"/>
      <c r="W105" s="444"/>
      <c r="X105" s="445" t="n">
        <v>0</v>
      </c>
    </row>
    <row r="106" customFormat="false" ht="12.75" hidden="false" customHeight="false" outlineLevel="0" collapsed="false">
      <c r="A106" s="442" t="n">
        <v>39783</v>
      </c>
      <c r="B106" s="443"/>
      <c r="C106" s="444"/>
      <c r="D106" s="444"/>
      <c r="E106" s="444"/>
      <c r="F106" s="444" t="n">
        <v>0</v>
      </c>
      <c r="G106" s="444"/>
      <c r="H106" s="444"/>
      <c r="I106" s="444"/>
      <c r="J106" s="444"/>
      <c r="K106" s="444"/>
      <c r="L106" s="444"/>
      <c r="M106" s="444"/>
      <c r="N106" s="444"/>
      <c r="O106" s="444"/>
      <c r="P106" s="444"/>
      <c r="Q106" s="444"/>
      <c r="R106" s="444"/>
      <c r="S106" s="444"/>
      <c r="T106" s="444"/>
      <c r="U106" s="444"/>
      <c r="V106" s="444"/>
      <c r="W106" s="444"/>
      <c r="X106" s="445" t="n">
        <v>0</v>
      </c>
    </row>
    <row r="107" customFormat="false" ht="12.75" hidden="false" customHeight="false" outlineLevel="0" collapsed="false">
      <c r="A107" s="442" t="n">
        <v>39814</v>
      </c>
      <c r="B107" s="443"/>
      <c r="C107" s="444"/>
      <c r="D107" s="444"/>
      <c r="E107" s="444"/>
      <c r="F107" s="444" t="n">
        <v>0</v>
      </c>
      <c r="G107" s="444"/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  <c r="S107" s="444"/>
      <c r="T107" s="444"/>
      <c r="U107" s="444"/>
      <c r="V107" s="444"/>
      <c r="W107" s="444"/>
      <c r="X107" s="445" t="n">
        <v>0</v>
      </c>
    </row>
    <row r="108" customFormat="false" ht="12.75" hidden="false" customHeight="false" outlineLevel="0" collapsed="false">
      <c r="A108" s="442" t="n">
        <v>39845</v>
      </c>
      <c r="B108" s="443"/>
      <c r="C108" s="444"/>
      <c r="D108" s="444"/>
      <c r="E108" s="444"/>
      <c r="F108" s="444" t="n">
        <v>0</v>
      </c>
      <c r="G108" s="444"/>
      <c r="H108" s="444"/>
      <c r="I108" s="444"/>
      <c r="J108" s="444"/>
      <c r="K108" s="444"/>
      <c r="L108" s="444"/>
      <c r="M108" s="444"/>
      <c r="N108" s="444"/>
      <c r="O108" s="444"/>
      <c r="P108" s="444"/>
      <c r="Q108" s="444"/>
      <c r="R108" s="444"/>
      <c r="S108" s="444"/>
      <c r="T108" s="444"/>
      <c r="U108" s="444"/>
      <c r="V108" s="444"/>
      <c r="W108" s="444"/>
      <c r="X108" s="445" t="n">
        <v>0</v>
      </c>
    </row>
    <row r="109" customFormat="false" ht="12.75" hidden="false" customHeight="false" outlineLevel="0" collapsed="false">
      <c r="A109" s="442" t="n">
        <v>39873</v>
      </c>
      <c r="B109" s="443"/>
      <c r="C109" s="444"/>
      <c r="D109" s="444"/>
      <c r="E109" s="444"/>
      <c r="F109" s="444" t="n">
        <v>0</v>
      </c>
      <c r="G109" s="444"/>
      <c r="H109" s="444"/>
      <c r="I109" s="444"/>
      <c r="J109" s="444"/>
      <c r="K109" s="444"/>
      <c r="L109" s="444"/>
      <c r="M109" s="444"/>
      <c r="N109" s="444"/>
      <c r="O109" s="444"/>
      <c r="P109" s="444"/>
      <c r="Q109" s="444"/>
      <c r="R109" s="444"/>
      <c r="S109" s="444"/>
      <c r="T109" s="444"/>
      <c r="U109" s="444"/>
      <c r="V109" s="444"/>
      <c r="W109" s="444"/>
      <c r="X109" s="445" t="n">
        <v>0</v>
      </c>
    </row>
    <row r="110" customFormat="false" ht="12.75" hidden="false" customHeight="false" outlineLevel="0" collapsed="false">
      <c r="A110" s="442" t="n">
        <v>39904</v>
      </c>
      <c r="B110" s="443"/>
      <c r="C110" s="444"/>
      <c r="D110" s="444"/>
      <c r="E110" s="444"/>
      <c r="F110" s="444" t="n">
        <v>0</v>
      </c>
      <c r="G110" s="444"/>
      <c r="H110" s="444"/>
      <c r="I110" s="444"/>
      <c r="J110" s="444"/>
      <c r="K110" s="444"/>
      <c r="L110" s="444"/>
      <c r="M110" s="444"/>
      <c r="N110" s="444"/>
      <c r="O110" s="444"/>
      <c r="P110" s="444"/>
      <c r="Q110" s="444"/>
      <c r="R110" s="444"/>
      <c r="S110" s="444"/>
      <c r="T110" s="444"/>
      <c r="U110" s="444"/>
      <c r="V110" s="444"/>
      <c r="W110" s="444"/>
      <c r="X110" s="445" t="n">
        <v>0</v>
      </c>
    </row>
    <row r="111" customFormat="false" ht="12.75" hidden="false" customHeight="false" outlineLevel="0" collapsed="false">
      <c r="A111" s="442" t="n">
        <v>39934</v>
      </c>
      <c r="B111" s="443"/>
      <c r="C111" s="444"/>
      <c r="D111" s="444"/>
      <c r="E111" s="444"/>
      <c r="F111" s="444" t="n">
        <v>0</v>
      </c>
      <c r="G111" s="444"/>
      <c r="H111" s="444"/>
      <c r="I111" s="444"/>
      <c r="J111" s="444"/>
      <c r="K111" s="444"/>
      <c r="L111" s="444"/>
      <c r="M111" s="444"/>
      <c r="N111" s="444"/>
      <c r="O111" s="444"/>
      <c r="P111" s="444"/>
      <c r="Q111" s="444"/>
      <c r="R111" s="444"/>
      <c r="S111" s="444"/>
      <c r="T111" s="444"/>
      <c r="U111" s="444"/>
      <c r="V111" s="444"/>
      <c r="W111" s="444"/>
      <c r="X111" s="445" t="n">
        <v>0</v>
      </c>
    </row>
    <row r="112" customFormat="false" ht="12.75" hidden="false" customHeight="false" outlineLevel="0" collapsed="false">
      <c r="A112" s="442" t="n">
        <v>39965</v>
      </c>
      <c r="B112" s="443"/>
      <c r="C112" s="444"/>
      <c r="D112" s="444"/>
      <c r="E112" s="444"/>
      <c r="F112" s="444" t="n">
        <v>0</v>
      </c>
      <c r="G112" s="444"/>
      <c r="H112" s="444"/>
      <c r="I112" s="444"/>
      <c r="J112" s="444"/>
      <c r="K112" s="444"/>
      <c r="L112" s="444"/>
      <c r="M112" s="444"/>
      <c r="N112" s="444"/>
      <c r="O112" s="444"/>
      <c r="P112" s="444"/>
      <c r="Q112" s="444"/>
      <c r="R112" s="444"/>
      <c r="S112" s="444"/>
      <c r="T112" s="444"/>
      <c r="U112" s="444"/>
      <c r="V112" s="444"/>
      <c r="W112" s="444"/>
      <c r="X112" s="445" t="n">
        <v>0</v>
      </c>
    </row>
    <row r="113" customFormat="false" ht="12.75" hidden="false" customHeight="false" outlineLevel="0" collapsed="false">
      <c r="A113" s="442" t="n">
        <v>39995</v>
      </c>
      <c r="B113" s="443"/>
      <c r="C113" s="444"/>
      <c r="D113" s="444"/>
      <c r="E113" s="444"/>
      <c r="F113" s="444" t="n">
        <v>0</v>
      </c>
      <c r="G113" s="444"/>
      <c r="H113" s="444"/>
      <c r="I113" s="444"/>
      <c r="J113" s="444"/>
      <c r="K113" s="444"/>
      <c r="L113" s="444"/>
      <c r="M113" s="444"/>
      <c r="N113" s="444"/>
      <c r="O113" s="444"/>
      <c r="P113" s="444"/>
      <c r="Q113" s="444"/>
      <c r="R113" s="444"/>
      <c r="S113" s="444"/>
      <c r="T113" s="444"/>
      <c r="U113" s="444"/>
      <c r="V113" s="444"/>
      <c r="W113" s="444"/>
      <c r="X113" s="445" t="n">
        <v>0</v>
      </c>
    </row>
    <row r="114" customFormat="false" ht="12.75" hidden="false" customHeight="false" outlineLevel="0" collapsed="false">
      <c r="A114" s="442" t="n">
        <v>40026</v>
      </c>
      <c r="B114" s="443"/>
      <c r="C114" s="444"/>
      <c r="D114" s="444"/>
      <c r="E114" s="444"/>
      <c r="F114" s="444" t="n">
        <v>0</v>
      </c>
      <c r="G114" s="444"/>
      <c r="H114" s="444"/>
      <c r="I114" s="444"/>
      <c r="J114" s="444"/>
      <c r="K114" s="444"/>
      <c r="L114" s="444"/>
      <c r="M114" s="444"/>
      <c r="N114" s="444"/>
      <c r="O114" s="444"/>
      <c r="P114" s="444"/>
      <c r="Q114" s="444"/>
      <c r="R114" s="444"/>
      <c r="S114" s="444"/>
      <c r="T114" s="444"/>
      <c r="U114" s="444"/>
      <c r="V114" s="444"/>
      <c r="W114" s="444"/>
      <c r="X114" s="445" t="n">
        <v>0</v>
      </c>
    </row>
    <row r="115" customFormat="false" ht="12.75" hidden="false" customHeight="false" outlineLevel="0" collapsed="false">
      <c r="A115" s="442" t="n">
        <v>40057</v>
      </c>
      <c r="B115" s="443"/>
      <c r="C115" s="444"/>
      <c r="D115" s="444"/>
      <c r="E115" s="444"/>
      <c r="F115" s="444" t="n">
        <v>0</v>
      </c>
      <c r="G115" s="444"/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444"/>
      <c r="U115" s="444"/>
      <c r="V115" s="444"/>
      <c r="W115" s="444"/>
      <c r="X115" s="445" t="n">
        <v>0</v>
      </c>
    </row>
    <row r="116" customFormat="false" ht="12.75" hidden="false" customHeight="false" outlineLevel="0" collapsed="false">
      <c r="A116" s="442" t="n">
        <v>40087</v>
      </c>
      <c r="B116" s="443"/>
      <c r="C116" s="444"/>
      <c r="D116" s="444"/>
      <c r="E116" s="444"/>
      <c r="F116" s="444" t="n">
        <v>0</v>
      </c>
      <c r="G116" s="444"/>
      <c r="H116" s="444"/>
      <c r="I116" s="444"/>
      <c r="J116" s="444"/>
      <c r="K116" s="444"/>
      <c r="L116" s="444"/>
      <c r="M116" s="444"/>
      <c r="N116" s="444"/>
      <c r="O116" s="444"/>
      <c r="P116" s="444"/>
      <c r="Q116" s="444"/>
      <c r="R116" s="444"/>
      <c r="S116" s="444"/>
      <c r="T116" s="444"/>
      <c r="U116" s="444"/>
      <c r="V116" s="444"/>
      <c r="W116" s="444"/>
      <c r="X116" s="445" t="n">
        <v>0</v>
      </c>
    </row>
    <row r="117" customFormat="false" ht="12.75" hidden="false" customHeight="false" outlineLevel="0" collapsed="false">
      <c r="A117" s="446" t="s">
        <v>271</v>
      </c>
      <c r="B117" s="447" t="n">
        <v>-129.41496025</v>
      </c>
      <c r="C117" s="448" t="n">
        <v>4860.07981607</v>
      </c>
      <c r="D117" s="448" t="n">
        <v>-696.25739895</v>
      </c>
      <c r="E117" s="448" t="n">
        <v>-2199.17226432</v>
      </c>
      <c r="F117" s="448" t="n">
        <v>109.73732428</v>
      </c>
      <c r="G117" s="448" t="n">
        <v>-6819.70681556</v>
      </c>
      <c r="H117" s="448" t="n">
        <v>-90.2719840100001</v>
      </c>
      <c r="I117" s="448"/>
      <c r="J117" s="448" t="n">
        <v>-75.77067957</v>
      </c>
      <c r="K117" s="448" t="n">
        <v>0</v>
      </c>
      <c r="L117" s="448" t="n">
        <v>0</v>
      </c>
      <c r="M117" s="448" t="n">
        <v>7509.9764857</v>
      </c>
      <c r="N117" s="448" t="n">
        <v>1289.45541334</v>
      </c>
      <c r="O117" s="448" t="n">
        <v>1E-008</v>
      </c>
      <c r="P117" s="448" t="n">
        <v>842.63571436</v>
      </c>
      <c r="Q117" s="448" t="n">
        <v>-145.33712222</v>
      </c>
      <c r="R117" s="448" t="n">
        <v>-145.33712222</v>
      </c>
      <c r="S117" s="448" t="n">
        <v>-15</v>
      </c>
      <c r="T117" s="448" t="n">
        <v>160.0816067</v>
      </c>
      <c r="U117" s="448" t="n">
        <v>363.34280553</v>
      </c>
      <c r="V117" s="448" t="n">
        <v>-367.09250328</v>
      </c>
      <c r="W117" s="448" t="n">
        <v>14.91719111</v>
      </c>
      <c r="X117" s="449" t="n">
        <v>4466.86550672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S500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5" activeCellId="0" sqref="B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6.28"/>
    <col collapsed="false" customWidth="true" hidden="false" outlineLevel="0" max="2" min="2" style="0" width="19.85"/>
    <col collapsed="false" customWidth="true" hidden="false" outlineLevel="0" max="4" min="4" style="0" width="12.7"/>
    <col collapsed="false" customWidth="true" hidden="false" outlineLevel="0" max="5" min="5" style="450" width="16.7"/>
    <col collapsed="false" customWidth="true" hidden="false" outlineLevel="0" max="7" min="6" style="412" width="16.7"/>
    <col collapsed="false" customWidth="true" hidden="false" outlineLevel="0" max="28" min="8" style="0" width="16.7"/>
    <col collapsed="false" customWidth="true" hidden="false" outlineLevel="0" max="29" min="29" style="0" width="17.7"/>
  </cols>
  <sheetData>
    <row r="1" customFormat="false" ht="12.75" hidden="false" customHeight="false" outlineLevel="0" collapsed="false">
      <c r="D1" s="0" t="n">
        <v>1.77</v>
      </c>
      <c r="E1" s="450" t="n">
        <v>1</v>
      </c>
      <c r="F1" s="450" t="n">
        <f aca="false">+E1+1</f>
        <v>2</v>
      </c>
      <c r="G1" s="450" t="n">
        <f aca="false">+F1+1</f>
        <v>3</v>
      </c>
      <c r="H1" s="450" t="n">
        <f aca="false">+G1+1</f>
        <v>4</v>
      </c>
      <c r="I1" s="450" t="n">
        <f aca="false">+H1+1</f>
        <v>5</v>
      </c>
      <c r="J1" s="450" t="n">
        <f aca="false">+I1+1</f>
        <v>6</v>
      </c>
      <c r="K1" s="450" t="n">
        <f aca="false">+J1+1</f>
        <v>7</v>
      </c>
      <c r="L1" s="450" t="n">
        <f aca="false">+K1+1</f>
        <v>8</v>
      </c>
      <c r="M1" s="450" t="n">
        <f aca="false">+L1+1</f>
        <v>9</v>
      </c>
      <c r="N1" s="450" t="n">
        <f aca="false">+M1+1</f>
        <v>10</v>
      </c>
      <c r="O1" s="450" t="n">
        <f aca="false">+N1+1</f>
        <v>11</v>
      </c>
      <c r="P1" s="450" t="n">
        <f aca="false">+O1+1</f>
        <v>12</v>
      </c>
      <c r="Q1" s="450" t="n">
        <f aca="false">+P1+1</f>
        <v>13</v>
      </c>
      <c r="R1" s="450" t="n">
        <f aca="false">+Q1+1</f>
        <v>14</v>
      </c>
      <c r="S1" s="450" t="n">
        <f aca="false">+R1+1</f>
        <v>15</v>
      </c>
      <c r="T1" s="450" t="n">
        <f aca="false">+S1+1</f>
        <v>16</v>
      </c>
      <c r="U1" s="450" t="n">
        <f aca="false">+T1+1</f>
        <v>17</v>
      </c>
      <c r="V1" s="450" t="n">
        <f aca="false">+U1+1</f>
        <v>18</v>
      </c>
      <c r="W1" s="450" t="n">
        <f aca="false">+V1+1</f>
        <v>19</v>
      </c>
      <c r="X1" s="450" t="n">
        <f aca="false">+W1+1</f>
        <v>20</v>
      </c>
      <c r="Y1" s="450" t="n">
        <f aca="false">+X1+1</f>
        <v>21</v>
      </c>
      <c r="Z1" s="450" t="n">
        <f aca="false">+Y1+1</f>
        <v>22</v>
      </c>
      <c r="AA1" s="450" t="n">
        <f aca="false">+Z1+1</f>
        <v>23</v>
      </c>
      <c r="AB1" s="450" t="n">
        <v>24</v>
      </c>
      <c r="AC1" s="450" t="n">
        <v>25</v>
      </c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  <c r="AO1" s="451"/>
      <c r="AP1" s="451"/>
      <c r="AQ1" s="451"/>
      <c r="AR1" s="451"/>
      <c r="AS1" s="451"/>
    </row>
    <row r="2" customFormat="false" ht="12.75" hidden="false" customHeight="false" outlineLevel="0" collapsed="false">
      <c r="B2" s="452" t="n">
        <f aca="false">HLOOKUP(Count2,CurveTable2,2,FALSE())</f>
        <v>36438</v>
      </c>
      <c r="D2" s="453" t="s">
        <v>218</v>
      </c>
      <c r="E2" s="454" t="n">
        <v>36438</v>
      </c>
      <c r="F2" s="455" t="n">
        <f aca="false">E2</f>
        <v>36438</v>
      </c>
      <c r="G2" s="455" t="n">
        <f aca="false">F2</f>
        <v>36438</v>
      </c>
      <c r="H2" s="455" t="n">
        <f aca="false">G2</f>
        <v>36438</v>
      </c>
      <c r="I2" s="455" t="n">
        <f aca="false">H2</f>
        <v>36438</v>
      </c>
      <c r="J2" s="455" t="n">
        <f aca="false">I2</f>
        <v>36438</v>
      </c>
      <c r="K2" s="455" t="n">
        <f aca="false">J2</f>
        <v>36438</v>
      </c>
      <c r="L2" s="455" t="n">
        <f aca="false">K2</f>
        <v>36438</v>
      </c>
      <c r="M2" s="455" t="n">
        <f aca="false">L2</f>
        <v>36438</v>
      </c>
      <c r="N2" s="455" t="n">
        <f aca="false">M2</f>
        <v>36438</v>
      </c>
      <c r="O2" s="455" t="n">
        <f aca="false">N2</f>
        <v>36438</v>
      </c>
      <c r="P2" s="455" t="n">
        <f aca="false">O2</f>
        <v>36438</v>
      </c>
      <c r="Q2" s="455" t="n">
        <f aca="false">P2</f>
        <v>36438</v>
      </c>
      <c r="R2" s="455" t="n">
        <f aca="false">Q2</f>
        <v>36438</v>
      </c>
      <c r="S2" s="455" t="n">
        <f aca="false">R2</f>
        <v>36438</v>
      </c>
      <c r="T2" s="455" t="n">
        <f aca="false">H2</f>
        <v>36438</v>
      </c>
      <c r="U2" s="455" t="n">
        <f aca="false">I2</f>
        <v>36438</v>
      </c>
      <c r="V2" s="455" t="n">
        <f aca="false">S2</f>
        <v>36438</v>
      </c>
      <c r="W2" s="455" t="n">
        <f aca="false">V2</f>
        <v>36438</v>
      </c>
      <c r="X2" s="455" t="n">
        <f aca="false">W2</f>
        <v>36438</v>
      </c>
      <c r="Y2" s="455" t="n">
        <f aca="false">X2</f>
        <v>36438</v>
      </c>
      <c r="Z2" s="455" t="n">
        <f aca="false">Y2</f>
        <v>36438</v>
      </c>
      <c r="AA2" s="455" t="n">
        <f aca="false">Z2</f>
        <v>36438</v>
      </c>
      <c r="AB2" s="455" t="n">
        <f aca="false">O2</f>
        <v>36438</v>
      </c>
      <c r="AC2" s="455" t="n">
        <f aca="false">P2</f>
        <v>36438</v>
      </c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</row>
    <row r="3" customFormat="false" ht="12.75" hidden="false" customHeight="false" outlineLevel="0" collapsed="false">
      <c r="B3" s="456" t="n">
        <f aca="false">HLOOKUP(Count2,CurveTable2,3,FALSE())</f>
        <v>36438</v>
      </c>
      <c r="D3" s="453" t="s">
        <v>245</v>
      </c>
      <c r="E3" s="452" t="n">
        <f aca="false">E2</f>
        <v>36438</v>
      </c>
      <c r="F3" s="456" t="n">
        <f aca="false">E3</f>
        <v>36438</v>
      </c>
      <c r="G3" s="456" t="n">
        <f aca="false">F3</f>
        <v>36438</v>
      </c>
      <c r="H3" s="456" t="n">
        <f aca="false">G3</f>
        <v>36438</v>
      </c>
      <c r="I3" s="456" t="n">
        <f aca="false">H3</f>
        <v>36438</v>
      </c>
      <c r="J3" s="456" t="n">
        <f aca="false">I3</f>
        <v>36438</v>
      </c>
      <c r="K3" s="456" t="n">
        <f aca="false">J3</f>
        <v>36438</v>
      </c>
      <c r="L3" s="456" t="n">
        <f aca="false">K3</f>
        <v>36438</v>
      </c>
      <c r="M3" s="456" t="n">
        <f aca="false">L3</f>
        <v>36438</v>
      </c>
      <c r="N3" s="456" t="n">
        <f aca="false">M3</f>
        <v>36438</v>
      </c>
      <c r="O3" s="456" t="n">
        <f aca="false">N3</f>
        <v>36438</v>
      </c>
      <c r="P3" s="456" t="n">
        <f aca="false">O3</f>
        <v>36438</v>
      </c>
      <c r="Q3" s="456" t="n">
        <f aca="false">P3</f>
        <v>36438</v>
      </c>
      <c r="R3" s="456" t="n">
        <f aca="false">Q3</f>
        <v>36438</v>
      </c>
      <c r="S3" s="456" t="n">
        <f aca="false">R3</f>
        <v>36438</v>
      </c>
      <c r="T3" s="456" t="n">
        <f aca="false">H3</f>
        <v>36438</v>
      </c>
      <c r="U3" s="456" t="n">
        <f aca="false">I3</f>
        <v>36438</v>
      </c>
      <c r="V3" s="456" t="n">
        <f aca="false">S3</f>
        <v>36438</v>
      </c>
      <c r="W3" s="456" t="n">
        <f aca="false">V3</f>
        <v>36438</v>
      </c>
      <c r="X3" s="456" t="n">
        <f aca="false">W3</f>
        <v>36438</v>
      </c>
      <c r="Y3" s="456" t="n">
        <f aca="false">X3</f>
        <v>36438</v>
      </c>
      <c r="Z3" s="456" t="n">
        <f aca="false">Y3</f>
        <v>36438</v>
      </c>
      <c r="AA3" s="456" t="n">
        <f aca="false">Z3</f>
        <v>36438</v>
      </c>
      <c r="AB3" s="456" t="n">
        <f aca="false">O3</f>
        <v>36438</v>
      </c>
      <c r="AC3" s="456" t="n">
        <f aca="false">P3</f>
        <v>36438</v>
      </c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451"/>
      <c r="AP3" s="451"/>
      <c r="AQ3" s="451"/>
      <c r="AR3" s="451"/>
      <c r="AS3" s="451"/>
    </row>
    <row r="4" customFormat="false" ht="12.75" hidden="false" customHeight="false" outlineLevel="0" collapsed="false">
      <c r="A4" s="0" t="n">
        <v>1</v>
      </c>
      <c r="B4" s="456" t="str">
        <f aca="false">HLOOKUP(Count2,CurveTable2,4,FALSE())</f>
        <v>GD-HEHUB</v>
      </c>
      <c r="D4" s="453" t="s">
        <v>236</v>
      </c>
      <c r="E4" s="456" t="s">
        <v>272</v>
      </c>
      <c r="F4" s="456" t="s">
        <v>273</v>
      </c>
      <c r="G4" s="456" t="s">
        <v>274</v>
      </c>
      <c r="H4" s="456" t="s">
        <v>275</v>
      </c>
      <c r="I4" s="456" t="s">
        <v>276</v>
      </c>
      <c r="J4" s="456" t="s">
        <v>277</v>
      </c>
      <c r="K4" s="456" t="s">
        <v>278</v>
      </c>
      <c r="L4" s="456" t="s">
        <v>279</v>
      </c>
      <c r="M4" s="456" t="s">
        <v>280</v>
      </c>
      <c r="N4" s="456" t="s">
        <v>281</v>
      </c>
      <c r="O4" s="456" t="s">
        <v>282</v>
      </c>
      <c r="P4" s="456" t="s">
        <v>283</v>
      </c>
      <c r="Q4" s="456" t="s">
        <v>284</v>
      </c>
      <c r="R4" s="456" t="s">
        <v>285</v>
      </c>
      <c r="S4" s="456" t="s">
        <v>286</v>
      </c>
      <c r="T4" s="456" t="s">
        <v>287</v>
      </c>
      <c r="U4" s="456" t="s">
        <v>288</v>
      </c>
      <c r="V4" s="456" t="s">
        <v>289</v>
      </c>
      <c r="W4" s="456" t="s">
        <v>290</v>
      </c>
      <c r="X4" s="456" t="s">
        <v>291</v>
      </c>
      <c r="Y4" s="456" t="s">
        <v>292</v>
      </c>
      <c r="Z4" s="456" t="s">
        <v>293</v>
      </c>
      <c r="AA4" s="456" t="s">
        <v>294</v>
      </c>
      <c r="AB4" s="456" t="s">
        <v>295</v>
      </c>
      <c r="AC4" s="456" t="s">
        <v>295</v>
      </c>
      <c r="AD4" s="451"/>
      <c r="AE4" s="451"/>
      <c r="AF4" s="451"/>
      <c r="AG4" s="451"/>
      <c r="AH4" s="451"/>
      <c r="AI4" s="451"/>
      <c r="AJ4" s="451"/>
      <c r="AK4" s="451"/>
      <c r="AL4" s="451"/>
      <c r="AM4" s="451"/>
      <c r="AN4" s="451"/>
      <c r="AO4" s="451"/>
      <c r="AP4" s="451"/>
      <c r="AQ4" s="451"/>
      <c r="AR4" s="451"/>
      <c r="AS4" s="451"/>
    </row>
    <row r="5" customFormat="false" ht="12.75" hidden="false" customHeight="false" outlineLevel="0" collapsed="false">
      <c r="B5" s="457" t="str">
        <f aca="false">HLOOKUP(Count2,CurveTable2,5,FALSE())</f>
        <v>SP</v>
      </c>
      <c r="D5" s="453" t="s">
        <v>237</v>
      </c>
      <c r="E5" s="457" t="s">
        <v>296</v>
      </c>
      <c r="F5" s="457" t="s">
        <v>296</v>
      </c>
      <c r="G5" s="457" t="s">
        <v>296</v>
      </c>
      <c r="H5" s="457" t="s">
        <v>296</v>
      </c>
      <c r="I5" s="457" t="s">
        <v>296</v>
      </c>
      <c r="J5" s="457" t="s">
        <v>296</v>
      </c>
      <c r="K5" s="457" t="s">
        <v>296</v>
      </c>
      <c r="L5" s="457" t="s">
        <v>296</v>
      </c>
      <c r="M5" s="457" t="s">
        <v>296</v>
      </c>
      <c r="N5" s="457" t="s">
        <v>296</v>
      </c>
      <c r="O5" s="457" t="s">
        <v>296</v>
      </c>
      <c r="P5" s="457" t="s">
        <v>296</v>
      </c>
      <c r="Q5" s="457" t="s">
        <v>296</v>
      </c>
      <c r="R5" s="457" t="s">
        <v>296</v>
      </c>
      <c r="S5" s="457" t="s">
        <v>296</v>
      </c>
      <c r="T5" s="457" t="s">
        <v>296</v>
      </c>
      <c r="U5" s="457" t="s">
        <v>296</v>
      </c>
      <c r="V5" s="457" t="s">
        <v>296</v>
      </c>
      <c r="W5" s="457" t="s">
        <v>296</v>
      </c>
      <c r="X5" s="457" t="s">
        <v>296</v>
      </c>
      <c r="Y5" s="457" t="s">
        <v>296</v>
      </c>
      <c r="Z5" s="457" t="s">
        <v>296</v>
      </c>
      <c r="AA5" s="457" t="s">
        <v>296</v>
      </c>
      <c r="AB5" s="457" t="s">
        <v>296</v>
      </c>
      <c r="AC5" s="457" t="s">
        <v>296</v>
      </c>
      <c r="AD5" s="451"/>
      <c r="AE5" s="451"/>
      <c r="AF5" s="451"/>
      <c r="AG5" s="451"/>
      <c r="AH5" s="451"/>
      <c r="AI5" s="451"/>
      <c r="AJ5" s="451"/>
      <c r="AK5" s="451"/>
      <c r="AL5" s="451"/>
      <c r="AM5" s="451"/>
      <c r="AN5" s="451"/>
      <c r="AO5" s="451"/>
      <c r="AP5" s="451"/>
      <c r="AQ5" s="451"/>
      <c r="AR5" s="451"/>
      <c r="AS5" s="451"/>
    </row>
    <row r="6" customFormat="false" ht="12.75" hidden="false" customHeight="false" outlineLevel="0" collapsed="false">
      <c r="B6" s="457" t="str">
        <f aca="false">HLOOKUP(Count2,CurveTable2,6,FALSE())</f>
        <v>D</v>
      </c>
      <c r="D6" s="453" t="s">
        <v>238</v>
      </c>
      <c r="E6" s="457" t="s">
        <v>297</v>
      </c>
      <c r="F6" s="457" t="s">
        <v>297</v>
      </c>
      <c r="G6" s="457" t="s">
        <v>297</v>
      </c>
      <c r="H6" s="457" t="s">
        <v>297</v>
      </c>
      <c r="I6" s="457" t="s">
        <v>297</v>
      </c>
      <c r="J6" s="457" t="s">
        <v>297</v>
      </c>
      <c r="K6" s="457" t="s">
        <v>297</v>
      </c>
      <c r="L6" s="457" t="s">
        <v>297</v>
      </c>
      <c r="M6" s="457" t="s">
        <v>297</v>
      </c>
      <c r="N6" s="457" t="s">
        <v>297</v>
      </c>
      <c r="O6" s="457" t="s">
        <v>297</v>
      </c>
      <c r="P6" s="457" t="s">
        <v>297</v>
      </c>
      <c r="Q6" s="457" t="s">
        <v>297</v>
      </c>
      <c r="R6" s="457" t="s">
        <v>297</v>
      </c>
      <c r="S6" s="457" t="s">
        <v>297</v>
      </c>
      <c r="T6" s="457" t="s">
        <v>297</v>
      </c>
      <c r="U6" s="457" t="s">
        <v>297</v>
      </c>
      <c r="V6" s="457" t="s">
        <v>297</v>
      </c>
      <c r="W6" s="457" t="s">
        <v>297</v>
      </c>
      <c r="X6" s="457" t="s">
        <v>297</v>
      </c>
      <c r="Y6" s="457" t="s">
        <v>297</v>
      </c>
      <c r="Z6" s="457" t="s">
        <v>297</v>
      </c>
      <c r="AA6" s="457" t="s">
        <v>297</v>
      </c>
      <c r="AB6" s="457" t="s">
        <v>298</v>
      </c>
      <c r="AC6" s="457" t="s">
        <v>298</v>
      </c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  <c r="AR6" s="451"/>
      <c r="AS6" s="451"/>
    </row>
    <row r="7" customFormat="false" ht="12.75" hidden="false" customHeight="false" outlineLevel="0" collapsed="false">
      <c r="B7" s="457" t="str">
        <f aca="false">HLOOKUP(Count2,CurveTable2,7,FALSE())</f>
        <v>c15</v>
      </c>
      <c r="D7" s="453" t="s">
        <v>299</v>
      </c>
      <c r="E7" s="457" t="s">
        <v>300</v>
      </c>
      <c r="F7" s="457" t="s">
        <v>301</v>
      </c>
      <c r="G7" s="457" t="s">
        <v>302</v>
      </c>
      <c r="H7" s="457" t="s">
        <v>303</v>
      </c>
      <c r="I7" s="457" t="s">
        <v>304</v>
      </c>
      <c r="J7" s="457" t="s">
        <v>305</v>
      </c>
      <c r="K7" s="457" t="s">
        <v>306</v>
      </c>
      <c r="L7" s="457" t="s">
        <v>307</v>
      </c>
      <c r="M7" s="457" t="s">
        <v>308</v>
      </c>
      <c r="N7" s="457" t="s">
        <v>309</v>
      </c>
      <c r="O7" s="457" t="s">
        <v>310</v>
      </c>
      <c r="P7" s="457" t="s">
        <v>311</v>
      </c>
      <c r="Q7" s="457" t="s">
        <v>312</v>
      </c>
      <c r="R7" s="457" t="s">
        <v>313</v>
      </c>
      <c r="S7" s="457" t="s">
        <v>314</v>
      </c>
      <c r="T7" s="457" t="s">
        <v>315</v>
      </c>
      <c r="U7" s="457" t="s">
        <v>316</v>
      </c>
      <c r="V7" s="457" t="s">
        <v>317</v>
      </c>
      <c r="W7" s="457" t="s">
        <v>318</v>
      </c>
      <c r="X7" s="457" t="s">
        <v>319</v>
      </c>
      <c r="Y7" s="457" t="s">
        <v>320</v>
      </c>
      <c r="Z7" s="457" t="s">
        <v>321</v>
      </c>
      <c r="AA7" s="457" t="s">
        <v>322</v>
      </c>
      <c r="AB7" s="457" t="s">
        <v>322</v>
      </c>
      <c r="AC7" s="457" t="s">
        <v>322</v>
      </c>
      <c r="AD7" s="458"/>
      <c r="AE7" s="458"/>
      <c r="AF7" s="458"/>
      <c r="AG7" s="458"/>
      <c r="AH7" s="458"/>
      <c r="AI7" s="458"/>
      <c r="AJ7" s="458"/>
      <c r="AK7" s="458"/>
      <c r="AL7" s="458"/>
      <c r="AM7" s="458"/>
      <c r="AN7" s="458"/>
      <c r="AO7" s="458"/>
      <c r="AP7" s="458"/>
      <c r="AQ7" s="458"/>
      <c r="AR7" s="458"/>
      <c r="AS7" s="458"/>
    </row>
    <row r="8" customFormat="false" ht="12.75" hidden="false" customHeight="false" outlineLevel="0" collapsed="false">
      <c r="D8" s="459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  <c r="AA8" s="460"/>
      <c r="AB8" s="460"/>
      <c r="AC8" s="459"/>
      <c r="AD8" s="460"/>
      <c r="AE8" s="460"/>
      <c r="AF8" s="460"/>
      <c r="AG8" s="460"/>
      <c r="AH8" s="460"/>
      <c r="AI8" s="460"/>
    </row>
    <row r="9" customFormat="false" ht="12.75" hidden="false" customHeight="false" outlineLevel="0" collapsed="false">
      <c r="B9" s="412"/>
      <c r="D9" s="459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60"/>
      <c r="Z9" s="460"/>
      <c r="AA9" s="460"/>
      <c r="AB9" s="460"/>
      <c r="AC9" s="459"/>
      <c r="AD9" s="460"/>
      <c r="AE9" s="460"/>
      <c r="AF9" s="460"/>
      <c r="AG9" s="460"/>
      <c r="AH9" s="460"/>
      <c r="AI9" s="460"/>
    </row>
    <row r="10" customFormat="false" ht="12.75" hidden="false" customHeight="false" outlineLevel="0" collapsed="false">
      <c r="B10" s="461"/>
      <c r="D10" s="459"/>
      <c r="E10" s="460"/>
      <c r="F10" s="460"/>
      <c r="G10" s="460"/>
      <c r="H10" s="460"/>
      <c r="I10" s="460"/>
      <c r="J10" s="460"/>
      <c r="K10" s="460"/>
      <c r="L10" s="460"/>
      <c r="M10" s="460"/>
      <c r="N10" s="460"/>
      <c r="O10" s="460"/>
      <c r="P10" s="460"/>
      <c r="Q10" s="460"/>
      <c r="R10" s="460"/>
      <c r="S10" s="460"/>
      <c r="T10" s="460"/>
      <c r="U10" s="460"/>
      <c r="V10" s="460"/>
      <c r="W10" s="460"/>
      <c r="X10" s="460"/>
      <c r="Y10" s="460"/>
      <c r="Z10" s="460"/>
      <c r="AA10" s="460"/>
      <c r="AB10" s="460"/>
      <c r="AC10" s="459"/>
      <c r="AD10" s="460"/>
      <c r="AE10" s="460"/>
      <c r="AF10" s="460"/>
      <c r="AG10" s="460"/>
      <c r="AH10" s="460"/>
      <c r="AI10" s="460"/>
    </row>
    <row r="11" customFormat="false" ht="12.75" hidden="false" customHeight="false" outlineLevel="0" collapsed="false">
      <c r="D11" s="459"/>
      <c r="E11" s="460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60"/>
      <c r="W11" s="460"/>
      <c r="X11" s="460"/>
      <c r="Y11" s="460"/>
      <c r="Z11" s="460"/>
      <c r="AA11" s="460"/>
      <c r="AB11" s="460"/>
      <c r="AC11" s="459"/>
      <c r="AD11" s="460"/>
      <c r="AE11" s="460"/>
      <c r="AF11" s="460"/>
      <c r="AG11" s="460"/>
      <c r="AH11" s="460"/>
      <c r="AI11" s="460"/>
    </row>
    <row r="12" customFormat="false" ht="12.75" hidden="false" customHeight="false" outlineLevel="0" collapsed="false">
      <c r="D12" s="459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460"/>
      <c r="X12" s="460"/>
      <c r="Y12" s="460"/>
      <c r="Z12" s="460"/>
      <c r="AA12" s="460"/>
      <c r="AB12" s="460"/>
      <c r="AC12" s="459"/>
      <c r="AD12" s="460"/>
      <c r="AE12" s="460"/>
      <c r="AF12" s="460"/>
      <c r="AG12" s="460"/>
      <c r="AH12" s="460"/>
      <c r="AI12" s="460"/>
    </row>
    <row r="13" customFormat="false" ht="12.75" hidden="false" customHeight="false" outlineLevel="0" collapsed="false">
      <c r="D13" s="459"/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59"/>
      <c r="AD13" s="460"/>
      <c r="AE13" s="460"/>
      <c r="AF13" s="460"/>
      <c r="AG13" s="460"/>
      <c r="AH13" s="460"/>
      <c r="AI13" s="460"/>
    </row>
    <row r="14" customFormat="false" ht="12.75" hidden="false" customHeight="false" outlineLevel="0" collapsed="false">
      <c r="D14" s="459"/>
      <c r="E14" s="460"/>
      <c r="F14" s="460"/>
      <c r="G14" s="460"/>
      <c r="H14" s="460"/>
      <c r="I14" s="460"/>
      <c r="J14" s="460"/>
      <c r="K14" s="460"/>
      <c r="L14" s="460"/>
      <c r="M14" s="460"/>
      <c r="N14" s="460"/>
      <c r="O14" s="460"/>
      <c r="P14" s="460"/>
      <c r="Q14" s="460"/>
      <c r="R14" s="460"/>
      <c r="S14" s="460"/>
      <c r="T14" s="460"/>
      <c r="U14" s="460"/>
      <c r="V14" s="460"/>
      <c r="W14" s="460"/>
      <c r="X14" s="460"/>
      <c r="Y14" s="460"/>
      <c r="Z14" s="460"/>
      <c r="AA14" s="460"/>
      <c r="AB14" s="460"/>
      <c r="AC14" s="459"/>
      <c r="AD14" s="460"/>
      <c r="AE14" s="460"/>
      <c r="AF14" s="460"/>
      <c r="AG14" s="460"/>
      <c r="AH14" s="460"/>
      <c r="AI14" s="460"/>
    </row>
    <row r="15" customFormat="false" ht="12.75" hidden="false" customHeight="false" outlineLevel="0" collapsed="false">
      <c r="B15" s="0" t="s">
        <v>272</v>
      </c>
      <c r="E15" s="460"/>
      <c r="F15" s="460"/>
      <c r="G15" s="460"/>
      <c r="H15" s="460"/>
      <c r="I15" s="460"/>
      <c r="J15" s="460"/>
      <c r="K15" s="460"/>
      <c r="L15" s="460"/>
      <c r="M15" s="460"/>
      <c r="N15" s="460"/>
      <c r="O15" s="460"/>
      <c r="P15" s="460"/>
      <c r="Q15" s="460"/>
      <c r="R15" s="460"/>
      <c r="S15" s="460"/>
      <c r="T15" s="460"/>
      <c r="U15" s="460"/>
      <c r="V15" s="460"/>
      <c r="W15" s="460"/>
      <c r="X15" s="460"/>
      <c r="Y15" s="460"/>
      <c r="Z15" s="460"/>
      <c r="AA15" s="460"/>
      <c r="AB15" s="460"/>
      <c r="AC15" s="459"/>
      <c r="AD15" s="460"/>
      <c r="AE15" s="460"/>
      <c r="AF15" s="460"/>
      <c r="AG15" s="460"/>
      <c r="AH15" s="460"/>
      <c r="AI15" s="460"/>
    </row>
    <row r="16" customFormat="false" ht="12.75" hidden="false" customHeight="false" outlineLevel="0" collapsed="false">
      <c r="B16" s="0" t="s">
        <v>273</v>
      </c>
      <c r="E16" s="0"/>
      <c r="F16" s="460"/>
      <c r="G16" s="460"/>
      <c r="H16" s="460"/>
      <c r="I16" s="460"/>
      <c r="J16" s="460"/>
      <c r="K16" s="460"/>
      <c r="L16" s="460"/>
      <c r="M16" s="460"/>
      <c r="N16" s="460"/>
      <c r="O16" s="460"/>
      <c r="P16" s="460"/>
      <c r="Q16" s="460"/>
      <c r="R16" s="460"/>
      <c r="S16" s="460"/>
      <c r="T16" s="460"/>
      <c r="U16" s="460"/>
      <c r="V16" s="460"/>
      <c r="W16" s="460"/>
      <c r="X16" s="460"/>
      <c r="Y16" s="460"/>
      <c r="Z16" s="460"/>
      <c r="AA16" s="460"/>
      <c r="AB16" s="460"/>
      <c r="AC16" s="459"/>
      <c r="AD16" s="460"/>
      <c r="AE16" s="460"/>
      <c r="AF16" s="460"/>
      <c r="AG16" s="460"/>
      <c r="AH16" s="460"/>
      <c r="AI16" s="460"/>
    </row>
    <row r="17" customFormat="false" ht="12.75" hidden="false" customHeight="false" outlineLevel="0" collapsed="false">
      <c r="B17" s="0" t="s">
        <v>274</v>
      </c>
      <c r="E17" s="0"/>
      <c r="F17" s="460"/>
      <c r="G17" s="460"/>
      <c r="H17" s="460"/>
      <c r="I17" s="460"/>
      <c r="J17" s="460"/>
      <c r="K17" s="460"/>
      <c r="L17" s="460"/>
      <c r="M17" s="460"/>
      <c r="N17" s="460"/>
      <c r="O17" s="460"/>
      <c r="P17" s="460"/>
      <c r="Q17" s="460"/>
      <c r="R17" s="460"/>
      <c r="S17" s="460"/>
      <c r="T17" s="460"/>
      <c r="U17" s="460"/>
      <c r="V17" s="460"/>
      <c r="W17" s="460"/>
      <c r="X17" s="460"/>
      <c r="Y17" s="460"/>
      <c r="Z17" s="460"/>
      <c r="AA17" s="460"/>
      <c r="AB17" s="460"/>
      <c r="AC17" s="459"/>
      <c r="AD17" s="460"/>
      <c r="AE17" s="460"/>
      <c r="AF17" s="460"/>
      <c r="AG17" s="460"/>
      <c r="AH17" s="460"/>
      <c r="AI17" s="460"/>
    </row>
    <row r="18" customFormat="false" ht="12.75" hidden="false" customHeight="false" outlineLevel="0" collapsed="false">
      <c r="B18" s="0" t="s">
        <v>275</v>
      </c>
      <c r="E18" s="0"/>
      <c r="F18" s="460"/>
      <c r="G18" s="460"/>
      <c r="H18" s="460"/>
      <c r="I18" s="460"/>
      <c r="J18" s="460"/>
      <c r="K18" s="460"/>
      <c r="L18" s="460"/>
      <c r="M18" s="460"/>
      <c r="N18" s="460"/>
      <c r="O18" s="460"/>
      <c r="P18" s="460"/>
      <c r="Q18" s="460"/>
      <c r="R18" s="460"/>
      <c r="S18" s="460"/>
      <c r="T18" s="460"/>
      <c r="U18" s="460"/>
      <c r="V18" s="460"/>
      <c r="W18" s="460"/>
      <c r="X18" s="460"/>
      <c r="Y18" s="460"/>
      <c r="Z18" s="460"/>
      <c r="AA18" s="460"/>
      <c r="AB18" s="460"/>
      <c r="AC18" s="459"/>
      <c r="AD18" s="460"/>
      <c r="AE18" s="460"/>
      <c r="AF18" s="460"/>
      <c r="AG18" s="460"/>
      <c r="AH18" s="460"/>
      <c r="AI18" s="460"/>
    </row>
    <row r="19" customFormat="false" ht="12.75" hidden="false" customHeight="false" outlineLevel="0" collapsed="false">
      <c r="A19" s="0" t="n">
        <f aca="false">C19-C$15</f>
        <v>0</v>
      </c>
      <c r="B19" s="0" t="s">
        <v>276</v>
      </c>
      <c r="E19" s="0"/>
      <c r="F19" s="460"/>
      <c r="G19" s="460"/>
      <c r="H19" s="460"/>
      <c r="I19" s="460"/>
      <c r="J19" s="460"/>
      <c r="K19" s="460"/>
      <c r="L19" s="460"/>
      <c r="M19" s="460"/>
      <c r="N19" s="460"/>
      <c r="O19" s="460"/>
      <c r="P19" s="460"/>
      <c r="Q19" s="460"/>
      <c r="R19" s="460"/>
      <c r="S19" s="460"/>
      <c r="T19" s="460"/>
      <c r="U19" s="460"/>
      <c r="V19" s="460"/>
      <c r="W19" s="460"/>
      <c r="X19" s="460"/>
      <c r="Y19" s="460"/>
      <c r="Z19" s="460"/>
      <c r="AA19" s="460"/>
      <c r="AB19" s="460"/>
      <c r="AC19" s="459"/>
      <c r="AD19" s="460"/>
      <c r="AE19" s="460"/>
      <c r="AF19" s="460"/>
      <c r="AG19" s="460"/>
      <c r="AH19" s="460"/>
      <c r="AI19" s="460"/>
    </row>
    <row r="20" customFormat="false" ht="12.75" hidden="false" customHeight="false" outlineLevel="0" collapsed="false">
      <c r="A20" s="0" t="n">
        <f aca="false">C20-C$15</f>
        <v>0</v>
      </c>
      <c r="B20" s="0" t="s">
        <v>277</v>
      </c>
      <c r="E20" s="0"/>
      <c r="F20" s="460"/>
      <c r="G20" s="460"/>
      <c r="H20" s="460"/>
      <c r="I20" s="460"/>
      <c r="J20" s="460"/>
      <c r="K20" s="460"/>
      <c r="L20" s="460"/>
      <c r="M20" s="460"/>
      <c r="N20" s="460"/>
      <c r="O20" s="460"/>
      <c r="P20" s="460"/>
      <c r="Q20" s="460"/>
      <c r="R20" s="460"/>
      <c r="S20" s="460"/>
      <c r="T20" s="460"/>
      <c r="U20" s="460"/>
      <c r="V20" s="460"/>
      <c r="W20" s="460"/>
      <c r="X20" s="460"/>
      <c r="Y20" s="460"/>
      <c r="Z20" s="460"/>
      <c r="AA20" s="460"/>
      <c r="AB20" s="460"/>
      <c r="AC20" s="459"/>
      <c r="AD20" s="460"/>
      <c r="AE20" s="460"/>
      <c r="AF20" s="460"/>
      <c r="AG20" s="460"/>
      <c r="AH20" s="460"/>
      <c r="AI20" s="460"/>
    </row>
    <row r="21" customFormat="false" ht="12.75" hidden="false" customHeight="false" outlineLevel="0" collapsed="false">
      <c r="A21" s="0" t="n">
        <f aca="false">C21-C$15</f>
        <v>0</v>
      </c>
      <c r="B21" s="0" t="s">
        <v>278</v>
      </c>
      <c r="E21" s="0"/>
      <c r="F21" s="460"/>
      <c r="G21" s="460"/>
      <c r="H21" s="460"/>
      <c r="I21" s="460"/>
      <c r="J21" s="460"/>
      <c r="K21" s="460"/>
      <c r="L21" s="460"/>
      <c r="M21" s="460"/>
      <c r="N21" s="460"/>
      <c r="O21" s="460"/>
      <c r="P21" s="460"/>
      <c r="Q21" s="460"/>
      <c r="R21" s="460"/>
      <c r="S21" s="460"/>
      <c r="T21" s="460"/>
      <c r="U21" s="460"/>
      <c r="V21" s="460"/>
      <c r="W21" s="460"/>
      <c r="X21" s="460"/>
      <c r="Y21" s="460"/>
      <c r="Z21" s="460"/>
      <c r="AA21" s="460"/>
      <c r="AB21" s="460"/>
      <c r="AC21" s="459"/>
      <c r="AD21" s="460"/>
      <c r="AE21" s="460"/>
      <c r="AF21" s="460"/>
      <c r="AG21" s="460"/>
      <c r="AH21" s="460"/>
      <c r="AI21" s="460"/>
    </row>
    <row r="22" customFormat="false" ht="12.75" hidden="false" customHeight="false" outlineLevel="0" collapsed="false">
      <c r="A22" s="0" t="n">
        <f aca="false">C22-C$15</f>
        <v>0</v>
      </c>
      <c r="B22" s="0" t="s">
        <v>279</v>
      </c>
      <c r="E22" s="0"/>
      <c r="F22" s="460"/>
      <c r="G22" s="460"/>
      <c r="H22" s="460"/>
      <c r="I22" s="460"/>
      <c r="J22" s="460"/>
      <c r="K22" s="460"/>
      <c r="L22" s="460"/>
      <c r="M22" s="460"/>
      <c r="N22" s="460"/>
      <c r="O22" s="460"/>
      <c r="P22" s="460"/>
      <c r="Q22" s="460"/>
      <c r="R22" s="460"/>
      <c r="S22" s="460"/>
      <c r="T22" s="460"/>
      <c r="U22" s="460"/>
      <c r="V22" s="460"/>
      <c r="W22" s="460"/>
      <c r="X22" s="460"/>
      <c r="Y22" s="460"/>
      <c r="Z22" s="460"/>
      <c r="AA22" s="460"/>
      <c r="AB22" s="460"/>
      <c r="AC22" s="459"/>
      <c r="AD22" s="460"/>
      <c r="AE22" s="460"/>
      <c r="AF22" s="460"/>
      <c r="AG22" s="460"/>
      <c r="AH22" s="460"/>
      <c r="AI22" s="460"/>
    </row>
    <row r="23" customFormat="false" ht="12.75" hidden="false" customHeight="false" outlineLevel="0" collapsed="false">
      <c r="A23" s="0" t="n">
        <f aca="false">C23-C$15</f>
        <v>0</v>
      </c>
      <c r="B23" s="0" t="s">
        <v>280</v>
      </c>
      <c r="E23" s="0"/>
      <c r="F23" s="460"/>
      <c r="G23" s="460"/>
      <c r="H23" s="460"/>
      <c r="I23" s="460"/>
      <c r="J23" s="460"/>
      <c r="K23" s="460"/>
      <c r="L23" s="460"/>
      <c r="M23" s="460"/>
      <c r="N23" s="460"/>
      <c r="O23" s="460"/>
      <c r="P23" s="460"/>
      <c r="Q23" s="460"/>
      <c r="R23" s="460"/>
      <c r="S23" s="460"/>
      <c r="T23" s="460"/>
      <c r="U23" s="460"/>
      <c r="V23" s="460"/>
      <c r="W23" s="460"/>
      <c r="X23" s="460"/>
      <c r="Y23" s="460"/>
      <c r="Z23" s="460"/>
      <c r="AA23" s="460"/>
      <c r="AB23" s="460"/>
      <c r="AC23" s="459"/>
      <c r="AD23" s="460"/>
      <c r="AE23" s="460"/>
      <c r="AF23" s="460"/>
      <c r="AG23" s="460"/>
      <c r="AH23" s="460"/>
      <c r="AI23" s="460"/>
    </row>
    <row r="24" customFormat="false" ht="12.75" hidden="false" customHeight="false" outlineLevel="0" collapsed="false">
      <c r="A24" s="0" t="n">
        <f aca="false">C24-C$15</f>
        <v>0</v>
      </c>
      <c r="B24" s="0" t="s">
        <v>281</v>
      </c>
      <c r="E24" s="0"/>
      <c r="F24" s="460"/>
      <c r="G24" s="460"/>
      <c r="H24" s="460"/>
      <c r="I24" s="460"/>
      <c r="J24" s="460"/>
      <c r="K24" s="460"/>
      <c r="L24" s="460"/>
      <c r="M24" s="460"/>
      <c r="N24" s="460"/>
      <c r="O24" s="460"/>
      <c r="P24" s="460"/>
      <c r="Q24" s="460"/>
      <c r="R24" s="460"/>
      <c r="S24" s="460"/>
      <c r="T24" s="460"/>
      <c r="U24" s="460"/>
      <c r="V24" s="460"/>
      <c r="W24" s="460"/>
      <c r="X24" s="460"/>
      <c r="Y24" s="460"/>
      <c r="Z24" s="460"/>
      <c r="AA24" s="460"/>
      <c r="AB24" s="460"/>
      <c r="AC24" s="459"/>
      <c r="AD24" s="460"/>
      <c r="AE24" s="460"/>
      <c r="AF24" s="460"/>
      <c r="AG24" s="460"/>
      <c r="AH24" s="460"/>
      <c r="AI24" s="460"/>
    </row>
    <row r="25" customFormat="false" ht="12.75" hidden="false" customHeight="false" outlineLevel="0" collapsed="false">
      <c r="A25" s="0" t="n">
        <f aca="false">C25-C$15</f>
        <v>0</v>
      </c>
      <c r="B25" s="0" t="s">
        <v>282</v>
      </c>
      <c r="E25" s="0"/>
      <c r="F25" s="460"/>
      <c r="G25" s="460"/>
      <c r="H25" s="460"/>
      <c r="I25" s="460"/>
      <c r="J25" s="460"/>
      <c r="K25" s="460"/>
      <c r="L25" s="460"/>
      <c r="M25" s="460"/>
      <c r="N25" s="460"/>
      <c r="O25" s="460"/>
      <c r="P25" s="460"/>
      <c r="Q25" s="460"/>
      <c r="R25" s="460"/>
      <c r="S25" s="460"/>
      <c r="T25" s="460"/>
      <c r="U25" s="460"/>
      <c r="V25" s="460"/>
      <c r="W25" s="460"/>
      <c r="X25" s="460"/>
      <c r="Y25" s="460"/>
      <c r="Z25" s="460"/>
      <c r="AA25" s="460"/>
      <c r="AB25" s="460"/>
      <c r="AC25" s="459"/>
      <c r="AD25" s="460"/>
      <c r="AE25" s="460"/>
      <c r="AF25" s="460"/>
      <c r="AG25" s="460"/>
      <c r="AH25" s="460"/>
      <c r="AI25" s="460"/>
    </row>
    <row r="26" customFormat="false" ht="12.75" hidden="false" customHeight="false" outlineLevel="0" collapsed="false">
      <c r="A26" s="0" t="n">
        <f aca="false">C26-C$15</f>
        <v>0</v>
      </c>
      <c r="B26" s="0" t="s">
        <v>283</v>
      </c>
      <c r="E26" s="0"/>
      <c r="F26" s="460"/>
      <c r="G26" s="460"/>
      <c r="H26" s="460"/>
      <c r="I26" s="460"/>
      <c r="J26" s="460"/>
      <c r="K26" s="460"/>
      <c r="L26" s="460"/>
      <c r="M26" s="460"/>
      <c r="N26" s="460"/>
      <c r="O26" s="460"/>
      <c r="P26" s="460"/>
      <c r="Q26" s="460"/>
      <c r="R26" s="460"/>
      <c r="S26" s="460"/>
      <c r="T26" s="460"/>
      <c r="U26" s="460"/>
      <c r="V26" s="460"/>
      <c r="W26" s="460"/>
      <c r="X26" s="460"/>
      <c r="Y26" s="460"/>
      <c r="Z26" s="460"/>
      <c r="AA26" s="460"/>
      <c r="AB26" s="460"/>
      <c r="AC26" s="459"/>
      <c r="AD26" s="460"/>
      <c r="AE26" s="460"/>
      <c r="AF26" s="460"/>
      <c r="AG26" s="460"/>
      <c r="AH26" s="460"/>
      <c r="AI26" s="460"/>
    </row>
    <row r="27" customFormat="false" ht="12.75" hidden="false" customHeight="false" outlineLevel="0" collapsed="false">
      <c r="A27" s="0" t="n">
        <f aca="false">C27-C$15</f>
        <v>0</v>
      </c>
      <c r="B27" s="0" t="s">
        <v>284</v>
      </c>
      <c r="E27" s="0"/>
      <c r="F27" s="460"/>
      <c r="G27" s="460"/>
      <c r="H27" s="460"/>
      <c r="I27" s="460"/>
      <c r="J27" s="460"/>
      <c r="K27" s="460"/>
      <c r="L27" s="460"/>
      <c r="M27" s="460"/>
      <c r="N27" s="460"/>
      <c r="O27" s="460"/>
      <c r="P27" s="460"/>
      <c r="Q27" s="460"/>
      <c r="R27" s="460"/>
      <c r="S27" s="460"/>
      <c r="T27" s="460"/>
      <c r="U27" s="460"/>
      <c r="V27" s="460"/>
      <c r="W27" s="460"/>
      <c r="X27" s="460"/>
      <c r="Y27" s="460"/>
      <c r="Z27" s="460"/>
      <c r="AA27" s="460"/>
      <c r="AB27" s="460"/>
      <c r="AC27" s="459"/>
      <c r="AD27" s="460"/>
      <c r="AE27" s="460"/>
      <c r="AF27" s="460"/>
      <c r="AG27" s="460"/>
      <c r="AH27" s="460"/>
      <c r="AI27" s="460"/>
    </row>
    <row r="28" customFormat="false" ht="12.75" hidden="false" customHeight="false" outlineLevel="0" collapsed="false">
      <c r="A28" s="0" t="n">
        <f aca="false">C28-C$15</f>
        <v>0</v>
      </c>
      <c r="B28" s="0" t="s">
        <v>285</v>
      </c>
      <c r="E28" s="0"/>
      <c r="F28" s="460"/>
      <c r="G28" s="460"/>
      <c r="H28" s="460"/>
      <c r="I28" s="460"/>
      <c r="J28" s="460"/>
      <c r="K28" s="460"/>
      <c r="L28" s="460"/>
      <c r="M28" s="460"/>
      <c r="N28" s="460"/>
      <c r="O28" s="460"/>
      <c r="P28" s="460"/>
      <c r="Q28" s="460"/>
      <c r="R28" s="460"/>
      <c r="S28" s="460"/>
      <c r="T28" s="460"/>
      <c r="U28" s="460"/>
      <c r="V28" s="460"/>
      <c r="W28" s="460"/>
      <c r="X28" s="460"/>
      <c r="Y28" s="460"/>
      <c r="Z28" s="460"/>
      <c r="AA28" s="460"/>
      <c r="AB28" s="460"/>
      <c r="AC28" s="459"/>
      <c r="AD28" s="460"/>
      <c r="AE28" s="460"/>
      <c r="AF28" s="460"/>
      <c r="AG28" s="460"/>
      <c r="AH28" s="460"/>
      <c r="AI28" s="460"/>
    </row>
    <row r="29" customFormat="false" ht="12.75" hidden="false" customHeight="false" outlineLevel="0" collapsed="false">
      <c r="A29" s="0" t="n">
        <f aca="false">C29-C$15</f>
        <v>0</v>
      </c>
      <c r="B29" s="0" t="s">
        <v>286</v>
      </c>
      <c r="E29" s="0"/>
      <c r="F29" s="460"/>
      <c r="G29" s="460"/>
      <c r="H29" s="460"/>
      <c r="I29" s="460"/>
      <c r="J29" s="460"/>
      <c r="K29" s="460"/>
      <c r="L29" s="460"/>
      <c r="M29" s="460"/>
      <c r="N29" s="460"/>
      <c r="O29" s="460"/>
      <c r="P29" s="460"/>
      <c r="Q29" s="460"/>
      <c r="R29" s="460"/>
      <c r="S29" s="460"/>
      <c r="T29" s="460"/>
      <c r="U29" s="460"/>
      <c r="V29" s="460"/>
      <c r="W29" s="460"/>
      <c r="X29" s="460"/>
      <c r="Y29" s="460"/>
      <c r="Z29" s="460"/>
      <c r="AA29" s="460"/>
      <c r="AB29" s="460"/>
      <c r="AC29" s="459"/>
      <c r="AD29" s="460"/>
      <c r="AE29" s="460"/>
      <c r="AF29" s="460"/>
      <c r="AG29" s="460"/>
      <c r="AH29" s="460"/>
      <c r="AI29" s="460"/>
    </row>
    <row r="30" customFormat="false" ht="12.75" hidden="false" customHeight="false" outlineLevel="0" collapsed="false">
      <c r="A30" s="0" t="n">
        <f aca="false">C30-C$15</f>
        <v>0</v>
      </c>
      <c r="B30" s="462" t="s">
        <v>287</v>
      </c>
      <c r="E30" s="0"/>
      <c r="F30" s="460"/>
      <c r="G30" s="460"/>
      <c r="H30" s="460"/>
      <c r="I30" s="460"/>
      <c r="J30" s="460"/>
      <c r="K30" s="460"/>
      <c r="L30" s="460"/>
      <c r="M30" s="460"/>
      <c r="N30" s="460"/>
      <c r="O30" s="460"/>
      <c r="P30" s="460"/>
      <c r="Q30" s="460"/>
      <c r="R30" s="460"/>
      <c r="S30" s="460"/>
      <c r="T30" s="460"/>
      <c r="U30" s="460"/>
      <c r="V30" s="460"/>
      <c r="W30" s="460"/>
      <c r="X30" s="460"/>
      <c r="Y30" s="460"/>
      <c r="Z30" s="460"/>
      <c r="AA30" s="460"/>
      <c r="AB30" s="460"/>
      <c r="AC30" s="459"/>
      <c r="AD30" s="460"/>
      <c r="AE30" s="460"/>
      <c r="AF30" s="460"/>
      <c r="AG30" s="460"/>
      <c r="AH30" s="460"/>
      <c r="AI30" s="460"/>
    </row>
    <row r="31" customFormat="false" ht="12.75" hidden="false" customHeight="false" outlineLevel="0" collapsed="false">
      <c r="A31" s="0" t="n">
        <f aca="false">C31-C$15</f>
        <v>0</v>
      </c>
      <c r="B31" s="0" t="s">
        <v>288</v>
      </c>
      <c r="D31" s="459"/>
      <c r="E31" s="0"/>
      <c r="F31" s="460"/>
      <c r="G31" s="460"/>
      <c r="H31" s="460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460"/>
      <c r="V31" s="460"/>
      <c r="W31" s="460"/>
      <c r="X31" s="460"/>
      <c r="Y31" s="460"/>
      <c r="Z31" s="460"/>
      <c r="AA31" s="460"/>
      <c r="AB31" s="460"/>
      <c r="AC31" s="459"/>
      <c r="AD31" s="460"/>
      <c r="AE31" s="460"/>
      <c r="AF31" s="460"/>
      <c r="AG31" s="460"/>
      <c r="AH31" s="460"/>
      <c r="AI31" s="460"/>
    </row>
    <row r="32" customFormat="false" ht="12.75" hidden="false" customHeight="false" outlineLevel="0" collapsed="false">
      <c r="A32" s="0" t="n">
        <f aca="false">C32-C$15</f>
        <v>0</v>
      </c>
      <c r="B32" s="0" t="s">
        <v>289</v>
      </c>
      <c r="D32" s="459"/>
      <c r="E32" s="0"/>
      <c r="F32" s="460"/>
      <c r="G32" s="460"/>
      <c r="H32" s="460"/>
      <c r="I32" s="460"/>
      <c r="J32" s="460"/>
      <c r="K32" s="460"/>
      <c r="L32" s="460"/>
      <c r="M32" s="460"/>
      <c r="N32" s="460"/>
      <c r="O32" s="460"/>
      <c r="P32" s="460"/>
      <c r="Q32" s="460"/>
      <c r="R32" s="460"/>
      <c r="S32" s="460"/>
      <c r="T32" s="460"/>
      <c r="U32" s="460"/>
      <c r="V32" s="460"/>
      <c r="W32" s="460"/>
      <c r="X32" s="460"/>
      <c r="Y32" s="460"/>
      <c r="Z32" s="460"/>
      <c r="AA32" s="460"/>
      <c r="AB32" s="460"/>
      <c r="AC32" s="459"/>
      <c r="AD32" s="460"/>
      <c r="AE32" s="460"/>
      <c r="AF32" s="460"/>
      <c r="AG32" s="460"/>
      <c r="AH32" s="460"/>
      <c r="AI32" s="460"/>
    </row>
    <row r="33" customFormat="false" ht="12.75" hidden="false" customHeight="false" outlineLevel="0" collapsed="false">
      <c r="A33" s="0" t="n">
        <f aca="false">C33-C$15</f>
        <v>0</v>
      </c>
      <c r="B33" s="0" t="s">
        <v>290</v>
      </c>
      <c r="D33" s="459"/>
      <c r="E33" s="0"/>
      <c r="F33" s="460"/>
      <c r="G33" s="460"/>
      <c r="H33" s="460"/>
      <c r="I33" s="460"/>
      <c r="J33" s="460"/>
      <c r="K33" s="460"/>
      <c r="L33" s="460"/>
      <c r="M33" s="460"/>
      <c r="N33" s="460"/>
      <c r="O33" s="460"/>
      <c r="P33" s="460"/>
      <c r="Q33" s="460"/>
      <c r="R33" s="460"/>
      <c r="S33" s="460"/>
      <c r="T33" s="460"/>
      <c r="U33" s="460"/>
      <c r="V33" s="460"/>
      <c r="W33" s="460"/>
      <c r="X33" s="460"/>
      <c r="Y33" s="460"/>
      <c r="Z33" s="460"/>
      <c r="AA33" s="460"/>
      <c r="AB33" s="460"/>
      <c r="AC33" s="459"/>
      <c r="AD33" s="460"/>
      <c r="AE33" s="460"/>
      <c r="AF33" s="460"/>
      <c r="AG33" s="460"/>
      <c r="AH33" s="460"/>
      <c r="AI33" s="460"/>
    </row>
    <row r="34" customFormat="false" ht="12.75" hidden="false" customHeight="false" outlineLevel="0" collapsed="false">
      <c r="A34" s="0" t="n">
        <f aca="false">C34-C$15</f>
        <v>0</v>
      </c>
      <c r="B34" s="0" t="s">
        <v>291</v>
      </c>
      <c r="D34" s="459"/>
      <c r="E34" s="0"/>
      <c r="F34" s="460"/>
      <c r="G34" s="460"/>
      <c r="H34" s="460"/>
      <c r="I34" s="460"/>
      <c r="J34" s="460"/>
      <c r="K34" s="460"/>
      <c r="L34" s="460"/>
      <c r="M34" s="460"/>
      <c r="N34" s="460"/>
      <c r="O34" s="460"/>
      <c r="P34" s="460"/>
      <c r="Q34" s="460"/>
      <c r="R34" s="460"/>
      <c r="S34" s="460"/>
      <c r="T34" s="460"/>
      <c r="U34" s="460"/>
      <c r="V34" s="460"/>
      <c r="W34" s="460"/>
      <c r="X34" s="460"/>
      <c r="Y34" s="460"/>
      <c r="Z34" s="460"/>
      <c r="AA34" s="460"/>
      <c r="AB34" s="460"/>
      <c r="AC34" s="459"/>
      <c r="AD34" s="460"/>
      <c r="AE34" s="460"/>
      <c r="AF34" s="460"/>
      <c r="AG34" s="460"/>
      <c r="AH34" s="460"/>
      <c r="AI34" s="460"/>
    </row>
    <row r="35" customFormat="false" ht="12.75" hidden="false" customHeight="false" outlineLevel="0" collapsed="false">
      <c r="A35" s="0" t="n">
        <f aca="false">C35-C$15</f>
        <v>0</v>
      </c>
      <c r="B35" s="0" t="s">
        <v>292</v>
      </c>
      <c r="D35" s="459"/>
      <c r="E35" s="460"/>
      <c r="F35" s="460"/>
      <c r="G35" s="460"/>
      <c r="H35" s="460"/>
      <c r="I35" s="460"/>
      <c r="J35" s="460"/>
      <c r="K35" s="460"/>
      <c r="L35" s="460"/>
      <c r="M35" s="460"/>
      <c r="N35" s="460"/>
      <c r="O35" s="460"/>
      <c r="P35" s="460"/>
      <c r="Q35" s="460"/>
      <c r="R35" s="460"/>
      <c r="S35" s="460"/>
      <c r="T35" s="460"/>
      <c r="U35" s="460"/>
      <c r="V35" s="460"/>
      <c r="W35" s="460"/>
      <c r="X35" s="460"/>
      <c r="Y35" s="460"/>
      <c r="Z35" s="460"/>
      <c r="AA35" s="460"/>
      <c r="AB35" s="460"/>
      <c r="AC35" s="459"/>
      <c r="AD35" s="460"/>
      <c r="AE35" s="460"/>
      <c r="AF35" s="460"/>
      <c r="AG35" s="460"/>
      <c r="AH35" s="460"/>
      <c r="AI35" s="460"/>
    </row>
    <row r="36" customFormat="false" ht="12.75" hidden="false" customHeight="false" outlineLevel="0" collapsed="false">
      <c r="A36" s="0" t="n">
        <f aca="false">C36-C$15</f>
        <v>0</v>
      </c>
      <c r="B36" s="0" t="s">
        <v>293</v>
      </c>
      <c r="D36" s="459"/>
      <c r="E36" s="460"/>
      <c r="F36" s="460"/>
      <c r="G36" s="460"/>
      <c r="H36" s="460"/>
      <c r="I36" s="460"/>
      <c r="J36" s="460"/>
      <c r="K36" s="460"/>
      <c r="L36" s="460"/>
      <c r="M36" s="460"/>
      <c r="N36" s="460"/>
      <c r="O36" s="460"/>
      <c r="P36" s="460"/>
      <c r="Q36" s="460"/>
      <c r="R36" s="460"/>
      <c r="S36" s="460"/>
      <c r="T36" s="460"/>
      <c r="U36" s="460"/>
      <c r="V36" s="460"/>
      <c r="W36" s="460"/>
      <c r="X36" s="460"/>
      <c r="Y36" s="460"/>
      <c r="Z36" s="460"/>
      <c r="AA36" s="460"/>
      <c r="AB36" s="460"/>
      <c r="AC36" s="459"/>
      <c r="AD36" s="460"/>
      <c r="AE36" s="460"/>
      <c r="AF36" s="460"/>
      <c r="AG36" s="460"/>
      <c r="AH36" s="460"/>
      <c r="AI36" s="460"/>
    </row>
    <row r="37" customFormat="false" ht="12.75" hidden="false" customHeight="false" outlineLevel="0" collapsed="false">
      <c r="A37" s="0" t="n">
        <f aca="false">C37-C$15</f>
        <v>0</v>
      </c>
      <c r="B37" s="0" t="s">
        <v>294</v>
      </c>
      <c r="D37" s="459"/>
      <c r="E37" s="460"/>
      <c r="F37" s="460"/>
      <c r="G37" s="460"/>
      <c r="H37" s="460"/>
      <c r="I37" s="460"/>
      <c r="J37" s="460"/>
      <c r="K37" s="460"/>
      <c r="L37" s="460"/>
      <c r="M37" s="460"/>
      <c r="N37" s="460"/>
      <c r="O37" s="460"/>
      <c r="P37" s="460"/>
      <c r="Q37" s="460"/>
      <c r="R37" s="460"/>
      <c r="S37" s="460"/>
      <c r="T37" s="460"/>
      <c r="U37" s="460"/>
      <c r="V37" s="460"/>
      <c r="W37" s="460"/>
      <c r="X37" s="460"/>
      <c r="Y37" s="460"/>
      <c r="Z37" s="460"/>
      <c r="AA37" s="460"/>
      <c r="AB37" s="460"/>
      <c r="AC37" s="459"/>
      <c r="AD37" s="460"/>
      <c r="AE37" s="460"/>
      <c r="AF37" s="460"/>
      <c r="AG37" s="460"/>
      <c r="AH37" s="460"/>
      <c r="AI37" s="460"/>
    </row>
    <row r="38" customFormat="false" ht="12.75" hidden="false" customHeight="false" outlineLevel="0" collapsed="false">
      <c r="A38" s="0" t="n">
        <f aca="false">C38-C$15</f>
        <v>0</v>
      </c>
      <c r="B38" s="0" t="s">
        <v>323</v>
      </c>
      <c r="D38" s="459"/>
      <c r="E38" s="460"/>
      <c r="F38" s="460"/>
      <c r="G38" s="460"/>
      <c r="H38" s="460"/>
      <c r="I38" s="460"/>
      <c r="J38" s="460"/>
      <c r="K38" s="460"/>
      <c r="L38" s="460"/>
      <c r="M38" s="460"/>
      <c r="N38" s="460"/>
      <c r="O38" s="460"/>
      <c r="P38" s="460"/>
      <c r="Q38" s="460"/>
      <c r="R38" s="460"/>
      <c r="S38" s="460"/>
      <c r="T38" s="460"/>
      <c r="U38" s="460"/>
      <c r="V38" s="460"/>
      <c r="W38" s="460"/>
      <c r="X38" s="460"/>
      <c r="Y38" s="460"/>
      <c r="Z38" s="460"/>
      <c r="AA38" s="460"/>
      <c r="AB38" s="460"/>
      <c r="AC38" s="459"/>
      <c r="AD38" s="460"/>
      <c r="AE38" s="460"/>
      <c r="AF38" s="460"/>
      <c r="AG38" s="460"/>
      <c r="AH38" s="460"/>
      <c r="AI38" s="460"/>
    </row>
    <row r="39" customFormat="false" ht="12.75" hidden="false" customHeight="false" outlineLevel="0" collapsed="false">
      <c r="D39" s="459"/>
      <c r="E39" s="460"/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460"/>
      <c r="Q39" s="460"/>
      <c r="R39" s="460"/>
      <c r="S39" s="460"/>
      <c r="T39" s="460"/>
      <c r="U39" s="460"/>
      <c r="V39" s="460"/>
      <c r="W39" s="460"/>
      <c r="X39" s="460"/>
      <c r="Y39" s="460"/>
      <c r="Z39" s="460"/>
      <c r="AA39" s="460"/>
      <c r="AB39" s="460"/>
      <c r="AC39" s="459"/>
      <c r="AD39" s="460"/>
      <c r="AE39" s="460"/>
      <c r="AF39" s="460"/>
      <c r="AG39" s="460"/>
      <c r="AH39" s="460"/>
      <c r="AI39" s="460"/>
    </row>
    <row r="40" customFormat="false" ht="12.75" hidden="false" customHeight="false" outlineLevel="0" collapsed="false">
      <c r="D40" s="459"/>
      <c r="E40" s="460"/>
      <c r="F40" s="460"/>
      <c r="G40" s="460"/>
      <c r="H40" s="460"/>
      <c r="I40" s="460"/>
      <c r="J40" s="460"/>
      <c r="K40" s="460"/>
      <c r="L40" s="460"/>
      <c r="M40" s="460"/>
      <c r="N40" s="460"/>
      <c r="O40" s="460"/>
      <c r="P40" s="460"/>
      <c r="Q40" s="460"/>
      <c r="R40" s="460"/>
      <c r="S40" s="460"/>
      <c r="T40" s="460"/>
      <c r="U40" s="460"/>
      <c r="V40" s="460"/>
      <c r="W40" s="460"/>
      <c r="X40" s="460"/>
      <c r="Y40" s="460"/>
      <c r="Z40" s="460"/>
      <c r="AA40" s="460"/>
      <c r="AB40" s="460"/>
      <c r="AC40" s="459"/>
      <c r="AD40" s="460"/>
      <c r="AE40" s="460"/>
      <c r="AF40" s="460"/>
      <c r="AG40" s="460"/>
      <c r="AH40" s="460"/>
      <c r="AI40" s="460"/>
    </row>
    <row r="41" customFormat="false" ht="12.75" hidden="false" customHeight="false" outlineLevel="0" collapsed="false">
      <c r="D41" s="459"/>
      <c r="E41" s="460"/>
      <c r="F41" s="460"/>
      <c r="G41" s="460"/>
      <c r="H41" s="460"/>
      <c r="I41" s="460"/>
      <c r="J41" s="460"/>
      <c r="K41" s="460"/>
      <c r="L41" s="460"/>
      <c r="M41" s="460"/>
      <c r="N41" s="460"/>
      <c r="O41" s="460"/>
      <c r="P41" s="460"/>
      <c r="Q41" s="460"/>
      <c r="R41" s="460"/>
      <c r="S41" s="460"/>
      <c r="T41" s="460"/>
      <c r="U41" s="460"/>
      <c r="V41" s="460"/>
      <c r="W41" s="460"/>
      <c r="X41" s="460"/>
      <c r="Y41" s="460"/>
      <c r="Z41" s="460"/>
      <c r="AA41" s="460"/>
      <c r="AB41" s="460"/>
      <c r="AC41" s="459"/>
      <c r="AD41" s="460"/>
      <c r="AE41" s="460"/>
      <c r="AF41" s="460"/>
      <c r="AG41" s="460"/>
      <c r="AH41" s="460"/>
      <c r="AI41" s="460"/>
    </row>
    <row r="42" customFormat="false" ht="12.75" hidden="false" customHeight="false" outlineLevel="0" collapsed="false">
      <c r="D42" s="459"/>
      <c r="E42" s="460"/>
      <c r="F42" s="460"/>
      <c r="G42" s="460"/>
      <c r="H42" s="460"/>
      <c r="I42" s="460"/>
      <c r="J42" s="460"/>
      <c r="K42" s="460"/>
      <c r="L42" s="460"/>
      <c r="M42" s="460"/>
      <c r="N42" s="460"/>
      <c r="O42" s="460"/>
      <c r="P42" s="460"/>
      <c r="Q42" s="460"/>
      <c r="R42" s="460"/>
      <c r="S42" s="460"/>
      <c r="T42" s="460"/>
      <c r="U42" s="460"/>
      <c r="V42" s="460"/>
      <c r="W42" s="460"/>
      <c r="X42" s="460"/>
      <c r="Y42" s="460"/>
      <c r="Z42" s="460"/>
      <c r="AA42" s="460"/>
      <c r="AB42" s="460"/>
      <c r="AC42" s="459"/>
      <c r="AD42" s="460"/>
      <c r="AE42" s="460"/>
      <c r="AF42" s="460"/>
      <c r="AG42" s="460"/>
      <c r="AH42" s="460"/>
      <c r="AI42" s="460"/>
    </row>
    <row r="43" customFormat="false" ht="12.75" hidden="false" customHeight="false" outlineLevel="0" collapsed="false">
      <c r="D43" s="459"/>
      <c r="E43" s="460"/>
      <c r="F43" s="460"/>
      <c r="G43" s="460"/>
      <c r="H43" s="460"/>
      <c r="I43" s="460"/>
      <c r="J43" s="460"/>
      <c r="K43" s="460"/>
      <c r="L43" s="460"/>
      <c r="M43" s="460"/>
      <c r="N43" s="460"/>
      <c r="O43" s="460"/>
      <c r="P43" s="460"/>
      <c r="Q43" s="460"/>
      <c r="R43" s="460"/>
      <c r="S43" s="460"/>
      <c r="T43" s="460"/>
      <c r="U43" s="460"/>
      <c r="V43" s="460"/>
      <c r="W43" s="460"/>
      <c r="X43" s="460"/>
      <c r="Y43" s="460"/>
      <c r="Z43" s="460"/>
      <c r="AA43" s="460"/>
      <c r="AB43" s="460"/>
      <c r="AC43" s="459"/>
      <c r="AD43" s="460"/>
      <c r="AE43" s="460"/>
      <c r="AF43" s="460"/>
      <c r="AG43" s="460"/>
      <c r="AH43" s="460"/>
      <c r="AI43" s="460"/>
    </row>
    <row r="44" customFormat="false" ht="12.75" hidden="false" customHeight="false" outlineLevel="0" collapsed="false">
      <c r="D44" s="459"/>
      <c r="E44" s="460"/>
      <c r="F44" s="460"/>
      <c r="G44" s="460"/>
      <c r="H44" s="460"/>
      <c r="I44" s="460"/>
      <c r="J44" s="460"/>
      <c r="K44" s="460"/>
      <c r="L44" s="460"/>
      <c r="M44" s="460"/>
      <c r="N44" s="460"/>
      <c r="O44" s="460"/>
      <c r="P44" s="460"/>
      <c r="Q44" s="460"/>
      <c r="R44" s="460"/>
      <c r="S44" s="460"/>
      <c r="T44" s="460"/>
      <c r="U44" s="460"/>
      <c r="V44" s="460"/>
      <c r="W44" s="460"/>
      <c r="X44" s="460"/>
      <c r="Y44" s="460"/>
      <c r="Z44" s="460"/>
      <c r="AA44" s="460"/>
      <c r="AB44" s="460"/>
      <c r="AC44" s="459"/>
      <c r="AD44" s="460"/>
      <c r="AE44" s="460"/>
      <c r="AF44" s="460"/>
      <c r="AG44" s="460"/>
      <c r="AH44" s="460"/>
      <c r="AI44" s="460"/>
    </row>
    <row r="45" customFormat="false" ht="12.75" hidden="false" customHeight="false" outlineLevel="0" collapsed="false">
      <c r="D45" s="459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0"/>
      <c r="Z45" s="460"/>
      <c r="AA45" s="460"/>
      <c r="AB45" s="460"/>
      <c r="AC45" s="459"/>
      <c r="AD45" s="460"/>
      <c r="AE45" s="460"/>
      <c r="AF45" s="460"/>
      <c r="AG45" s="460"/>
      <c r="AH45" s="460"/>
      <c r="AI45" s="460"/>
    </row>
    <row r="46" customFormat="false" ht="12.75" hidden="false" customHeight="false" outlineLevel="0" collapsed="false">
      <c r="D46" s="459"/>
      <c r="E46" s="460"/>
      <c r="F46" s="460"/>
      <c r="G46" s="460"/>
      <c r="H46" s="460"/>
      <c r="I46" s="460"/>
      <c r="J46" s="460"/>
      <c r="K46" s="460"/>
      <c r="L46" s="460"/>
      <c r="M46" s="460"/>
      <c r="N46" s="460"/>
      <c r="O46" s="460"/>
      <c r="P46" s="460"/>
      <c r="Q46" s="460"/>
      <c r="R46" s="460"/>
      <c r="S46" s="460"/>
      <c r="T46" s="460"/>
      <c r="U46" s="460"/>
      <c r="V46" s="460"/>
      <c r="W46" s="460"/>
      <c r="X46" s="460"/>
      <c r="Y46" s="460"/>
      <c r="Z46" s="460"/>
      <c r="AA46" s="460"/>
      <c r="AB46" s="460"/>
      <c r="AC46" s="459"/>
      <c r="AD46" s="460"/>
      <c r="AE46" s="460"/>
      <c r="AF46" s="460"/>
      <c r="AG46" s="460"/>
      <c r="AH46" s="460"/>
      <c r="AI46" s="460"/>
    </row>
    <row r="47" customFormat="false" ht="12.75" hidden="false" customHeight="false" outlineLevel="0" collapsed="false">
      <c r="D47" s="459"/>
      <c r="E47" s="460"/>
      <c r="F47" s="460"/>
      <c r="G47" s="460"/>
      <c r="H47" s="460"/>
      <c r="I47" s="460"/>
      <c r="J47" s="460"/>
      <c r="K47" s="460"/>
      <c r="L47" s="460"/>
      <c r="M47" s="460"/>
      <c r="N47" s="460"/>
      <c r="O47" s="460"/>
      <c r="P47" s="460"/>
      <c r="Q47" s="460"/>
      <c r="R47" s="460"/>
      <c r="S47" s="460"/>
      <c r="T47" s="460"/>
      <c r="U47" s="460"/>
      <c r="V47" s="460"/>
      <c r="W47" s="460"/>
      <c r="X47" s="460"/>
      <c r="Y47" s="460"/>
      <c r="Z47" s="460"/>
      <c r="AA47" s="460"/>
      <c r="AB47" s="460"/>
      <c r="AC47" s="459"/>
      <c r="AD47" s="460"/>
      <c r="AE47" s="460"/>
      <c r="AF47" s="460"/>
      <c r="AG47" s="460"/>
      <c r="AH47" s="460"/>
      <c r="AI47" s="460"/>
    </row>
    <row r="48" customFormat="false" ht="12.75" hidden="false" customHeight="false" outlineLevel="0" collapsed="false">
      <c r="D48" s="459"/>
      <c r="E48" s="460"/>
      <c r="F48" s="460"/>
      <c r="G48" s="460"/>
      <c r="H48" s="460"/>
      <c r="I48" s="460"/>
      <c r="J48" s="460"/>
      <c r="K48" s="460"/>
      <c r="L48" s="460"/>
      <c r="M48" s="460"/>
      <c r="N48" s="460"/>
      <c r="O48" s="460"/>
      <c r="P48" s="460"/>
      <c r="Q48" s="460"/>
      <c r="R48" s="460"/>
      <c r="S48" s="460"/>
      <c r="T48" s="460"/>
      <c r="U48" s="460"/>
      <c r="V48" s="460"/>
      <c r="W48" s="460"/>
      <c r="X48" s="460"/>
      <c r="Y48" s="460"/>
      <c r="Z48" s="460"/>
      <c r="AA48" s="460"/>
      <c r="AB48" s="460"/>
      <c r="AC48" s="459"/>
      <c r="AD48" s="460"/>
      <c r="AE48" s="460"/>
      <c r="AF48" s="460"/>
      <c r="AG48" s="460"/>
      <c r="AH48" s="460"/>
      <c r="AI48" s="460"/>
    </row>
    <row r="49" customFormat="false" ht="12.75" hidden="false" customHeight="false" outlineLevel="0" collapsed="false">
      <c r="D49" s="459"/>
      <c r="E49" s="460"/>
      <c r="F49" s="460"/>
      <c r="G49" s="460"/>
      <c r="H49" s="460"/>
      <c r="I49" s="460"/>
      <c r="J49" s="460"/>
      <c r="K49" s="460"/>
      <c r="L49" s="460"/>
      <c r="M49" s="460"/>
      <c r="N49" s="460"/>
      <c r="O49" s="460"/>
      <c r="P49" s="460"/>
      <c r="Q49" s="460"/>
      <c r="R49" s="460"/>
      <c r="S49" s="460"/>
      <c r="T49" s="460"/>
      <c r="U49" s="460"/>
      <c r="V49" s="460"/>
      <c r="W49" s="460"/>
      <c r="X49" s="460"/>
      <c r="Y49" s="460"/>
      <c r="Z49" s="460"/>
      <c r="AA49" s="460"/>
      <c r="AB49" s="460"/>
      <c r="AC49" s="459"/>
      <c r="AD49" s="460"/>
      <c r="AE49" s="460"/>
      <c r="AF49" s="460"/>
      <c r="AG49" s="460"/>
      <c r="AH49" s="460"/>
      <c r="AI49" s="460"/>
    </row>
    <row r="50" customFormat="false" ht="12.75" hidden="false" customHeight="false" outlineLevel="0" collapsed="false">
      <c r="D50" s="459"/>
      <c r="E50" s="460"/>
      <c r="F50" s="460"/>
      <c r="G50" s="460"/>
      <c r="H50" s="460"/>
      <c r="I50" s="460"/>
      <c r="J50" s="460"/>
      <c r="K50" s="460"/>
      <c r="L50" s="460"/>
      <c r="M50" s="460"/>
      <c r="N50" s="460"/>
      <c r="O50" s="460"/>
      <c r="P50" s="460"/>
      <c r="Q50" s="460"/>
      <c r="R50" s="460"/>
      <c r="S50" s="460"/>
      <c r="T50" s="460"/>
      <c r="U50" s="460"/>
      <c r="V50" s="460"/>
      <c r="W50" s="460"/>
      <c r="X50" s="460"/>
      <c r="Y50" s="460"/>
      <c r="Z50" s="460"/>
      <c r="AA50" s="460"/>
      <c r="AB50" s="460"/>
      <c r="AC50" s="459"/>
      <c r="AD50" s="460"/>
      <c r="AE50" s="460"/>
      <c r="AF50" s="460"/>
      <c r="AG50" s="460"/>
      <c r="AH50" s="460"/>
      <c r="AI50" s="460"/>
    </row>
    <row r="51" customFormat="false" ht="12.75" hidden="false" customHeight="false" outlineLevel="0" collapsed="false">
      <c r="D51" s="459"/>
      <c r="E51" s="460"/>
      <c r="F51" s="460"/>
      <c r="G51" s="460"/>
      <c r="H51" s="460"/>
      <c r="I51" s="460"/>
      <c r="J51" s="460"/>
      <c r="K51" s="460"/>
      <c r="L51" s="460"/>
      <c r="M51" s="460"/>
      <c r="N51" s="460"/>
      <c r="O51" s="460"/>
      <c r="P51" s="460"/>
      <c r="Q51" s="460"/>
      <c r="R51" s="460"/>
      <c r="S51" s="460"/>
      <c r="T51" s="460"/>
      <c r="U51" s="460"/>
      <c r="V51" s="460"/>
      <c r="W51" s="460"/>
      <c r="X51" s="460"/>
      <c r="Y51" s="460"/>
      <c r="Z51" s="460"/>
      <c r="AA51" s="460"/>
      <c r="AB51" s="460"/>
      <c r="AC51" s="459"/>
      <c r="AD51" s="460"/>
      <c r="AE51" s="460"/>
      <c r="AF51" s="460"/>
      <c r="AG51" s="460"/>
      <c r="AH51" s="460"/>
      <c r="AI51" s="460"/>
    </row>
    <row r="52" customFormat="false" ht="12.75" hidden="false" customHeight="false" outlineLevel="0" collapsed="false">
      <c r="D52" s="459"/>
      <c r="E52" s="460"/>
      <c r="F52" s="460"/>
      <c r="G52" s="460"/>
      <c r="H52" s="460"/>
      <c r="I52" s="460"/>
      <c r="J52" s="460"/>
      <c r="K52" s="460"/>
      <c r="L52" s="460"/>
      <c r="M52" s="460"/>
      <c r="N52" s="460"/>
      <c r="O52" s="460"/>
      <c r="P52" s="460"/>
      <c r="Q52" s="460"/>
      <c r="R52" s="460"/>
      <c r="S52" s="460"/>
      <c r="T52" s="460"/>
      <c r="U52" s="460"/>
      <c r="V52" s="460"/>
      <c r="W52" s="460"/>
      <c r="X52" s="460"/>
      <c r="Y52" s="460"/>
      <c r="Z52" s="460"/>
      <c r="AA52" s="460"/>
      <c r="AB52" s="460"/>
      <c r="AC52" s="459"/>
      <c r="AD52" s="460"/>
      <c r="AE52" s="460"/>
      <c r="AF52" s="460"/>
      <c r="AG52" s="460"/>
      <c r="AH52" s="460"/>
      <c r="AI52" s="460"/>
    </row>
    <row r="53" customFormat="false" ht="12.75" hidden="false" customHeight="false" outlineLevel="0" collapsed="false">
      <c r="D53" s="459"/>
      <c r="E53" s="460"/>
      <c r="F53" s="460"/>
      <c r="G53" s="460"/>
      <c r="H53" s="460"/>
      <c r="I53" s="460"/>
      <c r="J53" s="460"/>
      <c r="K53" s="460"/>
      <c r="L53" s="460"/>
      <c r="M53" s="460"/>
      <c r="N53" s="460"/>
      <c r="O53" s="460"/>
      <c r="P53" s="460"/>
      <c r="Q53" s="460"/>
      <c r="R53" s="460"/>
      <c r="S53" s="460"/>
      <c r="T53" s="460"/>
      <c r="U53" s="460"/>
      <c r="V53" s="460"/>
      <c r="W53" s="460"/>
      <c r="X53" s="460"/>
      <c r="Y53" s="460"/>
      <c r="Z53" s="460"/>
      <c r="AA53" s="460"/>
      <c r="AB53" s="460"/>
      <c r="AC53" s="459"/>
      <c r="AD53" s="460"/>
      <c r="AE53" s="460"/>
      <c r="AF53" s="460"/>
      <c r="AG53" s="460"/>
      <c r="AH53" s="460"/>
      <c r="AI53" s="460"/>
    </row>
    <row r="54" customFormat="false" ht="12.75" hidden="false" customHeight="false" outlineLevel="0" collapsed="false">
      <c r="D54" s="459"/>
      <c r="E54" s="460"/>
      <c r="F54" s="460"/>
      <c r="G54" s="460"/>
      <c r="H54" s="460"/>
      <c r="I54" s="460"/>
      <c r="J54" s="460"/>
      <c r="K54" s="460"/>
      <c r="L54" s="460"/>
      <c r="M54" s="460"/>
      <c r="N54" s="460"/>
      <c r="O54" s="460"/>
      <c r="P54" s="460"/>
      <c r="Q54" s="460"/>
      <c r="R54" s="460"/>
      <c r="S54" s="460"/>
      <c r="T54" s="460"/>
      <c r="U54" s="460"/>
      <c r="V54" s="460"/>
      <c r="W54" s="460"/>
      <c r="X54" s="460"/>
      <c r="Y54" s="460"/>
      <c r="Z54" s="460"/>
      <c r="AA54" s="460"/>
      <c r="AB54" s="460"/>
      <c r="AC54" s="459"/>
      <c r="AD54" s="460"/>
      <c r="AE54" s="460"/>
      <c r="AF54" s="460"/>
      <c r="AG54" s="460"/>
      <c r="AH54" s="460"/>
      <c r="AI54" s="460"/>
    </row>
    <row r="55" customFormat="false" ht="12.75" hidden="false" customHeight="false" outlineLevel="0" collapsed="false">
      <c r="D55" s="459"/>
      <c r="E55" s="460"/>
      <c r="F55" s="460"/>
      <c r="G55" s="460"/>
      <c r="H55" s="460"/>
      <c r="I55" s="460"/>
      <c r="J55" s="460"/>
      <c r="K55" s="460"/>
      <c r="L55" s="460"/>
      <c r="M55" s="460"/>
      <c r="N55" s="460"/>
      <c r="O55" s="460"/>
      <c r="P55" s="460"/>
      <c r="Q55" s="460"/>
      <c r="R55" s="460"/>
      <c r="S55" s="460"/>
      <c r="T55" s="460"/>
      <c r="U55" s="460"/>
      <c r="V55" s="460"/>
      <c r="W55" s="460"/>
      <c r="X55" s="460"/>
      <c r="Y55" s="460"/>
      <c r="Z55" s="460"/>
      <c r="AA55" s="460"/>
      <c r="AB55" s="460"/>
      <c r="AC55" s="459"/>
      <c r="AD55" s="460"/>
      <c r="AE55" s="460"/>
      <c r="AF55" s="460"/>
      <c r="AG55" s="460"/>
      <c r="AH55" s="460"/>
      <c r="AI55" s="460"/>
    </row>
    <row r="56" customFormat="false" ht="12.75" hidden="false" customHeight="false" outlineLevel="0" collapsed="false">
      <c r="D56" s="459"/>
      <c r="E56" s="460"/>
      <c r="F56" s="460"/>
      <c r="G56" s="460"/>
      <c r="H56" s="460"/>
      <c r="I56" s="460"/>
      <c r="J56" s="460"/>
      <c r="K56" s="460"/>
      <c r="L56" s="460"/>
      <c r="M56" s="460"/>
      <c r="N56" s="460"/>
      <c r="O56" s="460"/>
      <c r="P56" s="460"/>
      <c r="Q56" s="460"/>
      <c r="R56" s="460"/>
      <c r="S56" s="460"/>
      <c r="T56" s="460"/>
      <c r="U56" s="460"/>
      <c r="V56" s="460"/>
      <c r="W56" s="460"/>
      <c r="X56" s="460"/>
      <c r="Y56" s="460"/>
      <c r="Z56" s="460"/>
      <c r="AA56" s="460"/>
      <c r="AB56" s="460"/>
      <c r="AC56" s="459"/>
      <c r="AD56" s="460"/>
      <c r="AE56" s="460"/>
      <c r="AF56" s="460"/>
      <c r="AG56" s="460"/>
      <c r="AH56" s="460"/>
      <c r="AI56" s="460"/>
    </row>
    <row r="57" customFormat="false" ht="12.75" hidden="false" customHeight="false" outlineLevel="0" collapsed="false">
      <c r="D57" s="459"/>
      <c r="E57" s="460"/>
      <c r="F57" s="460"/>
      <c r="G57" s="460"/>
      <c r="H57" s="460"/>
      <c r="I57" s="460"/>
      <c r="J57" s="460"/>
      <c r="K57" s="460"/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0"/>
      <c r="Y57" s="460"/>
      <c r="Z57" s="460"/>
      <c r="AA57" s="460"/>
      <c r="AB57" s="460"/>
      <c r="AC57" s="459"/>
      <c r="AD57" s="460"/>
      <c r="AE57" s="460"/>
      <c r="AF57" s="460"/>
      <c r="AG57" s="460"/>
      <c r="AH57" s="460"/>
      <c r="AI57" s="460"/>
    </row>
    <row r="58" customFormat="false" ht="12.75" hidden="false" customHeight="false" outlineLevel="0" collapsed="false">
      <c r="D58" s="459"/>
      <c r="E58" s="460"/>
      <c r="F58" s="460"/>
      <c r="G58" s="460"/>
      <c r="H58" s="460"/>
      <c r="I58" s="460"/>
      <c r="J58" s="460"/>
      <c r="K58" s="460"/>
      <c r="L58" s="460"/>
      <c r="M58" s="460"/>
      <c r="N58" s="460"/>
      <c r="O58" s="460"/>
      <c r="P58" s="460"/>
      <c r="Q58" s="460"/>
      <c r="R58" s="460"/>
      <c r="S58" s="460"/>
      <c r="T58" s="460"/>
      <c r="U58" s="460"/>
      <c r="V58" s="460"/>
      <c r="W58" s="460"/>
      <c r="X58" s="460"/>
      <c r="Y58" s="460"/>
      <c r="Z58" s="460"/>
      <c r="AA58" s="460"/>
      <c r="AB58" s="460"/>
      <c r="AC58" s="459"/>
      <c r="AD58" s="460"/>
      <c r="AE58" s="460"/>
      <c r="AF58" s="460"/>
      <c r="AG58" s="460"/>
      <c r="AH58" s="460"/>
      <c r="AI58" s="460"/>
    </row>
    <row r="59" customFormat="false" ht="12.75" hidden="false" customHeight="false" outlineLevel="0" collapsed="false">
      <c r="D59" s="459"/>
      <c r="E59" s="460"/>
      <c r="F59" s="460"/>
      <c r="G59" s="460"/>
      <c r="H59" s="460"/>
      <c r="I59" s="460"/>
      <c r="J59" s="460"/>
      <c r="K59" s="460"/>
      <c r="L59" s="460"/>
      <c r="M59" s="460"/>
      <c r="N59" s="460"/>
      <c r="O59" s="460"/>
      <c r="P59" s="460"/>
      <c r="Q59" s="460"/>
      <c r="R59" s="460"/>
      <c r="S59" s="460"/>
      <c r="T59" s="460"/>
      <c r="U59" s="460"/>
      <c r="V59" s="460"/>
      <c r="W59" s="460"/>
      <c r="X59" s="460"/>
      <c r="Y59" s="460"/>
      <c r="Z59" s="460"/>
      <c r="AA59" s="460"/>
      <c r="AB59" s="460"/>
      <c r="AC59" s="459"/>
      <c r="AD59" s="460"/>
      <c r="AE59" s="460"/>
      <c r="AF59" s="460"/>
      <c r="AG59" s="460"/>
      <c r="AH59" s="460"/>
      <c r="AI59" s="460"/>
    </row>
    <row r="60" customFormat="false" ht="12.75" hidden="false" customHeight="false" outlineLevel="0" collapsed="false">
      <c r="D60" s="459"/>
      <c r="E60" s="460"/>
      <c r="F60" s="460"/>
      <c r="G60" s="460"/>
      <c r="H60" s="460"/>
      <c r="I60" s="460"/>
      <c r="J60" s="460"/>
      <c r="K60" s="460"/>
      <c r="L60" s="460"/>
      <c r="M60" s="460"/>
      <c r="N60" s="460"/>
      <c r="O60" s="460"/>
      <c r="P60" s="460"/>
      <c r="Q60" s="460"/>
      <c r="R60" s="460"/>
      <c r="S60" s="460"/>
      <c r="T60" s="460"/>
      <c r="U60" s="460"/>
      <c r="V60" s="460"/>
      <c r="W60" s="460"/>
      <c r="X60" s="460"/>
      <c r="Y60" s="460"/>
      <c r="Z60" s="460"/>
      <c r="AA60" s="460"/>
      <c r="AB60" s="460"/>
      <c r="AC60" s="459"/>
      <c r="AD60" s="460"/>
      <c r="AE60" s="460"/>
      <c r="AF60" s="460"/>
      <c r="AG60" s="460"/>
      <c r="AH60" s="460"/>
      <c r="AI60" s="460"/>
    </row>
    <row r="61" customFormat="false" ht="12.75" hidden="false" customHeight="false" outlineLevel="0" collapsed="false">
      <c r="D61" s="459"/>
      <c r="E61" s="460"/>
      <c r="F61" s="460"/>
      <c r="G61" s="460"/>
      <c r="H61" s="460"/>
      <c r="I61" s="460"/>
      <c r="J61" s="460"/>
      <c r="K61" s="460"/>
      <c r="L61" s="460"/>
      <c r="M61" s="460"/>
      <c r="N61" s="460"/>
      <c r="O61" s="460"/>
      <c r="P61" s="460"/>
      <c r="Q61" s="460"/>
      <c r="R61" s="460"/>
      <c r="S61" s="460"/>
      <c r="T61" s="460"/>
      <c r="U61" s="460"/>
      <c r="V61" s="460"/>
      <c r="W61" s="460"/>
      <c r="X61" s="460"/>
      <c r="Y61" s="460"/>
      <c r="Z61" s="460"/>
      <c r="AA61" s="460"/>
      <c r="AB61" s="460"/>
      <c r="AC61" s="459"/>
      <c r="AD61" s="460"/>
      <c r="AE61" s="460"/>
      <c r="AF61" s="460"/>
      <c r="AG61" s="460"/>
      <c r="AH61" s="460"/>
      <c r="AI61" s="460"/>
    </row>
    <row r="62" customFormat="false" ht="12.75" hidden="false" customHeight="false" outlineLevel="0" collapsed="false">
      <c r="D62" s="459"/>
      <c r="E62" s="460"/>
      <c r="F62" s="460"/>
      <c r="G62" s="460"/>
      <c r="H62" s="460"/>
      <c r="I62" s="460"/>
      <c r="J62" s="460"/>
      <c r="K62" s="460"/>
      <c r="L62" s="460"/>
      <c r="M62" s="460"/>
      <c r="N62" s="460"/>
      <c r="O62" s="460"/>
      <c r="P62" s="460"/>
      <c r="Q62" s="460"/>
      <c r="R62" s="460"/>
      <c r="S62" s="460"/>
      <c r="T62" s="460"/>
      <c r="U62" s="460"/>
      <c r="V62" s="460"/>
      <c r="W62" s="460"/>
      <c r="X62" s="460"/>
      <c r="Y62" s="460"/>
      <c r="Z62" s="460"/>
      <c r="AA62" s="460"/>
      <c r="AB62" s="460"/>
      <c r="AC62" s="459"/>
      <c r="AD62" s="460"/>
      <c r="AE62" s="460"/>
      <c r="AF62" s="460"/>
      <c r="AG62" s="460"/>
      <c r="AH62" s="460"/>
      <c r="AI62" s="460"/>
    </row>
    <row r="63" customFormat="false" ht="12.75" hidden="false" customHeight="false" outlineLevel="0" collapsed="false">
      <c r="D63" s="459"/>
      <c r="E63" s="460"/>
      <c r="F63" s="460"/>
      <c r="G63" s="460"/>
      <c r="H63" s="460"/>
      <c r="I63" s="460"/>
      <c r="J63" s="460"/>
      <c r="K63" s="460"/>
      <c r="L63" s="460"/>
      <c r="M63" s="460"/>
      <c r="N63" s="460"/>
      <c r="O63" s="460"/>
      <c r="P63" s="460"/>
      <c r="Q63" s="460"/>
      <c r="R63" s="460"/>
      <c r="S63" s="460"/>
      <c r="T63" s="460"/>
      <c r="U63" s="460"/>
      <c r="V63" s="460"/>
      <c r="W63" s="460"/>
      <c r="X63" s="460"/>
      <c r="Y63" s="460"/>
      <c r="Z63" s="460"/>
      <c r="AA63" s="460"/>
      <c r="AB63" s="460"/>
      <c r="AC63" s="459"/>
      <c r="AD63" s="460"/>
      <c r="AE63" s="460"/>
      <c r="AF63" s="460"/>
      <c r="AG63" s="460"/>
      <c r="AH63" s="460"/>
      <c r="AI63" s="460"/>
    </row>
    <row r="64" customFormat="false" ht="12.75" hidden="false" customHeight="false" outlineLevel="0" collapsed="false">
      <c r="D64" s="459"/>
      <c r="E64" s="460"/>
      <c r="F64" s="460"/>
      <c r="G64" s="460"/>
      <c r="H64" s="460"/>
      <c r="I64" s="460"/>
      <c r="J64" s="460"/>
      <c r="K64" s="460"/>
      <c r="L64" s="460"/>
      <c r="M64" s="460"/>
      <c r="N64" s="460"/>
      <c r="O64" s="460"/>
      <c r="P64" s="460"/>
      <c r="Q64" s="460"/>
      <c r="R64" s="460"/>
      <c r="S64" s="460"/>
      <c r="T64" s="460"/>
      <c r="U64" s="460"/>
      <c r="V64" s="460"/>
      <c r="W64" s="460"/>
      <c r="X64" s="460"/>
      <c r="Y64" s="460"/>
      <c r="Z64" s="460"/>
      <c r="AA64" s="460"/>
      <c r="AB64" s="460"/>
      <c r="AC64" s="459"/>
      <c r="AD64" s="460"/>
      <c r="AE64" s="460"/>
      <c r="AF64" s="460"/>
      <c r="AG64" s="460"/>
      <c r="AH64" s="460"/>
      <c r="AI64" s="460"/>
    </row>
    <row r="65" customFormat="false" ht="12.75" hidden="false" customHeight="false" outlineLevel="0" collapsed="false">
      <c r="D65" s="459"/>
      <c r="E65" s="460"/>
      <c r="F65" s="460"/>
      <c r="G65" s="460"/>
      <c r="H65" s="460"/>
      <c r="I65" s="460"/>
      <c r="J65" s="460"/>
      <c r="K65" s="460"/>
      <c r="L65" s="460"/>
      <c r="M65" s="460"/>
      <c r="N65" s="460"/>
      <c r="O65" s="460"/>
      <c r="P65" s="460"/>
      <c r="Q65" s="460"/>
      <c r="R65" s="460"/>
      <c r="S65" s="460"/>
      <c r="T65" s="460"/>
      <c r="U65" s="460"/>
      <c r="V65" s="460"/>
      <c r="W65" s="460"/>
      <c r="X65" s="460"/>
      <c r="Y65" s="460"/>
      <c r="Z65" s="460"/>
      <c r="AA65" s="460"/>
      <c r="AB65" s="460"/>
      <c r="AC65" s="459"/>
      <c r="AD65" s="460"/>
      <c r="AE65" s="460"/>
      <c r="AF65" s="460"/>
      <c r="AG65" s="460"/>
      <c r="AH65" s="460"/>
      <c r="AI65" s="460"/>
    </row>
    <row r="66" customFormat="false" ht="12.75" hidden="false" customHeight="false" outlineLevel="0" collapsed="false">
      <c r="D66" s="459"/>
      <c r="E66" s="460"/>
      <c r="F66" s="460"/>
      <c r="G66" s="460"/>
      <c r="H66" s="460"/>
      <c r="I66" s="460"/>
      <c r="J66" s="460"/>
      <c r="K66" s="460"/>
      <c r="L66" s="460"/>
      <c r="M66" s="460"/>
      <c r="N66" s="460"/>
      <c r="O66" s="460"/>
      <c r="P66" s="460"/>
      <c r="Q66" s="460"/>
      <c r="R66" s="460"/>
      <c r="S66" s="460"/>
      <c r="T66" s="460"/>
      <c r="U66" s="460"/>
      <c r="V66" s="460"/>
      <c r="W66" s="460"/>
      <c r="X66" s="460"/>
      <c r="Y66" s="460"/>
      <c r="Z66" s="460"/>
      <c r="AA66" s="460"/>
      <c r="AB66" s="460"/>
      <c r="AC66" s="459"/>
      <c r="AD66" s="460"/>
      <c r="AE66" s="460"/>
      <c r="AF66" s="460"/>
      <c r="AG66" s="460"/>
      <c r="AH66" s="460"/>
      <c r="AI66" s="460"/>
    </row>
    <row r="67" customFormat="false" ht="12.75" hidden="false" customHeight="false" outlineLevel="0" collapsed="false">
      <c r="D67" s="459"/>
      <c r="E67" s="460"/>
      <c r="F67" s="460"/>
      <c r="G67" s="460"/>
      <c r="H67" s="460"/>
      <c r="I67" s="460"/>
      <c r="J67" s="460"/>
      <c r="K67" s="460"/>
      <c r="L67" s="460"/>
      <c r="M67" s="460"/>
      <c r="N67" s="460"/>
      <c r="O67" s="460"/>
      <c r="P67" s="460"/>
      <c r="Q67" s="460"/>
      <c r="R67" s="460"/>
      <c r="S67" s="460"/>
      <c r="T67" s="460"/>
      <c r="U67" s="460"/>
      <c r="V67" s="460"/>
      <c r="W67" s="460"/>
      <c r="X67" s="460"/>
      <c r="Y67" s="460"/>
      <c r="Z67" s="460"/>
      <c r="AA67" s="460"/>
      <c r="AB67" s="460"/>
      <c r="AC67" s="459"/>
      <c r="AD67" s="460"/>
      <c r="AE67" s="460"/>
      <c r="AF67" s="460"/>
      <c r="AG67" s="460"/>
      <c r="AH67" s="460"/>
      <c r="AI67" s="460"/>
    </row>
    <row r="68" customFormat="false" ht="12.75" hidden="false" customHeight="false" outlineLevel="0" collapsed="false">
      <c r="D68" s="459"/>
      <c r="E68" s="460"/>
      <c r="F68" s="460"/>
      <c r="G68" s="460"/>
      <c r="H68" s="460"/>
      <c r="I68" s="460"/>
      <c r="J68" s="460"/>
      <c r="K68" s="460"/>
      <c r="L68" s="460"/>
      <c r="M68" s="460"/>
      <c r="N68" s="460"/>
      <c r="O68" s="460"/>
      <c r="P68" s="460"/>
      <c r="Q68" s="460"/>
      <c r="R68" s="460"/>
      <c r="S68" s="460"/>
      <c r="T68" s="460"/>
      <c r="U68" s="460"/>
      <c r="V68" s="460"/>
      <c r="W68" s="460"/>
      <c r="X68" s="460"/>
      <c r="Y68" s="460"/>
      <c r="Z68" s="460"/>
      <c r="AA68" s="460"/>
      <c r="AB68" s="460"/>
      <c r="AC68" s="459"/>
      <c r="AD68" s="460"/>
      <c r="AE68" s="460"/>
      <c r="AF68" s="460"/>
      <c r="AG68" s="460"/>
      <c r="AH68" s="460"/>
      <c r="AI68" s="460"/>
    </row>
    <row r="69" customFormat="false" ht="12.75" hidden="false" customHeight="false" outlineLevel="0" collapsed="false">
      <c r="D69" s="459"/>
      <c r="E69" s="460"/>
      <c r="F69" s="460"/>
      <c r="G69" s="460"/>
      <c r="H69" s="460"/>
      <c r="I69" s="460"/>
      <c r="J69" s="460"/>
      <c r="K69" s="460"/>
      <c r="L69" s="460"/>
      <c r="M69" s="460"/>
      <c r="N69" s="460"/>
      <c r="O69" s="460"/>
      <c r="P69" s="460"/>
      <c r="Q69" s="460"/>
      <c r="R69" s="460"/>
      <c r="S69" s="460"/>
      <c r="T69" s="460"/>
      <c r="U69" s="460"/>
      <c r="V69" s="460"/>
      <c r="W69" s="460"/>
      <c r="X69" s="460"/>
      <c r="Y69" s="460"/>
      <c r="Z69" s="460"/>
      <c r="AA69" s="460"/>
      <c r="AB69" s="460"/>
      <c r="AC69" s="459"/>
      <c r="AD69" s="460"/>
      <c r="AE69" s="460"/>
      <c r="AF69" s="460"/>
      <c r="AG69" s="460"/>
      <c r="AH69" s="460"/>
      <c r="AI69" s="460"/>
    </row>
    <row r="70" customFormat="false" ht="12.75" hidden="false" customHeight="false" outlineLevel="0" collapsed="false">
      <c r="D70" s="459"/>
      <c r="E70" s="460"/>
      <c r="F70" s="460"/>
      <c r="G70" s="460"/>
      <c r="H70" s="460"/>
      <c r="I70" s="460"/>
      <c r="J70" s="460"/>
      <c r="K70" s="460"/>
      <c r="L70" s="460"/>
      <c r="M70" s="460"/>
      <c r="N70" s="460"/>
      <c r="O70" s="460"/>
      <c r="P70" s="460"/>
      <c r="Q70" s="460"/>
      <c r="R70" s="460"/>
      <c r="S70" s="460"/>
      <c r="T70" s="460"/>
      <c r="U70" s="460"/>
      <c r="V70" s="460"/>
      <c r="W70" s="460"/>
      <c r="X70" s="460"/>
      <c r="Y70" s="460"/>
      <c r="Z70" s="460"/>
      <c r="AA70" s="460"/>
      <c r="AB70" s="460"/>
      <c r="AC70" s="459"/>
      <c r="AD70" s="460"/>
      <c r="AE70" s="460"/>
      <c r="AF70" s="460"/>
      <c r="AG70" s="460"/>
      <c r="AH70" s="460"/>
      <c r="AI70" s="460"/>
    </row>
    <row r="71" customFormat="false" ht="12.75" hidden="false" customHeight="false" outlineLevel="0" collapsed="false">
      <c r="D71" s="459"/>
      <c r="E71" s="460"/>
      <c r="F71" s="460"/>
      <c r="G71" s="460"/>
      <c r="H71" s="460"/>
      <c r="I71" s="460"/>
      <c r="J71" s="460"/>
      <c r="K71" s="460"/>
      <c r="L71" s="460"/>
      <c r="M71" s="460"/>
      <c r="N71" s="460"/>
      <c r="O71" s="460"/>
      <c r="P71" s="460"/>
      <c r="Q71" s="460"/>
      <c r="R71" s="460"/>
      <c r="S71" s="460"/>
      <c r="T71" s="460"/>
      <c r="U71" s="460"/>
      <c r="V71" s="460"/>
      <c r="W71" s="460"/>
      <c r="X71" s="460"/>
      <c r="Y71" s="460"/>
      <c r="Z71" s="460"/>
      <c r="AA71" s="460"/>
      <c r="AB71" s="460"/>
      <c r="AC71" s="459"/>
      <c r="AD71" s="460"/>
      <c r="AE71" s="460"/>
      <c r="AF71" s="460"/>
      <c r="AG71" s="460"/>
      <c r="AH71" s="460"/>
      <c r="AI71" s="460"/>
    </row>
    <row r="72" customFormat="false" ht="12.75" hidden="false" customHeight="false" outlineLevel="0" collapsed="false">
      <c r="D72" s="459"/>
      <c r="E72" s="460"/>
      <c r="F72" s="460"/>
      <c r="G72" s="460"/>
      <c r="H72" s="460"/>
      <c r="I72" s="460"/>
      <c r="J72" s="460"/>
      <c r="K72" s="460"/>
      <c r="L72" s="460"/>
      <c r="M72" s="460"/>
      <c r="N72" s="460"/>
      <c r="O72" s="460"/>
      <c r="P72" s="460"/>
      <c r="Q72" s="460"/>
      <c r="R72" s="460"/>
      <c r="S72" s="460"/>
      <c r="T72" s="460"/>
      <c r="U72" s="460"/>
      <c r="V72" s="460"/>
      <c r="W72" s="460"/>
      <c r="X72" s="460"/>
      <c r="Y72" s="460"/>
      <c r="Z72" s="460"/>
      <c r="AA72" s="460"/>
      <c r="AB72" s="460"/>
      <c r="AC72" s="459"/>
      <c r="AD72" s="460"/>
      <c r="AE72" s="460"/>
      <c r="AF72" s="460"/>
      <c r="AG72" s="460"/>
      <c r="AH72" s="460"/>
      <c r="AI72" s="460"/>
    </row>
    <row r="73" customFormat="false" ht="12.75" hidden="false" customHeight="false" outlineLevel="0" collapsed="false">
      <c r="D73" s="459"/>
      <c r="E73" s="460"/>
      <c r="F73" s="460"/>
      <c r="G73" s="460"/>
      <c r="H73" s="460"/>
      <c r="I73" s="460"/>
      <c r="J73" s="460"/>
      <c r="K73" s="460"/>
      <c r="L73" s="460"/>
      <c r="M73" s="460"/>
      <c r="N73" s="460"/>
      <c r="O73" s="460"/>
      <c r="P73" s="460"/>
      <c r="Q73" s="460"/>
      <c r="R73" s="460"/>
      <c r="S73" s="460"/>
      <c r="T73" s="460"/>
      <c r="U73" s="460"/>
      <c r="V73" s="460"/>
      <c r="W73" s="460"/>
      <c r="X73" s="460"/>
      <c r="Y73" s="460"/>
      <c r="Z73" s="460"/>
      <c r="AA73" s="460"/>
      <c r="AB73" s="460"/>
      <c r="AC73" s="459"/>
      <c r="AD73" s="460"/>
      <c r="AE73" s="460"/>
      <c r="AF73" s="460"/>
      <c r="AG73" s="460"/>
      <c r="AH73" s="460"/>
      <c r="AI73" s="460"/>
    </row>
    <row r="74" customFormat="false" ht="12.75" hidden="false" customHeight="false" outlineLevel="0" collapsed="false">
      <c r="D74" s="459"/>
      <c r="E74" s="460"/>
      <c r="F74" s="460"/>
      <c r="G74" s="460"/>
      <c r="H74" s="460"/>
      <c r="I74" s="460"/>
      <c r="J74" s="460"/>
      <c r="K74" s="460"/>
      <c r="L74" s="460"/>
      <c r="M74" s="460"/>
      <c r="N74" s="460"/>
      <c r="O74" s="460"/>
      <c r="P74" s="460"/>
      <c r="Q74" s="460"/>
      <c r="R74" s="460"/>
      <c r="S74" s="460"/>
      <c r="T74" s="460"/>
      <c r="U74" s="460"/>
      <c r="V74" s="460"/>
      <c r="W74" s="460"/>
      <c r="X74" s="460"/>
      <c r="Y74" s="460"/>
      <c r="Z74" s="460"/>
      <c r="AA74" s="460"/>
      <c r="AB74" s="460"/>
      <c r="AC74" s="459"/>
      <c r="AD74" s="460"/>
      <c r="AE74" s="460"/>
      <c r="AF74" s="460"/>
      <c r="AG74" s="460"/>
      <c r="AH74" s="460"/>
      <c r="AI74" s="460"/>
    </row>
    <row r="75" customFormat="false" ht="12.75" hidden="false" customHeight="false" outlineLevel="0" collapsed="false">
      <c r="D75" s="459"/>
      <c r="E75" s="460"/>
      <c r="F75" s="460"/>
      <c r="G75" s="460"/>
      <c r="H75" s="460"/>
      <c r="I75" s="460"/>
      <c r="J75" s="460"/>
      <c r="K75" s="460"/>
      <c r="L75" s="460"/>
      <c r="M75" s="460"/>
      <c r="N75" s="460"/>
      <c r="O75" s="460"/>
      <c r="P75" s="460"/>
      <c r="Q75" s="460"/>
      <c r="R75" s="460"/>
      <c r="S75" s="460"/>
      <c r="T75" s="460"/>
      <c r="U75" s="460"/>
      <c r="V75" s="460"/>
      <c r="W75" s="460"/>
      <c r="X75" s="460"/>
      <c r="Y75" s="460"/>
      <c r="Z75" s="460"/>
      <c r="AA75" s="460"/>
      <c r="AB75" s="460"/>
      <c r="AC75" s="459"/>
      <c r="AD75" s="460"/>
      <c r="AE75" s="460"/>
      <c r="AF75" s="460"/>
      <c r="AG75" s="460"/>
      <c r="AH75" s="460"/>
      <c r="AI75" s="460"/>
    </row>
    <row r="76" customFormat="false" ht="12.75" hidden="false" customHeight="false" outlineLevel="0" collapsed="false">
      <c r="D76" s="459"/>
      <c r="E76" s="460"/>
      <c r="F76" s="460"/>
      <c r="G76" s="460"/>
      <c r="H76" s="460"/>
      <c r="I76" s="460"/>
      <c r="J76" s="460"/>
      <c r="K76" s="460"/>
      <c r="L76" s="460"/>
      <c r="M76" s="460"/>
      <c r="N76" s="460"/>
      <c r="O76" s="460"/>
      <c r="P76" s="460"/>
      <c r="Q76" s="460"/>
      <c r="R76" s="460"/>
      <c r="S76" s="460"/>
      <c r="T76" s="460"/>
      <c r="U76" s="460"/>
      <c r="V76" s="460"/>
      <c r="W76" s="460"/>
      <c r="X76" s="460"/>
      <c r="Y76" s="460"/>
      <c r="Z76" s="460"/>
      <c r="AA76" s="460"/>
      <c r="AB76" s="460"/>
      <c r="AC76" s="459"/>
      <c r="AD76" s="460"/>
      <c r="AE76" s="460"/>
      <c r="AF76" s="460"/>
      <c r="AG76" s="460"/>
      <c r="AH76" s="460"/>
      <c r="AI76" s="460"/>
    </row>
    <row r="77" customFormat="false" ht="12.75" hidden="false" customHeight="false" outlineLevel="0" collapsed="false">
      <c r="D77" s="459"/>
      <c r="E77" s="460"/>
      <c r="F77" s="460"/>
      <c r="G77" s="460"/>
      <c r="H77" s="460"/>
      <c r="I77" s="460"/>
      <c r="J77" s="460"/>
      <c r="K77" s="460"/>
      <c r="L77" s="460"/>
      <c r="M77" s="460"/>
      <c r="N77" s="460"/>
      <c r="O77" s="460"/>
      <c r="P77" s="460"/>
      <c r="Q77" s="460"/>
      <c r="R77" s="460"/>
      <c r="S77" s="460"/>
      <c r="T77" s="460"/>
      <c r="U77" s="460"/>
      <c r="V77" s="460"/>
      <c r="W77" s="460"/>
      <c r="X77" s="460"/>
      <c r="Y77" s="460"/>
      <c r="Z77" s="460"/>
      <c r="AA77" s="460"/>
      <c r="AB77" s="460"/>
      <c r="AC77" s="459"/>
      <c r="AD77" s="460"/>
      <c r="AE77" s="460"/>
      <c r="AF77" s="460"/>
      <c r="AG77" s="460"/>
      <c r="AH77" s="460"/>
      <c r="AI77" s="460"/>
    </row>
    <row r="78" customFormat="false" ht="12.75" hidden="false" customHeight="false" outlineLevel="0" collapsed="false">
      <c r="D78" s="459"/>
      <c r="E78" s="460"/>
      <c r="F78" s="460"/>
      <c r="G78" s="460"/>
      <c r="H78" s="460"/>
      <c r="I78" s="460"/>
      <c r="J78" s="460"/>
      <c r="K78" s="460"/>
      <c r="L78" s="460"/>
      <c r="M78" s="460"/>
      <c r="N78" s="460"/>
      <c r="O78" s="460"/>
      <c r="P78" s="460"/>
      <c r="Q78" s="460"/>
      <c r="R78" s="460"/>
      <c r="S78" s="460"/>
      <c r="T78" s="460"/>
      <c r="U78" s="460"/>
      <c r="V78" s="460"/>
      <c r="W78" s="460"/>
      <c r="X78" s="460"/>
      <c r="Y78" s="460"/>
      <c r="Z78" s="460"/>
      <c r="AA78" s="460"/>
      <c r="AB78" s="460"/>
      <c r="AC78" s="459"/>
      <c r="AD78" s="460"/>
      <c r="AE78" s="460"/>
      <c r="AF78" s="460"/>
      <c r="AG78" s="460"/>
      <c r="AH78" s="460"/>
      <c r="AI78" s="460"/>
    </row>
    <row r="79" customFormat="false" ht="12.75" hidden="false" customHeight="false" outlineLevel="0" collapsed="false">
      <c r="D79" s="459"/>
      <c r="E79" s="460"/>
      <c r="F79" s="460"/>
      <c r="G79" s="460"/>
      <c r="H79" s="460"/>
      <c r="I79" s="460"/>
      <c r="J79" s="460"/>
      <c r="K79" s="460"/>
      <c r="L79" s="460"/>
      <c r="M79" s="460"/>
      <c r="N79" s="460"/>
      <c r="O79" s="460"/>
      <c r="P79" s="460"/>
      <c r="Q79" s="460"/>
      <c r="R79" s="460"/>
      <c r="S79" s="460"/>
      <c r="T79" s="460"/>
      <c r="U79" s="460"/>
      <c r="V79" s="460"/>
      <c r="W79" s="460"/>
      <c r="X79" s="460"/>
      <c r="Y79" s="460"/>
      <c r="Z79" s="460"/>
      <c r="AA79" s="460"/>
      <c r="AB79" s="460"/>
      <c r="AC79" s="459"/>
      <c r="AD79" s="460"/>
      <c r="AE79" s="460"/>
      <c r="AF79" s="460"/>
      <c r="AG79" s="460"/>
      <c r="AH79" s="460"/>
      <c r="AI79" s="460"/>
    </row>
    <row r="80" customFormat="false" ht="12.75" hidden="false" customHeight="false" outlineLevel="0" collapsed="false">
      <c r="D80" s="459"/>
      <c r="E80" s="460"/>
      <c r="F80" s="460"/>
      <c r="G80" s="460"/>
      <c r="H80" s="460"/>
      <c r="I80" s="460"/>
      <c r="J80" s="460"/>
      <c r="K80" s="460"/>
      <c r="L80" s="460"/>
      <c r="M80" s="460"/>
      <c r="N80" s="460"/>
      <c r="O80" s="460"/>
      <c r="P80" s="460"/>
      <c r="Q80" s="460"/>
      <c r="R80" s="460"/>
      <c r="S80" s="460"/>
      <c r="T80" s="460"/>
      <c r="U80" s="460"/>
      <c r="V80" s="460"/>
      <c r="W80" s="460"/>
      <c r="X80" s="460"/>
      <c r="Y80" s="460"/>
      <c r="Z80" s="460"/>
      <c r="AA80" s="460"/>
      <c r="AB80" s="460"/>
      <c r="AC80" s="459"/>
      <c r="AD80" s="460"/>
      <c r="AE80" s="460"/>
      <c r="AF80" s="460"/>
      <c r="AG80" s="460"/>
      <c r="AH80" s="460"/>
      <c r="AI80" s="460"/>
    </row>
    <row r="81" customFormat="false" ht="12.75" hidden="false" customHeight="false" outlineLevel="0" collapsed="false">
      <c r="D81" s="459"/>
      <c r="E81" s="460"/>
      <c r="F81" s="460"/>
      <c r="G81" s="460"/>
      <c r="H81" s="460"/>
      <c r="I81" s="460"/>
      <c r="J81" s="460"/>
      <c r="K81" s="460"/>
      <c r="L81" s="460"/>
      <c r="M81" s="460"/>
      <c r="N81" s="460"/>
      <c r="O81" s="460"/>
      <c r="P81" s="460"/>
      <c r="Q81" s="460"/>
      <c r="R81" s="460"/>
      <c r="S81" s="460"/>
      <c r="T81" s="460"/>
      <c r="U81" s="460"/>
      <c r="V81" s="460"/>
      <c r="W81" s="460"/>
      <c r="X81" s="460"/>
      <c r="Y81" s="460"/>
      <c r="Z81" s="460"/>
      <c r="AA81" s="460"/>
      <c r="AB81" s="460"/>
      <c r="AC81" s="459"/>
      <c r="AD81" s="460"/>
      <c r="AE81" s="460"/>
      <c r="AF81" s="460"/>
      <c r="AG81" s="460"/>
      <c r="AH81" s="460"/>
      <c r="AI81" s="460"/>
    </row>
    <row r="82" customFormat="false" ht="12.75" hidden="false" customHeight="false" outlineLevel="0" collapsed="false">
      <c r="D82" s="459"/>
      <c r="E82" s="460"/>
      <c r="F82" s="460"/>
      <c r="G82" s="460"/>
      <c r="H82" s="460"/>
      <c r="I82" s="460"/>
      <c r="J82" s="460"/>
      <c r="K82" s="460"/>
      <c r="L82" s="460"/>
      <c r="M82" s="460"/>
      <c r="N82" s="460"/>
      <c r="O82" s="460"/>
      <c r="P82" s="460"/>
      <c r="Q82" s="460"/>
      <c r="R82" s="460"/>
      <c r="S82" s="460"/>
      <c r="T82" s="460"/>
      <c r="U82" s="460"/>
      <c r="V82" s="460"/>
      <c r="W82" s="460"/>
      <c r="X82" s="460"/>
      <c r="Y82" s="460"/>
      <c r="Z82" s="460"/>
      <c r="AA82" s="460"/>
      <c r="AB82" s="460"/>
      <c r="AC82" s="459"/>
      <c r="AD82" s="460"/>
      <c r="AE82" s="460"/>
      <c r="AF82" s="460"/>
      <c r="AG82" s="460"/>
      <c r="AH82" s="460"/>
      <c r="AI82" s="460"/>
    </row>
    <row r="83" customFormat="false" ht="12.75" hidden="false" customHeight="false" outlineLevel="0" collapsed="false">
      <c r="D83" s="459"/>
      <c r="E83" s="460"/>
      <c r="F83" s="460"/>
      <c r="G83" s="460"/>
      <c r="H83" s="460"/>
      <c r="I83" s="460"/>
      <c r="J83" s="460"/>
      <c r="K83" s="460"/>
      <c r="L83" s="460"/>
      <c r="M83" s="460"/>
      <c r="N83" s="460"/>
      <c r="O83" s="460"/>
      <c r="P83" s="460"/>
      <c r="Q83" s="460"/>
      <c r="R83" s="460"/>
      <c r="S83" s="460"/>
      <c r="T83" s="460"/>
      <c r="U83" s="460"/>
      <c r="V83" s="460"/>
      <c r="W83" s="460"/>
      <c r="X83" s="460"/>
      <c r="Y83" s="460"/>
      <c r="Z83" s="460"/>
      <c r="AA83" s="460"/>
      <c r="AB83" s="460"/>
      <c r="AC83" s="459"/>
      <c r="AD83" s="460"/>
      <c r="AE83" s="460"/>
      <c r="AF83" s="460"/>
      <c r="AG83" s="460"/>
      <c r="AH83" s="460"/>
      <c r="AI83" s="460"/>
    </row>
    <row r="84" customFormat="false" ht="12.75" hidden="false" customHeight="false" outlineLevel="0" collapsed="false">
      <c r="D84" s="459"/>
      <c r="E84" s="460"/>
      <c r="F84" s="460"/>
      <c r="G84" s="460"/>
      <c r="H84" s="460"/>
      <c r="I84" s="460"/>
      <c r="J84" s="460"/>
      <c r="K84" s="460"/>
      <c r="L84" s="460"/>
      <c r="M84" s="460"/>
      <c r="N84" s="460"/>
      <c r="O84" s="460"/>
      <c r="P84" s="460"/>
      <c r="Q84" s="460"/>
      <c r="R84" s="460"/>
      <c r="S84" s="460"/>
      <c r="T84" s="460"/>
      <c r="U84" s="460"/>
      <c r="V84" s="460"/>
      <c r="W84" s="460"/>
      <c r="X84" s="460"/>
      <c r="Y84" s="460"/>
      <c r="Z84" s="460"/>
      <c r="AA84" s="460"/>
      <c r="AB84" s="460"/>
      <c r="AC84" s="459"/>
      <c r="AD84" s="460"/>
      <c r="AE84" s="460"/>
      <c r="AF84" s="460"/>
      <c r="AG84" s="460"/>
      <c r="AH84" s="460"/>
      <c r="AI84" s="460"/>
    </row>
    <row r="85" customFormat="false" ht="12.75" hidden="false" customHeight="false" outlineLevel="0" collapsed="false">
      <c r="D85" s="459"/>
      <c r="E85" s="460"/>
      <c r="F85" s="460"/>
      <c r="G85" s="460"/>
      <c r="H85" s="460"/>
      <c r="I85" s="460"/>
      <c r="J85" s="460"/>
      <c r="K85" s="460"/>
      <c r="L85" s="460"/>
      <c r="M85" s="460"/>
      <c r="N85" s="460"/>
      <c r="O85" s="460"/>
      <c r="P85" s="460"/>
      <c r="Q85" s="460"/>
      <c r="R85" s="460"/>
      <c r="S85" s="460"/>
      <c r="T85" s="460"/>
      <c r="U85" s="460"/>
      <c r="V85" s="460"/>
      <c r="W85" s="460"/>
      <c r="X85" s="460"/>
      <c r="Y85" s="460"/>
      <c r="Z85" s="460"/>
      <c r="AA85" s="460"/>
      <c r="AB85" s="460"/>
      <c r="AC85" s="459"/>
      <c r="AD85" s="460"/>
      <c r="AE85" s="460"/>
      <c r="AF85" s="460"/>
      <c r="AG85" s="460"/>
      <c r="AH85" s="460"/>
      <c r="AI85" s="460"/>
    </row>
    <row r="86" customFormat="false" ht="12.75" hidden="false" customHeight="false" outlineLevel="0" collapsed="false">
      <c r="D86" s="459"/>
      <c r="E86" s="460"/>
      <c r="F86" s="460"/>
      <c r="G86" s="460"/>
      <c r="H86" s="460"/>
      <c r="I86" s="460"/>
      <c r="J86" s="460"/>
      <c r="K86" s="460"/>
      <c r="L86" s="460"/>
      <c r="M86" s="460"/>
      <c r="N86" s="460"/>
      <c r="O86" s="460"/>
      <c r="P86" s="460"/>
      <c r="Q86" s="460"/>
      <c r="R86" s="460"/>
      <c r="S86" s="460"/>
      <c r="T86" s="460"/>
      <c r="U86" s="460"/>
      <c r="V86" s="460"/>
      <c r="W86" s="460"/>
      <c r="X86" s="460"/>
      <c r="Y86" s="460"/>
      <c r="Z86" s="460"/>
      <c r="AA86" s="460"/>
      <c r="AB86" s="460"/>
      <c r="AC86" s="459"/>
      <c r="AD86" s="460"/>
      <c r="AE86" s="460"/>
      <c r="AF86" s="460"/>
      <c r="AG86" s="460"/>
      <c r="AH86" s="460"/>
      <c r="AI86" s="460"/>
    </row>
    <row r="87" customFormat="false" ht="12.75" hidden="false" customHeight="false" outlineLevel="0" collapsed="false">
      <c r="D87" s="459"/>
      <c r="E87" s="460"/>
      <c r="F87" s="460"/>
      <c r="G87" s="460"/>
      <c r="H87" s="460"/>
      <c r="I87" s="460"/>
      <c r="J87" s="460"/>
      <c r="K87" s="460"/>
      <c r="L87" s="460"/>
      <c r="M87" s="460"/>
      <c r="N87" s="460"/>
      <c r="O87" s="460"/>
      <c r="P87" s="460"/>
      <c r="Q87" s="460"/>
      <c r="R87" s="460"/>
      <c r="S87" s="460"/>
      <c r="T87" s="460"/>
      <c r="U87" s="460"/>
      <c r="V87" s="460"/>
      <c r="W87" s="460"/>
      <c r="X87" s="460"/>
      <c r="Y87" s="460"/>
      <c r="Z87" s="460"/>
      <c r="AA87" s="460"/>
      <c r="AB87" s="460"/>
      <c r="AC87" s="459"/>
      <c r="AD87" s="460"/>
      <c r="AE87" s="460"/>
      <c r="AF87" s="460"/>
      <c r="AG87" s="460"/>
      <c r="AH87" s="460"/>
      <c r="AI87" s="460"/>
    </row>
    <row r="88" customFormat="false" ht="12.75" hidden="false" customHeight="false" outlineLevel="0" collapsed="false">
      <c r="D88" s="459"/>
      <c r="E88" s="460"/>
      <c r="F88" s="460"/>
      <c r="G88" s="460"/>
      <c r="H88" s="460"/>
      <c r="I88" s="460"/>
      <c r="J88" s="460"/>
      <c r="K88" s="460"/>
      <c r="L88" s="460"/>
      <c r="M88" s="460"/>
      <c r="N88" s="460"/>
      <c r="O88" s="460"/>
      <c r="P88" s="460"/>
      <c r="Q88" s="460"/>
      <c r="R88" s="460"/>
      <c r="S88" s="460"/>
      <c r="T88" s="460"/>
      <c r="U88" s="460"/>
      <c r="V88" s="460"/>
      <c r="W88" s="460"/>
      <c r="X88" s="460"/>
      <c r="Y88" s="460"/>
      <c r="Z88" s="460"/>
      <c r="AA88" s="460"/>
      <c r="AB88" s="460"/>
      <c r="AC88" s="459"/>
      <c r="AD88" s="460"/>
      <c r="AE88" s="460"/>
      <c r="AF88" s="460"/>
      <c r="AG88" s="460"/>
      <c r="AH88" s="460"/>
      <c r="AI88" s="460"/>
    </row>
    <row r="89" customFormat="false" ht="12.75" hidden="false" customHeight="false" outlineLevel="0" collapsed="false">
      <c r="D89" s="459"/>
      <c r="E89" s="460"/>
      <c r="F89" s="460"/>
      <c r="G89" s="460"/>
      <c r="H89" s="460"/>
      <c r="I89" s="460"/>
      <c r="J89" s="460"/>
      <c r="K89" s="460"/>
      <c r="L89" s="460"/>
      <c r="M89" s="460"/>
      <c r="N89" s="460"/>
      <c r="O89" s="460"/>
      <c r="P89" s="460"/>
      <c r="Q89" s="460"/>
      <c r="R89" s="460"/>
      <c r="S89" s="460"/>
      <c r="T89" s="460"/>
      <c r="U89" s="460"/>
      <c r="V89" s="460"/>
      <c r="W89" s="460"/>
      <c r="X89" s="460"/>
      <c r="Y89" s="460"/>
      <c r="Z89" s="460"/>
      <c r="AA89" s="460"/>
      <c r="AB89" s="460"/>
      <c r="AC89" s="459"/>
      <c r="AD89" s="460"/>
      <c r="AE89" s="460"/>
      <c r="AF89" s="460"/>
      <c r="AG89" s="460"/>
      <c r="AH89" s="460"/>
      <c r="AI89" s="460"/>
    </row>
    <row r="90" customFormat="false" ht="12.75" hidden="false" customHeight="false" outlineLevel="0" collapsed="false">
      <c r="D90" s="459"/>
      <c r="E90" s="460"/>
      <c r="F90" s="460"/>
      <c r="G90" s="460"/>
      <c r="H90" s="460"/>
      <c r="I90" s="460"/>
      <c r="J90" s="460"/>
      <c r="K90" s="460"/>
      <c r="L90" s="460"/>
      <c r="M90" s="460"/>
      <c r="N90" s="460"/>
      <c r="O90" s="460"/>
      <c r="P90" s="460"/>
      <c r="Q90" s="460"/>
      <c r="R90" s="460"/>
      <c r="S90" s="460"/>
      <c r="T90" s="460"/>
      <c r="U90" s="460"/>
      <c r="V90" s="460"/>
      <c r="W90" s="460"/>
      <c r="X90" s="460"/>
      <c r="Y90" s="460"/>
      <c r="Z90" s="460"/>
      <c r="AA90" s="460"/>
      <c r="AB90" s="460"/>
      <c r="AC90" s="459"/>
      <c r="AD90" s="460"/>
      <c r="AE90" s="460"/>
      <c r="AF90" s="460"/>
      <c r="AG90" s="460"/>
      <c r="AH90" s="460"/>
      <c r="AI90" s="460"/>
    </row>
    <row r="91" customFormat="false" ht="12.75" hidden="false" customHeight="false" outlineLevel="0" collapsed="false">
      <c r="D91" s="459"/>
      <c r="E91" s="460"/>
      <c r="F91" s="460"/>
      <c r="G91" s="460"/>
      <c r="H91" s="460"/>
      <c r="I91" s="460"/>
      <c r="J91" s="460"/>
      <c r="K91" s="460"/>
      <c r="L91" s="460"/>
      <c r="M91" s="460"/>
      <c r="N91" s="460"/>
      <c r="O91" s="460"/>
      <c r="P91" s="460"/>
      <c r="Q91" s="460"/>
      <c r="R91" s="460"/>
      <c r="S91" s="460"/>
      <c r="T91" s="460"/>
      <c r="U91" s="460"/>
      <c r="V91" s="460"/>
      <c r="W91" s="460"/>
      <c r="X91" s="460"/>
      <c r="Y91" s="460"/>
      <c r="Z91" s="460"/>
      <c r="AA91" s="460"/>
      <c r="AB91" s="460"/>
      <c r="AC91" s="459"/>
      <c r="AD91" s="460"/>
      <c r="AE91" s="460"/>
      <c r="AF91" s="460"/>
      <c r="AG91" s="460"/>
      <c r="AH91" s="460"/>
      <c r="AI91" s="460"/>
    </row>
    <row r="92" customFormat="false" ht="12.75" hidden="false" customHeight="false" outlineLevel="0" collapsed="false">
      <c r="D92" s="459"/>
      <c r="E92" s="460"/>
      <c r="F92" s="460"/>
      <c r="G92" s="460"/>
      <c r="H92" s="460"/>
      <c r="I92" s="460"/>
      <c r="J92" s="460"/>
      <c r="K92" s="460"/>
      <c r="L92" s="460"/>
      <c r="M92" s="460"/>
      <c r="N92" s="460"/>
      <c r="O92" s="460"/>
      <c r="P92" s="460"/>
      <c r="Q92" s="460"/>
      <c r="R92" s="460"/>
      <c r="S92" s="460"/>
      <c r="T92" s="460"/>
      <c r="U92" s="460"/>
      <c r="V92" s="460"/>
      <c r="W92" s="460"/>
      <c r="X92" s="460"/>
      <c r="Y92" s="460"/>
      <c r="Z92" s="460"/>
      <c r="AA92" s="460"/>
      <c r="AB92" s="460"/>
      <c r="AC92" s="459"/>
      <c r="AD92" s="460"/>
      <c r="AE92" s="460"/>
      <c r="AF92" s="460"/>
      <c r="AG92" s="460"/>
      <c r="AH92" s="460"/>
      <c r="AI92" s="460"/>
    </row>
    <row r="93" customFormat="false" ht="12.75" hidden="false" customHeight="false" outlineLevel="0" collapsed="false">
      <c r="D93" s="459"/>
      <c r="E93" s="460"/>
      <c r="F93" s="460"/>
      <c r="G93" s="460"/>
      <c r="H93" s="460"/>
      <c r="I93" s="460"/>
      <c r="J93" s="460"/>
      <c r="K93" s="460"/>
      <c r="L93" s="460"/>
      <c r="M93" s="460"/>
      <c r="N93" s="460"/>
      <c r="O93" s="460"/>
      <c r="P93" s="460"/>
      <c r="Q93" s="460"/>
      <c r="R93" s="460"/>
      <c r="S93" s="460"/>
      <c r="T93" s="460"/>
      <c r="U93" s="460"/>
      <c r="V93" s="460"/>
      <c r="W93" s="460"/>
      <c r="X93" s="460"/>
      <c r="Y93" s="460"/>
      <c r="Z93" s="460"/>
      <c r="AA93" s="460"/>
      <c r="AB93" s="460"/>
      <c r="AC93" s="459"/>
      <c r="AD93" s="460"/>
      <c r="AE93" s="460"/>
      <c r="AF93" s="460"/>
      <c r="AG93" s="460"/>
      <c r="AH93" s="460"/>
      <c r="AI93" s="460"/>
    </row>
    <row r="94" customFormat="false" ht="12.75" hidden="false" customHeight="false" outlineLevel="0" collapsed="false">
      <c r="D94" s="459"/>
      <c r="E94" s="460"/>
      <c r="F94" s="460"/>
      <c r="G94" s="460"/>
      <c r="H94" s="460"/>
      <c r="I94" s="460"/>
      <c r="J94" s="460"/>
      <c r="K94" s="460"/>
      <c r="L94" s="460"/>
      <c r="M94" s="460"/>
      <c r="N94" s="460"/>
      <c r="O94" s="460"/>
      <c r="P94" s="460"/>
      <c r="Q94" s="460"/>
      <c r="R94" s="460"/>
      <c r="S94" s="460"/>
      <c r="T94" s="460"/>
      <c r="U94" s="460"/>
      <c r="V94" s="460"/>
      <c r="W94" s="460"/>
      <c r="X94" s="460"/>
      <c r="Y94" s="460"/>
      <c r="Z94" s="460"/>
      <c r="AA94" s="460"/>
      <c r="AB94" s="460"/>
      <c r="AC94" s="459"/>
      <c r="AD94" s="460"/>
      <c r="AE94" s="460"/>
      <c r="AF94" s="460"/>
      <c r="AG94" s="460"/>
      <c r="AH94" s="460"/>
      <c r="AI94" s="460"/>
    </row>
    <row r="95" customFormat="false" ht="12.75" hidden="false" customHeight="false" outlineLevel="0" collapsed="false">
      <c r="D95" s="459"/>
      <c r="E95" s="460"/>
      <c r="F95" s="460"/>
      <c r="G95" s="460"/>
      <c r="H95" s="460"/>
      <c r="I95" s="460"/>
      <c r="J95" s="460"/>
      <c r="K95" s="460"/>
      <c r="L95" s="460"/>
      <c r="M95" s="460"/>
      <c r="N95" s="460"/>
      <c r="O95" s="460"/>
      <c r="P95" s="460"/>
      <c r="Q95" s="460"/>
      <c r="R95" s="460"/>
      <c r="S95" s="460"/>
      <c r="T95" s="460"/>
      <c r="U95" s="460"/>
      <c r="V95" s="460"/>
      <c r="W95" s="460"/>
      <c r="X95" s="460"/>
      <c r="Y95" s="460"/>
      <c r="Z95" s="460"/>
      <c r="AA95" s="460"/>
      <c r="AB95" s="460"/>
      <c r="AC95" s="459"/>
      <c r="AD95" s="460"/>
      <c r="AE95" s="460"/>
      <c r="AF95" s="460"/>
      <c r="AG95" s="460"/>
      <c r="AH95" s="460"/>
      <c r="AI95" s="460"/>
    </row>
    <row r="96" customFormat="false" ht="12.75" hidden="false" customHeight="false" outlineLevel="0" collapsed="false">
      <c r="D96" s="459"/>
      <c r="E96" s="460"/>
      <c r="F96" s="460"/>
      <c r="G96" s="460"/>
      <c r="H96" s="460"/>
      <c r="I96" s="460"/>
      <c r="J96" s="460"/>
      <c r="K96" s="460"/>
      <c r="L96" s="460"/>
      <c r="M96" s="460"/>
      <c r="N96" s="460"/>
      <c r="O96" s="460"/>
      <c r="P96" s="460"/>
      <c r="Q96" s="460"/>
      <c r="R96" s="460"/>
      <c r="S96" s="460"/>
      <c r="T96" s="460"/>
      <c r="U96" s="460"/>
      <c r="V96" s="460"/>
      <c r="W96" s="460"/>
      <c r="X96" s="460"/>
      <c r="Y96" s="460"/>
      <c r="Z96" s="460"/>
      <c r="AA96" s="460"/>
      <c r="AB96" s="460"/>
      <c r="AC96" s="459"/>
      <c r="AD96" s="460"/>
      <c r="AE96" s="460"/>
      <c r="AF96" s="460"/>
      <c r="AG96" s="460"/>
      <c r="AH96" s="460"/>
      <c r="AI96" s="460"/>
    </row>
    <row r="97" customFormat="false" ht="12.75" hidden="false" customHeight="false" outlineLevel="0" collapsed="false">
      <c r="D97" s="459"/>
      <c r="E97" s="460"/>
      <c r="F97" s="460"/>
      <c r="G97" s="460"/>
      <c r="H97" s="460"/>
      <c r="I97" s="460"/>
      <c r="J97" s="460"/>
      <c r="K97" s="460"/>
      <c r="L97" s="460"/>
      <c r="M97" s="460"/>
      <c r="N97" s="460"/>
      <c r="O97" s="460"/>
      <c r="P97" s="460"/>
      <c r="Q97" s="460"/>
      <c r="R97" s="460"/>
      <c r="S97" s="460"/>
      <c r="T97" s="460"/>
      <c r="U97" s="460"/>
      <c r="V97" s="460"/>
      <c r="W97" s="460"/>
      <c r="X97" s="460"/>
      <c r="Y97" s="460"/>
      <c r="Z97" s="460"/>
      <c r="AA97" s="460"/>
      <c r="AB97" s="460"/>
      <c r="AC97" s="459"/>
      <c r="AD97" s="460"/>
      <c r="AE97" s="460"/>
      <c r="AF97" s="460"/>
      <c r="AG97" s="460"/>
      <c r="AH97" s="460"/>
      <c r="AI97" s="460"/>
    </row>
    <row r="98" customFormat="false" ht="12.75" hidden="false" customHeight="false" outlineLevel="0" collapsed="false">
      <c r="D98" s="459"/>
      <c r="E98" s="460"/>
      <c r="F98" s="460"/>
      <c r="G98" s="460"/>
      <c r="H98" s="460"/>
      <c r="I98" s="460"/>
      <c r="J98" s="460"/>
      <c r="K98" s="460"/>
      <c r="L98" s="460"/>
      <c r="M98" s="460"/>
      <c r="N98" s="460"/>
      <c r="O98" s="460"/>
      <c r="P98" s="460"/>
      <c r="Q98" s="460"/>
      <c r="R98" s="460"/>
      <c r="S98" s="460"/>
      <c r="T98" s="460"/>
      <c r="U98" s="460"/>
      <c r="V98" s="460"/>
      <c r="W98" s="460"/>
      <c r="X98" s="460"/>
      <c r="Y98" s="460"/>
      <c r="Z98" s="460"/>
      <c r="AA98" s="460"/>
      <c r="AB98" s="460"/>
      <c r="AC98" s="459"/>
      <c r="AD98" s="460"/>
      <c r="AE98" s="460"/>
      <c r="AF98" s="460"/>
      <c r="AG98" s="460"/>
      <c r="AH98" s="460"/>
      <c r="AI98" s="460"/>
    </row>
    <row r="99" customFormat="false" ht="12.75" hidden="false" customHeight="false" outlineLevel="0" collapsed="false">
      <c r="D99" s="459"/>
      <c r="E99" s="460"/>
      <c r="F99" s="460"/>
      <c r="G99" s="460"/>
      <c r="H99" s="460"/>
      <c r="I99" s="460"/>
      <c r="J99" s="460"/>
      <c r="K99" s="460"/>
      <c r="L99" s="460"/>
      <c r="M99" s="460"/>
      <c r="N99" s="460"/>
      <c r="O99" s="460"/>
      <c r="P99" s="460"/>
      <c r="Q99" s="460"/>
      <c r="R99" s="460"/>
      <c r="S99" s="460"/>
      <c r="T99" s="460"/>
      <c r="U99" s="460"/>
      <c r="V99" s="460"/>
      <c r="W99" s="460"/>
      <c r="X99" s="460"/>
      <c r="Y99" s="460"/>
      <c r="Z99" s="460"/>
      <c r="AA99" s="460"/>
      <c r="AB99" s="460"/>
      <c r="AC99" s="459"/>
      <c r="AD99" s="460"/>
      <c r="AE99" s="460"/>
      <c r="AF99" s="460"/>
      <c r="AG99" s="460"/>
      <c r="AH99" s="460"/>
      <c r="AI99" s="460"/>
    </row>
    <row r="100" customFormat="false" ht="12.75" hidden="false" customHeight="false" outlineLevel="0" collapsed="false">
      <c r="D100" s="459"/>
      <c r="E100" s="460"/>
      <c r="F100" s="460"/>
      <c r="G100" s="460"/>
      <c r="H100" s="460"/>
      <c r="I100" s="460"/>
      <c r="J100" s="460"/>
      <c r="K100" s="460"/>
      <c r="L100" s="460"/>
      <c r="M100" s="460"/>
      <c r="N100" s="460"/>
      <c r="O100" s="460"/>
      <c r="P100" s="460"/>
      <c r="Q100" s="460"/>
      <c r="R100" s="460"/>
      <c r="S100" s="460"/>
      <c r="T100" s="460"/>
      <c r="U100" s="460"/>
      <c r="V100" s="460"/>
      <c r="W100" s="460"/>
      <c r="X100" s="460"/>
      <c r="Y100" s="460"/>
      <c r="Z100" s="460"/>
      <c r="AA100" s="460"/>
      <c r="AB100" s="460"/>
      <c r="AC100" s="459"/>
      <c r="AD100" s="460"/>
      <c r="AE100" s="460"/>
      <c r="AF100" s="460"/>
      <c r="AG100" s="460"/>
      <c r="AH100" s="460"/>
      <c r="AI100" s="460"/>
    </row>
    <row r="101" customFormat="false" ht="12.75" hidden="false" customHeight="false" outlineLevel="0" collapsed="false">
      <c r="D101" s="459"/>
      <c r="E101" s="460"/>
      <c r="F101" s="460"/>
      <c r="G101" s="460"/>
      <c r="H101" s="460"/>
      <c r="I101" s="460"/>
      <c r="J101" s="460"/>
      <c r="K101" s="460"/>
      <c r="L101" s="460"/>
      <c r="M101" s="460"/>
      <c r="N101" s="460"/>
      <c r="O101" s="460"/>
      <c r="P101" s="460"/>
      <c r="Q101" s="460"/>
      <c r="R101" s="460"/>
      <c r="S101" s="460"/>
      <c r="T101" s="460"/>
      <c r="U101" s="460"/>
      <c r="V101" s="460"/>
      <c r="W101" s="460"/>
      <c r="X101" s="460"/>
      <c r="Y101" s="460"/>
      <c r="Z101" s="460"/>
      <c r="AA101" s="460"/>
      <c r="AB101" s="460"/>
      <c r="AC101" s="459"/>
      <c r="AD101" s="460"/>
      <c r="AE101" s="460"/>
      <c r="AF101" s="460"/>
      <c r="AG101" s="460"/>
      <c r="AH101" s="460"/>
      <c r="AI101" s="460"/>
    </row>
    <row r="102" customFormat="false" ht="12.75" hidden="false" customHeight="false" outlineLevel="0" collapsed="false">
      <c r="D102" s="459"/>
      <c r="E102" s="460"/>
      <c r="F102" s="460"/>
      <c r="G102" s="460"/>
      <c r="H102" s="460"/>
      <c r="I102" s="460"/>
      <c r="J102" s="460"/>
      <c r="K102" s="460"/>
      <c r="L102" s="460"/>
      <c r="M102" s="460"/>
      <c r="N102" s="460"/>
      <c r="O102" s="460"/>
      <c r="P102" s="460"/>
      <c r="Q102" s="460"/>
      <c r="R102" s="460"/>
      <c r="S102" s="460"/>
      <c r="T102" s="460"/>
      <c r="U102" s="460"/>
      <c r="V102" s="460"/>
      <c r="W102" s="460"/>
      <c r="X102" s="460"/>
      <c r="Y102" s="460"/>
      <c r="Z102" s="460"/>
      <c r="AA102" s="460"/>
      <c r="AB102" s="460"/>
      <c r="AC102" s="459"/>
      <c r="AD102" s="460"/>
      <c r="AE102" s="460"/>
      <c r="AF102" s="460"/>
      <c r="AG102" s="460"/>
      <c r="AH102" s="460"/>
      <c r="AI102" s="460"/>
    </row>
    <row r="103" customFormat="false" ht="12.75" hidden="false" customHeight="false" outlineLevel="0" collapsed="false">
      <c r="D103" s="459"/>
      <c r="E103" s="460"/>
      <c r="F103" s="460"/>
      <c r="G103" s="460"/>
      <c r="H103" s="460"/>
      <c r="I103" s="460"/>
      <c r="J103" s="460"/>
      <c r="K103" s="460"/>
      <c r="L103" s="460"/>
      <c r="M103" s="460"/>
      <c r="N103" s="460"/>
      <c r="O103" s="460"/>
      <c r="P103" s="460"/>
      <c r="Q103" s="460"/>
      <c r="R103" s="460"/>
      <c r="S103" s="460"/>
      <c r="T103" s="460"/>
      <c r="U103" s="460"/>
      <c r="V103" s="460"/>
      <c r="W103" s="460"/>
      <c r="X103" s="460"/>
      <c r="Y103" s="460"/>
      <c r="Z103" s="460"/>
      <c r="AA103" s="460"/>
      <c r="AB103" s="460"/>
      <c r="AC103" s="459"/>
      <c r="AD103" s="460"/>
      <c r="AE103" s="460"/>
      <c r="AF103" s="460"/>
      <c r="AG103" s="460"/>
      <c r="AH103" s="460"/>
      <c r="AI103" s="460"/>
    </row>
    <row r="104" customFormat="false" ht="12.75" hidden="false" customHeight="false" outlineLevel="0" collapsed="false">
      <c r="D104" s="459"/>
      <c r="E104" s="460"/>
      <c r="F104" s="460"/>
      <c r="G104" s="460"/>
      <c r="H104" s="460"/>
      <c r="I104" s="460"/>
      <c r="J104" s="460"/>
      <c r="K104" s="460"/>
      <c r="L104" s="460"/>
      <c r="M104" s="460"/>
      <c r="N104" s="460"/>
      <c r="O104" s="460"/>
      <c r="P104" s="460"/>
      <c r="Q104" s="460"/>
      <c r="R104" s="460"/>
      <c r="S104" s="460"/>
      <c r="T104" s="460"/>
      <c r="U104" s="460"/>
      <c r="V104" s="460"/>
      <c r="W104" s="460"/>
      <c r="X104" s="460"/>
      <c r="Y104" s="460"/>
      <c r="Z104" s="460"/>
      <c r="AA104" s="460"/>
      <c r="AB104" s="460"/>
      <c r="AC104" s="459"/>
      <c r="AD104" s="460"/>
      <c r="AE104" s="460"/>
      <c r="AF104" s="460"/>
      <c r="AG104" s="460"/>
      <c r="AH104" s="460"/>
      <c r="AI104" s="460"/>
    </row>
    <row r="105" customFormat="false" ht="12.75" hidden="false" customHeight="false" outlineLevel="0" collapsed="false">
      <c r="D105" s="459"/>
      <c r="E105" s="460"/>
      <c r="F105" s="460"/>
      <c r="G105" s="460"/>
      <c r="H105" s="460"/>
      <c r="I105" s="460"/>
      <c r="J105" s="460"/>
      <c r="K105" s="460"/>
      <c r="L105" s="460"/>
      <c r="M105" s="460"/>
      <c r="N105" s="460"/>
      <c r="O105" s="460"/>
      <c r="P105" s="460"/>
      <c r="Q105" s="460"/>
      <c r="R105" s="460"/>
      <c r="S105" s="460"/>
      <c r="T105" s="460"/>
      <c r="U105" s="460"/>
      <c r="V105" s="460"/>
      <c r="W105" s="460"/>
      <c r="X105" s="460"/>
      <c r="Y105" s="460"/>
      <c r="Z105" s="460"/>
      <c r="AA105" s="460"/>
      <c r="AB105" s="460"/>
      <c r="AC105" s="459"/>
      <c r="AD105" s="460"/>
      <c r="AE105" s="460"/>
      <c r="AF105" s="460"/>
      <c r="AG105" s="460"/>
      <c r="AH105" s="460"/>
      <c r="AI105" s="460"/>
    </row>
    <row r="106" customFormat="false" ht="12.75" hidden="false" customHeight="false" outlineLevel="0" collapsed="false">
      <c r="D106" s="459"/>
      <c r="E106" s="460"/>
      <c r="F106" s="460"/>
      <c r="G106" s="460"/>
      <c r="H106" s="460"/>
      <c r="I106" s="460"/>
      <c r="J106" s="460"/>
      <c r="K106" s="460"/>
      <c r="L106" s="460"/>
      <c r="M106" s="460"/>
      <c r="N106" s="460"/>
      <c r="O106" s="460"/>
      <c r="P106" s="460"/>
      <c r="Q106" s="460"/>
      <c r="R106" s="460"/>
      <c r="S106" s="460"/>
      <c r="T106" s="460"/>
      <c r="U106" s="460"/>
      <c r="V106" s="460"/>
      <c r="W106" s="460"/>
      <c r="X106" s="460"/>
      <c r="Y106" s="460"/>
      <c r="Z106" s="460"/>
      <c r="AA106" s="460"/>
      <c r="AB106" s="460"/>
      <c r="AC106" s="459"/>
      <c r="AD106" s="460"/>
      <c r="AE106" s="460"/>
      <c r="AF106" s="460"/>
      <c r="AG106" s="460"/>
      <c r="AH106" s="460"/>
      <c r="AI106" s="460"/>
    </row>
    <row r="107" customFormat="false" ht="12.75" hidden="false" customHeight="false" outlineLevel="0" collapsed="false">
      <c r="D107" s="459"/>
      <c r="E107" s="460"/>
      <c r="F107" s="460"/>
      <c r="G107" s="460"/>
      <c r="H107" s="460"/>
      <c r="I107" s="460"/>
      <c r="J107" s="460"/>
      <c r="K107" s="460"/>
      <c r="L107" s="460"/>
      <c r="M107" s="460"/>
      <c r="N107" s="460"/>
      <c r="O107" s="460"/>
      <c r="P107" s="460"/>
      <c r="Q107" s="460"/>
      <c r="R107" s="460"/>
      <c r="S107" s="460"/>
      <c r="T107" s="460"/>
      <c r="U107" s="460"/>
      <c r="V107" s="460"/>
      <c r="W107" s="460"/>
      <c r="X107" s="460"/>
      <c r="Y107" s="460"/>
      <c r="Z107" s="460"/>
      <c r="AA107" s="460"/>
      <c r="AB107" s="460"/>
      <c r="AC107" s="459"/>
      <c r="AD107" s="460"/>
      <c r="AE107" s="460"/>
      <c r="AF107" s="460"/>
      <c r="AG107" s="460"/>
      <c r="AH107" s="460"/>
      <c r="AI107" s="460"/>
    </row>
    <row r="108" customFormat="false" ht="12.75" hidden="false" customHeight="false" outlineLevel="0" collapsed="false">
      <c r="D108" s="459"/>
      <c r="E108" s="460"/>
      <c r="F108" s="460"/>
      <c r="G108" s="460"/>
      <c r="H108" s="460"/>
      <c r="I108" s="460"/>
      <c r="J108" s="460"/>
      <c r="K108" s="460"/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0"/>
      <c r="Y108" s="460"/>
      <c r="Z108" s="460"/>
      <c r="AA108" s="460"/>
      <c r="AB108" s="460"/>
      <c r="AC108" s="459"/>
      <c r="AD108" s="460"/>
      <c r="AE108" s="460"/>
      <c r="AF108" s="460"/>
      <c r="AG108" s="460"/>
      <c r="AH108" s="460"/>
      <c r="AI108" s="460"/>
    </row>
    <row r="109" customFormat="false" ht="12.75" hidden="false" customHeight="false" outlineLevel="0" collapsed="false">
      <c r="D109" s="459"/>
      <c r="E109" s="460"/>
      <c r="F109" s="460"/>
      <c r="G109" s="460"/>
      <c r="H109" s="460"/>
      <c r="I109" s="460"/>
      <c r="J109" s="460"/>
      <c r="K109" s="460"/>
      <c r="L109" s="460"/>
      <c r="M109" s="460"/>
      <c r="N109" s="460"/>
      <c r="O109" s="460"/>
      <c r="P109" s="460"/>
      <c r="Q109" s="460"/>
      <c r="R109" s="460"/>
      <c r="S109" s="460"/>
      <c r="T109" s="460"/>
      <c r="U109" s="460"/>
      <c r="V109" s="460"/>
      <c r="W109" s="460"/>
      <c r="X109" s="460"/>
      <c r="Y109" s="460"/>
      <c r="Z109" s="460"/>
      <c r="AA109" s="460"/>
      <c r="AB109" s="460"/>
      <c r="AC109" s="459"/>
      <c r="AD109" s="460"/>
      <c r="AE109" s="460"/>
      <c r="AF109" s="460"/>
      <c r="AG109" s="460"/>
      <c r="AH109" s="460"/>
      <c r="AI109" s="460"/>
    </row>
    <row r="110" customFormat="false" ht="12.75" hidden="false" customHeight="false" outlineLevel="0" collapsed="false">
      <c r="D110" s="459"/>
      <c r="E110" s="460"/>
      <c r="F110" s="460"/>
      <c r="G110" s="460"/>
      <c r="H110" s="460"/>
      <c r="I110" s="460"/>
      <c r="J110" s="460"/>
      <c r="K110" s="460"/>
      <c r="L110" s="460"/>
      <c r="M110" s="460"/>
      <c r="N110" s="460"/>
      <c r="O110" s="460"/>
      <c r="P110" s="460"/>
      <c r="Q110" s="460"/>
      <c r="R110" s="460"/>
      <c r="S110" s="460"/>
      <c r="T110" s="460"/>
      <c r="U110" s="460"/>
      <c r="V110" s="460"/>
      <c r="W110" s="460"/>
      <c r="X110" s="460"/>
      <c r="Y110" s="460"/>
      <c r="Z110" s="460"/>
      <c r="AA110" s="460"/>
      <c r="AB110" s="460"/>
      <c r="AC110" s="459"/>
      <c r="AD110" s="460"/>
      <c r="AE110" s="460"/>
      <c r="AF110" s="460"/>
      <c r="AG110" s="460"/>
      <c r="AH110" s="460"/>
      <c r="AI110" s="460"/>
    </row>
    <row r="111" customFormat="false" ht="12.75" hidden="false" customHeight="false" outlineLevel="0" collapsed="false">
      <c r="D111" s="459"/>
      <c r="E111" s="460"/>
      <c r="F111" s="460"/>
      <c r="G111" s="460"/>
      <c r="H111" s="460"/>
      <c r="I111" s="460"/>
      <c r="J111" s="460"/>
      <c r="K111" s="460"/>
      <c r="L111" s="460"/>
      <c r="M111" s="460"/>
      <c r="N111" s="460"/>
      <c r="O111" s="460"/>
      <c r="P111" s="460"/>
      <c r="Q111" s="460"/>
      <c r="R111" s="460"/>
      <c r="S111" s="460"/>
      <c r="T111" s="460"/>
      <c r="U111" s="460"/>
      <c r="V111" s="460"/>
      <c r="W111" s="460"/>
      <c r="X111" s="460"/>
      <c r="Y111" s="460"/>
      <c r="Z111" s="460"/>
      <c r="AA111" s="460"/>
      <c r="AB111" s="460"/>
      <c r="AC111" s="459"/>
      <c r="AD111" s="460"/>
      <c r="AE111" s="460"/>
      <c r="AF111" s="460"/>
      <c r="AG111" s="460"/>
      <c r="AH111" s="460"/>
      <c r="AI111" s="460"/>
    </row>
    <row r="112" customFormat="false" ht="12.75" hidden="false" customHeight="false" outlineLevel="0" collapsed="false">
      <c r="D112" s="459"/>
      <c r="E112" s="460"/>
      <c r="F112" s="460"/>
      <c r="G112" s="460"/>
      <c r="H112" s="460"/>
      <c r="I112" s="460"/>
      <c r="J112" s="460"/>
      <c r="K112" s="460"/>
      <c r="L112" s="460"/>
      <c r="M112" s="460"/>
      <c r="N112" s="460"/>
      <c r="O112" s="460"/>
      <c r="P112" s="460"/>
      <c r="Q112" s="460"/>
      <c r="R112" s="460"/>
      <c r="S112" s="460"/>
      <c r="T112" s="460"/>
      <c r="U112" s="460"/>
      <c r="V112" s="460"/>
      <c r="W112" s="460"/>
      <c r="X112" s="460"/>
      <c r="Y112" s="460"/>
      <c r="Z112" s="460"/>
      <c r="AA112" s="460"/>
      <c r="AB112" s="460"/>
      <c r="AC112" s="459"/>
      <c r="AD112" s="460"/>
      <c r="AE112" s="460"/>
      <c r="AF112" s="460"/>
      <c r="AG112" s="460"/>
      <c r="AH112" s="460"/>
      <c r="AI112" s="460"/>
    </row>
    <row r="113" customFormat="false" ht="12.75" hidden="false" customHeight="false" outlineLevel="0" collapsed="false">
      <c r="D113" s="459"/>
      <c r="E113" s="460"/>
      <c r="F113" s="460"/>
      <c r="G113" s="460"/>
      <c r="H113" s="460"/>
      <c r="I113" s="460"/>
      <c r="J113" s="460"/>
      <c r="K113" s="460"/>
      <c r="L113" s="460"/>
      <c r="M113" s="460"/>
      <c r="N113" s="460"/>
      <c r="O113" s="460"/>
      <c r="P113" s="460"/>
      <c r="Q113" s="460"/>
      <c r="R113" s="460"/>
      <c r="S113" s="460"/>
      <c r="T113" s="460"/>
      <c r="U113" s="460"/>
      <c r="V113" s="460"/>
      <c r="W113" s="460"/>
      <c r="X113" s="460"/>
      <c r="Y113" s="460"/>
      <c r="Z113" s="460"/>
      <c r="AA113" s="460"/>
      <c r="AB113" s="460"/>
      <c r="AC113" s="459"/>
      <c r="AD113" s="460"/>
      <c r="AE113" s="460"/>
      <c r="AF113" s="460"/>
      <c r="AG113" s="460"/>
      <c r="AH113" s="460"/>
      <c r="AI113" s="460"/>
    </row>
    <row r="114" customFormat="false" ht="12.75" hidden="false" customHeight="false" outlineLevel="0" collapsed="false">
      <c r="D114" s="459"/>
      <c r="E114" s="460"/>
      <c r="F114" s="460"/>
      <c r="G114" s="460"/>
      <c r="H114" s="460"/>
      <c r="I114" s="460"/>
      <c r="J114" s="460"/>
      <c r="K114" s="460"/>
      <c r="L114" s="460"/>
      <c r="M114" s="460"/>
      <c r="N114" s="460"/>
      <c r="O114" s="460"/>
      <c r="P114" s="460"/>
      <c r="Q114" s="460"/>
      <c r="R114" s="460"/>
      <c r="S114" s="460"/>
      <c r="T114" s="460"/>
      <c r="U114" s="460"/>
      <c r="V114" s="460"/>
      <c r="W114" s="460"/>
      <c r="X114" s="460"/>
      <c r="Y114" s="460"/>
      <c r="Z114" s="460"/>
      <c r="AA114" s="460"/>
      <c r="AB114" s="460"/>
      <c r="AC114" s="459"/>
      <c r="AD114" s="460"/>
      <c r="AE114" s="460"/>
      <c r="AF114" s="460"/>
      <c r="AG114" s="460"/>
      <c r="AH114" s="460"/>
      <c r="AI114" s="460"/>
    </row>
    <row r="115" customFormat="false" ht="12.75" hidden="false" customHeight="false" outlineLevel="0" collapsed="false">
      <c r="D115" s="459"/>
      <c r="E115" s="460"/>
      <c r="F115" s="460"/>
      <c r="G115" s="460"/>
      <c r="H115" s="460"/>
      <c r="I115" s="460"/>
      <c r="J115" s="460"/>
      <c r="K115" s="460"/>
      <c r="L115" s="460"/>
      <c r="M115" s="460"/>
      <c r="N115" s="460"/>
      <c r="O115" s="460"/>
      <c r="P115" s="460"/>
      <c r="Q115" s="460"/>
      <c r="R115" s="460"/>
      <c r="S115" s="460"/>
      <c r="T115" s="460"/>
      <c r="U115" s="460"/>
      <c r="V115" s="460"/>
      <c r="W115" s="460"/>
      <c r="X115" s="460"/>
      <c r="Y115" s="460"/>
      <c r="Z115" s="460"/>
      <c r="AA115" s="460"/>
      <c r="AB115" s="460"/>
      <c r="AC115" s="459"/>
      <c r="AD115" s="460"/>
      <c r="AE115" s="460"/>
      <c r="AF115" s="460"/>
      <c r="AG115" s="460"/>
      <c r="AH115" s="460"/>
      <c r="AI115" s="460"/>
    </row>
    <row r="116" customFormat="false" ht="12.75" hidden="false" customHeight="false" outlineLevel="0" collapsed="false">
      <c r="D116" s="459"/>
      <c r="E116" s="460"/>
      <c r="F116" s="460"/>
      <c r="G116" s="460"/>
      <c r="H116" s="460"/>
      <c r="I116" s="460"/>
      <c r="J116" s="460"/>
      <c r="K116" s="460"/>
      <c r="L116" s="460"/>
      <c r="M116" s="460"/>
      <c r="N116" s="460"/>
      <c r="O116" s="460"/>
      <c r="P116" s="460"/>
      <c r="Q116" s="460"/>
      <c r="R116" s="460"/>
      <c r="S116" s="460"/>
      <c r="T116" s="460"/>
      <c r="U116" s="460"/>
      <c r="V116" s="460"/>
      <c r="W116" s="460"/>
      <c r="X116" s="460"/>
      <c r="Y116" s="460"/>
      <c r="Z116" s="460"/>
      <c r="AA116" s="460"/>
      <c r="AB116" s="460"/>
      <c r="AC116" s="459"/>
      <c r="AD116" s="460"/>
      <c r="AE116" s="460"/>
      <c r="AF116" s="460"/>
      <c r="AG116" s="460"/>
      <c r="AH116" s="460"/>
      <c r="AI116" s="460"/>
    </row>
    <row r="117" customFormat="false" ht="12.75" hidden="false" customHeight="false" outlineLevel="0" collapsed="false">
      <c r="D117" s="459"/>
      <c r="E117" s="460"/>
      <c r="F117" s="460"/>
      <c r="G117" s="460"/>
      <c r="H117" s="460"/>
      <c r="I117" s="460"/>
      <c r="J117" s="460"/>
      <c r="K117" s="460"/>
      <c r="L117" s="460"/>
      <c r="M117" s="460"/>
      <c r="N117" s="460"/>
      <c r="O117" s="460"/>
      <c r="P117" s="460"/>
      <c r="Q117" s="460"/>
      <c r="R117" s="460"/>
      <c r="S117" s="460"/>
      <c r="T117" s="460"/>
      <c r="U117" s="460"/>
      <c r="V117" s="460"/>
      <c r="W117" s="460"/>
      <c r="X117" s="460"/>
      <c r="Y117" s="460"/>
      <c r="Z117" s="460"/>
      <c r="AA117" s="460"/>
      <c r="AB117" s="460"/>
      <c r="AC117" s="459"/>
      <c r="AD117" s="460"/>
      <c r="AE117" s="460"/>
      <c r="AF117" s="460"/>
      <c r="AG117" s="460"/>
      <c r="AH117" s="460"/>
      <c r="AI117" s="460"/>
    </row>
    <row r="118" customFormat="false" ht="12.75" hidden="false" customHeight="false" outlineLevel="0" collapsed="false">
      <c r="D118" s="459"/>
      <c r="E118" s="460"/>
      <c r="F118" s="460"/>
      <c r="G118" s="460"/>
      <c r="H118" s="460"/>
      <c r="I118" s="460"/>
      <c r="J118" s="460"/>
      <c r="K118" s="460"/>
      <c r="L118" s="460"/>
      <c r="M118" s="460"/>
      <c r="N118" s="460"/>
      <c r="O118" s="460"/>
      <c r="P118" s="460"/>
      <c r="Q118" s="460"/>
      <c r="R118" s="460"/>
      <c r="S118" s="460"/>
      <c r="T118" s="460"/>
      <c r="U118" s="460"/>
      <c r="V118" s="460"/>
      <c r="W118" s="460"/>
      <c r="X118" s="460"/>
      <c r="Y118" s="460"/>
      <c r="Z118" s="460"/>
      <c r="AA118" s="460"/>
      <c r="AB118" s="460"/>
      <c r="AC118" s="459"/>
      <c r="AD118" s="460"/>
      <c r="AE118" s="460"/>
      <c r="AF118" s="460"/>
      <c r="AG118" s="460"/>
      <c r="AH118" s="460"/>
      <c r="AI118" s="460"/>
    </row>
    <row r="119" customFormat="false" ht="12.75" hidden="false" customHeight="false" outlineLevel="0" collapsed="false">
      <c r="D119" s="459"/>
      <c r="E119" s="460"/>
      <c r="F119" s="460"/>
      <c r="G119" s="460"/>
      <c r="H119" s="460"/>
      <c r="I119" s="460"/>
      <c r="J119" s="460"/>
      <c r="K119" s="460"/>
      <c r="L119" s="460"/>
      <c r="M119" s="460"/>
      <c r="N119" s="460"/>
      <c r="O119" s="460"/>
      <c r="P119" s="460"/>
      <c r="Q119" s="460"/>
      <c r="R119" s="460"/>
      <c r="S119" s="460"/>
      <c r="T119" s="460"/>
      <c r="U119" s="460"/>
      <c r="V119" s="460"/>
      <c r="W119" s="460"/>
      <c r="X119" s="460"/>
      <c r="Y119" s="460"/>
      <c r="Z119" s="460"/>
      <c r="AA119" s="460"/>
      <c r="AB119" s="460"/>
      <c r="AC119" s="459"/>
      <c r="AD119" s="460"/>
      <c r="AE119" s="460"/>
      <c r="AF119" s="460"/>
      <c r="AG119" s="460"/>
      <c r="AH119" s="460"/>
      <c r="AI119" s="460"/>
    </row>
    <row r="120" customFormat="false" ht="12.75" hidden="false" customHeight="false" outlineLevel="0" collapsed="false">
      <c r="D120" s="459"/>
      <c r="E120" s="460"/>
      <c r="F120" s="460"/>
      <c r="G120" s="460"/>
      <c r="H120" s="460"/>
      <c r="I120" s="460"/>
      <c r="J120" s="460"/>
      <c r="K120" s="460"/>
      <c r="L120" s="460"/>
      <c r="M120" s="460"/>
      <c r="N120" s="460"/>
      <c r="O120" s="460"/>
      <c r="P120" s="460"/>
      <c r="Q120" s="460"/>
      <c r="R120" s="460"/>
      <c r="S120" s="460"/>
      <c r="T120" s="460"/>
      <c r="U120" s="460"/>
      <c r="V120" s="460"/>
      <c r="W120" s="460"/>
      <c r="X120" s="460"/>
      <c r="Y120" s="460"/>
      <c r="Z120" s="460"/>
      <c r="AA120" s="460"/>
      <c r="AB120" s="460"/>
      <c r="AC120" s="459"/>
      <c r="AD120" s="460"/>
      <c r="AE120" s="460"/>
      <c r="AF120" s="460"/>
      <c r="AG120" s="460"/>
      <c r="AH120" s="460"/>
      <c r="AI120" s="460"/>
    </row>
    <row r="121" customFormat="false" ht="12.75" hidden="false" customHeight="false" outlineLevel="0" collapsed="false">
      <c r="D121" s="459"/>
      <c r="E121" s="460"/>
      <c r="F121" s="460"/>
      <c r="G121" s="460"/>
      <c r="H121" s="460"/>
      <c r="I121" s="460"/>
      <c r="J121" s="460"/>
      <c r="K121" s="460"/>
      <c r="L121" s="460"/>
      <c r="M121" s="460"/>
      <c r="N121" s="460"/>
      <c r="O121" s="460"/>
      <c r="P121" s="460"/>
      <c r="Q121" s="460"/>
      <c r="R121" s="460"/>
      <c r="S121" s="460"/>
      <c r="T121" s="460"/>
      <c r="U121" s="460"/>
      <c r="V121" s="460"/>
      <c r="W121" s="460"/>
      <c r="X121" s="460"/>
      <c r="Y121" s="460"/>
      <c r="Z121" s="460"/>
      <c r="AA121" s="460"/>
      <c r="AB121" s="460"/>
      <c r="AC121" s="459"/>
      <c r="AD121" s="460"/>
      <c r="AE121" s="460"/>
      <c r="AF121" s="460"/>
      <c r="AG121" s="460"/>
      <c r="AH121" s="460"/>
      <c r="AI121" s="460"/>
    </row>
    <row r="122" customFormat="false" ht="12.75" hidden="false" customHeight="false" outlineLevel="0" collapsed="false">
      <c r="D122" s="459"/>
      <c r="E122" s="460"/>
      <c r="F122" s="460"/>
      <c r="G122" s="460"/>
      <c r="H122" s="460"/>
      <c r="I122" s="460"/>
      <c r="J122" s="460"/>
      <c r="K122" s="460"/>
      <c r="L122" s="460"/>
      <c r="M122" s="460"/>
      <c r="N122" s="460"/>
      <c r="O122" s="460"/>
      <c r="P122" s="460"/>
      <c r="Q122" s="460"/>
      <c r="R122" s="460"/>
      <c r="S122" s="460"/>
      <c r="T122" s="460"/>
      <c r="U122" s="460"/>
      <c r="V122" s="460"/>
      <c r="W122" s="460"/>
      <c r="X122" s="460"/>
      <c r="Y122" s="460"/>
      <c r="Z122" s="460"/>
      <c r="AA122" s="460"/>
      <c r="AB122" s="460"/>
      <c r="AC122" s="459"/>
      <c r="AD122" s="460"/>
      <c r="AE122" s="460"/>
      <c r="AF122" s="460"/>
      <c r="AG122" s="460"/>
      <c r="AH122" s="460"/>
      <c r="AI122" s="460"/>
    </row>
    <row r="123" customFormat="false" ht="12.75" hidden="false" customHeight="false" outlineLevel="0" collapsed="false">
      <c r="D123" s="459"/>
      <c r="E123" s="460"/>
      <c r="F123" s="460"/>
      <c r="G123" s="460"/>
      <c r="H123" s="460"/>
      <c r="I123" s="460"/>
      <c r="J123" s="460"/>
      <c r="K123" s="460"/>
      <c r="L123" s="460"/>
      <c r="M123" s="460"/>
      <c r="N123" s="460"/>
      <c r="O123" s="460"/>
      <c r="P123" s="460"/>
      <c r="Q123" s="460"/>
      <c r="R123" s="460"/>
      <c r="S123" s="460"/>
      <c r="T123" s="460"/>
      <c r="U123" s="460"/>
      <c r="V123" s="460"/>
      <c r="W123" s="460"/>
      <c r="X123" s="460"/>
      <c r="Y123" s="460"/>
      <c r="Z123" s="460"/>
      <c r="AA123" s="460"/>
      <c r="AB123" s="460"/>
      <c r="AC123" s="459"/>
      <c r="AD123" s="460"/>
      <c r="AE123" s="460"/>
      <c r="AF123" s="460"/>
      <c r="AG123" s="460"/>
      <c r="AH123" s="460"/>
      <c r="AI123" s="460"/>
    </row>
    <row r="124" customFormat="false" ht="12.75" hidden="false" customHeight="false" outlineLevel="0" collapsed="false">
      <c r="D124" s="459"/>
      <c r="E124" s="460"/>
      <c r="F124" s="460"/>
      <c r="G124" s="460"/>
      <c r="H124" s="460"/>
      <c r="I124" s="460"/>
      <c r="J124" s="460"/>
      <c r="K124" s="460"/>
      <c r="L124" s="460"/>
      <c r="M124" s="460"/>
      <c r="N124" s="460"/>
      <c r="O124" s="460"/>
      <c r="P124" s="460"/>
      <c r="Q124" s="460"/>
      <c r="R124" s="460"/>
      <c r="S124" s="460"/>
      <c r="T124" s="460"/>
      <c r="U124" s="460"/>
      <c r="V124" s="460"/>
      <c r="W124" s="460"/>
      <c r="X124" s="460"/>
      <c r="Y124" s="460"/>
      <c r="Z124" s="460"/>
      <c r="AA124" s="460"/>
      <c r="AB124" s="460"/>
      <c r="AC124" s="459"/>
      <c r="AD124" s="460"/>
      <c r="AE124" s="460"/>
      <c r="AF124" s="460"/>
      <c r="AG124" s="460"/>
      <c r="AH124" s="460"/>
      <c r="AI124" s="460"/>
    </row>
    <row r="125" customFormat="false" ht="12.75" hidden="false" customHeight="false" outlineLevel="0" collapsed="false">
      <c r="D125" s="459"/>
      <c r="E125" s="460"/>
      <c r="F125" s="460"/>
      <c r="G125" s="460"/>
      <c r="H125" s="460"/>
      <c r="I125" s="460"/>
      <c r="J125" s="460"/>
      <c r="K125" s="460"/>
      <c r="L125" s="460"/>
      <c r="M125" s="460"/>
      <c r="N125" s="460"/>
      <c r="O125" s="460"/>
      <c r="P125" s="460"/>
      <c r="Q125" s="460"/>
      <c r="R125" s="460"/>
      <c r="S125" s="460"/>
      <c r="T125" s="460"/>
      <c r="U125" s="460"/>
      <c r="V125" s="460"/>
      <c r="W125" s="460"/>
      <c r="X125" s="460"/>
      <c r="Y125" s="460"/>
      <c r="Z125" s="460"/>
      <c r="AA125" s="460"/>
      <c r="AB125" s="460"/>
      <c r="AC125" s="459"/>
      <c r="AD125" s="460"/>
      <c r="AE125" s="460"/>
      <c r="AF125" s="460"/>
      <c r="AG125" s="460"/>
      <c r="AH125" s="460"/>
      <c r="AI125" s="460"/>
    </row>
    <row r="126" customFormat="false" ht="12.75" hidden="false" customHeight="false" outlineLevel="0" collapsed="false">
      <c r="D126" s="459"/>
      <c r="E126" s="460"/>
      <c r="F126" s="460"/>
      <c r="G126" s="460"/>
      <c r="H126" s="460"/>
      <c r="I126" s="460"/>
      <c r="J126" s="460"/>
      <c r="K126" s="460"/>
      <c r="L126" s="460"/>
      <c r="M126" s="460"/>
      <c r="N126" s="460"/>
      <c r="O126" s="460"/>
      <c r="P126" s="460"/>
      <c r="Q126" s="460"/>
      <c r="R126" s="460"/>
      <c r="S126" s="460"/>
      <c r="T126" s="460"/>
      <c r="U126" s="460"/>
      <c r="V126" s="460"/>
      <c r="W126" s="460"/>
      <c r="X126" s="460"/>
      <c r="Y126" s="460"/>
      <c r="Z126" s="460"/>
      <c r="AA126" s="460"/>
      <c r="AB126" s="460"/>
      <c r="AC126" s="459"/>
      <c r="AD126" s="460"/>
      <c r="AE126" s="460"/>
      <c r="AF126" s="460"/>
      <c r="AG126" s="460"/>
      <c r="AH126" s="460"/>
      <c r="AI126" s="460"/>
    </row>
    <row r="127" customFormat="false" ht="12.75" hidden="false" customHeight="false" outlineLevel="0" collapsed="false">
      <c r="D127" s="459"/>
      <c r="E127" s="460"/>
      <c r="F127" s="460"/>
      <c r="G127" s="460"/>
      <c r="H127" s="460"/>
      <c r="I127" s="460"/>
      <c r="J127" s="460"/>
      <c r="K127" s="460"/>
      <c r="L127" s="460"/>
      <c r="M127" s="460"/>
      <c r="N127" s="460"/>
      <c r="O127" s="460"/>
      <c r="P127" s="460"/>
      <c r="Q127" s="460"/>
      <c r="R127" s="460"/>
      <c r="S127" s="460"/>
      <c r="T127" s="460"/>
      <c r="U127" s="460"/>
      <c r="V127" s="460"/>
      <c r="W127" s="460"/>
      <c r="X127" s="460"/>
      <c r="Y127" s="460"/>
      <c r="Z127" s="460"/>
      <c r="AA127" s="460"/>
      <c r="AB127" s="460"/>
      <c r="AC127" s="459"/>
      <c r="AD127" s="460"/>
      <c r="AE127" s="460"/>
      <c r="AF127" s="460"/>
      <c r="AG127" s="460"/>
      <c r="AH127" s="460"/>
      <c r="AI127" s="460"/>
    </row>
    <row r="128" customFormat="false" ht="12.75" hidden="false" customHeight="false" outlineLevel="0" collapsed="false">
      <c r="D128" s="459"/>
      <c r="E128" s="460"/>
      <c r="F128" s="460"/>
      <c r="G128" s="460"/>
      <c r="H128" s="460"/>
      <c r="I128" s="460"/>
      <c r="J128" s="460"/>
      <c r="K128" s="460"/>
      <c r="L128" s="460"/>
      <c r="M128" s="460"/>
      <c r="N128" s="460"/>
      <c r="O128" s="460"/>
      <c r="P128" s="460"/>
      <c r="Q128" s="460"/>
      <c r="R128" s="460"/>
      <c r="S128" s="460"/>
      <c r="T128" s="460"/>
      <c r="U128" s="460"/>
      <c r="V128" s="460"/>
      <c r="W128" s="460"/>
      <c r="X128" s="460"/>
      <c r="Y128" s="460"/>
      <c r="Z128" s="460"/>
      <c r="AA128" s="460"/>
      <c r="AB128" s="460"/>
      <c r="AC128" s="459"/>
      <c r="AD128" s="460"/>
      <c r="AE128" s="460"/>
      <c r="AF128" s="460"/>
      <c r="AG128" s="460"/>
      <c r="AH128" s="460"/>
      <c r="AI128" s="460"/>
    </row>
    <row r="129" customFormat="false" ht="12.75" hidden="false" customHeight="false" outlineLevel="0" collapsed="false">
      <c r="D129" s="459"/>
      <c r="E129" s="460"/>
      <c r="F129" s="460"/>
      <c r="G129" s="460"/>
      <c r="H129" s="460"/>
      <c r="I129" s="460"/>
      <c r="J129" s="460"/>
      <c r="K129" s="460"/>
      <c r="L129" s="460"/>
      <c r="M129" s="460"/>
      <c r="N129" s="460"/>
      <c r="O129" s="460"/>
      <c r="P129" s="460"/>
      <c r="Q129" s="460"/>
      <c r="R129" s="460"/>
      <c r="S129" s="460"/>
      <c r="T129" s="460"/>
      <c r="U129" s="460"/>
      <c r="V129" s="460"/>
      <c r="W129" s="460"/>
      <c r="X129" s="460"/>
      <c r="Y129" s="460"/>
      <c r="Z129" s="460"/>
      <c r="AA129" s="460"/>
      <c r="AB129" s="460"/>
      <c r="AC129" s="459"/>
      <c r="AD129" s="460"/>
      <c r="AE129" s="460"/>
      <c r="AF129" s="460"/>
      <c r="AG129" s="460"/>
      <c r="AH129" s="460"/>
      <c r="AI129" s="460"/>
    </row>
    <row r="130" customFormat="false" ht="12.75" hidden="false" customHeight="false" outlineLevel="0" collapsed="false">
      <c r="D130" s="459"/>
      <c r="E130" s="460"/>
      <c r="F130" s="460"/>
      <c r="G130" s="460"/>
      <c r="H130" s="460"/>
      <c r="I130" s="460"/>
      <c r="J130" s="460"/>
      <c r="K130" s="460"/>
      <c r="L130" s="460"/>
      <c r="M130" s="460"/>
      <c r="N130" s="460"/>
      <c r="O130" s="460"/>
      <c r="P130" s="460"/>
      <c r="Q130" s="460"/>
      <c r="R130" s="460"/>
      <c r="S130" s="460"/>
      <c r="T130" s="460"/>
      <c r="U130" s="460"/>
      <c r="V130" s="460"/>
      <c r="W130" s="460"/>
      <c r="X130" s="460"/>
      <c r="Y130" s="460"/>
      <c r="Z130" s="460"/>
      <c r="AA130" s="460"/>
      <c r="AB130" s="460"/>
      <c r="AC130" s="459"/>
      <c r="AD130" s="460"/>
      <c r="AE130" s="460"/>
      <c r="AF130" s="460"/>
      <c r="AG130" s="460"/>
      <c r="AH130" s="460"/>
      <c r="AI130" s="460"/>
    </row>
    <row r="131" customFormat="false" ht="12.75" hidden="false" customHeight="false" outlineLevel="0" collapsed="false">
      <c r="D131" s="459"/>
      <c r="E131" s="460"/>
      <c r="F131" s="460"/>
      <c r="G131" s="460"/>
      <c r="H131" s="460"/>
      <c r="I131" s="460"/>
      <c r="J131" s="460"/>
      <c r="K131" s="460"/>
      <c r="L131" s="460"/>
      <c r="M131" s="460"/>
      <c r="N131" s="460"/>
      <c r="O131" s="460"/>
      <c r="P131" s="460"/>
      <c r="Q131" s="460"/>
      <c r="R131" s="460"/>
      <c r="S131" s="460"/>
      <c r="T131" s="460"/>
      <c r="U131" s="460"/>
      <c r="V131" s="460"/>
      <c r="W131" s="460"/>
      <c r="X131" s="460"/>
      <c r="Y131" s="460"/>
      <c r="Z131" s="460"/>
      <c r="AA131" s="460"/>
      <c r="AB131" s="460"/>
      <c r="AC131" s="459"/>
      <c r="AD131" s="460"/>
      <c r="AE131" s="460"/>
      <c r="AF131" s="460"/>
      <c r="AG131" s="460"/>
      <c r="AH131" s="460"/>
      <c r="AI131" s="460"/>
    </row>
    <row r="132" customFormat="false" ht="12.75" hidden="false" customHeight="false" outlineLevel="0" collapsed="false">
      <c r="D132" s="459"/>
      <c r="E132" s="460"/>
      <c r="F132" s="460"/>
      <c r="G132" s="460"/>
      <c r="H132" s="460"/>
      <c r="I132" s="460"/>
      <c r="J132" s="460"/>
      <c r="K132" s="460"/>
      <c r="L132" s="460"/>
      <c r="M132" s="460"/>
      <c r="N132" s="460"/>
      <c r="O132" s="460"/>
      <c r="P132" s="460"/>
      <c r="Q132" s="460"/>
      <c r="R132" s="460"/>
      <c r="S132" s="460"/>
      <c r="T132" s="460"/>
      <c r="U132" s="460"/>
      <c r="V132" s="460"/>
      <c r="W132" s="460"/>
      <c r="X132" s="460"/>
      <c r="Y132" s="460"/>
      <c r="Z132" s="460"/>
      <c r="AA132" s="460"/>
      <c r="AB132" s="460"/>
      <c r="AC132" s="459"/>
      <c r="AD132" s="460"/>
      <c r="AE132" s="460"/>
      <c r="AF132" s="460"/>
      <c r="AG132" s="460"/>
      <c r="AH132" s="460"/>
      <c r="AI132" s="460"/>
    </row>
    <row r="133" customFormat="false" ht="12.75" hidden="false" customHeight="false" outlineLevel="0" collapsed="false">
      <c r="D133" s="459"/>
      <c r="E133" s="460"/>
      <c r="F133" s="460"/>
      <c r="G133" s="460"/>
      <c r="H133" s="460"/>
      <c r="I133" s="460"/>
      <c r="J133" s="460"/>
      <c r="K133" s="460"/>
      <c r="L133" s="460"/>
      <c r="M133" s="460"/>
      <c r="N133" s="460"/>
      <c r="O133" s="460"/>
      <c r="P133" s="460"/>
      <c r="Q133" s="460"/>
      <c r="R133" s="460"/>
      <c r="S133" s="460"/>
      <c r="T133" s="460"/>
      <c r="U133" s="460"/>
      <c r="V133" s="460"/>
      <c r="W133" s="460"/>
      <c r="X133" s="460"/>
      <c r="Y133" s="460"/>
      <c r="Z133" s="460"/>
      <c r="AA133" s="460"/>
      <c r="AB133" s="460"/>
      <c r="AC133" s="459"/>
      <c r="AD133" s="460"/>
      <c r="AE133" s="460"/>
      <c r="AF133" s="460"/>
      <c r="AG133" s="460"/>
      <c r="AH133" s="460"/>
      <c r="AI133" s="460"/>
    </row>
    <row r="134" customFormat="false" ht="12.75" hidden="false" customHeight="false" outlineLevel="0" collapsed="false">
      <c r="D134" s="459"/>
      <c r="E134" s="460"/>
      <c r="F134" s="460"/>
      <c r="G134" s="460"/>
      <c r="H134" s="460"/>
      <c r="I134" s="460"/>
      <c r="J134" s="460"/>
      <c r="K134" s="460"/>
      <c r="L134" s="460"/>
      <c r="M134" s="460"/>
      <c r="N134" s="460"/>
      <c r="O134" s="460"/>
      <c r="P134" s="460"/>
      <c r="Q134" s="460"/>
      <c r="R134" s="460"/>
      <c r="S134" s="460"/>
      <c r="T134" s="460"/>
      <c r="U134" s="460"/>
      <c r="V134" s="460"/>
      <c r="W134" s="460"/>
      <c r="X134" s="460"/>
      <c r="Y134" s="460"/>
      <c r="Z134" s="460"/>
      <c r="AA134" s="460"/>
      <c r="AB134" s="460"/>
      <c r="AC134" s="459"/>
      <c r="AD134" s="460"/>
      <c r="AE134" s="460"/>
      <c r="AF134" s="460"/>
      <c r="AG134" s="460"/>
      <c r="AH134" s="460"/>
      <c r="AI134" s="460"/>
    </row>
    <row r="135" customFormat="false" ht="12.75" hidden="false" customHeight="false" outlineLevel="0" collapsed="false">
      <c r="D135" s="459"/>
      <c r="E135" s="460"/>
      <c r="F135" s="460"/>
      <c r="G135" s="460"/>
      <c r="H135" s="460"/>
      <c r="I135" s="460"/>
      <c r="J135" s="460"/>
      <c r="K135" s="460"/>
      <c r="L135" s="460"/>
      <c r="M135" s="460"/>
      <c r="N135" s="460"/>
      <c r="O135" s="460"/>
      <c r="P135" s="460"/>
      <c r="Q135" s="460"/>
      <c r="R135" s="460"/>
      <c r="S135" s="460"/>
      <c r="T135" s="460"/>
      <c r="U135" s="460"/>
      <c r="V135" s="460"/>
      <c r="W135" s="460"/>
      <c r="X135" s="460"/>
      <c r="Y135" s="460"/>
      <c r="Z135" s="460"/>
      <c r="AA135" s="460"/>
      <c r="AB135" s="460"/>
      <c r="AC135" s="459"/>
      <c r="AD135" s="460"/>
      <c r="AE135" s="460"/>
      <c r="AF135" s="460"/>
      <c r="AG135" s="460"/>
      <c r="AH135" s="460"/>
      <c r="AI135" s="460"/>
    </row>
    <row r="136" customFormat="false" ht="12.75" hidden="false" customHeight="false" outlineLevel="0" collapsed="false">
      <c r="D136" s="459"/>
      <c r="E136" s="460"/>
      <c r="F136" s="460"/>
      <c r="G136" s="460"/>
      <c r="H136" s="460"/>
      <c r="I136" s="460"/>
      <c r="J136" s="460"/>
      <c r="K136" s="460"/>
      <c r="L136" s="460"/>
      <c r="M136" s="460"/>
      <c r="N136" s="460"/>
      <c r="O136" s="460"/>
      <c r="P136" s="460"/>
      <c r="Q136" s="460"/>
      <c r="R136" s="460"/>
      <c r="S136" s="460"/>
      <c r="T136" s="460"/>
      <c r="U136" s="460"/>
      <c r="V136" s="460"/>
      <c r="W136" s="460"/>
      <c r="X136" s="460"/>
      <c r="Y136" s="460"/>
      <c r="Z136" s="460"/>
      <c r="AA136" s="460"/>
      <c r="AB136" s="460"/>
      <c r="AC136" s="459"/>
      <c r="AD136" s="460"/>
      <c r="AE136" s="460"/>
      <c r="AF136" s="460"/>
      <c r="AG136" s="460"/>
      <c r="AH136" s="460"/>
      <c r="AI136" s="460"/>
    </row>
    <row r="137" customFormat="false" ht="12.75" hidden="false" customHeight="false" outlineLevel="0" collapsed="false">
      <c r="D137" s="459"/>
      <c r="E137" s="460"/>
      <c r="F137" s="460"/>
      <c r="G137" s="460"/>
      <c r="H137" s="460"/>
      <c r="I137" s="460"/>
      <c r="J137" s="460"/>
      <c r="K137" s="460"/>
      <c r="L137" s="460"/>
      <c r="M137" s="460"/>
      <c r="N137" s="460"/>
      <c r="O137" s="460"/>
      <c r="P137" s="460"/>
      <c r="Q137" s="460"/>
      <c r="R137" s="460"/>
      <c r="S137" s="460"/>
      <c r="T137" s="460"/>
      <c r="U137" s="460"/>
      <c r="V137" s="460"/>
      <c r="W137" s="460"/>
      <c r="X137" s="460"/>
      <c r="Y137" s="460"/>
      <c r="Z137" s="460"/>
      <c r="AA137" s="460"/>
      <c r="AB137" s="460"/>
      <c r="AC137" s="459"/>
      <c r="AD137" s="460"/>
      <c r="AE137" s="460"/>
      <c r="AF137" s="460"/>
      <c r="AG137" s="460"/>
      <c r="AH137" s="460"/>
      <c r="AI137" s="460"/>
    </row>
    <row r="138" customFormat="false" ht="12.75" hidden="false" customHeight="false" outlineLevel="0" collapsed="false">
      <c r="D138" s="459"/>
      <c r="E138" s="460"/>
      <c r="F138" s="460"/>
      <c r="G138" s="460"/>
      <c r="H138" s="460"/>
      <c r="I138" s="460"/>
      <c r="J138" s="460"/>
      <c r="K138" s="460"/>
      <c r="L138" s="460"/>
      <c r="M138" s="460"/>
      <c r="N138" s="460"/>
      <c r="O138" s="460"/>
      <c r="P138" s="460"/>
      <c r="Q138" s="460"/>
      <c r="R138" s="460"/>
      <c r="S138" s="460"/>
      <c r="T138" s="460"/>
      <c r="U138" s="460"/>
      <c r="V138" s="460"/>
      <c r="W138" s="460"/>
      <c r="X138" s="460"/>
      <c r="Y138" s="460"/>
      <c r="Z138" s="460"/>
      <c r="AA138" s="460"/>
      <c r="AB138" s="460"/>
      <c r="AC138" s="459"/>
      <c r="AD138" s="460"/>
      <c r="AE138" s="460"/>
      <c r="AF138" s="460"/>
      <c r="AG138" s="460"/>
      <c r="AH138" s="460"/>
      <c r="AI138" s="460"/>
    </row>
    <row r="139" customFormat="false" ht="12.75" hidden="false" customHeight="false" outlineLevel="0" collapsed="false">
      <c r="D139" s="459"/>
      <c r="E139" s="460"/>
      <c r="F139" s="460"/>
      <c r="G139" s="460"/>
      <c r="H139" s="460"/>
      <c r="I139" s="460"/>
      <c r="J139" s="460"/>
      <c r="K139" s="460"/>
      <c r="L139" s="460"/>
      <c r="M139" s="460"/>
      <c r="N139" s="460"/>
      <c r="O139" s="460"/>
      <c r="P139" s="460"/>
      <c r="Q139" s="460"/>
      <c r="R139" s="460"/>
      <c r="S139" s="460"/>
      <c r="T139" s="460"/>
      <c r="U139" s="460"/>
      <c r="V139" s="460"/>
      <c r="W139" s="460"/>
      <c r="X139" s="460"/>
      <c r="Y139" s="460"/>
      <c r="Z139" s="460"/>
      <c r="AA139" s="460"/>
      <c r="AB139" s="460"/>
      <c r="AC139" s="459"/>
      <c r="AD139" s="460"/>
      <c r="AE139" s="460"/>
      <c r="AF139" s="460"/>
      <c r="AG139" s="460"/>
      <c r="AH139" s="460"/>
      <c r="AI139" s="460"/>
    </row>
    <row r="140" customFormat="false" ht="12.75" hidden="false" customHeight="false" outlineLevel="0" collapsed="false">
      <c r="D140" s="459"/>
      <c r="E140" s="460"/>
      <c r="F140" s="460"/>
      <c r="G140" s="460"/>
      <c r="H140" s="460"/>
      <c r="I140" s="460"/>
      <c r="J140" s="460"/>
      <c r="K140" s="460"/>
      <c r="L140" s="460"/>
      <c r="M140" s="460"/>
      <c r="N140" s="460"/>
      <c r="O140" s="460"/>
      <c r="P140" s="460"/>
      <c r="Q140" s="460"/>
      <c r="R140" s="460"/>
      <c r="S140" s="460"/>
      <c r="T140" s="460"/>
      <c r="U140" s="460"/>
      <c r="V140" s="460"/>
      <c r="W140" s="460"/>
      <c r="X140" s="460"/>
      <c r="Y140" s="460"/>
      <c r="Z140" s="460"/>
      <c r="AA140" s="460"/>
      <c r="AB140" s="460"/>
      <c r="AC140" s="459"/>
      <c r="AD140" s="460"/>
      <c r="AE140" s="460"/>
      <c r="AF140" s="460"/>
      <c r="AG140" s="460"/>
      <c r="AH140" s="460"/>
      <c r="AI140" s="460"/>
    </row>
    <row r="141" customFormat="false" ht="12.75" hidden="false" customHeight="false" outlineLevel="0" collapsed="false">
      <c r="D141" s="459"/>
      <c r="E141" s="460"/>
      <c r="F141" s="460"/>
      <c r="G141" s="460"/>
      <c r="H141" s="460"/>
      <c r="I141" s="460"/>
      <c r="J141" s="460"/>
      <c r="K141" s="460"/>
      <c r="L141" s="460"/>
      <c r="M141" s="460"/>
      <c r="N141" s="460"/>
      <c r="O141" s="460"/>
      <c r="P141" s="460"/>
      <c r="Q141" s="460"/>
      <c r="R141" s="460"/>
      <c r="S141" s="460"/>
      <c r="T141" s="460"/>
      <c r="U141" s="460"/>
      <c r="V141" s="460"/>
      <c r="W141" s="460"/>
      <c r="X141" s="460"/>
      <c r="Y141" s="460"/>
      <c r="Z141" s="460"/>
      <c r="AA141" s="460"/>
      <c r="AB141" s="460"/>
      <c r="AC141" s="459"/>
      <c r="AD141" s="460"/>
      <c r="AE141" s="460"/>
      <c r="AF141" s="460"/>
      <c r="AG141" s="460"/>
      <c r="AH141" s="460"/>
      <c r="AI141" s="460"/>
    </row>
    <row r="142" customFormat="false" ht="12.75" hidden="false" customHeight="false" outlineLevel="0" collapsed="false">
      <c r="D142" s="459"/>
      <c r="E142" s="460"/>
      <c r="F142" s="460"/>
      <c r="G142" s="460"/>
      <c r="H142" s="460"/>
      <c r="I142" s="460"/>
      <c r="J142" s="460"/>
      <c r="K142" s="460"/>
      <c r="L142" s="460"/>
      <c r="M142" s="460"/>
      <c r="N142" s="460"/>
      <c r="O142" s="460"/>
      <c r="P142" s="460"/>
      <c r="Q142" s="460"/>
      <c r="R142" s="460"/>
      <c r="S142" s="460"/>
      <c r="T142" s="460"/>
      <c r="U142" s="460"/>
      <c r="V142" s="460"/>
      <c r="W142" s="460"/>
      <c r="X142" s="460"/>
      <c r="Y142" s="460"/>
      <c r="Z142" s="460"/>
      <c r="AA142" s="460"/>
      <c r="AB142" s="460"/>
      <c r="AC142" s="459"/>
      <c r="AD142" s="460"/>
      <c r="AE142" s="460"/>
      <c r="AF142" s="460"/>
      <c r="AG142" s="460"/>
      <c r="AH142" s="460"/>
      <c r="AI142" s="460"/>
    </row>
    <row r="143" customFormat="false" ht="12.75" hidden="false" customHeight="false" outlineLevel="0" collapsed="false">
      <c r="D143" s="459"/>
      <c r="E143" s="460"/>
      <c r="F143" s="460"/>
      <c r="G143" s="460"/>
      <c r="H143" s="460"/>
      <c r="I143" s="460"/>
      <c r="J143" s="460"/>
      <c r="K143" s="460"/>
      <c r="L143" s="460"/>
      <c r="M143" s="460"/>
      <c r="N143" s="460"/>
      <c r="O143" s="460"/>
      <c r="P143" s="460"/>
      <c r="Q143" s="460"/>
      <c r="R143" s="460"/>
      <c r="S143" s="460"/>
      <c r="T143" s="460"/>
      <c r="U143" s="460"/>
      <c r="V143" s="460"/>
      <c r="W143" s="460"/>
      <c r="X143" s="460"/>
      <c r="Y143" s="460"/>
      <c r="Z143" s="460"/>
      <c r="AA143" s="460"/>
      <c r="AB143" s="460"/>
      <c r="AC143" s="459"/>
      <c r="AD143" s="460"/>
      <c r="AE143" s="460"/>
      <c r="AF143" s="460"/>
      <c r="AG143" s="460"/>
      <c r="AH143" s="460"/>
      <c r="AI143" s="460"/>
    </row>
    <row r="144" customFormat="false" ht="12.75" hidden="false" customHeight="false" outlineLevel="0" collapsed="false">
      <c r="D144" s="459"/>
      <c r="E144" s="460"/>
      <c r="F144" s="460"/>
      <c r="G144" s="460"/>
      <c r="H144" s="460"/>
      <c r="I144" s="460"/>
      <c r="J144" s="460"/>
      <c r="K144" s="460"/>
      <c r="L144" s="460"/>
      <c r="M144" s="460"/>
      <c r="N144" s="460"/>
      <c r="O144" s="460"/>
      <c r="P144" s="460"/>
      <c r="Q144" s="460"/>
      <c r="R144" s="460"/>
      <c r="S144" s="460"/>
      <c r="T144" s="460"/>
      <c r="U144" s="460"/>
      <c r="V144" s="460"/>
      <c r="W144" s="460"/>
      <c r="X144" s="460"/>
      <c r="Y144" s="460"/>
      <c r="Z144" s="460"/>
      <c r="AA144" s="460"/>
      <c r="AB144" s="460"/>
      <c r="AC144" s="459"/>
      <c r="AD144" s="460"/>
      <c r="AE144" s="460"/>
      <c r="AF144" s="460"/>
      <c r="AG144" s="460"/>
      <c r="AH144" s="460"/>
      <c r="AI144" s="460"/>
    </row>
    <row r="145" customFormat="false" ht="12.75" hidden="false" customHeight="false" outlineLevel="0" collapsed="false">
      <c r="D145" s="459"/>
      <c r="E145" s="460"/>
      <c r="F145" s="460"/>
      <c r="G145" s="460"/>
      <c r="H145" s="460"/>
      <c r="I145" s="460"/>
      <c r="J145" s="460"/>
      <c r="K145" s="460"/>
      <c r="L145" s="460"/>
      <c r="M145" s="460"/>
      <c r="N145" s="460"/>
      <c r="O145" s="460"/>
      <c r="P145" s="460"/>
      <c r="Q145" s="460"/>
      <c r="R145" s="460"/>
      <c r="S145" s="460"/>
      <c r="T145" s="460"/>
      <c r="U145" s="460"/>
      <c r="V145" s="460"/>
      <c r="W145" s="460"/>
      <c r="X145" s="460"/>
      <c r="Y145" s="460"/>
      <c r="Z145" s="460"/>
      <c r="AA145" s="460"/>
      <c r="AB145" s="460"/>
      <c r="AC145" s="459"/>
      <c r="AD145" s="460"/>
      <c r="AE145" s="460"/>
      <c r="AF145" s="460"/>
      <c r="AG145" s="460"/>
      <c r="AH145" s="460"/>
      <c r="AI145" s="460"/>
    </row>
    <row r="146" customFormat="false" ht="12.75" hidden="false" customHeight="false" outlineLevel="0" collapsed="false">
      <c r="D146" s="459"/>
      <c r="E146" s="460"/>
      <c r="F146" s="460"/>
      <c r="G146" s="460"/>
      <c r="H146" s="460"/>
      <c r="I146" s="460"/>
      <c r="J146" s="460"/>
      <c r="K146" s="460"/>
      <c r="L146" s="460"/>
      <c r="M146" s="460"/>
      <c r="N146" s="460"/>
      <c r="O146" s="460"/>
      <c r="P146" s="460"/>
      <c r="Q146" s="460"/>
      <c r="R146" s="460"/>
      <c r="S146" s="460"/>
      <c r="T146" s="460"/>
      <c r="U146" s="460"/>
      <c r="V146" s="460"/>
      <c r="W146" s="460"/>
      <c r="X146" s="460"/>
      <c r="Y146" s="460"/>
      <c r="Z146" s="460"/>
      <c r="AA146" s="460"/>
      <c r="AB146" s="460"/>
      <c r="AC146" s="459"/>
      <c r="AD146" s="460"/>
      <c r="AE146" s="460"/>
      <c r="AF146" s="460"/>
      <c r="AG146" s="460"/>
      <c r="AH146" s="460"/>
      <c r="AI146" s="460"/>
    </row>
    <row r="147" customFormat="false" ht="12.75" hidden="false" customHeight="false" outlineLevel="0" collapsed="false">
      <c r="D147" s="459"/>
      <c r="E147" s="460"/>
      <c r="F147" s="460"/>
      <c r="G147" s="460"/>
      <c r="H147" s="460"/>
      <c r="I147" s="460"/>
      <c r="J147" s="460"/>
      <c r="K147" s="460"/>
      <c r="L147" s="460"/>
      <c r="M147" s="460"/>
      <c r="N147" s="460"/>
      <c r="O147" s="460"/>
      <c r="P147" s="460"/>
      <c r="Q147" s="460"/>
      <c r="R147" s="460"/>
      <c r="S147" s="460"/>
      <c r="T147" s="460"/>
      <c r="U147" s="460"/>
      <c r="V147" s="460"/>
      <c r="W147" s="460"/>
      <c r="X147" s="460"/>
      <c r="Y147" s="460"/>
      <c r="Z147" s="460"/>
      <c r="AA147" s="460"/>
      <c r="AB147" s="460"/>
      <c r="AC147" s="459"/>
      <c r="AD147" s="460"/>
      <c r="AE147" s="460"/>
      <c r="AF147" s="460"/>
      <c r="AG147" s="460"/>
      <c r="AH147" s="460"/>
      <c r="AI147" s="460"/>
    </row>
    <row r="148" customFormat="false" ht="12.75" hidden="false" customHeight="false" outlineLevel="0" collapsed="false">
      <c r="D148" s="459"/>
      <c r="E148" s="460"/>
      <c r="F148" s="460"/>
      <c r="G148" s="460"/>
      <c r="H148" s="460"/>
      <c r="I148" s="460"/>
      <c r="J148" s="460"/>
      <c r="K148" s="460"/>
      <c r="L148" s="460"/>
      <c r="M148" s="460"/>
      <c r="N148" s="460"/>
      <c r="O148" s="460"/>
      <c r="P148" s="460"/>
      <c r="Q148" s="460"/>
      <c r="R148" s="460"/>
      <c r="S148" s="460"/>
      <c r="T148" s="460"/>
      <c r="U148" s="460"/>
      <c r="V148" s="460"/>
      <c r="W148" s="460"/>
      <c r="X148" s="460"/>
      <c r="Y148" s="460"/>
      <c r="Z148" s="460"/>
      <c r="AA148" s="460"/>
      <c r="AB148" s="460"/>
      <c r="AC148" s="459"/>
      <c r="AD148" s="460"/>
      <c r="AE148" s="460"/>
      <c r="AF148" s="460"/>
      <c r="AG148" s="460"/>
      <c r="AH148" s="460"/>
      <c r="AI148" s="460"/>
    </row>
    <row r="149" customFormat="false" ht="12.75" hidden="false" customHeight="false" outlineLevel="0" collapsed="false">
      <c r="D149" s="459"/>
      <c r="E149" s="460"/>
      <c r="F149" s="460"/>
      <c r="G149" s="460"/>
      <c r="H149" s="460"/>
      <c r="I149" s="460"/>
      <c r="J149" s="460"/>
      <c r="K149" s="460"/>
      <c r="L149" s="460"/>
      <c r="M149" s="460"/>
      <c r="N149" s="460"/>
      <c r="O149" s="460"/>
      <c r="P149" s="460"/>
      <c r="Q149" s="460"/>
      <c r="R149" s="460"/>
      <c r="S149" s="460"/>
      <c r="T149" s="460"/>
      <c r="U149" s="460"/>
      <c r="V149" s="460"/>
      <c r="W149" s="460"/>
      <c r="X149" s="460"/>
      <c r="Y149" s="460"/>
      <c r="Z149" s="460"/>
      <c r="AA149" s="460"/>
      <c r="AB149" s="460"/>
      <c r="AC149" s="459"/>
      <c r="AD149" s="460"/>
      <c r="AE149" s="460"/>
      <c r="AF149" s="460"/>
      <c r="AG149" s="460"/>
      <c r="AH149" s="460"/>
      <c r="AI149" s="460"/>
    </row>
    <row r="150" customFormat="false" ht="12.75" hidden="false" customHeight="false" outlineLevel="0" collapsed="false">
      <c r="D150" s="459"/>
      <c r="E150" s="460"/>
      <c r="F150" s="460"/>
      <c r="G150" s="460"/>
      <c r="H150" s="460"/>
      <c r="I150" s="460"/>
      <c r="J150" s="460"/>
      <c r="K150" s="460"/>
      <c r="L150" s="460"/>
      <c r="M150" s="460"/>
      <c r="N150" s="460"/>
      <c r="O150" s="460"/>
      <c r="P150" s="460"/>
      <c r="Q150" s="460"/>
      <c r="R150" s="460"/>
      <c r="S150" s="460"/>
      <c r="T150" s="460"/>
      <c r="U150" s="460"/>
      <c r="V150" s="460"/>
      <c r="W150" s="460"/>
      <c r="X150" s="460"/>
      <c r="Y150" s="460"/>
      <c r="Z150" s="460"/>
      <c r="AA150" s="460"/>
      <c r="AB150" s="460"/>
      <c r="AC150" s="459"/>
      <c r="AD150" s="460"/>
      <c r="AE150" s="460"/>
      <c r="AF150" s="460"/>
      <c r="AG150" s="460"/>
      <c r="AH150" s="460"/>
      <c r="AI150" s="460"/>
    </row>
    <row r="151" customFormat="false" ht="12.75" hidden="false" customHeight="false" outlineLevel="0" collapsed="false">
      <c r="D151" s="459"/>
      <c r="E151" s="460"/>
      <c r="F151" s="460"/>
      <c r="G151" s="460"/>
      <c r="H151" s="460"/>
      <c r="I151" s="460"/>
      <c r="J151" s="460"/>
      <c r="K151" s="460"/>
      <c r="L151" s="460"/>
      <c r="M151" s="460"/>
      <c r="N151" s="460"/>
      <c r="O151" s="460"/>
      <c r="P151" s="460"/>
      <c r="Q151" s="460"/>
      <c r="R151" s="460"/>
      <c r="S151" s="460"/>
      <c r="T151" s="460"/>
      <c r="U151" s="460"/>
      <c r="V151" s="460"/>
      <c r="W151" s="460"/>
      <c r="X151" s="460"/>
      <c r="Y151" s="460"/>
      <c r="Z151" s="460"/>
      <c r="AA151" s="460"/>
      <c r="AB151" s="460"/>
      <c r="AC151" s="459"/>
      <c r="AD151" s="460"/>
      <c r="AE151" s="460"/>
      <c r="AF151" s="460"/>
      <c r="AG151" s="460"/>
      <c r="AH151" s="460"/>
      <c r="AI151" s="460"/>
    </row>
    <row r="152" customFormat="false" ht="12.75" hidden="false" customHeight="false" outlineLevel="0" collapsed="false">
      <c r="D152" s="459"/>
      <c r="E152" s="460"/>
      <c r="F152" s="460"/>
      <c r="G152" s="460"/>
      <c r="H152" s="460"/>
      <c r="I152" s="460"/>
      <c r="J152" s="460"/>
      <c r="K152" s="460"/>
      <c r="L152" s="460"/>
      <c r="M152" s="460"/>
      <c r="N152" s="460"/>
      <c r="O152" s="460"/>
      <c r="P152" s="460"/>
      <c r="Q152" s="460"/>
      <c r="R152" s="460"/>
      <c r="S152" s="460"/>
      <c r="T152" s="460"/>
      <c r="U152" s="460"/>
      <c r="V152" s="460"/>
      <c r="W152" s="460"/>
      <c r="X152" s="460"/>
      <c r="Y152" s="460"/>
      <c r="Z152" s="460"/>
      <c r="AA152" s="460"/>
      <c r="AB152" s="460"/>
      <c r="AC152" s="459"/>
      <c r="AD152" s="460"/>
      <c r="AE152" s="460"/>
      <c r="AF152" s="460"/>
      <c r="AG152" s="460"/>
      <c r="AH152" s="460"/>
      <c r="AI152" s="460"/>
    </row>
    <row r="153" customFormat="false" ht="12.75" hidden="false" customHeight="false" outlineLevel="0" collapsed="false">
      <c r="D153" s="459"/>
      <c r="E153" s="460"/>
      <c r="F153" s="460"/>
      <c r="G153" s="460"/>
      <c r="H153" s="460"/>
      <c r="I153" s="460"/>
      <c r="J153" s="460"/>
      <c r="K153" s="460"/>
      <c r="L153" s="460"/>
      <c r="M153" s="460"/>
      <c r="N153" s="460"/>
      <c r="O153" s="460"/>
      <c r="P153" s="460"/>
      <c r="Q153" s="460"/>
      <c r="R153" s="460"/>
      <c r="S153" s="460"/>
      <c r="T153" s="460"/>
      <c r="U153" s="460"/>
      <c r="V153" s="460"/>
      <c r="W153" s="460"/>
      <c r="X153" s="460"/>
      <c r="Y153" s="460"/>
      <c r="Z153" s="460"/>
      <c r="AA153" s="460"/>
      <c r="AB153" s="460"/>
      <c r="AC153" s="459"/>
      <c r="AD153" s="460"/>
      <c r="AE153" s="460"/>
      <c r="AF153" s="460"/>
      <c r="AG153" s="460"/>
      <c r="AH153" s="460"/>
      <c r="AI153" s="460"/>
    </row>
    <row r="154" customFormat="false" ht="12.75" hidden="false" customHeight="false" outlineLevel="0" collapsed="false">
      <c r="D154" s="459"/>
      <c r="E154" s="460"/>
      <c r="F154" s="460"/>
      <c r="G154" s="460"/>
      <c r="H154" s="460"/>
      <c r="I154" s="460"/>
      <c r="J154" s="460"/>
      <c r="K154" s="460"/>
      <c r="L154" s="460"/>
      <c r="M154" s="460"/>
      <c r="N154" s="460"/>
      <c r="O154" s="460"/>
      <c r="P154" s="460"/>
      <c r="Q154" s="460"/>
      <c r="R154" s="460"/>
      <c r="S154" s="460"/>
      <c r="T154" s="460"/>
      <c r="U154" s="460"/>
      <c r="V154" s="460"/>
      <c r="W154" s="460"/>
      <c r="X154" s="460"/>
      <c r="Y154" s="460"/>
      <c r="Z154" s="460"/>
      <c r="AA154" s="460"/>
      <c r="AB154" s="460"/>
      <c r="AC154" s="459"/>
      <c r="AD154" s="460"/>
      <c r="AE154" s="460"/>
      <c r="AF154" s="460"/>
      <c r="AG154" s="460"/>
      <c r="AH154" s="460"/>
      <c r="AI154" s="460"/>
    </row>
    <row r="155" customFormat="false" ht="12.75" hidden="false" customHeight="false" outlineLevel="0" collapsed="false">
      <c r="D155" s="459"/>
      <c r="E155" s="460"/>
      <c r="F155" s="460"/>
      <c r="G155" s="460"/>
      <c r="H155" s="460"/>
      <c r="I155" s="460"/>
      <c r="J155" s="460"/>
      <c r="K155" s="460"/>
      <c r="L155" s="460"/>
      <c r="M155" s="460"/>
      <c r="N155" s="460"/>
      <c r="O155" s="460"/>
      <c r="P155" s="460"/>
      <c r="Q155" s="460"/>
      <c r="R155" s="460"/>
      <c r="S155" s="460"/>
      <c r="T155" s="460"/>
      <c r="U155" s="460"/>
      <c r="V155" s="460"/>
      <c r="W155" s="460"/>
      <c r="X155" s="460"/>
      <c r="Y155" s="460"/>
      <c r="Z155" s="460"/>
      <c r="AA155" s="460"/>
      <c r="AB155" s="460"/>
      <c r="AC155" s="459"/>
      <c r="AD155" s="460"/>
      <c r="AE155" s="460"/>
      <c r="AF155" s="460"/>
      <c r="AG155" s="460"/>
      <c r="AH155" s="460"/>
      <c r="AI155" s="460"/>
    </row>
    <row r="156" customFormat="false" ht="12.75" hidden="false" customHeight="false" outlineLevel="0" collapsed="false">
      <c r="D156" s="459"/>
      <c r="E156" s="460"/>
      <c r="F156" s="460"/>
      <c r="G156" s="460"/>
      <c r="H156" s="460"/>
      <c r="I156" s="460"/>
      <c r="J156" s="460"/>
      <c r="K156" s="460"/>
      <c r="L156" s="460"/>
      <c r="M156" s="460"/>
      <c r="N156" s="460"/>
      <c r="O156" s="460"/>
      <c r="P156" s="460"/>
      <c r="Q156" s="460"/>
      <c r="R156" s="460"/>
      <c r="S156" s="460"/>
      <c r="T156" s="460"/>
      <c r="U156" s="460"/>
      <c r="V156" s="460"/>
      <c r="W156" s="460"/>
      <c r="X156" s="460"/>
      <c r="Y156" s="460"/>
      <c r="Z156" s="460"/>
      <c r="AA156" s="460"/>
      <c r="AB156" s="460"/>
      <c r="AC156" s="459"/>
      <c r="AD156" s="460"/>
      <c r="AE156" s="460"/>
      <c r="AF156" s="460"/>
      <c r="AG156" s="460"/>
      <c r="AH156" s="460"/>
      <c r="AI156" s="460"/>
    </row>
    <row r="157" customFormat="false" ht="12.75" hidden="false" customHeight="false" outlineLevel="0" collapsed="false">
      <c r="D157" s="459"/>
      <c r="E157" s="460"/>
      <c r="F157" s="460"/>
      <c r="G157" s="460"/>
      <c r="H157" s="460"/>
      <c r="I157" s="460"/>
      <c r="J157" s="460"/>
      <c r="K157" s="460"/>
      <c r="L157" s="460"/>
      <c r="M157" s="460"/>
      <c r="N157" s="460"/>
      <c r="O157" s="460"/>
      <c r="P157" s="460"/>
      <c r="Q157" s="460"/>
      <c r="R157" s="460"/>
      <c r="S157" s="460"/>
      <c r="T157" s="460"/>
      <c r="U157" s="460"/>
      <c r="V157" s="460"/>
      <c r="W157" s="460"/>
      <c r="X157" s="460"/>
      <c r="Y157" s="460"/>
      <c r="Z157" s="460"/>
      <c r="AA157" s="460"/>
      <c r="AB157" s="460"/>
      <c r="AC157" s="459"/>
      <c r="AD157" s="460"/>
      <c r="AE157" s="460"/>
      <c r="AF157" s="460"/>
      <c r="AG157" s="460"/>
      <c r="AH157" s="460"/>
      <c r="AI157" s="460"/>
    </row>
    <row r="158" customFormat="false" ht="12.75" hidden="false" customHeight="false" outlineLevel="0" collapsed="false">
      <c r="D158" s="459"/>
      <c r="E158" s="460"/>
      <c r="F158" s="460"/>
      <c r="G158" s="460"/>
      <c r="H158" s="460"/>
      <c r="I158" s="460"/>
      <c r="J158" s="460"/>
      <c r="K158" s="460"/>
      <c r="L158" s="460"/>
      <c r="M158" s="460"/>
      <c r="N158" s="460"/>
      <c r="O158" s="460"/>
      <c r="P158" s="460"/>
      <c r="Q158" s="460"/>
      <c r="R158" s="460"/>
      <c r="S158" s="460"/>
      <c r="T158" s="460"/>
      <c r="U158" s="460"/>
      <c r="V158" s="460"/>
      <c r="W158" s="460"/>
      <c r="X158" s="460"/>
      <c r="Y158" s="460"/>
      <c r="Z158" s="460"/>
      <c r="AA158" s="460"/>
      <c r="AB158" s="460"/>
      <c r="AC158" s="459"/>
      <c r="AD158" s="460"/>
      <c r="AE158" s="460"/>
      <c r="AF158" s="460"/>
      <c r="AG158" s="460"/>
      <c r="AH158" s="460"/>
      <c r="AI158" s="460"/>
    </row>
    <row r="159" customFormat="false" ht="12.75" hidden="false" customHeight="false" outlineLevel="0" collapsed="false">
      <c r="D159" s="459"/>
      <c r="E159" s="460"/>
      <c r="F159" s="460"/>
      <c r="G159" s="460"/>
      <c r="H159" s="460"/>
      <c r="I159" s="460"/>
      <c r="J159" s="460"/>
      <c r="K159" s="460"/>
      <c r="L159" s="460"/>
      <c r="M159" s="460"/>
      <c r="N159" s="460"/>
      <c r="O159" s="460"/>
      <c r="P159" s="460"/>
      <c r="Q159" s="460"/>
      <c r="R159" s="460"/>
      <c r="S159" s="460"/>
      <c r="T159" s="460"/>
      <c r="U159" s="460"/>
      <c r="V159" s="460"/>
      <c r="W159" s="460"/>
      <c r="X159" s="460"/>
      <c r="Y159" s="460"/>
      <c r="Z159" s="460"/>
      <c r="AA159" s="460"/>
      <c r="AB159" s="460"/>
      <c r="AC159" s="459"/>
      <c r="AD159" s="460"/>
      <c r="AE159" s="460"/>
      <c r="AF159" s="460"/>
      <c r="AG159" s="460"/>
      <c r="AH159" s="460"/>
      <c r="AI159" s="460"/>
    </row>
    <row r="160" customFormat="false" ht="12.75" hidden="false" customHeight="false" outlineLevel="0" collapsed="false">
      <c r="D160" s="459"/>
      <c r="E160" s="460"/>
      <c r="F160" s="460"/>
      <c r="G160" s="460"/>
      <c r="H160" s="460"/>
      <c r="I160" s="460"/>
      <c r="J160" s="460"/>
      <c r="K160" s="460"/>
      <c r="L160" s="460"/>
      <c r="M160" s="460"/>
      <c r="N160" s="460"/>
      <c r="O160" s="460"/>
      <c r="P160" s="460"/>
      <c r="Q160" s="460"/>
      <c r="R160" s="460"/>
      <c r="S160" s="460"/>
      <c r="T160" s="460"/>
      <c r="U160" s="460"/>
      <c r="V160" s="460"/>
      <c r="W160" s="460"/>
      <c r="X160" s="460"/>
      <c r="Y160" s="460"/>
      <c r="Z160" s="460"/>
      <c r="AA160" s="460"/>
      <c r="AB160" s="460"/>
      <c r="AC160" s="459"/>
      <c r="AD160" s="460"/>
      <c r="AE160" s="460"/>
      <c r="AF160" s="460"/>
      <c r="AG160" s="460"/>
      <c r="AH160" s="460"/>
      <c r="AI160" s="460"/>
    </row>
    <row r="161" customFormat="false" ht="12.75" hidden="false" customHeight="false" outlineLevel="0" collapsed="false">
      <c r="D161" s="459"/>
      <c r="E161" s="460"/>
      <c r="F161" s="460"/>
      <c r="G161" s="460"/>
      <c r="H161" s="460"/>
      <c r="I161" s="460"/>
      <c r="J161" s="460"/>
      <c r="K161" s="460"/>
      <c r="L161" s="460"/>
      <c r="M161" s="460"/>
      <c r="N161" s="460"/>
      <c r="O161" s="460"/>
      <c r="P161" s="460"/>
      <c r="Q161" s="460"/>
      <c r="R161" s="460"/>
      <c r="S161" s="460"/>
      <c r="T161" s="460"/>
      <c r="U161" s="460"/>
      <c r="V161" s="460"/>
      <c r="W161" s="460"/>
      <c r="X161" s="460"/>
      <c r="Y161" s="460"/>
      <c r="Z161" s="460"/>
      <c r="AA161" s="460"/>
      <c r="AB161" s="460"/>
      <c r="AC161" s="459"/>
      <c r="AD161" s="460"/>
      <c r="AE161" s="460"/>
      <c r="AF161" s="460"/>
      <c r="AG161" s="460"/>
      <c r="AH161" s="460"/>
      <c r="AI161" s="460"/>
    </row>
    <row r="162" customFormat="false" ht="12.75" hidden="false" customHeight="false" outlineLevel="0" collapsed="false">
      <c r="D162" s="459"/>
      <c r="E162" s="460"/>
      <c r="F162" s="460"/>
      <c r="G162" s="460"/>
      <c r="H162" s="460"/>
      <c r="I162" s="460"/>
      <c r="J162" s="460"/>
      <c r="K162" s="460"/>
      <c r="L162" s="460"/>
      <c r="M162" s="460"/>
      <c r="N162" s="460"/>
      <c r="O162" s="460"/>
      <c r="P162" s="460"/>
      <c r="Q162" s="460"/>
      <c r="R162" s="460"/>
      <c r="S162" s="460"/>
      <c r="T162" s="460"/>
      <c r="U162" s="460"/>
      <c r="V162" s="460"/>
      <c r="W162" s="460"/>
      <c r="X162" s="460"/>
      <c r="Y162" s="460"/>
      <c r="Z162" s="460"/>
      <c r="AA162" s="460"/>
      <c r="AB162" s="460"/>
      <c r="AC162" s="459"/>
      <c r="AD162" s="460"/>
      <c r="AE162" s="460"/>
      <c r="AF162" s="460"/>
      <c r="AG162" s="460"/>
      <c r="AH162" s="460"/>
      <c r="AI162" s="460"/>
    </row>
    <row r="163" customFormat="false" ht="12.75" hidden="false" customHeight="false" outlineLevel="0" collapsed="false">
      <c r="D163" s="459"/>
      <c r="E163" s="460"/>
      <c r="F163" s="460"/>
      <c r="G163" s="460"/>
      <c r="H163" s="460"/>
      <c r="I163" s="460"/>
      <c r="J163" s="460"/>
      <c r="K163" s="460"/>
      <c r="L163" s="460"/>
      <c r="M163" s="460"/>
      <c r="N163" s="460"/>
      <c r="O163" s="460"/>
      <c r="P163" s="460"/>
      <c r="Q163" s="460"/>
      <c r="R163" s="460"/>
      <c r="S163" s="460"/>
      <c r="T163" s="460"/>
      <c r="U163" s="460"/>
      <c r="V163" s="460"/>
      <c r="W163" s="460"/>
      <c r="X163" s="460"/>
      <c r="Y163" s="460"/>
      <c r="Z163" s="460"/>
      <c r="AA163" s="460"/>
      <c r="AB163" s="460"/>
      <c r="AC163" s="459"/>
      <c r="AD163" s="460"/>
      <c r="AE163" s="460"/>
      <c r="AF163" s="460"/>
      <c r="AG163" s="460"/>
      <c r="AH163" s="460"/>
      <c r="AI163" s="460"/>
    </row>
    <row r="164" customFormat="false" ht="12.75" hidden="false" customHeight="false" outlineLevel="0" collapsed="false">
      <c r="D164" s="459"/>
      <c r="E164" s="460"/>
      <c r="F164" s="460"/>
      <c r="G164" s="460"/>
      <c r="H164" s="460"/>
      <c r="I164" s="460"/>
      <c r="J164" s="460"/>
      <c r="K164" s="460"/>
      <c r="L164" s="460"/>
      <c r="M164" s="460"/>
      <c r="N164" s="460"/>
      <c r="O164" s="460"/>
      <c r="P164" s="460"/>
      <c r="Q164" s="460"/>
      <c r="R164" s="460"/>
      <c r="S164" s="460"/>
      <c r="T164" s="460"/>
      <c r="U164" s="460"/>
      <c r="V164" s="460"/>
      <c r="W164" s="460"/>
      <c r="X164" s="460"/>
      <c r="Y164" s="460"/>
      <c r="Z164" s="460"/>
      <c r="AA164" s="460"/>
      <c r="AB164" s="460"/>
      <c r="AC164" s="459"/>
      <c r="AD164" s="460"/>
      <c r="AE164" s="460"/>
      <c r="AF164" s="460"/>
      <c r="AG164" s="460"/>
      <c r="AH164" s="460"/>
      <c r="AI164" s="460"/>
    </row>
    <row r="165" customFormat="false" ht="12.75" hidden="false" customHeight="false" outlineLevel="0" collapsed="false">
      <c r="D165" s="459"/>
      <c r="E165" s="460"/>
      <c r="F165" s="460"/>
      <c r="G165" s="460"/>
      <c r="H165" s="460"/>
      <c r="I165" s="460"/>
      <c r="J165" s="460"/>
      <c r="K165" s="460"/>
      <c r="L165" s="460"/>
      <c r="M165" s="460"/>
      <c r="N165" s="460"/>
      <c r="O165" s="460"/>
      <c r="P165" s="460"/>
      <c r="Q165" s="460"/>
      <c r="R165" s="460"/>
      <c r="S165" s="460"/>
      <c r="T165" s="460"/>
      <c r="U165" s="460"/>
      <c r="V165" s="460"/>
      <c r="W165" s="460"/>
      <c r="X165" s="460"/>
      <c r="Y165" s="460"/>
      <c r="Z165" s="460"/>
      <c r="AA165" s="460"/>
      <c r="AB165" s="460"/>
      <c r="AC165" s="459"/>
      <c r="AD165" s="460"/>
      <c r="AE165" s="460"/>
      <c r="AF165" s="460"/>
      <c r="AG165" s="460"/>
      <c r="AH165" s="460"/>
      <c r="AI165" s="460"/>
    </row>
    <row r="166" customFormat="false" ht="12.75" hidden="false" customHeight="false" outlineLevel="0" collapsed="false">
      <c r="D166" s="459"/>
      <c r="E166" s="460"/>
      <c r="F166" s="460"/>
      <c r="G166" s="460"/>
      <c r="H166" s="460"/>
      <c r="I166" s="460"/>
      <c r="J166" s="460"/>
      <c r="K166" s="460"/>
      <c r="L166" s="460"/>
      <c r="M166" s="460"/>
      <c r="N166" s="460"/>
      <c r="O166" s="460"/>
      <c r="P166" s="460"/>
      <c r="Q166" s="460"/>
      <c r="R166" s="460"/>
      <c r="S166" s="460"/>
      <c r="T166" s="460"/>
      <c r="U166" s="460"/>
      <c r="V166" s="460"/>
      <c r="W166" s="460"/>
      <c r="X166" s="460"/>
      <c r="Y166" s="460"/>
      <c r="Z166" s="460"/>
      <c r="AA166" s="460"/>
      <c r="AB166" s="460"/>
      <c r="AC166" s="459"/>
      <c r="AD166" s="460"/>
      <c r="AE166" s="460"/>
      <c r="AF166" s="460"/>
      <c r="AG166" s="460"/>
      <c r="AH166" s="460"/>
      <c r="AI166" s="460"/>
    </row>
    <row r="167" customFormat="false" ht="12.75" hidden="false" customHeight="false" outlineLevel="0" collapsed="false">
      <c r="D167" s="459"/>
      <c r="E167" s="460"/>
      <c r="F167" s="460"/>
      <c r="G167" s="460"/>
      <c r="H167" s="460"/>
      <c r="I167" s="460"/>
      <c r="J167" s="460"/>
      <c r="K167" s="460"/>
      <c r="L167" s="460"/>
      <c r="M167" s="460"/>
      <c r="N167" s="460"/>
      <c r="O167" s="460"/>
      <c r="P167" s="460"/>
      <c r="Q167" s="460"/>
      <c r="R167" s="460"/>
      <c r="S167" s="460"/>
      <c r="T167" s="460"/>
      <c r="U167" s="460"/>
      <c r="V167" s="460"/>
      <c r="W167" s="460"/>
      <c r="X167" s="460"/>
      <c r="Y167" s="460"/>
      <c r="Z167" s="460"/>
      <c r="AA167" s="460"/>
      <c r="AB167" s="460"/>
      <c r="AC167" s="459"/>
      <c r="AD167" s="460"/>
      <c r="AE167" s="460"/>
      <c r="AF167" s="460"/>
      <c r="AG167" s="460"/>
      <c r="AH167" s="460"/>
      <c r="AI167" s="460"/>
    </row>
    <row r="168" customFormat="false" ht="12.75" hidden="false" customHeight="false" outlineLevel="0" collapsed="false">
      <c r="D168" s="459"/>
      <c r="E168" s="460"/>
      <c r="F168" s="460"/>
      <c r="G168" s="460"/>
      <c r="H168" s="460"/>
      <c r="I168" s="460"/>
      <c r="J168" s="460"/>
      <c r="K168" s="460"/>
      <c r="L168" s="460"/>
      <c r="M168" s="460"/>
      <c r="N168" s="460"/>
      <c r="O168" s="460"/>
      <c r="P168" s="460"/>
      <c r="Q168" s="460"/>
      <c r="R168" s="460"/>
      <c r="S168" s="460"/>
      <c r="T168" s="460"/>
      <c r="U168" s="460"/>
      <c r="V168" s="460"/>
      <c r="W168" s="460"/>
      <c r="X168" s="460"/>
      <c r="Y168" s="460"/>
      <c r="Z168" s="460"/>
      <c r="AA168" s="460"/>
      <c r="AB168" s="460"/>
      <c r="AC168" s="459"/>
      <c r="AD168" s="460"/>
      <c r="AE168" s="460"/>
      <c r="AF168" s="460"/>
      <c r="AG168" s="460"/>
      <c r="AH168" s="460"/>
      <c r="AI168" s="460"/>
    </row>
    <row r="169" customFormat="false" ht="12.75" hidden="false" customHeight="false" outlineLevel="0" collapsed="false">
      <c r="D169" s="459"/>
      <c r="E169" s="460"/>
      <c r="F169" s="460"/>
      <c r="G169" s="460"/>
      <c r="H169" s="460"/>
      <c r="I169" s="460"/>
      <c r="J169" s="460"/>
      <c r="K169" s="460"/>
      <c r="L169" s="460"/>
      <c r="M169" s="460"/>
      <c r="N169" s="460"/>
      <c r="O169" s="460"/>
      <c r="P169" s="460"/>
      <c r="Q169" s="460"/>
      <c r="R169" s="460"/>
      <c r="S169" s="460"/>
      <c r="T169" s="460"/>
      <c r="U169" s="460"/>
      <c r="V169" s="460"/>
      <c r="W169" s="460"/>
      <c r="X169" s="460"/>
      <c r="Y169" s="460"/>
      <c r="Z169" s="460"/>
      <c r="AA169" s="460"/>
      <c r="AB169" s="460"/>
      <c r="AC169" s="459"/>
      <c r="AD169" s="460"/>
      <c r="AE169" s="460"/>
      <c r="AF169" s="460"/>
      <c r="AG169" s="460"/>
      <c r="AH169" s="460"/>
      <c r="AI169" s="460"/>
    </row>
    <row r="170" customFormat="false" ht="12.75" hidden="false" customHeight="false" outlineLevel="0" collapsed="false">
      <c r="D170" s="459"/>
      <c r="E170" s="460"/>
      <c r="F170" s="460"/>
      <c r="G170" s="460"/>
      <c r="H170" s="460"/>
      <c r="I170" s="460"/>
      <c r="J170" s="460"/>
      <c r="K170" s="460"/>
      <c r="L170" s="460"/>
      <c r="M170" s="460"/>
      <c r="N170" s="460"/>
      <c r="O170" s="460"/>
      <c r="P170" s="460"/>
      <c r="Q170" s="460"/>
      <c r="R170" s="460"/>
      <c r="S170" s="460"/>
      <c r="T170" s="460"/>
      <c r="U170" s="460"/>
      <c r="V170" s="460"/>
      <c r="W170" s="460"/>
      <c r="X170" s="460"/>
      <c r="Y170" s="460"/>
      <c r="Z170" s="460"/>
      <c r="AA170" s="460"/>
      <c r="AB170" s="460"/>
      <c r="AC170" s="459"/>
      <c r="AD170" s="460"/>
      <c r="AE170" s="460"/>
      <c r="AF170" s="460"/>
      <c r="AG170" s="460"/>
      <c r="AH170" s="460"/>
      <c r="AI170" s="460"/>
    </row>
    <row r="171" customFormat="false" ht="12.75" hidden="false" customHeight="false" outlineLevel="0" collapsed="false">
      <c r="D171" s="459"/>
      <c r="E171" s="460"/>
      <c r="F171" s="460"/>
      <c r="G171" s="460"/>
      <c r="H171" s="460"/>
      <c r="I171" s="460"/>
      <c r="J171" s="460"/>
      <c r="K171" s="460"/>
      <c r="L171" s="460"/>
      <c r="M171" s="460"/>
      <c r="N171" s="460"/>
      <c r="O171" s="460"/>
      <c r="P171" s="460"/>
      <c r="Q171" s="460"/>
      <c r="R171" s="460"/>
      <c r="S171" s="460"/>
      <c r="T171" s="460"/>
      <c r="U171" s="460"/>
      <c r="V171" s="460"/>
      <c r="W171" s="460"/>
      <c r="X171" s="460"/>
      <c r="Y171" s="460"/>
      <c r="Z171" s="460"/>
      <c r="AA171" s="460"/>
      <c r="AB171" s="460"/>
      <c r="AC171" s="459"/>
      <c r="AD171" s="460"/>
      <c r="AE171" s="460"/>
      <c r="AF171" s="460"/>
      <c r="AG171" s="460"/>
      <c r="AH171" s="460"/>
      <c r="AI171" s="460"/>
    </row>
    <row r="172" customFormat="false" ht="12.75" hidden="false" customHeight="false" outlineLevel="0" collapsed="false">
      <c r="D172" s="459"/>
      <c r="E172" s="460"/>
      <c r="F172" s="460"/>
      <c r="G172" s="460"/>
      <c r="H172" s="460"/>
      <c r="I172" s="460"/>
      <c r="J172" s="460"/>
      <c r="K172" s="460"/>
      <c r="L172" s="460"/>
      <c r="M172" s="460"/>
      <c r="N172" s="460"/>
      <c r="O172" s="460"/>
      <c r="P172" s="460"/>
      <c r="Q172" s="460"/>
      <c r="R172" s="460"/>
      <c r="S172" s="460"/>
      <c r="T172" s="460"/>
      <c r="U172" s="460"/>
      <c r="V172" s="460"/>
      <c r="W172" s="460"/>
      <c r="X172" s="460"/>
      <c r="Y172" s="460"/>
      <c r="Z172" s="460"/>
      <c r="AA172" s="460"/>
      <c r="AB172" s="460"/>
      <c r="AC172" s="459"/>
      <c r="AD172" s="460"/>
      <c r="AE172" s="460"/>
      <c r="AF172" s="460"/>
      <c r="AG172" s="460"/>
      <c r="AH172" s="460"/>
      <c r="AI172" s="460"/>
    </row>
    <row r="173" customFormat="false" ht="12.75" hidden="false" customHeight="false" outlineLevel="0" collapsed="false">
      <c r="D173" s="459"/>
      <c r="E173" s="460"/>
      <c r="F173" s="460"/>
      <c r="G173" s="460"/>
      <c r="H173" s="460"/>
      <c r="I173" s="460"/>
      <c r="J173" s="460"/>
      <c r="K173" s="460"/>
      <c r="L173" s="460"/>
      <c r="M173" s="460"/>
      <c r="N173" s="460"/>
      <c r="O173" s="460"/>
      <c r="P173" s="460"/>
      <c r="Q173" s="460"/>
      <c r="R173" s="460"/>
      <c r="S173" s="460"/>
      <c r="T173" s="460"/>
      <c r="U173" s="460"/>
      <c r="V173" s="460"/>
      <c r="W173" s="460"/>
      <c r="X173" s="460"/>
      <c r="Y173" s="460"/>
      <c r="Z173" s="460"/>
      <c r="AA173" s="460"/>
      <c r="AB173" s="460"/>
      <c r="AC173" s="459"/>
      <c r="AD173" s="460"/>
      <c r="AE173" s="460"/>
      <c r="AF173" s="460"/>
      <c r="AG173" s="460"/>
      <c r="AH173" s="460"/>
      <c r="AI173" s="460"/>
    </row>
    <row r="174" customFormat="false" ht="12.75" hidden="false" customHeight="false" outlineLevel="0" collapsed="false">
      <c r="D174" s="459"/>
      <c r="E174" s="460"/>
      <c r="F174" s="460"/>
      <c r="G174" s="460"/>
      <c r="H174" s="460"/>
      <c r="I174" s="460"/>
      <c r="J174" s="460"/>
      <c r="K174" s="460"/>
      <c r="L174" s="460"/>
      <c r="M174" s="460"/>
      <c r="N174" s="460"/>
      <c r="O174" s="460"/>
      <c r="P174" s="460"/>
      <c r="Q174" s="460"/>
      <c r="R174" s="460"/>
      <c r="S174" s="460"/>
      <c r="T174" s="460"/>
      <c r="U174" s="460"/>
      <c r="V174" s="460"/>
      <c r="W174" s="460"/>
      <c r="X174" s="460"/>
      <c r="Y174" s="460"/>
      <c r="Z174" s="460"/>
      <c r="AA174" s="460"/>
      <c r="AB174" s="460"/>
      <c r="AC174" s="459"/>
      <c r="AD174" s="460"/>
      <c r="AE174" s="460"/>
      <c r="AF174" s="460"/>
      <c r="AG174" s="460"/>
      <c r="AH174" s="460"/>
      <c r="AI174" s="460"/>
    </row>
    <row r="175" customFormat="false" ht="12.75" hidden="false" customHeight="false" outlineLevel="0" collapsed="false">
      <c r="D175" s="459"/>
      <c r="E175" s="460"/>
      <c r="F175" s="460"/>
      <c r="G175" s="460"/>
      <c r="H175" s="460"/>
      <c r="I175" s="460"/>
      <c r="J175" s="460"/>
      <c r="K175" s="460"/>
      <c r="L175" s="460"/>
      <c r="M175" s="460"/>
      <c r="N175" s="460"/>
      <c r="O175" s="460"/>
      <c r="P175" s="460"/>
      <c r="Q175" s="460"/>
      <c r="R175" s="460"/>
      <c r="S175" s="460"/>
      <c r="T175" s="460"/>
      <c r="U175" s="460"/>
      <c r="V175" s="460"/>
      <c r="W175" s="460"/>
      <c r="X175" s="460"/>
      <c r="Y175" s="460"/>
      <c r="Z175" s="460"/>
      <c r="AA175" s="460"/>
      <c r="AB175" s="460"/>
      <c r="AC175" s="459"/>
      <c r="AD175" s="460"/>
      <c r="AE175" s="460"/>
      <c r="AF175" s="460"/>
      <c r="AG175" s="460"/>
      <c r="AH175" s="460"/>
      <c r="AI175" s="460"/>
    </row>
    <row r="176" customFormat="false" ht="12.75" hidden="false" customHeight="false" outlineLevel="0" collapsed="false">
      <c r="D176" s="459"/>
      <c r="E176" s="460"/>
      <c r="F176" s="460"/>
      <c r="G176" s="460"/>
      <c r="H176" s="460"/>
      <c r="I176" s="460"/>
      <c r="J176" s="460"/>
      <c r="K176" s="460"/>
      <c r="L176" s="460"/>
      <c r="M176" s="460"/>
      <c r="N176" s="460"/>
      <c r="O176" s="460"/>
      <c r="P176" s="460"/>
      <c r="Q176" s="460"/>
      <c r="R176" s="460"/>
      <c r="S176" s="460"/>
      <c r="T176" s="460"/>
      <c r="U176" s="460"/>
      <c r="V176" s="460"/>
      <c r="W176" s="460"/>
      <c r="X176" s="460"/>
      <c r="Y176" s="460"/>
      <c r="Z176" s="460"/>
      <c r="AA176" s="460"/>
      <c r="AB176" s="460"/>
      <c r="AC176" s="459"/>
      <c r="AD176" s="460"/>
      <c r="AE176" s="460"/>
      <c r="AF176" s="460"/>
      <c r="AG176" s="460"/>
      <c r="AH176" s="460"/>
      <c r="AI176" s="460"/>
    </row>
    <row r="177" customFormat="false" ht="12.75" hidden="false" customHeight="false" outlineLevel="0" collapsed="false">
      <c r="D177" s="459"/>
      <c r="E177" s="460"/>
      <c r="F177" s="460"/>
      <c r="G177" s="460"/>
      <c r="H177" s="460"/>
      <c r="I177" s="460"/>
      <c r="J177" s="460"/>
      <c r="K177" s="460"/>
      <c r="L177" s="460"/>
      <c r="M177" s="460"/>
      <c r="N177" s="460"/>
      <c r="O177" s="460"/>
      <c r="P177" s="460"/>
      <c r="Q177" s="460"/>
      <c r="R177" s="460"/>
      <c r="S177" s="460"/>
      <c r="T177" s="460"/>
      <c r="U177" s="460"/>
      <c r="V177" s="460"/>
      <c r="W177" s="460"/>
      <c r="X177" s="460"/>
      <c r="Y177" s="460"/>
      <c r="Z177" s="460"/>
      <c r="AA177" s="460"/>
      <c r="AB177" s="460"/>
      <c r="AC177" s="459"/>
      <c r="AD177" s="460"/>
      <c r="AE177" s="460"/>
      <c r="AF177" s="460"/>
      <c r="AG177" s="460"/>
      <c r="AH177" s="460"/>
      <c r="AI177" s="460"/>
    </row>
    <row r="178" customFormat="false" ht="12.75" hidden="false" customHeight="false" outlineLevel="0" collapsed="false">
      <c r="D178" s="459"/>
      <c r="E178" s="460"/>
      <c r="F178" s="460"/>
      <c r="G178" s="460"/>
      <c r="H178" s="460"/>
      <c r="I178" s="460"/>
      <c r="J178" s="460"/>
      <c r="K178" s="460"/>
      <c r="L178" s="460"/>
      <c r="M178" s="460"/>
      <c r="N178" s="460"/>
      <c r="O178" s="460"/>
      <c r="P178" s="460"/>
      <c r="Q178" s="460"/>
      <c r="R178" s="460"/>
      <c r="S178" s="460"/>
      <c r="T178" s="460"/>
      <c r="U178" s="460"/>
      <c r="V178" s="460"/>
      <c r="W178" s="460"/>
      <c r="X178" s="460"/>
      <c r="Y178" s="460"/>
      <c r="Z178" s="460"/>
      <c r="AA178" s="460"/>
      <c r="AB178" s="460"/>
      <c r="AC178" s="459"/>
      <c r="AD178" s="460"/>
      <c r="AE178" s="460"/>
      <c r="AF178" s="460"/>
      <c r="AG178" s="460"/>
      <c r="AH178" s="460"/>
      <c r="AI178" s="460"/>
    </row>
    <row r="179" customFormat="false" ht="12.75" hidden="false" customHeight="false" outlineLevel="0" collapsed="false">
      <c r="D179" s="459"/>
      <c r="E179" s="460"/>
      <c r="F179" s="460"/>
      <c r="G179" s="460"/>
      <c r="H179" s="460"/>
      <c r="I179" s="460"/>
      <c r="J179" s="460"/>
      <c r="K179" s="460"/>
      <c r="L179" s="460"/>
      <c r="M179" s="460"/>
      <c r="N179" s="460"/>
      <c r="O179" s="460"/>
      <c r="P179" s="460"/>
      <c r="Q179" s="460"/>
      <c r="R179" s="460"/>
      <c r="S179" s="460"/>
      <c r="T179" s="460"/>
      <c r="U179" s="460"/>
      <c r="V179" s="460"/>
      <c r="W179" s="460"/>
      <c r="X179" s="460"/>
      <c r="Y179" s="460"/>
      <c r="Z179" s="460"/>
      <c r="AA179" s="460"/>
      <c r="AB179" s="460"/>
      <c r="AC179" s="459"/>
      <c r="AD179" s="460"/>
      <c r="AE179" s="460"/>
      <c r="AF179" s="460"/>
      <c r="AG179" s="460"/>
      <c r="AH179" s="460"/>
      <c r="AI179" s="460"/>
    </row>
    <row r="180" customFormat="false" ht="12.75" hidden="false" customHeight="false" outlineLevel="0" collapsed="false">
      <c r="D180" s="459"/>
      <c r="E180" s="460"/>
      <c r="F180" s="460"/>
      <c r="G180" s="460"/>
      <c r="H180" s="460"/>
      <c r="I180" s="460"/>
      <c r="J180" s="460"/>
      <c r="K180" s="460"/>
      <c r="L180" s="460"/>
      <c r="M180" s="460"/>
      <c r="N180" s="460"/>
      <c r="O180" s="460"/>
      <c r="P180" s="460"/>
      <c r="Q180" s="460"/>
      <c r="R180" s="460"/>
      <c r="S180" s="460"/>
      <c r="T180" s="460"/>
      <c r="U180" s="460"/>
      <c r="V180" s="460"/>
      <c r="W180" s="460"/>
      <c r="X180" s="460"/>
      <c r="Y180" s="460"/>
      <c r="Z180" s="460"/>
      <c r="AA180" s="460"/>
      <c r="AB180" s="460"/>
      <c r="AC180" s="459"/>
      <c r="AD180" s="460"/>
      <c r="AE180" s="460"/>
      <c r="AF180" s="460"/>
      <c r="AG180" s="460"/>
      <c r="AH180" s="460"/>
      <c r="AI180" s="460"/>
    </row>
    <row r="181" customFormat="false" ht="12.75" hidden="false" customHeight="false" outlineLevel="0" collapsed="false">
      <c r="D181" s="459"/>
      <c r="E181" s="460"/>
      <c r="F181" s="460"/>
      <c r="G181" s="460"/>
      <c r="H181" s="460"/>
      <c r="I181" s="460"/>
      <c r="J181" s="460"/>
      <c r="K181" s="460"/>
      <c r="L181" s="460"/>
      <c r="M181" s="460"/>
      <c r="N181" s="460"/>
      <c r="O181" s="460"/>
      <c r="P181" s="460"/>
      <c r="Q181" s="460"/>
      <c r="R181" s="460"/>
      <c r="S181" s="460"/>
      <c r="T181" s="460"/>
      <c r="U181" s="460"/>
      <c r="V181" s="460"/>
      <c r="W181" s="460"/>
      <c r="X181" s="460"/>
      <c r="Y181" s="460"/>
      <c r="Z181" s="460"/>
      <c r="AA181" s="460"/>
      <c r="AB181" s="460"/>
      <c r="AC181" s="459"/>
      <c r="AD181" s="460"/>
      <c r="AE181" s="460"/>
      <c r="AF181" s="460"/>
      <c r="AG181" s="460"/>
      <c r="AH181" s="460"/>
      <c r="AI181" s="460"/>
    </row>
    <row r="182" customFormat="false" ht="12.75" hidden="false" customHeight="false" outlineLevel="0" collapsed="false">
      <c r="D182" s="459"/>
      <c r="E182" s="460"/>
      <c r="F182" s="460"/>
      <c r="G182" s="460"/>
      <c r="H182" s="460"/>
      <c r="I182" s="460"/>
      <c r="J182" s="460"/>
      <c r="K182" s="460"/>
      <c r="L182" s="460"/>
      <c r="M182" s="460"/>
      <c r="N182" s="460"/>
      <c r="O182" s="460"/>
      <c r="P182" s="460"/>
      <c r="Q182" s="460"/>
      <c r="R182" s="460"/>
      <c r="S182" s="460"/>
      <c r="T182" s="460"/>
      <c r="U182" s="460"/>
      <c r="V182" s="460"/>
      <c r="W182" s="460"/>
      <c r="X182" s="460"/>
      <c r="Y182" s="460"/>
      <c r="Z182" s="460"/>
      <c r="AA182" s="460"/>
      <c r="AB182" s="460"/>
      <c r="AC182" s="459"/>
      <c r="AD182" s="460"/>
      <c r="AE182" s="460"/>
      <c r="AF182" s="460"/>
      <c r="AG182" s="460"/>
      <c r="AH182" s="460"/>
      <c r="AI182" s="460"/>
    </row>
    <row r="183" customFormat="false" ht="12.75" hidden="false" customHeight="false" outlineLevel="0" collapsed="false">
      <c r="D183" s="459"/>
      <c r="E183" s="460"/>
      <c r="F183" s="460"/>
      <c r="G183" s="460"/>
      <c r="H183" s="460"/>
      <c r="I183" s="460"/>
      <c r="J183" s="460"/>
      <c r="K183" s="460"/>
      <c r="L183" s="460"/>
      <c r="M183" s="460"/>
      <c r="N183" s="460"/>
      <c r="O183" s="460"/>
      <c r="P183" s="460"/>
      <c r="Q183" s="460"/>
      <c r="R183" s="460"/>
      <c r="S183" s="460"/>
      <c r="T183" s="460"/>
      <c r="U183" s="460"/>
      <c r="V183" s="460"/>
      <c r="W183" s="460"/>
      <c r="X183" s="460"/>
      <c r="Y183" s="460"/>
      <c r="Z183" s="460"/>
      <c r="AA183" s="460"/>
      <c r="AB183" s="460"/>
      <c r="AC183" s="459"/>
      <c r="AD183" s="460"/>
      <c r="AE183" s="460"/>
      <c r="AF183" s="460"/>
      <c r="AG183" s="460"/>
      <c r="AH183" s="460"/>
      <c r="AI183" s="460"/>
    </row>
    <row r="184" customFormat="false" ht="12.75" hidden="false" customHeight="false" outlineLevel="0" collapsed="false">
      <c r="D184" s="459"/>
      <c r="E184" s="460"/>
      <c r="F184" s="460"/>
      <c r="G184" s="460"/>
      <c r="H184" s="460"/>
      <c r="I184" s="460"/>
      <c r="J184" s="460"/>
      <c r="K184" s="460"/>
      <c r="L184" s="460"/>
      <c r="M184" s="460"/>
      <c r="N184" s="460"/>
      <c r="O184" s="460"/>
      <c r="P184" s="460"/>
      <c r="Q184" s="460"/>
      <c r="R184" s="460"/>
      <c r="S184" s="460"/>
      <c r="T184" s="460"/>
      <c r="U184" s="460"/>
      <c r="V184" s="460"/>
      <c r="W184" s="460"/>
      <c r="X184" s="460"/>
      <c r="Y184" s="460"/>
      <c r="Z184" s="460"/>
      <c r="AA184" s="460"/>
      <c r="AB184" s="460"/>
      <c r="AC184" s="459"/>
      <c r="AD184" s="460"/>
      <c r="AE184" s="460"/>
      <c r="AF184" s="460"/>
      <c r="AG184" s="460"/>
      <c r="AH184" s="460"/>
      <c r="AI184" s="460"/>
    </row>
    <row r="185" customFormat="false" ht="12.75" hidden="false" customHeight="false" outlineLevel="0" collapsed="false">
      <c r="D185" s="459"/>
      <c r="E185" s="460"/>
      <c r="F185" s="460"/>
      <c r="G185" s="460"/>
      <c r="H185" s="460"/>
      <c r="I185" s="460"/>
      <c r="J185" s="460"/>
      <c r="K185" s="460"/>
      <c r="L185" s="460"/>
      <c r="M185" s="460"/>
      <c r="N185" s="460"/>
      <c r="O185" s="460"/>
      <c r="P185" s="460"/>
      <c r="Q185" s="460"/>
      <c r="R185" s="460"/>
      <c r="S185" s="460"/>
      <c r="T185" s="460"/>
      <c r="U185" s="460"/>
      <c r="V185" s="460"/>
      <c r="W185" s="460"/>
      <c r="X185" s="460"/>
      <c r="Y185" s="460"/>
      <c r="Z185" s="460"/>
      <c r="AA185" s="460"/>
      <c r="AB185" s="460"/>
      <c r="AC185" s="459"/>
      <c r="AD185" s="460"/>
      <c r="AE185" s="460"/>
      <c r="AF185" s="460"/>
      <c r="AG185" s="460"/>
      <c r="AH185" s="460"/>
      <c r="AI185" s="460"/>
    </row>
    <row r="186" customFormat="false" ht="12.75" hidden="false" customHeight="false" outlineLevel="0" collapsed="false">
      <c r="D186" s="459"/>
      <c r="E186" s="460"/>
      <c r="F186" s="460"/>
      <c r="G186" s="460"/>
      <c r="H186" s="460"/>
      <c r="I186" s="460"/>
      <c r="J186" s="460"/>
      <c r="K186" s="460"/>
      <c r="L186" s="460"/>
      <c r="M186" s="460"/>
      <c r="N186" s="460"/>
      <c r="O186" s="460"/>
      <c r="P186" s="460"/>
      <c r="Q186" s="460"/>
      <c r="R186" s="460"/>
      <c r="S186" s="460"/>
      <c r="T186" s="460"/>
      <c r="U186" s="460"/>
      <c r="V186" s="460"/>
      <c r="W186" s="460"/>
      <c r="X186" s="460"/>
      <c r="Y186" s="460"/>
      <c r="Z186" s="460"/>
      <c r="AA186" s="460"/>
      <c r="AB186" s="460"/>
      <c r="AC186" s="459"/>
      <c r="AD186" s="460"/>
      <c r="AE186" s="460"/>
      <c r="AF186" s="460"/>
      <c r="AG186" s="460"/>
      <c r="AH186" s="460"/>
      <c r="AI186" s="460"/>
    </row>
    <row r="187" customFormat="false" ht="12.75" hidden="false" customHeight="false" outlineLevel="0" collapsed="false">
      <c r="D187" s="459"/>
      <c r="E187" s="460"/>
      <c r="F187" s="460"/>
      <c r="G187" s="460"/>
      <c r="H187" s="460"/>
      <c r="I187" s="460"/>
      <c r="J187" s="460"/>
      <c r="K187" s="460"/>
      <c r="L187" s="460"/>
      <c r="M187" s="460"/>
      <c r="N187" s="460"/>
      <c r="O187" s="460"/>
      <c r="P187" s="460"/>
      <c r="Q187" s="460"/>
      <c r="R187" s="460"/>
      <c r="S187" s="460"/>
      <c r="T187" s="460"/>
      <c r="U187" s="460"/>
      <c r="V187" s="460"/>
      <c r="W187" s="460"/>
      <c r="X187" s="460"/>
      <c r="Y187" s="460"/>
      <c r="Z187" s="460"/>
      <c r="AA187" s="460"/>
      <c r="AB187" s="460"/>
      <c r="AC187" s="459"/>
      <c r="AD187" s="460"/>
      <c r="AE187" s="460"/>
      <c r="AF187" s="460"/>
      <c r="AG187" s="460"/>
      <c r="AH187" s="460"/>
      <c r="AI187" s="460"/>
    </row>
    <row r="188" customFormat="false" ht="12.75" hidden="false" customHeight="false" outlineLevel="0" collapsed="false">
      <c r="D188" s="459"/>
      <c r="E188" s="460"/>
      <c r="F188" s="460"/>
      <c r="G188" s="460"/>
      <c r="H188" s="460"/>
      <c r="I188" s="460"/>
      <c r="J188" s="460"/>
      <c r="K188" s="460"/>
      <c r="L188" s="460"/>
      <c r="M188" s="460"/>
      <c r="N188" s="460"/>
      <c r="O188" s="460"/>
      <c r="P188" s="460"/>
      <c r="Q188" s="460"/>
      <c r="R188" s="460"/>
      <c r="S188" s="460"/>
      <c r="T188" s="460"/>
      <c r="U188" s="460"/>
      <c r="V188" s="460"/>
      <c r="W188" s="460"/>
      <c r="X188" s="460"/>
      <c r="Y188" s="460"/>
      <c r="Z188" s="460"/>
      <c r="AA188" s="460"/>
      <c r="AB188" s="460"/>
      <c r="AC188" s="459"/>
      <c r="AD188" s="460"/>
      <c r="AE188" s="460"/>
      <c r="AF188" s="460"/>
      <c r="AG188" s="460"/>
      <c r="AH188" s="460"/>
      <c r="AI188" s="460"/>
    </row>
    <row r="189" customFormat="false" ht="12.75" hidden="false" customHeight="false" outlineLevel="0" collapsed="false">
      <c r="D189" s="459"/>
      <c r="E189" s="460"/>
      <c r="F189" s="460"/>
      <c r="G189" s="460"/>
      <c r="H189" s="460"/>
      <c r="I189" s="460"/>
      <c r="J189" s="460"/>
      <c r="K189" s="460"/>
      <c r="L189" s="460"/>
      <c r="M189" s="460"/>
      <c r="N189" s="460"/>
      <c r="O189" s="460"/>
      <c r="P189" s="460"/>
      <c r="Q189" s="460"/>
      <c r="R189" s="460"/>
      <c r="S189" s="460"/>
      <c r="T189" s="460"/>
      <c r="U189" s="460"/>
      <c r="V189" s="460"/>
      <c r="W189" s="460"/>
      <c r="X189" s="460"/>
      <c r="Y189" s="460"/>
      <c r="Z189" s="460"/>
      <c r="AA189" s="460"/>
      <c r="AB189" s="460"/>
      <c r="AC189" s="459"/>
      <c r="AD189" s="460"/>
      <c r="AE189" s="460"/>
      <c r="AF189" s="460"/>
      <c r="AG189" s="460"/>
      <c r="AH189" s="460"/>
      <c r="AI189" s="460"/>
    </row>
    <row r="190" customFormat="false" ht="12.75" hidden="false" customHeight="false" outlineLevel="0" collapsed="false">
      <c r="D190" s="459"/>
      <c r="E190" s="460"/>
      <c r="F190" s="460"/>
      <c r="G190" s="460"/>
      <c r="H190" s="460"/>
      <c r="I190" s="460"/>
      <c r="J190" s="460"/>
      <c r="K190" s="460"/>
      <c r="L190" s="460"/>
      <c r="M190" s="460"/>
      <c r="N190" s="460"/>
      <c r="O190" s="460"/>
      <c r="P190" s="460"/>
      <c r="Q190" s="460"/>
      <c r="R190" s="460"/>
      <c r="S190" s="460"/>
      <c r="T190" s="460"/>
      <c r="U190" s="460"/>
      <c r="V190" s="460"/>
      <c r="W190" s="460"/>
      <c r="X190" s="460"/>
      <c r="Y190" s="460"/>
      <c r="Z190" s="460"/>
      <c r="AA190" s="460"/>
      <c r="AB190" s="460"/>
      <c r="AC190" s="459"/>
      <c r="AD190" s="460"/>
      <c r="AE190" s="460"/>
      <c r="AF190" s="460"/>
      <c r="AG190" s="460"/>
      <c r="AH190" s="460"/>
      <c r="AI190" s="460"/>
    </row>
    <row r="191" customFormat="false" ht="12.75" hidden="false" customHeight="false" outlineLevel="0" collapsed="false">
      <c r="D191" s="459"/>
      <c r="E191" s="460"/>
      <c r="F191" s="460"/>
      <c r="G191" s="460"/>
      <c r="H191" s="460"/>
      <c r="I191" s="460"/>
      <c r="J191" s="460"/>
      <c r="K191" s="460"/>
      <c r="L191" s="460"/>
      <c r="M191" s="460"/>
      <c r="N191" s="460"/>
      <c r="O191" s="460"/>
      <c r="P191" s="460"/>
      <c r="Q191" s="460"/>
      <c r="R191" s="460"/>
      <c r="S191" s="460"/>
      <c r="T191" s="460"/>
      <c r="U191" s="460"/>
      <c r="V191" s="460"/>
      <c r="W191" s="460"/>
      <c r="X191" s="460"/>
      <c r="Y191" s="460"/>
      <c r="Z191" s="460"/>
      <c r="AA191" s="460"/>
      <c r="AB191" s="460"/>
      <c r="AC191" s="459"/>
      <c r="AD191" s="460"/>
      <c r="AE191" s="460"/>
      <c r="AF191" s="460"/>
      <c r="AG191" s="460"/>
      <c r="AH191" s="460"/>
      <c r="AI191" s="460"/>
    </row>
    <row r="192" customFormat="false" ht="12.75" hidden="false" customHeight="false" outlineLevel="0" collapsed="false">
      <c r="D192" s="459"/>
      <c r="E192" s="460"/>
      <c r="F192" s="460"/>
      <c r="G192" s="460"/>
      <c r="H192" s="460"/>
      <c r="I192" s="460"/>
      <c r="J192" s="460"/>
      <c r="K192" s="460"/>
      <c r="L192" s="460"/>
      <c r="M192" s="460"/>
      <c r="N192" s="460"/>
      <c r="O192" s="460"/>
      <c r="P192" s="460"/>
      <c r="Q192" s="460"/>
      <c r="R192" s="460"/>
      <c r="S192" s="460"/>
      <c r="T192" s="460"/>
      <c r="U192" s="460"/>
      <c r="V192" s="460"/>
      <c r="W192" s="460"/>
      <c r="X192" s="460"/>
      <c r="Y192" s="460"/>
      <c r="Z192" s="460"/>
      <c r="AA192" s="460"/>
      <c r="AB192" s="460"/>
      <c r="AC192" s="459"/>
      <c r="AD192" s="460"/>
      <c r="AE192" s="460"/>
      <c r="AF192" s="460"/>
      <c r="AG192" s="460"/>
      <c r="AH192" s="460"/>
      <c r="AI192" s="460"/>
    </row>
    <row r="193" customFormat="false" ht="12.75" hidden="false" customHeight="false" outlineLevel="0" collapsed="false">
      <c r="D193" s="459"/>
      <c r="E193" s="460"/>
      <c r="F193" s="460"/>
      <c r="G193" s="460"/>
      <c r="H193" s="460"/>
      <c r="I193" s="460"/>
      <c r="J193" s="460"/>
      <c r="K193" s="460"/>
      <c r="L193" s="460"/>
      <c r="M193" s="460"/>
      <c r="N193" s="460"/>
      <c r="O193" s="460"/>
      <c r="P193" s="460"/>
      <c r="Q193" s="460"/>
      <c r="R193" s="460"/>
      <c r="S193" s="460"/>
      <c r="T193" s="460"/>
      <c r="U193" s="460"/>
      <c r="V193" s="460"/>
      <c r="W193" s="460"/>
      <c r="X193" s="460"/>
      <c r="Y193" s="460"/>
      <c r="Z193" s="460"/>
      <c r="AA193" s="460"/>
      <c r="AB193" s="460"/>
      <c r="AC193" s="459"/>
      <c r="AD193" s="460"/>
      <c r="AE193" s="460"/>
      <c r="AF193" s="460"/>
      <c r="AG193" s="460"/>
      <c r="AH193" s="460"/>
      <c r="AI193" s="460"/>
    </row>
    <row r="194" customFormat="false" ht="12.75" hidden="false" customHeight="false" outlineLevel="0" collapsed="false">
      <c r="D194" s="459"/>
      <c r="E194" s="460"/>
      <c r="F194" s="460"/>
      <c r="G194" s="460"/>
      <c r="H194" s="460"/>
      <c r="I194" s="460"/>
      <c r="J194" s="460"/>
      <c r="K194" s="460"/>
      <c r="L194" s="460"/>
      <c r="M194" s="460"/>
      <c r="N194" s="460"/>
      <c r="O194" s="460"/>
      <c r="P194" s="460"/>
      <c r="Q194" s="460"/>
      <c r="R194" s="460"/>
      <c r="S194" s="460"/>
      <c r="T194" s="460"/>
      <c r="U194" s="460"/>
      <c r="V194" s="460"/>
      <c r="W194" s="460"/>
      <c r="X194" s="460"/>
      <c r="Y194" s="460"/>
      <c r="Z194" s="460"/>
      <c r="AA194" s="460"/>
      <c r="AB194" s="460"/>
      <c r="AC194" s="459"/>
      <c r="AD194" s="460"/>
      <c r="AE194" s="460"/>
      <c r="AF194" s="460"/>
      <c r="AG194" s="460"/>
      <c r="AH194" s="460"/>
      <c r="AI194" s="460"/>
    </row>
    <row r="195" customFormat="false" ht="12.75" hidden="false" customHeight="false" outlineLevel="0" collapsed="false">
      <c r="D195" s="459"/>
      <c r="E195" s="460"/>
      <c r="F195" s="460"/>
      <c r="G195" s="460"/>
      <c r="H195" s="460"/>
      <c r="I195" s="460"/>
      <c r="J195" s="460"/>
      <c r="K195" s="460"/>
      <c r="L195" s="460"/>
      <c r="M195" s="460"/>
      <c r="N195" s="460"/>
      <c r="O195" s="460"/>
      <c r="P195" s="460"/>
      <c r="Q195" s="460"/>
      <c r="R195" s="460"/>
      <c r="S195" s="460"/>
      <c r="T195" s="460"/>
      <c r="U195" s="460"/>
      <c r="V195" s="460"/>
      <c r="W195" s="460"/>
      <c r="X195" s="460"/>
      <c r="Y195" s="460"/>
      <c r="Z195" s="460"/>
      <c r="AA195" s="460"/>
      <c r="AB195" s="460"/>
      <c r="AC195" s="459"/>
      <c r="AD195" s="460"/>
      <c r="AE195" s="460"/>
      <c r="AF195" s="460"/>
      <c r="AG195" s="460"/>
      <c r="AH195" s="460"/>
      <c r="AI195" s="460"/>
    </row>
    <row r="196" customFormat="false" ht="12.75" hidden="false" customHeight="false" outlineLevel="0" collapsed="false">
      <c r="D196" s="459"/>
      <c r="E196" s="460"/>
      <c r="F196" s="460"/>
      <c r="G196" s="460"/>
      <c r="H196" s="460"/>
      <c r="I196" s="460"/>
      <c r="J196" s="460"/>
      <c r="K196" s="460"/>
      <c r="L196" s="460"/>
      <c r="M196" s="460"/>
      <c r="N196" s="460"/>
      <c r="O196" s="460"/>
      <c r="P196" s="460"/>
      <c r="Q196" s="460"/>
      <c r="R196" s="460"/>
      <c r="S196" s="460"/>
      <c r="T196" s="460"/>
      <c r="U196" s="460"/>
      <c r="V196" s="460"/>
      <c r="W196" s="460"/>
      <c r="X196" s="460"/>
      <c r="Y196" s="460"/>
      <c r="Z196" s="460"/>
      <c r="AA196" s="460"/>
      <c r="AB196" s="460"/>
      <c r="AC196" s="459"/>
      <c r="AD196" s="460"/>
      <c r="AE196" s="460"/>
      <c r="AF196" s="460"/>
      <c r="AG196" s="460"/>
      <c r="AH196" s="460"/>
      <c r="AI196" s="460"/>
    </row>
    <row r="197" customFormat="false" ht="12.75" hidden="false" customHeight="false" outlineLevel="0" collapsed="false">
      <c r="D197" s="459"/>
      <c r="E197" s="460"/>
      <c r="F197" s="460"/>
      <c r="G197" s="460"/>
      <c r="H197" s="460"/>
      <c r="I197" s="460"/>
      <c r="J197" s="460"/>
      <c r="K197" s="460"/>
      <c r="L197" s="460"/>
      <c r="M197" s="460"/>
      <c r="N197" s="460"/>
      <c r="O197" s="460"/>
      <c r="P197" s="460"/>
      <c r="Q197" s="460"/>
      <c r="R197" s="460"/>
      <c r="S197" s="460"/>
      <c r="T197" s="460"/>
      <c r="U197" s="460"/>
      <c r="V197" s="460"/>
      <c r="W197" s="460"/>
      <c r="X197" s="460"/>
      <c r="Y197" s="460"/>
      <c r="Z197" s="460"/>
      <c r="AA197" s="460"/>
      <c r="AB197" s="460"/>
      <c r="AC197" s="459"/>
      <c r="AD197" s="460"/>
      <c r="AE197" s="460"/>
      <c r="AF197" s="460"/>
      <c r="AG197" s="460"/>
      <c r="AH197" s="460"/>
      <c r="AI197" s="460"/>
    </row>
    <row r="198" customFormat="false" ht="12.75" hidden="false" customHeight="false" outlineLevel="0" collapsed="false">
      <c r="D198" s="459"/>
      <c r="E198" s="460"/>
      <c r="F198" s="460"/>
      <c r="G198" s="460"/>
      <c r="H198" s="460"/>
      <c r="I198" s="460"/>
      <c r="J198" s="460"/>
      <c r="K198" s="460"/>
      <c r="L198" s="460"/>
      <c r="M198" s="460"/>
      <c r="N198" s="460"/>
      <c r="O198" s="460"/>
      <c r="P198" s="460"/>
      <c r="Q198" s="460"/>
      <c r="R198" s="460"/>
      <c r="S198" s="460"/>
      <c r="T198" s="460"/>
      <c r="U198" s="460"/>
      <c r="V198" s="460"/>
      <c r="W198" s="460"/>
      <c r="X198" s="460"/>
      <c r="Y198" s="460"/>
      <c r="Z198" s="460"/>
      <c r="AA198" s="460"/>
      <c r="AB198" s="460"/>
      <c r="AC198" s="459"/>
      <c r="AD198" s="460"/>
      <c r="AE198" s="460"/>
      <c r="AF198" s="460"/>
      <c r="AG198" s="460"/>
      <c r="AH198" s="460"/>
      <c r="AI198" s="460"/>
    </row>
    <row r="199" customFormat="false" ht="12.75" hidden="false" customHeight="false" outlineLevel="0" collapsed="false">
      <c r="D199" s="459"/>
      <c r="E199" s="460"/>
      <c r="F199" s="460"/>
      <c r="G199" s="460"/>
      <c r="H199" s="460"/>
      <c r="I199" s="460"/>
      <c r="J199" s="460"/>
      <c r="K199" s="460"/>
      <c r="L199" s="460"/>
      <c r="M199" s="460"/>
      <c r="N199" s="460"/>
      <c r="O199" s="460"/>
      <c r="P199" s="460"/>
      <c r="Q199" s="460"/>
      <c r="R199" s="460"/>
      <c r="S199" s="460"/>
      <c r="T199" s="460"/>
      <c r="U199" s="460"/>
      <c r="V199" s="460"/>
      <c r="W199" s="460"/>
      <c r="X199" s="460"/>
      <c r="Y199" s="460"/>
      <c r="Z199" s="460"/>
      <c r="AA199" s="460"/>
      <c r="AB199" s="460"/>
      <c r="AC199" s="459"/>
      <c r="AD199" s="460"/>
      <c r="AE199" s="460"/>
      <c r="AF199" s="460"/>
      <c r="AG199" s="460"/>
      <c r="AH199" s="460"/>
      <c r="AI199" s="460"/>
    </row>
    <row r="200" customFormat="false" ht="12.75" hidden="false" customHeight="false" outlineLevel="0" collapsed="false">
      <c r="D200" s="459"/>
      <c r="E200" s="460"/>
      <c r="F200" s="460"/>
      <c r="G200" s="460"/>
      <c r="H200" s="460"/>
      <c r="I200" s="460"/>
      <c r="J200" s="460"/>
      <c r="K200" s="460"/>
      <c r="L200" s="460"/>
      <c r="M200" s="460"/>
      <c r="N200" s="460"/>
      <c r="O200" s="460"/>
      <c r="P200" s="460"/>
      <c r="Q200" s="460"/>
      <c r="R200" s="460"/>
      <c r="S200" s="460"/>
      <c r="T200" s="460"/>
      <c r="U200" s="460"/>
      <c r="V200" s="460"/>
      <c r="W200" s="460"/>
      <c r="X200" s="460"/>
      <c r="Y200" s="460"/>
      <c r="Z200" s="460"/>
      <c r="AA200" s="460"/>
      <c r="AB200" s="460"/>
      <c r="AC200" s="459"/>
      <c r="AD200" s="460"/>
      <c r="AE200" s="460"/>
      <c r="AF200" s="460"/>
      <c r="AG200" s="460"/>
      <c r="AH200" s="460"/>
      <c r="AI200" s="460"/>
    </row>
    <row r="201" customFormat="false" ht="12.75" hidden="false" customHeight="false" outlineLevel="0" collapsed="false">
      <c r="D201" s="459"/>
      <c r="E201" s="460"/>
      <c r="F201" s="460"/>
      <c r="G201" s="460"/>
      <c r="H201" s="460"/>
      <c r="I201" s="460"/>
      <c r="J201" s="460"/>
      <c r="K201" s="460"/>
      <c r="L201" s="460"/>
      <c r="M201" s="460"/>
      <c r="N201" s="460"/>
      <c r="O201" s="460"/>
      <c r="P201" s="460"/>
      <c r="Q201" s="460"/>
      <c r="R201" s="460"/>
      <c r="S201" s="460"/>
      <c r="T201" s="460"/>
      <c r="U201" s="460"/>
      <c r="V201" s="460"/>
      <c r="W201" s="460"/>
      <c r="X201" s="460"/>
      <c r="Y201" s="460"/>
      <c r="Z201" s="460"/>
      <c r="AA201" s="460"/>
      <c r="AB201" s="460"/>
      <c r="AC201" s="459"/>
      <c r="AD201" s="460"/>
      <c r="AE201" s="460"/>
      <c r="AF201" s="460"/>
      <c r="AG201" s="460"/>
      <c r="AH201" s="460"/>
      <c r="AI201" s="460"/>
    </row>
    <row r="202" customFormat="false" ht="12.75" hidden="false" customHeight="false" outlineLevel="0" collapsed="false">
      <c r="D202" s="459"/>
      <c r="E202" s="460"/>
      <c r="F202" s="460"/>
      <c r="G202" s="460"/>
      <c r="H202" s="460"/>
      <c r="I202" s="460"/>
      <c r="J202" s="460"/>
      <c r="K202" s="460"/>
      <c r="L202" s="460"/>
      <c r="M202" s="460"/>
      <c r="N202" s="460"/>
      <c r="O202" s="460"/>
      <c r="P202" s="460"/>
      <c r="Q202" s="460"/>
      <c r="R202" s="460"/>
      <c r="S202" s="460"/>
      <c r="T202" s="460"/>
      <c r="U202" s="460"/>
      <c r="V202" s="460"/>
      <c r="W202" s="460"/>
      <c r="X202" s="460"/>
      <c r="Y202" s="460"/>
      <c r="Z202" s="460"/>
      <c r="AA202" s="460"/>
      <c r="AB202" s="460"/>
      <c r="AC202" s="459"/>
      <c r="AD202" s="460"/>
      <c r="AE202" s="460"/>
      <c r="AF202" s="460"/>
      <c r="AG202" s="460"/>
      <c r="AH202" s="460"/>
      <c r="AI202" s="460"/>
    </row>
    <row r="203" customFormat="false" ht="12.75" hidden="false" customHeight="false" outlineLevel="0" collapsed="false">
      <c r="D203" s="459"/>
      <c r="E203" s="460"/>
      <c r="F203" s="460"/>
      <c r="G203" s="460"/>
      <c r="H203" s="460"/>
      <c r="I203" s="460"/>
      <c r="J203" s="460"/>
      <c r="K203" s="460"/>
      <c r="L203" s="460"/>
      <c r="M203" s="460"/>
      <c r="N203" s="460"/>
      <c r="O203" s="460"/>
      <c r="P203" s="460"/>
      <c r="Q203" s="460"/>
      <c r="R203" s="460"/>
      <c r="S203" s="460"/>
      <c r="T203" s="460"/>
      <c r="U203" s="460"/>
      <c r="V203" s="460"/>
      <c r="W203" s="460"/>
      <c r="X203" s="460"/>
      <c r="Y203" s="460"/>
      <c r="Z203" s="460"/>
      <c r="AA203" s="460"/>
      <c r="AB203" s="460"/>
      <c r="AC203" s="459"/>
      <c r="AD203" s="460"/>
      <c r="AE203" s="460"/>
      <c r="AF203" s="460"/>
      <c r="AG203" s="460"/>
      <c r="AH203" s="460"/>
      <c r="AI203" s="460"/>
    </row>
    <row r="204" customFormat="false" ht="12.75" hidden="false" customHeight="false" outlineLevel="0" collapsed="false">
      <c r="D204" s="459"/>
      <c r="E204" s="460"/>
      <c r="F204" s="460"/>
      <c r="G204" s="460"/>
      <c r="H204" s="460"/>
      <c r="I204" s="460"/>
      <c r="J204" s="460"/>
      <c r="K204" s="460"/>
      <c r="L204" s="460"/>
      <c r="M204" s="460"/>
      <c r="N204" s="460"/>
      <c r="O204" s="460"/>
      <c r="P204" s="460"/>
      <c r="Q204" s="460"/>
      <c r="R204" s="460"/>
      <c r="S204" s="460"/>
      <c r="T204" s="460"/>
      <c r="U204" s="460"/>
      <c r="V204" s="460"/>
      <c r="W204" s="460"/>
      <c r="X204" s="460"/>
      <c r="Y204" s="460"/>
      <c r="Z204" s="460"/>
      <c r="AA204" s="460"/>
      <c r="AB204" s="460"/>
      <c r="AC204" s="459"/>
      <c r="AD204" s="460"/>
      <c r="AE204" s="460"/>
      <c r="AF204" s="460"/>
      <c r="AG204" s="460"/>
      <c r="AH204" s="460"/>
      <c r="AI204" s="460"/>
    </row>
    <row r="205" customFormat="false" ht="12.75" hidden="false" customHeight="false" outlineLevel="0" collapsed="false">
      <c r="D205" s="459"/>
      <c r="E205" s="460"/>
      <c r="F205" s="460"/>
      <c r="G205" s="460"/>
      <c r="H205" s="460"/>
      <c r="I205" s="460"/>
      <c r="J205" s="460"/>
      <c r="K205" s="460"/>
      <c r="L205" s="460"/>
      <c r="M205" s="460"/>
      <c r="N205" s="460"/>
      <c r="O205" s="460"/>
      <c r="P205" s="460"/>
      <c r="Q205" s="460"/>
      <c r="R205" s="460"/>
      <c r="S205" s="460"/>
      <c r="T205" s="460"/>
      <c r="U205" s="460"/>
      <c r="V205" s="460"/>
      <c r="W205" s="460"/>
      <c r="X205" s="460"/>
      <c r="Y205" s="460"/>
      <c r="Z205" s="460"/>
      <c r="AA205" s="460"/>
      <c r="AB205" s="460"/>
      <c r="AC205" s="459"/>
      <c r="AD205" s="460"/>
      <c r="AE205" s="460"/>
      <c r="AF205" s="460"/>
      <c r="AG205" s="460"/>
      <c r="AH205" s="460"/>
      <c r="AI205" s="460"/>
    </row>
    <row r="206" customFormat="false" ht="12.75" hidden="false" customHeight="false" outlineLevel="0" collapsed="false">
      <c r="D206" s="459"/>
      <c r="E206" s="460"/>
      <c r="F206" s="460"/>
      <c r="G206" s="460"/>
      <c r="H206" s="460"/>
      <c r="I206" s="460"/>
      <c r="J206" s="460"/>
      <c r="K206" s="460"/>
      <c r="L206" s="460"/>
      <c r="M206" s="460"/>
      <c r="N206" s="460"/>
      <c r="O206" s="460"/>
      <c r="P206" s="460"/>
      <c r="Q206" s="460"/>
      <c r="R206" s="460"/>
      <c r="S206" s="460"/>
      <c r="T206" s="460"/>
      <c r="U206" s="460"/>
      <c r="V206" s="460"/>
      <c r="W206" s="460"/>
      <c r="X206" s="460"/>
      <c r="Y206" s="460"/>
      <c r="Z206" s="460"/>
      <c r="AA206" s="460"/>
      <c r="AB206" s="460"/>
      <c r="AC206" s="459"/>
      <c r="AD206" s="460"/>
      <c r="AE206" s="460"/>
      <c r="AF206" s="460"/>
      <c r="AG206" s="460"/>
      <c r="AH206" s="460"/>
      <c r="AI206" s="460"/>
    </row>
    <row r="207" customFormat="false" ht="12.75" hidden="false" customHeight="false" outlineLevel="0" collapsed="false">
      <c r="D207" s="459"/>
      <c r="E207" s="460"/>
      <c r="F207" s="460"/>
      <c r="G207" s="460"/>
      <c r="H207" s="460"/>
      <c r="I207" s="460"/>
      <c r="J207" s="460"/>
      <c r="K207" s="460"/>
      <c r="L207" s="460"/>
      <c r="M207" s="460"/>
      <c r="N207" s="460"/>
      <c r="O207" s="460"/>
      <c r="P207" s="460"/>
      <c r="Q207" s="460"/>
      <c r="R207" s="460"/>
      <c r="S207" s="460"/>
      <c r="T207" s="460"/>
      <c r="U207" s="460"/>
      <c r="V207" s="460"/>
      <c r="W207" s="460"/>
      <c r="X207" s="460"/>
      <c r="Y207" s="460"/>
      <c r="Z207" s="460"/>
      <c r="AA207" s="460"/>
      <c r="AB207" s="460"/>
      <c r="AC207" s="459"/>
      <c r="AD207" s="460"/>
      <c r="AE207" s="460"/>
      <c r="AF207" s="460"/>
      <c r="AG207" s="460"/>
      <c r="AH207" s="460"/>
      <c r="AI207" s="460"/>
    </row>
    <row r="208" customFormat="false" ht="12.75" hidden="false" customHeight="false" outlineLevel="0" collapsed="false">
      <c r="D208" s="459"/>
      <c r="E208" s="460"/>
      <c r="F208" s="460"/>
      <c r="G208" s="460"/>
      <c r="H208" s="460"/>
      <c r="I208" s="460"/>
      <c r="J208" s="460"/>
      <c r="K208" s="460"/>
      <c r="L208" s="460"/>
      <c r="M208" s="460"/>
      <c r="N208" s="460"/>
      <c r="O208" s="460"/>
      <c r="P208" s="460"/>
      <c r="Q208" s="460"/>
      <c r="R208" s="460"/>
      <c r="S208" s="460"/>
      <c r="T208" s="460"/>
      <c r="U208" s="460"/>
      <c r="V208" s="460"/>
      <c r="W208" s="460"/>
      <c r="X208" s="460"/>
      <c r="Y208" s="460"/>
      <c r="Z208" s="460"/>
      <c r="AA208" s="460"/>
      <c r="AB208" s="460"/>
      <c r="AC208" s="459"/>
      <c r="AD208" s="460"/>
      <c r="AE208" s="460"/>
      <c r="AF208" s="460"/>
      <c r="AG208" s="460"/>
      <c r="AH208" s="460"/>
      <c r="AI208" s="460"/>
    </row>
    <row r="209" customFormat="false" ht="12.75" hidden="false" customHeight="false" outlineLevel="0" collapsed="false">
      <c r="D209" s="459"/>
      <c r="E209" s="460"/>
      <c r="F209" s="460"/>
      <c r="G209" s="460"/>
      <c r="H209" s="460"/>
      <c r="I209" s="460"/>
      <c r="J209" s="460"/>
      <c r="K209" s="460"/>
      <c r="L209" s="460"/>
      <c r="M209" s="460"/>
      <c r="N209" s="460"/>
      <c r="O209" s="460"/>
      <c r="P209" s="460"/>
      <c r="Q209" s="460"/>
      <c r="R209" s="460"/>
      <c r="S209" s="460"/>
      <c r="T209" s="460"/>
      <c r="U209" s="460"/>
      <c r="V209" s="460"/>
      <c r="W209" s="460"/>
      <c r="X209" s="460"/>
      <c r="Y209" s="460"/>
      <c r="Z209" s="460"/>
      <c r="AA209" s="460"/>
      <c r="AB209" s="460"/>
      <c r="AC209" s="459"/>
      <c r="AD209" s="460"/>
      <c r="AE209" s="460"/>
      <c r="AF209" s="460"/>
      <c r="AG209" s="460"/>
      <c r="AH209" s="460"/>
      <c r="AI209" s="460"/>
    </row>
    <row r="210" customFormat="false" ht="12.75" hidden="false" customHeight="false" outlineLevel="0" collapsed="false">
      <c r="D210" s="459"/>
      <c r="E210" s="460"/>
      <c r="F210" s="460"/>
      <c r="G210" s="460"/>
      <c r="H210" s="460"/>
      <c r="I210" s="460"/>
      <c r="J210" s="460"/>
      <c r="K210" s="460"/>
      <c r="L210" s="460"/>
      <c r="M210" s="460"/>
      <c r="N210" s="460"/>
      <c r="O210" s="460"/>
      <c r="P210" s="460"/>
      <c r="Q210" s="460"/>
      <c r="R210" s="460"/>
      <c r="S210" s="460"/>
      <c r="T210" s="460"/>
      <c r="U210" s="460"/>
      <c r="V210" s="460"/>
      <c r="W210" s="460"/>
      <c r="X210" s="460"/>
      <c r="Y210" s="460"/>
      <c r="Z210" s="460"/>
      <c r="AA210" s="460"/>
      <c r="AB210" s="460"/>
      <c r="AC210" s="459"/>
      <c r="AD210" s="460"/>
      <c r="AE210" s="460"/>
      <c r="AF210" s="460"/>
      <c r="AG210" s="460"/>
      <c r="AH210" s="460"/>
      <c r="AI210" s="460"/>
    </row>
    <row r="211" customFormat="false" ht="12.75" hidden="false" customHeight="false" outlineLevel="0" collapsed="false">
      <c r="D211" s="459"/>
      <c r="E211" s="460"/>
      <c r="F211" s="460"/>
      <c r="G211" s="460"/>
      <c r="H211" s="460"/>
      <c r="I211" s="460"/>
      <c r="J211" s="460"/>
      <c r="K211" s="460"/>
      <c r="L211" s="460"/>
      <c r="M211" s="460"/>
      <c r="N211" s="460"/>
      <c r="O211" s="460"/>
      <c r="P211" s="460"/>
      <c r="Q211" s="460"/>
      <c r="R211" s="460"/>
      <c r="S211" s="460"/>
      <c r="T211" s="460"/>
      <c r="U211" s="460"/>
      <c r="V211" s="460"/>
      <c r="W211" s="460"/>
      <c r="X211" s="460"/>
      <c r="Y211" s="460"/>
      <c r="Z211" s="460"/>
      <c r="AA211" s="460"/>
      <c r="AB211" s="460"/>
      <c r="AC211" s="459"/>
      <c r="AD211" s="460"/>
      <c r="AE211" s="460"/>
      <c r="AF211" s="460"/>
      <c r="AG211" s="460"/>
      <c r="AH211" s="460"/>
      <c r="AI211" s="460"/>
    </row>
    <row r="212" customFormat="false" ht="12.75" hidden="false" customHeight="false" outlineLevel="0" collapsed="false">
      <c r="D212" s="459"/>
      <c r="E212" s="460"/>
      <c r="F212" s="460"/>
      <c r="G212" s="460"/>
      <c r="H212" s="460"/>
      <c r="I212" s="460"/>
      <c r="J212" s="460"/>
      <c r="K212" s="460"/>
      <c r="L212" s="460"/>
      <c r="M212" s="460"/>
      <c r="N212" s="460"/>
      <c r="O212" s="460"/>
      <c r="P212" s="460"/>
      <c r="Q212" s="460"/>
      <c r="R212" s="460"/>
      <c r="S212" s="460"/>
      <c r="T212" s="460"/>
      <c r="U212" s="460"/>
      <c r="V212" s="460"/>
      <c r="W212" s="460"/>
      <c r="X212" s="460"/>
      <c r="Y212" s="460"/>
      <c r="Z212" s="460"/>
      <c r="AA212" s="460"/>
      <c r="AB212" s="460"/>
      <c r="AC212" s="459"/>
      <c r="AD212" s="460"/>
      <c r="AE212" s="460"/>
      <c r="AF212" s="460"/>
      <c r="AG212" s="460"/>
      <c r="AH212" s="460"/>
      <c r="AI212" s="460"/>
    </row>
    <row r="213" customFormat="false" ht="12.75" hidden="false" customHeight="false" outlineLevel="0" collapsed="false">
      <c r="D213" s="459"/>
      <c r="E213" s="460"/>
      <c r="F213" s="460"/>
      <c r="G213" s="460"/>
      <c r="H213" s="460"/>
      <c r="I213" s="460"/>
      <c r="J213" s="460"/>
      <c r="K213" s="460"/>
      <c r="L213" s="460"/>
      <c r="M213" s="460"/>
      <c r="N213" s="460"/>
      <c r="O213" s="460"/>
      <c r="P213" s="460"/>
      <c r="Q213" s="460"/>
      <c r="R213" s="460"/>
      <c r="S213" s="460"/>
      <c r="T213" s="460"/>
      <c r="U213" s="460"/>
      <c r="V213" s="460"/>
      <c r="W213" s="460"/>
      <c r="X213" s="460"/>
      <c r="Y213" s="460"/>
      <c r="Z213" s="460"/>
      <c r="AA213" s="460"/>
      <c r="AB213" s="460"/>
      <c r="AC213" s="459"/>
      <c r="AD213" s="460"/>
      <c r="AE213" s="460"/>
      <c r="AF213" s="460"/>
      <c r="AG213" s="460"/>
      <c r="AH213" s="460"/>
      <c r="AI213" s="460"/>
    </row>
    <row r="214" customFormat="false" ht="12.75" hidden="false" customHeight="false" outlineLevel="0" collapsed="false">
      <c r="D214" s="459"/>
      <c r="E214" s="460"/>
      <c r="F214" s="460"/>
      <c r="G214" s="460"/>
      <c r="H214" s="460"/>
      <c r="I214" s="460"/>
      <c r="J214" s="460"/>
      <c r="K214" s="460"/>
      <c r="L214" s="460"/>
      <c r="M214" s="460"/>
      <c r="N214" s="460"/>
      <c r="O214" s="460"/>
      <c r="P214" s="460"/>
      <c r="Q214" s="460"/>
      <c r="R214" s="460"/>
      <c r="S214" s="460"/>
      <c r="T214" s="460"/>
      <c r="U214" s="460"/>
      <c r="V214" s="460"/>
      <c r="W214" s="460"/>
      <c r="X214" s="460"/>
      <c r="Y214" s="460"/>
      <c r="Z214" s="460"/>
      <c r="AA214" s="460"/>
      <c r="AB214" s="460"/>
      <c r="AC214" s="459"/>
      <c r="AD214" s="460"/>
      <c r="AE214" s="460"/>
      <c r="AF214" s="460"/>
      <c r="AG214" s="460"/>
      <c r="AH214" s="460"/>
      <c r="AI214" s="460"/>
    </row>
    <row r="215" customFormat="false" ht="12.75" hidden="false" customHeight="false" outlineLevel="0" collapsed="false">
      <c r="D215" s="459"/>
      <c r="E215" s="460"/>
      <c r="F215" s="460"/>
      <c r="G215" s="460"/>
      <c r="H215" s="460"/>
      <c r="I215" s="460"/>
      <c r="J215" s="460"/>
      <c r="K215" s="460"/>
      <c r="L215" s="460"/>
      <c r="M215" s="460"/>
      <c r="N215" s="460"/>
      <c r="O215" s="460"/>
      <c r="P215" s="460"/>
      <c r="Q215" s="460"/>
      <c r="R215" s="460"/>
      <c r="S215" s="460"/>
      <c r="T215" s="460"/>
      <c r="U215" s="460"/>
      <c r="V215" s="460"/>
      <c r="W215" s="460"/>
      <c r="X215" s="460"/>
      <c r="Y215" s="460"/>
      <c r="Z215" s="460"/>
      <c r="AA215" s="460"/>
      <c r="AB215" s="460"/>
      <c r="AC215" s="459"/>
      <c r="AD215" s="460"/>
      <c r="AE215" s="460"/>
      <c r="AF215" s="460"/>
      <c r="AG215" s="460"/>
      <c r="AH215" s="460"/>
      <c r="AI215" s="460"/>
    </row>
    <row r="216" customFormat="false" ht="12.75" hidden="false" customHeight="false" outlineLevel="0" collapsed="false">
      <c r="D216" s="459"/>
      <c r="E216" s="460"/>
      <c r="F216" s="460"/>
      <c r="G216" s="460"/>
      <c r="H216" s="460"/>
      <c r="I216" s="460"/>
      <c r="J216" s="460"/>
      <c r="K216" s="460"/>
      <c r="L216" s="460"/>
      <c r="M216" s="460"/>
      <c r="N216" s="460"/>
      <c r="O216" s="460"/>
      <c r="P216" s="460"/>
      <c r="Q216" s="460"/>
      <c r="R216" s="460"/>
      <c r="S216" s="460"/>
      <c r="T216" s="460"/>
      <c r="U216" s="460"/>
      <c r="V216" s="460"/>
      <c r="W216" s="460"/>
      <c r="X216" s="460"/>
      <c r="Y216" s="460"/>
      <c r="Z216" s="460"/>
      <c r="AA216" s="460"/>
      <c r="AB216" s="460"/>
      <c r="AC216" s="459"/>
      <c r="AD216" s="460"/>
      <c r="AE216" s="460"/>
      <c r="AF216" s="460"/>
      <c r="AG216" s="460"/>
      <c r="AH216" s="460"/>
      <c r="AI216" s="460"/>
    </row>
    <row r="217" customFormat="false" ht="12.75" hidden="false" customHeight="false" outlineLevel="0" collapsed="false">
      <c r="D217" s="459"/>
      <c r="E217" s="460"/>
      <c r="F217" s="460"/>
      <c r="G217" s="460"/>
      <c r="H217" s="460"/>
      <c r="I217" s="460"/>
      <c r="J217" s="460"/>
      <c r="K217" s="460"/>
      <c r="L217" s="460"/>
      <c r="M217" s="460"/>
      <c r="N217" s="460"/>
      <c r="O217" s="460"/>
      <c r="P217" s="460"/>
      <c r="Q217" s="460"/>
      <c r="R217" s="460"/>
      <c r="S217" s="460"/>
      <c r="T217" s="460"/>
      <c r="U217" s="460"/>
      <c r="V217" s="460"/>
      <c r="W217" s="460"/>
      <c r="X217" s="460"/>
      <c r="Y217" s="460"/>
      <c r="Z217" s="460"/>
      <c r="AA217" s="460"/>
      <c r="AB217" s="460"/>
      <c r="AC217" s="459"/>
      <c r="AD217" s="460"/>
      <c r="AE217" s="460"/>
      <c r="AF217" s="460"/>
      <c r="AG217" s="460"/>
      <c r="AH217" s="460"/>
      <c r="AI217" s="460"/>
    </row>
    <row r="218" customFormat="false" ht="12.75" hidden="false" customHeight="false" outlineLevel="0" collapsed="false">
      <c r="D218" s="459"/>
      <c r="E218" s="460"/>
      <c r="F218" s="460"/>
      <c r="G218" s="460"/>
      <c r="H218" s="460"/>
      <c r="I218" s="460"/>
      <c r="J218" s="460"/>
      <c r="K218" s="460"/>
      <c r="L218" s="460"/>
      <c r="M218" s="460"/>
      <c r="N218" s="460"/>
      <c r="O218" s="460"/>
      <c r="P218" s="460"/>
      <c r="Q218" s="460"/>
      <c r="R218" s="460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59"/>
      <c r="AD218" s="460"/>
      <c r="AE218" s="460"/>
      <c r="AF218" s="460"/>
      <c r="AG218" s="460"/>
      <c r="AH218" s="460"/>
      <c r="AI218" s="460"/>
    </row>
    <row r="219" customFormat="false" ht="12.75" hidden="false" customHeight="false" outlineLevel="0" collapsed="false">
      <c r="D219" s="459"/>
      <c r="E219" s="460"/>
      <c r="F219" s="460"/>
      <c r="G219" s="460"/>
      <c r="H219" s="460"/>
      <c r="I219" s="460"/>
      <c r="J219" s="460"/>
      <c r="K219" s="460"/>
      <c r="L219" s="460"/>
      <c r="M219" s="460"/>
      <c r="N219" s="460"/>
      <c r="O219" s="460"/>
      <c r="P219" s="460"/>
      <c r="Q219" s="460"/>
      <c r="R219" s="460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59"/>
      <c r="AD219" s="460"/>
      <c r="AE219" s="460"/>
      <c r="AF219" s="460"/>
      <c r="AG219" s="460"/>
      <c r="AH219" s="460"/>
      <c r="AI219" s="460"/>
    </row>
    <row r="220" customFormat="false" ht="12.75" hidden="false" customHeight="false" outlineLevel="0" collapsed="false">
      <c r="D220" s="459"/>
      <c r="E220" s="460"/>
      <c r="F220" s="460"/>
      <c r="G220" s="460"/>
      <c r="H220" s="460"/>
      <c r="I220" s="460"/>
      <c r="J220" s="460"/>
      <c r="K220" s="460"/>
      <c r="L220" s="460"/>
      <c r="M220" s="460"/>
      <c r="N220" s="460"/>
      <c r="O220" s="460"/>
      <c r="P220" s="460"/>
      <c r="Q220" s="460"/>
      <c r="R220" s="460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59"/>
      <c r="AD220" s="460"/>
      <c r="AE220" s="460"/>
      <c r="AF220" s="460"/>
      <c r="AG220" s="460"/>
      <c r="AH220" s="460"/>
      <c r="AI220" s="460"/>
    </row>
    <row r="221" customFormat="false" ht="12.75" hidden="false" customHeight="false" outlineLevel="0" collapsed="false">
      <c r="D221" s="459"/>
      <c r="E221" s="460"/>
      <c r="F221" s="460"/>
      <c r="G221" s="460"/>
      <c r="H221" s="460"/>
      <c r="I221" s="460"/>
      <c r="J221" s="460"/>
      <c r="K221" s="460"/>
      <c r="L221" s="460"/>
      <c r="M221" s="460"/>
      <c r="N221" s="460"/>
      <c r="O221" s="460"/>
      <c r="P221" s="460"/>
      <c r="Q221" s="460"/>
      <c r="R221" s="460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59"/>
      <c r="AD221" s="460"/>
      <c r="AE221" s="460"/>
      <c r="AF221" s="460"/>
      <c r="AG221" s="460"/>
      <c r="AH221" s="460"/>
      <c r="AI221" s="460"/>
    </row>
    <row r="222" customFormat="false" ht="12.75" hidden="false" customHeight="false" outlineLevel="0" collapsed="false">
      <c r="D222" s="459"/>
      <c r="E222" s="460"/>
      <c r="F222" s="460"/>
      <c r="G222" s="460"/>
      <c r="H222" s="460"/>
      <c r="I222" s="460"/>
      <c r="J222" s="460"/>
      <c r="K222" s="460"/>
      <c r="L222" s="460"/>
      <c r="M222" s="460"/>
      <c r="N222" s="460"/>
      <c r="O222" s="460"/>
      <c r="P222" s="460"/>
      <c r="Q222" s="460"/>
      <c r="R222" s="460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59"/>
      <c r="AD222" s="460"/>
      <c r="AE222" s="460"/>
      <c r="AF222" s="460"/>
      <c r="AG222" s="460"/>
      <c r="AH222" s="460"/>
      <c r="AI222" s="460"/>
    </row>
    <row r="223" customFormat="false" ht="12.75" hidden="false" customHeight="false" outlineLevel="0" collapsed="false">
      <c r="D223" s="459"/>
      <c r="E223" s="460"/>
      <c r="F223" s="460"/>
      <c r="G223" s="460"/>
      <c r="H223" s="460"/>
      <c r="I223" s="460"/>
      <c r="J223" s="460"/>
      <c r="K223" s="460"/>
      <c r="L223" s="460"/>
      <c r="M223" s="460"/>
      <c r="N223" s="460"/>
      <c r="O223" s="460"/>
      <c r="P223" s="460"/>
      <c r="Q223" s="460"/>
      <c r="R223" s="460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59"/>
      <c r="AD223" s="460"/>
      <c r="AE223" s="460"/>
      <c r="AF223" s="460"/>
      <c r="AG223" s="460"/>
      <c r="AH223" s="460"/>
      <c r="AI223" s="460"/>
    </row>
    <row r="224" customFormat="false" ht="12.75" hidden="false" customHeight="false" outlineLevel="0" collapsed="false">
      <c r="D224" s="459"/>
      <c r="E224" s="460"/>
      <c r="F224" s="460"/>
      <c r="G224" s="460"/>
      <c r="H224" s="460"/>
      <c r="I224" s="460"/>
      <c r="J224" s="460"/>
      <c r="K224" s="460"/>
      <c r="L224" s="460"/>
      <c r="M224" s="460"/>
      <c r="N224" s="460"/>
      <c r="O224" s="460"/>
      <c r="P224" s="460"/>
      <c r="Q224" s="460"/>
      <c r="R224" s="460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59"/>
      <c r="AD224" s="460"/>
      <c r="AE224" s="460"/>
      <c r="AF224" s="460"/>
      <c r="AG224" s="460"/>
      <c r="AH224" s="460"/>
      <c r="AI224" s="460"/>
    </row>
    <row r="225" customFormat="false" ht="12.75" hidden="false" customHeight="false" outlineLevel="0" collapsed="false">
      <c r="D225" s="459"/>
      <c r="E225" s="460"/>
      <c r="F225" s="460"/>
      <c r="G225" s="460"/>
      <c r="H225" s="460"/>
      <c r="I225" s="460"/>
      <c r="J225" s="460"/>
      <c r="K225" s="460"/>
      <c r="L225" s="460"/>
      <c r="M225" s="460"/>
      <c r="N225" s="460"/>
      <c r="O225" s="460"/>
      <c r="P225" s="460"/>
      <c r="Q225" s="460"/>
      <c r="R225" s="460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59"/>
      <c r="AD225" s="460"/>
      <c r="AE225" s="460"/>
      <c r="AF225" s="460"/>
      <c r="AG225" s="460"/>
      <c r="AH225" s="460"/>
      <c r="AI225" s="460"/>
    </row>
    <row r="226" customFormat="false" ht="12.75" hidden="false" customHeight="false" outlineLevel="0" collapsed="false">
      <c r="D226" s="459"/>
      <c r="E226" s="460"/>
      <c r="F226" s="460"/>
      <c r="G226" s="460"/>
      <c r="H226" s="460"/>
      <c r="I226" s="460"/>
      <c r="J226" s="460"/>
      <c r="K226" s="460"/>
      <c r="L226" s="460"/>
      <c r="M226" s="460"/>
      <c r="N226" s="460"/>
      <c r="O226" s="460"/>
      <c r="P226" s="460"/>
      <c r="Q226" s="460"/>
      <c r="R226" s="460"/>
      <c r="S226" s="460"/>
      <c r="T226" s="460"/>
      <c r="U226" s="460"/>
      <c r="V226" s="460"/>
      <c r="W226" s="460"/>
      <c r="X226" s="460"/>
      <c r="Y226" s="460"/>
      <c r="Z226" s="460"/>
      <c r="AA226" s="460"/>
      <c r="AB226" s="460"/>
      <c r="AC226" s="459"/>
      <c r="AD226" s="460"/>
      <c r="AE226" s="460"/>
      <c r="AF226" s="460"/>
      <c r="AG226" s="460"/>
      <c r="AH226" s="460"/>
      <c r="AI226" s="460"/>
    </row>
    <row r="227" customFormat="false" ht="12.75" hidden="false" customHeight="false" outlineLevel="0" collapsed="false">
      <c r="D227" s="459"/>
      <c r="E227" s="460"/>
      <c r="F227" s="460"/>
      <c r="G227" s="460"/>
      <c r="H227" s="460"/>
      <c r="I227" s="460"/>
      <c r="J227" s="460"/>
      <c r="K227" s="460"/>
      <c r="L227" s="460"/>
      <c r="M227" s="460"/>
      <c r="N227" s="460"/>
      <c r="O227" s="460"/>
      <c r="P227" s="460"/>
      <c r="Q227" s="460"/>
      <c r="R227" s="460"/>
      <c r="S227" s="460"/>
      <c r="T227" s="460"/>
      <c r="U227" s="460"/>
      <c r="V227" s="460"/>
      <c r="W227" s="460"/>
      <c r="X227" s="460"/>
      <c r="Y227" s="460"/>
      <c r="Z227" s="460"/>
      <c r="AA227" s="460"/>
      <c r="AB227" s="460"/>
      <c r="AC227" s="459"/>
      <c r="AD227" s="460"/>
      <c r="AE227" s="460"/>
      <c r="AF227" s="460"/>
      <c r="AG227" s="460"/>
      <c r="AH227" s="460"/>
      <c r="AI227" s="460"/>
    </row>
    <row r="228" customFormat="false" ht="12.75" hidden="false" customHeight="false" outlineLevel="0" collapsed="false">
      <c r="D228" s="459"/>
      <c r="E228" s="460"/>
      <c r="F228" s="460"/>
      <c r="G228" s="460"/>
      <c r="H228" s="460"/>
      <c r="I228" s="460"/>
      <c r="J228" s="460"/>
      <c r="K228" s="460"/>
      <c r="L228" s="460"/>
      <c r="M228" s="460"/>
      <c r="N228" s="460"/>
      <c r="O228" s="460"/>
      <c r="P228" s="460"/>
      <c r="Q228" s="460"/>
      <c r="R228" s="460"/>
      <c r="S228" s="460"/>
      <c r="T228" s="460"/>
      <c r="U228" s="460"/>
      <c r="V228" s="460"/>
      <c r="W228" s="460"/>
      <c r="X228" s="460"/>
      <c r="Y228" s="460"/>
      <c r="Z228" s="460"/>
      <c r="AA228" s="460"/>
      <c r="AB228" s="460"/>
      <c r="AC228" s="459"/>
      <c r="AD228" s="460"/>
      <c r="AE228" s="460"/>
      <c r="AF228" s="460"/>
      <c r="AG228" s="460"/>
      <c r="AH228" s="460"/>
      <c r="AI228" s="460"/>
    </row>
    <row r="229" customFormat="false" ht="12.75" hidden="false" customHeight="false" outlineLevel="0" collapsed="false">
      <c r="D229" s="459"/>
      <c r="E229" s="460"/>
      <c r="F229" s="460"/>
      <c r="G229" s="460"/>
      <c r="H229" s="460"/>
      <c r="I229" s="460"/>
      <c r="J229" s="460"/>
      <c r="K229" s="460"/>
      <c r="L229" s="460"/>
      <c r="M229" s="460"/>
      <c r="N229" s="460"/>
      <c r="O229" s="460"/>
      <c r="P229" s="460"/>
      <c r="Q229" s="460"/>
      <c r="R229" s="460"/>
      <c r="S229" s="460"/>
      <c r="T229" s="460"/>
      <c r="U229" s="460"/>
      <c r="V229" s="460"/>
      <c r="W229" s="460"/>
      <c r="X229" s="460"/>
      <c r="Y229" s="460"/>
      <c r="Z229" s="460"/>
      <c r="AA229" s="460"/>
      <c r="AB229" s="460"/>
      <c r="AC229" s="459"/>
      <c r="AD229" s="460"/>
      <c r="AE229" s="460"/>
      <c r="AF229" s="460"/>
      <c r="AG229" s="460"/>
      <c r="AH229" s="460"/>
      <c r="AI229" s="460"/>
    </row>
    <row r="230" customFormat="false" ht="12.75" hidden="false" customHeight="false" outlineLevel="0" collapsed="false">
      <c r="D230" s="459"/>
      <c r="E230" s="460"/>
      <c r="F230" s="460"/>
      <c r="G230" s="460"/>
      <c r="H230" s="460"/>
      <c r="I230" s="460"/>
      <c r="J230" s="460"/>
      <c r="K230" s="460"/>
      <c r="L230" s="460"/>
      <c r="M230" s="460"/>
      <c r="N230" s="460"/>
      <c r="O230" s="460"/>
      <c r="P230" s="460"/>
      <c r="Q230" s="460"/>
      <c r="R230" s="460"/>
      <c r="S230" s="460"/>
      <c r="T230" s="460"/>
      <c r="U230" s="460"/>
      <c r="V230" s="460"/>
      <c r="W230" s="460"/>
      <c r="X230" s="460"/>
      <c r="Y230" s="460"/>
      <c r="Z230" s="460"/>
      <c r="AA230" s="460"/>
      <c r="AB230" s="460"/>
      <c r="AC230" s="459"/>
      <c r="AD230" s="460"/>
      <c r="AE230" s="460"/>
      <c r="AF230" s="460"/>
      <c r="AG230" s="460"/>
      <c r="AH230" s="460"/>
      <c r="AI230" s="460"/>
    </row>
    <row r="231" customFormat="false" ht="12.75" hidden="false" customHeight="false" outlineLevel="0" collapsed="false">
      <c r="D231" s="459"/>
      <c r="E231" s="460"/>
      <c r="F231" s="460"/>
      <c r="G231" s="460"/>
      <c r="H231" s="460"/>
      <c r="I231" s="460"/>
      <c r="J231" s="460"/>
      <c r="K231" s="460"/>
      <c r="L231" s="460"/>
      <c r="M231" s="460"/>
      <c r="N231" s="460"/>
      <c r="O231" s="460"/>
      <c r="P231" s="460"/>
      <c r="Q231" s="460"/>
      <c r="R231" s="460"/>
      <c r="S231" s="460"/>
      <c r="T231" s="460"/>
      <c r="U231" s="460"/>
      <c r="V231" s="460"/>
      <c r="W231" s="460"/>
      <c r="X231" s="460"/>
      <c r="Y231" s="460"/>
      <c r="Z231" s="460"/>
      <c r="AA231" s="460"/>
      <c r="AB231" s="460"/>
      <c r="AC231" s="459"/>
      <c r="AD231" s="460"/>
      <c r="AE231" s="460"/>
      <c r="AF231" s="460"/>
      <c r="AG231" s="460"/>
      <c r="AH231" s="460"/>
      <c r="AI231" s="460"/>
    </row>
    <row r="232" customFormat="false" ht="12.75" hidden="false" customHeight="false" outlineLevel="0" collapsed="false">
      <c r="D232" s="459"/>
      <c r="E232" s="460"/>
      <c r="F232" s="460"/>
      <c r="G232" s="460"/>
      <c r="H232" s="460"/>
      <c r="I232" s="460"/>
      <c r="J232" s="460"/>
      <c r="K232" s="460"/>
      <c r="L232" s="460"/>
      <c r="M232" s="460"/>
      <c r="N232" s="460"/>
      <c r="O232" s="460"/>
      <c r="P232" s="460"/>
      <c r="Q232" s="460"/>
      <c r="R232" s="460"/>
      <c r="S232" s="460"/>
      <c r="T232" s="460"/>
      <c r="U232" s="460"/>
      <c r="V232" s="460"/>
      <c r="W232" s="460"/>
      <c r="X232" s="460"/>
      <c r="Y232" s="460"/>
      <c r="Z232" s="460"/>
      <c r="AA232" s="460"/>
      <c r="AB232" s="460"/>
      <c r="AC232" s="459"/>
      <c r="AD232" s="460"/>
      <c r="AE232" s="460"/>
      <c r="AF232" s="460"/>
      <c r="AG232" s="460"/>
      <c r="AH232" s="460"/>
      <c r="AI232" s="460"/>
    </row>
    <row r="233" customFormat="false" ht="12.75" hidden="false" customHeight="false" outlineLevel="0" collapsed="false">
      <c r="D233" s="459"/>
      <c r="E233" s="460"/>
      <c r="F233" s="460"/>
      <c r="G233" s="460"/>
      <c r="H233" s="460"/>
      <c r="I233" s="460"/>
      <c r="J233" s="460"/>
      <c r="K233" s="460"/>
      <c r="L233" s="460"/>
      <c r="M233" s="460"/>
      <c r="N233" s="460"/>
      <c r="O233" s="460"/>
      <c r="P233" s="460"/>
      <c r="Q233" s="460"/>
      <c r="R233" s="460"/>
      <c r="S233" s="460"/>
      <c r="T233" s="460"/>
      <c r="U233" s="460"/>
      <c r="V233" s="460"/>
      <c r="W233" s="460"/>
      <c r="X233" s="460"/>
      <c r="Y233" s="460"/>
      <c r="Z233" s="460"/>
      <c r="AA233" s="460"/>
      <c r="AB233" s="460"/>
      <c r="AC233" s="459"/>
      <c r="AD233" s="460"/>
      <c r="AE233" s="460"/>
      <c r="AF233" s="460"/>
      <c r="AG233" s="460"/>
      <c r="AH233" s="460"/>
      <c r="AI233" s="460"/>
    </row>
    <row r="234" customFormat="false" ht="12.75" hidden="false" customHeight="false" outlineLevel="0" collapsed="false">
      <c r="D234" s="459"/>
      <c r="E234" s="460"/>
      <c r="F234" s="460"/>
      <c r="G234" s="460"/>
      <c r="H234" s="460"/>
      <c r="I234" s="460"/>
      <c r="J234" s="460"/>
      <c r="K234" s="460"/>
      <c r="L234" s="460"/>
      <c r="M234" s="460"/>
      <c r="N234" s="460"/>
      <c r="O234" s="460"/>
      <c r="P234" s="460"/>
      <c r="Q234" s="460"/>
      <c r="R234" s="460"/>
      <c r="S234" s="460"/>
      <c r="T234" s="460"/>
      <c r="U234" s="460"/>
      <c r="V234" s="460"/>
      <c r="W234" s="460"/>
      <c r="X234" s="460"/>
      <c r="Y234" s="460"/>
      <c r="Z234" s="460"/>
      <c r="AA234" s="460"/>
      <c r="AB234" s="460"/>
      <c r="AC234" s="459"/>
      <c r="AD234" s="460"/>
      <c r="AE234" s="460"/>
      <c r="AF234" s="460"/>
      <c r="AG234" s="460"/>
      <c r="AH234" s="460"/>
      <c r="AI234" s="460"/>
    </row>
    <row r="235" customFormat="false" ht="12.75" hidden="false" customHeight="false" outlineLevel="0" collapsed="false">
      <c r="D235" s="459"/>
      <c r="E235" s="460"/>
      <c r="F235" s="460"/>
      <c r="G235" s="460"/>
      <c r="H235" s="460"/>
      <c r="I235" s="460"/>
      <c r="J235" s="460"/>
      <c r="K235" s="460"/>
      <c r="L235" s="460"/>
      <c r="M235" s="460"/>
      <c r="N235" s="460"/>
      <c r="O235" s="460"/>
      <c r="P235" s="460"/>
      <c r="Q235" s="460"/>
      <c r="R235" s="460"/>
      <c r="S235" s="460"/>
      <c r="T235" s="460"/>
      <c r="U235" s="460"/>
      <c r="V235" s="460"/>
      <c r="W235" s="460"/>
      <c r="X235" s="460"/>
      <c r="Y235" s="460"/>
      <c r="Z235" s="460"/>
      <c r="AA235" s="460"/>
      <c r="AB235" s="460"/>
      <c r="AC235" s="459"/>
      <c r="AD235" s="460"/>
      <c r="AE235" s="460"/>
      <c r="AF235" s="460"/>
      <c r="AG235" s="460"/>
      <c r="AH235" s="460"/>
      <c r="AI235" s="460"/>
    </row>
    <row r="236" customFormat="false" ht="12.75" hidden="false" customHeight="false" outlineLevel="0" collapsed="false">
      <c r="D236" s="459"/>
      <c r="E236" s="460"/>
      <c r="F236" s="460"/>
      <c r="G236" s="460"/>
      <c r="H236" s="460"/>
      <c r="I236" s="460"/>
      <c r="J236" s="460"/>
      <c r="K236" s="460"/>
      <c r="L236" s="460"/>
      <c r="M236" s="460"/>
      <c r="N236" s="460"/>
      <c r="O236" s="460"/>
      <c r="P236" s="460"/>
      <c r="Q236" s="460"/>
      <c r="R236" s="460"/>
      <c r="S236" s="460"/>
      <c r="T236" s="460"/>
      <c r="U236" s="460"/>
      <c r="V236" s="460"/>
      <c r="W236" s="460"/>
      <c r="X236" s="460"/>
      <c r="Y236" s="460"/>
      <c r="Z236" s="460"/>
      <c r="AA236" s="460"/>
      <c r="AB236" s="460"/>
      <c r="AC236" s="459"/>
      <c r="AD236" s="460"/>
      <c r="AE236" s="460"/>
      <c r="AF236" s="460"/>
      <c r="AG236" s="460"/>
      <c r="AH236" s="460"/>
      <c r="AI236" s="460"/>
    </row>
    <row r="237" customFormat="false" ht="12.75" hidden="false" customHeight="false" outlineLevel="0" collapsed="false">
      <c r="D237" s="459"/>
      <c r="E237" s="460"/>
      <c r="F237" s="460"/>
      <c r="G237" s="460"/>
      <c r="H237" s="460"/>
      <c r="I237" s="460"/>
      <c r="J237" s="460"/>
      <c r="K237" s="460"/>
      <c r="L237" s="460"/>
      <c r="M237" s="460"/>
      <c r="N237" s="460"/>
      <c r="O237" s="460"/>
      <c r="P237" s="460"/>
      <c r="Q237" s="460"/>
      <c r="R237" s="460"/>
      <c r="S237" s="460"/>
      <c r="T237" s="460"/>
      <c r="U237" s="460"/>
      <c r="V237" s="460"/>
      <c r="W237" s="460"/>
      <c r="X237" s="460"/>
      <c r="Y237" s="460"/>
      <c r="Z237" s="460"/>
      <c r="AA237" s="460"/>
      <c r="AB237" s="460"/>
      <c r="AC237" s="459"/>
      <c r="AD237" s="460"/>
      <c r="AE237" s="460"/>
      <c r="AF237" s="460"/>
      <c r="AG237" s="460"/>
      <c r="AH237" s="460"/>
      <c r="AI237" s="460"/>
    </row>
    <row r="238" customFormat="false" ht="12.75" hidden="false" customHeight="false" outlineLevel="0" collapsed="false">
      <c r="D238" s="459"/>
      <c r="E238" s="460"/>
      <c r="F238" s="460"/>
      <c r="G238" s="460"/>
      <c r="H238" s="460"/>
      <c r="I238" s="460"/>
      <c r="J238" s="460"/>
      <c r="K238" s="460"/>
      <c r="L238" s="460"/>
      <c r="M238" s="460"/>
      <c r="N238" s="460"/>
      <c r="O238" s="460"/>
      <c r="P238" s="460"/>
      <c r="Q238" s="460"/>
      <c r="R238" s="460"/>
      <c r="S238" s="460"/>
      <c r="T238" s="460"/>
      <c r="U238" s="460"/>
      <c r="V238" s="460"/>
      <c r="W238" s="460"/>
      <c r="X238" s="460"/>
      <c r="Y238" s="460"/>
      <c r="Z238" s="460"/>
      <c r="AA238" s="460"/>
      <c r="AB238" s="460"/>
      <c r="AC238" s="459"/>
      <c r="AD238" s="460"/>
      <c r="AE238" s="460"/>
      <c r="AF238" s="460"/>
      <c r="AG238" s="460"/>
      <c r="AH238" s="460"/>
      <c r="AI238" s="460"/>
    </row>
    <row r="239" customFormat="false" ht="12.75" hidden="false" customHeight="false" outlineLevel="0" collapsed="false">
      <c r="D239" s="459"/>
      <c r="E239" s="460"/>
      <c r="F239" s="460"/>
      <c r="G239" s="460"/>
      <c r="H239" s="460"/>
      <c r="I239" s="460"/>
      <c r="J239" s="460"/>
      <c r="K239" s="460"/>
      <c r="L239" s="460"/>
      <c r="M239" s="460"/>
      <c r="N239" s="460"/>
      <c r="O239" s="460"/>
      <c r="P239" s="460"/>
      <c r="Q239" s="460"/>
      <c r="R239" s="460"/>
      <c r="S239" s="460"/>
      <c r="T239" s="460"/>
      <c r="U239" s="460"/>
      <c r="V239" s="460"/>
      <c r="W239" s="460"/>
      <c r="X239" s="460"/>
      <c r="Y239" s="460"/>
      <c r="Z239" s="460"/>
      <c r="AA239" s="460"/>
      <c r="AB239" s="460"/>
      <c r="AC239" s="459"/>
      <c r="AD239" s="460"/>
      <c r="AE239" s="460"/>
      <c r="AF239" s="460"/>
      <c r="AG239" s="460"/>
      <c r="AH239" s="460"/>
      <c r="AI239" s="460"/>
    </row>
    <row r="240" customFormat="false" ht="12.75" hidden="false" customHeight="false" outlineLevel="0" collapsed="false">
      <c r="D240" s="459"/>
      <c r="E240" s="460"/>
      <c r="F240" s="460"/>
      <c r="G240" s="460"/>
      <c r="H240" s="460"/>
      <c r="I240" s="460"/>
      <c r="J240" s="460"/>
      <c r="K240" s="460"/>
      <c r="L240" s="460"/>
      <c r="M240" s="460"/>
      <c r="N240" s="460"/>
      <c r="O240" s="460"/>
      <c r="P240" s="460"/>
      <c r="Q240" s="460"/>
      <c r="R240" s="460"/>
      <c r="S240" s="460"/>
      <c r="T240" s="460"/>
      <c r="U240" s="460"/>
      <c r="V240" s="460"/>
      <c r="W240" s="460"/>
      <c r="X240" s="460"/>
      <c r="Y240" s="460"/>
      <c r="Z240" s="460"/>
      <c r="AA240" s="460"/>
      <c r="AB240" s="460"/>
      <c r="AC240" s="459"/>
      <c r="AD240" s="460"/>
      <c r="AE240" s="460"/>
      <c r="AF240" s="460"/>
      <c r="AG240" s="460"/>
      <c r="AH240" s="460"/>
      <c r="AI240" s="460"/>
    </row>
    <row r="241" customFormat="false" ht="12.75" hidden="false" customHeight="false" outlineLevel="0" collapsed="false">
      <c r="D241" s="459"/>
      <c r="E241" s="460"/>
      <c r="F241" s="460"/>
      <c r="G241" s="460"/>
      <c r="H241" s="460"/>
      <c r="I241" s="460"/>
      <c r="J241" s="460"/>
      <c r="K241" s="460"/>
      <c r="L241" s="460"/>
      <c r="M241" s="460"/>
      <c r="N241" s="460"/>
      <c r="O241" s="460"/>
      <c r="P241" s="460"/>
      <c r="Q241" s="460"/>
      <c r="R241" s="460"/>
      <c r="S241" s="460"/>
      <c r="T241" s="460"/>
      <c r="U241" s="460"/>
      <c r="V241" s="460"/>
      <c r="W241" s="460"/>
      <c r="X241" s="460"/>
      <c r="Y241" s="460"/>
      <c r="Z241" s="460"/>
      <c r="AA241" s="460"/>
      <c r="AB241" s="460"/>
      <c r="AC241" s="459"/>
      <c r="AD241" s="460"/>
      <c r="AE241" s="460"/>
      <c r="AF241" s="460"/>
      <c r="AG241" s="460"/>
      <c r="AH241" s="460"/>
      <c r="AI241" s="460"/>
    </row>
    <row r="242" customFormat="false" ht="12.75" hidden="false" customHeight="false" outlineLevel="0" collapsed="false">
      <c r="D242" s="459"/>
      <c r="E242" s="460"/>
      <c r="F242" s="460"/>
      <c r="G242" s="460"/>
      <c r="H242" s="460"/>
      <c r="I242" s="460"/>
      <c r="J242" s="460"/>
      <c r="K242" s="460"/>
      <c r="L242" s="460"/>
      <c r="M242" s="460"/>
      <c r="N242" s="460"/>
      <c r="O242" s="460"/>
      <c r="P242" s="460"/>
      <c r="Q242" s="460"/>
      <c r="R242" s="460"/>
      <c r="S242" s="460"/>
      <c r="T242" s="460"/>
      <c r="U242" s="460"/>
      <c r="V242" s="460"/>
      <c r="W242" s="460"/>
      <c r="X242" s="460"/>
      <c r="Y242" s="460"/>
      <c r="Z242" s="460"/>
      <c r="AA242" s="460"/>
      <c r="AB242" s="460"/>
      <c r="AC242" s="459"/>
      <c r="AD242" s="460"/>
      <c r="AE242" s="460"/>
      <c r="AF242" s="460"/>
      <c r="AG242" s="460"/>
      <c r="AH242" s="460"/>
      <c r="AI242" s="460"/>
    </row>
    <row r="243" customFormat="false" ht="12.75" hidden="false" customHeight="false" outlineLevel="0" collapsed="false">
      <c r="D243" s="459"/>
      <c r="E243" s="460"/>
      <c r="F243" s="460"/>
      <c r="G243" s="460"/>
      <c r="H243" s="460"/>
      <c r="I243" s="460"/>
      <c r="J243" s="460"/>
      <c r="K243" s="460"/>
      <c r="L243" s="460"/>
      <c r="M243" s="460"/>
      <c r="N243" s="460"/>
      <c r="O243" s="460"/>
      <c r="P243" s="460"/>
      <c r="Q243" s="460"/>
      <c r="R243" s="460"/>
      <c r="S243" s="460"/>
      <c r="T243" s="460"/>
      <c r="U243" s="460"/>
      <c r="V243" s="460"/>
      <c r="W243" s="460"/>
      <c r="X243" s="460"/>
      <c r="Y243" s="460"/>
      <c r="Z243" s="460"/>
      <c r="AA243" s="460"/>
      <c r="AB243" s="460"/>
      <c r="AC243" s="459"/>
      <c r="AD243" s="460"/>
      <c r="AE243" s="460"/>
      <c r="AF243" s="460"/>
      <c r="AG243" s="460"/>
      <c r="AH243" s="460"/>
      <c r="AI243" s="460"/>
    </row>
    <row r="244" customFormat="false" ht="12.75" hidden="false" customHeight="false" outlineLevel="0" collapsed="false">
      <c r="D244" s="459"/>
      <c r="E244" s="460"/>
      <c r="F244" s="460"/>
      <c r="G244" s="460"/>
      <c r="H244" s="460"/>
      <c r="I244" s="460"/>
      <c r="J244" s="460"/>
      <c r="K244" s="460"/>
      <c r="L244" s="460"/>
      <c r="M244" s="460"/>
      <c r="N244" s="460"/>
      <c r="O244" s="460"/>
      <c r="P244" s="460"/>
      <c r="Q244" s="460"/>
      <c r="R244" s="460"/>
      <c r="S244" s="460"/>
      <c r="T244" s="460"/>
      <c r="U244" s="460"/>
      <c r="V244" s="460"/>
      <c r="W244" s="460"/>
      <c r="X244" s="460"/>
      <c r="Y244" s="460"/>
      <c r="Z244" s="460"/>
      <c r="AA244" s="460"/>
      <c r="AB244" s="460"/>
      <c r="AC244" s="459"/>
      <c r="AD244" s="460"/>
      <c r="AE244" s="460"/>
      <c r="AF244" s="460"/>
      <c r="AG244" s="460"/>
      <c r="AH244" s="460"/>
      <c r="AI244" s="460"/>
    </row>
    <row r="245" customFormat="false" ht="12.75" hidden="false" customHeight="false" outlineLevel="0" collapsed="false">
      <c r="D245" s="459"/>
      <c r="E245" s="460"/>
      <c r="F245" s="460"/>
      <c r="G245" s="460"/>
      <c r="H245" s="460"/>
      <c r="I245" s="460"/>
      <c r="J245" s="460"/>
      <c r="K245" s="460"/>
      <c r="L245" s="460"/>
      <c r="M245" s="460"/>
      <c r="N245" s="460"/>
      <c r="O245" s="460"/>
      <c r="P245" s="460"/>
      <c r="Q245" s="460"/>
      <c r="R245" s="460"/>
      <c r="S245" s="460"/>
      <c r="T245" s="460"/>
      <c r="U245" s="460"/>
      <c r="V245" s="460"/>
      <c r="W245" s="460"/>
      <c r="X245" s="460"/>
      <c r="Y245" s="460"/>
      <c r="Z245" s="460"/>
      <c r="AA245" s="460"/>
      <c r="AB245" s="460"/>
      <c r="AC245" s="459"/>
      <c r="AD245" s="460"/>
      <c r="AE245" s="460"/>
      <c r="AF245" s="460"/>
      <c r="AG245" s="460"/>
      <c r="AH245" s="460"/>
      <c r="AI245" s="460"/>
    </row>
    <row r="246" customFormat="false" ht="12.75" hidden="false" customHeight="false" outlineLevel="0" collapsed="false">
      <c r="D246" s="459"/>
      <c r="E246" s="460"/>
      <c r="F246" s="460"/>
      <c r="G246" s="460"/>
      <c r="H246" s="460"/>
      <c r="I246" s="460"/>
      <c r="J246" s="460"/>
      <c r="K246" s="460"/>
      <c r="L246" s="460"/>
      <c r="M246" s="460"/>
      <c r="N246" s="460"/>
      <c r="O246" s="460"/>
      <c r="P246" s="460"/>
      <c r="Q246" s="460"/>
      <c r="R246" s="460"/>
      <c r="S246" s="460"/>
      <c r="T246" s="460"/>
      <c r="U246" s="460"/>
      <c r="V246" s="460"/>
      <c r="W246" s="460"/>
      <c r="X246" s="460"/>
      <c r="Y246" s="460"/>
      <c r="Z246" s="460"/>
      <c r="AA246" s="460"/>
      <c r="AB246" s="460"/>
      <c r="AC246" s="459"/>
      <c r="AD246" s="460"/>
      <c r="AE246" s="460"/>
      <c r="AF246" s="460"/>
      <c r="AG246" s="460"/>
      <c r="AH246" s="460"/>
      <c r="AI246" s="460"/>
    </row>
    <row r="247" customFormat="false" ht="12.75" hidden="false" customHeight="false" outlineLevel="0" collapsed="false">
      <c r="D247" s="459"/>
      <c r="E247" s="460"/>
      <c r="F247" s="460"/>
      <c r="G247" s="460"/>
      <c r="H247" s="460"/>
      <c r="I247" s="460"/>
      <c r="J247" s="460"/>
      <c r="K247" s="460"/>
      <c r="L247" s="460"/>
      <c r="M247" s="460"/>
      <c r="N247" s="460"/>
      <c r="O247" s="460"/>
      <c r="P247" s="460"/>
      <c r="Q247" s="460"/>
      <c r="R247" s="460"/>
      <c r="S247" s="460"/>
      <c r="T247" s="460"/>
      <c r="U247" s="460"/>
      <c r="V247" s="460"/>
      <c r="W247" s="460"/>
      <c r="X247" s="460"/>
      <c r="Y247" s="460"/>
      <c r="Z247" s="460"/>
      <c r="AA247" s="460"/>
      <c r="AB247" s="460"/>
      <c r="AC247" s="459"/>
      <c r="AD247" s="460"/>
      <c r="AE247" s="460"/>
      <c r="AF247" s="460"/>
      <c r="AG247" s="460"/>
      <c r="AH247" s="460"/>
      <c r="AI247" s="460"/>
    </row>
    <row r="248" customFormat="false" ht="12.75" hidden="false" customHeight="false" outlineLevel="0" collapsed="false">
      <c r="D248" s="459"/>
      <c r="E248" s="460"/>
      <c r="F248" s="460"/>
      <c r="G248" s="460"/>
      <c r="H248" s="460"/>
      <c r="I248" s="460"/>
      <c r="J248" s="460"/>
      <c r="K248" s="460"/>
      <c r="L248" s="460"/>
      <c r="M248" s="460"/>
      <c r="N248" s="460"/>
      <c r="O248" s="460"/>
      <c r="P248" s="460"/>
      <c r="Q248" s="460"/>
      <c r="R248" s="460"/>
      <c r="S248" s="460"/>
      <c r="T248" s="460"/>
      <c r="U248" s="460"/>
      <c r="V248" s="460"/>
      <c r="W248" s="460"/>
      <c r="X248" s="460"/>
      <c r="Y248" s="460"/>
      <c r="Z248" s="460"/>
      <c r="AA248" s="460"/>
      <c r="AB248" s="460"/>
      <c r="AC248" s="459"/>
      <c r="AD248" s="460"/>
      <c r="AE248" s="460"/>
      <c r="AF248" s="460"/>
      <c r="AG248" s="460"/>
      <c r="AH248" s="460"/>
      <c r="AI248" s="460"/>
    </row>
    <row r="249" customFormat="false" ht="12.75" hidden="false" customHeight="false" outlineLevel="0" collapsed="false">
      <c r="D249" s="459"/>
      <c r="E249" s="460"/>
      <c r="F249" s="460"/>
      <c r="G249" s="460"/>
      <c r="H249" s="460"/>
      <c r="I249" s="460"/>
      <c r="J249" s="460"/>
      <c r="K249" s="460"/>
      <c r="L249" s="460"/>
      <c r="M249" s="460"/>
      <c r="N249" s="460"/>
      <c r="O249" s="460"/>
      <c r="P249" s="460"/>
      <c r="Q249" s="460"/>
      <c r="R249" s="460"/>
      <c r="S249" s="460"/>
      <c r="T249" s="460"/>
      <c r="U249" s="460"/>
      <c r="V249" s="460"/>
      <c r="W249" s="460"/>
      <c r="X249" s="460"/>
      <c r="Y249" s="460"/>
      <c r="Z249" s="460"/>
      <c r="AA249" s="460"/>
      <c r="AB249" s="460"/>
      <c r="AC249" s="459"/>
      <c r="AD249" s="460"/>
      <c r="AE249" s="460"/>
      <c r="AF249" s="460"/>
      <c r="AG249" s="460"/>
      <c r="AH249" s="460"/>
      <c r="AI249" s="460"/>
    </row>
    <row r="250" customFormat="false" ht="12.75" hidden="false" customHeight="false" outlineLevel="0" collapsed="false">
      <c r="D250" s="459"/>
      <c r="E250" s="460"/>
      <c r="F250" s="460"/>
      <c r="G250" s="460"/>
      <c r="H250" s="460"/>
      <c r="I250" s="460"/>
      <c r="J250" s="460"/>
      <c r="K250" s="460"/>
      <c r="L250" s="460"/>
      <c r="M250" s="460"/>
      <c r="N250" s="460"/>
      <c r="O250" s="460"/>
      <c r="P250" s="460"/>
      <c r="Q250" s="460"/>
      <c r="R250" s="460"/>
      <c r="S250" s="460"/>
      <c r="T250" s="460"/>
      <c r="U250" s="460"/>
      <c r="V250" s="460"/>
      <c r="W250" s="460"/>
      <c r="X250" s="460"/>
      <c r="Y250" s="460"/>
      <c r="Z250" s="460"/>
      <c r="AA250" s="460"/>
      <c r="AB250" s="460"/>
      <c r="AC250" s="459"/>
      <c r="AD250" s="460"/>
      <c r="AE250" s="460"/>
      <c r="AF250" s="460"/>
      <c r="AG250" s="460"/>
      <c r="AH250" s="460"/>
      <c r="AI250" s="460"/>
    </row>
    <row r="251" customFormat="false" ht="12.75" hidden="false" customHeight="false" outlineLevel="0" collapsed="false">
      <c r="D251" s="459"/>
      <c r="E251" s="460"/>
      <c r="F251" s="460"/>
      <c r="G251" s="460"/>
      <c r="H251" s="460"/>
      <c r="I251" s="460"/>
      <c r="J251" s="460"/>
      <c r="K251" s="460"/>
      <c r="L251" s="460"/>
      <c r="M251" s="460"/>
      <c r="N251" s="460"/>
      <c r="O251" s="460"/>
      <c r="P251" s="460"/>
      <c r="Q251" s="460"/>
      <c r="R251" s="460"/>
      <c r="S251" s="460"/>
      <c r="T251" s="460"/>
      <c r="U251" s="460"/>
      <c r="V251" s="460"/>
      <c r="W251" s="460"/>
      <c r="X251" s="460"/>
      <c r="Y251" s="460"/>
      <c r="Z251" s="460"/>
      <c r="AA251" s="460"/>
      <c r="AB251" s="460"/>
      <c r="AC251" s="459"/>
      <c r="AD251" s="460"/>
      <c r="AE251" s="460"/>
      <c r="AF251" s="460"/>
      <c r="AG251" s="460"/>
      <c r="AH251" s="460"/>
      <c r="AI251" s="460"/>
    </row>
    <row r="252" customFormat="false" ht="12.75" hidden="false" customHeight="false" outlineLevel="0" collapsed="false">
      <c r="D252" s="459"/>
      <c r="E252" s="460"/>
      <c r="F252" s="460"/>
      <c r="G252" s="460"/>
      <c r="H252" s="460"/>
      <c r="I252" s="460"/>
      <c r="J252" s="460"/>
      <c r="K252" s="460"/>
      <c r="L252" s="460"/>
      <c r="M252" s="460"/>
      <c r="N252" s="460"/>
      <c r="O252" s="460"/>
      <c r="P252" s="460"/>
      <c r="Q252" s="460"/>
      <c r="R252" s="460"/>
      <c r="S252" s="460"/>
      <c r="T252" s="460"/>
      <c r="U252" s="460"/>
      <c r="V252" s="460"/>
      <c r="W252" s="460"/>
      <c r="X252" s="460"/>
      <c r="Y252" s="460"/>
      <c r="Z252" s="460"/>
      <c r="AA252" s="460"/>
      <c r="AB252" s="460"/>
      <c r="AC252" s="459"/>
      <c r="AD252" s="460"/>
      <c r="AE252" s="460"/>
      <c r="AF252" s="460"/>
      <c r="AG252" s="460"/>
      <c r="AH252" s="460"/>
      <c r="AI252" s="460"/>
    </row>
    <row r="253" customFormat="false" ht="12.75" hidden="false" customHeight="false" outlineLevel="0" collapsed="false">
      <c r="D253" s="459"/>
      <c r="E253" s="460"/>
      <c r="F253" s="460"/>
      <c r="G253" s="460"/>
      <c r="H253" s="460"/>
      <c r="I253" s="460"/>
      <c r="J253" s="460"/>
      <c r="K253" s="460"/>
      <c r="L253" s="460"/>
      <c r="M253" s="460"/>
      <c r="N253" s="460"/>
      <c r="O253" s="460"/>
      <c r="P253" s="460"/>
      <c r="Q253" s="460"/>
      <c r="R253" s="460"/>
      <c r="S253" s="460"/>
      <c r="T253" s="460"/>
      <c r="U253" s="460"/>
      <c r="V253" s="460"/>
      <c r="W253" s="460"/>
      <c r="X253" s="460"/>
      <c r="Y253" s="460"/>
      <c r="Z253" s="460"/>
      <c r="AA253" s="460"/>
      <c r="AB253" s="460"/>
      <c r="AC253" s="459"/>
      <c r="AD253" s="460"/>
      <c r="AE253" s="460"/>
      <c r="AF253" s="460"/>
      <c r="AG253" s="460"/>
      <c r="AH253" s="460"/>
      <c r="AI253" s="460"/>
    </row>
    <row r="254" customFormat="false" ht="12.75" hidden="false" customHeight="false" outlineLevel="0" collapsed="false">
      <c r="D254" s="459"/>
      <c r="E254" s="460"/>
      <c r="F254" s="460"/>
      <c r="G254" s="460"/>
      <c r="H254" s="460"/>
      <c r="I254" s="460"/>
      <c r="J254" s="460"/>
      <c r="K254" s="460"/>
      <c r="L254" s="460"/>
      <c r="M254" s="460"/>
      <c r="N254" s="460"/>
      <c r="O254" s="460"/>
      <c r="P254" s="460"/>
      <c r="Q254" s="460"/>
      <c r="R254" s="460"/>
      <c r="S254" s="460"/>
      <c r="T254" s="460"/>
      <c r="U254" s="460"/>
      <c r="V254" s="460"/>
      <c r="W254" s="460"/>
      <c r="X254" s="460"/>
      <c r="Y254" s="460"/>
      <c r="Z254" s="460"/>
      <c r="AA254" s="460"/>
      <c r="AB254" s="460"/>
      <c r="AC254" s="459"/>
      <c r="AD254" s="460"/>
      <c r="AE254" s="460"/>
      <c r="AF254" s="460"/>
      <c r="AG254" s="460"/>
      <c r="AH254" s="460"/>
      <c r="AI254" s="460"/>
    </row>
    <row r="255" customFormat="false" ht="12.75" hidden="false" customHeight="false" outlineLevel="0" collapsed="false">
      <c r="D255" s="459"/>
      <c r="E255" s="460"/>
      <c r="F255" s="460"/>
      <c r="G255" s="460"/>
      <c r="H255" s="460"/>
      <c r="I255" s="460"/>
      <c r="J255" s="460"/>
      <c r="K255" s="460"/>
      <c r="L255" s="460"/>
      <c r="M255" s="460"/>
      <c r="N255" s="460"/>
      <c r="O255" s="460"/>
      <c r="P255" s="460"/>
      <c r="Q255" s="460"/>
      <c r="R255" s="460"/>
      <c r="S255" s="460"/>
      <c r="T255" s="460"/>
      <c r="U255" s="460"/>
      <c r="V255" s="460"/>
      <c r="W255" s="460"/>
      <c r="X255" s="460"/>
      <c r="Y255" s="460"/>
      <c r="Z255" s="460"/>
      <c r="AA255" s="460"/>
      <c r="AB255" s="460"/>
      <c r="AC255" s="459"/>
      <c r="AD255" s="460"/>
      <c r="AE255" s="460"/>
      <c r="AF255" s="460"/>
      <c r="AG255" s="460"/>
      <c r="AH255" s="460"/>
      <c r="AI255" s="460"/>
    </row>
    <row r="256" customFormat="false" ht="12.75" hidden="false" customHeight="false" outlineLevel="0" collapsed="false">
      <c r="D256" s="459"/>
      <c r="E256" s="460"/>
      <c r="F256" s="460"/>
      <c r="G256" s="460"/>
      <c r="H256" s="460"/>
      <c r="I256" s="460"/>
      <c r="J256" s="460"/>
      <c r="K256" s="460"/>
      <c r="L256" s="460"/>
      <c r="M256" s="460"/>
      <c r="N256" s="460"/>
      <c r="O256" s="460"/>
      <c r="P256" s="460"/>
      <c r="Q256" s="460"/>
      <c r="R256" s="460"/>
      <c r="S256" s="460"/>
      <c r="T256" s="460"/>
      <c r="U256" s="460"/>
      <c r="V256" s="460"/>
      <c r="W256" s="460"/>
      <c r="X256" s="460"/>
      <c r="Y256" s="460"/>
      <c r="Z256" s="460"/>
      <c r="AA256" s="460"/>
      <c r="AB256" s="460"/>
      <c r="AC256" s="459"/>
      <c r="AD256" s="460"/>
      <c r="AE256" s="460"/>
      <c r="AF256" s="460"/>
      <c r="AG256" s="460"/>
      <c r="AH256" s="460"/>
      <c r="AI256" s="460"/>
    </row>
    <row r="257" customFormat="false" ht="12.75" hidden="false" customHeight="false" outlineLevel="0" collapsed="false">
      <c r="D257" s="459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  <c r="Z257" s="460"/>
      <c r="AA257" s="460"/>
      <c r="AB257" s="460"/>
      <c r="AC257" s="459"/>
      <c r="AD257" s="460"/>
      <c r="AE257" s="460"/>
      <c r="AF257" s="460"/>
      <c r="AG257" s="460"/>
      <c r="AH257" s="460"/>
      <c r="AI257" s="460"/>
    </row>
    <row r="258" customFormat="false" ht="12.75" hidden="false" customHeight="false" outlineLevel="0" collapsed="false">
      <c r="D258" s="459"/>
      <c r="E258" s="460"/>
      <c r="F258" s="460"/>
      <c r="G258" s="460"/>
      <c r="H258" s="460"/>
      <c r="I258" s="460"/>
      <c r="J258" s="460"/>
      <c r="K258" s="460"/>
      <c r="L258" s="460"/>
      <c r="M258" s="460"/>
      <c r="N258" s="460"/>
      <c r="O258" s="460"/>
      <c r="P258" s="460"/>
      <c r="Q258" s="460"/>
      <c r="R258" s="460"/>
      <c r="S258" s="460"/>
      <c r="T258" s="460"/>
      <c r="U258" s="460"/>
      <c r="V258" s="460"/>
      <c r="W258" s="460"/>
      <c r="X258" s="460"/>
      <c r="Y258" s="460"/>
      <c r="Z258" s="460"/>
      <c r="AA258" s="460"/>
      <c r="AB258" s="460"/>
      <c r="AC258" s="459"/>
      <c r="AD258" s="460"/>
      <c r="AE258" s="460"/>
      <c r="AF258" s="460"/>
      <c r="AG258" s="460"/>
      <c r="AH258" s="460"/>
      <c r="AI258" s="460"/>
    </row>
    <row r="259" customFormat="false" ht="12.75" hidden="false" customHeight="false" outlineLevel="0" collapsed="false">
      <c r="D259" s="459"/>
      <c r="E259" s="460"/>
      <c r="F259" s="460"/>
      <c r="G259" s="460"/>
      <c r="H259" s="460"/>
      <c r="I259" s="460"/>
      <c r="J259" s="460"/>
      <c r="K259" s="460"/>
      <c r="L259" s="460"/>
      <c r="M259" s="460"/>
      <c r="N259" s="460"/>
      <c r="O259" s="460"/>
      <c r="P259" s="460"/>
      <c r="Q259" s="460"/>
      <c r="R259" s="460"/>
      <c r="S259" s="460"/>
      <c r="T259" s="460"/>
      <c r="U259" s="460"/>
      <c r="V259" s="460"/>
      <c r="W259" s="460"/>
      <c r="X259" s="460"/>
      <c r="Y259" s="460"/>
      <c r="Z259" s="460"/>
      <c r="AA259" s="460"/>
      <c r="AB259" s="460"/>
      <c r="AC259" s="459"/>
      <c r="AD259" s="460"/>
      <c r="AE259" s="460"/>
      <c r="AF259" s="460"/>
      <c r="AG259" s="460"/>
      <c r="AH259" s="460"/>
      <c r="AI259" s="460"/>
    </row>
    <row r="260" customFormat="false" ht="12.75" hidden="false" customHeight="false" outlineLevel="0" collapsed="false">
      <c r="D260" s="459"/>
      <c r="E260" s="460"/>
      <c r="F260" s="460"/>
      <c r="G260" s="460"/>
      <c r="H260" s="460"/>
      <c r="I260" s="460"/>
      <c r="J260" s="460"/>
      <c r="K260" s="460"/>
      <c r="L260" s="460"/>
      <c r="M260" s="460"/>
      <c r="N260" s="460"/>
      <c r="O260" s="460"/>
      <c r="P260" s="460"/>
      <c r="Q260" s="460"/>
      <c r="R260" s="460"/>
      <c r="S260" s="460"/>
      <c r="T260" s="460"/>
      <c r="U260" s="460"/>
      <c r="V260" s="460"/>
      <c r="W260" s="460"/>
      <c r="X260" s="460"/>
      <c r="Y260" s="460"/>
      <c r="Z260" s="460"/>
      <c r="AA260" s="460"/>
      <c r="AB260" s="460"/>
      <c r="AC260" s="459"/>
      <c r="AD260" s="460"/>
      <c r="AE260" s="460"/>
      <c r="AF260" s="460"/>
      <c r="AG260" s="460"/>
      <c r="AH260" s="460"/>
      <c r="AI260" s="460"/>
    </row>
    <row r="261" customFormat="false" ht="12.75" hidden="false" customHeight="false" outlineLevel="0" collapsed="false">
      <c r="D261" s="459"/>
      <c r="E261" s="460"/>
      <c r="F261" s="460"/>
      <c r="G261" s="460"/>
      <c r="H261" s="460"/>
      <c r="I261" s="460"/>
      <c r="J261" s="460"/>
      <c r="K261" s="460"/>
      <c r="L261" s="460"/>
      <c r="M261" s="460"/>
      <c r="N261" s="460"/>
      <c r="O261" s="460"/>
      <c r="P261" s="460"/>
      <c r="Q261" s="460"/>
      <c r="R261" s="460"/>
      <c r="S261" s="460"/>
      <c r="T261" s="460"/>
      <c r="U261" s="460"/>
      <c r="V261" s="460"/>
      <c r="W261" s="460"/>
      <c r="X261" s="460"/>
      <c r="Y261" s="460"/>
      <c r="Z261" s="460"/>
      <c r="AA261" s="460"/>
      <c r="AB261" s="460"/>
      <c r="AC261" s="459"/>
      <c r="AD261" s="460"/>
      <c r="AE261" s="460"/>
      <c r="AF261" s="460"/>
      <c r="AG261" s="460"/>
      <c r="AH261" s="460"/>
      <c r="AI261" s="460"/>
    </row>
    <row r="262" customFormat="false" ht="12.75" hidden="false" customHeight="false" outlineLevel="0" collapsed="false">
      <c r="D262" s="459"/>
      <c r="E262" s="460"/>
      <c r="F262" s="460"/>
      <c r="G262" s="460"/>
      <c r="H262" s="460"/>
      <c r="I262" s="460"/>
      <c r="J262" s="460"/>
      <c r="K262" s="460"/>
      <c r="L262" s="460"/>
      <c r="M262" s="460"/>
      <c r="N262" s="460"/>
      <c r="O262" s="460"/>
      <c r="P262" s="460"/>
      <c r="Q262" s="460"/>
      <c r="R262" s="460"/>
      <c r="S262" s="460"/>
      <c r="T262" s="460"/>
      <c r="U262" s="460"/>
      <c r="V262" s="460"/>
      <c r="W262" s="460"/>
      <c r="X262" s="460"/>
      <c r="Y262" s="460"/>
      <c r="Z262" s="460"/>
      <c r="AA262" s="460"/>
      <c r="AB262" s="460"/>
      <c r="AC262" s="459"/>
      <c r="AD262" s="460"/>
      <c r="AE262" s="460"/>
      <c r="AF262" s="460"/>
      <c r="AG262" s="460"/>
      <c r="AH262" s="460"/>
      <c r="AI262" s="460"/>
    </row>
    <row r="263" customFormat="false" ht="12.75" hidden="false" customHeight="false" outlineLevel="0" collapsed="false">
      <c r="D263" s="459"/>
      <c r="E263" s="460"/>
      <c r="F263" s="460"/>
      <c r="G263" s="460"/>
      <c r="H263" s="460"/>
      <c r="I263" s="460"/>
      <c r="J263" s="460"/>
      <c r="K263" s="460"/>
      <c r="L263" s="460"/>
      <c r="M263" s="460"/>
      <c r="N263" s="460"/>
      <c r="O263" s="460"/>
      <c r="P263" s="460"/>
      <c r="Q263" s="460"/>
      <c r="R263" s="460"/>
      <c r="S263" s="460"/>
      <c r="T263" s="460"/>
      <c r="U263" s="460"/>
      <c r="V263" s="460"/>
      <c r="W263" s="460"/>
      <c r="X263" s="460"/>
      <c r="Y263" s="460"/>
      <c r="Z263" s="460"/>
      <c r="AA263" s="460"/>
      <c r="AB263" s="460"/>
      <c r="AC263" s="459"/>
      <c r="AD263" s="460"/>
      <c r="AE263" s="460"/>
      <c r="AF263" s="460"/>
      <c r="AG263" s="460"/>
      <c r="AH263" s="460"/>
      <c r="AI263" s="460"/>
    </row>
    <row r="264" customFormat="false" ht="12.75" hidden="false" customHeight="false" outlineLevel="0" collapsed="false">
      <c r="D264" s="459"/>
      <c r="E264" s="460"/>
      <c r="F264" s="460"/>
      <c r="G264" s="460"/>
      <c r="H264" s="460"/>
      <c r="I264" s="460"/>
      <c r="J264" s="460"/>
      <c r="K264" s="460"/>
      <c r="L264" s="460"/>
      <c r="M264" s="460"/>
      <c r="N264" s="460"/>
      <c r="O264" s="460"/>
      <c r="P264" s="460"/>
      <c r="Q264" s="460"/>
      <c r="R264" s="460"/>
      <c r="S264" s="460"/>
      <c r="T264" s="460"/>
      <c r="U264" s="460"/>
      <c r="V264" s="460"/>
      <c r="W264" s="460"/>
      <c r="X264" s="460"/>
      <c r="Y264" s="460"/>
      <c r="Z264" s="460"/>
      <c r="AA264" s="460"/>
      <c r="AB264" s="460"/>
      <c r="AC264" s="459"/>
      <c r="AD264" s="460"/>
      <c r="AE264" s="460"/>
      <c r="AF264" s="460"/>
      <c r="AG264" s="460"/>
      <c r="AH264" s="460"/>
      <c r="AI264" s="460"/>
    </row>
    <row r="265" customFormat="false" ht="12.75" hidden="false" customHeight="false" outlineLevel="0" collapsed="false">
      <c r="D265" s="459"/>
      <c r="E265" s="460"/>
      <c r="F265" s="460"/>
      <c r="G265" s="460"/>
      <c r="H265" s="460"/>
      <c r="I265" s="460"/>
      <c r="J265" s="460"/>
      <c r="K265" s="460"/>
      <c r="L265" s="460"/>
      <c r="M265" s="460"/>
      <c r="N265" s="460"/>
      <c r="O265" s="460"/>
      <c r="P265" s="460"/>
      <c r="Q265" s="460"/>
      <c r="R265" s="460"/>
      <c r="S265" s="460"/>
      <c r="T265" s="460"/>
      <c r="U265" s="460"/>
      <c r="V265" s="460"/>
      <c r="W265" s="460"/>
      <c r="X265" s="460"/>
      <c r="Y265" s="460"/>
      <c r="Z265" s="460"/>
      <c r="AA265" s="460"/>
      <c r="AB265" s="460"/>
      <c r="AC265" s="459"/>
      <c r="AD265" s="460"/>
      <c r="AE265" s="460"/>
      <c r="AF265" s="460"/>
      <c r="AG265" s="460"/>
      <c r="AH265" s="460"/>
      <c r="AI265" s="460"/>
    </row>
    <row r="266" customFormat="false" ht="12.75" hidden="false" customHeight="false" outlineLevel="0" collapsed="false">
      <c r="D266" s="459"/>
      <c r="E266" s="460"/>
      <c r="F266" s="460"/>
      <c r="G266" s="460"/>
      <c r="H266" s="460"/>
      <c r="I266" s="460"/>
      <c r="J266" s="460"/>
      <c r="K266" s="460"/>
      <c r="L266" s="460"/>
      <c r="M266" s="460"/>
      <c r="N266" s="460"/>
      <c r="O266" s="460"/>
      <c r="P266" s="460"/>
      <c r="Q266" s="460"/>
      <c r="R266" s="460"/>
      <c r="S266" s="460"/>
      <c r="T266" s="460"/>
      <c r="U266" s="460"/>
      <c r="V266" s="460"/>
      <c r="W266" s="460"/>
      <c r="X266" s="460"/>
      <c r="Y266" s="460"/>
      <c r="Z266" s="460"/>
      <c r="AA266" s="460"/>
      <c r="AB266" s="460"/>
      <c r="AC266" s="459"/>
      <c r="AD266" s="460"/>
      <c r="AE266" s="460"/>
      <c r="AF266" s="460"/>
      <c r="AG266" s="460"/>
      <c r="AH266" s="460"/>
      <c r="AI266" s="460"/>
    </row>
    <row r="267" customFormat="false" ht="12.75" hidden="false" customHeight="false" outlineLevel="0" collapsed="false">
      <c r="D267" s="459"/>
      <c r="E267" s="460"/>
      <c r="F267" s="460"/>
      <c r="G267" s="460"/>
      <c r="H267" s="460"/>
      <c r="I267" s="460"/>
      <c r="J267" s="460"/>
      <c r="K267" s="460"/>
      <c r="L267" s="460"/>
      <c r="M267" s="460"/>
      <c r="N267" s="460"/>
      <c r="O267" s="460"/>
      <c r="P267" s="460"/>
      <c r="Q267" s="460"/>
      <c r="R267" s="460"/>
      <c r="S267" s="460"/>
      <c r="T267" s="460"/>
      <c r="U267" s="460"/>
      <c r="V267" s="460"/>
      <c r="W267" s="460"/>
      <c r="X267" s="460"/>
      <c r="Y267" s="460"/>
      <c r="Z267" s="460"/>
      <c r="AA267" s="460"/>
      <c r="AB267" s="460"/>
      <c r="AC267" s="459"/>
      <c r="AD267" s="460"/>
      <c r="AE267" s="460"/>
      <c r="AF267" s="460"/>
      <c r="AG267" s="460"/>
      <c r="AH267" s="460"/>
      <c r="AI267" s="460"/>
    </row>
    <row r="268" customFormat="false" ht="12.75" hidden="false" customHeight="false" outlineLevel="0" collapsed="false">
      <c r="D268" s="459"/>
      <c r="E268" s="460"/>
      <c r="F268" s="460"/>
      <c r="G268" s="460"/>
      <c r="H268" s="460"/>
      <c r="I268" s="460"/>
      <c r="J268" s="460"/>
      <c r="K268" s="460"/>
      <c r="L268" s="460"/>
      <c r="M268" s="460"/>
      <c r="N268" s="460"/>
      <c r="O268" s="460"/>
      <c r="P268" s="460"/>
      <c r="Q268" s="460"/>
      <c r="R268" s="460"/>
      <c r="S268" s="460"/>
      <c r="T268" s="460"/>
      <c r="U268" s="460"/>
      <c r="V268" s="460"/>
      <c r="W268" s="460"/>
      <c r="X268" s="460"/>
      <c r="Y268" s="460"/>
      <c r="Z268" s="460"/>
      <c r="AA268" s="460"/>
      <c r="AB268" s="460"/>
      <c r="AC268" s="459"/>
      <c r="AD268" s="460"/>
      <c r="AE268" s="460"/>
      <c r="AF268" s="460"/>
      <c r="AG268" s="460"/>
      <c r="AH268" s="460"/>
      <c r="AI268" s="460"/>
    </row>
    <row r="269" customFormat="false" ht="12.75" hidden="false" customHeight="false" outlineLevel="0" collapsed="false">
      <c r="D269" s="459"/>
      <c r="E269" s="460"/>
      <c r="F269" s="460"/>
      <c r="G269" s="460"/>
      <c r="H269" s="460"/>
      <c r="I269" s="460"/>
      <c r="J269" s="460"/>
      <c r="K269" s="460"/>
      <c r="L269" s="460"/>
      <c r="M269" s="460"/>
      <c r="N269" s="460"/>
      <c r="O269" s="460"/>
      <c r="P269" s="460"/>
      <c r="Q269" s="460"/>
      <c r="R269" s="460"/>
      <c r="S269" s="460"/>
      <c r="T269" s="460"/>
      <c r="U269" s="460"/>
      <c r="V269" s="460"/>
      <c r="W269" s="460"/>
      <c r="X269" s="460"/>
      <c r="Y269" s="460"/>
      <c r="Z269" s="460"/>
      <c r="AA269" s="460"/>
      <c r="AB269" s="460"/>
      <c r="AC269" s="459"/>
      <c r="AD269" s="460"/>
      <c r="AE269" s="460"/>
      <c r="AF269" s="460"/>
      <c r="AG269" s="460"/>
      <c r="AH269" s="460"/>
      <c r="AI269" s="460"/>
    </row>
    <row r="270" customFormat="false" ht="12.75" hidden="false" customHeight="false" outlineLevel="0" collapsed="false">
      <c r="D270" s="459"/>
      <c r="E270" s="460"/>
      <c r="F270" s="460"/>
      <c r="G270" s="460"/>
      <c r="H270" s="460"/>
      <c r="I270" s="460"/>
      <c r="J270" s="460"/>
      <c r="K270" s="460"/>
      <c r="L270" s="460"/>
      <c r="M270" s="460"/>
      <c r="N270" s="460"/>
      <c r="O270" s="460"/>
      <c r="P270" s="460"/>
      <c r="Q270" s="460"/>
      <c r="R270" s="460"/>
      <c r="S270" s="460"/>
      <c r="T270" s="460"/>
      <c r="U270" s="460"/>
      <c r="V270" s="460"/>
      <c r="W270" s="460"/>
      <c r="X270" s="460"/>
      <c r="Y270" s="460"/>
      <c r="Z270" s="460"/>
      <c r="AA270" s="460"/>
      <c r="AB270" s="460"/>
      <c r="AC270" s="459"/>
      <c r="AD270" s="460"/>
      <c r="AE270" s="460"/>
      <c r="AF270" s="460"/>
      <c r="AG270" s="460"/>
      <c r="AH270" s="460"/>
      <c r="AI270" s="460"/>
    </row>
    <row r="271" customFormat="false" ht="12.75" hidden="false" customHeight="false" outlineLevel="0" collapsed="false">
      <c r="D271" s="459"/>
      <c r="E271" s="460"/>
      <c r="F271" s="460"/>
      <c r="G271" s="460"/>
      <c r="H271" s="460"/>
      <c r="I271" s="460"/>
      <c r="J271" s="460"/>
      <c r="K271" s="460"/>
      <c r="L271" s="460"/>
      <c r="M271" s="460"/>
      <c r="N271" s="460"/>
      <c r="O271" s="460"/>
      <c r="P271" s="460"/>
      <c r="Q271" s="460"/>
      <c r="R271" s="460"/>
      <c r="S271" s="460"/>
      <c r="T271" s="460"/>
      <c r="U271" s="460"/>
      <c r="V271" s="460"/>
      <c r="W271" s="460"/>
      <c r="X271" s="460"/>
      <c r="Y271" s="460"/>
      <c r="Z271" s="460"/>
      <c r="AA271" s="460"/>
      <c r="AB271" s="460"/>
      <c r="AC271" s="459"/>
      <c r="AD271" s="460"/>
      <c r="AE271" s="460"/>
      <c r="AF271" s="460"/>
      <c r="AG271" s="460"/>
      <c r="AH271" s="460"/>
      <c r="AI271" s="460"/>
    </row>
    <row r="272" customFormat="false" ht="12.75" hidden="false" customHeight="false" outlineLevel="0" collapsed="false">
      <c r="D272" s="459"/>
      <c r="E272" s="460"/>
      <c r="F272" s="460"/>
      <c r="G272" s="460"/>
      <c r="H272" s="460"/>
      <c r="I272" s="460"/>
      <c r="J272" s="460"/>
      <c r="K272" s="460"/>
      <c r="L272" s="460"/>
      <c r="M272" s="460"/>
      <c r="N272" s="460"/>
      <c r="O272" s="460"/>
      <c r="P272" s="460"/>
      <c r="Q272" s="460"/>
      <c r="R272" s="460"/>
      <c r="S272" s="460"/>
      <c r="T272" s="460"/>
      <c r="U272" s="460"/>
      <c r="V272" s="460"/>
      <c r="W272" s="460"/>
      <c r="X272" s="460"/>
      <c r="Y272" s="460"/>
      <c r="Z272" s="460"/>
      <c r="AA272" s="460"/>
      <c r="AB272" s="460"/>
      <c r="AC272" s="459"/>
      <c r="AD272" s="460"/>
      <c r="AE272" s="460"/>
      <c r="AF272" s="460"/>
      <c r="AG272" s="460"/>
      <c r="AH272" s="460"/>
      <c r="AI272" s="460"/>
    </row>
    <row r="273" customFormat="false" ht="12.75" hidden="false" customHeight="false" outlineLevel="0" collapsed="false">
      <c r="D273" s="459"/>
      <c r="E273" s="460"/>
      <c r="F273" s="460"/>
      <c r="G273" s="460"/>
      <c r="H273" s="460"/>
      <c r="I273" s="460"/>
      <c r="J273" s="460"/>
      <c r="K273" s="460"/>
      <c r="L273" s="460"/>
      <c r="M273" s="460"/>
      <c r="N273" s="460"/>
      <c r="O273" s="460"/>
      <c r="P273" s="460"/>
      <c r="Q273" s="460"/>
      <c r="R273" s="460"/>
      <c r="S273" s="460"/>
      <c r="T273" s="460"/>
      <c r="U273" s="460"/>
      <c r="V273" s="460"/>
      <c r="W273" s="460"/>
      <c r="X273" s="460"/>
      <c r="Y273" s="460"/>
      <c r="Z273" s="460"/>
      <c r="AA273" s="460"/>
      <c r="AB273" s="460"/>
      <c r="AC273" s="459"/>
      <c r="AD273" s="460"/>
      <c r="AE273" s="460"/>
      <c r="AF273" s="460"/>
      <c r="AG273" s="460"/>
      <c r="AH273" s="460"/>
      <c r="AI273" s="460"/>
    </row>
    <row r="274" customFormat="false" ht="12.75" hidden="false" customHeight="false" outlineLevel="0" collapsed="false">
      <c r="D274" s="459"/>
      <c r="E274" s="460"/>
      <c r="F274" s="460"/>
      <c r="G274" s="460"/>
      <c r="H274" s="460"/>
      <c r="I274" s="460"/>
      <c r="J274" s="460"/>
      <c r="K274" s="460"/>
      <c r="L274" s="460"/>
      <c r="M274" s="460"/>
      <c r="N274" s="460"/>
      <c r="O274" s="460"/>
      <c r="P274" s="460"/>
      <c r="Q274" s="460"/>
      <c r="R274" s="460"/>
      <c r="S274" s="460"/>
      <c r="T274" s="460"/>
      <c r="U274" s="460"/>
      <c r="V274" s="460"/>
      <c r="W274" s="460"/>
      <c r="X274" s="460"/>
      <c r="Y274" s="460"/>
      <c r="Z274" s="460"/>
      <c r="AA274" s="460"/>
      <c r="AB274" s="460"/>
      <c r="AC274" s="459"/>
      <c r="AD274" s="460"/>
      <c r="AE274" s="460"/>
      <c r="AF274" s="460"/>
      <c r="AG274" s="460"/>
      <c r="AH274" s="460"/>
      <c r="AI274" s="460"/>
    </row>
    <row r="275" customFormat="false" ht="12.75" hidden="false" customHeight="false" outlineLevel="0" collapsed="false">
      <c r="D275" s="459"/>
      <c r="E275" s="460"/>
      <c r="F275" s="460"/>
      <c r="G275" s="460"/>
      <c r="H275" s="460"/>
      <c r="I275" s="460"/>
      <c r="J275" s="460"/>
      <c r="K275" s="460"/>
      <c r="L275" s="460"/>
      <c r="M275" s="460"/>
      <c r="N275" s="460"/>
      <c r="O275" s="460"/>
      <c r="P275" s="460"/>
      <c r="Q275" s="460"/>
      <c r="R275" s="460"/>
      <c r="S275" s="460"/>
      <c r="T275" s="460"/>
      <c r="U275" s="460"/>
      <c r="V275" s="460"/>
      <c r="W275" s="460"/>
      <c r="X275" s="460"/>
      <c r="Y275" s="460"/>
      <c r="Z275" s="460"/>
      <c r="AA275" s="460"/>
      <c r="AB275" s="460"/>
      <c r="AC275" s="459"/>
      <c r="AD275" s="460"/>
      <c r="AE275" s="460"/>
      <c r="AF275" s="460"/>
      <c r="AG275" s="460"/>
      <c r="AH275" s="460"/>
      <c r="AI275" s="460"/>
    </row>
    <row r="276" customFormat="false" ht="12.75" hidden="false" customHeight="false" outlineLevel="0" collapsed="false">
      <c r="D276" s="459"/>
      <c r="E276" s="460"/>
      <c r="F276" s="460"/>
      <c r="G276" s="460"/>
      <c r="H276" s="460"/>
      <c r="I276" s="460"/>
      <c r="J276" s="460"/>
      <c r="K276" s="460"/>
      <c r="L276" s="460"/>
      <c r="M276" s="460"/>
      <c r="N276" s="460"/>
      <c r="O276" s="460"/>
      <c r="P276" s="460"/>
      <c r="Q276" s="460"/>
      <c r="R276" s="460"/>
      <c r="S276" s="460"/>
      <c r="T276" s="460"/>
      <c r="U276" s="460"/>
      <c r="V276" s="460"/>
      <c r="W276" s="460"/>
      <c r="X276" s="460"/>
      <c r="Y276" s="460"/>
      <c r="Z276" s="460"/>
      <c r="AA276" s="460"/>
      <c r="AB276" s="460"/>
      <c r="AC276" s="459"/>
      <c r="AD276" s="460"/>
      <c r="AE276" s="460"/>
      <c r="AF276" s="460"/>
      <c r="AG276" s="460"/>
      <c r="AH276" s="460"/>
      <c r="AI276" s="460"/>
    </row>
    <row r="277" customFormat="false" ht="12.75" hidden="false" customHeight="false" outlineLevel="0" collapsed="false">
      <c r="D277" s="459"/>
      <c r="E277" s="460"/>
      <c r="F277" s="460"/>
      <c r="G277" s="460"/>
      <c r="H277" s="460"/>
      <c r="I277" s="460"/>
      <c r="J277" s="460"/>
      <c r="K277" s="460"/>
      <c r="L277" s="460"/>
      <c r="M277" s="460"/>
      <c r="N277" s="460"/>
      <c r="O277" s="460"/>
      <c r="P277" s="460"/>
      <c r="Q277" s="460"/>
      <c r="R277" s="460"/>
      <c r="S277" s="460"/>
      <c r="T277" s="460"/>
      <c r="U277" s="460"/>
      <c r="V277" s="460"/>
      <c r="W277" s="460"/>
      <c r="X277" s="460"/>
      <c r="Y277" s="460"/>
      <c r="Z277" s="460"/>
      <c r="AA277" s="460"/>
      <c r="AB277" s="460"/>
      <c r="AC277" s="459"/>
      <c r="AD277" s="460"/>
      <c r="AE277" s="460"/>
      <c r="AF277" s="460"/>
      <c r="AG277" s="460"/>
      <c r="AH277" s="460"/>
      <c r="AI277" s="460"/>
    </row>
    <row r="278" customFormat="false" ht="12.75" hidden="false" customHeight="false" outlineLevel="0" collapsed="false">
      <c r="D278" s="459"/>
      <c r="E278" s="460"/>
      <c r="F278" s="460"/>
      <c r="G278" s="460"/>
      <c r="H278" s="460"/>
      <c r="I278" s="460"/>
      <c r="J278" s="460"/>
      <c r="K278" s="460"/>
      <c r="L278" s="460"/>
      <c r="M278" s="460"/>
      <c r="N278" s="460"/>
      <c r="O278" s="460"/>
      <c r="P278" s="460"/>
      <c r="Q278" s="460"/>
      <c r="R278" s="460"/>
      <c r="S278" s="460"/>
      <c r="T278" s="460"/>
      <c r="U278" s="460"/>
      <c r="V278" s="460"/>
      <c r="W278" s="460"/>
      <c r="X278" s="460"/>
      <c r="Y278" s="460"/>
      <c r="Z278" s="460"/>
      <c r="AA278" s="460"/>
      <c r="AB278" s="460"/>
      <c r="AC278" s="459"/>
      <c r="AD278" s="460"/>
      <c r="AE278" s="460"/>
      <c r="AF278" s="460"/>
      <c r="AG278" s="460"/>
      <c r="AH278" s="460"/>
      <c r="AI278" s="460"/>
    </row>
    <row r="279" customFormat="false" ht="12.75" hidden="false" customHeight="false" outlineLevel="0" collapsed="false">
      <c r="D279" s="459"/>
      <c r="E279" s="460"/>
      <c r="F279" s="460"/>
      <c r="G279" s="460"/>
      <c r="H279" s="460"/>
      <c r="I279" s="460"/>
      <c r="J279" s="460"/>
      <c r="K279" s="460"/>
      <c r="L279" s="460"/>
      <c r="M279" s="460"/>
      <c r="N279" s="460"/>
      <c r="O279" s="460"/>
      <c r="P279" s="460"/>
      <c r="Q279" s="460"/>
      <c r="R279" s="460"/>
      <c r="S279" s="460"/>
      <c r="T279" s="460"/>
      <c r="U279" s="460"/>
      <c r="V279" s="460"/>
      <c r="W279" s="460"/>
      <c r="X279" s="460"/>
      <c r="Y279" s="460"/>
      <c r="Z279" s="460"/>
      <c r="AA279" s="460"/>
      <c r="AB279" s="460"/>
      <c r="AC279" s="459"/>
      <c r="AD279" s="460"/>
      <c r="AE279" s="460"/>
      <c r="AF279" s="460"/>
      <c r="AG279" s="460"/>
      <c r="AH279" s="460"/>
      <c r="AI279" s="460"/>
    </row>
    <row r="280" customFormat="false" ht="12.75" hidden="false" customHeight="false" outlineLevel="0" collapsed="false">
      <c r="D280" s="459"/>
      <c r="E280" s="460"/>
      <c r="F280" s="460"/>
      <c r="G280" s="460"/>
      <c r="H280" s="460"/>
      <c r="I280" s="460"/>
      <c r="J280" s="460"/>
      <c r="K280" s="460"/>
      <c r="L280" s="460"/>
      <c r="M280" s="460"/>
      <c r="N280" s="460"/>
      <c r="O280" s="460"/>
      <c r="P280" s="460"/>
      <c r="Q280" s="460"/>
      <c r="R280" s="460"/>
      <c r="S280" s="460"/>
      <c r="T280" s="460"/>
      <c r="U280" s="460"/>
      <c r="V280" s="460"/>
      <c r="W280" s="460"/>
      <c r="X280" s="460"/>
      <c r="Y280" s="460"/>
      <c r="Z280" s="460"/>
      <c r="AA280" s="460"/>
      <c r="AB280" s="460"/>
      <c r="AC280" s="459"/>
      <c r="AD280" s="460"/>
      <c r="AE280" s="460"/>
      <c r="AF280" s="460"/>
      <c r="AG280" s="460"/>
      <c r="AH280" s="460"/>
      <c r="AI280" s="460"/>
    </row>
    <row r="281" customFormat="false" ht="12.75" hidden="false" customHeight="false" outlineLevel="0" collapsed="false">
      <c r="D281" s="459"/>
      <c r="E281" s="460"/>
      <c r="F281" s="460"/>
      <c r="G281" s="460"/>
      <c r="H281" s="460"/>
      <c r="I281" s="460"/>
      <c r="J281" s="460"/>
      <c r="K281" s="460"/>
      <c r="L281" s="460"/>
      <c r="M281" s="460"/>
      <c r="N281" s="460"/>
      <c r="O281" s="460"/>
      <c r="P281" s="460"/>
      <c r="Q281" s="460"/>
      <c r="R281" s="460"/>
      <c r="S281" s="460"/>
      <c r="T281" s="460"/>
      <c r="U281" s="460"/>
      <c r="V281" s="460"/>
      <c r="W281" s="460"/>
      <c r="X281" s="460"/>
      <c r="Y281" s="460"/>
      <c r="Z281" s="460"/>
      <c r="AA281" s="460"/>
      <c r="AB281" s="460"/>
      <c r="AC281" s="459"/>
      <c r="AD281" s="460"/>
      <c r="AE281" s="460"/>
      <c r="AF281" s="460"/>
      <c r="AG281" s="460"/>
      <c r="AH281" s="460"/>
      <c r="AI281" s="460"/>
    </row>
    <row r="282" customFormat="false" ht="12.75" hidden="false" customHeight="false" outlineLevel="0" collapsed="false">
      <c r="D282" s="459"/>
      <c r="E282" s="460"/>
      <c r="F282" s="460"/>
      <c r="G282" s="460"/>
      <c r="H282" s="460"/>
      <c r="I282" s="460"/>
      <c r="J282" s="460"/>
      <c r="K282" s="460"/>
      <c r="L282" s="460"/>
      <c r="M282" s="460"/>
      <c r="N282" s="460"/>
      <c r="O282" s="460"/>
      <c r="P282" s="460"/>
      <c r="Q282" s="460"/>
      <c r="R282" s="460"/>
      <c r="S282" s="460"/>
      <c r="T282" s="460"/>
      <c r="U282" s="460"/>
      <c r="V282" s="460"/>
      <c r="W282" s="460"/>
      <c r="X282" s="460"/>
      <c r="Y282" s="460"/>
      <c r="Z282" s="460"/>
      <c r="AA282" s="460"/>
      <c r="AB282" s="460"/>
      <c r="AC282" s="459"/>
      <c r="AD282" s="460"/>
      <c r="AE282" s="460"/>
      <c r="AF282" s="460"/>
      <c r="AG282" s="460"/>
      <c r="AH282" s="460"/>
      <c r="AI282" s="460"/>
    </row>
    <row r="283" customFormat="false" ht="12.75" hidden="false" customHeight="false" outlineLevel="0" collapsed="false">
      <c r="D283" s="459"/>
      <c r="E283" s="460"/>
      <c r="F283" s="460"/>
      <c r="G283" s="460"/>
      <c r="H283" s="460"/>
      <c r="I283" s="460"/>
      <c r="J283" s="460"/>
      <c r="K283" s="460"/>
      <c r="L283" s="460"/>
      <c r="M283" s="460"/>
      <c r="N283" s="460"/>
      <c r="O283" s="460"/>
      <c r="P283" s="460"/>
      <c r="Q283" s="460"/>
      <c r="R283" s="460"/>
      <c r="S283" s="460"/>
      <c r="T283" s="460"/>
      <c r="U283" s="460"/>
      <c r="V283" s="460"/>
      <c r="W283" s="460"/>
      <c r="X283" s="460"/>
      <c r="Y283" s="460"/>
      <c r="Z283" s="460"/>
      <c r="AA283" s="460"/>
      <c r="AB283" s="460"/>
      <c r="AC283" s="459"/>
      <c r="AD283" s="460"/>
      <c r="AE283" s="460"/>
      <c r="AF283" s="460"/>
      <c r="AG283" s="460"/>
      <c r="AH283" s="460"/>
      <c r="AI283" s="460"/>
    </row>
    <row r="284" customFormat="false" ht="12.75" hidden="false" customHeight="false" outlineLevel="0" collapsed="false">
      <c r="D284" s="459"/>
      <c r="E284" s="460"/>
      <c r="F284" s="460"/>
      <c r="G284" s="460"/>
      <c r="H284" s="460"/>
      <c r="I284" s="460"/>
      <c r="J284" s="460"/>
      <c r="K284" s="460"/>
      <c r="L284" s="460"/>
      <c r="M284" s="460"/>
      <c r="N284" s="460"/>
      <c r="O284" s="460"/>
      <c r="P284" s="460"/>
      <c r="Q284" s="460"/>
      <c r="R284" s="460"/>
      <c r="S284" s="460"/>
      <c r="T284" s="460"/>
      <c r="U284" s="460"/>
      <c r="V284" s="460"/>
      <c r="W284" s="460"/>
      <c r="X284" s="460"/>
      <c r="Y284" s="460"/>
      <c r="Z284" s="460"/>
      <c r="AA284" s="460"/>
      <c r="AB284" s="460"/>
      <c r="AC284" s="459"/>
      <c r="AD284" s="460"/>
      <c r="AE284" s="460"/>
      <c r="AF284" s="460"/>
      <c r="AG284" s="460"/>
      <c r="AH284" s="460"/>
      <c r="AI284" s="460"/>
    </row>
    <row r="285" customFormat="false" ht="12.75" hidden="false" customHeight="false" outlineLevel="0" collapsed="false">
      <c r="D285" s="459"/>
      <c r="E285" s="460"/>
      <c r="F285" s="460"/>
      <c r="G285" s="460"/>
      <c r="H285" s="460"/>
      <c r="I285" s="460"/>
      <c r="J285" s="460"/>
      <c r="K285" s="460"/>
      <c r="L285" s="460"/>
      <c r="M285" s="460"/>
      <c r="N285" s="460"/>
      <c r="O285" s="460"/>
      <c r="P285" s="460"/>
      <c r="Q285" s="460"/>
      <c r="R285" s="460"/>
      <c r="S285" s="460"/>
      <c r="T285" s="460"/>
      <c r="U285" s="460"/>
      <c r="V285" s="460"/>
      <c r="W285" s="460"/>
      <c r="X285" s="460"/>
      <c r="Y285" s="460"/>
      <c r="Z285" s="460"/>
      <c r="AA285" s="460"/>
      <c r="AB285" s="460"/>
      <c r="AC285" s="459"/>
      <c r="AD285" s="460"/>
      <c r="AE285" s="460"/>
      <c r="AF285" s="460"/>
      <c r="AG285" s="460"/>
      <c r="AH285" s="460"/>
      <c r="AI285" s="460"/>
    </row>
    <row r="286" customFormat="false" ht="12.75" hidden="false" customHeight="false" outlineLevel="0" collapsed="false">
      <c r="D286" s="459"/>
      <c r="E286" s="460"/>
      <c r="F286" s="460"/>
      <c r="G286" s="460"/>
      <c r="H286" s="460"/>
      <c r="I286" s="460"/>
      <c r="J286" s="460"/>
      <c r="K286" s="460"/>
      <c r="L286" s="460"/>
      <c r="M286" s="460"/>
      <c r="N286" s="460"/>
      <c r="O286" s="460"/>
      <c r="P286" s="460"/>
      <c r="Q286" s="460"/>
      <c r="R286" s="460"/>
      <c r="S286" s="460"/>
      <c r="T286" s="460"/>
      <c r="U286" s="460"/>
      <c r="V286" s="460"/>
      <c r="W286" s="460"/>
      <c r="X286" s="460"/>
      <c r="Y286" s="460"/>
      <c r="Z286" s="460"/>
      <c r="AA286" s="460"/>
      <c r="AB286" s="460"/>
      <c r="AC286" s="459"/>
      <c r="AD286" s="460"/>
      <c r="AE286" s="460"/>
      <c r="AF286" s="460"/>
      <c r="AG286" s="460"/>
      <c r="AH286" s="460"/>
      <c r="AI286" s="460"/>
    </row>
    <row r="287" customFormat="false" ht="12.75" hidden="false" customHeight="false" outlineLevel="0" collapsed="false">
      <c r="D287" s="459"/>
      <c r="E287" s="460"/>
      <c r="F287" s="460"/>
      <c r="G287" s="460"/>
      <c r="H287" s="460"/>
      <c r="I287" s="460"/>
      <c r="J287" s="460"/>
      <c r="K287" s="460"/>
      <c r="L287" s="460"/>
      <c r="M287" s="460"/>
      <c r="N287" s="460"/>
      <c r="O287" s="460"/>
      <c r="P287" s="460"/>
      <c r="Q287" s="460"/>
      <c r="R287" s="460"/>
      <c r="S287" s="460"/>
      <c r="T287" s="460"/>
      <c r="U287" s="460"/>
      <c r="V287" s="460"/>
      <c r="W287" s="460"/>
      <c r="X287" s="460"/>
      <c r="Y287" s="460"/>
      <c r="Z287" s="460"/>
      <c r="AA287" s="460"/>
      <c r="AB287" s="460"/>
      <c r="AC287" s="459"/>
      <c r="AD287" s="460"/>
      <c r="AE287" s="460"/>
      <c r="AF287" s="460"/>
      <c r="AG287" s="460"/>
      <c r="AH287" s="460"/>
      <c r="AI287" s="460"/>
    </row>
    <row r="288" customFormat="false" ht="12.75" hidden="false" customHeight="false" outlineLevel="0" collapsed="false">
      <c r="D288" s="459"/>
      <c r="E288" s="460"/>
      <c r="F288" s="460"/>
      <c r="G288" s="460"/>
      <c r="H288" s="460"/>
      <c r="I288" s="460"/>
      <c r="J288" s="460"/>
      <c r="K288" s="460"/>
      <c r="L288" s="460"/>
      <c r="M288" s="460"/>
      <c r="N288" s="460"/>
      <c r="O288" s="460"/>
      <c r="P288" s="460"/>
      <c r="Q288" s="460"/>
      <c r="R288" s="460"/>
      <c r="S288" s="460"/>
      <c r="T288" s="460"/>
      <c r="U288" s="460"/>
      <c r="V288" s="460"/>
      <c r="W288" s="460"/>
      <c r="X288" s="460"/>
      <c r="Y288" s="460"/>
      <c r="Z288" s="460"/>
      <c r="AA288" s="460"/>
      <c r="AB288" s="460"/>
      <c r="AC288" s="459"/>
      <c r="AD288" s="460"/>
      <c r="AE288" s="460"/>
      <c r="AF288" s="460"/>
      <c r="AG288" s="460"/>
      <c r="AH288" s="460"/>
      <c r="AI288" s="460"/>
    </row>
    <row r="289" customFormat="false" ht="12.75" hidden="false" customHeight="false" outlineLevel="0" collapsed="false">
      <c r="D289" s="459"/>
      <c r="E289" s="460"/>
      <c r="F289" s="460"/>
      <c r="G289" s="460"/>
      <c r="H289" s="460"/>
      <c r="I289" s="460"/>
      <c r="J289" s="460"/>
      <c r="K289" s="460"/>
      <c r="L289" s="460"/>
      <c r="M289" s="460"/>
      <c r="N289" s="460"/>
      <c r="O289" s="460"/>
      <c r="P289" s="460"/>
      <c r="Q289" s="460"/>
      <c r="R289" s="460"/>
      <c r="S289" s="460"/>
      <c r="T289" s="460"/>
      <c r="U289" s="460"/>
      <c r="V289" s="460"/>
      <c r="W289" s="460"/>
      <c r="X289" s="460"/>
      <c r="Y289" s="460"/>
      <c r="Z289" s="460"/>
      <c r="AA289" s="460"/>
      <c r="AB289" s="460"/>
      <c r="AC289" s="459"/>
      <c r="AD289" s="460"/>
      <c r="AE289" s="460"/>
      <c r="AF289" s="460"/>
      <c r="AG289" s="460"/>
      <c r="AH289" s="460"/>
      <c r="AI289" s="460"/>
    </row>
    <row r="290" customFormat="false" ht="12.75" hidden="false" customHeight="false" outlineLevel="0" collapsed="false">
      <c r="D290" s="459"/>
      <c r="E290" s="460"/>
      <c r="F290" s="460"/>
      <c r="G290" s="460"/>
      <c r="H290" s="460"/>
      <c r="I290" s="460"/>
      <c r="J290" s="460"/>
      <c r="K290" s="460"/>
      <c r="L290" s="460"/>
      <c r="M290" s="460"/>
      <c r="N290" s="460"/>
      <c r="O290" s="460"/>
      <c r="P290" s="460"/>
      <c r="Q290" s="460"/>
      <c r="R290" s="460"/>
      <c r="S290" s="460"/>
      <c r="T290" s="460"/>
      <c r="U290" s="460"/>
      <c r="V290" s="460"/>
      <c r="W290" s="460"/>
      <c r="X290" s="460"/>
      <c r="Y290" s="460"/>
      <c r="Z290" s="460"/>
      <c r="AA290" s="460"/>
      <c r="AB290" s="460"/>
      <c r="AC290" s="459"/>
      <c r="AD290" s="460"/>
      <c r="AE290" s="460"/>
      <c r="AF290" s="460"/>
      <c r="AG290" s="460"/>
      <c r="AH290" s="460"/>
      <c r="AI290" s="460"/>
    </row>
    <row r="291" customFormat="false" ht="12.75" hidden="false" customHeight="false" outlineLevel="0" collapsed="false">
      <c r="D291" s="459"/>
      <c r="E291" s="460"/>
      <c r="F291" s="460"/>
      <c r="G291" s="460"/>
      <c r="H291" s="460"/>
      <c r="I291" s="460"/>
      <c r="J291" s="460"/>
      <c r="K291" s="460"/>
      <c r="L291" s="460"/>
      <c r="M291" s="460"/>
      <c r="N291" s="460"/>
      <c r="O291" s="460"/>
      <c r="P291" s="460"/>
      <c r="Q291" s="460"/>
      <c r="R291" s="460"/>
      <c r="S291" s="460"/>
      <c r="T291" s="460"/>
      <c r="U291" s="460"/>
      <c r="V291" s="460"/>
      <c r="W291" s="460"/>
      <c r="X291" s="460"/>
      <c r="Y291" s="460"/>
      <c r="Z291" s="460"/>
      <c r="AA291" s="460"/>
      <c r="AB291" s="460"/>
      <c r="AC291" s="459"/>
      <c r="AD291" s="460"/>
      <c r="AE291" s="460"/>
      <c r="AF291" s="460"/>
      <c r="AG291" s="460"/>
      <c r="AH291" s="460"/>
      <c r="AI291" s="460"/>
    </row>
    <row r="292" customFormat="false" ht="12.75" hidden="false" customHeight="false" outlineLevel="0" collapsed="false">
      <c r="D292" s="459"/>
      <c r="E292" s="460"/>
      <c r="F292" s="460"/>
      <c r="G292" s="460"/>
      <c r="H292" s="460"/>
      <c r="I292" s="460"/>
      <c r="J292" s="460"/>
      <c r="K292" s="460"/>
      <c r="L292" s="460"/>
      <c r="M292" s="460"/>
      <c r="N292" s="460"/>
      <c r="O292" s="460"/>
      <c r="P292" s="460"/>
      <c r="Q292" s="460"/>
      <c r="R292" s="460"/>
      <c r="S292" s="460"/>
      <c r="T292" s="460"/>
      <c r="U292" s="460"/>
      <c r="V292" s="460"/>
      <c r="W292" s="460"/>
      <c r="X292" s="460"/>
      <c r="Y292" s="460"/>
      <c r="Z292" s="460"/>
      <c r="AA292" s="460"/>
      <c r="AB292" s="460"/>
      <c r="AC292" s="459"/>
      <c r="AD292" s="460"/>
      <c r="AE292" s="460"/>
      <c r="AF292" s="460"/>
      <c r="AG292" s="460"/>
      <c r="AH292" s="460"/>
      <c r="AI292" s="460"/>
    </row>
    <row r="293" customFormat="false" ht="12.75" hidden="false" customHeight="false" outlineLevel="0" collapsed="false">
      <c r="D293" s="459"/>
      <c r="E293" s="460"/>
      <c r="F293" s="460"/>
      <c r="G293" s="460"/>
      <c r="H293" s="460"/>
      <c r="I293" s="460"/>
      <c r="J293" s="460"/>
      <c r="K293" s="460"/>
      <c r="L293" s="460"/>
      <c r="M293" s="460"/>
      <c r="N293" s="460"/>
      <c r="O293" s="460"/>
      <c r="P293" s="460"/>
      <c r="Q293" s="460"/>
      <c r="R293" s="460"/>
      <c r="S293" s="460"/>
      <c r="T293" s="460"/>
      <c r="U293" s="460"/>
      <c r="V293" s="460"/>
      <c r="W293" s="460"/>
      <c r="X293" s="460"/>
      <c r="Y293" s="460"/>
      <c r="Z293" s="460"/>
      <c r="AA293" s="460"/>
      <c r="AB293" s="460"/>
      <c r="AC293" s="459"/>
      <c r="AD293" s="460"/>
      <c r="AE293" s="460"/>
      <c r="AF293" s="460"/>
      <c r="AG293" s="460"/>
      <c r="AH293" s="460"/>
      <c r="AI293" s="460"/>
    </row>
    <row r="294" customFormat="false" ht="12.75" hidden="false" customHeight="false" outlineLevel="0" collapsed="false">
      <c r="D294" s="459"/>
      <c r="E294" s="460"/>
      <c r="F294" s="460"/>
      <c r="G294" s="460"/>
      <c r="H294" s="460"/>
      <c r="I294" s="460"/>
      <c r="J294" s="460"/>
      <c r="K294" s="460"/>
      <c r="L294" s="460"/>
      <c r="M294" s="460"/>
      <c r="N294" s="460"/>
      <c r="O294" s="460"/>
      <c r="P294" s="460"/>
      <c r="Q294" s="460"/>
      <c r="R294" s="460"/>
      <c r="S294" s="460"/>
      <c r="T294" s="460"/>
      <c r="U294" s="460"/>
      <c r="V294" s="460"/>
      <c r="W294" s="460"/>
      <c r="X294" s="460"/>
      <c r="Y294" s="460"/>
      <c r="Z294" s="460"/>
      <c r="AA294" s="460"/>
      <c r="AB294" s="460"/>
      <c r="AC294" s="459"/>
      <c r="AD294" s="460"/>
      <c r="AE294" s="460"/>
      <c r="AF294" s="460"/>
      <c r="AG294" s="460"/>
      <c r="AH294" s="460"/>
      <c r="AI294" s="460"/>
    </row>
    <row r="295" customFormat="false" ht="12.75" hidden="false" customHeight="false" outlineLevel="0" collapsed="false">
      <c r="D295" s="459"/>
      <c r="E295" s="460"/>
      <c r="F295" s="460"/>
      <c r="G295" s="460"/>
      <c r="H295" s="460"/>
      <c r="I295" s="460"/>
      <c r="J295" s="460"/>
      <c r="K295" s="460"/>
      <c r="L295" s="460"/>
      <c r="M295" s="460"/>
      <c r="N295" s="460"/>
      <c r="O295" s="460"/>
      <c r="P295" s="460"/>
      <c r="Q295" s="460"/>
      <c r="R295" s="460"/>
      <c r="S295" s="460"/>
      <c r="T295" s="460"/>
      <c r="U295" s="460"/>
      <c r="V295" s="460"/>
      <c r="W295" s="460"/>
      <c r="X295" s="460"/>
      <c r="Y295" s="460"/>
      <c r="Z295" s="460"/>
      <c r="AA295" s="460"/>
      <c r="AB295" s="460"/>
      <c r="AC295" s="459"/>
      <c r="AD295" s="460"/>
      <c r="AE295" s="460"/>
      <c r="AF295" s="460"/>
      <c r="AG295" s="460"/>
      <c r="AH295" s="460"/>
      <c r="AI295" s="460"/>
    </row>
    <row r="296" customFormat="false" ht="12.75" hidden="false" customHeight="false" outlineLevel="0" collapsed="false">
      <c r="D296" s="459"/>
      <c r="E296" s="460"/>
      <c r="F296" s="460"/>
      <c r="G296" s="460"/>
      <c r="H296" s="460"/>
      <c r="I296" s="460"/>
      <c r="J296" s="460"/>
      <c r="K296" s="460"/>
      <c r="L296" s="460"/>
      <c r="M296" s="460"/>
      <c r="N296" s="460"/>
      <c r="O296" s="460"/>
      <c r="P296" s="460"/>
      <c r="Q296" s="460"/>
      <c r="R296" s="460"/>
      <c r="S296" s="460"/>
      <c r="T296" s="460"/>
      <c r="U296" s="460"/>
      <c r="V296" s="460"/>
      <c r="W296" s="460"/>
      <c r="X296" s="460"/>
      <c r="Y296" s="460"/>
      <c r="Z296" s="460"/>
      <c r="AA296" s="460"/>
      <c r="AB296" s="460"/>
      <c r="AC296" s="459"/>
      <c r="AD296" s="460"/>
      <c r="AE296" s="460"/>
      <c r="AF296" s="460"/>
      <c r="AG296" s="460"/>
      <c r="AH296" s="460"/>
      <c r="AI296" s="460"/>
    </row>
    <row r="297" customFormat="false" ht="12.75" hidden="false" customHeight="false" outlineLevel="0" collapsed="false">
      <c r="D297" s="459"/>
      <c r="E297" s="460"/>
      <c r="F297" s="460"/>
      <c r="G297" s="460"/>
      <c r="H297" s="460"/>
      <c r="I297" s="460"/>
      <c r="J297" s="460"/>
      <c r="K297" s="460"/>
      <c r="L297" s="460"/>
      <c r="M297" s="460"/>
      <c r="N297" s="460"/>
      <c r="O297" s="460"/>
      <c r="P297" s="460"/>
      <c r="Q297" s="460"/>
      <c r="R297" s="460"/>
      <c r="S297" s="460"/>
      <c r="T297" s="460"/>
      <c r="U297" s="460"/>
      <c r="V297" s="460"/>
      <c r="W297" s="460"/>
      <c r="X297" s="460"/>
      <c r="Y297" s="460"/>
      <c r="Z297" s="460"/>
      <c r="AA297" s="460"/>
      <c r="AB297" s="460"/>
      <c r="AC297" s="459"/>
      <c r="AD297" s="460"/>
      <c r="AE297" s="460"/>
      <c r="AF297" s="460"/>
      <c r="AG297" s="460"/>
      <c r="AH297" s="460"/>
      <c r="AI297" s="460"/>
    </row>
    <row r="298" customFormat="false" ht="12.75" hidden="false" customHeight="false" outlineLevel="0" collapsed="false">
      <c r="D298" s="459"/>
      <c r="E298" s="460"/>
      <c r="F298" s="460"/>
      <c r="G298" s="460"/>
      <c r="H298" s="460"/>
      <c r="I298" s="460"/>
      <c r="J298" s="460"/>
      <c r="K298" s="460"/>
      <c r="L298" s="460"/>
      <c r="M298" s="460"/>
      <c r="N298" s="460"/>
      <c r="O298" s="460"/>
      <c r="P298" s="460"/>
      <c r="Q298" s="460"/>
      <c r="R298" s="460"/>
      <c r="S298" s="460"/>
      <c r="T298" s="460"/>
      <c r="U298" s="460"/>
      <c r="V298" s="460"/>
      <c r="W298" s="460"/>
      <c r="X298" s="460"/>
      <c r="Y298" s="460"/>
      <c r="Z298" s="460"/>
      <c r="AA298" s="460"/>
      <c r="AB298" s="460"/>
      <c r="AC298" s="459"/>
      <c r="AD298" s="460"/>
      <c r="AE298" s="460"/>
      <c r="AF298" s="460"/>
      <c r="AG298" s="460"/>
      <c r="AH298" s="460"/>
      <c r="AI298" s="460"/>
    </row>
    <row r="299" customFormat="false" ht="12.75" hidden="false" customHeight="false" outlineLevel="0" collapsed="false">
      <c r="D299" s="459"/>
      <c r="E299" s="460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60"/>
      <c r="AB299" s="460"/>
      <c r="AC299" s="459"/>
      <c r="AD299" s="460"/>
      <c r="AE299" s="460"/>
      <c r="AF299" s="460"/>
      <c r="AG299" s="460"/>
      <c r="AH299" s="460"/>
      <c r="AI299" s="460"/>
    </row>
    <row r="300" customFormat="false" ht="12.75" hidden="false" customHeight="false" outlineLevel="0" collapsed="false">
      <c r="D300" s="459"/>
      <c r="E300" s="460"/>
      <c r="F300" s="460"/>
      <c r="G300" s="460"/>
      <c r="H300" s="460"/>
      <c r="I300" s="460"/>
      <c r="J300" s="460"/>
      <c r="K300" s="460"/>
      <c r="L300" s="460"/>
      <c r="M300" s="460"/>
      <c r="N300" s="460"/>
      <c r="O300" s="460"/>
      <c r="P300" s="460"/>
      <c r="Q300" s="460"/>
      <c r="R300" s="460"/>
      <c r="S300" s="460"/>
      <c r="T300" s="460"/>
      <c r="U300" s="460"/>
      <c r="V300" s="460"/>
      <c r="W300" s="460"/>
      <c r="X300" s="460"/>
      <c r="Y300" s="460"/>
      <c r="Z300" s="460"/>
      <c r="AA300" s="460"/>
      <c r="AB300" s="460"/>
      <c r="AC300" s="459"/>
      <c r="AD300" s="460"/>
      <c r="AE300" s="460"/>
      <c r="AF300" s="460"/>
      <c r="AG300" s="460"/>
      <c r="AH300" s="460"/>
      <c r="AI300" s="460"/>
    </row>
    <row r="301" customFormat="false" ht="12.75" hidden="false" customHeight="false" outlineLevel="0" collapsed="false">
      <c r="D301" s="459"/>
      <c r="E301" s="460"/>
      <c r="F301" s="460"/>
      <c r="G301" s="460"/>
      <c r="H301" s="460"/>
      <c r="I301" s="460"/>
      <c r="J301" s="460"/>
      <c r="K301" s="460"/>
      <c r="L301" s="460"/>
      <c r="M301" s="460"/>
      <c r="N301" s="460"/>
      <c r="O301" s="460"/>
      <c r="P301" s="460"/>
      <c r="Q301" s="460"/>
      <c r="R301" s="460"/>
      <c r="S301" s="460"/>
      <c r="T301" s="460"/>
      <c r="U301" s="460"/>
      <c r="V301" s="460"/>
      <c r="W301" s="460"/>
      <c r="X301" s="460"/>
      <c r="Y301" s="460"/>
      <c r="Z301" s="460"/>
      <c r="AA301" s="460"/>
      <c r="AB301" s="460"/>
      <c r="AC301" s="459"/>
      <c r="AD301" s="460"/>
      <c r="AE301" s="460"/>
      <c r="AF301" s="460"/>
      <c r="AG301" s="460"/>
      <c r="AH301" s="460"/>
      <c r="AI301" s="460"/>
    </row>
    <row r="302" customFormat="false" ht="12.75" hidden="false" customHeight="false" outlineLevel="0" collapsed="false">
      <c r="D302" s="459"/>
      <c r="E302" s="460"/>
      <c r="F302" s="460"/>
      <c r="G302" s="460"/>
      <c r="H302" s="460"/>
      <c r="I302" s="460"/>
      <c r="J302" s="460"/>
      <c r="K302" s="460"/>
      <c r="L302" s="460"/>
      <c r="M302" s="460"/>
      <c r="N302" s="460"/>
      <c r="O302" s="460"/>
      <c r="P302" s="460"/>
      <c r="Q302" s="460"/>
      <c r="R302" s="460"/>
      <c r="S302" s="460"/>
      <c r="T302" s="460"/>
      <c r="U302" s="460"/>
      <c r="V302" s="460"/>
      <c r="W302" s="460"/>
      <c r="X302" s="460"/>
      <c r="Y302" s="460"/>
      <c r="Z302" s="460"/>
      <c r="AA302" s="460"/>
      <c r="AB302" s="460"/>
      <c r="AC302" s="459"/>
      <c r="AD302" s="460"/>
      <c r="AE302" s="460"/>
      <c r="AF302" s="460"/>
      <c r="AG302" s="460"/>
      <c r="AH302" s="460"/>
      <c r="AI302" s="460"/>
    </row>
    <row r="303" customFormat="false" ht="12.75" hidden="false" customHeight="false" outlineLevel="0" collapsed="false">
      <c r="D303" s="459"/>
      <c r="E303" s="460"/>
      <c r="F303" s="460"/>
      <c r="G303" s="460"/>
      <c r="H303" s="460"/>
      <c r="I303" s="460"/>
      <c r="J303" s="460"/>
      <c r="K303" s="460"/>
      <c r="L303" s="460"/>
      <c r="M303" s="460"/>
      <c r="N303" s="460"/>
      <c r="O303" s="460"/>
      <c r="P303" s="460"/>
      <c r="Q303" s="460"/>
      <c r="R303" s="460"/>
      <c r="S303" s="460"/>
      <c r="T303" s="460"/>
      <c r="U303" s="460"/>
      <c r="V303" s="460"/>
      <c r="W303" s="460"/>
      <c r="X303" s="460"/>
      <c r="Y303" s="460"/>
      <c r="Z303" s="460"/>
      <c r="AA303" s="460"/>
      <c r="AB303" s="460"/>
      <c r="AC303" s="459"/>
      <c r="AD303" s="460"/>
      <c r="AE303" s="460"/>
      <c r="AF303" s="460"/>
      <c r="AG303" s="460"/>
      <c r="AH303" s="460"/>
      <c r="AI303" s="460"/>
    </row>
    <row r="304" customFormat="false" ht="12.75" hidden="false" customHeight="false" outlineLevel="0" collapsed="false">
      <c r="D304" s="459"/>
      <c r="E304" s="460"/>
      <c r="F304" s="460"/>
      <c r="G304" s="460"/>
      <c r="H304" s="460"/>
      <c r="I304" s="460"/>
      <c r="J304" s="460"/>
      <c r="K304" s="460"/>
      <c r="L304" s="460"/>
      <c r="M304" s="460"/>
      <c r="N304" s="460"/>
      <c r="O304" s="460"/>
      <c r="P304" s="460"/>
      <c r="Q304" s="460"/>
      <c r="R304" s="460"/>
      <c r="S304" s="460"/>
      <c r="T304" s="460"/>
      <c r="U304" s="460"/>
      <c r="V304" s="460"/>
      <c r="W304" s="460"/>
      <c r="X304" s="460"/>
      <c r="Y304" s="460"/>
      <c r="Z304" s="460"/>
      <c r="AA304" s="460"/>
      <c r="AB304" s="460"/>
      <c r="AC304" s="459"/>
      <c r="AD304" s="460"/>
      <c r="AE304" s="460"/>
      <c r="AF304" s="460"/>
      <c r="AG304" s="460"/>
      <c r="AH304" s="460"/>
      <c r="AI304" s="460"/>
    </row>
    <row r="305" customFormat="false" ht="12.75" hidden="false" customHeight="false" outlineLevel="0" collapsed="false">
      <c r="D305" s="459"/>
      <c r="E305" s="460"/>
      <c r="F305" s="460"/>
      <c r="G305" s="460"/>
      <c r="H305" s="460"/>
      <c r="I305" s="460"/>
      <c r="J305" s="460"/>
      <c r="K305" s="460"/>
      <c r="L305" s="460"/>
      <c r="M305" s="460"/>
      <c r="N305" s="460"/>
      <c r="O305" s="460"/>
      <c r="P305" s="460"/>
      <c r="Q305" s="460"/>
      <c r="R305" s="460"/>
      <c r="S305" s="460"/>
      <c r="T305" s="460"/>
      <c r="U305" s="460"/>
      <c r="V305" s="460"/>
      <c r="W305" s="460"/>
      <c r="X305" s="460"/>
      <c r="Y305" s="460"/>
      <c r="Z305" s="460"/>
      <c r="AA305" s="460"/>
      <c r="AB305" s="460"/>
      <c r="AC305" s="459"/>
      <c r="AD305" s="460"/>
      <c r="AE305" s="460"/>
      <c r="AF305" s="460"/>
      <c r="AG305" s="460"/>
      <c r="AH305" s="460"/>
      <c r="AI305" s="460"/>
    </row>
    <row r="306" customFormat="false" ht="12.75" hidden="false" customHeight="false" outlineLevel="0" collapsed="false">
      <c r="D306" s="459"/>
      <c r="E306" s="460"/>
      <c r="F306" s="460"/>
      <c r="G306" s="460"/>
      <c r="H306" s="460"/>
      <c r="I306" s="460"/>
      <c r="J306" s="460"/>
      <c r="K306" s="460"/>
      <c r="L306" s="460"/>
      <c r="M306" s="460"/>
      <c r="N306" s="460"/>
      <c r="O306" s="460"/>
      <c r="P306" s="460"/>
      <c r="Q306" s="460"/>
      <c r="R306" s="460"/>
      <c r="S306" s="460"/>
      <c r="T306" s="460"/>
      <c r="U306" s="460"/>
      <c r="V306" s="460"/>
      <c r="W306" s="460"/>
      <c r="X306" s="460"/>
      <c r="Y306" s="460"/>
      <c r="Z306" s="460"/>
      <c r="AA306" s="460"/>
      <c r="AB306" s="460"/>
      <c r="AC306" s="459"/>
      <c r="AD306" s="460"/>
      <c r="AE306" s="460"/>
      <c r="AF306" s="460"/>
      <c r="AG306" s="460"/>
      <c r="AH306" s="460"/>
      <c r="AI306" s="460"/>
    </row>
    <row r="307" customFormat="false" ht="12.75" hidden="false" customHeight="false" outlineLevel="0" collapsed="false">
      <c r="D307" s="459"/>
      <c r="E307" s="460"/>
      <c r="F307" s="460"/>
      <c r="G307" s="460"/>
      <c r="H307" s="460"/>
      <c r="I307" s="460"/>
      <c r="J307" s="460"/>
      <c r="K307" s="460"/>
      <c r="L307" s="460"/>
      <c r="M307" s="460"/>
      <c r="N307" s="460"/>
      <c r="O307" s="460"/>
      <c r="P307" s="460"/>
      <c r="Q307" s="460"/>
      <c r="R307" s="460"/>
      <c r="S307" s="460"/>
      <c r="T307" s="460"/>
      <c r="U307" s="460"/>
      <c r="V307" s="460"/>
      <c r="W307" s="460"/>
      <c r="X307" s="460"/>
      <c r="Y307" s="460"/>
      <c r="Z307" s="460"/>
      <c r="AA307" s="460"/>
      <c r="AB307" s="460"/>
      <c r="AC307" s="459"/>
      <c r="AD307" s="460"/>
      <c r="AE307" s="460"/>
      <c r="AF307" s="460"/>
      <c r="AG307" s="460"/>
      <c r="AH307" s="460"/>
      <c r="AI307" s="460"/>
    </row>
    <row r="308" customFormat="false" ht="12.75" hidden="false" customHeight="false" outlineLevel="0" collapsed="false">
      <c r="D308" s="459"/>
      <c r="E308" s="460"/>
      <c r="F308" s="460"/>
      <c r="G308" s="460"/>
      <c r="H308" s="460"/>
      <c r="I308" s="460"/>
      <c r="J308" s="460"/>
      <c r="K308" s="460"/>
      <c r="L308" s="460"/>
      <c r="M308" s="460"/>
      <c r="N308" s="460"/>
      <c r="O308" s="460"/>
      <c r="P308" s="460"/>
      <c r="Q308" s="460"/>
      <c r="R308" s="460"/>
      <c r="S308" s="460"/>
      <c r="T308" s="460"/>
      <c r="U308" s="460"/>
      <c r="V308" s="460"/>
      <c r="W308" s="460"/>
      <c r="X308" s="460"/>
      <c r="Y308" s="460"/>
      <c r="Z308" s="460"/>
      <c r="AA308" s="460"/>
      <c r="AB308" s="460"/>
      <c r="AC308" s="459"/>
      <c r="AD308" s="460"/>
      <c r="AE308" s="460"/>
      <c r="AF308" s="460"/>
      <c r="AG308" s="460"/>
      <c r="AH308" s="460"/>
      <c r="AI308" s="460"/>
    </row>
    <row r="309" customFormat="false" ht="12.75" hidden="false" customHeight="false" outlineLevel="0" collapsed="false">
      <c r="D309" s="459"/>
      <c r="E309" s="460"/>
      <c r="F309" s="460"/>
      <c r="G309" s="460"/>
      <c r="H309" s="460"/>
      <c r="I309" s="460"/>
      <c r="J309" s="460"/>
      <c r="K309" s="460"/>
      <c r="L309" s="460"/>
      <c r="M309" s="460"/>
      <c r="N309" s="460"/>
      <c r="O309" s="460"/>
      <c r="P309" s="460"/>
      <c r="Q309" s="460"/>
      <c r="R309" s="460"/>
      <c r="S309" s="460"/>
      <c r="T309" s="460"/>
      <c r="U309" s="460"/>
      <c r="V309" s="460"/>
      <c r="W309" s="460"/>
      <c r="X309" s="460"/>
      <c r="Y309" s="460"/>
      <c r="Z309" s="460"/>
      <c r="AA309" s="460"/>
      <c r="AB309" s="460"/>
      <c r="AC309" s="459"/>
      <c r="AD309" s="460"/>
      <c r="AE309" s="460"/>
      <c r="AF309" s="460"/>
      <c r="AG309" s="460"/>
      <c r="AH309" s="460"/>
      <c r="AI309" s="460"/>
    </row>
    <row r="310" customFormat="false" ht="12.75" hidden="false" customHeight="false" outlineLevel="0" collapsed="false">
      <c r="D310" s="459"/>
      <c r="E310" s="460"/>
      <c r="F310" s="460"/>
      <c r="G310" s="460"/>
      <c r="H310" s="460"/>
      <c r="I310" s="460"/>
      <c r="J310" s="460"/>
      <c r="K310" s="460"/>
      <c r="L310" s="460"/>
      <c r="M310" s="460"/>
      <c r="N310" s="460"/>
      <c r="O310" s="460"/>
      <c r="P310" s="460"/>
      <c r="Q310" s="460"/>
      <c r="R310" s="460"/>
      <c r="S310" s="460"/>
      <c r="T310" s="460"/>
      <c r="U310" s="460"/>
      <c r="V310" s="460"/>
      <c r="W310" s="460"/>
      <c r="X310" s="460"/>
      <c r="Y310" s="460"/>
      <c r="Z310" s="460"/>
      <c r="AA310" s="460"/>
      <c r="AB310" s="460"/>
      <c r="AC310" s="459"/>
      <c r="AD310" s="460"/>
      <c r="AE310" s="460"/>
      <c r="AF310" s="460"/>
      <c r="AG310" s="460"/>
      <c r="AH310" s="460"/>
      <c r="AI310" s="460"/>
    </row>
    <row r="311" customFormat="false" ht="12.75" hidden="false" customHeight="false" outlineLevel="0" collapsed="false">
      <c r="D311" s="459"/>
      <c r="E311" s="460"/>
      <c r="F311" s="460"/>
      <c r="G311" s="460"/>
      <c r="H311" s="460"/>
      <c r="I311" s="460"/>
      <c r="J311" s="460"/>
      <c r="K311" s="460"/>
      <c r="L311" s="460"/>
      <c r="M311" s="460"/>
      <c r="N311" s="460"/>
      <c r="O311" s="460"/>
      <c r="P311" s="460"/>
      <c r="Q311" s="460"/>
      <c r="R311" s="460"/>
      <c r="S311" s="460"/>
      <c r="T311" s="460"/>
      <c r="U311" s="460"/>
      <c r="V311" s="460"/>
      <c r="W311" s="460"/>
      <c r="X311" s="460"/>
      <c r="Y311" s="460"/>
      <c r="Z311" s="460"/>
      <c r="AA311" s="460"/>
      <c r="AB311" s="460"/>
      <c r="AC311" s="459"/>
      <c r="AD311" s="460"/>
      <c r="AE311" s="460"/>
      <c r="AF311" s="460"/>
      <c r="AG311" s="460"/>
      <c r="AH311" s="460"/>
      <c r="AI311" s="460"/>
    </row>
    <row r="312" customFormat="false" ht="12.75" hidden="false" customHeight="false" outlineLevel="0" collapsed="false">
      <c r="D312" s="459"/>
      <c r="E312" s="460"/>
      <c r="F312" s="460"/>
      <c r="G312" s="460"/>
      <c r="H312" s="460"/>
      <c r="I312" s="460"/>
      <c r="J312" s="460"/>
      <c r="K312" s="460"/>
      <c r="L312" s="460"/>
      <c r="M312" s="460"/>
      <c r="N312" s="460"/>
      <c r="O312" s="460"/>
      <c r="P312" s="460"/>
      <c r="Q312" s="460"/>
      <c r="R312" s="460"/>
      <c r="S312" s="460"/>
      <c r="T312" s="460"/>
      <c r="U312" s="460"/>
      <c r="V312" s="460"/>
      <c r="W312" s="460"/>
      <c r="X312" s="460"/>
      <c r="Y312" s="460"/>
      <c r="Z312" s="460"/>
      <c r="AA312" s="460"/>
      <c r="AB312" s="460"/>
      <c r="AC312" s="459"/>
      <c r="AD312" s="460"/>
      <c r="AE312" s="460"/>
      <c r="AF312" s="460"/>
      <c r="AG312" s="460"/>
      <c r="AH312" s="460"/>
      <c r="AI312" s="460"/>
    </row>
    <row r="313" customFormat="false" ht="12.75" hidden="false" customHeight="false" outlineLevel="0" collapsed="false">
      <c r="D313" s="459"/>
      <c r="E313" s="460"/>
      <c r="F313" s="460"/>
      <c r="G313" s="460"/>
      <c r="H313" s="460"/>
      <c r="I313" s="460"/>
      <c r="J313" s="460"/>
      <c r="K313" s="460"/>
      <c r="L313" s="460"/>
      <c r="M313" s="460"/>
      <c r="N313" s="460"/>
      <c r="O313" s="460"/>
      <c r="P313" s="460"/>
      <c r="Q313" s="460"/>
      <c r="R313" s="460"/>
      <c r="S313" s="460"/>
      <c r="T313" s="460"/>
      <c r="U313" s="460"/>
      <c r="V313" s="460"/>
      <c r="W313" s="460"/>
      <c r="X313" s="460"/>
      <c r="Y313" s="460"/>
      <c r="Z313" s="460"/>
      <c r="AA313" s="460"/>
      <c r="AB313" s="460"/>
      <c r="AC313" s="459"/>
      <c r="AD313" s="460"/>
      <c r="AE313" s="460"/>
      <c r="AF313" s="460"/>
      <c r="AG313" s="460"/>
      <c r="AH313" s="460"/>
      <c r="AI313" s="460"/>
    </row>
    <row r="314" customFormat="false" ht="12.75" hidden="false" customHeight="false" outlineLevel="0" collapsed="false">
      <c r="D314" s="459"/>
      <c r="E314" s="460"/>
      <c r="F314" s="460"/>
      <c r="G314" s="460"/>
      <c r="H314" s="460"/>
      <c r="I314" s="460"/>
      <c r="J314" s="460"/>
      <c r="K314" s="460"/>
      <c r="L314" s="460"/>
      <c r="M314" s="460"/>
      <c r="N314" s="460"/>
      <c r="O314" s="460"/>
      <c r="P314" s="460"/>
      <c r="Q314" s="460"/>
      <c r="R314" s="460"/>
      <c r="S314" s="460"/>
      <c r="T314" s="460"/>
      <c r="U314" s="460"/>
      <c r="V314" s="460"/>
      <c r="W314" s="460"/>
      <c r="X314" s="460"/>
      <c r="Y314" s="460"/>
      <c r="Z314" s="460"/>
      <c r="AA314" s="460"/>
      <c r="AB314" s="460"/>
      <c r="AC314" s="459"/>
      <c r="AD314" s="460"/>
      <c r="AE314" s="460"/>
      <c r="AF314" s="460"/>
      <c r="AG314" s="460"/>
      <c r="AH314" s="460"/>
      <c r="AI314" s="460"/>
    </row>
    <row r="315" customFormat="false" ht="12.75" hidden="false" customHeight="false" outlineLevel="0" collapsed="false">
      <c r="D315" s="459"/>
      <c r="E315" s="460"/>
      <c r="F315" s="460"/>
      <c r="G315" s="460"/>
      <c r="H315" s="460"/>
      <c r="I315" s="460"/>
      <c r="J315" s="460"/>
      <c r="K315" s="460"/>
      <c r="L315" s="460"/>
      <c r="M315" s="460"/>
      <c r="N315" s="460"/>
      <c r="O315" s="460"/>
      <c r="P315" s="460"/>
      <c r="Q315" s="460"/>
      <c r="R315" s="460"/>
      <c r="S315" s="460"/>
      <c r="T315" s="460"/>
      <c r="U315" s="460"/>
      <c r="V315" s="460"/>
      <c r="W315" s="460"/>
      <c r="X315" s="460"/>
      <c r="Y315" s="460"/>
      <c r="Z315" s="460"/>
      <c r="AA315" s="460"/>
      <c r="AB315" s="460"/>
      <c r="AC315" s="459"/>
      <c r="AD315" s="460"/>
      <c r="AE315" s="460"/>
      <c r="AF315" s="460"/>
      <c r="AG315" s="460"/>
      <c r="AH315" s="460"/>
      <c r="AI315" s="460"/>
    </row>
    <row r="316" customFormat="false" ht="12.75" hidden="false" customHeight="false" outlineLevel="0" collapsed="false">
      <c r="D316" s="459"/>
      <c r="E316" s="460"/>
      <c r="F316" s="460"/>
      <c r="G316" s="460"/>
      <c r="H316" s="460"/>
      <c r="I316" s="460"/>
      <c r="J316" s="460"/>
      <c r="K316" s="460"/>
      <c r="L316" s="460"/>
      <c r="M316" s="460"/>
      <c r="N316" s="460"/>
      <c r="O316" s="460"/>
      <c r="P316" s="460"/>
      <c r="Q316" s="460"/>
      <c r="R316" s="460"/>
      <c r="S316" s="460"/>
      <c r="T316" s="460"/>
      <c r="U316" s="460"/>
      <c r="V316" s="460"/>
      <c r="W316" s="460"/>
      <c r="X316" s="460"/>
      <c r="Y316" s="460"/>
      <c r="Z316" s="460"/>
      <c r="AA316" s="460"/>
      <c r="AB316" s="460"/>
      <c r="AC316" s="459"/>
      <c r="AD316" s="460"/>
      <c r="AE316" s="460"/>
      <c r="AF316" s="460"/>
      <c r="AG316" s="460"/>
      <c r="AH316" s="460"/>
      <c r="AI316" s="460"/>
    </row>
    <row r="317" customFormat="false" ht="12.75" hidden="false" customHeight="false" outlineLevel="0" collapsed="false">
      <c r="D317" s="459"/>
      <c r="E317" s="460"/>
      <c r="F317" s="460"/>
      <c r="G317" s="460"/>
      <c r="H317" s="460"/>
      <c r="I317" s="460"/>
      <c r="J317" s="460"/>
      <c r="K317" s="460"/>
      <c r="L317" s="460"/>
      <c r="M317" s="460"/>
      <c r="N317" s="460"/>
      <c r="O317" s="460"/>
      <c r="P317" s="460"/>
      <c r="Q317" s="460"/>
      <c r="R317" s="460"/>
      <c r="S317" s="460"/>
      <c r="T317" s="460"/>
      <c r="U317" s="460"/>
      <c r="V317" s="460"/>
      <c r="W317" s="460"/>
      <c r="X317" s="460"/>
      <c r="Y317" s="460"/>
      <c r="Z317" s="460"/>
      <c r="AA317" s="460"/>
      <c r="AB317" s="460"/>
      <c r="AC317" s="459"/>
      <c r="AD317" s="460"/>
      <c r="AE317" s="460"/>
      <c r="AF317" s="460"/>
      <c r="AG317" s="460"/>
      <c r="AH317" s="460"/>
      <c r="AI317" s="460"/>
    </row>
    <row r="318" customFormat="false" ht="12.75" hidden="false" customHeight="false" outlineLevel="0" collapsed="false">
      <c r="D318" s="459"/>
      <c r="E318" s="460"/>
      <c r="F318" s="460"/>
      <c r="G318" s="460"/>
      <c r="H318" s="460"/>
      <c r="I318" s="460"/>
      <c r="J318" s="460"/>
      <c r="K318" s="460"/>
      <c r="L318" s="460"/>
      <c r="M318" s="460"/>
      <c r="N318" s="460"/>
      <c r="O318" s="460"/>
      <c r="P318" s="460"/>
      <c r="Q318" s="460"/>
      <c r="R318" s="460"/>
      <c r="S318" s="460"/>
      <c r="T318" s="460"/>
      <c r="U318" s="460"/>
      <c r="V318" s="460"/>
      <c r="W318" s="460"/>
      <c r="X318" s="460"/>
      <c r="Y318" s="460"/>
      <c r="Z318" s="460"/>
      <c r="AA318" s="460"/>
      <c r="AB318" s="460"/>
      <c r="AC318" s="459"/>
      <c r="AD318" s="460"/>
      <c r="AE318" s="460"/>
      <c r="AF318" s="460"/>
      <c r="AG318" s="460"/>
      <c r="AH318" s="460"/>
      <c r="AI318" s="460"/>
    </row>
    <row r="319" customFormat="false" ht="12.75" hidden="false" customHeight="false" outlineLevel="0" collapsed="false">
      <c r="D319" s="459"/>
      <c r="E319" s="460"/>
      <c r="F319" s="460"/>
      <c r="G319" s="460"/>
      <c r="H319" s="460"/>
      <c r="I319" s="460"/>
      <c r="J319" s="460"/>
      <c r="K319" s="460"/>
      <c r="L319" s="460"/>
      <c r="M319" s="460"/>
      <c r="N319" s="460"/>
      <c r="O319" s="460"/>
      <c r="P319" s="460"/>
      <c r="Q319" s="460"/>
      <c r="R319" s="460"/>
      <c r="S319" s="460"/>
      <c r="T319" s="460"/>
      <c r="U319" s="460"/>
      <c r="V319" s="460"/>
      <c r="W319" s="460"/>
      <c r="X319" s="460"/>
      <c r="Y319" s="460"/>
      <c r="Z319" s="460"/>
      <c r="AA319" s="460"/>
      <c r="AB319" s="460"/>
      <c r="AC319" s="459"/>
      <c r="AD319" s="460"/>
      <c r="AE319" s="460"/>
      <c r="AF319" s="460"/>
      <c r="AG319" s="460"/>
      <c r="AH319" s="460"/>
      <c r="AI319" s="460"/>
    </row>
    <row r="320" customFormat="false" ht="12.75" hidden="false" customHeight="false" outlineLevel="0" collapsed="false">
      <c r="D320" s="459"/>
      <c r="E320" s="460"/>
      <c r="F320" s="460"/>
      <c r="G320" s="460"/>
      <c r="H320" s="460"/>
      <c r="I320" s="460"/>
      <c r="J320" s="460"/>
      <c r="K320" s="460"/>
      <c r="L320" s="460"/>
      <c r="M320" s="460"/>
      <c r="N320" s="460"/>
      <c r="O320" s="460"/>
      <c r="P320" s="460"/>
      <c r="Q320" s="460"/>
      <c r="R320" s="460"/>
      <c r="S320" s="460"/>
      <c r="T320" s="460"/>
      <c r="U320" s="460"/>
      <c r="V320" s="460"/>
      <c r="W320" s="460"/>
      <c r="X320" s="460"/>
      <c r="Y320" s="460"/>
      <c r="Z320" s="460"/>
      <c r="AA320" s="460"/>
      <c r="AB320" s="460"/>
      <c r="AC320" s="459"/>
      <c r="AD320" s="460"/>
      <c r="AE320" s="460"/>
      <c r="AF320" s="460"/>
      <c r="AG320" s="460"/>
      <c r="AH320" s="460"/>
      <c r="AI320" s="460"/>
    </row>
    <row r="321" customFormat="false" ht="12.75" hidden="false" customHeight="false" outlineLevel="0" collapsed="false">
      <c r="D321" s="459"/>
      <c r="E321" s="460"/>
      <c r="F321" s="460"/>
      <c r="G321" s="460"/>
      <c r="H321" s="460"/>
      <c r="I321" s="460"/>
      <c r="J321" s="460"/>
      <c r="K321" s="460"/>
      <c r="L321" s="460"/>
      <c r="M321" s="460"/>
      <c r="N321" s="460"/>
      <c r="O321" s="460"/>
      <c r="P321" s="460"/>
      <c r="Q321" s="460"/>
      <c r="R321" s="460"/>
      <c r="S321" s="460"/>
      <c r="T321" s="460"/>
      <c r="U321" s="460"/>
      <c r="V321" s="460"/>
      <c r="W321" s="460"/>
      <c r="X321" s="460"/>
      <c r="Y321" s="460"/>
      <c r="Z321" s="460"/>
      <c r="AA321" s="460"/>
      <c r="AB321" s="460"/>
      <c r="AC321" s="459"/>
      <c r="AD321" s="460"/>
      <c r="AE321" s="460"/>
      <c r="AF321" s="460"/>
      <c r="AG321" s="460"/>
      <c r="AH321" s="460"/>
      <c r="AI321" s="460"/>
    </row>
    <row r="322" customFormat="false" ht="12.75" hidden="false" customHeight="false" outlineLevel="0" collapsed="false">
      <c r="D322" s="459"/>
      <c r="E322" s="460"/>
      <c r="F322" s="460"/>
      <c r="G322" s="460"/>
      <c r="H322" s="460"/>
      <c r="I322" s="460"/>
      <c r="J322" s="460"/>
      <c r="K322" s="460"/>
      <c r="L322" s="460"/>
      <c r="M322" s="460"/>
      <c r="N322" s="460"/>
      <c r="O322" s="460"/>
      <c r="P322" s="460"/>
      <c r="Q322" s="460"/>
      <c r="R322" s="460"/>
      <c r="S322" s="460"/>
      <c r="T322" s="460"/>
      <c r="U322" s="460"/>
      <c r="V322" s="460"/>
      <c r="W322" s="460"/>
      <c r="X322" s="460"/>
      <c r="Y322" s="460"/>
      <c r="Z322" s="460"/>
      <c r="AA322" s="460"/>
      <c r="AB322" s="460"/>
      <c r="AC322" s="459"/>
      <c r="AD322" s="460"/>
      <c r="AE322" s="460"/>
      <c r="AF322" s="460"/>
      <c r="AG322" s="460"/>
      <c r="AH322" s="460"/>
      <c r="AI322" s="460"/>
    </row>
    <row r="323" customFormat="false" ht="12.75" hidden="false" customHeight="false" outlineLevel="0" collapsed="false">
      <c r="D323" s="459"/>
      <c r="E323" s="460"/>
      <c r="F323" s="460"/>
      <c r="G323" s="460"/>
      <c r="H323" s="460"/>
      <c r="I323" s="460"/>
      <c r="J323" s="460"/>
      <c r="K323" s="460"/>
      <c r="L323" s="460"/>
      <c r="M323" s="460"/>
      <c r="N323" s="460"/>
      <c r="O323" s="460"/>
      <c r="P323" s="460"/>
      <c r="Q323" s="460"/>
      <c r="R323" s="460"/>
      <c r="S323" s="460"/>
      <c r="T323" s="460"/>
      <c r="U323" s="460"/>
      <c r="V323" s="460"/>
      <c r="W323" s="460"/>
      <c r="X323" s="460"/>
      <c r="Y323" s="460"/>
      <c r="Z323" s="460"/>
      <c r="AA323" s="460"/>
      <c r="AB323" s="460"/>
      <c r="AC323" s="459"/>
      <c r="AD323" s="460"/>
      <c r="AE323" s="460"/>
      <c r="AF323" s="460"/>
      <c r="AG323" s="460"/>
      <c r="AH323" s="460"/>
      <c r="AI323" s="460"/>
    </row>
    <row r="324" customFormat="false" ht="12.75" hidden="false" customHeight="false" outlineLevel="0" collapsed="false">
      <c r="D324" s="459"/>
      <c r="E324" s="460"/>
      <c r="F324" s="460"/>
      <c r="G324" s="460"/>
      <c r="H324" s="460"/>
      <c r="I324" s="460"/>
      <c r="J324" s="460"/>
      <c r="K324" s="460"/>
      <c r="L324" s="460"/>
      <c r="M324" s="460"/>
      <c r="N324" s="460"/>
      <c r="O324" s="460"/>
      <c r="P324" s="460"/>
      <c r="Q324" s="460"/>
      <c r="R324" s="460"/>
      <c r="S324" s="460"/>
      <c r="T324" s="460"/>
      <c r="U324" s="460"/>
      <c r="V324" s="460"/>
      <c r="W324" s="460"/>
      <c r="X324" s="460"/>
      <c r="Y324" s="460"/>
      <c r="Z324" s="460"/>
      <c r="AA324" s="460"/>
      <c r="AB324" s="460"/>
      <c r="AC324" s="459"/>
      <c r="AD324" s="460"/>
      <c r="AE324" s="460"/>
      <c r="AF324" s="460"/>
      <c r="AG324" s="460"/>
      <c r="AH324" s="460"/>
      <c r="AI324" s="460"/>
    </row>
    <row r="325" customFormat="false" ht="12.75" hidden="false" customHeight="false" outlineLevel="0" collapsed="false">
      <c r="D325" s="459"/>
      <c r="E325" s="460"/>
      <c r="F325" s="460"/>
      <c r="G325" s="460"/>
      <c r="H325" s="460"/>
      <c r="I325" s="460"/>
      <c r="J325" s="460"/>
      <c r="K325" s="460"/>
      <c r="L325" s="460"/>
      <c r="M325" s="460"/>
      <c r="N325" s="460"/>
      <c r="O325" s="460"/>
      <c r="P325" s="460"/>
      <c r="Q325" s="460"/>
      <c r="R325" s="460"/>
      <c r="S325" s="460"/>
      <c r="T325" s="460"/>
      <c r="U325" s="460"/>
      <c r="V325" s="460"/>
      <c r="W325" s="460"/>
      <c r="X325" s="460"/>
      <c r="Y325" s="460"/>
      <c r="Z325" s="460"/>
      <c r="AA325" s="460"/>
      <c r="AB325" s="460"/>
      <c r="AC325" s="459"/>
      <c r="AD325" s="460"/>
      <c r="AE325" s="460"/>
      <c r="AF325" s="460"/>
      <c r="AG325" s="460"/>
      <c r="AH325" s="460"/>
      <c r="AI325" s="460"/>
    </row>
    <row r="326" customFormat="false" ht="12.75" hidden="false" customHeight="false" outlineLevel="0" collapsed="false">
      <c r="D326" s="459"/>
      <c r="E326" s="460"/>
      <c r="F326" s="460"/>
      <c r="G326" s="460"/>
      <c r="H326" s="460"/>
      <c r="I326" s="460"/>
      <c r="J326" s="460"/>
      <c r="K326" s="460"/>
      <c r="L326" s="460"/>
      <c r="M326" s="460"/>
      <c r="N326" s="460"/>
      <c r="O326" s="460"/>
      <c r="P326" s="460"/>
      <c r="Q326" s="460"/>
      <c r="R326" s="460"/>
      <c r="S326" s="460"/>
      <c r="T326" s="460"/>
      <c r="U326" s="460"/>
      <c r="V326" s="460"/>
      <c r="W326" s="460"/>
      <c r="X326" s="460"/>
      <c r="Y326" s="460"/>
      <c r="Z326" s="460"/>
      <c r="AA326" s="460"/>
      <c r="AB326" s="460"/>
      <c r="AC326" s="459"/>
      <c r="AD326" s="460"/>
      <c r="AE326" s="460"/>
      <c r="AF326" s="460"/>
      <c r="AG326" s="460"/>
      <c r="AH326" s="460"/>
      <c r="AI326" s="460"/>
    </row>
    <row r="327" customFormat="false" ht="12.75" hidden="false" customHeight="false" outlineLevel="0" collapsed="false">
      <c r="D327" s="459"/>
      <c r="E327" s="460"/>
      <c r="F327" s="460"/>
      <c r="G327" s="460"/>
      <c r="H327" s="460"/>
      <c r="I327" s="460"/>
      <c r="J327" s="460"/>
      <c r="K327" s="460"/>
      <c r="L327" s="460"/>
      <c r="M327" s="460"/>
      <c r="N327" s="460"/>
      <c r="O327" s="460"/>
      <c r="P327" s="460"/>
      <c r="Q327" s="460"/>
      <c r="R327" s="460"/>
      <c r="S327" s="460"/>
      <c r="T327" s="460"/>
      <c r="U327" s="460"/>
      <c r="V327" s="460"/>
      <c r="W327" s="460"/>
      <c r="X327" s="460"/>
      <c r="Y327" s="460"/>
      <c r="Z327" s="460"/>
      <c r="AA327" s="460"/>
      <c r="AB327" s="460"/>
      <c r="AC327" s="459"/>
      <c r="AD327" s="460"/>
      <c r="AE327" s="460"/>
      <c r="AF327" s="460"/>
      <c r="AG327" s="460"/>
      <c r="AH327" s="460"/>
      <c r="AI327" s="460"/>
    </row>
    <row r="328" customFormat="false" ht="12.75" hidden="false" customHeight="false" outlineLevel="0" collapsed="false">
      <c r="D328" s="459"/>
      <c r="E328" s="460"/>
      <c r="F328" s="460"/>
      <c r="G328" s="460"/>
      <c r="H328" s="460"/>
      <c r="I328" s="460"/>
      <c r="J328" s="460"/>
      <c r="K328" s="460"/>
      <c r="L328" s="460"/>
      <c r="M328" s="460"/>
      <c r="N328" s="460"/>
      <c r="O328" s="460"/>
      <c r="P328" s="460"/>
      <c r="Q328" s="460"/>
      <c r="R328" s="460"/>
      <c r="S328" s="460"/>
      <c r="T328" s="460"/>
      <c r="U328" s="460"/>
      <c r="V328" s="460"/>
      <c r="W328" s="460"/>
      <c r="X328" s="460"/>
      <c r="Y328" s="460"/>
      <c r="Z328" s="460"/>
      <c r="AA328" s="460"/>
      <c r="AB328" s="460"/>
      <c r="AC328" s="459"/>
      <c r="AD328" s="460"/>
      <c r="AE328" s="460"/>
      <c r="AF328" s="460"/>
      <c r="AG328" s="460"/>
      <c r="AH328" s="460"/>
      <c r="AI328" s="460"/>
    </row>
    <row r="329" customFormat="false" ht="12.75" hidden="false" customHeight="false" outlineLevel="0" collapsed="false">
      <c r="D329" s="459"/>
      <c r="E329" s="460"/>
      <c r="F329" s="460"/>
      <c r="G329" s="460"/>
      <c r="H329" s="460"/>
      <c r="I329" s="460"/>
      <c r="J329" s="460"/>
      <c r="K329" s="460"/>
      <c r="L329" s="460"/>
      <c r="M329" s="460"/>
      <c r="N329" s="460"/>
      <c r="O329" s="460"/>
      <c r="P329" s="460"/>
      <c r="Q329" s="460"/>
      <c r="R329" s="460"/>
      <c r="S329" s="460"/>
      <c r="T329" s="460"/>
      <c r="U329" s="460"/>
      <c r="V329" s="460"/>
      <c r="W329" s="460"/>
      <c r="X329" s="460"/>
      <c r="Y329" s="460"/>
      <c r="Z329" s="460"/>
      <c r="AA329" s="460"/>
      <c r="AB329" s="460"/>
      <c r="AC329" s="459"/>
      <c r="AD329" s="460"/>
      <c r="AE329" s="460"/>
      <c r="AF329" s="460"/>
      <c r="AG329" s="460"/>
      <c r="AH329" s="460"/>
      <c r="AI329" s="460"/>
    </row>
    <row r="330" customFormat="false" ht="12.75" hidden="false" customHeight="false" outlineLevel="0" collapsed="false">
      <c r="D330" s="459"/>
      <c r="E330" s="460"/>
      <c r="F330" s="460"/>
      <c r="G330" s="460"/>
      <c r="H330" s="460"/>
      <c r="I330" s="460"/>
      <c r="J330" s="460"/>
      <c r="K330" s="460"/>
      <c r="L330" s="460"/>
      <c r="M330" s="460"/>
      <c r="N330" s="460"/>
      <c r="O330" s="460"/>
      <c r="P330" s="460"/>
      <c r="Q330" s="460"/>
      <c r="R330" s="460"/>
      <c r="S330" s="460"/>
      <c r="T330" s="460"/>
      <c r="U330" s="460"/>
      <c r="V330" s="460"/>
      <c r="W330" s="460"/>
      <c r="X330" s="460"/>
      <c r="Y330" s="460"/>
      <c r="Z330" s="460"/>
      <c r="AA330" s="460"/>
      <c r="AB330" s="460"/>
      <c r="AC330" s="459"/>
      <c r="AD330" s="460"/>
      <c r="AE330" s="460"/>
      <c r="AF330" s="460"/>
      <c r="AG330" s="460"/>
      <c r="AH330" s="460"/>
      <c r="AI330" s="460"/>
    </row>
    <row r="331" customFormat="false" ht="12.75" hidden="false" customHeight="false" outlineLevel="0" collapsed="false">
      <c r="D331" s="459"/>
      <c r="E331" s="460"/>
      <c r="F331" s="460"/>
      <c r="G331" s="460"/>
      <c r="H331" s="460"/>
      <c r="I331" s="460"/>
      <c r="J331" s="460"/>
      <c r="K331" s="460"/>
      <c r="L331" s="460"/>
      <c r="M331" s="460"/>
      <c r="N331" s="460"/>
      <c r="O331" s="460"/>
      <c r="P331" s="460"/>
      <c r="Q331" s="460"/>
      <c r="R331" s="460"/>
      <c r="S331" s="460"/>
      <c r="T331" s="460"/>
      <c r="U331" s="460"/>
      <c r="V331" s="460"/>
      <c r="W331" s="460"/>
      <c r="X331" s="460"/>
      <c r="Y331" s="460"/>
      <c r="Z331" s="460"/>
      <c r="AA331" s="460"/>
      <c r="AB331" s="460"/>
      <c r="AC331" s="459"/>
      <c r="AD331" s="460"/>
      <c r="AE331" s="460"/>
      <c r="AF331" s="460"/>
      <c r="AG331" s="460"/>
      <c r="AH331" s="460"/>
      <c r="AI331" s="460"/>
    </row>
    <row r="332" customFormat="false" ht="12.75" hidden="false" customHeight="false" outlineLevel="0" collapsed="false">
      <c r="D332" s="459"/>
      <c r="E332" s="460"/>
      <c r="F332" s="460"/>
      <c r="G332" s="460"/>
      <c r="H332" s="460"/>
      <c r="I332" s="460"/>
      <c r="J332" s="460"/>
      <c r="K332" s="460"/>
      <c r="L332" s="460"/>
      <c r="M332" s="460"/>
      <c r="N332" s="460"/>
      <c r="O332" s="460"/>
      <c r="P332" s="460"/>
      <c r="Q332" s="460"/>
      <c r="R332" s="460"/>
      <c r="S332" s="460"/>
      <c r="T332" s="460"/>
      <c r="U332" s="460"/>
      <c r="V332" s="460"/>
      <c r="W332" s="460"/>
      <c r="X332" s="460"/>
      <c r="Y332" s="460"/>
      <c r="Z332" s="460"/>
      <c r="AA332" s="460"/>
      <c r="AB332" s="460"/>
      <c r="AC332" s="459"/>
      <c r="AD332" s="460"/>
      <c r="AE332" s="460"/>
      <c r="AF332" s="460"/>
      <c r="AG332" s="460"/>
      <c r="AH332" s="460"/>
      <c r="AI332" s="460"/>
    </row>
    <row r="333" customFormat="false" ht="12.75" hidden="false" customHeight="false" outlineLevel="0" collapsed="false">
      <c r="D333" s="459"/>
      <c r="E333" s="460"/>
      <c r="F333" s="460"/>
      <c r="G333" s="460"/>
      <c r="H333" s="460"/>
      <c r="I333" s="460"/>
      <c r="J333" s="460"/>
      <c r="K333" s="460"/>
      <c r="L333" s="460"/>
      <c r="M333" s="460"/>
      <c r="N333" s="460"/>
      <c r="O333" s="460"/>
      <c r="P333" s="460"/>
      <c r="Q333" s="460"/>
      <c r="R333" s="460"/>
      <c r="S333" s="460"/>
      <c r="T333" s="460"/>
      <c r="U333" s="460"/>
      <c r="V333" s="460"/>
      <c r="W333" s="460"/>
      <c r="X333" s="460"/>
      <c r="Y333" s="460"/>
      <c r="Z333" s="460"/>
      <c r="AA333" s="460"/>
      <c r="AB333" s="460"/>
      <c r="AC333" s="459"/>
      <c r="AD333" s="460"/>
      <c r="AE333" s="460"/>
      <c r="AF333" s="460"/>
      <c r="AG333" s="460"/>
      <c r="AH333" s="460"/>
      <c r="AI333" s="460"/>
    </row>
    <row r="334" customFormat="false" ht="12.75" hidden="false" customHeight="false" outlineLevel="0" collapsed="false">
      <c r="D334" s="459"/>
      <c r="E334" s="460"/>
      <c r="F334" s="460"/>
      <c r="G334" s="460"/>
      <c r="H334" s="460"/>
      <c r="I334" s="460"/>
      <c r="J334" s="460"/>
      <c r="K334" s="460"/>
      <c r="L334" s="460"/>
      <c r="M334" s="460"/>
      <c r="N334" s="460"/>
      <c r="O334" s="460"/>
      <c r="P334" s="460"/>
      <c r="Q334" s="460"/>
      <c r="R334" s="460"/>
      <c r="S334" s="460"/>
      <c r="T334" s="460"/>
      <c r="U334" s="460"/>
      <c r="V334" s="460"/>
      <c r="W334" s="460"/>
      <c r="X334" s="460"/>
      <c r="Y334" s="460"/>
      <c r="Z334" s="460"/>
      <c r="AA334" s="460"/>
      <c r="AB334" s="460"/>
      <c r="AC334" s="459"/>
      <c r="AD334" s="460"/>
      <c r="AE334" s="460"/>
      <c r="AF334" s="460"/>
      <c r="AG334" s="460"/>
      <c r="AH334" s="460"/>
      <c r="AI334" s="460"/>
    </row>
    <row r="335" customFormat="false" ht="12.75" hidden="false" customHeight="false" outlineLevel="0" collapsed="false">
      <c r="D335" s="459"/>
      <c r="E335" s="460"/>
      <c r="F335" s="460"/>
      <c r="G335" s="460"/>
      <c r="H335" s="460"/>
      <c r="I335" s="460"/>
      <c r="J335" s="460"/>
      <c r="K335" s="460"/>
      <c r="L335" s="460"/>
      <c r="M335" s="460"/>
      <c r="N335" s="460"/>
      <c r="O335" s="460"/>
      <c r="P335" s="460"/>
      <c r="Q335" s="460"/>
      <c r="R335" s="460"/>
      <c r="S335" s="460"/>
      <c r="T335" s="460"/>
      <c r="U335" s="460"/>
      <c r="V335" s="460"/>
      <c r="W335" s="460"/>
      <c r="X335" s="460"/>
      <c r="Y335" s="460"/>
      <c r="Z335" s="460"/>
      <c r="AA335" s="460"/>
      <c r="AB335" s="460"/>
      <c r="AC335" s="459"/>
      <c r="AD335" s="460"/>
      <c r="AE335" s="460"/>
      <c r="AF335" s="460"/>
      <c r="AG335" s="460"/>
      <c r="AH335" s="460"/>
      <c r="AI335" s="460"/>
    </row>
    <row r="336" customFormat="false" ht="12.75" hidden="false" customHeight="false" outlineLevel="0" collapsed="false">
      <c r="D336" s="459"/>
      <c r="E336" s="460"/>
      <c r="F336" s="460"/>
      <c r="G336" s="460"/>
      <c r="H336" s="460"/>
      <c r="I336" s="460"/>
      <c r="J336" s="460"/>
      <c r="K336" s="460"/>
      <c r="L336" s="460"/>
      <c r="M336" s="460"/>
      <c r="N336" s="460"/>
      <c r="O336" s="460"/>
      <c r="P336" s="460"/>
      <c r="Q336" s="460"/>
      <c r="R336" s="460"/>
      <c r="S336" s="460"/>
      <c r="T336" s="460"/>
      <c r="U336" s="460"/>
      <c r="V336" s="460"/>
      <c r="W336" s="460"/>
      <c r="X336" s="460"/>
      <c r="Y336" s="460"/>
      <c r="Z336" s="460"/>
      <c r="AA336" s="460"/>
      <c r="AB336" s="460"/>
      <c r="AC336" s="459"/>
      <c r="AD336" s="460"/>
      <c r="AE336" s="460"/>
      <c r="AF336" s="460"/>
      <c r="AG336" s="460"/>
      <c r="AH336" s="460"/>
      <c r="AI336" s="460"/>
    </row>
    <row r="337" customFormat="false" ht="12.75" hidden="false" customHeight="false" outlineLevel="0" collapsed="false">
      <c r="D337" s="459"/>
      <c r="E337" s="460"/>
      <c r="F337" s="460"/>
      <c r="G337" s="460"/>
      <c r="H337" s="460"/>
      <c r="I337" s="460"/>
      <c r="J337" s="460"/>
      <c r="K337" s="460"/>
      <c r="L337" s="460"/>
      <c r="M337" s="460"/>
      <c r="N337" s="460"/>
      <c r="O337" s="460"/>
      <c r="P337" s="460"/>
      <c r="Q337" s="460"/>
      <c r="R337" s="460"/>
      <c r="S337" s="460"/>
      <c r="T337" s="460"/>
      <c r="U337" s="460"/>
      <c r="V337" s="460"/>
      <c r="W337" s="460"/>
      <c r="X337" s="460"/>
      <c r="Y337" s="460"/>
      <c r="Z337" s="460"/>
      <c r="AA337" s="460"/>
      <c r="AB337" s="460"/>
      <c r="AC337" s="459"/>
      <c r="AD337" s="460"/>
      <c r="AE337" s="460"/>
      <c r="AF337" s="460"/>
      <c r="AG337" s="460"/>
      <c r="AH337" s="460"/>
      <c r="AI337" s="460"/>
    </row>
    <row r="338" customFormat="false" ht="12.75" hidden="false" customHeight="false" outlineLevel="0" collapsed="false">
      <c r="D338" s="459"/>
      <c r="E338" s="460"/>
      <c r="F338" s="460"/>
      <c r="G338" s="460"/>
      <c r="H338" s="460"/>
      <c r="I338" s="460"/>
      <c r="J338" s="460"/>
      <c r="K338" s="460"/>
      <c r="L338" s="460"/>
      <c r="M338" s="460"/>
      <c r="N338" s="460"/>
      <c r="O338" s="460"/>
      <c r="P338" s="460"/>
      <c r="Q338" s="460"/>
      <c r="R338" s="460"/>
      <c r="S338" s="460"/>
      <c r="T338" s="460"/>
      <c r="U338" s="460"/>
      <c r="V338" s="460"/>
      <c r="W338" s="460"/>
      <c r="X338" s="460"/>
      <c r="Y338" s="460"/>
      <c r="Z338" s="460"/>
      <c r="AA338" s="460"/>
      <c r="AB338" s="460"/>
      <c r="AC338" s="459"/>
      <c r="AD338" s="460"/>
      <c r="AE338" s="460"/>
      <c r="AF338" s="460"/>
      <c r="AG338" s="460"/>
      <c r="AH338" s="460"/>
      <c r="AI338" s="460"/>
    </row>
    <row r="339" customFormat="false" ht="12.75" hidden="false" customHeight="false" outlineLevel="0" collapsed="false">
      <c r="D339" s="459"/>
      <c r="E339" s="460"/>
      <c r="F339" s="460"/>
      <c r="G339" s="460"/>
      <c r="H339" s="460"/>
      <c r="I339" s="460"/>
      <c r="J339" s="460"/>
      <c r="K339" s="460"/>
      <c r="L339" s="460"/>
      <c r="M339" s="460"/>
      <c r="N339" s="460"/>
      <c r="O339" s="460"/>
      <c r="P339" s="460"/>
      <c r="Q339" s="460"/>
      <c r="R339" s="460"/>
      <c r="S339" s="460"/>
      <c r="T339" s="460"/>
      <c r="U339" s="460"/>
      <c r="V339" s="460"/>
      <c r="W339" s="460"/>
      <c r="X339" s="460"/>
      <c r="Y339" s="460"/>
      <c r="Z339" s="460"/>
      <c r="AA339" s="460"/>
      <c r="AB339" s="460"/>
      <c r="AC339" s="459"/>
      <c r="AD339" s="460"/>
      <c r="AE339" s="460"/>
      <c r="AF339" s="460"/>
      <c r="AG339" s="460"/>
      <c r="AH339" s="460"/>
      <c r="AI339" s="460"/>
    </row>
    <row r="340" customFormat="false" ht="12.75" hidden="false" customHeight="false" outlineLevel="0" collapsed="false">
      <c r="D340" s="459"/>
      <c r="E340" s="460"/>
      <c r="F340" s="460"/>
      <c r="G340" s="460"/>
      <c r="H340" s="460"/>
      <c r="I340" s="460"/>
      <c r="J340" s="460"/>
      <c r="K340" s="460"/>
      <c r="L340" s="460"/>
      <c r="M340" s="460"/>
      <c r="N340" s="460"/>
      <c r="O340" s="460"/>
      <c r="P340" s="460"/>
      <c r="Q340" s="460"/>
      <c r="R340" s="460"/>
      <c r="S340" s="460"/>
      <c r="T340" s="460"/>
      <c r="U340" s="460"/>
      <c r="V340" s="460"/>
      <c r="W340" s="460"/>
      <c r="X340" s="460"/>
      <c r="Y340" s="460"/>
      <c r="Z340" s="460"/>
      <c r="AA340" s="460"/>
      <c r="AB340" s="460"/>
      <c r="AC340" s="459"/>
      <c r="AD340" s="460"/>
      <c r="AE340" s="460"/>
      <c r="AF340" s="460"/>
      <c r="AG340" s="460"/>
      <c r="AH340" s="460"/>
      <c r="AI340" s="460"/>
    </row>
    <row r="341" customFormat="false" ht="12.75" hidden="false" customHeight="false" outlineLevel="0" collapsed="false">
      <c r="D341" s="459"/>
      <c r="E341" s="460"/>
      <c r="F341" s="460"/>
      <c r="G341" s="460"/>
      <c r="H341" s="460"/>
      <c r="I341" s="460"/>
      <c r="J341" s="460"/>
      <c r="K341" s="460"/>
      <c r="L341" s="460"/>
      <c r="M341" s="460"/>
      <c r="N341" s="460"/>
      <c r="O341" s="460"/>
      <c r="P341" s="460"/>
      <c r="Q341" s="460"/>
      <c r="R341" s="460"/>
      <c r="S341" s="460"/>
      <c r="T341" s="460"/>
      <c r="U341" s="460"/>
      <c r="V341" s="460"/>
      <c r="W341" s="460"/>
      <c r="X341" s="460"/>
      <c r="Y341" s="460"/>
      <c r="Z341" s="460"/>
      <c r="AA341" s="460"/>
      <c r="AB341" s="460"/>
      <c r="AC341" s="459"/>
      <c r="AD341" s="460"/>
      <c r="AE341" s="460"/>
      <c r="AF341" s="460"/>
      <c r="AG341" s="460"/>
      <c r="AH341" s="460"/>
      <c r="AI341" s="460"/>
    </row>
    <row r="342" customFormat="false" ht="12.75" hidden="false" customHeight="false" outlineLevel="0" collapsed="false">
      <c r="D342" s="459"/>
      <c r="E342" s="460"/>
      <c r="F342" s="460"/>
      <c r="G342" s="460"/>
      <c r="H342" s="460"/>
      <c r="I342" s="460"/>
      <c r="J342" s="460"/>
      <c r="K342" s="460"/>
      <c r="L342" s="460"/>
      <c r="M342" s="460"/>
      <c r="N342" s="460"/>
      <c r="O342" s="460"/>
      <c r="P342" s="460"/>
      <c r="Q342" s="460"/>
      <c r="R342" s="460"/>
      <c r="S342" s="460"/>
      <c r="T342" s="460"/>
      <c r="U342" s="460"/>
      <c r="V342" s="460"/>
      <c r="W342" s="460"/>
      <c r="X342" s="460"/>
      <c r="Y342" s="460"/>
      <c r="Z342" s="460"/>
      <c r="AA342" s="460"/>
      <c r="AB342" s="460"/>
      <c r="AC342" s="459"/>
      <c r="AD342" s="460"/>
      <c r="AE342" s="460"/>
      <c r="AF342" s="460"/>
      <c r="AG342" s="460"/>
      <c r="AH342" s="460"/>
      <c r="AI342" s="460"/>
    </row>
    <row r="343" customFormat="false" ht="12.75" hidden="false" customHeight="false" outlineLevel="0" collapsed="false">
      <c r="D343" s="459"/>
      <c r="E343" s="460"/>
      <c r="F343" s="460"/>
      <c r="G343" s="460"/>
      <c r="H343" s="460"/>
      <c r="I343" s="460"/>
      <c r="J343" s="460"/>
      <c r="K343" s="460"/>
      <c r="L343" s="460"/>
      <c r="M343" s="460"/>
      <c r="N343" s="460"/>
      <c r="O343" s="460"/>
      <c r="P343" s="460"/>
      <c r="Q343" s="460"/>
      <c r="R343" s="460"/>
      <c r="S343" s="460"/>
      <c r="T343" s="460"/>
      <c r="U343" s="460"/>
      <c r="V343" s="460"/>
      <c r="W343" s="460"/>
      <c r="X343" s="460"/>
      <c r="Y343" s="460"/>
      <c r="Z343" s="460"/>
      <c r="AA343" s="460"/>
      <c r="AB343" s="460"/>
      <c r="AC343" s="459"/>
      <c r="AD343" s="460"/>
      <c r="AE343" s="460"/>
      <c r="AF343" s="460"/>
      <c r="AG343" s="460"/>
      <c r="AH343" s="460"/>
      <c r="AI343" s="460"/>
    </row>
    <row r="344" customFormat="false" ht="12.75" hidden="false" customHeight="false" outlineLevel="0" collapsed="false">
      <c r="D344" s="459"/>
      <c r="E344" s="460"/>
      <c r="F344" s="460"/>
      <c r="G344" s="460"/>
      <c r="H344" s="460"/>
      <c r="I344" s="460"/>
      <c r="J344" s="460"/>
      <c r="K344" s="460"/>
      <c r="L344" s="460"/>
      <c r="M344" s="460"/>
      <c r="N344" s="460"/>
      <c r="O344" s="460"/>
      <c r="P344" s="460"/>
      <c r="Q344" s="460"/>
      <c r="R344" s="460"/>
      <c r="S344" s="460"/>
      <c r="T344" s="460"/>
      <c r="U344" s="460"/>
      <c r="V344" s="460"/>
      <c r="W344" s="460"/>
      <c r="X344" s="460"/>
      <c r="Y344" s="460"/>
      <c r="Z344" s="460"/>
      <c r="AA344" s="460"/>
      <c r="AB344" s="460"/>
      <c r="AC344" s="459"/>
      <c r="AD344" s="460"/>
      <c r="AE344" s="460"/>
      <c r="AF344" s="460"/>
      <c r="AG344" s="460"/>
      <c r="AH344" s="460"/>
      <c r="AI344" s="460"/>
    </row>
    <row r="345" customFormat="false" ht="12.75" hidden="false" customHeight="false" outlineLevel="0" collapsed="false">
      <c r="D345" s="459"/>
      <c r="E345" s="460"/>
      <c r="F345" s="460"/>
      <c r="G345" s="460"/>
      <c r="H345" s="460"/>
      <c r="I345" s="460"/>
      <c r="J345" s="460"/>
      <c r="K345" s="460"/>
      <c r="L345" s="460"/>
      <c r="M345" s="460"/>
      <c r="N345" s="460"/>
      <c r="O345" s="460"/>
      <c r="P345" s="460"/>
      <c r="Q345" s="460"/>
      <c r="R345" s="460"/>
      <c r="S345" s="460"/>
      <c r="T345" s="460"/>
      <c r="U345" s="460"/>
      <c r="V345" s="460"/>
      <c r="W345" s="460"/>
      <c r="X345" s="460"/>
      <c r="Y345" s="460"/>
      <c r="Z345" s="460"/>
      <c r="AA345" s="460"/>
      <c r="AB345" s="460"/>
      <c r="AC345" s="459"/>
      <c r="AD345" s="460"/>
      <c r="AE345" s="460"/>
      <c r="AF345" s="460"/>
      <c r="AG345" s="460"/>
      <c r="AH345" s="460"/>
      <c r="AI345" s="460"/>
    </row>
    <row r="346" customFormat="false" ht="12.75" hidden="false" customHeight="false" outlineLevel="0" collapsed="false">
      <c r="D346" s="459"/>
      <c r="E346" s="460"/>
      <c r="F346" s="460"/>
      <c r="G346" s="460"/>
      <c r="H346" s="460"/>
      <c r="I346" s="460"/>
      <c r="J346" s="460"/>
      <c r="K346" s="460"/>
      <c r="L346" s="460"/>
      <c r="M346" s="460"/>
      <c r="N346" s="460"/>
      <c r="O346" s="460"/>
      <c r="P346" s="460"/>
      <c r="Q346" s="460"/>
      <c r="R346" s="460"/>
      <c r="S346" s="460"/>
      <c r="T346" s="460"/>
      <c r="U346" s="460"/>
      <c r="V346" s="460"/>
      <c r="W346" s="460"/>
      <c r="X346" s="460"/>
      <c r="Y346" s="460"/>
      <c r="Z346" s="460"/>
      <c r="AA346" s="460"/>
      <c r="AB346" s="460"/>
      <c r="AC346" s="459"/>
      <c r="AD346" s="460"/>
      <c r="AE346" s="460"/>
      <c r="AF346" s="460"/>
      <c r="AG346" s="460"/>
      <c r="AH346" s="460"/>
      <c r="AI346" s="460"/>
    </row>
    <row r="347" customFormat="false" ht="12.75" hidden="false" customHeight="false" outlineLevel="0" collapsed="false">
      <c r="D347" s="459"/>
      <c r="E347" s="460"/>
      <c r="F347" s="460"/>
      <c r="G347" s="460"/>
      <c r="H347" s="460"/>
      <c r="I347" s="460"/>
      <c r="J347" s="460"/>
      <c r="K347" s="460"/>
      <c r="L347" s="460"/>
      <c r="M347" s="460"/>
      <c r="N347" s="460"/>
      <c r="O347" s="460"/>
      <c r="P347" s="460"/>
      <c r="Q347" s="460"/>
      <c r="R347" s="460"/>
      <c r="S347" s="460"/>
      <c r="T347" s="460"/>
      <c r="U347" s="460"/>
      <c r="V347" s="460"/>
      <c r="W347" s="460"/>
      <c r="X347" s="460"/>
      <c r="Y347" s="460"/>
      <c r="Z347" s="460"/>
      <c r="AA347" s="460"/>
      <c r="AB347" s="460"/>
      <c r="AC347" s="459"/>
      <c r="AD347" s="460"/>
      <c r="AE347" s="460"/>
      <c r="AF347" s="460"/>
      <c r="AG347" s="460"/>
      <c r="AH347" s="460"/>
      <c r="AI347" s="460"/>
    </row>
    <row r="348" customFormat="false" ht="12.75" hidden="false" customHeight="false" outlineLevel="0" collapsed="false">
      <c r="D348" s="459"/>
      <c r="E348" s="460"/>
      <c r="F348" s="460"/>
      <c r="G348" s="460"/>
      <c r="H348" s="460"/>
      <c r="I348" s="460"/>
      <c r="J348" s="460"/>
      <c r="K348" s="460"/>
      <c r="L348" s="460"/>
      <c r="M348" s="460"/>
      <c r="N348" s="460"/>
      <c r="O348" s="460"/>
      <c r="P348" s="460"/>
      <c r="Q348" s="460"/>
      <c r="R348" s="460"/>
      <c r="S348" s="460"/>
      <c r="T348" s="460"/>
      <c r="U348" s="460"/>
      <c r="V348" s="460"/>
      <c r="W348" s="460"/>
      <c r="X348" s="460"/>
      <c r="Y348" s="460"/>
      <c r="Z348" s="460"/>
      <c r="AA348" s="460"/>
      <c r="AB348" s="460"/>
      <c r="AC348" s="459"/>
      <c r="AD348" s="460"/>
      <c r="AE348" s="460"/>
      <c r="AF348" s="460"/>
      <c r="AG348" s="460"/>
      <c r="AH348" s="460"/>
      <c r="AI348" s="460"/>
    </row>
    <row r="349" customFormat="false" ht="12.75" hidden="false" customHeight="false" outlineLevel="0" collapsed="false">
      <c r="D349" s="459"/>
      <c r="E349" s="460"/>
      <c r="F349" s="460"/>
      <c r="G349" s="460"/>
      <c r="H349" s="460"/>
      <c r="I349" s="460"/>
      <c r="J349" s="460"/>
      <c r="K349" s="460"/>
      <c r="L349" s="460"/>
      <c r="M349" s="460"/>
      <c r="N349" s="460"/>
      <c r="O349" s="460"/>
      <c r="P349" s="460"/>
      <c r="Q349" s="460"/>
      <c r="R349" s="460"/>
      <c r="S349" s="460"/>
      <c r="T349" s="460"/>
      <c r="U349" s="460"/>
      <c r="V349" s="460"/>
      <c r="W349" s="460"/>
      <c r="X349" s="460"/>
      <c r="Y349" s="460"/>
      <c r="Z349" s="460"/>
      <c r="AA349" s="460"/>
      <c r="AB349" s="460"/>
      <c r="AC349" s="459"/>
      <c r="AD349" s="460"/>
      <c r="AE349" s="460"/>
      <c r="AF349" s="460"/>
      <c r="AG349" s="460"/>
      <c r="AH349" s="460"/>
      <c r="AI349" s="460"/>
    </row>
    <row r="350" customFormat="false" ht="12.75" hidden="false" customHeight="false" outlineLevel="0" collapsed="false">
      <c r="D350" s="459"/>
      <c r="E350" s="460"/>
      <c r="F350" s="460"/>
      <c r="G350" s="460"/>
      <c r="H350" s="460"/>
      <c r="I350" s="460"/>
      <c r="J350" s="460"/>
      <c r="K350" s="460"/>
      <c r="L350" s="460"/>
      <c r="M350" s="460"/>
      <c r="N350" s="460"/>
      <c r="O350" s="460"/>
      <c r="P350" s="460"/>
      <c r="Q350" s="460"/>
      <c r="R350" s="460"/>
      <c r="S350" s="460"/>
      <c r="T350" s="460"/>
      <c r="U350" s="460"/>
      <c r="V350" s="460"/>
      <c r="W350" s="460"/>
      <c r="X350" s="460"/>
      <c r="Y350" s="460"/>
      <c r="Z350" s="460"/>
      <c r="AA350" s="460"/>
      <c r="AB350" s="460"/>
      <c r="AC350" s="459"/>
      <c r="AD350" s="460"/>
      <c r="AE350" s="460"/>
      <c r="AF350" s="460"/>
      <c r="AG350" s="460"/>
      <c r="AH350" s="460"/>
      <c r="AI350" s="460"/>
    </row>
    <row r="351" customFormat="false" ht="12.75" hidden="false" customHeight="false" outlineLevel="0" collapsed="false">
      <c r="D351" s="459"/>
      <c r="E351" s="460"/>
      <c r="F351" s="460"/>
      <c r="G351" s="460"/>
      <c r="H351" s="460"/>
      <c r="I351" s="460"/>
      <c r="J351" s="460"/>
      <c r="K351" s="460"/>
      <c r="L351" s="460"/>
      <c r="M351" s="460"/>
      <c r="N351" s="460"/>
      <c r="O351" s="460"/>
      <c r="P351" s="460"/>
      <c r="Q351" s="460"/>
      <c r="R351" s="460"/>
      <c r="S351" s="460"/>
      <c r="T351" s="460"/>
      <c r="U351" s="460"/>
      <c r="V351" s="460"/>
      <c r="W351" s="460"/>
      <c r="X351" s="460"/>
      <c r="Y351" s="460"/>
      <c r="Z351" s="460"/>
      <c r="AA351" s="460"/>
      <c r="AB351" s="460"/>
      <c r="AC351" s="459"/>
      <c r="AD351" s="460"/>
      <c r="AE351" s="460"/>
      <c r="AF351" s="460"/>
      <c r="AG351" s="460"/>
      <c r="AH351" s="460"/>
      <c r="AI351" s="460"/>
    </row>
    <row r="352" customFormat="false" ht="12.75" hidden="false" customHeight="false" outlineLevel="0" collapsed="false">
      <c r="D352" s="459"/>
      <c r="E352" s="460"/>
      <c r="F352" s="460"/>
      <c r="G352" s="460"/>
      <c r="H352" s="460"/>
      <c r="I352" s="460"/>
      <c r="J352" s="460"/>
      <c r="K352" s="460"/>
      <c r="L352" s="460"/>
      <c r="M352" s="460"/>
      <c r="N352" s="460"/>
      <c r="O352" s="460"/>
      <c r="P352" s="460"/>
      <c r="Q352" s="460"/>
      <c r="R352" s="460"/>
      <c r="S352" s="460"/>
      <c r="T352" s="460"/>
      <c r="U352" s="460"/>
      <c r="V352" s="460"/>
      <c r="W352" s="460"/>
      <c r="X352" s="460"/>
      <c r="Y352" s="460"/>
      <c r="Z352" s="460"/>
      <c r="AA352" s="460"/>
      <c r="AB352" s="460"/>
      <c r="AC352" s="459"/>
      <c r="AD352" s="460"/>
      <c r="AE352" s="460"/>
      <c r="AF352" s="460"/>
      <c r="AG352" s="460"/>
      <c r="AH352" s="460"/>
      <c r="AI352" s="460"/>
    </row>
    <row r="353" customFormat="false" ht="12.75" hidden="false" customHeight="false" outlineLevel="0" collapsed="false">
      <c r="D353" s="459"/>
      <c r="E353" s="460"/>
      <c r="F353" s="460"/>
      <c r="G353" s="460"/>
      <c r="H353" s="460"/>
      <c r="I353" s="460"/>
      <c r="J353" s="460"/>
      <c r="K353" s="460"/>
      <c r="L353" s="460"/>
      <c r="M353" s="460"/>
      <c r="N353" s="460"/>
      <c r="O353" s="460"/>
      <c r="P353" s="460"/>
      <c r="Q353" s="460"/>
      <c r="R353" s="460"/>
      <c r="S353" s="460"/>
      <c r="T353" s="460"/>
      <c r="U353" s="460"/>
      <c r="V353" s="460"/>
      <c r="W353" s="460"/>
      <c r="X353" s="460"/>
      <c r="Y353" s="460"/>
      <c r="Z353" s="460"/>
      <c r="AA353" s="460"/>
      <c r="AB353" s="460"/>
      <c r="AC353" s="459"/>
      <c r="AD353" s="460"/>
      <c r="AE353" s="460"/>
      <c r="AF353" s="460"/>
      <c r="AG353" s="460"/>
      <c r="AH353" s="460"/>
      <c r="AI353" s="460"/>
    </row>
    <row r="354" customFormat="false" ht="12.75" hidden="false" customHeight="false" outlineLevel="0" collapsed="false">
      <c r="D354" s="459"/>
      <c r="E354" s="460"/>
      <c r="F354" s="460"/>
      <c r="G354" s="460"/>
      <c r="H354" s="460"/>
      <c r="I354" s="460"/>
      <c r="J354" s="460"/>
      <c r="K354" s="460"/>
      <c r="L354" s="460"/>
      <c r="M354" s="460"/>
      <c r="N354" s="460"/>
      <c r="O354" s="460"/>
      <c r="P354" s="460"/>
      <c r="Q354" s="460"/>
      <c r="R354" s="460"/>
      <c r="S354" s="460"/>
      <c r="T354" s="460"/>
      <c r="U354" s="460"/>
      <c r="V354" s="460"/>
      <c r="W354" s="460"/>
      <c r="X354" s="460"/>
      <c r="Y354" s="460"/>
      <c r="Z354" s="460"/>
      <c r="AA354" s="460"/>
      <c r="AB354" s="460"/>
      <c r="AC354" s="459"/>
      <c r="AD354" s="460"/>
      <c r="AE354" s="460"/>
      <c r="AF354" s="460"/>
      <c r="AG354" s="460"/>
      <c r="AH354" s="460"/>
      <c r="AI354" s="460"/>
    </row>
    <row r="355" customFormat="false" ht="12.75" hidden="false" customHeight="false" outlineLevel="0" collapsed="false">
      <c r="D355" s="459"/>
      <c r="E355" s="460"/>
      <c r="F355" s="460"/>
      <c r="G355" s="460"/>
      <c r="H355" s="460"/>
      <c r="I355" s="460"/>
      <c r="J355" s="460"/>
      <c r="K355" s="460"/>
      <c r="L355" s="460"/>
      <c r="M355" s="460"/>
      <c r="N355" s="460"/>
      <c r="O355" s="460"/>
      <c r="P355" s="460"/>
      <c r="Q355" s="460"/>
      <c r="R355" s="460"/>
      <c r="S355" s="460"/>
      <c r="T355" s="460"/>
      <c r="U355" s="460"/>
      <c r="V355" s="460"/>
      <c r="W355" s="460"/>
      <c r="X355" s="460"/>
      <c r="Y355" s="460"/>
      <c r="Z355" s="460"/>
      <c r="AA355" s="460"/>
      <c r="AB355" s="460"/>
      <c r="AC355" s="459"/>
      <c r="AD355" s="460"/>
      <c r="AE355" s="460"/>
      <c r="AF355" s="460"/>
      <c r="AG355" s="460"/>
      <c r="AH355" s="460"/>
      <c r="AI355" s="460"/>
    </row>
    <row r="356" customFormat="false" ht="12.75" hidden="false" customHeight="false" outlineLevel="0" collapsed="false">
      <c r="D356" s="459"/>
      <c r="E356" s="460"/>
      <c r="F356" s="460"/>
      <c r="G356" s="460"/>
      <c r="H356" s="460"/>
      <c r="I356" s="460"/>
      <c r="J356" s="460"/>
      <c r="K356" s="460"/>
      <c r="L356" s="460"/>
      <c r="M356" s="460"/>
      <c r="N356" s="460"/>
      <c r="O356" s="460"/>
      <c r="P356" s="460"/>
      <c r="Q356" s="460"/>
      <c r="R356" s="460"/>
      <c r="S356" s="460"/>
      <c r="T356" s="460"/>
      <c r="U356" s="460"/>
      <c r="V356" s="460"/>
      <c r="W356" s="460"/>
      <c r="X356" s="460"/>
      <c r="Y356" s="460"/>
      <c r="Z356" s="460"/>
      <c r="AA356" s="460"/>
      <c r="AB356" s="460"/>
      <c r="AC356" s="459"/>
      <c r="AD356" s="460"/>
      <c r="AE356" s="460"/>
      <c r="AF356" s="460"/>
      <c r="AG356" s="460"/>
      <c r="AH356" s="460"/>
      <c r="AI356" s="460"/>
    </row>
    <row r="357" customFormat="false" ht="12.75" hidden="false" customHeight="false" outlineLevel="0" collapsed="false">
      <c r="D357" s="459"/>
      <c r="E357" s="460"/>
      <c r="F357" s="460"/>
      <c r="G357" s="460"/>
      <c r="H357" s="460"/>
      <c r="I357" s="460"/>
      <c r="J357" s="460"/>
      <c r="K357" s="460"/>
      <c r="L357" s="460"/>
      <c r="M357" s="460"/>
      <c r="N357" s="460"/>
      <c r="O357" s="460"/>
      <c r="P357" s="460"/>
      <c r="Q357" s="460"/>
      <c r="R357" s="460"/>
      <c r="S357" s="460"/>
      <c r="T357" s="460"/>
      <c r="U357" s="460"/>
      <c r="V357" s="460"/>
      <c r="W357" s="460"/>
      <c r="X357" s="460"/>
      <c r="Y357" s="460"/>
      <c r="Z357" s="460"/>
      <c r="AA357" s="460"/>
      <c r="AB357" s="460"/>
      <c r="AC357" s="459"/>
      <c r="AD357" s="460"/>
      <c r="AE357" s="460"/>
      <c r="AF357" s="460"/>
      <c r="AG357" s="460"/>
      <c r="AH357" s="460"/>
      <c r="AI357" s="460"/>
    </row>
    <row r="358" customFormat="false" ht="12.75" hidden="false" customHeight="false" outlineLevel="0" collapsed="false">
      <c r="D358" s="459"/>
      <c r="E358" s="460"/>
      <c r="F358" s="460"/>
      <c r="G358" s="460"/>
      <c r="H358" s="460"/>
      <c r="I358" s="460"/>
      <c r="J358" s="460"/>
      <c r="K358" s="460"/>
      <c r="L358" s="460"/>
      <c r="M358" s="460"/>
      <c r="N358" s="460"/>
      <c r="O358" s="460"/>
      <c r="P358" s="460"/>
      <c r="Q358" s="460"/>
      <c r="R358" s="460"/>
      <c r="S358" s="460"/>
      <c r="T358" s="460"/>
      <c r="U358" s="460"/>
      <c r="V358" s="460"/>
      <c r="W358" s="460"/>
      <c r="X358" s="460"/>
      <c r="Y358" s="460"/>
      <c r="Z358" s="460"/>
      <c r="AA358" s="460"/>
      <c r="AB358" s="460"/>
      <c r="AC358" s="459"/>
      <c r="AD358" s="460"/>
      <c r="AE358" s="460"/>
      <c r="AF358" s="460"/>
      <c r="AG358" s="460"/>
      <c r="AH358" s="460"/>
      <c r="AI358" s="460"/>
    </row>
    <row r="359" customFormat="false" ht="12.75" hidden="false" customHeight="false" outlineLevel="0" collapsed="false">
      <c r="D359" s="459"/>
      <c r="E359" s="460"/>
      <c r="F359" s="460"/>
      <c r="G359" s="460"/>
      <c r="H359" s="460"/>
      <c r="I359" s="460"/>
      <c r="J359" s="460"/>
      <c r="K359" s="460"/>
      <c r="L359" s="460"/>
      <c r="M359" s="460"/>
      <c r="N359" s="460"/>
      <c r="O359" s="460"/>
      <c r="P359" s="460"/>
      <c r="Q359" s="460"/>
      <c r="R359" s="460"/>
      <c r="S359" s="460"/>
      <c r="T359" s="460"/>
      <c r="U359" s="460"/>
      <c r="V359" s="460"/>
      <c r="W359" s="460"/>
      <c r="X359" s="460"/>
      <c r="Y359" s="460"/>
      <c r="Z359" s="460"/>
      <c r="AA359" s="460"/>
      <c r="AB359" s="460"/>
      <c r="AC359" s="459"/>
      <c r="AD359" s="460"/>
      <c r="AE359" s="460"/>
      <c r="AF359" s="460"/>
      <c r="AG359" s="460"/>
      <c r="AH359" s="460"/>
      <c r="AI359" s="460"/>
    </row>
    <row r="360" customFormat="false" ht="12.75" hidden="false" customHeight="false" outlineLevel="0" collapsed="false">
      <c r="D360" s="459"/>
      <c r="E360" s="460"/>
      <c r="F360" s="460"/>
      <c r="G360" s="460"/>
      <c r="H360" s="460"/>
      <c r="I360" s="460"/>
      <c r="J360" s="460"/>
      <c r="K360" s="460"/>
      <c r="L360" s="460"/>
      <c r="M360" s="460"/>
      <c r="N360" s="460"/>
      <c r="O360" s="460"/>
      <c r="P360" s="460"/>
      <c r="Q360" s="460"/>
      <c r="R360" s="460"/>
      <c r="S360" s="460"/>
      <c r="T360" s="460"/>
      <c r="U360" s="460"/>
      <c r="V360" s="460"/>
      <c r="W360" s="460"/>
      <c r="X360" s="460"/>
      <c r="Y360" s="460"/>
      <c r="Z360" s="460"/>
      <c r="AA360" s="460"/>
      <c r="AB360" s="460"/>
      <c r="AC360" s="459"/>
      <c r="AD360" s="460"/>
      <c r="AE360" s="460"/>
      <c r="AF360" s="460"/>
      <c r="AG360" s="460"/>
      <c r="AH360" s="460"/>
      <c r="AI360" s="460"/>
    </row>
    <row r="361" customFormat="false" ht="12.75" hidden="false" customHeight="false" outlineLevel="0" collapsed="false">
      <c r="D361" s="459"/>
      <c r="E361" s="460"/>
      <c r="F361" s="460"/>
      <c r="G361" s="460"/>
      <c r="H361" s="460"/>
      <c r="I361" s="460"/>
      <c r="J361" s="460"/>
      <c r="K361" s="460"/>
      <c r="L361" s="460"/>
      <c r="M361" s="460"/>
      <c r="N361" s="460"/>
      <c r="O361" s="460"/>
      <c r="P361" s="460"/>
      <c r="Q361" s="460"/>
      <c r="R361" s="460"/>
      <c r="S361" s="460"/>
      <c r="T361" s="460"/>
      <c r="U361" s="460"/>
      <c r="V361" s="460"/>
      <c r="W361" s="460"/>
      <c r="X361" s="460"/>
      <c r="Y361" s="460"/>
      <c r="Z361" s="460"/>
      <c r="AA361" s="460"/>
      <c r="AB361" s="460"/>
      <c r="AC361" s="459"/>
      <c r="AD361" s="460"/>
      <c r="AE361" s="460"/>
      <c r="AF361" s="460"/>
      <c r="AG361" s="460"/>
      <c r="AH361" s="460"/>
      <c r="AI361" s="460"/>
    </row>
    <row r="362" customFormat="false" ht="12.75" hidden="false" customHeight="false" outlineLevel="0" collapsed="false">
      <c r="D362" s="459"/>
      <c r="E362" s="460"/>
      <c r="F362" s="460"/>
      <c r="G362" s="460"/>
      <c r="H362" s="460"/>
      <c r="I362" s="460"/>
      <c r="J362" s="460"/>
      <c r="K362" s="460"/>
      <c r="L362" s="460"/>
      <c r="M362" s="460"/>
      <c r="N362" s="460"/>
      <c r="O362" s="460"/>
      <c r="P362" s="460"/>
      <c r="Q362" s="460"/>
      <c r="R362" s="460"/>
      <c r="S362" s="460"/>
      <c r="T362" s="460"/>
      <c r="U362" s="460"/>
      <c r="V362" s="460"/>
      <c r="W362" s="460"/>
      <c r="X362" s="460"/>
      <c r="Y362" s="460"/>
      <c r="Z362" s="460"/>
      <c r="AA362" s="460"/>
      <c r="AB362" s="460"/>
      <c r="AC362" s="459"/>
      <c r="AD362" s="460"/>
      <c r="AE362" s="460"/>
      <c r="AF362" s="460"/>
      <c r="AG362" s="460"/>
      <c r="AH362" s="460"/>
      <c r="AI362" s="460"/>
    </row>
    <row r="363" customFormat="false" ht="12.75" hidden="false" customHeight="false" outlineLevel="0" collapsed="false">
      <c r="D363" s="459"/>
      <c r="E363" s="460"/>
      <c r="F363" s="460"/>
      <c r="G363" s="460"/>
      <c r="H363" s="460"/>
      <c r="I363" s="460"/>
      <c r="J363" s="460"/>
      <c r="K363" s="460"/>
      <c r="L363" s="460"/>
      <c r="M363" s="460"/>
      <c r="N363" s="460"/>
      <c r="O363" s="460"/>
      <c r="P363" s="460"/>
      <c r="Q363" s="460"/>
      <c r="R363" s="460"/>
      <c r="S363" s="460"/>
      <c r="T363" s="460"/>
      <c r="U363" s="460"/>
      <c r="V363" s="460"/>
      <c r="W363" s="460"/>
      <c r="X363" s="460"/>
      <c r="Y363" s="460"/>
      <c r="Z363" s="460"/>
      <c r="AA363" s="460"/>
      <c r="AB363" s="460"/>
      <c r="AC363" s="459"/>
      <c r="AD363" s="460"/>
      <c r="AE363" s="460"/>
      <c r="AF363" s="460"/>
      <c r="AG363" s="460"/>
      <c r="AH363" s="460"/>
      <c r="AI363" s="460"/>
    </row>
    <row r="364" customFormat="false" ht="12.75" hidden="false" customHeight="false" outlineLevel="0" collapsed="false">
      <c r="D364" s="459"/>
      <c r="E364" s="460"/>
      <c r="F364" s="460"/>
      <c r="G364" s="460"/>
      <c r="H364" s="460"/>
      <c r="I364" s="460"/>
      <c r="J364" s="460"/>
      <c r="K364" s="460"/>
      <c r="L364" s="460"/>
      <c r="M364" s="460"/>
      <c r="N364" s="460"/>
      <c r="O364" s="460"/>
      <c r="P364" s="460"/>
      <c r="Q364" s="460"/>
      <c r="R364" s="460"/>
      <c r="S364" s="460"/>
      <c r="T364" s="460"/>
      <c r="U364" s="460"/>
      <c r="V364" s="460"/>
      <c r="W364" s="460"/>
      <c r="X364" s="460"/>
      <c r="Y364" s="460"/>
      <c r="Z364" s="460"/>
      <c r="AA364" s="460"/>
      <c r="AB364" s="460"/>
      <c r="AC364" s="459"/>
      <c r="AD364" s="460"/>
      <c r="AE364" s="460"/>
      <c r="AF364" s="460"/>
      <c r="AG364" s="460"/>
      <c r="AH364" s="460"/>
      <c r="AI364" s="460"/>
    </row>
    <row r="365" customFormat="false" ht="12.75" hidden="false" customHeight="false" outlineLevel="0" collapsed="false">
      <c r="D365" s="459"/>
      <c r="E365" s="460"/>
      <c r="F365" s="460"/>
      <c r="G365" s="460"/>
      <c r="H365" s="460"/>
      <c r="I365" s="460"/>
      <c r="J365" s="460"/>
      <c r="K365" s="460"/>
      <c r="L365" s="460"/>
      <c r="M365" s="460"/>
      <c r="N365" s="460"/>
      <c r="O365" s="460"/>
      <c r="P365" s="460"/>
      <c r="Q365" s="460"/>
      <c r="R365" s="460"/>
      <c r="S365" s="460"/>
      <c r="T365" s="460"/>
      <c r="U365" s="460"/>
      <c r="V365" s="460"/>
      <c r="W365" s="460"/>
      <c r="X365" s="460"/>
      <c r="Y365" s="460"/>
      <c r="Z365" s="460"/>
      <c r="AA365" s="460"/>
      <c r="AB365" s="460"/>
      <c r="AC365" s="459"/>
      <c r="AD365" s="460"/>
      <c r="AE365" s="460"/>
      <c r="AF365" s="460"/>
      <c r="AG365" s="460"/>
      <c r="AH365" s="460"/>
      <c r="AI365" s="460"/>
    </row>
    <row r="366" customFormat="false" ht="12.75" hidden="false" customHeight="false" outlineLevel="0" collapsed="false">
      <c r="D366" s="459"/>
      <c r="E366" s="460"/>
      <c r="F366" s="460"/>
      <c r="G366" s="460"/>
      <c r="H366" s="460"/>
      <c r="I366" s="460"/>
      <c r="J366" s="460"/>
      <c r="K366" s="460"/>
      <c r="L366" s="460"/>
      <c r="M366" s="460"/>
      <c r="N366" s="460"/>
      <c r="O366" s="460"/>
      <c r="P366" s="460"/>
      <c r="Q366" s="460"/>
      <c r="R366" s="460"/>
      <c r="S366" s="460"/>
      <c r="T366" s="460"/>
      <c r="U366" s="460"/>
      <c r="V366" s="460"/>
      <c r="W366" s="460"/>
      <c r="X366" s="460"/>
      <c r="Y366" s="460"/>
      <c r="Z366" s="460"/>
      <c r="AA366" s="460"/>
      <c r="AB366" s="460"/>
      <c r="AC366" s="459"/>
      <c r="AD366" s="460"/>
      <c r="AE366" s="460"/>
      <c r="AF366" s="460"/>
      <c r="AG366" s="460"/>
      <c r="AH366" s="460"/>
      <c r="AI366" s="460"/>
    </row>
    <row r="367" customFormat="false" ht="12.75" hidden="false" customHeight="false" outlineLevel="0" collapsed="false">
      <c r="D367" s="459"/>
      <c r="E367" s="460"/>
      <c r="F367" s="460"/>
      <c r="G367" s="460"/>
      <c r="H367" s="460"/>
      <c r="I367" s="460"/>
      <c r="J367" s="460"/>
      <c r="K367" s="460"/>
      <c r="L367" s="460"/>
      <c r="M367" s="460"/>
      <c r="N367" s="460"/>
      <c r="O367" s="460"/>
      <c r="P367" s="460"/>
      <c r="Q367" s="460"/>
      <c r="R367" s="460"/>
      <c r="S367" s="460"/>
      <c r="T367" s="460"/>
      <c r="U367" s="460"/>
      <c r="V367" s="460"/>
      <c r="W367" s="460"/>
      <c r="X367" s="460"/>
      <c r="Y367" s="460"/>
      <c r="Z367" s="460"/>
      <c r="AA367" s="460"/>
      <c r="AB367" s="460"/>
      <c r="AC367" s="459"/>
      <c r="AD367" s="460"/>
      <c r="AE367" s="460"/>
      <c r="AF367" s="460"/>
      <c r="AG367" s="460"/>
      <c r="AH367" s="460"/>
      <c r="AI367" s="460"/>
    </row>
    <row r="368" customFormat="false" ht="12.75" hidden="false" customHeight="false" outlineLevel="0" collapsed="false">
      <c r="D368" s="459"/>
      <c r="E368" s="460"/>
      <c r="F368" s="460"/>
      <c r="G368" s="460"/>
      <c r="H368" s="460"/>
      <c r="I368" s="460"/>
      <c r="J368" s="460"/>
      <c r="K368" s="460"/>
      <c r="L368" s="460"/>
      <c r="M368" s="460"/>
      <c r="N368" s="460"/>
      <c r="O368" s="460"/>
      <c r="P368" s="460"/>
      <c r="Q368" s="460"/>
      <c r="R368" s="460"/>
      <c r="S368" s="460"/>
      <c r="T368" s="460"/>
      <c r="U368" s="460"/>
      <c r="V368" s="460"/>
      <c r="W368" s="460"/>
      <c r="X368" s="460"/>
      <c r="Y368" s="460"/>
      <c r="Z368" s="460"/>
      <c r="AA368" s="460"/>
      <c r="AB368" s="460"/>
      <c r="AC368" s="459"/>
      <c r="AD368" s="460"/>
      <c r="AE368" s="460"/>
      <c r="AF368" s="460"/>
      <c r="AG368" s="460"/>
      <c r="AH368" s="460"/>
      <c r="AI368" s="460"/>
    </row>
    <row r="369" customFormat="false" ht="12.75" hidden="false" customHeight="false" outlineLevel="0" collapsed="false">
      <c r="D369" s="459"/>
      <c r="E369" s="460"/>
      <c r="F369" s="460"/>
      <c r="G369" s="460"/>
      <c r="H369" s="460"/>
      <c r="I369" s="460"/>
      <c r="J369" s="460"/>
      <c r="K369" s="460"/>
      <c r="L369" s="460"/>
      <c r="M369" s="460"/>
      <c r="N369" s="460"/>
      <c r="O369" s="460"/>
      <c r="P369" s="460"/>
      <c r="Q369" s="460"/>
      <c r="R369" s="460"/>
      <c r="S369" s="460"/>
      <c r="T369" s="460"/>
      <c r="U369" s="460"/>
      <c r="V369" s="460"/>
      <c r="W369" s="460"/>
      <c r="X369" s="460"/>
      <c r="Y369" s="460"/>
      <c r="Z369" s="460"/>
      <c r="AA369" s="460"/>
      <c r="AB369" s="460"/>
      <c r="AC369" s="459"/>
      <c r="AD369" s="460"/>
      <c r="AE369" s="460"/>
      <c r="AF369" s="460"/>
      <c r="AG369" s="460"/>
      <c r="AH369" s="460"/>
      <c r="AI369" s="460"/>
    </row>
    <row r="370" customFormat="false" ht="12.75" hidden="false" customHeight="false" outlineLevel="0" collapsed="false">
      <c r="D370" s="459"/>
      <c r="E370" s="460"/>
      <c r="F370" s="460"/>
      <c r="G370" s="460"/>
      <c r="H370" s="460"/>
      <c r="I370" s="460"/>
      <c r="J370" s="460"/>
      <c r="K370" s="460"/>
      <c r="L370" s="460"/>
      <c r="M370" s="460"/>
      <c r="N370" s="460"/>
      <c r="O370" s="460"/>
      <c r="P370" s="460"/>
      <c r="Q370" s="460"/>
      <c r="R370" s="460"/>
      <c r="S370" s="460"/>
      <c r="T370" s="460"/>
      <c r="U370" s="460"/>
      <c r="V370" s="460"/>
      <c r="W370" s="460"/>
      <c r="X370" s="460"/>
      <c r="Y370" s="460"/>
      <c r="Z370" s="460"/>
      <c r="AA370" s="460"/>
      <c r="AB370" s="460"/>
      <c r="AC370" s="459"/>
      <c r="AD370" s="460"/>
      <c r="AE370" s="460"/>
      <c r="AF370" s="460"/>
      <c r="AG370" s="460"/>
      <c r="AH370" s="460"/>
      <c r="AI370" s="460"/>
    </row>
    <row r="371" customFormat="false" ht="12.75" hidden="false" customHeight="false" outlineLevel="0" collapsed="false">
      <c r="D371" s="459"/>
      <c r="E371" s="460"/>
      <c r="F371" s="460"/>
      <c r="G371" s="460"/>
      <c r="H371" s="460"/>
      <c r="I371" s="460"/>
      <c r="J371" s="460"/>
      <c r="K371" s="460"/>
      <c r="L371" s="460"/>
      <c r="M371" s="460"/>
      <c r="N371" s="460"/>
      <c r="O371" s="460"/>
      <c r="P371" s="460"/>
      <c r="Q371" s="460"/>
      <c r="R371" s="460"/>
      <c r="S371" s="460"/>
      <c r="T371" s="460"/>
      <c r="U371" s="460"/>
      <c r="V371" s="460"/>
      <c r="W371" s="460"/>
      <c r="X371" s="460"/>
      <c r="Y371" s="460"/>
      <c r="Z371" s="460"/>
      <c r="AA371" s="460"/>
      <c r="AB371" s="460"/>
      <c r="AC371" s="459"/>
      <c r="AD371" s="460"/>
      <c r="AE371" s="460"/>
      <c r="AF371" s="460"/>
      <c r="AG371" s="460"/>
      <c r="AH371" s="460"/>
      <c r="AI371" s="460"/>
    </row>
    <row r="372" customFormat="false" ht="12.75" hidden="false" customHeight="false" outlineLevel="0" collapsed="false">
      <c r="D372" s="459"/>
      <c r="E372" s="460"/>
      <c r="F372" s="460"/>
      <c r="G372" s="460"/>
      <c r="H372" s="460"/>
      <c r="I372" s="460"/>
      <c r="J372" s="460"/>
      <c r="K372" s="460"/>
      <c r="L372" s="460"/>
      <c r="M372" s="460"/>
      <c r="N372" s="460"/>
      <c r="O372" s="460"/>
      <c r="P372" s="460"/>
      <c r="Q372" s="460"/>
      <c r="R372" s="460"/>
      <c r="S372" s="460"/>
      <c r="T372" s="460"/>
      <c r="U372" s="460"/>
      <c r="V372" s="460"/>
      <c r="W372" s="460"/>
      <c r="X372" s="460"/>
      <c r="Y372" s="460"/>
      <c r="Z372" s="460"/>
      <c r="AA372" s="460"/>
      <c r="AB372" s="460"/>
      <c r="AC372" s="459"/>
      <c r="AD372" s="460"/>
      <c r="AE372" s="460"/>
      <c r="AF372" s="460"/>
      <c r="AG372" s="460"/>
      <c r="AH372" s="460"/>
      <c r="AI372" s="460"/>
    </row>
    <row r="373" customFormat="false" ht="12.75" hidden="false" customHeight="false" outlineLevel="0" collapsed="false">
      <c r="D373" s="459"/>
      <c r="E373" s="460"/>
      <c r="F373" s="460"/>
      <c r="G373" s="460"/>
      <c r="H373" s="460"/>
      <c r="I373" s="460"/>
      <c r="J373" s="460"/>
      <c r="K373" s="460"/>
      <c r="L373" s="460"/>
      <c r="M373" s="460"/>
      <c r="N373" s="460"/>
      <c r="O373" s="460"/>
      <c r="P373" s="460"/>
      <c r="Q373" s="460"/>
      <c r="R373" s="460"/>
      <c r="S373" s="460"/>
      <c r="T373" s="460"/>
      <c r="U373" s="460"/>
      <c r="V373" s="460"/>
      <c r="W373" s="460"/>
      <c r="X373" s="460"/>
      <c r="Y373" s="460"/>
      <c r="Z373" s="460"/>
      <c r="AA373" s="460"/>
      <c r="AB373" s="460"/>
      <c r="AC373" s="459"/>
      <c r="AD373" s="460"/>
      <c r="AE373" s="460"/>
      <c r="AF373" s="460"/>
      <c r="AG373" s="460"/>
      <c r="AH373" s="460"/>
      <c r="AI373" s="460"/>
    </row>
    <row r="374" customFormat="false" ht="12.75" hidden="false" customHeight="false" outlineLevel="0" collapsed="false">
      <c r="D374" s="459"/>
      <c r="E374" s="460"/>
      <c r="F374" s="460"/>
      <c r="G374" s="460"/>
      <c r="H374" s="460"/>
      <c r="I374" s="460"/>
      <c r="J374" s="460"/>
      <c r="K374" s="460"/>
      <c r="L374" s="460"/>
      <c r="M374" s="460"/>
      <c r="N374" s="460"/>
      <c r="O374" s="460"/>
      <c r="P374" s="460"/>
      <c r="Q374" s="460"/>
      <c r="R374" s="460"/>
      <c r="S374" s="460"/>
      <c r="T374" s="460"/>
      <c r="U374" s="460"/>
      <c r="V374" s="460"/>
      <c r="W374" s="460"/>
      <c r="X374" s="460"/>
      <c r="Y374" s="460"/>
      <c r="Z374" s="460"/>
      <c r="AA374" s="460"/>
      <c r="AB374" s="460"/>
      <c r="AC374" s="459"/>
      <c r="AD374" s="460"/>
      <c r="AE374" s="460"/>
      <c r="AF374" s="460"/>
      <c r="AG374" s="460"/>
      <c r="AH374" s="460"/>
      <c r="AI374" s="460"/>
    </row>
    <row r="375" customFormat="false" ht="12.75" hidden="false" customHeight="false" outlineLevel="0" collapsed="false">
      <c r="D375" s="459"/>
      <c r="E375" s="460"/>
      <c r="F375" s="460"/>
      <c r="G375" s="460"/>
      <c r="H375" s="460"/>
      <c r="I375" s="460"/>
      <c r="J375" s="460"/>
      <c r="K375" s="460"/>
      <c r="L375" s="460"/>
      <c r="M375" s="460"/>
      <c r="N375" s="460"/>
      <c r="O375" s="460"/>
      <c r="P375" s="460"/>
      <c r="Q375" s="460"/>
      <c r="R375" s="460"/>
      <c r="S375" s="460"/>
      <c r="T375" s="460"/>
      <c r="U375" s="460"/>
      <c r="V375" s="460"/>
      <c r="W375" s="460"/>
      <c r="X375" s="460"/>
      <c r="Y375" s="460"/>
      <c r="Z375" s="460"/>
      <c r="AA375" s="460"/>
      <c r="AB375" s="460"/>
      <c r="AC375" s="459"/>
      <c r="AD375" s="460"/>
      <c r="AE375" s="460"/>
      <c r="AF375" s="460"/>
      <c r="AG375" s="460"/>
      <c r="AH375" s="460"/>
      <c r="AI375" s="460"/>
    </row>
    <row r="376" customFormat="false" ht="12.75" hidden="false" customHeight="false" outlineLevel="0" collapsed="false">
      <c r="D376" s="459"/>
      <c r="E376" s="460"/>
      <c r="F376" s="460"/>
      <c r="G376" s="460"/>
      <c r="H376" s="460"/>
      <c r="I376" s="460"/>
      <c r="J376" s="460"/>
      <c r="K376" s="460"/>
      <c r="L376" s="460"/>
      <c r="M376" s="460"/>
      <c r="N376" s="460"/>
      <c r="O376" s="460"/>
      <c r="P376" s="460"/>
      <c r="Q376" s="460"/>
      <c r="R376" s="460"/>
      <c r="S376" s="460"/>
      <c r="T376" s="460"/>
      <c r="U376" s="460"/>
      <c r="V376" s="460"/>
      <c r="W376" s="460"/>
      <c r="X376" s="460"/>
      <c r="Y376" s="460"/>
      <c r="Z376" s="460"/>
      <c r="AA376" s="460"/>
      <c r="AB376" s="460"/>
      <c r="AC376" s="459"/>
      <c r="AD376" s="460"/>
      <c r="AE376" s="460"/>
      <c r="AF376" s="460"/>
      <c r="AG376" s="460"/>
      <c r="AH376" s="460"/>
      <c r="AI376" s="460"/>
    </row>
    <row r="377" customFormat="false" ht="12.75" hidden="false" customHeight="false" outlineLevel="0" collapsed="false">
      <c r="D377" s="459"/>
      <c r="E377" s="460"/>
      <c r="F377" s="460"/>
      <c r="G377" s="460"/>
      <c r="H377" s="460"/>
      <c r="I377" s="460"/>
      <c r="J377" s="460"/>
      <c r="K377" s="460"/>
      <c r="L377" s="460"/>
      <c r="M377" s="460"/>
      <c r="N377" s="460"/>
      <c r="O377" s="460"/>
      <c r="P377" s="460"/>
      <c r="Q377" s="460"/>
      <c r="R377" s="460"/>
      <c r="S377" s="460"/>
      <c r="T377" s="460"/>
      <c r="U377" s="460"/>
      <c r="V377" s="460"/>
      <c r="W377" s="460"/>
      <c r="X377" s="460"/>
      <c r="Y377" s="460"/>
      <c r="Z377" s="460"/>
      <c r="AA377" s="460"/>
      <c r="AB377" s="460"/>
      <c r="AC377" s="459"/>
      <c r="AD377" s="460"/>
      <c r="AE377" s="460"/>
      <c r="AF377" s="460"/>
      <c r="AG377" s="460"/>
      <c r="AH377" s="460"/>
      <c r="AI377" s="460"/>
    </row>
    <row r="378" customFormat="false" ht="12.75" hidden="false" customHeight="false" outlineLevel="0" collapsed="false">
      <c r="D378" s="459"/>
      <c r="E378" s="460"/>
      <c r="F378" s="460"/>
      <c r="G378" s="460"/>
      <c r="H378" s="460"/>
      <c r="I378" s="460"/>
      <c r="J378" s="460"/>
      <c r="K378" s="460"/>
      <c r="L378" s="460"/>
      <c r="M378" s="460"/>
      <c r="N378" s="460"/>
      <c r="O378" s="460"/>
      <c r="P378" s="460"/>
      <c r="Q378" s="460"/>
      <c r="R378" s="460"/>
      <c r="S378" s="460"/>
      <c r="T378" s="460"/>
      <c r="U378" s="460"/>
      <c r="V378" s="460"/>
      <c r="W378" s="460"/>
      <c r="X378" s="460"/>
      <c r="Y378" s="460"/>
      <c r="Z378" s="460"/>
      <c r="AA378" s="460"/>
      <c r="AB378" s="460"/>
      <c r="AC378" s="459"/>
      <c r="AD378" s="460"/>
      <c r="AE378" s="460"/>
      <c r="AF378" s="460"/>
      <c r="AG378" s="460"/>
      <c r="AH378" s="460"/>
      <c r="AI378" s="460"/>
    </row>
    <row r="379" customFormat="false" ht="12.75" hidden="false" customHeight="false" outlineLevel="0" collapsed="false">
      <c r="D379" s="459"/>
      <c r="E379" s="460"/>
      <c r="F379" s="460"/>
      <c r="G379" s="460"/>
      <c r="H379" s="460"/>
      <c r="I379" s="460"/>
      <c r="J379" s="460"/>
      <c r="K379" s="460"/>
      <c r="L379" s="460"/>
      <c r="M379" s="460"/>
      <c r="N379" s="460"/>
      <c r="O379" s="460"/>
      <c r="P379" s="460"/>
      <c r="Q379" s="460"/>
      <c r="R379" s="460"/>
      <c r="S379" s="460"/>
      <c r="T379" s="460"/>
      <c r="U379" s="460"/>
      <c r="V379" s="460"/>
      <c r="W379" s="460"/>
      <c r="X379" s="460"/>
      <c r="Y379" s="460"/>
      <c r="Z379" s="460"/>
      <c r="AA379" s="460"/>
      <c r="AB379" s="460"/>
      <c r="AC379" s="459"/>
      <c r="AD379" s="460"/>
      <c r="AE379" s="460"/>
      <c r="AF379" s="460"/>
      <c r="AG379" s="460"/>
      <c r="AH379" s="460"/>
      <c r="AI379" s="460"/>
    </row>
    <row r="380" customFormat="false" ht="12.75" hidden="false" customHeight="false" outlineLevel="0" collapsed="false">
      <c r="D380" s="459"/>
      <c r="E380" s="460"/>
      <c r="F380" s="460"/>
      <c r="G380" s="460"/>
      <c r="H380" s="460"/>
      <c r="I380" s="460"/>
      <c r="J380" s="460"/>
      <c r="K380" s="460"/>
      <c r="L380" s="460"/>
      <c r="M380" s="460"/>
      <c r="N380" s="460"/>
      <c r="O380" s="460"/>
      <c r="P380" s="460"/>
      <c r="Q380" s="460"/>
      <c r="R380" s="460"/>
      <c r="S380" s="460"/>
      <c r="T380" s="460"/>
      <c r="U380" s="460"/>
      <c r="V380" s="460"/>
      <c r="W380" s="460"/>
      <c r="X380" s="460"/>
      <c r="Y380" s="460"/>
      <c r="Z380" s="460"/>
      <c r="AA380" s="460"/>
      <c r="AB380" s="460"/>
      <c r="AC380" s="459"/>
      <c r="AD380" s="460"/>
      <c r="AE380" s="460"/>
      <c r="AF380" s="460"/>
      <c r="AG380" s="460"/>
      <c r="AH380" s="460"/>
      <c r="AI380" s="460"/>
    </row>
    <row r="381" customFormat="false" ht="12.75" hidden="false" customHeight="false" outlineLevel="0" collapsed="false">
      <c r="D381" s="459"/>
      <c r="E381" s="460"/>
      <c r="F381" s="460"/>
      <c r="G381" s="460"/>
      <c r="H381" s="460"/>
      <c r="I381" s="460"/>
      <c r="J381" s="460"/>
      <c r="K381" s="460"/>
      <c r="L381" s="460"/>
      <c r="M381" s="460"/>
      <c r="N381" s="460"/>
      <c r="O381" s="460"/>
      <c r="P381" s="460"/>
      <c r="Q381" s="460"/>
      <c r="R381" s="460"/>
      <c r="S381" s="460"/>
      <c r="T381" s="460"/>
      <c r="U381" s="460"/>
      <c r="V381" s="460"/>
      <c r="W381" s="460"/>
      <c r="X381" s="460"/>
      <c r="Y381" s="460"/>
      <c r="Z381" s="460"/>
      <c r="AA381" s="460"/>
      <c r="AB381" s="460"/>
      <c r="AC381" s="459"/>
      <c r="AD381" s="460"/>
      <c r="AE381" s="460"/>
      <c r="AF381" s="460"/>
      <c r="AG381" s="460"/>
      <c r="AH381" s="460"/>
      <c r="AI381" s="460"/>
    </row>
    <row r="382" customFormat="false" ht="12.75" hidden="false" customHeight="false" outlineLevel="0" collapsed="false">
      <c r="D382" s="459"/>
      <c r="E382" s="460"/>
      <c r="F382" s="460"/>
      <c r="G382" s="460"/>
      <c r="H382" s="460"/>
      <c r="I382" s="460"/>
      <c r="J382" s="460"/>
      <c r="K382" s="460"/>
      <c r="L382" s="460"/>
      <c r="M382" s="460"/>
      <c r="N382" s="460"/>
      <c r="O382" s="460"/>
      <c r="P382" s="460"/>
      <c r="Q382" s="460"/>
      <c r="R382" s="460"/>
      <c r="S382" s="460"/>
      <c r="T382" s="460"/>
      <c r="U382" s="460"/>
      <c r="V382" s="460"/>
      <c r="W382" s="460"/>
      <c r="X382" s="460"/>
      <c r="Y382" s="460"/>
      <c r="Z382" s="460"/>
      <c r="AA382" s="460"/>
      <c r="AB382" s="460"/>
      <c r="AC382" s="459"/>
      <c r="AD382" s="460"/>
      <c r="AE382" s="460"/>
      <c r="AF382" s="460"/>
      <c r="AG382" s="460"/>
      <c r="AH382" s="460"/>
      <c r="AI382" s="460"/>
    </row>
    <row r="383" customFormat="false" ht="12.75" hidden="false" customHeight="false" outlineLevel="0" collapsed="false">
      <c r="D383" s="459"/>
      <c r="E383" s="460"/>
      <c r="F383" s="460"/>
      <c r="G383" s="460"/>
      <c r="H383" s="460"/>
      <c r="I383" s="460"/>
      <c r="J383" s="460"/>
      <c r="K383" s="460"/>
      <c r="L383" s="460"/>
      <c r="M383" s="460"/>
      <c r="N383" s="460"/>
      <c r="O383" s="460"/>
      <c r="P383" s="460"/>
      <c r="Q383" s="460"/>
      <c r="R383" s="460"/>
      <c r="S383" s="460"/>
      <c r="T383" s="460"/>
      <c r="U383" s="460"/>
      <c r="V383" s="460"/>
      <c r="W383" s="460"/>
      <c r="X383" s="460"/>
      <c r="Y383" s="460"/>
      <c r="Z383" s="460"/>
      <c r="AA383" s="460"/>
      <c r="AB383" s="460"/>
      <c r="AC383" s="459"/>
      <c r="AD383" s="460"/>
      <c r="AE383" s="460"/>
      <c r="AF383" s="460"/>
      <c r="AG383" s="460"/>
      <c r="AH383" s="460"/>
      <c r="AI383" s="460"/>
    </row>
    <row r="384" customFormat="false" ht="12.75" hidden="false" customHeight="false" outlineLevel="0" collapsed="false">
      <c r="D384" s="459"/>
      <c r="E384" s="460"/>
      <c r="F384" s="460"/>
      <c r="G384" s="460"/>
      <c r="H384" s="460"/>
      <c r="I384" s="460"/>
      <c r="J384" s="460"/>
      <c r="K384" s="460"/>
      <c r="L384" s="460"/>
      <c r="M384" s="460"/>
      <c r="N384" s="460"/>
      <c r="O384" s="460"/>
      <c r="P384" s="460"/>
      <c r="Q384" s="460"/>
      <c r="R384" s="460"/>
      <c r="S384" s="460"/>
      <c r="T384" s="460"/>
      <c r="U384" s="460"/>
      <c r="V384" s="460"/>
      <c r="W384" s="460"/>
      <c r="X384" s="460"/>
      <c r="Y384" s="460"/>
      <c r="Z384" s="460"/>
      <c r="AA384" s="460"/>
      <c r="AB384" s="460"/>
      <c r="AC384" s="459"/>
      <c r="AD384" s="460"/>
      <c r="AE384" s="460"/>
      <c r="AF384" s="460"/>
      <c r="AG384" s="460"/>
      <c r="AH384" s="460"/>
      <c r="AI384" s="460"/>
    </row>
    <row r="385" customFormat="false" ht="12.75" hidden="false" customHeight="false" outlineLevel="0" collapsed="false">
      <c r="D385" s="459"/>
      <c r="E385" s="460"/>
      <c r="F385" s="460"/>
      <c r="G385" s="460"/>
      <c r="H385" s="460"/>
      <c r="I385" s="460"/>
      <c r="J385" s="460"/>
      <c r="K385" s="460"/>
      <c r="L385" s="460"/>
      <c r="M385" s="460"/>
      <c r="N385" s="460"/>
      <c r="O385" s="460"/>
      <c r="P385" s="460"/>
      <c r="Q385" s="460"/>
      <c r="R385" s="460"/>
      <c r="S385" s="460"/>
      <c r="T385" s="460"/>
      <c r="U385" s="460"/>
      <c r="V385" s="460"/>
      <c r="W385" s="460"/>
      <c r="X385" s="460"/>
      <c r="Y385" s="460"/>
      <c r="Z385" s="460"/>
      <c r="AA385" s="460"/>
      <c r="AB385" s="460"/>
      <c r="AC385" s="459"/>
      <c r="AD385" s="460"/>
      <c r="AE385" s="460"/>
      <c r="AF385" s="460"/>
      <c r="AG385" s="460"/>
      <c r="AH385" s="460"/>
      <c r="AI385" s="460"/>
    </row>
    <row r="386" customFormat="false" ht="12.75" hidden="false" customHeight="false" outlineLevel="0" collapsed="false">
      <c r="D386" s="459"/>
      <c r="E386" s="460"/>
      <c r="F386" s="460"/>
      <c r="G386" s="460"/>
      <c r="H386" s="460"/>
      <c r="I386" s="460"/>
      <c r="J386" s="460"/>
      <c r="K386" s="460"/>
      <c r="L386" s="460"/>
      <c r="M386" s="460"/>
      <c r="N386" s="460"/>
      <c r="O386" s="460"/>
      <c r="P386" s="460"/>
      <c r="Q386" s="460"/>
      <c r="R386" s="460"/>
      <c r="S386" s="460"/>
      <c r="T386" s="460"/>
      <c r="U386" s="460"/>
      <c r="V386" s="460"/>
      <c r="W386" s="460"/>
      <c r="X386" s="460"/>
      <c r="Y386" s="460"/>
      <c r="Z386" s="460"/>
      <c r="AA386" s="460"/>
      <c r="AB386" s="460"/>
      <c r="AC386" s="459"/>
      <c r="AD386" s="460"/>
      <c r="AE386" s="460"/>
      <c r="AF386" s="460"/>
      <c r="AG386" s="460"/>
      <c r="AH386" s="460"/>
      <c r="AI386" s="460"/>
    </row>
    <row r="387" customFormat="false" ht="12.75" hidden="false" customHeight="false" outlineLevel="0" collapsed="false">
      <c r="D387" s="459"/>
      <c r="E387" s="460"/>
      <c r="F387" s="460"/>
      <c r="G387" s="460"/>
      <c r="H387" s="460"/>
      <c r="I387" s="460"/>
      <c r="J387" s="460"/>
      <c r="K387" s="460"/>
      <c r="L387" s="460"/>
      <c r="M387" s="460"/>
      <c r="N387" s="460"/>
      <c r="O387" s="460"/>
      <c r="P387" s="460"/>
      <c r="Q387" s="460"/>
      <c r="R387" s="460"/>
      <c r="S387" s="460"/>
      <c r="T387" s="460"/>
      <c r="U387" s="460"/>
      <c r="V387" s="460"/>
      <c r="W387" s="460"/>
      <c r="X387" s="460"/>
      <c r="Y387" s="460"/>
      <c r="Z387" s="460"/>
      <c r="AA387" s="460"/>
      <c r="AB387" s="460"/>
      <c r="AC387" s="459"/>
      <c r="AD387" s="460"/>
      <c r="AE387" s="460"/>
      <c r="AF387" s="460"/>
      <c r="AG387" s="460"/>
      <c r="AH387" s="460"/>
      <c r="AI387" s="460"/>
    </row>
    <row r="388" customFormat="false" ht="12.75" hidden="false" customHeight="false" outlineLevel="0" collapsed="false">
      <c r="D388" s="459"/>
      <c r="E388" s="460"/>
      <c r="F388" s="460"/>
      <c r="G388" s="460"/>
      <c r="H388" s="460"/>
      <c r="I388" s="460"/>
      <c r="J388" s="460"/>
      <c r="K388" s="460"/>
      <c r="L388" s="460"/>
      <c r="M388" s="460"/>
      <c r="N388" s="460"/>
      <c r="O388" s="460"/>
      <c r="P388" s="460"/>
      <c r="Q388" s="460"/>
      <c r="R388" s="460"/>
      <c r="S388" s="460"/>
      <c r="T388" s="460"/>
      <c r="U388" s="460"/>
      <c r="V388" s="460"/>
      <c r="W388" s="460"/>
      <c r="X388" s="460"/>
      <c r="Y388" s="460"/>
      <c r="Z388" s="460"/>
      <c r="AA388" s="460"/>
      <c r="AB388" s="460"/>
      <c r="AC388" s="459"/>
      <c r="AD388" s="460"/>
      <c r="AE388" s="460"/>
      <c r="AF388" s="460"/>
      <c r="AG388" s="460"/>
      <c r="AH388" s="460"/>
      <c r="AI388" s="460"/>
    </row>
    <row r="389" customFormat="false" ht="12.75" hidden="false" customHeight="false" outlineLevel="0" collapsed="false">
      <c r="D389" s="459"/>
      <c r="E389" s="460"/>
      <c r="F389" s="460"/>
      <c r="G389" s="460"/>
      <c r="H389" s="460"/>
      <c r="I389" s="460"/>
      <c r="J389" s="460"/>
      <c r="K389" s="460"/>
      <c r="L389" s="460"/>
      <c r="M389" s="460"/>
      <c r="N389" s="460"/>
      <c r="O389" s="460"/>
      <c r="P389" s="460"/>
      <c r="Q389" s="460"/>
      <c r="R389" s="460"/>
      <c r="S389" s="460"/>
      <c r="T389" s="460"/>
      <c r="U389" s="460"/>
      <c r="V389" s="460"/>
      <c r="W389" s="460"/>
      <c r="X389" s="460"/>
      <c r="Y389" s="460"/>
      <c r="Z389" s="460"/>
      <c r="AA389" s="460"/>
      <c r="AB389" s="460"/>
      <c r="AC389" s="459"/>
      <c r="AD389" s="460"/>
      <c r="AE389" s="460"/>
      <c r="AF389" s="460"/>
      <c r="AG389" s="460"/>
      <c r="AH389" s="460"/>
      <c r="AI389" s="460"/>
    </row>
    <row r="390" customFormat="false" ht="12.75" hidden="false" customHeight="false" outlineLevel="0" collapsed="false">
      <c r="D390" s="459"/>
      <c r="E390" s="460"/>
      <c r="F390" s="460"/>
      <c r="G390" s="460"/>
      <c r="H390" s="460"/>
      <c r="I390" s="460"/>
      <c r="J390" s="460"/>
      <c r="K390" s="460"/>
      <c r="L390" s="460"/>
      <c r="M390" s="460"/>
      <c r="N390" s="460"/>
      <c r="O390" s="460"/>
      <c r="P390" s="460"/>
      <c r="Q390" s="460"/>
      <c r="R390" s="460"/>
      <c r="S390" s="460"/>
      <c r="T390" s="460"/>
      <c r="U390" s="460"/>
      <c r="V390" s="460"/>
      <c r="W390" s="460"/>
      <c r="X390" s="460"/>
      <c r="Y390" s="460"/>
      <c r="Z390" s="460"/>
      <c r="AA390" s="460"/>
      <c r="AB390" s="460"/>
      <c r="AC390" s="459"/>
      <c r="AD390" s="460"/>
      <c r="AE390" s="460"/>
      <c r="AF390" s="460"/>
      <c r="AG390" s="460"/>
      <c r="AH390" s="460"/>
      <c r="AI390" s="460"/>
    </row>
    <row r="391" customFormat="false" ht="12.75" hidden="false" customHeight="false" outlineLevel="0" collapsed="false">
      <c r="D391" s="459"/>
      <c r="E391" s="460"/>
      <c r="F391" s="460"/>
      <c r="G391" s="460"/>
      <c r="H391" s="460"/>
      <c r="I391" s="460"/>
      <c r="J391" s="460"/>
      <c r="K391" s="460"/>
      <c r="L391" s="460"/>
      <c r="M391" s="460"/>
      <c r="N391" s="460"/>
      <c r="O391" s="460"/>
      <c r="P391" s="460"/>
      <c r="Q391" s="460"/>
      <c r="R391" s="460"/>
      <c r="S391" s="460"/>
      <c r="T391" s="460"/>
      <c r="U391" s="460"/>
      <c r="V391" s="460"/>
      <c r="W391" s="460"/>
      <c r="X391" s="460"/>
      <c r="Y391" s="460"/>
      <c r="Z391" s="460"/>
      <c r="AA391" s="460"/>
      <c r="AB391" s="460"/>
      <c r="AC391" s="459"/>
      <c r="AD391" s="460"/>
      <c r="AE391" s="460"/>
      <c r="AF391" s="460"/>
      <c r="AG391" s="460"/>
      <c r="AH391" s="460"/>
      <c r="AI391" s="460"/>
    </row>
    <row r="392" customFormat="false" ht="12.75" hidden="false" customHeight="false" outlineLevel="0" collapsed="false">
      <c r="D392" s="459"/>
      <c r="E392" s="460"/>
      <c r="F392" s="460"/>
      <c r="G392" s="460"/>
      <c r="H392" s="460"/>
      <c r="I392" s="460"/>
      <c r="J392" s="460"/>
      <c r="K392" s="460"/>
      <c r="L392" s="460"/>
      <c r="M392" s="460"/>
      <c r="N392" s="460"/>
      <c r="O392" s="460"/>
      <c r="P392" s="460"/>
      <c r="Q392" s="460"/>
      <c r="R392" s="460"/>
      <c r="S392" s="460"/>
      <c r="T392" s="460"/>
      <c r="U392" s="460"/>
      <c r="V392" s="460"/>
      <c r="W392" s="460"/>
      <c r="X392" s="460"/>
      <c r="Y392" s="460"/>
      <c r="Z392" s="460"/>
      <c r="AA392" s="460"/>
      <c r="AB392" s="460"/>
      <c r="AC392" s="459"/>
      <c r="AD392" s="460"/>
      <c r="AE392" s="460"/>
      <c r="AF392" s="460"/>
      <c r="AG392" s="460"/>
      <c r="AH392" s="460"/>
      <c r="AI392" s="460"/>
    </row>
    <row r="393" customFormat="false" ht="12.75" hidden="false" customHeight="false" outlineLevel="0" collapsed="false">
      <c r="D393" s="459"/>
      <c r="E393" s="460"/>
      <c r="F393" s="460"/>
      <c r="G393" s="460"/>
      <c r="H393" s="460"/>
      <c r="I393" s="460"/>
      <c r="J393" s="460"/>
      <c r="K393" s="460"/>
      <c r="L393" s="460"/>
      <c r="M393" s="460"/>
      <c r="N393" s="460"/>
      <c r="O393" s="460"/>
      <c r="P393" s="460"/>
      <c r="Q393" s="460"/>
      <c r="R393" s="460"/>
      <c r="S393" s="460"/>
      <c r="T393" s="460"/>
      <c r="U393" s="460"/>
      <c r="V393" s="460"/>
      <c r="W393" s="460"/>
      <c r="X393" s="460"/>
      <c r="Y393" s="460"/>
      <c r="Z393" s="460"/>
      <c r="AA393" s="460"/>
      <c r="AB393" s="460"/>
      <c r="AC393" s="459"/>
      <c r="AD393" s="460"/>
      <c r="AE393" s="460"/>
      <c r="AF393" s="460"/>
      <c r="AG393" s="460"/>
      <c r="AH393" s="460"/>
      <c r="AI393" s="460"/>
    </row>
    <row r="394" customFormat="false" ht="12.75" hidden="false" customHeight="false" outlineLevel="0" collapsed="false">
      <c r="D394" s="459"/>
      <c r="E394" s="460"/>
      <c r="F394" s="460"/>
      <c r="G394" s="460"/>
      <c r="H394" s="460"/>
      <c r="I394" s="460"/>
      <c r="J394" s="460"/>
      <c r="K394" s="460"/>
      <c r="L394" s="460"/>
      <c r="M394" s="460"/>
      <c r="N394" s="460"/>
      <c r="O394" s="460"/>
      <c r="P394" s="460"/>
      <c r="Q394" s="460"/>
      <c r="R394" s="460"/>
      <c r="S394" s="460"/>
      <c r="T394" s="460"/>
      <c r="U394" s="460"/>
      <c r="V394" s="460"/>
      <c r="W394" s="460"/>
      <c r="X394" s="460"/>
      <c r="Y394" s="460"/>
      <c r="Z394" s="460"/>
      <c r="AA394" s="460"/>
      <c r="AB394" s="460"/>
      <c r="AC394" s="459"/>
      <c r="AD394" s="460"/>
      <c r="AE394" s="460"/>
      <c r="AF394" s="460"/>
      <c r="AG394" s="460"/>
      <c r="AH394" s="460"/>
      <c r="AI394" s="460"/>
    </row>
    <row r="395" customFormat="false" ht="12.75" hidden="false" customHeight="false" outlineLevel="0" collapsed="false">
      <c r="D395" s="459"/>
      <c r="E395" s="460"/>
      <c r="F395" s="460"/>
      <c r="G395" s="460"/>
      <c r="H395" s="460"/>
      <c r="I395" s="460"/>
      <c r="J395" s="460"/>
      <c r="K395" s="460"/>
      <c r="L395" s="460"/>
      <c r="M395" s="460"/>
      <c r="N395" s="460"/>
      <c r="O395" s="460"/>
      <c r="P395" s="460"/>
      <c r="Q395" s="460"/>
      <c r="R395" s="460"/>
      <c r="S395" s="460"/>
      <c r="T395" s="460"/>
      <c r="U395" s="460"/>
      <c r="V395" s="460"/>
      <c r="W395" s="460"/>
      <c r="X395" s="460"/>
      <c r="Y395" s="460"/>
      <c r="Z395" s="460"/>
      <c r="AA395" s="460"/>
      <c r="AB395" s="460"/>
      <c r="AC395" s="459"/>
      <c r="AD395" s="460"/>
      <c r="AE395" s="460"/>
      <c r="AF395" s="460"/>
      <c r="AG395" s="460"/>
      <c r="AH395" s="460"/>
      <c r="AI395" s="460"/>
    </row>
    <row r="396" customFormat="false" ht="12.75" hidden="false" customHeight="false" outlineLevel="0" collapsed="false">
      <c r="D396" s="459"/>
      <c r="E396" s="460"/>
      <c r="F396" s="460"/>
      <c r="G396" s="460"/>
      <c r="H396" s="460"/>
      <c r="I396" s="460"/>
      <c r="J396" s="460"/>
      <c r="K396" s="460"/>
      <c r="L396" s="460"/>
      <c r="M396" s="460"/>
      <c r="N396" s="460"/>
      <c r="O396" s="460"/>
      <c r="P396" s="460"/>
      <c r="Q396" s="460"/>
      <c r="R396" s="460"/>
      <c r="S396" s="460"/>
      <c r="T396" s="460"/>
      <c r="U396" s="460"/>
      <c r="V396" s="460"/>
      <c r="W396" s="460"/>
      <c r="X396" s="460"/>
      <c r="Y396" s="460"/>
      <c r="Z396" s="460"/>
      <c r="AA396" s="460"/>
      <c r="AB396" s="460"/>
      <c r="AC396" s="459"/>
      <c r="AD396" s="460"/>
      <c r="AE396" s="460"/>
      <c r="AF396" s="460"/>
      <c r="AG396" s="460"/>
      <c r="AH396" s="460"/>
      <c r="AI396" s="460"/>
    </row>
    <row r="397" customFormat="false" ht="12.75" hidden="false" customHeight="false" outlineLevel="0" collapsed="false">
      <c r="D397" s="459"/>
      <c r="E397" s="460"/>
      <c r="F397" s="460"/>
      <c r="G397" s="460"/>
      <c r="H397" s="460"/>
      <c r="I397" s="460"/>
      <c r="J397" s="460"/>
      <c r="K397" s="460"/>
      <c r="L397" s="460"/>
      <c r="M397" s="460"/>
      <c r="N397" s="460"/>
      <c r="O397" s="460"/>
      <c r="P397" s="460"/>
      <c r="Q397" s="460"/>
      <c r="R397" s="460"/>
      <c r="S397" s="460"/>
      <c r="T397" s="460"/>
      <c r="U397" s="460"/>
      <c r="V397" s="460"/>
      <c r="W397" s="460"/>
      <c r="X397" s="460"/>
      <c r="Y397" s="460"/>
      <c r="Z397" s="460"/>
      <c r="AA397" s="460"/>
      <c r="AB397" s="460"/>
      <c r="AC397" s="459"/>
      <c r="AD397" s="460"/>
      <c r="AE397" s="460"/>
      <c r="AF397" s="460"/>
      <c r="AG397" s="460"/>
      <c r="AH397" s="460"/>
      <c r="AI397" s="460"/>
    </row>
    <row r="398" customFormat="false" ht="12.75" hidden="false" customHeight="false" outlineLevel="0" collapsed="false">
      <c r="D398" s="459"/>
      <c r="E398" s="460"/>
      <c r="F398" s="460"/>
      <c r="G398" s="460"/>
      <c r="H398" s="460"/>
      <c r="I398" s="460"/>
      <c r="J398" s="460"/>
      <c r="K398" s="460"/>
      <c r="L398" s="460"/>
      <c r="M398" s="460"/>
      <c r="N398" s="460"/>
      <c r="O398" s="460"/>
      <c r="P398" s="460"/>
      <c r="Q398" s="460"/>
      <c r="R398" s="460"/>
      <c r="S398" s="460"/>
      <c r="T398" s="460"/>
      <c r="U398" s="460"/>
      <c r="V398" s="460"/>
      <c r="W398" s="460"/>
      <c r="X398" s="460"/>
      <c r="Y398" s="460"/>
      <c r="Z398" s="460"/>
      <c r="AA398" s="460"/>
      <c r="AB398" s="460"/>
      <c r="AC398" s="459"/>
      <c r="AD398" s="460"/>
      <c r="AE398" s="460"/>
      <c r="AF398" s="460"/>
      <c r="AG398" s="460"/>
      <c r="AH398" s="460"/>
      <c r="AI398" s="460"/>
    </row>
    <row r="399" customFormat="false" ht="12.75" hidden="false" customHeight="false" outlineLevel="0" collapsed="false">
      <c r="D399" s="459"/>
      <c r="E399" s="460"/>
      <c r="F399" s="460"/>
      <c r="G399" s="460"/>
      <c r="H399" s="460"/>
      <c r="I399" s="460"/>
      <c r="J399" s="460"/>
      <c r="K399" s="460"/>
      <c r="L399" s="460"/>
      <c r="M399" s="460"/>
      <c r="N399" s="460"/>
      <c r="O399" s="460"/>
      <c r="P399" s="460"/>
      <c r="Q399" s="460"/>
      <c r="R399" s="460"/>
      <c r="S399" s="460"/>
      <c r="T399" s="460"/>
      <c r="U399" s="460"/>
      <c r="V399" s="460"/>
      <c r="W399" s="460"/>
      <c r="X399" s="460"/>
      <c r="Y399" s="460"/>
      <c r="Z399" s="460"/>
      <c r="AA399" s="460"/>
      <c r="AB399" s="460"/>
      <c r="AC399" s="459"/>
      <c r="AD399" s="460"/>
      <c r="AE399" s="460"/>
      <c r="AF399" s="460"/>
      <c r="AG399" s="460"/>
      <c r="AH399" s="460"/>
      <c r="AI399" s="460"/>
    </row>
    <row r="400" customFormat="false" ht="12.75" hidden="false" customHeight="false" outlineLevel="0" collapsed="false">
      <c r="D400" s="459"/>
      <c r="E400" s="460"/>
      <c r="F400" s="460"/>
      <c r="G400" s="460"/>
      <c r="H400" s="460"/>
      <c r="I400" s="460"/>
      <c r="J400" s="460"/>
      <c r="K400" s="460"/>
      <c r="L400" s="460"/>
      <c r="M400" s="460"/>
      <c r="N400" s="460"/>
      <c r="O400" s="460"/>
      <c r="P400" s="460"/>
      <c r="Q400" s="460"/>
      <c r="R400" s="460"/>
      <c r="S400" s="460"/>
      <c r="T400" s="460"/>
      <c r="U400" s="460"/>
      <c r="V400" s="460"/>
      <c r="W400" s="460"/>
      <c r="X400" s="460"/>
      <c r="Y400" s="460"/>
      <c r="Z400" s="460"/>
      <c r="AA400" s="460"/>
      <c r="AB400" s="460"/>
      <c r="AC400" s="459"/>
      <c r="AD400" s="460"/>
      <c r="AE400" s="460"/>
      <c r="AF400" s="460"/>
      <c r="AG400" s="460"/>
      <c r="AH400" s="460"/>
      <c r="AI400" s="460"/>
    </row>
    <row r="401" customFormat="false" ht="12.75" hidden="false" customHeight="false" outlineLevel="0" collapsed="false">
      <c r="D401" s="459"/>
      <c r="E401" s="460"/>
      <c r="F401" s="460"/>
      <c r="G401" s="460"/>
      <c r="H401" s="460"/>
      <c r="I401" s="460"/>
      <c r="J401" s="460"/>
      <c r="K401" s="460"/>
      <c r="L401" s="460"/>
      <c r="M401" s="460"/>
      <c r="N401" s="460"/>
      <c r="O401" s="460"/>
      <c r="P401" s="460"/>
      <c r="Q401" s="460"/>
      <c r="R401" s="460"/>
      <c r="S401" s="460"/>
      <c r="T401" s="460"/>
      <c r="U401" s="460"/>
      <c r="V401" s="460"/>
      <c r="W401" s="460"/>
      <c r="X401" s="460"/>
      <c r="Y401" s="460"/>
      <c r="Z401" s="460"/>
      <c r="AA401" s="460"/>
      <c r="AB401" s="460"/>
      <c r="AC401" s="459"/>
      <c r="AD401" s="460"/>
      <c r="AE401" s="460"/>
      <c r="AF401" s="460"/>
      <c r="AG401" s="460"/>
      <c r="AH401" s="460"/>
      <c r="AI401" s="460"/>
    </row>
    <row r="402" customFormat="false" ht="12.75" hidden="false" customHeight="false" outlineLevel="0" collapsed="false">
      <c r="D402" s="459"/>
      <c r="E402" s="460"/>
      <c r="F402" s="460"/>
      <c r="G402" s="460"/>
      <c r="H402" s="460"/>
      <c r="I402" s="460"/>
      <c r="J402" s="460"/>
      <c r="K402" s="460"/>
      <c r="L402" s="460"/>
      <c r="M402" s="460"/>
      <c r="N402" s="460"/>
      <c r="O402" s="460"/>
      <c r="P402" s="460"/>
      <c r="Q402" s="460"/>
      <c r="R402" s="460"/>
      <c r="S402" s="460"/>
      <c r="T402" s="460"/>
      <c r="U402" s="460"/>
      <c r="V402" s="460"/>
      <c r="W402" s="460"/>
      <c r="X402" s="460"/>
      <c r="Y402" s="460"/>
      <c r="Z402" s="460"/>
      <c r="AA402" s="460"/>
      <c r="AB402" s="460"/>
      <c r="AC402" s="459"/>
      <c r="AD402" s="460"/>
      <c r="AE402" s="460"/>
      <c r="AF402" s="460"/>
      <c r="AG402" s="460"/>
      <c r="AH402" s="460"/>
      <c r="AI402" s="460"/>
    </row>
    <row r="403" customFormat="false" ht="12.75" hidden="false" customHeight="false" outlineLevel="0" collapsed="false">
      <c r="D403" s="459"/>
      <c r="E403" s="460"/>
      <c r="F403" s="460"/>
      <c r="G403" s="460"/>
      <c r="H403" s="460"/>
      <c r="I403" s="460"/>
      <c r="J403" s="460"/>
      <c r="K403" s="460"/>
      <c r="L403" s="460"/>
      <c r="M403" s="460"/>
      <c r="N403" s="460"/>
      <c r="O403" s="460"/>
      <c r="P403" s="460"/>
      <c r="Q403" s="460"/>
      <c r="R403" s="460"/>
      <c r="S403" s="460"/>
      <c r="T403" s="460"/>
      <c r="U403" s="460"/>
      <c r="V403" s="460"/>
      <c r="W403" s="460"/>
      <c r="X403" s="460"/>
      <c r="Y403" s="460"/>
      <c r="Z403" s="460"/>
      <c r="AA403" s="460"/>
      <c r="AB403" s="460"/>
      <c r="AC403" s="459"/>
      <c r="AD403" s="460"/>
      <c r="AE403" s="460"/>
      <c r="AF403" s="460"/>
      <c r="AG403" s="460"/>
      <c r="AH403" s="460"/>
      <c r="AI403" s="460"/>
    </row>
    <row r="404" customFormat="false" ht="12.75" hidden="false" customHeight="false" outlineLevel="0" collapsed="false">
      <c r="D404" s="459"/>
      <c r="E404" s="460"/>
      <c r="F404" s="460"/>
      <c r="G404" s="460"/>
      <c r="H404" s="460"/>
      <c r="I404" s="460"/>
      <c r="J404" s="460"/>
      <c r="K404" s="460"/>
      <c r="L404" s="460"/>
      <c r="M404" s="460"/>
      <c r="N404" s="460"/>
      <c r="O404" s="460"/>
      <c r="P404" s="460"/>
      <c r="Q404" s="460"/>
      <c r="R404" s="460"/>
      <c r="S404" s="460"/>
      <c r="T404" s="460"/>
      <c r="U404" s="460"/>
      <c r="V404" s="460"/>
      <c r="W404" s="460"/>
      <c r="X404" s="460"/>
      <c r="Y404" s="460"/>
      <c r="Z404" s="460"/>
      <c r="AA404" s="460"/>
      <c r="AB404" s="460"/>
      <c r="AC404" s="459"/>
      <c r="AD404" s="460"/>
      <c r="AE404" s="460"/>
      <c r="AF404" s="460"/>
      <c r="AG404" s="460"/>
      <c r="AH404" s="460"/>
      <c r="AI404" s="460"/>
    </row>
    <row r="405" customFormat="false" ht="12.75" hidden="false" customHeight="false" outlineLevel="0" collapsed="false">
      <c r="D405" s="459"/>
      <c r="E405" s="460"/>
      <c r="F405" s="460"/>
      <c r="G405" s="460"/>
      <c r="H405" s="460"/>
      <c r="I405" s="460"/>
      <c r="J405" s="460"/>
      <c r="K405" s="460"/>
      <c r="L405" s="460"/>
      <c r="M405" s="460"/>
      <c r="N405" s="460"/>
      <c r="O405" s="460"/>
      <c r="P405" s="460"/>
      <c r="Q405" s="460"/>
      <c r="R405" s="460"/>
      <c r="S405" s="460"/>
      <c r="T405" s="460"/>
      <c r="U405" s="460"/>
      <c r="V405" s="460"/>
      <c r="W405" s="460"/>
      <c r="X405" s="460"/>
      <c r="Y405" s="460"/>
      <c r="Z405" s="460"/>
      <c r="AA405" s="460"/>
      <c r="AB405" s="460"/>
      <c r="AC405" s="459"/>
      <c r="AD405" s="460"/>
      <c r="AE405" s="460"/>
      <c r="AF405" s="460"/>
      <c r="AG405" s="460"/>
      <c r="AH405" s="460"/>
      <c r="AI405" s="460"/>
    </row>
    <row r="406" customFormat="false" ht="12.75" hidden="false" customHeight="false" outlineLevel="0" collapsed="false">
      <c r="D406" s="459"/>
      <c r="E406" s="460"/>
      <c r="F406" s="460"/>
      <c r="G406" s="460"/>
      <c r="H406" s="460"/>
      <c r="I406" s="460"/>
      <c r="J406" s="460"/>
      <c r="K406" s="460"/>
      <c r="L406" s="460"/>
      <c r="M406" s="460"/>
      <c r="N406" s="460"/>
      <c r="O406" s="460"/>
      <c r="P406" s="460"/>
      <c r="Q406" s="460"/>
      <c r="R406" s="460"/>
      <c r="S406" s="460"/>
      <c r="T406" s="460"/>
      <c r="U406" s="460"/>
      <c r="V406" s="460"/>
      <c r="W406" s="460"/>
      <c r="X406" s="460"/>
      <c r="Y406" s="460"/>
      <c r="Z406" s="460"/>
      <c r="AA406" s="460"/>
      <c r="AB406" s="460"/>
      <c r="AC406" s="459"/>
      <c r="AD406" s="460"/>
      <c r="AE406" s="460"/>
      <c r="AF406" s="460"/>
      <c r="AG406" s="460"/>
      <c r="AH406" s="460"/>
      <c r="AI406" s="460"/>
    </row>
    <row r="407" customFormat="false" ht="12.75" hidden="false" customHeight="false" outlineLevel="0" collapsed="false">
      <c r="D407" s="459"/>
      <c r="E407" s="460"/>
      <c r="F407" s="460"/>
      <c r="G407" s="460"/>
      <c r="H407" s="460"/>
      <c r="I407" s="460"/>
      <c r="J407" s="460"/>
      <c r="K407" s="460"/>
      <c r="L407" s="460"/>
      <c r="M407" s="460"/>
      <c r="N407" s="460"/>
      <c r="O407" s="460"/>
      <c r="P407" s="460"/>
      <c r="Q407" s="460"/>
      <c r="R407" s="460"/>
      <c r="S407" s="460"/>
      <c r="T407" s="460"/>
      <c r="U407" s="460"/>
      <c r="V407" s="460"/>
      <c r="W407" s="460"/>
      <c r="X407" s="460"/>
      <c r="Y407" s="460"/>
      <c r="Z407" s="460"/>
      <c r="AA407" s="460"/>
      <c r="AB407" s="460"/>
      <c r="AC407" s="459"/>
      <c r="AD407" s="460"/>
      <c r="AE407" s="460"/>
      <c r="AF407" s="460"/>
      <c r="AG407" s="460"/>
      <c r="AH407" s="460"/>
      <c r="AI407" s="460"/>
    </row>
    <row r="408" customFormat="false" ht="12.75" hidden="false" customHeight="false" outlineLevel="0" collapsed="false">
      <c r="D408" s="459"/>
      <c r="E408" s="460"/>
      <c r="F408" s="460"/>
      <c r="G408" s="460"/>
      <c r="H408" s="460"/>
      <c r="I408" s="460"/>
      <c r="J408" s="460"/>
      <c r="K408" s="460"/>
      <c r="L408" s="460"/>
      <c r="M408" s="460"/>
      <c r="N408" s="460"/>
      <c r="O408" s="460"/>
      <c r="P408" s="460"/>
      <c r="Q408" s="460"/>
      <c r="R408" s="460"/>
      <c r="S408" s="460"/>
      <c r="T408" s="460"/>
      <c r="U408" s="460"/>
      <c r="V408" s="460"/>
      <c r="W408" s="460"/>
      <c r="X408" s="460"/>
      <c r="Y408" s="460"/>
      <c r="Z408" s="460"/>
      <c r="AA408" s="460"/>
      <c r="AB408" s="460"/>
      <c r="AC408" s="459"/>
      <c r="AD408" s="460"/>
      <c r="AE408" s="460"/>
      <c r="AF408" s="460"/>
      <c r="AG408" s="460"/>
      <c r="AH408" s="460"/>
      <c r="AI408" s="460"/>
    </row>
    <row r="409" customFormat="false" ht="12.75" hidden="false" customHeight="false" outlineLevel="0" collapsed="false">
      <c r="D409" s="459"/>
      <c r="E409" s="460"/>
      <c r="F409" s="460"/>
      <c r="G409" s="460"/>
      <c r="H409" s="460"/>
      <c r="I409" s="460"/>
      <c r="J409" s="460"/>
      <c r="K409" s="460"/>
      <c r="L409" s="460"/>
      <c r="M409" s="460"/>
      <c r="N409" s="460"/>
      <c r="O409" s="460"/>
      <c r="P409" s="460"/>
      <c r="Q409" s="460"/>
      <c r="R409" s="460"/>
      <c r="S409" s="460"/>
      <c r="T409" s="460"/>
      <c r="U409" s="460"/>
      <c r="V409" s="460"/>
      <c r="W409" s="460"/>
      <c r="X409" s="460"/>
      <c r="Y409" s="460"/>
      <c r="Z409" s="460"/>
      <c r="AA409" s="460"/>
      <c r="AB409" s="460"/>
      <c r="AC409" s="459"/>
      <c r="AD409" s="460"/>
      <c r="AE409" s="460"/>
      <c r="AF409" s="460"/>
      <c r="AG409" s="460"/>
      <c r="AH409" s="460"/>
      <c r="AI409" s="460"/>
    </row>
    <row r="410" customFormat="false" ht="12.75" hidden="false" customHeight="false" outlineLevel="0" collapsed="false">
      <c r="D410" s="459"/>
      <c r="E410" s="460"/>
      <c r="F410" s="460"/>
      <c r="G410" s="460"/>
      <c r="H410" s="460"/>
      <c r="I410" s="460"/>
      <c r="J410" s="460"/>
      <c r="K410" s="460"/>
      <c r="L410" s="460"/>
      <c r="M410" s="460"/>
      <c r="N410" s="460"/>
      <c r="O410" s="460"/>
      <c r="P410" s="460"/>
      <c r="Q410" s="460"/>
      <c r="R410" s="460"/>
      <c r="S410" s="460"/>
      <c r="T410" s="460"/>
      <c r="U410" s="460"/>
      <c r="V410" s="460"/>
      <c r="W410" s="460"/>
      <c r="X410" s="460"/>
      <c r="Y410" s="460"/>
      <c r="Z410" s="460"/>
      <c r="AA410" s="460"/>
      <c r="AB410" s="460"/>
      <c r="AC410" s="459"/>
      <c r="AD410" s="460"/>
      <c r="AE410" s="460"/>
      <c r="AF410" s="460"/>
      <c r="AG410" s="460"/>
      <c r="AH410" s="460"/>
      <c r="AI410" s="460"/>
    </row>
    <row r="411" customFormat="false" ht="12.75" hidden="false" customHeight="false" outlineLevel="0" collapsed="false">
      <c r="D411" s="459"/>
      <c r="E411" s="460"/>
      <c r="F411" s="460"/>
      <c r="G411" s="460"/>
      <c r="H411" s="460"/>
      <c r="I411" s="460"/>
      <c r="J411" s="460"/>
      <c r="K411" s="460"/>
      <c r="L411" s="460"/>
      <c r="M411" s="460"/>
      <c r="N411" s="460"/>
      <c r="O411" s="460"/>
      <c r="P411" s="460"/>
      <c r="Q411" s="460"/>
      <c r="R411" s="460"/>
      <c r="S411" s="460"/>
      <c r="T411" s="460"/>
      <c r="U411" s="460"/>
      <c r="V411" s="460"/>
      <c r="W411" s="460"/>
      <c r="X411" s="460"/>
      <c r="Y411" s="460"/>
      <c r="Z411" s="460"/>
      <c r="AA411" s="460"/>
      <c r="AB411" s="460"/>
      <c r="AC411" s="459"/>
      <c r="AD411" s="460"/>
      <c r="AE411" s="460"/>
      <c r="AF411" s="460"/>
      <c r="AG411" s="460"/>
      <c r="AH411" s="460"/>
      <c r="AI411" s="460"/>
    </row>
    <row r="412" customFormat="false" ht="12.75" hidden="false" customHeight="false" outlineLevel="0" collapsed="false">
      <c r="D412" s="459"/>
      <c r="E412" s="460"/>
      <c r="F412" s="460"/>
      <c r="G412" s="460"/>
      <c r="H412" s="460"/>
      <c r="I412" s="460"/>
      <c r="J412" s="460"/>
      <c r="K412" s="460"/>
      <c r="L412" s="460"/>
      <c r="M412" s="460"/>
      <c r="N412" s="460"/>
      <c r="O412" s="460"/>
      <c r="P412" s="460"/>
      <c r="Q412" s="460"/>
      <c r="R412" s="460"/>
      <c r="S412" s="460"/>
      <c r="T412" s="460"/>
      <c r="U412" s="460"/>
      <c r="V412" s="460"/>
      <c r="W412" s="460"/>
      <c r="X412" s="460"/>
      <c r="Y412" s="460"/>
      <c r="Z412" s="460"/>
      <c r="AA412" s="460"/>
      <c r="AB412" s="460"/>
      <c r="AC412" s="459"/>
      <c r="AD412" s="460"/>
      <c r="AE412" s="460"/>
      <c r="AF412" s="460"/>
      <c r="AG412" s="460"/>
      <c r="AH412" s="460"/>
      <c r="AI412" s="460"/>
    </row>
    <row r="413" customFormat="false" ht="12.75" hidden="false" customHeight="false" outlineLevel="0" collapsed="false">
      <c r="D413" s="459"/>
      <c r="E413" s="460"/>
      <c r="F413" s="460"/>
      <c r="G413" s="460"/>
      <c r="H413" s="460"/>
      <c r="I413" s="460"/>
      <c r="J413" s="460"/>
      <c r="K413" s="460"/>
      <c r="L413" s="460"/>
      <c r="M413" s="460"/>
      <c r="N413" s="460"/>
      <c r="O413" s="460"/>
      <c r="P413" s="460"/>
      <c r="Q413" s="460"/>
      <c r="R413" s="460"/>
      <c r="S413" s="460"/>
      <c r="T413" s="460"/>
      <c r="U413" s="460"/>
      <c r="V413" s="460"/>
      <c r="W413" s="460"/>
      <c r="X413" s="460"/>
      <c r="Y413" s="460"/>
      <c r="Z413" s="460"/>
      <c r="AA413" s="460"/>
      <c r="AB413" s="460"/>
      <c r="AC413" s="459"/>
      <c r="AD413" s="460"/>
      <c r="AE413" s="460"/>
      <c r="AF413" s="460"/>
      <c r="AG413" s="460"/>
      <c r="AH413" s="460"/>
      <c r="AI413" s="460"/>
    </row>
    <row r="414" customFormat="false" ht="12.75" hidden="false" customHeight="false" outlineLevel="0" collapsed="false">
      <c r="D414" s="459"/>
      <c r="E414" s="460"/>
      <c r="F414" s="460"/>
      <c r="G414" s="460"/>
      <c r="H414" s="460"/>
      <c r="I414" s="460"/>
      <c r="J414" s="460"/>
      <c r="K414" s="460"/>
      <c r="L414" s="460"/>
      <c r="M414" s="460"/>
      <c r="N414" s="460"/>
      <c r="O414" s="460"/>
      <c r="P414" s="460"/>
      <c r="Q414" s="460"/>
      <c r="R414" s="460"/>
      <c r="S414" s="460"/>
      <c r="T414" s="460"/>
      <c r="U414" s="460"/>
      <c r="V414" s="460"/>
      <c r="W414" s="460"/>
      <c r="X414" s="460"/>
      <c r="Y414" s="460"/>
      <c r="Z414" s="460"/>
      <c r="AA414" s="460"/>
      <c r="AB414" s="460"/>
      <c r="AC414" s="459"/>
      <c r="AD414" s="460"/>
      <c r="AE414" s="460"/>
      <c r="AF414" s="460"/>
      <c r="AG414" s="460"/>
      <c r="AH414" s="460"/>
      <c r="AI414" s="460"/>
    </row>
    <row r="415" customFormat="false" ht="12.75" hidden="false" customHeight="false" outlineLevel="0" collapsed="false">
      <c r="D415" s="459"/>
      <c r="E415" s="460"/>
      <c r="F415" s="460"/>
      <c r="G415" s="460"/>
      <c r="H415" s="460"/>
      <c r="I415" s="460"/>
      <c r="J415" s="460"/>
      <c r="K415" s="460"/>
      <c r="L415" s="460"/>
      <c r="M415" s="460"/>
      <c r="N415" s="460"/>
      <c r="O415" s="460"/>
      <c r="P415" s="460"/>
      <c r="Q415" s="460"/>
      <c r="R415" s="460"/>
      <c r="S415" s="460"/>
      <c r="T415" s="460"/>
      <c r="U415" s="460"/>
      <c r="V415" s="460"/>
      <c r="W415" s="460"/>
      <c r="X415" s="460"/>
      <c r="Y415" s="460"/>
      <c r="Z415" s="460"/>
      <c r="AA415" s="460"/>
      <c r="AB415" s="460"/>
      <c r="AC415" s="459"/>
      <c r="AD415" s="460"/>
      <c r="AE415" s="460"/>
      <c r="AF415" s="460"/>
      <c r="AG415" s="460"/>
      <c r="AH415" s="460"/>
      <c r="AI415" s="460"/>
    </row>
    <row r="416" customFormat="false" ht="12.75" hidden="false" customHeight="false" outlineLevel="0" collapsed="false">
      <c r="D416" s="459"/>
      <c r="E416" s="460"/>
      <c r="F416" s="460"/>
      <c r="G416" s="460"/>
      <c r="H416" s="460"/>
      <c r="I416" s="460"/>
      <c r="J416" s="460"/>
      <c r="K416" s="460"/>
      <c r="L416" s="460"/>
      <c r="M416" s="460"/>
      <c r="N416" s="460"/>
      <c r="O416" s="460"/>
      <c r="P416" s="460"/>
      <c r="Q416" s="460"/>
      <c r="R416" s="460"/>
      <c r="S416" s="460"/>
      <c r="T416" s="460"/>
      <c r="U416" s="460"/>
      <c r="V416" s="460"/>
      <c r="W416" s="460"/>
      <c r="X416" s="460"/>
      <c r="Y416" s="460"/>
      <c r="Z416" s="460"/>
      <c r="AA416" s="460"/>
      <c r="AB416" s="460"/>
      <c r="AC416" s="459"/>
      <c r="AD416" s="460"/>
      <c r="AE416" s="460"/>
      <c r="AF416" s="460"/>
      <c r="AG416" s="460"/>
      <c r="AH416" s="460"/>
      <c r="AI416" s="460"/>
    </row>
    <row r="417" customFormat="false" ht="12.75" hidden="false" customHeight="false" outlineLevel="0" collapsed="false">
      <c r="D417" s="459"/>
      <c r="E417" s="460"/>
      <c r="F417" s="460"/>
      <c r="G417" s="460"/>
      <c r="H417" s="460"/>
      <c r="I417" s="460"/>
      <c r="J417" s="460"/>
      <c r="K417" s="460"/>
      <c r="L417" s="460"/>
      <c r="M417" s="460"/>
      <c r="N417" s="460"/>
      <c r="O417" s="460"/>
      <c r="P417" s="460"/>
      <c r="Q417" s="460"/>
      <c r="R417" s="460"/>
      <c r="S417" s="460"/>
      <c r="T417" s="460"/>
      <c r="U417" s="460"/>
      <c r="V417" s="460"/>
      <c r="W417" s="460"/>
      <c r="X417" s="460"/>
      <c r="Y417" s="460"/>
      <c r="Z417" s="460"/>
      <c r="AA417" s="460"/>
      <c r="AB417" s="460"/>
      <c r="AC417" s="459"/>
      <c r="AD417" s="460"/>
      <c r="AE417" s="460"/>
      <c r="AF417" s="460"/>
      <c r="AG417" s="460"/>
      <c r="AH417" s="460"/>
      <c r="AI417" s="460"/>
    </row>
    <row r="418" customFormat="false" ht="12.75" hidden="false" customHeight="false" outlineLevel="0" collapsed="false">
      <c r="D418" s="459"/>
      <c r="E418" s="460"/>
      <c r="F418" s="460"/>
      <c r="G418" s="460"/>
      <c r="H418" s="460"/>
      <c r="I418" s="460"/>
      <c r="J418" s="460"/>
      <c r="K418" s="460"/>
      <c r="L418" s="460"/>
      <c r="M418" s="460"/>
      <c r="N418" s="460"/>
      <c r="O418" s="460"/>
      <c r="P418" s="460"/>
      <c r="Q418" s="460"/>
      <c r="R418" s="460"/>
      <c r="S418" s="460"/>
      <c r="T418" s="460"/>
      <c r="U418" s="460"/>
      <c r="V418" s="460"/>
      <c r="W418" s="460"/>
      <c r="X418" s="460"/>
      <c r="Y418" s="460"/>
      <c r="Z418" s="460"/>
      <c r="AA418" s="460"/>
      <c r="AB418" s="460"/>
      <c r="AC418" s="459"/>
      <c r="AD418" s="460"/>
      <c r="AE418" s="460"/>
      <c r="AF418" s="460"/>
      <c r="AG418" s="460"/>
      <c r="AH418" s="460"/>
      <c r="AI418" s="460"/>
    </row>
    <row r="419" customFormat="false" ht="12.75" hidden="false" customHeight="false" outlineLevel="0" collapsed="false">
      <c r="D419" s="459"/>
      <c r="E419" s="460"/>
      <c r="F419" s="460"/>
      <c r="G419" s="460"/>
      <c r="H419" s="460"/>
      <c r="I419" s="460"/>
      <c r="J419" s="460"/>
      <c r="K419" s="460"/>
      <c r="L419" s="460"/>
      <c r="M419" s="460"/>
      <c r="N419" s="460"/>
      <c r="O419" s="460"/>
      <c r="P419" s="460"/>
      <c r="Q419" s="460"/>
      <c r="R419" s="460"/>
      <c r="S419" s="460"/>
      <c r="T419" s="460"/>
      <c r="U419" s="460"/>
      <c r="V419" s="460"/>
      <c r="W419" s="460"/>
      <c r="X419" s="460"/>
      <c r="Y419" s="460"/>
      <c r="Z419" s="460"/>
      <c r="AA419" s="460"/>
      <c r="AB419" s="460"/>
      <c r="AC419" s="459"/>
      <c r="AD419" s="460"/>
      <c r="AE419" s="460"/>
      <c r="AF419" s="460"/>
      <c r="AG419" s="460"/>
      <c r="AH419" s="460"/>
      <c r="AI419" s="460"/>
    </row>
    <row r="420" customFormat="false" ht="12.75" hidden="false" customHeight="false" outlineLevel="0" collapsed="false">
      <c r="D420" s="459"/>
      <c r="E420" s="460"/>
      <c r="F420" s="460"/>
      <c r="G420" s="460"/>
      <c r="H420" s="460"/>
      <c r="I420" s="460"/>
      <c r="J420" s="460"/>
      <c r="K420" s="460"/>
      <c r="L420" s="460"/>
      <c r="M420" s="460"/>
      <c r="N420" s="460"/>
      <c r="O420" s="460"/>
      <c r="P420" s="460"/>
      <c r="Q420" s="460"/>
      <c r="R420" s="460"/>
      <c r="S420" s="460"/>
      <c r="T420" s="460"/>
      <c r="U420" s="460"/>
      <c r="V420" s="460"/>
      <c r="W420" s="460"/>
      <c r="X420" s="460"/>
      <c r="Y420" s="460"/>
      <c r="Z420" s="460"/>
      <c r="AA420" s="460"/>
      <c r="AB420" s="460"/>
      <c r="AC420" s="459"/>
      <c r="AD420" s="460"/>
      <c r="AE420" s="460"/>
      <c r="AF420" s="460"/>
      <c r="AG420" s="460"/>
      <c r="AH420" s="460"/>
      <c r="AI420" s="460"/>
    </row>
    <row r="421" customFormat="false" ht="12.75" hidden="false" customHeight="false" outlineLevel="0" collapsed="false">
      <c r="D421" s="459"/>
      <c r="E421" s="460"/>
      <c r="F421" s="460"/>
      <c r="G421" s="460"/>
      <c r="H421" s="460"/>
      <c r="I421" s="460"/>
      <c r="J421" s="460"/>
      <c r="K421" s="460"/>
      <c r="L421" s="460"/>
      <c r="M421" s="460"/>
      <c r="N421" s="460"/>
      <c r="O421" s="460"/>
      <c r="P421" s="460"/>
      <c r="Q421" s="460"/>
      <c r="R421" s="460"/>
      <c r="S421" s="460"/>
      <c r="T421" s="460"/>
      <c r="U421" s="460"/>
      <c r="V421" s="460"/>
      <c r="W421" s="460"/>
      <c r="X421" s="460"/>
      <c r="Y421" s="460"/>
      <c r="Z421" s="460"/>
      <c r="AA421" s="460"/>
      <c r="AB421" s="460"/>
      <c r="AC421" s="459"/>
      <c r="AD421" s="460"/>
      <c r="AE421" s="460"/>
      <c r="AF421" s="460"/>
      <c r="AG421" s="460"/>
      <c r="AH421" s="460"/>
      <c r="AI421" s="460"/>
    </row>
    <row r="422" customFormat="false" ht="12.75" hidden="false" customHeight="false" outlineLevel="0" collapsed="false">
      <c r="D422" s="459"/>
      <c r="E422" s="460"/>
      <c r="F422" s="460"/>
      <c r="G422" s="460"/>
      <c r="H422" s="460"/>
      <c r="I422" s="460"/>
      <c r="J422" s="460"/>
      <c r="K422" s="460"/>
      <c r="L422" s="460"/>
      <c r="M422" s="460"/>
      <c r="N422" s="460"/>
      <c r="O422" s="460"/>
      <c r="P422" s="460"/>
      <c r="Q422" s="460"/>
      <c r="R422" s="460"/>
      <c r="S422" s="460"/>
      <c r="T422" s="460"/>
      <c r="U422" s="460"/>
      <c r="V422" s="460"/>
      <c r="W422" s="460"/>
      <c r="X422" s="460"/>
      <c r="Y422" s="460"/>
      <c r="Z422" s="460"/>
      <c r="AA422" s="460"/>
      <c r="AB422" s="460"/>
      <c r="AC422" s="459"/>
      <c r="AD422" s="460"/>
      <c r="AE422" s="460"/>
      <c r="AF422" s="460"/>
      <c r="AG422" s="460"/>
      <c r="AH422" s="460"/>
      <c r="AI422" s="460"/>
    </row>
    <row r="423" customFormat="false" ht="12.75" hidden="false" customHeight="false" outlineLevel="0" collapsed="false">
      <c r="D423" s="459"/>
      <c r="E423" s="460"/>
      <c r="F423" s="460"/>
      <c r="G423" s="460"/>
      <c r="H423" s="460"/>
      <c r="I423" s="460"/>
      <c r="J423" s="460"/>
      <c r="K423" s="460"/>
      <c r="L423" s="460"/>
      <c r="M423" s="460"/>
      <c r="N423" s="460"/>
      <c r="O423" s="460"/>
      <c r="P423" s="460"/>
      <c r="Q423" s="460"/>
      <c r="R423" s="460"/>
      <c r="S423" s="460"/>
      <c r="T423" s="460"/>
      <c r="U423" s="460"/>
      <c r="V423" s="460"/>
      <c r="W423" s="460"/>
      <c r="X423" s="460"/>
      <c r="Y423" s="460"/>
      <c r="Z423" s="460"/>
      <c r="AA423" s="460"/>
      <c r="AB423" s="460"/>
      <c r="AC423" s="459"/>
      <c r="AD423" s="460"/>
      <c r="AE423" s="460"/>
      <c r="AF423" s="460"/>
      <c r="AG423" s="460"/>
      <c r="AH423" s="460"/>
      <c r="AI423" s="460"/>
    </row>
    <row r="424" customFormat="false" ht="12.75" hidden="false" customHeight="false" outlineLevel="0" collapsed="false">
      <c r="D424" s="459"/>
      <c r="E424" s="460"/>
      <c r="F424" s="460"/>
      <c r="G424" s="460"/>
      <c r="H424" s="460"/>
      <c r="I424" s="460"/>
      <c r="J424" s="460"/>
      <c r="K424" s="460"/>
      <c r="L424" s="460"/>
      <c r="M424" s="460"/>
      <c r="N424" s="460"/>
      <c r="O424" s="460"/>
      <c r="P424" s="460"/>
      <c r="Q424" s="460"/>
      <c r="R424" s="460"/>
      <c r="S424" s="460"/>
      <c r="T424" s="460"/>
      <c r="U424" s="460"/>
      <c r="V424" s="460"/>
      <c r="W424" s="460"/>
      <c r="X424" s="460"/>
      <c r="Y424" s="460"/>
      <c r="Z424" s="460"/>
      <c r="AA424" s="460"/>
      <c r="AB424" s="460"/>
      <c r="AC424" s="459"/>
      <c r="AD424" s="460"/>
      <c r="AE424" s="460"/>
      <c r="AF424" s="460"/>
      <c r="AG424" s="460"/>
      <c r="AH424" s="460"/>
      <c r="AI424" s="460"/>
    </row>
    <row r="425" customFormat="false" ht="12.75" hidden="false" customHeight="false" outlineLevel="0" collapsed="false">
      <c r="D425" s="459"/>
      <c r="E425" s="460"/>
      <c r="F425" s="460"/>
      <c r="G425" s="460"/>
      <c r="H425" s="460"/>
      <c r="I425" s="460"/>
      <c r="J425" s="460"/>
      <c r="K425" s="460"/>
      <c r="L425" s="460"/>
      <c r="M425" s="460"/>
      <c r="N425" s="460"/>
      <c r="O425" s="460"/>
      <c r="P425" s="460"/>
      <c r="Q425" s="460"/>
      <c r="R425" s="460"/>
      <c r="S425" s="460"/>
      <c r="T425" s="460"/>
      <c r="U425" s="460"/>
      <c r="V425" s="460"/>
      <c r="W425" s="460"/>
      <c r="X425" s="460"/>
      <c r="Y425" s="460"/>
      <c r="Z425" s="460"/>
      <c r="AA425" s="460"/>
      <c r="AB425" s="460"/>
      <c r="AC425" s="459"/>
      <c r="AD425" s="460"/>
      <c r="AE425" s="460"/>
      <c r="AF425" s="460"/>
      <c r="AG425" s="460"/>
      <c r="AH425" s="460"/>
      <c r="AI425" s="460"/>
    </row>
    <row r="426" customFormat="false" ht="12.75" hidden="false" customHeight="false" outlineLevel="0" collapsed="false">
      <c r="D426" s="459"/>
      <c r="E426" s="460"/>
      <c r="F426" s="460"/>
      <c r="G426" s="460"/>
      <c r="H426" s="460"/>
      <c r="I426" s="460"/>
      <c r="J426" s="460"/>
      <c r="K426" s="460"/>
      <c r="L426" s="460"/>
      <c r="M426" s="460"/>
      <c r="N426" s="460"/>
      <c r="O426" s="460"/>
      <c r="P426" s="460"/>
      <c r="Q426" s="460"/>
      <c r="R426" s="460"/>
      <c r="S426" s="460"/>
      <c r="T426" s="460"/>
      <c r="U426" s="460"/>
      <c r="V426" s="460"/>
      <c r="W426" s="460"/>
      <c r="X426" s="460"/>
      <c r="Y426" s="460"/>
      <c r="Z426" s="460"/>
      <c r="AA426" s="460"/>
      <c r="AB426" s="460"/>
      <c r="AC426" s="459"/>
      <c r="AD426" s="460"/>
      <c r="AE426" s="460"/>
      <c r="AF426" s="460"/>
      <c r="AG426" s="460"/>
      <c r="AH426" s="460"/>
      <c r="AI426" s="460"/>
    </row>
    <row r="427" customFormat="false" ht="12.75" hidden="false" customHeight="false" outlineLevel="0" collapsed="false">
      <c r="D427" s="459"/>
      <c r="E427" s="460"/>
      <c r="F427" s="460"/>
      <c r="G427" s="460"/>
      <c r="H427" s="460"/>
      <c r="I427" s="460"/>
      <c r="J427" s="460"/>
      <c r="K427" s="460"/>
      <c r="L427" s="460"/>
      <c r="M427" s="460"/>
      <c r="N427" s="460"/>
      <c r="O427" s="460"/>
      <c r="P427" s="460"/>
      <c r="Q427" s="460"/>
      <c r="R427" s="460"/>
      <c r="S427" s="460"/>
      <c r="T427" s="460"/>
      <c r="U427" s="460"/>
      <c r="V427" s="460"/>
      <c r="W427" s="460"/>
      <c r="X427" s="460"/>
      <c r="Y427" s="460"/>
      <c r="Z427" s="460"/>
      <c r="AA427" s="460"/>
      <c r="AB427" s="460"/>
      <c r="AC427" s="459"/>
      <c r="AD427" s="460"/>
      <c r="AE427" s="460"/>
      <c r="AF427" s="460"/>
      <c r="AG427" s="460"/>
      <c r="AH427" s="460"/>
      <c r="AI427" s="460"/>
    </row>
    <row r="428" customFormat="false" ht="12.75" hidden="false" customHeight="false" outlineLevel="0" collapsed="false">
      <c r="D428" s="459"/>
      <c r="E428" s="460"/>
      <c r="F428" s="460"/>
      <c r="G428" s="460"/>
      <c r="H428" s="460"/>
      <c r="I428" s="460"/>
      <c r="J428" s="460"/>
      <c r="K428" s="460"/>
      <c r="L428" s="460"/>
      <c r="M428" s="460"/>
      <c r="N428" s="460"/>
      <c r="O428" s="460"/>
      <c r="P428" s="460"/>
      <c r="Q428" s="460"/>
      <c r="R428" s="460"/>
      <c r="S428" s="460"/>
      <c r="T428" s="460"/>
      <c r="U428" s="460"/>
      <c r="V428" s="460"/>
      <c r="W428" s="460"/>
      <c r="X428" s="460"/>
      <c r="Y428" s="460"/>
      <c r="Z428" s="460"/>
      <c r="AA428" s="460"/>
      <c r="AB428" s="460"/>
      <c r="AC428" s="459"/>
      <c r="AD428" s="460"/>
      <c r="AE428" s="460"/>
      <c r="AF428" s="460"/>
      <c r="AG428" s="460"/>
      <c r="AH428" s="460"/>
      <c r="AI428" s="460"/>
    </row>
    <row r="429" customFormat="false" ht="12.75" hidden="false" customHeight="false" outlineLevel="0" collapsed="false">
      <c r="D429" s="459"/>
      <c r="E429" s="460"/>
      <c r="F429" s="460"/>
      <c r="G429" s="460"/>
      <c r="H429" s="460"/>
      <c r="I429" s="460"/>
      <c r="J429" s="460"/>
      <c r="K429" s="460"/>
      <c r="L429" s="460"/>
      <c r="M429" s="460"/>
      <c r="N429" s="460"/>
      <c r="O429" s="460"/>
      <c r="P429" s="460"/>
      <c r="Q429" s="460"/>
      <c r="R429" s="460"/>
      <c r="S429" s="460"/>
      <c r="T429" s="460"/>
      <c r="U429" s="460"/>
      <c r="V429" s="460"/>
      <c r="W429" s="460"/>
      <c r="X429" s="460"/>
      <c r="Y429" s="460"/>
      <c r="Z429" s="460"/>
      <c r="AA429" s="460"/>
      <c r="AB429" s="460"/>
      <c r="AC429" s="459"/>
      <c r="AD429" s="460"/>
      <c r="AE429" s="460"/>
      <c r="AF429" s="460"/>
      <c r="AG429" s="460"/>
      <c r="AH429" s="460"/>
      <c r="AI429" s="460"/>
    </row>
    <row r="430" customFormat="false" ht="12.75" hidden="false" customHeight="false" outlineLevel="0" collapsed="false">
      <c r="D430" s="459"/>
      <c r="E430" s="460"/>
      <c r="F430" s="460"/>
      <c r="G430" s="460"/>
      <c r="H430" s="460"/>
      <c r="I430" s="460"/>
      <c r="J430" s="460"/>
      <c r="K430" s="460"/>
      <c r="L430" s="460"/>
      <c r="M430" s="460"/>
      <c r="N430" s="460"/>
      <c r="O430" s="460"/>
      <c r="P430" s="460"/>
      <c r="Q430" s="460"/>
      <c r="R430" s="460"/>
      <c r="S430" s="460"/>
      <c r="T430" s="460"/>
      <c r="U430" s="460"/>
      <c r="V430" s="460"/>
      <c r="W430" s="460"/>
      <c r="X430" s="460"/>
      <c r="Y430" s="460"/>
      <c r="Z430" s="460"/>
      <c r="AA430" s="460"/>
      <c r="AB430" s="460"/>
      <c r="AC430" s="459"/>
      <c r="AD430" s="460"/>
      <c r="AE430" s="460"/>
      <c r="AF430" s="460"/>
      <c r="AG430" s="460"/>
      <c r="AH430" s="460"/>
      <c r="AI430" s="460"/>
    </row>
    <row r="431" customFormat="false" ht="12.75" hidden="false" customHeight="false" outlineLevel="0" collapsed="false">
      <c r="D431" s="459"/>
      <c r="E431" s="460"/>
      <c r="F431" s="460"/>
      <c r="G431" s="460"/>
      <c r="H431" s="460"/>
      <c r="I431" s="460"/>
      <c r="J431" s="460"/>
      <c r="K431" s="460"/>
      <c r="L431" s="460"/>
      <c r="M431" s="460"/>
      <c r="N431" s="460"/>
      <c r="O431" s="460"/>
      <c r="P431" s="460"/>
      <c r="Q431" s="460"/>
      <c r="R431" s="460"/>
      <c r="S431" s="460"/>
      <c r="T431" s="460"/>
      <c r="U431" s="460"/>
      <c r="V431" s="460"/>
      <c r="W431" s="460"/>
      <c r="X431" s="460"/>
      <c r="Y431" s="460"/>
      <c r="Z431" s="460"/>
      <c r="AA431" s="460"/>
      <c r="AB431" s="460"/>
      <c r="AC431" s="459"/>
      <c r="AD431" s="460"/>
      <c r="AE431" s="460"/>
      <c r="AF431" s="460"/>
      <c r="AG431" s="460"/>
      <c r="AH431" s="460"/>
      <c r="AI431" s="460"/>
    </row>
    <row r="432" customFormat="false" ht="12.75" hidden="false" customHeight="false" outlineLevel="0" collapsed="false">
      <c r="D432" s="459"/>
      <c r="E432" s="460"/>
      <c r="F432" s="460"/>
      <c r="G432" s="460"/>
      <c r="H432" s="460"/>
      <c r="I432" s="460"/>
      <c r="J432" s="460"/>
      <c r="K432" s="460"/>
      <c r="L432" s="460"/>
      <c r="M432" s="460"/>
      <c r="N432" s="460"/>
      <c r="O432" s="460"/>
      <c r="P432" s="460"/>
      <c r="Q432" s="460"/>
      <c r="R432" s="460"/>
      <c r="S432" s="460"/>
      <c r="T432" s="460"/>
      <c r="U432" s="460"/>
      <c r="V432" s="460"/>
      <c r="W432" s="460"/>
      <c r="X432" s="460"/>
      <c r="Y432" s="460"/>
      <c r="Z432" s="460"/>
      <c r="AA432" s="460"/>
      <c r="AB432" s="460"/>
      <c r="AC432" s="459"/>
      <c r="AD432" s="460"/>
      <c r="AE432" s="460"/>
      <c r="AF432" s="460"/>
      <c r="AG432" s="460"/>
      <c r="AH432" s="460"/>
      <c r="AI432" s="460"/>
    </row>
    <row r="433" customFormat="false" ht="12.75" hidden="false" customHeight="false" outlineLevel="0" collapsed="false">
      <c r="D433" s="459"/>
      <c r="E433" s="460"/>
      <c r="F433" s="460"/>
      <c r="G433" s="460"/>
      <c r="H433" s="460"/>
      <c r="I433" s="460"/>
      <c r="J433" s="460"/>
      <c r="K433" s="460"/>
      <c r="L433" s="460"/>
      <c r="M433" s="460"/>
      <c r="N433" s="460"/>
      <c r="O433" s="460"/>
      <c r="P433" s="460"/>
      <c r="Q433" s="460"/>
      <c r="R433" s="460"/>
      <c r="S433" s="460"/>
      <c r="T433" s="460"/>
      <c r="U433" s="460"/>
      <c r="V433" s="460"/>
      <c r="W433" s="460"/>
      <c r="X433" s="460"/>
      <c r="Y433" s="460"/>
      <c r="Z433" s="460"/>
      <c r="AA433" s="460"/>
      <c r="AB433" s="460"/>
      <c r="AC433" s="459"/>
      <c r="AD433" s="460"/>
      <c r="AE433" s="460"/>
      <c r="AF433" s="460"/>
      <c r="AG433" s="460"/>
      <c r="AH433" s="460"/>
      <c r="AI433" s="460"/>
    </row>
    <row r="434" customFormat="false" ht="12.75" hidden="false" customHeight="false" outlineLevel="0" collapsed="false">
      <c r="D434" s="459"/>
      <c r="E434" s="460"/>
      <c r="F434" s="460"/>
      <c r="G434" s="460"/>
      <c r="H434" s="460"/>
      <c r="I434" s="460"/>
      <c r="J434" s="460"/>
      <c r="K434" s="460"/>
      <c r="L434" s="460"/>
      <c r="M434" s="460"/>
      <c r="N434" s="460"/>
      <c r="O434" s="460"/>
      <c r="P434" s="460"/>
      <c r="Q434" s="460"/>
      <c r="R434" s="460"/>
      <c r="S434" s="460"/>
      <c r="T434" s="460"/>
      <c r="U434" s="460"/>
      <c r="V434" s="460"/>
      <c r="W434" s="460"/>
      <c r="X434" s="460"/>
      <c r="Y434" s="460"/>
      <c r="Z434" s="460"/>
      <c r="AA434" s="460"/>
      <c r="AB434" s="460"/>
      <c r="AC434" s="459"/>
      <c r="AD434" s="460"/>
      <c r="AE434" s="460"/>
      <c r="AF434" s="460"/>
      <c r="AG434" s="460"/>
      <c r="AH434" s="460"/>
      <c r="AI434" s="460"/>
    </row>
    <row r="435" customFormat="false" ht="12.75" hidden="false" customHeight="false" outlineLevel="0" collapsed="false">
      <c r="D435" s="459"/>
      <c r="E435" s="460"/>
      <c r="F435" s="460"/>
      <c r="G435" s="460"/>
      <c r="H435" s="460"/>
      <c r="I435" s="460"/>
      <c r="J435" s="460"/>
      <c r="K435" s="460"/>
      <c r="L435" s="460"/>
      <c r="M435" s="460"/>
      <c r="N435" s="460"/>
      <c r="O435" s="460"/>
      <c r="P435" s="460"/>
      <c r="Q435" s="460"/>
      <c r="R435" s="460"/>
      <c r="S435" s="460"/>
      <c r="T435" s="460"/>
      <c r="U435" s="460"/>
      <c r="V435" s="460"/>
      <c r="W435" s="460"/>
      <c r="X435" s="460"/>
      <c r="Y435" s="460"/>
      <c r="Z435" s="460"/>
      <c r="AA435" s="460"/>
      <c r="AB435" s="460"/>
      <c r="AC435" s="459"/>
      <c r="AD435" s="460"/>
      <c r="AE435" s="460"/>
      <c r="AF435" s="460"/>
      <c r="AG435" s="460"/>
      <c r="AH435" s="460"/>
      <c r="AI435" s="460"/>
    </row>
    <row r="436" customFormat="false" ht="12.75" hidden="false" customHeight="false" outlineLevel="0" collapsed="false">
      <c r="D436" s="459"/>
      <c r="E436" s="460"/>
      <c r="F436" s="460"/>
      <c r="G436" s="460"/>
      <c r="H436" s="460"/>
      <c r="I436" s="460"/>
      <c r="J436" s="460"/>
      <c r="K436" s="460"/>
      <c r="L436" s="460"/>
      <c r="M436" s="460"/>
      <c r="N436" s="460"/>
      <c r="O436" s="460"/>
      <c r="P436" s="460"/>
      <c r="Q436" s="460"/>
      <c r="R436" s="460"/>
      <c r="S436" s="460"/>
      <c r="T436" s="460"/>
      <c r="U436" s="460"/>
      <c r="V436" s="460"/>
      <c r="W436" s="460"/>
      <c r="X436" s="460"/>
      <c r="Y436" s="460"/>
      <c r="Z436" s="460"/>
      <c r="AA436" s="460"/>
      <c r="AB436" s="460"/>
      <c r="AC436" s="459"/>
      <c r="AD436" s="460"/>
      <c r="AE436" s="460"/>
      <c r="AF436" s="460"/>
      <c r="AG436" s="460"/>
      <c r="AH436" s="460"/>
      <c r="AI436" s="460"/>
    </row>
    <row r="437" customFormat="false" ht="12.75" hidden="false" customHeight="false" outlineLevel="0" collapsed="false">
      <c r="D437" s="459"/>
      <c r="E437" s="460"/>
      <c r="F437" s="460"/>
      <c r="G437" s="460"/>
      <c r="H437" s="460"/>
      <c r="I437" s="460"/>
      <c r="J437" s="460"/>
      <c r="K437" s="460"/>
      <c r="L437" s="460"/>
      <c r="M437" s="460"/>
      <c r="N437" s="460"/>
      <c r="O437" s="460"/>
      <c r="P437" s="460"/>
      <c r="Q437" s="460"/>
      <c r="R437" s="460"/>
      <c r="S437" s="460"/>
      <c r="T437" s="460"/>
      <c r="U437" s="460"/>
      <c r="V437" s="460"/>
      <c r="W437" s="460"/>
      <c r="X437" s="460"/>
      <c r="Y437" s="460"/>
      <c r="Z437" s="460"/>
      <c r="AA437" s="460"/>
      <c r="AB437" s="460"/>
      <c r="AC437" s="459"/>
      <c r="AD437" s="460"/>
      <c r="AE437" s="460"/>
      <c r="AF437" s="460"/>
      <c r="AG437" s="460"/>
      <c r="AH437" s="460"/>
      <c r="AI437" s="460"/>
    </row>
    <row r="438" customFormat="false" ht="12.75" hidden="false" customHeight="false" outlineLevel="0" collapsed="false">
      <c r="D438" s="459"/>
      <c r="E438" s="460"/>
      <c r="F438" s="460"/>
      <c r="G438" s="460"/>
      <c r="H438" s="460"/>
      <c r="I438" s="460"/>
      <c r="J438" s="460"/>
      <c r="K438" s="460"/>
      <c r="L438" s="460"/>
      <c r="M438" s="460"/>
      <c r="N438" s="460"/>
      <c r="O438" s="460"/>
      <c r="P438" s="460"/>
      <c r="Q438" s="460"/>
      <c r="R438" s="460"/>
      <c r="S438" s="460"/>
      <c r="T438" s="460"/>
      <c r="U438" s="460"/>
      <c r="V438" s="460"/>
      <c r="W438" s="460"/>
      <c r="X438" s="460"/>
      <c r="Y438" s="460"/>
      <c r="Z438" s="460"/>
      <c r="AA438" s="460"/>
      <c r="AB438" s="460"/>
      <c r="AC438" s="459"/>
      <c r="AD438" s="460"/>
      <c r="AE438" s="460"/>
      <c r="AF438" s="460"/>
      <c r="AG438" s="460"/>
      <c r="AH438" s="460"/>
      <c r="AI438" s="460"/>
    </row>
    <row r="439" customFormat="false" ht="12.75" hidden="false" customHeight="false" outlineLevel="0" collapsed="false">
      <c r="D439" s="459"/>
      <c r="E439" s="460"/>
      <c r="F439" s="460"/>
      <c r="G439" s="460"/>
      <c r="H439" s="460"/>
      <c r="I439" s="460"/>
      <c r="J439" s="460"/>
      <c r="K439" s="460"/>
      <c r="L439" s="460"/>
      <c r="M439" s="460"/>
      <c r="N439" s="460"/>
      <c r="O439" s="460"/>
      <c r="P439" s="460"/>
      <c r="Q439" s="460"/>
      <c r="R439" s="460"/>
      <c r="S439" s="460"/>
      <c r="T439" s="460"/>
      <c r="U439" s="460"/>
      <c r="V439" s="460"/>
      <c r="W439" s="460"/>
      <c r="X439" s="460"/>
      <c r="Y439" s="460"/>
      <c r="Z439" s="460"/>
      <c r="AA439" s="460"/>
      <c r="AB439" s="460"/>
      <c r="AC439" s="459"/>
      <c r="AD439" s="460"/>
      <c r="AE439" s="460"/>
      <c r="AF439" s="460"/>
      <c r="AG439" s="460"/>
      <c r="AH439" s="460"/>
      <c r="AI439" s="460"/>
    </row>
    <row r="440" customFormat="false" ht="12.75" hidden="false" customHeight="false" outlineLevel="0" collapsed="false">
      <c r="D440" s="459"/>
      <c r="E440" s="460"/>
      <c r="F440" s="460"/>
      <c r="G440" s="460"/>
      <c r="H440" s="460"/>
      <c r="I440" s="460"/>
      <c r="J440" s="460"/>
      <c r="K440" s="460"/>
      <c r="L440" s="460"/>
      <c r="M440" s="460"/>
      <c r="N440" s="460"/>
      <c r="O440" s="460"/>
      <c r="P440" s="460"/>
      <c r="Q440" s="460"/>
      <c r="R440" s="460"/>
      <c r="S440" s="460"/>
      <c r="T440" s="460"/>
      <c r="U440" s="460"/>
      <c r="V440" s="460"/>
      <c r="W440" s="460"/>
      <c r="X440" s="460"/>
      <c r="Y440" s="460"/>
      <c r="Z440" s="460"/>
      <c r="AA440" s="460"/>
      <c r="AB440" s="460"/>
      <c r="AC440" s="459"/>
      <c r="AD440" s="460"/>
      <c r="AE440" s="460"/>
      <c r="AF440" s="460"/>
      <c r="AG440" s="460"/>
      <c r="AH440" s="460"/>
      <c r="AI440" s="460"/>
    </row>
    <row r="441" customFormat="false" ht="12.75" hidden="false" customHeight="false" outlineLevel="0" collapsed="false">
      <c r="D441" s="459"/>
      <c r="E441" s="460"/>
      <c r="F441" s="460"/>
      <c r="G441" s="460"/>
      <c r="H441" s="460"/>
      <c r="I441" s="460"/>
      <c r="J441" s="460"/>
      <c r="K441" s="460"/>
      <c r="L441" s="460"/>
      <c r="M441" s="460"/>
      <c r="N441" s="460"/>
      <c r="O441" s="460"/>
      <c r="P441" s="460"/>
      <c r="Q441" s="460"/>
      <c r="R441" s="460"/>
      <c r="S441" s="460"/>
      <c r="T441" s="460"/>
      <c r="U441" s="460"/>
      <c r="V441" s="460"/>
      <c r="W441" s="460"/>
      <c r="X441" s="460"/>
      <c r="Y441" s="460"/>
      <c r="Z441" s="460"/>
      <c r="AA441" s="460"/>
      <c r="AB441" s="460"/>
      <c r="AC441" s="459"/>
      <c r="AD441" s="460"/>
      <c r="AE441" s="460"/>
      <c r="AF441" s="460"/>
      <c r="AG441" s="460"/>
      <c r="AH441" s="460"/>
      <c r="AI441" s="460"/>
    </row>
    <row r="442" customFormat="false" ht="12.75" hidden="false" customHeight="false" outlineLevel="0" collapsed="false">
      <c r="D442" s="459"/>
      <c r="E442" s="460"/>
      <c r="F442" s="460"/>
      <c r="G442" s="460"/>
      <c r="H442" s="460"/>
      <c r="I442" s="460"/>
      <c r="J442" s="460"/>
      <c r="K442" s="460"/>
      <c r="L442" s="460"/>
      <c r="M442" s="460"/>
      <c r="N442" s="460"/>
      <c r="O442" s="460"/>
      <c r="P442" s="460"/>
      <c r="Q442" s="460"/>
      <c r="R442" s="460"/>
      <c r="S442" s="460"/>
      <c r="T442" s="460"/>
      <c r="U442" s="460"/>
      <c r="V442" s="460"/>
      <c r="W442" s="460"/>
      <c r="X442" s="460"/>
      <c r="Y442" s="460"/>
      <c r="Z442" s="460"/>
      <c r="AA442" s="460"/>
      <c r="AB442" s="460"/>
      <c r="AC442" s="459"/>
      <c r="AD442" s="460"/>
      <c r="AE442" s="460"/>
      <c r="AF442" s="460"/>
      <c r="AG442" s="460"/>
      <c r="AH442" s="460"/>
      <c r="AI442" s="460"/>
    </row>
    <row r="443" customFormat="false" ht="12.75" hidden="false" customHeight="false" outlineLevel="0" collapsed="false">
      <c r="D443" s="459"/>
      <c r="E443" s="460"/>
      <c r="F443" s="460"/>
      <c r="G443" s="460"/>
      <c r="H443" s="460"/>
      <c r="I443" s="460"/>
      <c r="J443" s="460"/>
      <c r="K443" s="460"/>
      <c r="L443" s="460"/>
      <c r="M443" s="460"/>
      <c r="N443" s="460"/>
      <c r="O443" s="460"/>
      <c r="P443" s="460"/>
      <c r="Q443" s="460"/>
      <c r="R443" s="460"/>
      <c r="S443" s="460"/>
      <c r="T443" s="460"/>
      <c r="U443" s="460"/>
      <c r="V443" s="460"/>
      <c r="W443" s="460"/>
      <c r="X443" s="460"/>
      <c r="Y443" s="460"/>
      <c r="Z443" s="460"/>
      <c r="AA443" s="460"/>
      <c r="AB443" s="460"/>
      <c r="AC443" s="459"/>
      <c r="AD443" s="460"/>
      <c r="AE443" s="460"/>
      <c r="AF443" s="460"/>
      <c r="AG443" s="460"/>
      <c r="AH443" s="460"/>
      <c r="AI443" s="460"/>
    </row>
    <row r="444" customFormat="false" ht="12.75" hidden="false" customHeight="false" outlineLevel="0" collapsed="false">
      <c r="D444" s="459"/>
      <c r="E444" s="460"/>
      <c r="F444" s="460"/>
      <c r="G444" s="460"/>
      <c r="H444" s="460"/>
      <c r="I444" s="460"/>
      <c r="J444" s="460"/>
      <c r="K444" s="460"/>
      <c r="L444" s="460"/>
      <c r="M444" s="460"/>
      <c r="N444" s="460"/>
      <c r="O444" s="460"/>
      <c r="P444" s="460"/>
      <c r="Q444" s="460"/>
      <c r="R444" s="460"/>
      <c r="S444" s="460"/>
      <c r="T444" s="460"/>
      <c r="U444" s="460"/>
      <c r="V444" s="460"/>
      <c r="W444" s="460"/>
      <c r="X444" s="460"/>
      <c r="Y444" s="460"/>
      <c r="Z444" s="460"/>
      <c r="AA444" s="460"/>
      <c r="AB444" s="460"/>
      <c r="AC444" s="459"/>
      <c r="AD444" s="460"/>
      <c r="AE444" s="460"/>
      <c r="AF444" s="460"/>
      <c r="AG444" s="460"/>
      <c r="AH444" s="460"/>
      <c r="AI444" s="460"/>
    </row>
    <row r="445" customFormat="false" ht="12.75" hidden="false" customHeight="false" outlineLevel="0" collapsed="false">
      <c r="D445" s="459"/>
      <c r="E445" s="460"/>
      <c r="F445" s="460"/>
      <c r="G445" s="460"/>
      <c r="H445" s="460"/>
      <c r="I445" s="460"/>
      <c r="J445" s="460"/>
      <c r="K445" s="460"/>
      <c r="L445" s="460"/>
      <c r="M445" s="460"/>
      <c r="N445" s="460"/>
      <c r="O445" s="460"/>
      <c r="P445" s="460"/>
      <c r="Q445" s="460"/>
      <c r="R445" s="460"/>
      <c r="S445" s="460"/>
      <c r="T445" s="460"/>
      <c r="U445" s="460"/>
      <c r="V445" s="460"/>
      <c r="W445" s="460"/>
      <c r="X445" s="460"/>
      <c r="Y445" s="460"/>
      <c r="Z445" s="460"/>
      <c r="AA445" s="460"/>
      <c r="AB445" s="460"/>
      <c r="AC445" s="459"/>
      <c r="AD445" s="460"/>
      <c r="AE445" s="460"/>
      <c r="AF445" s="460"/>
      <c r="AG445" s="460"/>
      <c r="AH445" s="460"/>
      <c r="AI445" s="460"/>
    </row>
    <row r="446" customFormat="false" ht="12.75" hidden="false" customHeight="false" outlineLevel="0" collapsed="false">
      <c r="D446" s="459"/>
      <c r="E446" s="460"/>
      <c r="F446" s="460"/>
      <c r="G446" s="460"/>
      <c r="H446" s="460"/>
      <c r="I446" s="460"/>
      <c r="J446" s="460"/>
      <c r="K446" s="460"/>
      <c r="L446" s="460"/>
      <c r="M446" s="460"/>
      <c r="N446" s="460"/>
      <c r="O446" s="460"/>
      <c r="P446" s="460"/>
      <c r="Q446" s="460"/>
      <c r="R446" s="460"/>
      <c r="S446" s="460"/>
      <c r="T446" s="460"/>
      <c r="U446" s="460"/>
      <c r="V446" s="460"/>
      <c r="W446" s="460"/>
      <c r="X446" s="460"/>
      <c r="Y446" s="460"/>
      <c r="Z446" s="460"/>
      <c r="AA446" s="460"/>
      <c r="AB446" s="460"/>
      <c r="AC446" s="459"/>
      <c r="AD446" s="460"/>
      <c r="AE446" s="460"/>
      <c r="AF446" s="460"/>
      <c r="AG446" s="460"/>
      <c r="AH446" s="460"/>
      <c r="AI446" s="460"/>
    </row>
    <row r="447" customFormat="false" ht="12.75" hidden="false" customHeight="false" outlineLevel="0" collapsed="false">
      <c r="D447" s="459"/>
      <c r="E447" s="460"/>
      <c r="F447" s="460"/>
      <c r="G447" s="460"/>
      <c r="H447" s="460"/>
      <c r="I447" s="460"/>
      <c r="J447" s="460"/>
      <c r="K447" s="460"/>
      <c r="L447" s="460"/>
      <c r="M447" s="460"/>
      <c r="N447" s="460"/>
      <c r="O447" s="460"/>
      <c r="P447" s="460"/>
      <c r="Q447" s="460"/>
      <c r="R447" s="460"/>
      <c r="S447" s="460"/>
      <c r="T447" s="460"/>
      <c r="U447" s="460"/>
      <c r="V447" s="460"/>
      <c r="W447" s="460"/>
      <c r="X447" s="460"/>
      <c r="Y447" s="460"/>
      <c r="Z447" s="460"/>
      <c r="AA447" s="460"/>
      <c r="AB447" s="460"/>
      <c r="AC447" s="459"/>
      <c r="AD447" s="460"/>
      <c r="AE447" s="460"/>
      <c r="AF447" s="460"/>
      <c r="AG447" s="460"/>
      <c r="AH447" s="460"/>
      <c r="AI447" s="460"/>
    </row>
    <row r="448" customFormat="false" ht="12.75" hidden="false" customHeight="false" outlineLevel="0" collapsed="false">
      <c r="D448" s="459"/>
      <c r="E448" s="460"/>
      <c r="F448" s="460"/>
      <c r="G448" s="460"/>
      <c r="H448" s="460"/>
      <c r="I448" s="460"/>
      <c r="J448" s="460"/>
      <c r="K448" s="460"/>
      <c r="L448" s="460"/>
      <c r="M448" s="460"/>
      <c r="N448" s="460"/>
      <c r="O448" s="460"/>
      <c r="P448" s="460"/>
      <c r="Q448" s="460"/>
      <c r="R448" s="460"/>
      <c r="S448" s="460"/>
      <c r="T448" s="460"/>
      <c r="U448" s="460"/>
      <c r="V448" s="460"/>
      <c r="W448" s="460"/>
      <c r="X448" s="460"/>
      <c r="Y448" s="460"/>
      <c r="Z448" s="460"/>
      <c r="AA448" s="460"/>
      <c r="AB448" s="460"/>
      <c r="AC448" s="459"/>
      <c r="AD448" s="460"/>
      <c r="AE448" s="460"/>
      <c r="AF448" s="460"/>
      <c r="AG448" s="460"/>
      <c r="AH448" s="460"/>
      <c r="AI448" s="460"/>
    </row>
    <row r="449" customFormat="false" ht="12.75" hidden="false" customHeight="false" outlineLevel="0" collapsed="false">
      <c r="D449" s="459"/>
      <c r="E449" s="460"/>
      <c r="F449" s="460"/>
      <c r="G449" s="460"/>
      <c r="H449" s="460"/>
      <c r="I449" s="460"/>
      <c r="J449" s="460"/>
      <c r="K449" s="460"/>
      <c r="L449" s="460"/>
      <c r="M449" s="460"/>
      <c r="N449" s="460"/>
      <c r="O449" s="460"/>
      <c r="P449" s="460"/>
      <c r="Q449" s="460"/>
      <c r="R449" s="460"/>
      <c r="S449" s="460"/>
      <c r="T449" s="460"/>
      <c r="U449" s="460"/>
      <c r="V449" s="460"/>
      <c r="W449" s="460"/>
      <c r="X449" s="460"/>
      <c r="Y449" s="460"/>
      <c r="Z449" s="460"/>
      <c r="AA449" s="460"/>
      <c r="AB449" s="460"/>
      <c r="AC449" s="459"/>
      <c r="AD449" s="460"/>
      <c r="AE449" s="460"/>
      <c r="AF449" s="460"/>
      <c r="AG449" s="460"/>
      <c r="AH449" s="460"/>
      <c r="AI449" s="460"/>
    </row>
    <row r="450" customFormat="false" ht="12.75" hidden="false" customHeight="false" outlineLevel="0" collapsed="false">
      <c r="D450" s="459"/>
      <c r="E450" s="460"/>
      <c r="F450" s="460"/>
      <c r="G450" s="460"/>
      <c r="H450" s="460"/>
      <c r="I450" s="460"/>
      <c r="J450" s="460"/>
      <c r="K450" s="460"/>
      <c r="L450" s="460"/>
      <c r="M450" s="460"/>
      <c r="N450" s="460"/>
      <c r="O450" s="460"/>
      <c r="P450" s="460"/>
      <c r="Q450" s="460"/>
      <c r="R450" s="460"/>
      <c r="S450" s="460"/>
      <c r="T450" s="460"/>
      <c r="U450" s="460"/>
      <c r="V450" s="460"/>
      <c r="W450" s="460"/>
      <c r="X450" s="460"/>
      <c r="Y450" s="460"/>
      <c r="Z450" s="460"/>
      <c r="AA450" s="460"/>
      <c r="AB450" s="460"/>
      <c r="AC450" s="459"/>
      <c r="AD450" s="460"/>
      <c r="AE450" s="460"/>
      <c r="AF450" s="460"/>
      <c r="AG450" s="460"/>
      <c r="AH450" s="460"/>
      <c r="AI450" s="460"/>
    </row>
    <row r="451" customFormat="false" ht="12.75" hidden="false" customHeight="false" outlineLevel="0" collapsed="false">
      <c r="D451" s="459"/>
      <c r="E451" s="460"/>
      <c r="F451" s="460"/>
      <c r="G451" s="460"/>
      <c r="H451" s="460"/>
      <c r="I451" s="460"/>
      <c r="J451" s="460"/>
      <c r="K451" s="460"/>
      <c r="L451" s="460"/>
      <c r="M451" s="460"/>
      <c r="N451" s="460"/>
      <c r="O451" s="460"/>
      <c r="P451" s="460"/>
      <c r="Q451" s="460"/>
      <c r="R451" s="460"/>
      <c r="S451" s="460"/>
      <c r="T451" s="460"/>
      <c r="U451" s="460"/>
      <c r="V451" s="460"/>
      <c r="W451" s="460"/>
      <c r="X451" s="460"/>
      <c r="Y451" s="460"/>
      <c r="Z451" s="460"/>
      <c r="AA451" s="460"/>
      <c r="AB451" s="460"/>
      <c r="AC451" s="459"/>
      <c r="AD451" s="460"/>
      <c r="AE451" s="460"/>
      <c r="AF451" s="460"/>
      <c r="AG451" s="460"/>
      <c r="AH451" s="460"/>
      <c r="AI451" s="460"/>
    </row>
    <row r="452" customFormat="false" ht="12.75" hidden="false" customHeight="false" outlineLevel="0" collapsed="false">
      <c r="D452" s="459"/>
      <c r="E452" s="460"/>
      <c r="F452" s="460"/>
      <c r="G452" s="460"/>
      <c r="H452" s="460"/>
      <c r="I452" s="460"/>
      <c r="J452" s="460"/>
      <c r="K452" s="460"/>
      <c r="L452" s="460"/>
      <c r="M452" s="460"/>
      <c r="N452" s="460"/>
      <c r="O452" s="460"/>
      <c r="P452" s="460"/>
      <c r="Q452" s="460"/>
      <c r="R452" s="460"/>
      <c r="S452" s="460"/>
      <c r="T452" s="460"/>
      <c r="U452" s="460"/>
      <c r="V452" s="460"/>
      <c r="W452" s="460"/>
      <c r="X452" s="460"/>
      <c r="Y452" s="460"/>
      <c r="Z452" s="460"/>
      <c r="AA452" s="460"/>
      <c r="AB452" s="460"/>
      <c r="AC452" s="459"/>
      <c r="AD452" s="460"/>
      <c r="AE452" s="460"/>
      <c r="AF452" s="460"/>
      <c r="AG452" s="460"/>
      <c r="AH452" s="460"/>
      <c r="AI452" s="460"/>
    </row>
    <row r="453" customFormat="false" ht="12.75" hidden="false" customHeight="false" outlineLevel="0" collapsed="false">
      <c r="D453" s="459"/>
      <c r="E453" s="460"/>
      <c r="F453" s="460"/>
      <c r="G453" s="460"/>
      <c r="H453" s="460"/>
      <c r="I453" s="460"/>
      <c r="J453" s="460"/>
      <c r="K453" s="460"/>
      <c r="L453" s="460"/>
      <c r="M453" s="460"/>
      <c r="N453" s="460"/>
      <c r="O453" s="460"/>
      <c r="P453" s="460"/>
      <c r="Q453" s="460"/>
      <c r="R453" s="460"/>
      <c r="S453" s="460"/>
      <c r="T453" s="460"/>
      <c r="U453" s="460"/>
      <c r="V453" s="460"/>
      <c r="W453" s="460"/>
      <c r="X453" s="460"/>
      <c r="Y453" s="460"/>
      <c r="Z453" s="460"/>
      <c r="AA453" s="460"/>
      <c r="AB453" s="460"/>
      <c r="AC453" s="459"/>
      <c r="AD453" s="460"/>
      <c r="AE453" s="460"/>
      <c r="AF453" s="460"/>
      <c r="AG453" s="460"/>
      <c r="AH453" s="460"/>
      <c r="AI453" s="460"/>
    </row>
    <row r="454" customFormat="false" ht="12.75" hidden="false" customHeight="false" outlineLevel="0" collapsed="false">
      <c r="D454" s="459"/>
      <c r="E454" s="460"/>
      <c r="F454" s="460"/>
      <c r="G454" s="460"/>
      <c r="H454" s="460"/>
      <c r="I454" s="460"/>
      <c r="J454" s="460"/>
      <c r="K454" s="460"/>
      <c r="L454" s="460"/>
      <c r="M454" s="460"/>
      <c r="N454" s="460"/>
      <c r="O454" s="460"/>
      <c r="P454" s="460"/>
      <c r="Q454" s="460"/>
      <c r="R454" s="460"/>
      <c r="S454" s="460"/>
      <c r="T454" s="460"/>
      <c r="U454" s="460"/>
      <c r="V454" s="460"/>
      <c r="W454" s="460"/>
      <c r="X454" s="460"/>
      <c r="Y454" s="460"/>
      <c r="Z454" s="460"/>
      <c r="AA454" s="460"/>
      <c r="AB454" s="460"/>
      <c r="AC454" s="459"/>
      <c r="AD454" s="460"/>
      <c r="AE454" s="460"/>
      <c r="AF454" s="460"/>
      <c r="AG454" s="460"/>
      <c r="AH454" s="460"/>
      <c r="AI454" s="460"/>
    </row>
    <row r="455" customFormat="false" ht="12.75" hidden="false" customHeight="false" outlineLevel="0" collapsed="false">
      <c r="D455" s="459"/>
      <c r="E455" s="460"/>
      <c r="F455" s="460"/>
      <c r="G455" s="460"/>
      <c r="H455" s="460"/>
      <c r="I455" s="460"/>
      <c r="J455" s="460"/>
      <c r="K455" s="460"/>
      <c r="L455" s="460"/>
      <c r="M455" s="460"/>
      <c r="N455" s="460"/>
      <c r="O455" s="460"/>
      <c r="P455" s="460"/>
      <c r="Q455" s="460"/>
      <c r="R455" s="460"/>
      <c r="S455" s="460"/>
      <c r="T455" s="460"/>
      <c r="U455" s="460"/>
      <c r="V455" s="460"/>
      <c r="W455" s="460"/>
      <c r="X455" s="460"/>
      <c r="Y455" s="460"/>
      <c r="Z455" s="460"/>
      <c r="AA455" s="460"/>
      <c r="AB455" s="460"/>
      <c r="AC455" s="459"/>
      <c r="AD455" s="460"/>
      <c r="AE455" s="460"/>
      <c r="AF455" s="460"/>
      <c r="AG455" s="460"/>
      <c r="AH455" s="460"/>
      <c r="AI455" s="460"/>
    </row>
    <row r="456" customFormat="false" ht="12.75" hidden="false" customHeight="false" outlineLevel="0" collapsed="false">
      <c r="D456" s="459"/>
      <c r="E456" s="460"/>
      <c r="F456" s="460"/>
      <c r="G456" s="460"/>
      <c r="H456" s="460"/>
      <c r="I456" s="460"/>
      <c r="J456" s="460"/>
      <c r="K456" s="460"/>
      <c r="L456" s="460"/>
      <c r="M456" s="460"/>
      <c r="N456" s="460"/>
      <c r="O456" s="460"/>
      <c r="P456" s="460"/>
      <c r="Q456" s="460"/>
      <c r="R456" s="460"/>
      <c r="S456" s="460"/>
      <c r="T456" s="460"/>
      <c r="U456" s="460"/>
      <c r="V456" s="460"/>
      <c r="W456" s="460"/>
      <c r="X456" s="460"/>
      <c r="Y456" s="460"/>
      <c r="Z456" s="460"/>
      <c r="AA456" s="460"/>
      <c r="AB456" s="460"/>
      <c r="AC456" s="459"/>
      <c r="AD456" s="460"/>
      <c r="AE456" s="460"/>
      <c r="AF456" s="460"/>
      <c r="AG456" s="460"/>
      <c r="AH456" s="460"/>
      <c r="AI456" s="460"/>
    </row>
    <row r="457" customFormat="false" ht="12.75" hidden="false" customHeight="false" outlineLevel="0" collapsed="false">
      <c r="D457" s="459"/>
      <c r="E457" s="460"/>
      <c r="F457" s="460"/>
      <c r="G457" s="460"/>
      <c r="H457" s="460"/>
      <c r="I457" s="460"/>
      <c r="J457" s="460"/>
      <c r="K457" s="460"/>
      <c r="L457" s="460"/>
      <c r="M457" s="460"/>
      <c r="N457" s="460"/>
      <c r="O457" s="460"/>
      <c r="P457" s="460"/>
      <c r="Q457" s="460"/>
      <c r="R457" s="460"/>
      <c r="S457" s="460"/>
      <c r="T457" s="460"/>
      <c r="U457" s="460"/>
      <c r="V457" s="460"/>
      <c r="W457" s="460"/>
      <c r="X457" s="460"/>
      <c r="Y457" s="460"/>
      <c r="Z457" s="460"/>
      <c r="AA457" s="460"/>
      <c r="AB457" s="460"/>
      <c r="AC457" s="459"/>
      <c r="AD457" s="460"/>
      <c r="AE457" s="460"/>
      <c r="AF457" s="460"/>
      <c r="AG457" s="460"/>
      <c r="AH457" s="460"/>
      <c r="AI457" s="460"/>
    </row>
    <row r="458" customFormat="false" ht="12.75" hidden="false" customHeight="false" outlineLevel="0" collapsed="false">
      <c r="D458" s="459"/>
      <c r="E458" s="460"/>
      <c r="F458" s="460"/>
      <c r="G458" s="460"/>
      <c r="H458" s="460"/>
      <c r="I458" s="460"/>
      <c r="J458" s="460"/>
      <c r="K458" s="460"/>
      <c r="L458" s="460"/>
      <c r="M458" s="460"/>
      <c r="N458" s="460"/>
      <c r="O458" s="460"/>
      <c r="P458" s="460"/>
      <c r="Q458" s="460"/>
      <c r="R458" s="460"/>
      <c r="S458" s="460"/>
      <c r="T458" s="460"/>
      <c r="U458" s="460"/>
      <c r="V458" s="460"/>
      <c r="W458" s="460"/>
      <c r="X458" s="460"/>
      <c r="Y458" s="460"/>
      <c r="Z458" s="460"/>
      <c r="AA458" s="460"/>
      <c r="AB458" s="460"/>
      <c r="AC458" s="459"/>
      <c r="AD458" s="460"/>
      <c r="AE458" s="460"/>
      <c r="AF458" s="460"/>
      <c r="AG458" s="460"/>
      <c r="AH458" s="460"/>
      <c r="AI458" s="460"/>
    </row>
    <row r="459" customFormat="false" ht="12.75" hidden="false" customHeight="false" outlineLevel="0" collapsed="false">
      <c r="D459" s="459"/>
      <c r="E459" s="460"/>
      <c r="F459" s="460"/>
      <c r="G459" s="460"/>
      <c r="H459" s="460"/>
      <c r="I459" s="460"/>
      <c r="J459" s="460"/>
      <c r="K459" s="460"/>
      <c r="L459" s="460"/>
      <c r="M459" s="460"/>
      <c r="N459" s="460"/>
      <c r="O459" s="460"/>
      <c r="P459" s="460"/>
      <c r="Q459" s="460"/>
      <c r="R459" s="460"/>
      <c r="S459" s="460"/>
      <c r="T459" s="460"/>
      <c r="U459" s="460"/>
      <c r="V459" s="460"/>
      <c r="W459" s="460"/>
      <c r="X459" s="460"/>
      <c r="Y459" s="460"/>
      <c r="Z459" s="460"/>
      <c r="AA459" s="460"/>
      <c r="AB459" s="460"/>
      <c r="AC459" s="459"/>
      <c r="AD459" s="460"/>
      <c r="AE459" s="460"/>
      <c r="AF459" s="460"/>
      <c r="AG459" s="460"/>
      <c r="AH459" s="460"/>
      <c r="AI459" s="460"/>
    </row>
    <row r="460" customFormat="false" ht="12.75" hidden="false" customHeight="false" outlineLevel="0" collapsed="false">
      <c r="D460" s="459"/>
      <c r="E460" s="460"/>
      <c r="F460" s="460"/>
      <c r="G460" s="460"/>
      <c r="H460" s="460"/>
      <c r="I460" s="460"/>
      <c r="J460" s="460"/>
      <c r="K460" s="460"/>
      <c r="L460" s="460"/>
      <c r="M460" s="460"/>
      <c r="N460" s="460"/>
      <c r="O460" s="460"/>
      <c r="P460" s="460"/>
      <c r="Q460" s="460"/>
      <c r="R460" s="460"/>
      <c r="S460" s="460"/>
      <c r="T460" s="460"/>
      <c r="U460" s="460"/>
      <c r="V460" s="460"/>
      <c r="W460" s="460"/>
      <c r="X460" s="460"/>
      <c r="Y460" s="460"/>
      <c r="Z460" s="460"/>
      <c r="AA460" s="460"/>
      <c r="AB460" s="460"/>
      <c r="AC460" s="459"/>
      <c r="AD460" s="460"/>
      <c r="AE460" s="460"/>
      <c r="AF460" s="460"/>
      <c r="AG460" s="460"/>
      <c r="AH460" s="460"/>
      <c r="AI460" s="460"/>
    </row>
    <row r="461" customFormat="false" ht="12.75" hidden="false" customHeight="false" outlineLevel="0" collapsed="false">
      <c r="D461" s="459"/>
      <c r="E461" s="460"/>
      <c r="F461" s="460"/>
      <c r="G461" s="460"/>
      <c r="H461" s="460"/>
      <c r="I461" s="460"/>
      <c r="J461" s="460"/>
      <c r="K461" s="460"/>
      <c r="L461" s="460"/>
      <c r="M461" s="460"/>
      <c r="N461" s="460"/>
      <c r="O461" s="460"/>
      <c r="P461" s="460"/>
      <c r="Q461" s="460"/>
      <c r="R461" s="460"/>
      <c r="S461" s="460"/>
      <c r="T461" s="460"/>
      <c r="U461" s="460"/>
      <c r="V461" s="460"/>
      <c r="W461" s="460"/>
      <c r="X461" s="460"/>
      <c r="Y461" s="460"/>
      <c r="Z461" s="460"/>
      <c r="AA461" s="460"/>
      <c r="AB461" s="460"/>
      <c r="AC461" s="459"/>
      <c r="AD461" s="460"/>
      <c r="AE461" s="460"/>
      <c r="AF461" s="460"/>
      <c r="AG461" s="460"/>
      <c r="AH461" s="460"/>
      <c r="AI461" s="460"/>
    </row>
    <row r="462" customFormat="false" ht="12.75" hidden="false" customHeight="false" outlineLevel="0" collapsed="false">
      <c r="D462" s="459"/>
      <c r="E462" s="460"/>
      <c r="F462" s="460"/>
      <c r="G462" s="460"/>
      <c r="H462" s="460"/>
      <c r="I462" s="460"/>
      <c r="J462" s="460"/>
      <c r="K462" s="460"/>
      <c r="L462" s="460"/>
      <c r="M462" s="460"/>
      <c r="N462" s="460"/>
      <c r="O462" s="460"/>
      <c r="P462" s="460"/>
      <c r="Q462" s="460"/>
      <c r="R462" s="460"/>
      <c r="S462" s="460"/>
      <c r="T462" s="460"/>
      <c r="U462" s="460"/>
      <c r="V462" s="460"/>
      <c r="W462" s="460"/>
      <c r="X462" s="460"/>
      <c r="Y462" s="460"/>
      <c r="Z462" s="460"/>
      <c r="AA462" s="460"/>
      <c r="AB462" s="460"/>
      <c r="AC462" s="459"/>
      <c r="AD462" s="460"/>
      <c r="AE462" s="460"/>
      <c r="AF462" s="460"/>
      <c r="AG462" s="460"/>
      <c r="AH462" s="460"/>
      <c r="AI462" s="460"/>
    </row>
    <row r="463" customFormat="false" ht="12.75" hidden="false" customHeight="false" outlineLevel="0" collapsed="false">
      <c r="D463" s="459"/>
      <c r="E463" s="460"/>
      <c r="F463" s="460"/>
      <c r="G463" s="460"/>
      <c r="H463" s="460"/>
      <c r="I463" s="460"/>
      <c r="J463" s="460"/>
      <c r="K463" s="460"/>
      <c r="L463" s="460"/>
      <c r="M463" s="460"/>
      <c r="N463" s="460"/>
      <c r="O463" s="460"/>
      <c r="P463" s="460"/>
      <c r="Q463" s="460"/>
      <c r="R463" s="460"/>
      <c r="S463" s="460"/>
      <c r="T463" s="460"/>
      <c r="U463" s="460"/>
      <c r="V463" s="460"/>
      <c r="W463" s="460"/>
      <c r="X463" s="460"/>
      <c r="Y463" s="460"/>
      <c r="Z463" s="460"/>
      <c r="AA463" s="460"/>
      <c r="AB463" s="460"/>
      <c r="AC463" s="459"/>
      <c r="AD463" s="460"/>
      <c r="AE463" s="460"/>
      <c r="AF463" s="460"/>
      <c r="AG463" s="460"/>
      <c r="AH463" s="460"/>
      <c r="AI463" s="460"/>
    </row>
    <row r="464" customFormat="false" ht="12.75" hidden="false" customHeight="false" outlineLevel="0" collapsed="false">
      <c r="D464" s="459"/>
      <c r="E464" s="460"/>
      <c r="F464" s="460"/>
      <c r="G464" s="460"/>
      <c r="H464" s="460"/>
      <c r="I464" s="460"/>
      <c r="J464" s="460"/>
      <c r="K464" s="460"/>
      <c r="L464" s="460"/>
      <c r="M464" s="460"/>
      <c r="N464" s="460"/>
      <c r="O464" s="460"/>
      <c r="P464" s="460"/>
      <c r="Q464" s="460"/>
      <c r="R464" s="460"/>
      <c r="S464" s="460"/>
      <c r="T464" s="460"/>
      <c r="U464" s="460"/>
      <c r="V464" s="460"/>
      <c r="W464" s="460"/>
      <c r="X464" s="460"/>
      <c r="Y464" s="460"/>
      <c r="Z464" s="460"/>
      <c r="AA464" s="460"/>
      <c r="AB464" s="460"/>
      <c r="AC464" s="459"/>
      <c r="AD464" s="460"/>
      <c r="AE464" s="460"/>
      <c r="AF464" s="460"/>
      <c r="AG464" s="460"/>
      <c r="AH464" s="460"/>
      <c r="AI464" s="460"/>
    </row>
    <row r="465" customFormat="false" ht="12.75" hidden="false" customHeight="false" outlineLevel="0" collapsed="false">
      <c r="D465" s="459"/>
      <c r="E465" s="460"/>
      <c r="F465" s="460"/>
      <c r="G465" s="460"/>
      <c r="H465" s="460"/>
      <c r="I465" s="460"/>
      <c r="J465" s="460"/>
      <c r="K465" s="460"/>
      <c r="L465" s="460"/>
      <c r="M465" s="460"/>
      <c r="N465" s="460"/>
      <c r="O465" s="460"/>
      <c r="P465" s="460"/>
      <c r="Q465" s="460"/>
      <c r="R465" s="460"/>
      <c r="S465" s="460"/>
      <c r="T465" s="460"/>
      <c r="U465" s="460"/>
      <c r="V465" s="460"/>
      <c r="W465" s="460"/>
      <c r="X465" s="460"/>
      <c r="Y465" s="460"/>
      <c r="Z465" s="460"/>
      <c r="AA465" s="460"/>
      <c r="AB465" s="460"/>
      <c r="AC465" s="459"/>
      <c r="AD465" s="460"/>
      <c r="AE465" s="460"/>
      <c r="AF465" s="460"/>
      <c r="AG465" s="460"/>
      <c r="AH465" s="460"/>
      <c r="AI465" s="460"/>
    </row>
    <row r="466" customFormat="false" ht="12.75" hidden="false" customHeight="false" outlineLevel="0" collapsed="false">
      <c r="D466" s="459"/>
      <c r="E466" s="460"/>
      <c r="F466" s="460"/>
      <c r="G466" s="460"/>
      <c r="H466" s="460"/>
      <c r="I466" s="460"/>
      <c r="J466" s="460"/>
      <c r="K466" s="460"/>
      <c r="L466" s="460"/>
      <c r="M466" s="460"/>
      <c r="N466" s="460"/>
      <c r="O466" s="460"/>
      <c r="P466" s="460"/>
      <c r="Q466" s="460"/>
      <c r="R466" s="460"/>
      <c r="S466" s="460"/>
      <c r="T466" s="460"/>
      <c r="U466" s="460"/>
      <c r="V466" s="460"/>
      <c r="W466" s="460"/>
      <c r="X466" s="460"/>
      <c r="Y466" s="460"/>
      <c r="Z466" s="460"/>
      <c r="AA466" s="460"/>
      <c r="AB466" s="460"/>
      <c r="AC466" s="459"/>
      <c r="AD466" s="460"/>
      <c r="AE466" s="460"/>
      <c r="AF466" s="460"/>
      <c r="AG466" s="460"/>
      <c r="AH466" s="460"/>
      <c r="AI466" s="460"/>
    </row>
    <row r="467" customFormat="false" ht="12.75" hidden="false" customHeight="false" outlineLevel="0" collapsed="false">
      <c r="D467" s="459"/>
      <c r="E467" s="460"/>
      <c r="F467" s="460"/>
      <c r="G467" s="460"/>
      <c r="H467" s="460"/>
      <c r="I467" s="460"/>
      <c r="J467" s="460"/>
      <c r="K467" s="460"/>
      <c r="L467" s="460"/>
      <c r="M467" s="460"/>
      <c r="N467" s="460"/>
      <c r="O467" s="460"/>
      <c r="P467" s="460"/>
      <c r="Q467" s="460"/>
      <c r="R467" s="460"/>
      <c r="S467" s="460"/>
      <c r="T467" s="460"/>
      <c r="U467" s="460"/>
      <c r="V467" s="460"/>
      <c r="W467" s="460"/>
      <c r="X467" s="460"/>
      <c r="Y467" s="460"/>
      <c r="Z467" s="460"/>
      <c r="AA467" s="460"/>
      <c r="AB467" s="460"/>
      <c r="AC467" s="459"/>
      <c r="AD467" s="460"/>
      <c r="AE467" s="460"/>
      <c r="AF467" s="460"/>
      <c r="AG467" s="460"/>
      <c r="AH467" s="460"/>
      <c r="AI467" s="460"/>
    </row>
    <row r="468" customFormat="false" ht="12.75" hidden="false" customHeight="false" outlineLevel="0" collapsed="false">
      <c r="D468" s="459"/>
      <c r="E468" s="460"/>
      <c r="F468" s="460"/>
      <c r="G468" s="460"/>
      <c r="H468" s="460"/>
      <c r="I468" s="460"/>
      <c r="J468" s="460"/>
      <c r="K468" s="460"/>
      <c r="L468" s="460"/>
      <c r="M468" s="460"/>
      <c r="N468" s="460"/>
      <c r="O468" s="460"/>
      <c r="P468" s="460"/>
      <c r="Q468" s="460"/>
      <c r="R468" s="460"/>
      <c r="S468" s="460"/>
      <c r="T468" s="460"/>
      <c r="U468" s="460"/>
      <c r="V468" s="460"/>
      <c r="W468" s="460"/>
      <c r="X468" s="460"/>
      <c r="Y468" s="460"/>
      <c r="Z468" s="460"/>
      <c r="AA468" s="460"/>
      <c r="AB468" s="460"/>
      <c r="AC468" s="459"/>
      <c r="AD468" s="460"/>
      <c r="AE468" s="460"/>
      <c r="AF468" s="460"/>
      <c r="AG468" s="460"/>
      <c r="AH468" s="460"/>
      <c r="AI468" s="460"/>
    </row>
    <row r="469" customFormat="false" ht="12.75" hidden="false" customHeight="false" outlineLevel="0" collapsed="false">
      <c r="D469" s="459"/>
      <c r="E469" s="460"/>
      <c r="F469" s="460"/>
      <c r="G469" s="460"/>
      <c r="H469" s="460"/>
      <c r="I469" s="460"/>
      <c r="J469" s="460"/>
      <c r="K469" s="460"/>
      <c r="L469" s="460"/>
      <c r="M469" s="460"/>
      <c r="N469" s="460"/>
      <c r="O469" s="460"/>
      <c r="P469" s="460"/>
      <c r="Q469" s="460"/>
      <c r="R469" s="460"/>
      <c r="S469" s="460"/>
      <c r="T469" s="460"/>
      <c r="U469" s="460"/>
      <c r="V469" s="460"/>
      <c r="W469" s="460"/>
      <c r="X469" s="460"/>
      <c r="Y469" s="460"/>
      <c r="Z469" s="460"/>
      <c r="AA469" s="460"/>
      <c r="AB469" s="460"/>
      <c r="AC469" s="459"/>
      <c r="AD469" s="460"/>
      <c r="AE469" s="460"/>
      <c r="AF469" s="460"/>
      <c r="AG469" s="460"/>
      <c r="AH469" s="460"/>
      <c r="AI469" s="460"/>
    </row>
    <row r="470" customFormat="false" ht="12.75" hidden="false" customHeight="false" outlineLevel="0" collapsed="false">
      <c r="D470" s="459"/>
      <c r="E470" s="460"/>
      <c r="F470" s="460"/>
      <c r="G470" s="460"/>
      <c r="H470" s="460"/>
      <c r="I470" s="460"/>
      <c r="J470" s="460"/>
      <c r="K470" s="460"/>
      <c r="L470" s="460"/>
      <c r="M470" s="460"/>
      <c r="N470" s="460"/>
      <c r="O470" s="460"/>
      <c r="P470" s="460"/>
      <c r="Q470" s="460"/>
      <c r="R470" s="460"/>
      <c r="S470" s="460"/>
      <c r="T470" s="460"/>
      <c r="U470" s="460"/>
      <c r="V470" s="460"/>
      <c r="W470" s="460"/>
      <c r="X470" s="460"/>
      <c r="Y470" s="460"/>
      <c r="Z470" s="460"/>
      <c r="AA470" s="460"/>
      <c r="AB470" s="460"/>
      <c r="AC470" s="459"/>
      <c r="AD470" s="460"/>
      <c r="AE470" s="460"/>
      <c r="AF470" s="460"/>
      <c r="AG470" s="460"/>
      <c r="AH470" s="460"/>
      <c r="AI470" s="460"/>
    </row>
    <row r="471" customFormat="false" ht="12.75" hidden="false" customHeight="false" outlineLevel="0" collapsed="false">
      <c r="D471" s="459"/>
      <c r="E471" s="460"/>
      <c r="F471" s="460"/>
      <c r="G471" s="460"/>
      <c r="H471" s="460"/>
      <c r="I471" s="460"/>
      <c r="J471" s="460"/>
      <c r="K471" s="460"/>
      <c r="L471" s="460"/>
      <c r="M471" s="460"/>
      <c r="N471" s="460"/>
      <c r="O471" s="460"/>
      <c r="P471" s="460"/>
      <c r="Q471" s="460"/>
      <c r="R471" s="460"/>
      <c r="S471" s="460"/>
      <c r="T471" s="460"/>
      <c r="U471" s="460"/>
      <c r="V471" s="460"/>
      <c r="W471" s="460"/>
      <c r="X471" s="460"/>
      <c r="Y471" s="460"/>
      <c r="Z471" s="460"/>
      <c r="AA471" s="460"/>
      <c r="AB471" s="460"/>
      <c r="AC471" s="459"/>
      <c r="AD471" s="460"/>
      <c r="AE471" s="460"/>
      <c r="AF471" s="460"/>
      <c r="AG471" s="460"/>
      <c r="AH471" s="460"/>
      <c r="AI471" s="460"/>
    </row>
    <row r="472" customFormat="false" ht="12.75" hidden="false" customHeight="false" outlineLevel="0" collapsed="false">
      <c r="D472" s="459"/>
      <c r="E472" s="460"/>
      <c r="F472" s="460"/>
      <c r="G472" s="460"/>
      <c r="H472" s="460"/>
      <c r="I472" s="460"/>
      <c r="J472" s="460"/>
      <c r="K472" s="460"/>
      <c r="L472" s="460"/>
      <c r="M472" s="460"/>
      <c r="N472" s="460"/>
      <c r="O472" s="460"/>
      <c r="P472" s="460"/>
      <c r="Q472" s="460"/>
      <c r="R472" s="460"/>
      <c r="S472" s="460"/>
      <c r="T472" s="460"/>
      <c r="U472" s="460"/>
      <c r="V472" s="460"/>
      <c r="W472" s="460"/>
      <c r="X472" s="460"/>
      <c r="Y472" s="460"/>
      <c r="Z472" s="460"/>
      <c r="AA472" s="460"/>
      <c r="AB472" s="460"/>
      <c r="AC472" s="459"/>
      <c r="AD472" s="460"/>
      <c r="AE472" s="460"/>
      <c r="AF472" s="460"/>
      <c r="AG472" s="460"/>
      <c r="AH472" s="460"/>
      <c r="AI472" s="460"/>
    </row>
    <row r="473" customFormat="false" ht="12.75" hidden="false" customHeight="false" outlineLevel="0" collapsed="false">
      <c r="D473" s="459"/>
      <c r="E473" s="460"/>
      <c r="F473" s="460"/>
      <c r="G473" s="460"/>
      <c r="H473" s="460"/>
      <c r="I473" s="460"/>
      <c r="J473" s="460"/>
      <c r="K473" s="460"/>
      <c r="L473" s="460"/>
      <c r="M473" s="460"/>
      <c r="N473" s="460"/>
      <c r="O473" s="460"/>
      <c r="P473" s="460"/>
      <c r="Q473" s="460"/>
      <c r="R473" s="460"/>
      <c r="S473" s="460"/>
      <c r="T473" s="460"/>
      <c r="U473" s="460"/>
      <c r="V473" s="460"/>
      <c r="W473" s="460"/>
      <c r="X473" s="460"/>
      <c r="Y473" s="460"/>
      <c r="Z473" s="460"/>
      <c r="AA473" s="460"/>
      <c r="AB473" s="460"/>
      <c r="AC473" s="459"/>
      <c r="AD473" s="460"/>
      <c r="AE473" s="460"/>
      <c r="AF473" s="460"/>
      <c r="AG473" s="460"/>
      <c r="AH473" s="460"/>
      <c r="AI473" s="460"/>
    </row>
    <row r="474" customFormat="false" ht="12.75" hidden="false" customHeight="false" outlineLevel="0" collapsed="false">
      <c r="D474" s="459"/>
      <c r="E474" s="460"/>
      <c r="F474" s="460"/>
      <c r="G474" s="460"/>
      <c r="H474" s="460"/>
      <c r="I474" s="460"/>
      <c r="J474" s="460"/>
      <c r="K474" s="460"/>
      <c r="L474" s="460"/>
      <c r="M474" s="460"/>
      <c r="N474" s="460"/>
      <c r="O474" s="460"/>
      <c r="P474" s="460"/>
      <c r="Q474" s="460"/>
      <c r="R474" s="460"/>
      <c r="S474" s="460"/>
      <c r="T474" s="460"/>
      <c r="U474" s="460"/>
      <c r="V474" s="460"/>
      <c r="W474" s="460"/>
      <c r="X474" s="460"/>
      <c r="Y474" s="460"/>
      <c r="Z474" s="460"/>
      <c r="AA474" s="460"/>
      <c r="AB474" s="460"/>
      <c r="AC474" s="459"/>
      <c r="AD474" s="460"/>
      <c r="AE474" s="460"/>
      <c r="AF474" s="460"/>
      <c r="AG474" s="460"/>
      <c r="AH474" s="460"/>
      <c r="AI474" s="460"/>
    </row>
    <row r="475" customFormat="false" ht="12.75" hidden="false" customHeight="false" outlineLevel="0" collapsed="false">
      <c r="D475" s="459"/>
      <c r="E475" s="460"/>
      <c r="F475" s="460"/>
      <c r="G475" s="460"/>
      <c r="H475" s="460"/>
      <c r="I475" s="460"/>
      <c r="J475" s="460"/>
      <c r="K475" s="460"/>
      <c r="L475" s="460"/>
      <c r="M475" s="460"/>
      <c r="N475" s="460"/>
      <c r="O475" s="460"/>
      <c r="P475" s="460"/>
      <c r="Q475" s="460"/>
      <c r="R475" s="460"/>
      <c r="S475" s="460"/>
      <c r="T475" s="460"/>
      <c r="U475" s="460"/>
      <c r="V475" s="460"/>
      <c r="W475" s="460"/>
      <c r="X475" s="460"/>
      <c r="Y475" s="460"/>
      <c r="Z475" s="460"/>
      <c r="AA475" s="460"/>
      <c r="AB475" s="460"/>
      <c r="AC475" s="459"/>
      <c r="AD475" s="460"/>
      <c r="AE475" s="460"/>
      <c r="AF475" s="460"/>
      <c r="AG475" s="460"/>
      <c r="AH475" s="460"/>
      <c r="AI475" s="460"/>
    </row>
    <row r="476" customFormat="false" ht="12.75" hidden="false" customHeight="false" outlineLevel="0" collapsed="false">
      <c r="D476" s="459"/>
      <c r="E476" s="460"/>
      <c r="F476" s="460"/>
      <c r="G476" s="460"/>
      <c r="H476" s="460"/>
      <c r="I476" s="460"/>
      <c r="J476" s="460"/>
      <c r="K476" s="460"/>
      <c r="L476" s="460"/>
      <c r="M476" s="460"/>
      <c r="N476" s="460"/>
      <c r="O476" s="460"/>
      <c r="P476" s="460"/>
      <c r="Q476" s="460"/>
      <c r="R476" s="460"/>
      <c r="S476" s="460"/>
      <c r="T476" s="460"/>
      <c r="U476" s="460"/>
      <c r="V476" s="460"/>
      <c r="W476" s="460"/>
      <c r="X476" s="460"/>
      <c r="Y476" s="460"/>
      <c r="Z476" s="460"/>
      <c r="AA476" s="460"/>
      <c r="AB476" s="460"/>
      <c r="AC476" s="459"/>
      <c r="AD476" s="460"/>
      <c r="AE476" s="460"/>
      <c r="AF476" s="460"/>
      <c r="AG476" s="460"/>
      <c r="AH476" s="460"/>
      <c r="AI476" s="460"/>
    </row>
    <row r="477" customFormat="false" ht="12.75" hidden="false" customHeight="false" outlineLevel="0" collapsed="false">
      <c r="D477" s="459"/>
      <c r="E477" s="460"/>
      <c r="F477" s="460"/>
      <c r="G477" s="460"/>
      <c r="H477" s="460"/>
      <c r="I477" s="460"/>
      <c r="J477" s="460"/>
      <c r="K477" s="460"/>
      <c r="L477" s="460"/>
      <c r="M477" s="460"/>
      <c r="N477" s="460"/>
      <c r="O477" s="460"/>
      <c r="P477" s="460"/>
      <c r="Q477" s="460"/>
      <c r="R477" s="460"/>
      <c r="S477" s="460"/>
      <c r="T477" s="460"/>
      <c r="U477" s="460"/>
      <c r="V477" s="460"/>
      <c r="W477" s="460"/>
      <c r="X477" s="460"/>
      <c r="Y477" s="460"/>
      <c r="Z477" s="460"/>
      <c r="AA477" s="460"/>
      <c r="AB477" s="460"/>
      <c r="AC477" s="459"/>
      <c r="AD477" s="460"/>
      <c r="AE477" s="460"/>
      <c r="AF477" s="460"/>
      <c r="AG477" s="460"/>
      <c r="AH477" s="460"/>
      <c r="AI477" s="460"/>
    </row>
    <row r="478" customFormat="false" ht="12.75" hidden="false" customHeight="false" outlineLevel="0" collapsed="false">
      <c r="D478" s="459"/>
      <c r="E478" s="460"/>
      <c r="F478" s="460"/>
      <c r="G478" s="460"/>
      <c r="H478" s="460"/>
      <c r="I478" s="460"/>
      <c r="J478" s="460"/>
      <c r="K478" s="460"/>
      <c r="L478" s="460"/>
      <c r="M478" s="460"/>
      <c r="N478" s="460"/>
      <c r="O478" s="460"/>
      <c r="P478" s="460"/>
      <c r="Q478" s="460"/>
      <c r="R478" s="460"/>
      <c r="S478" s="460"/>
      <c r="T478" s="460"/>
      <c r="U478" s="460"/>
      <c r="V478" s="460"/>
      <c r="W478" s="460"/>
      <c r="X478" s="460"/>
      <c r="Y478" s="460"/>
      <c r="Z478" s="460"/>
      <c r="AA478" s="460"/>
      <c r="AB478" s="460"/>
      <c r="AC478" s="459"/>
      <c r="AD478" s="460"/>
      <c r="AE478" s="460"/>
      <c r="AF478" s="460"/>
      <c r="AG478" s="460"/>
      <c r="AH478" s="460"/>
      <c r="AI478" s="460"/>
    </row>
    <row r="479" customFormat="false" ht="12.75" hidden="false" customHeight="false" outlineLevel="0" collapsed="false">
      <c r="D479" s="459"/>
      <c r="E479" s="460"/>
      <c r="F479" s="460"/>
      <c r="G479" s="460"/>
      <c r="H479" s="460"/>
      <c r="I479" s="460"/>
      <c r="J479" s="460"/>
      <c r="K479" s="460"/>
      <c r="L479" s="460"/>
      <c r="M479" s="460"/>
      <c r="N479" s="460"/>
      <c r="O479" s="460"/>
      <c r="P479" s="460"/>
      <c r="Q479" s="460"/>
      <c r="R479" s="460"/>
      <c r="S479" s="460"/>
      <c r="T479" s="460"/>
      <c r="U479" s="460"/>
      <c r="V479" s="460"/>
      <c r="W479" s="460"/>
      <c r="X479" s="460"/>
      <c r="Y479" s="460"/>
      <c r="Z479" s="460"/>
      <c r="AA479" s="460"/>
      <c r="AB479" s="460"/>
      <c r="AC479" s="459"/>
      <c r="AD479" s="460"/>
      <c r="AE479" s="460"/>
      <c r="AF479" s="460"/>
      <c r="AG479" s="460"/>
      <c r="AH479" s="460"/>
      <c r="AI479" s="460"/>
    </row>
    <row r="480" customFormat="false" ht="12.75" hidden="false" customHeight="false" outlineLevel="0" collapsed="false">
      <c r="D480" s="459"/>
      <c r="E480" s="460"/>
      <c r="F480" s="460"/>
      <c r="G480" s="460"/>
      <c r="H480" s="460"/>
      <c r="I480" s="460"/>
      <c r="J480" s="460"/>
      <c r="K480" s="460"/>
      <c r="L480" s="460"/>
      <c r="M480" s="460"/>
      <c r="N480" s="460"/>
      <c r="O480" s="460"/>
      <c r="P480" s="460"/>
      <c r="Q480" s="460"/>
      <c r="R480" s="460"/>
      <c r="S480" s="460"/>
      <c r="T480" s="460"/>
      <c r="U480" s="460"/>
      <c r="V480" s="460"/>
      <c r="W480" s="460"/>
      <c r="X480" s="460"/>
      <c r="Y480" s="460"/>
      <c r="Z480" s="460"/>
      <c r="AA480" s="460"/>
      <c r="AB480" s="460"/>
      <c r="AC480" s="459"/>
      <c r="AD480" s="460"/>
      <c r="AE480" s="460"/>
      <c r="AF480" s="460"/>
      <c r="AG480" s="460"/>
      <c r="AH480" s="460"/>
      <c r="AI480" s="460"/>
    </row>
    <row r="481" customFormat="false" ht="12.75" hidden="false" customHeight="false" outlineLevel="0" collapsed="false">
      <c r="D481" s="459"/>
      <c r="E481" s="460"/>
      <c r="F481" s="460"/>
      <c r="G481" s="460"/>
      <c r="H481" s="460"/>
      <c r="I481" s="460"/>
      <c r="J481" s="460"/>
      <c r="K481" s="460"/>
      <c r="L481" s="460"/>
      <c r="M481" s="460"/>
      <c r="N481" s="460"/>
      <c r="O481" s="460"/>
      <c r="P481" s="460"/>
      <c r="Q481" s="460"/>
      <c r="R481" s="460"/>
      <c r="S481" s="460"/>
      <c r="T481" s="460"/>
      <c r="U481" s="460"/>
      <c r="V481" s="460"/>
      <c r="W481" s="460"/>
      <c r="X481" s="460"/>
      <c r="Y481" s="460"/>
      <c r="Z481" s="460"/>
      <c r="AA481" s="460"/>
      <c r="AB481" s="460"/>
      <c r="AC481" s="459"/>
      <c r="AD481" s="460"/>
      <c r="AE481" s="460"/>
      <c r="AF481" s="460"/>
      <c r="AG481" s="460"/>
      <c r="AH481" s="460"/>
      <c r="AI481" s="460"/>
    </row>
    <row r="482" customFormat="false" ht="12.75" hidden="false" customHeight="false" outlineLevel="0" collapsed="false">
      <c r="D482" s="459"/>
      <c r="E482" s="460"/>
      <c r="F482" s="460"/>
      <c r="G482" s="460"/>
      <c r="H482" s="460"/>
      <c r="I482" s="460"/>
      <c r="J482" s="460"/>
      <c r="K482" s="460"/>
      <c r="L482" s="460"/>
      <c r="M482" s="460"/>
      <c r="N482" s="460"/>
      <c r="O482" s="460"/>
      <c r="P482" s="460"/>
      <c r="Q482" s="460"/>
      <c r="R482" s="460"/>
      <c r="S482" s="460"/>
      <c r="T482" s="460"/>
      <c r="U482" s="460"/>
      <c r="V482" s="460"/>
      <c r="W482" s="460"/>
      <c r="X482" s="460"/>
      <c r="Y482" s="460"/>
      <c r="Z482" s="460"/>
      <c r="AA482" s="460"/>
      <c r="AB482" s="460"/>
      <c r="AC482" s="459"/>
      <c r="AD482" s="460"/>
      <c r="AE482" s="460"/>
      <c r="AF482" s="460"/>
      <c r="AG482" s="460"/>
      <c r="AH482" s="460"/>
      <c r="AI482" s="460"/>
    </row>
    <row r="483" customFormat="false" ht="12.75" hidden="false" customHeight="false" outlineLevel="0" collapsed="false">
      <c r="D483" s="459"/>
      <c r="E483" s="460"/>
      <c r="F483" s="460"/>
      <c r="G483" s="460"/>
      <c r="H483" s="460"/>
      <c r="I483" s="460"/>
      <c r="J483" s="460"/>
      <c r="K483" s="460"/>
      <c r="L483" s="460"/>
      <c r="M483" s="460"/>
      <c r="N483" s="460"/>
      <c r="O483" s="460"/>
      <c r="P483" s="460"/>
      <c r="Q483" s="460"/>
      <c r="R483" s="460"/>
      <c r="S483" s="460"/>
      <c r="T483" s="460"/>
      <c r="U483" s="460"/>
      <c r="V483" s="460"/>
      <c r="W483" s="460"/>
      <c r="X483" s="460"/>
      <c r="Y483" s="460"/>
      <c r="Z483" s="460"/>
      <c r="AA483" s="460"/>
      <c r="AB483" s="460"/>
      <c r="AC483" s="459"/>
      <c r="AD483" s="460"/>
      <c r="AE483" s="460"/>
      <c r="AF483" s="460"/>
      <c r="AG483" s="460"/>
      <c r="AH483" s="460"/>
      <c r="AI483" s="460"/>
    </row>
    <row r="484" customFormat="false" ht="12.75" hidden="false" customHeight="false" outlineLevel="0" collapsed="false">
      <c r="D484" s="459"/>
      <c r="E484" s="460"/>
      <c r="F484" s="460"/>
      <c r="G484" s="460"/>
      <c r="H484" s="460"/>
      <c r="I484" s="460"/>
      <c r="J484" s="460"/>
      <c r="K484" s="460"/>
      <c r="L484" s="460"/>
      <c r="M484" s="460"/>
      <c r="N484" s="460"/>
      <c r="O484" s="460"/>
      <c r="P484" s="460"/>
      <c r="Q484" s="460"/>
      <c r="R484" s="460"/>
      <c r="S484" s="460"/>
      <c r="T484" s="460"/>
      <c r="U484" s="460"/>
      <c r="V484" s="460"/>
      <c r="W484" s="460"/>
      <c r="X484" s="460"/>
      <c r="Y484" s="460"/>
      <c r="Z484" s="460"/>
      <c r="AA484" s="460"/>
      <c r="AB484" s="460"/>
      <c r="AC484" s="459"/>
      <c r="AD484" s="460"/>
      <c r="AE484" s="460"/>
      <c r="AF484" s="460"/>
      <c r="AG484" s="460"/>
      <c r="AH484" s="460"/>
      <c r="AI484" s="460"/>
    </row>
    <row r="485" customFormat="false" ht="12.75" hidden="false" customHeight="false" outlineLevel="0" collapsed="false">
      <c r="D485" s="459"/>
      <c r="E485" s="460"/>
      <c r="F485" s="460"/>
      <c r="G485" s="460"/>
      <c r="H485" s="460"/>
      <c r="I485" s="460"/>
      <c r="J485" s="460"/>
      <c r="K485" s="460"/>
      <c r="L485" s="460"/>
      <c r="M485" s="460"/>
      <c r="N485" s="460"/>
      <c r="O485" s="460"/>
      <c r="P485" s="460"/>
      <c r="Q485" s="460"/>
      <c r="R485" s="460"/>
      <c r="S485" s="460"/>
      <c r="T485" s="460"/>
      <c r="U485" s="460"/>
      <c r="V485" s="460"/>
      <c r="W485" s="460"/>
      <c r="X485" s="460"/>
      <c r="Y485" s="460"/>
      <c r="Z485" s="460"/>
      <c r="AA485" s="460"/>
      <c r="AB485" s="460"/>
      <c r="AC485" s="459"/>
      <c r="AD485" s="460"/>
      <c r="AE485" s="460"/>
      <c r="AF485" s="460"/>
      <c r="AG485" s="460"/>
      <c r="AH485" s="460"/>
      <c r="AI485" s="460"/>
    </row>
    <row r="486" customFormat="false" ht="12.75" hidden="false" customHeight="false" outlineLevel="0" collapsed="false">
      <c r="D486" s="459"/>
      <c r="E486" s="460"/>
      <c r="F486" s="460"/>
      <c r="G486" s="460"/>
      <c r="H486" s="460"/>
      <c r="I486" s="460"/>
      <c r="J486" s="460"/>
      <c r="K486" s="460"/>
      <c r="L486" s="460"/>
      <c r="M486" s="460"/>
      <c r="N486" s="460"/>
      <c r="O486" s="460"/>
      <c r="P486" s="460"/>
      <c r="Q486" s="460"/>
      <c r="R486" s="460"/>
      <c r="S486" s="460"/>
      <c r="T486" s="460"/>
      <c r="U486" s="460"/>
      <c r="V486" s="460"/>
      <c r="W486" s="460"/>
      <c r="X486" s="460"/>
      <c r="Y486" s="460"/>
      <c r="Z486" s="460"/>
      <c r="AA486" s="460"/>
      <c r="AB486" s="460"/>
      <c r="AC486" s="459"/>
      <c r="AD486" s="460"/>
      <c r="AE486" s="460"/>
      <c r="AF486" s="460"/>
      <c r="AG486" s="460"/>
      <c r="AH486" s="460"/>
      <c r="AI486" s="460"/>
    </row>
    <row r="487" customFormat="false" ht="12.75" hidden="false" customHeight="false" outlineLevel="0" collapsed="false">
      <c r="D487" s="459"/>
      <c r="E487" s="460"/>
      <c r="F487" s="460"/>
      <c r="G487" s="460"/>
      <c r="H487" s="460"/>
      <c r="I487" s="460"/>
      <c r="J487" s="460"/>
      <c r="K487" s="460"/>
      <c r="L487" s="460"/>
      <c r="M487" s="460"/>
      <c r="N487" s="460"/>
      <c r="O487" s="460"/>
      <c r="P487" s="460"/>
      <c r="Q487" s="460"/>
      <c r="R487" s="460"/>
      <c r="S487" s="460"/>
      <c r="T487" s="460"/>
      <c r="U487" s="460"/>
      <c r="V487" s="460"/>
      <c r="W487" s="460"/>
      <c r="X487" s="460"/>
      <c r="Y487" s="460"/>
      <c r="Z487" s="460"/>
      <c r="AA487" s="460"/>
      <c r="AB487" s="460"/>
      <c r="AC487" s="459"/>
      <c r="AD487" s="460"/>
      <c r="AE487" s="460"/>
      <c r="AF487" s="460"/>
      <c r="AG487" s="460"/>
      <c r="AH487" s="460"/>
      <c r="AI487" s="460"/>
    </row>
    <row r="488" customFormat="false" ht="12.75" hidden="false" customHeight="false" outlineLevel="0" collapsed="false">
      <c r="D488" s="459"/>
      <c r="E488" s="460"/>
      <c r="F488" s="460"/>
      <c r="G488" s="460"/>
      <c r="H488" s="460"/>
      <c r="I488" s="460"/>
      <c r="J488" s="460"/>
      <c r="K488" s="460"/>
      <c r="L488" s="460"/>
      <c r="M488" s="460"/>
      <c r="N488" s="460"/>
      <c r="O488" s="460"/>
      <c r="P488" s="460"/>
      <c r="Q488" s="460"/>
      <c r="R488" s="460"/>
      <c r="S488" s="460"/>
      <c r="T488" s="460"/>
      <c r="U488" s="460"/>
      <c r="V488" s="460"/>
      <c r="W488" s="460"/>
      <c r="X488" s="460"/>
      <c r="Y488" s="460"/>
      <c r="Z488" s="460"/>
      <c r="AA488" s="460"/>
      <c r="AB488" s="460"/>
      <c r="AC488" s="459"/>
      <c r="AD488" s="460"/>
      <c r="AE488" s="460"/>
      <c r="AF488" s="460"/>
      <c r="AG488" s="460"/>
      <c r="AH488" s="460"/>
      <c r="AI488" s="460"/>
    </row>
    <row r="489" customFormat="false" ht="12.75" hidden="false" customHeight="false" outlineLevel="0" collapsed="false">
      <c r="D489" s="459"/>
      <c r="E489" s="460"/>
      <c r="F489" s="460"/>
      <c r="G489" s="460"/>
      <c r="H489" s="460"/>
      <c r="I489" s="460"/>
      <c r="J489" s="460"/>
      <c r="K489" s="460"/>
      <c r="L489" s="460"/>
      <c r="M489" s="460"/>
      <c r="N489" s="460"/>
      <c r="O489" s="460"/>
      <c r="P489" s="460"/>
      <c r="Q489" s="460"/>
      <c r="R489" s="460"/>
      <c r="S489" s="460"/>
      <c r="T489" s="460"/>
      <c r="U489" s="460"/>
      <c r="V489" s="460"/>
      <c r="W489" s="460"/>
      <c r="X489" s="460"/>
      <c r="Y489" s="460"/>
      <c r="Z489" s="460"/>
      <c r="AA489" s="460"/>
      <c r="AB489" s="460"/>
      <c r="AC489" s="459"/>
      <c r="AD489" s="460"/>
      <c r="AE489" s="460"/>
      <c r="AF489" s="460"/>
      <c r="AG489" s="460"/>
      <c r="AH489" s="460"/>
      <c r="AI489" s="460"/>
    </row>
    <row r="490" customFormat="false" ht="12.75" hidden="false" customHeight="false" outlineLevel="0" collapsed="false">
      <c r="D490" s="459"/>
      <c r="E490" s="460"/>
      <c r="F490" s="460"/>
      <c r="G490" s="460"/>
      <c r="H490" s="460"/>
      <c r="I490" s="460"/>
      <c r="J490" s="460"/>
      <c r="K490" s="460"/>
      <c r="L490" s="460"/>
      <c r="M490" s="460"/>
      <c r="N490" s="460"/>
      <c r="O490" s="460"/>
      <c r="P490" s="460"/>
      <c r="Q490" s="460"/>
      <c r="R490" s="460"/>
      <c r="S490" s="460"/>
      <c r="T490" s="460"/>
      <c r="U490" s="460"/>
      <c r="V490" s="460"/>
      <c r="W490" s="460"/>
      <c r="X490" s="460"/>
      <c r="Y490" s="460"/>
      <c r="Z490" s="460"/>
      <c r="AA490" s="460"/>
      <c r="AB490" s="460"/>
      <c r="AC490" s="459"/>
      <c r="AD490" s="460"/>
      <c r="AE490" s="460"/>
      <c r="AF490" s="460"/>
      <c r="AG490" s="460"/>
      <c r="AH490" s="460"/>
      <c r="AI490" s="460"/>
    </row>
    <row r="491" customFormat="false" ht="12.75" hidden="false" customHeight="false" outlineLevel="0" collapsed="false">
      <c r="D491" s="459"/>
      <c r="E491" s="460"/>
      <c r="F491" s="460"/>
      <c r="G491" s="460"/>
      <c r="H491" s="460"/>
      <c r="I491" s="460"/>
      <c r="J491" s="460"/>
      <c r="K491" s="460"/>
      <c r="L491" s="460"/>
      <c r="M491" s="460"/>
      <c r="N491" s="460"/>
      <c r="O491" s="460"/>
      <c r="P491" s="460"/>
      <c r="Q491" s="460"/>
      <c r="R491" s="460"/>
      <c r="S491" s="460"/>
      <c r="T491" s="460"/>
      <c r="U491" s="460"/>
      <c r="V491" s="460"/>
      <c r="W491" s="460"/>
      <c r="X491" s="460"/>
      <c r="Y491" s="460"/>
      <c r="Z491" s="460"/>
      <c r="AA491" s="460"/>
      <c r="AB491" s="460"/>
      <c r="AC491" s="459"/>
      <c r="AD491" s="460"/>
      <c r="AE491" s="460"/>
      <c r="AF491" s="460"/>
      <c r="AG491" s="460"/>
      <c r="AH491" s="460"/>
      <c r="AI491" s="460"/>
    </row>
    <row r="492" customFormat="false" ht="12.75" hidden="false" customHeight="false" outlineLevel="0" collapsed="false">
      <c r="D492" s="459"/>
      <c r="E492" s="460"/>
      <c r="F492" s="460"/>
      <c r="G492" s="460"/>
      <c r="H492" s="460"/>
      <c r="I492" s="460"/>
      <c r="J492" s="460"/>
      <c r="K492" s="460"/>
      <c r="L492" s="460"/>
      <c r="M492" s="460"/>
      <c r="N492" s="460"/>
      <c r="O492" s="460"/>
      <c r="P492" s="460"/>
      <c r="Q492" s="460"/>
      <c r="R492" s="460"/>
      <c r="S492" s="460"/>
      <c r="T492" s="460"/>
      <c r="U492" s="460"/>
      <c r="V492" s="460"/>
      <c r="W492" s="460"/>
      <c r="X492" s="460"/>
      <c r="Y492" s="460"/>
      <c r="Z492" s="460"/>
      <c r="AA492" s="460"/>
      <c r="AB492" s="460"/>
      <c r="AC492" s="459"/>
      <c r="AD492" s="460"/>
      <c r="AE492" s="460"/>
      <c r="AF492" s="460"/>
      <c r="AG492" s="460"/>
      <c r="AH492" s="460"/>
      <c r="AI492" s="460"/>
    </row>
    <row r="493" customFormat="false" ht="12.75" hidden="false" customHeight="false" outlineLevel="0" collapsed="false">
      <c r="D493" s="459"/>
      <c r="E493" s="460"/>
      <c r="F493" s="460"/>
      <c r="G493" s="460"/>
      <c r="H493" s="460"/>
      <c r="I493" s="460"/>
      <c r="J493" s="460"/>
      <c r="K493" s="460"/>
      <c r="L493" s="460"/>
      <c r="M493" s="460"/>
      <c r="N493" s="460"/>
      <c r="O493" s="460"/>
      <c r="P493" s="460"/>
      <c r="Q493" s="460"/>
      <c r="R493" s="460"/>
      <c r="S493" s="460"/>
      <c r="T493" s="460"/>
      <c r="U493" s="460"/>
      <c r="V493" s="460"/>
      <c r="W493" s="460"/>
      <c r="X493" s="460"/>
      <c r="Y493" s="460"/>
      <c r="Z493" s="460"/>
      <c r="AA493" s="460"/>
      <c r="AB493" s="460"/>
      <c r="AC493" s="459"/>
      <c r="AD493" s="460"/>
      <c r="AE493" s="460"/>
      <c r="AF493" s="460"/>
      <c r="AG493" s="460"/>
      <c r="AH493" s="460"/>
      <c r="AI493" s="460"/>
    </row>
    <row r="494" customFormat="false" ht="12.75" hidden="false" customHeight="false" outlineLevel="0" collapsed="false">
      <c r="D494" s="459"/>
      <c r="E494" s="460"/>
      <c r="F494" s="460"/>
      <c r="G494" s="460"/>
      <c r="H494" s="460"/>
      <c r="I494" s="460"/>
      <c r="J494" s="460"/>
      <c r="K494" s="460"/>
      <c r="L494" s="460"/>
      <c r="M494" s="460"/>
      <c r="N494" s="460"/>
      <c r="O494" s="460"/>
      <c r="P494" s="460"/>
      <c r="Q494" s="460"/>
      <c r="R494" s="460"/>
      <c r="S494" s="460"/>
      <c r="T494" s="460"/>
      <c r="U494" s="460"/>
      <c r="V494" s="460"/>
      <c r="W494" s="460"/>
      <c r="X494" s="460"/>
      <c r="Y494" s="460"/>
      <c r="Z494" s="460"/>
      <c r="AA494" s="460"/>
      <c r="AB494" s="460"/>
      <c r="AC494" s="459"/>
      <c r="AD494" s="460"/>
      <c r="AE494" s="460"/>
      <c r="AF494" s="460"/>
      <c r="AG494" s="460"/>
      <c r="AH494" s="460"/>
      <c r="AI494" s="460"/>
    </row>
    <row r="495" customFormat="false" ht="12.75" hidden="false" customHeight="false" outlineLevel="0" collapsed="false">
      <c r="D495" s="459"/>
      <c r="E495" s="460"/>
      <c r="F495" s="460"/>
      <c r="G495" s="460"/>
      <c r="H495" s="460"/>
      <c r="I495" s="460"/>
      <c r="J495" s="460"/>
      <c r="K495" s="460"/>
      <c r="L495" s="460"/>
      <c r="M495" s="460"/>
      <c r="N495" s="460"/>
      <c r="O495" s="460"/>
      <c r="P495" s="460"/>
      <c r="Q495" s="460"/>
      <c r="R495" s="460"/>
      <c r="S495" s="460"/>
      <c r="T495" s="460"/>
      <c r="U495" s="460"/>
      <c r="V495" s="460"/>
      <c r="W495" s="460"/>
      <c r="X495" s="460"/>
      <c r="Y495" s="460"/>
      <c r="Z495" s="460"/>
      <c r="AA495" s="460"/>
      <c r="AB495" s="460"/>
      <c r="AC495" s="459"/>
      <c r="AD495" s="460"/>
      <c r="AE495" s="460"/>
      <c r="AF495" s="460"/>
      <c r="AG495" s="460"/>
      <c r="AH495" s="460"/>
      <c r="AI495" s="460"/>
    </row>
    <row r="496" customFormat="false" ht="12.75" hidden="false" customHeight="false" outlineLevel="0" collapsed="false">
      <c r="D496" s="459"/>
      <c r="E496" s="460"/>
      <c r="F496" s="460"/>
      <c r="G496" s="460"/>
      <c r="H496" s="460"/>
      <c r="I496" s="460"/>
      <c r="J496" s="460"/>
      <c r="K496" s="460"/>
      <c r="L496" s="460"/>
      <c r="M496" s="460"/>
      <c r="N496" s="460"/>
      <c r="O496" s="460"/>
      <c r="P496" s="460"/>
      <c r="Q496" s="460"/>
      <c r="R496" s="460"/>
      <c r="S496" s="460"/>
      <c r="T496" s="460"/>
      <c r="U496" s="460"/>
      <c r="V496" s="460"/>
      <c r="W496" s="460"/>
      <c r="X496" s="460"/>
      <c r="Y496" s="460"/>
      <c r="Z496" s="460"/>
      <c r="AA496" s="460"/>
      <c r="AB496" s="460"/>
      <c r="AC496" s="459"/>
      <c r="AD496" s="460"/>
      <c r="AE496" s="460"/>
      <c r="AF496" s="460"/>
      <c r="AG496" s="460"/>
      <c r="AH496" s="460"/>
      <c r="AI496" s="460"/>
    </row>
    <row r="497" customFormat="false" ht="12.75" hidden="false" customHeight="false" outlineLevel="0" collapsed="false">
      <c r="D497" s="459"/>
      <c r="E497" s="460"/>
      <c r="F497" s="460"/>
      <c r="G497" s="460"/>
      <c r="H497" s="460"/>
      <c r="I497" s="460"/>
      <c r="J497" s="460"/>
      <c r="K497" s="460"/>
      <c r="L497" s="460"/>
      <c r="M497" s="460"/>
      <c r="N497" s="460"/>
      <c r="O497" s="460"/>
      <c r="P497" s="460"/>
      <c r="Q497" s="460"/>
      <c r="R497" s="460"/>
      <c r="S497" s="460"/>
      <c r="T497" s="460"/>
      <c r="U497" s="460"/>
      <c r="V497" s="460"/>
      <c r="W497" s="460"/>
      <c r="X497" s="460"/>
      <c r="Y497" s="460"/>
      <c r="Z497" s="460"/>
      <c r="AA497" s="460"/>
      <c r="AB497" s="460"/>
      <c r="AC497" s="459"/>
      <c r="AD497" s="460"/>
      <c r="AE497" s="460"/>
      <c r="AF497" s="460"/>
      <c r="AG497" s="460"/>
      <c r="AH497" s="460"/>
      <c r="AI497" s="460"/>
    </row>
    <row r="498" customFormat="false" ht="12.75" hidden="false" customHeight="false" outlineLevel="0" collapsed="false">
      <c r="D498" s="459"/>
      <c r="E498" s="460"/>
      <c r="F498" s="460"/>
      <c r="G498" s="460"/>
      <c r="H498" s="460"/>
      <c r="I498" s="460"/>
      <c r="J498" s="460"/>
      <c r="K498" s="460"/>
      <c r="L498" s="460"/>
      <c r="M498" s="460"/>
      <c r="N498" s="460"/>
      <c r="O498" s="460"/>
      <c r="P498" s="460"/>
      <c r="Q498" s="460"/>
      <c r="R498" s="460"/>
      <c r="S498" s="460"/>
      <c r="T498" s="460"/>
      <c r="U498" s="460"/>
      <c r="V498" s="460"/>
      <c r="W498" s="460"/>
      <c r="X498" s="460"/>
      <c r="Y498" s="460"/>
      <c r="Z498" s="460"/>
      <c r="AA498" s="460"/>
      <c r="AB498" s="460"/>
      <c r="AC498" s="459"/>
      <c r="AD498" s="460"/>
      <c r="AE498" s="460"/>
      <c r="AF498" s="460"/>
      <c r="AG498" s="460"/>
      <c r="AH498" s="460"/>
      <c r="AI498" s="460"/>
    </row>
    <row r="499" customFormat="false" ht="12.75" hidden="false" customHeight="false" outlineLevel="0" collapsed="false">
      <c r="D499" s="459"/>
      <c r="E499" s="460"/>
      <c r="F499" s="460"/>
      <c r="G499" s="460"/>
      <c r="H499" s="460"/>
      <c r="I499" s="460"/>
      <c r="J499" s="460"/>
      <c r="K499" s="460"/>
      <c r="L499" s="460"/>
      <c r="M499" s="460"/>
      <c r="N499" s="460"/>
      <c r="O499" s="460"/>
      <c r="P499" s="460"/>
      <c r="Q499" s="460"/>
      <c r="R499" s="460"/>
      <c r="S499" s="460"/>
      <c r="T499" s="460"/>
      <c r="U499" s="460"/>
      <c r="V499" s="460"/>
      <c r="W499" s="460"/>
      <c r="X499" s="460"/>
      <c r="Y499" s="460"/>
      <c r="Z499" s="460"/>
      <c r="AA499" s="460"/>
      <c r="AB499" s="460"/>
      <c r="AC499" s="459"/>
      <c r="AD499" s="460"/>
      <c r="AE499" s="460"/>
      <c r="AF499" s="460"/>
      <c r="AG499" s="460"/>
      <c r="AH499" s="460"/>
      <c r="AI499" s="460"/>
    </row>
    <row r="500" customFormat="false" ht="12.75" hidden="false" customHeight="false" outlineLevel="0" collapsed="false">
      <c r="D500" s="459"/>
      <c r="E500" s="460"/>
      <c r="F500" s="460"/>
      <c r="G500" s="460"/>
      <c r="H500" s="460"/>
      <c r="I500" s="460"/>
      <c r="J500" s="460"/>
      <c r="K500" s="460"/>
      <c r="L500" s="460"/>
      <c r="M500" s="460"/>
      <c r="N500" s="460"/>
      <c r="O500" s="460"/>
      <c r="P500" s="460"/>
      <c r="Q500" s="460"/>
      <c r="R500" s="460"/>
      <c r="S500" s="460"/>
      <c r="T500" s="460"/>
      <c r="U500" s="460"/>
      <c r="V500" s="460"/>
      <c r="W500" s="460"/>
      <c r="X500" s="460"/>
      <c r="Y500" s="460"/>
      <c r="Z500" s="460"/>
      <c r="AA500" s="460"/>
      <c r="AB500" s="460"/>
      <c r="AC500" s="459"/>
      <c r="AD500" s="460"/>
      <c r="AE500" s="460"/>
      <c r="AF500" s="460"/>
      <c r="AG500" s="460"/>
      <c r="AH500" s="460"/>
      <c r="AI500" s="46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>
                <anchor moveWithCells="true" sizeWithCells="false">
                  <from>
                    <xdr:col>0</xdr:col>
                    <xdr:colOff>261360</xdr:colOff>
                    <xdr:row>9</xdr:row>
                    <xdr:rowOff>75960</xdr:rowOff>
                  </from>
                  <to>
                    <xdr:col>2</xdr:col>
                    <xdr:colOff>110520</xdr:colOff>
                    <xdr:row>11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2">
              <controlPr defaultSize="0" print="false" autoFill="0" autoPict="0" macro="xls.Module1.CurveFetch">
                <anchor moveWithCells="true" sizeWithCells="false">
                  <from>
                    <xdr:col>0</xdr:col>
                    <xdr:colOff>261360</xdr:colOff>
                    <xdr:row>9</xdr:row>
                    <xdr:rowOff>75960</xdr:rowOff>
                  </from>
                  <to>
                    <xdr:col>2</xdr:col>
                    <xdr:colOff>110520</xdr:colOff>
                    <xdr:row>11</xdr:row>
                    <xdr:rowOff>56880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7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2" activeCellId="0" sqref="E12"/>
    </sheetView>
  </sheetViews>
  <sheetFormatPr defaultColWidth="9.13671875" defaultRowHeight="14.1" customHeight="true" zeroHeight="false" outlineLevelRow="0" outlineLevelCol="0"/>
  <cols>
    <col collapsed="false" customWidth="true" hidden="false" outlineLevel="0" max="1" min="1" style="463" width="10.99"/>
    <col collapsed="false" customWidth="true" hidden="false" outlineLevel="0" max="2" min="2" style="463" width="16.99"/>
    <col collapsed="false" customWidth="true" hidden="false" outlineLevel="0" max="3" min="3" style="463" width="18.7"/>
    <col collapsed="false" customWidth="true" hidden="false" outlineLevel="0" max="5" min="4" style="463" width="2.84"/>
    <col collapsed="false" customWidth="true" hidden="false" outlineLevel="0" max="6" min="6" style="463" width="20.7"/>
    <col collapsed="false" customWidth="true" hidden="false" outlineLevel="0" max="8" min="7" style="463" width="10.71"/>
    <col collapsed="false" customWidth="true" hidden="false" outlineLevel="0" max="9" min="9" style="463" width="6.99"/>
    <col collapsed="false" customWidth="true" hidden="false" outlineLevel="0" max="10" min="10" style="463" width="20.41"/>
    <col collapsed="false" customWidth="false" hidden="false" outlineLevel="0" max="257" min="11" style="463" width="9.14"/>
  </cols>
  <sheetData>
    <row r="1" customFormat="false" ht="15.75" hidden="false" customHeight="true" outlineLevel="0" collapsed="false">
      <c r="A1" s="464" t="s">
        <v>324</v>
      </c>
      <c r="B1" s="464"/>
      <c r="C1" s="464"/>
      <c r="D1" s="465"/>
      <c r="I1" s="2"/>
    </row>
    <row r="2" customFormat="false" ht="14.1" hidden="false" customHeight="true" outlineLevel="0" collapsed="false">
      <c r="A2" s="466"/>
      <c r="B2" s="467"/>
      <c r="C2" s="468"/>
      <c r="D2" s="465"/>
      <c r="I2" s="2"/>
    </row>
    <row r="3" customFormat="false" ht="14.1" hidden="false" customHeight="true" outlineLevel="0" collapsed="false">
      <c r="A3" s="469" t="s">
        <v>325</v>
      </c>
      <c r="B3" s="470" t="s">
        <v>326</v>
      </c>
      <c r="C3" s="468"/>
      <c r="D3" s="465"/>
      <c r="I3" s="2"/>
    </row>
    <row r="4" customFormat="false" ht="14.1" hidden="false" customHeight="true" outlineLevel="0" collapsed="false">
      <c r="A4" s="469" t="s">
        <v>327</v>
      </c>
      <c r="B4" s="470" t="s">
        <v>328</v>
      </c>
      <c r="C4" s="468"/>
      <c r="D4" s="465"/>
      <c r="I4" s="2"/>
    </row>
    <row r="5" customFormat="false" ht="14.1" hidden="false" customHeight="true" outlineLevel="0" collapsed="false">
      <c r="A5" s="469" t="s">
        <v>329</v>
      </c>
      <c r="B5" s="470" t="s">
        <v>330</v>
      </c>
      <c r="C5" s="471"/>
      <c r="D5" s="465"/>
      <c r="I5" s="2"/>
    </row>
    <row r="6" customFormat="false" ht="14.1" hidden="false" customHeight="true" outlineLevel="0" collapsed="false">
      <c r="A6" s="469" t="s">
        <v>331</v>
      </c>
      <c r="B6" s="472" t="s">
        <v>332</v>
      </c>
      <c r="D6" s="465"/>
      <c r="I6" s="2"/>
    </row>
    <row r="7" customFormat="false" ht="14.1" hidden="false" customHeight="true" outlineLevel="0" collapsed="false">
      <c r="A7" s="469" t="s">
        <v>333</v>
      </c>
      <c r="B7" s="472" t="s">
        <v>334</v>
      </c>
      <c r="D7" s="465"/>
      <c r="I7" s="2"/>
    </row>
    <row r="8" customFormat="false" ht="14.1" hidden="false" customHeight="true" outlineLevel="0" collapsed="false">
      <c r="A8" s="469"/>
      <c r="B8" s="473"/>
      <c r="D8" s="465"/>
      <c r="I8" s="2"/>
    </row>
    <row r="9" customFormat="false" ht="14.1" hidden="false" customHeight="true" outlineLevel="0" collapsed="false">
      <c r="A9" s="469"/>
      <c r="B9" s="474"/>
      <c r="D9" s="465"/>
      <c r="I9" s="2"/>
    </row>
    <row r="10" customFormat="false" ht="14.1" hidden="false" customHeight="true" outlineLevel="0" collapsed="false">
      <c r="A10" s="472"/>
      <c r="B10" s="472"/>
      <c r="D10" s="465"/>
      <c r="F10" s="475" t="s">
        <v>335</v>
      </c>
      <c r="G10" s="475"/>
      <c r="H10" s="475"/>
      <c r="I10" s="2"/>
    </row>
    <row r="11" customFormat="false" ht="14.1" hidden="false" customHeight="true" outlineLevel="0" collapsed="false">
      <c r="A11" s="472"/>
      <c r="B11" s="476" t="s">
        <v>336</v>
      </c>
      <c r="C11" s="475" t="s">
        <v>337</v>
      </c>
      <c r="D11" s="2"/>
      <c r="F11" s="477" t="s">
        <v>336</v>
      </c>
      <c r="G11" s="475" t="s">
        <v>337</v>
      </c>
      <c r="H11" s="475"/>
      <c r="I11" s="2"/>
    </row>
    <row r="12" customFormat="false" ht="14.1" hidden="false" customHeight="true" outlineLevel="0" collapsed="false">
      <c r="A12" s="472" t="n">
        <v>1</v>
      </c>
      <c r="B12" s="478" t="s">
        <v>338</v>
      </c>
      <c r="C12" s="479" t="s">
        <v>339</v>
      </c>
      <c r="D12" s="465"/>
      <c r="E12" s="463" t="n">
        <v>28</v>
      </c>
      <c r="F12" s="480" t="str">
        <f aca="false">VLOOKUP(E12,FileTable,2,FALSE())</f>
        <v>farwell_i.prn</v>
      </c>
      <c r="G12" s="481" t="str">
        <f aca="false">VLOOKUP(E12,FileTable,3,FALSE())</f>
        <v>FARWELL_I</v>
      </c>
      <c r="H12" s="482"/>
      <c r="I12" s="2"/>
      <c r="J12" s="2"/>
    </row>
    <row r="13" customFormat="false" ht="14.1" hidden="false" customHeight="true" outlineLevel="0" collapsed="false">
      <c r="A13" s="472" t="n">
        <v>2</v>
      </c>
      <c r="B13" s="483" t="s">
        <v>340</v>
      </c>
      <c r="C13" s="484" t="s">
        <v>341</v>
      </c>
      <c r="I13" s="2"/>
      <c r="J13" s="2"/>
    </row>
    <row r="14" customFormat="false" ht="14.1" hidden="false" customHeight="true" outlineLevel="0" collapsed="false">
      <c r="A14" s="463" t="n">
        <v>3</v>
      </c>
      <c r="B14" s="485" t="s">
        <v>342</v>
      </c>
      <c r="C14" s="484" t="s">
        <v>343</v>
      </c>
      <c r="I14" s="2"/>
      <c r="J14" s="2"/>
    </row>
    <row r="15" customFormat="false" ht="14.1" hidden="false" customHeight="true" outlineLevel="0" collapsed="false">
      <c r="A15" s="463" t="n">
        <v>4</v>
      </c>
      <c r="B15" s="483" t="s">
        <v>344</v>
      </c>
      <c r="C15" s="484" t="s">
        <v>345</v>
      </c>
      <c r="I15" s="2"/>
      <c r="J15" s="486"/>
    </row>
    <row r="16" customFormat="false" ht="14.1" hidden="false" customHeight="true" outlineLevel="0" collapsed="false">
      <c r="A16" s="463" t="n">
        <v>5</v>
      </c>
      <c r="B16" s="483" t="s">
        <v>346</v>
      </c>
      <c r="C16" s="484" t="s">
        <v>347</v>
      </c>
      <c r="F16" s="1" t="s">
        <v>348</v>
      </c>
      <c r="I16" s="2"/>
      <c r="J16" s="486"/>
    </row>
    <row r="17" customFormat="false" ht="14.1" hidden="false" customHeight="true" outlineLevel="0" collapsed="false">
      <c r="A17" s="463" t="n">
        <f aca="false">+A16+1</f>
        <v>6</v>
      </c>
      <c r="B17" s="483" t="s">
        <v>349</v>
      </c>
      <c r="C17" s="484" t="s">
        <v>350</v>
      </c>
      <c r="F17" s="487" t="n">
        <f aca="true">TODAY()</f>
        <v>45926</v>
      </c>
      <c r="G17" s="487"/>
      <c r="H17" s="487"/>
      <c r="I17" s="2"/>
      <c r="J17" s="2"/>
    </row>
    <row r="18" customFormat="false" ht="14.1" hidden="false" customHeight="true" outlineLevel="0" collapsed="false">
      <c r="A18" s="463" t="n">
        <f aca="false">+A17+1</f>
        <v>7</v>
      </c>
      <c r="B18" s="483" t="s">
        <v>351</v>
      </c>
      <c r="C18" s="484" t="s">
        <v>352</v>
      </c>
      <c r="G18" s="2"/>
      <c r="H18" s="486"/>
      <c r="I18" s="2"/>
      <c r="J18" s="2"/>
    </row>
    <row r="19" customFormat="false" ht="14.1" hidden="false" customHeight="true" outlineLevel="0" collapsed="false">
      <c r="A19" s="463" t="n">
        <f aca="false">+A18+1</f>
        <v>8</v>
      </c>
      <c r="B19" s="483" t="s">
        <v>353</v>
      </c>
      <c r="C19" s="484" t="s">
        <v>354</v>
      </c>
      <c r="G19" s="2"/>
      <c r="H19" s="486"/>
      <c r="I19" s="2"/>
      <c r="J19" s="2"/>
    </row>
    <row r="20" customFormat="false" ht="14.1" hidden="false" customHeight="true" outlineLevel="0" collapsed="false">
      <c r="A20" s="463" t="n">
        <f aca="false">+A19+1</f>
        <v>9</v>
      </c>
      <c r="B20" s="483" t="s">
        <v>355</v>
      </c>
      <c r="C20" s="484" t="s">
        <v>356</v>
      </c>
      <c r="F20" s="488" t="s">
        <v>357</v>
      </c>
      <c r="G20" s="489" t="n">
        <v>39</v>
      </c>
      <c r="H20" s="486"/>
      <c r="I20" s="2"/>
      <c r="J20" s="2"/>
    </row>
    <row r="21" customFormat="false" ht="14.1" hidden="false" customHeight="true" outlineLevel="0" collapsed="false">
      <c r="A21" s="463" t="n">
        <f aca="false">+A20+1</f>
        <v>10</v>
      </c>
      <c r="B21" s="483" t="s">
        <v>358</v>
      </c>
      <c r="C21" s="484" t="s">
        <v>359</v>
      </c>
      <c r="F21" s="490" t="s">
        <v>360</v>
      </c>
      <c r="G21" s="491" t="n">
        <v>29</v>
      </c>
      <c r="H21" s="486"/>
      <c r="I21" s="2"/>
      <c r="J21" s="2"/>
    </row>
    <row r="22" customFormat="false" ht="14.1" hidden="false" customHeight="true" outlineLevel="0" collapsed="false">
      <c r="A22" s="463" t="n">
        <f aca="false">+A21+1</f>
        <v>11</v>
      </c>
      <c r="B22" s="483" t="s">
        <v>361</v>
      </c>
      <c r="C22" s="484" t="s">
        <v>362</v>
      </c>
      <c r="F22" s="490" t="s">
        <v>363</v>
      </c>
      <c r="G22" s="491" t="n">
        <v>36</v>
      </c>
      <c r="H22" s="486"/>
      <c r="I22" s="2"/>
      <c r="J22" s="2"/>
    </row>
    <row r="23" customFormat="false" ht="14.1" hidden="false" customHeight="true" outlineLevel="0" collapsed="false">
      <c r="A23" s="463" t="n">
        <f aca="false">+A22+1</f>
        <v>12</v>
      </c>
      <c r="B23" s="483" t="s">
        <v>364</v>
      </c>
      <c r="C23" s="484" t="s">
        <v>365</v>
      </c>
      <c r="F23" s="492" t="s">
        <v>366</v>
      </c>
      <c r="G23" s="493" t="n">
        <v>35</v>
      </c>
      <c r="H23" s="486"/>
      <c r="I23" s="2"/>
      <c r="J23" s="2"/>
    </row>
    <row r="24" customFormat="false" ht="14.1" hidden="false" customHeight="true" outlineLevel="0" collapsed="false">
      <c r="A24" s="463" t="n">
        <v>13</v>
      </c>
      <c r="B24" s="483" t="s">
        <v>367</v>
      </c>
      <c r="C24" s="484" t="s">
        <v>368</v>
      </c>
      <c r="G24" s="2"/>
      <c r="H24" s="486"/>
      <c r="I24" s="2"/>
      <c r="J24" s="2"/>
    </row>
    <row r="25" customFormat="false" ht="14.1" hidden="false" customHeight="true" outlineLevel="0" collapsed="false">
      <c r="A25" s="463" t="n">
        <v>14</v>
      </c>
      <c r="B25" s="483" t="s">
        <v>369</v>
      </c>
      <c r="C25" s="484" t="s">
        <v>370</v>
      </c>
      <c r="G25" s="2"/>
      <c r="H25" s="486"/>
      <c r="I25" s="2"/>
      <c r="J25" s="2"/>
    </row>
    <row r="26" customFormat="false" ht="14.1" hidden="false" customHeight="true" outlineLevel="0" collapsed="false">
      <c r="A26" s="463" t="n">
        <v>15</v>
      </c>
      <c r="B26" s="483" t="s">
        <v>371</v>
      </c>
      <c r="C26" s="484" t="s">
        <v>372</v>
      </c>
      <c r="G26" s="2"/>
      <c r="H26" s="486"/>
      <c r="I26" s="2"/>
      <c r="J26" s="2"/>
    </row>
    <row r="27" customFormat="false" ht="14.1" hidden="false" customHeight="true" outlineLevel="0" collapsed="false">
      <c r="A27" s="463" t="n">
        <v>16</v>
      </c>
      <c r="B27" s="483" t="s">
        <v>373</v>
      </c>
      <c r="C27" s="484" t="s">
        <v>374</v>
      </c>
      <c r="G27" s="2"/>
      <c r="H27" s="486"/>
      <c r="I27" s="2"/>
      <c r="J27" s="2"/>
    </row>
    <row r="28" customFormat="false" ht="14.1" hidden="false" customHeight="true" outlineLevel="0" collapsed="false">
      <c r="A28" s="494" t="n">
        <v>17</v>
      </c>
      <c r="B28" s="465" t="s">
        <v>375</v>
      </c>
      <c r="C28" s="32" t="s">
        <v>376</v>
      </c>
      <c r="D28" s="483"/>
      <c r="G28" s="2"/>
      <c r="H28" s="486"/>
      <c r="I28" s="2"/>
      <c r="J28" s="2"/>
    </row>
    <row r="29" customFormat="false" ht="14.1" hidden="false" customHeight="true" outlineLevel="0" collapsed="false">
      <c r="A29" s="494" t="n">
        <v>18</v>
      </c>
      <c r="B29" s="465" t="s">
        <v>377</v>
      </c>
      <c r="C29" s="32" t="s">
        <v>378</v>
      </c>
      <c r="D29" s="483"/>
      <c r="G29" s="2"/>
      <c r="H29" s="486"/>
      <c r="I29" s="2"/>
      <c r="J29" s="2"/>
    </row>
    <row r="30" customFormat="false" ht="14.1" hidden="false" customHeight="true" outlineLevel="0" collapsed="false">
      <c r="A30" s="463" t="n">
        <v>19</v>
      </c>
      <c r="B30" s="483" t="s">
        <v>379</v>
      </c>
      <c r="C30" s="484" t="s">
        <v>380</v>
      </c>
      <c r="D30" s="483"/>
      <c r="G30" s="2"/>
      <c r="H30" s="486"/>
      <c r="I30" s="2"/>
      <c r="J30" s="2"/>
    </row>
    <row r="31" customFormat="false" ht="14.1" hidden="false" customHeight="true" outlineLevel="0" collapsed="false">
      <c r="A31" s="463" t="n">
        <v>20</v>
      </c>
      <c r="B31" s="483" t="s">
        <v>381</v>
      </c>
      <c r="C31" s="32" t="s">
        <v>382</v>
      </c>
      <c r="D31" s="483"/>
      <c r="G31" s="2"/>
      <c r="H31" s="486"/>
      <c r="I31" s="2"/>
      <c r="J31" s="2"/>
    </row>
    <row r="32" customFormat="false" ht="14.1" hidden="false" customHeight="true" outlineLevel="0" collapsed="false">
      <c r="A32" s="463" t="n">
        <v>21</v>
      </c>
      <c r="B32" s="483" t="s">
        <v>383</v>
      </c>
      <c r="C32" s="32" t="s">
        <v>384</v>
      </c>
      <c r="D32" s="483"/>
      <c r="G32" s="2"/>
      <c r="H32" s="486"/>
      <c r="I32" s="2"/>
      <c r="J32" s="2"/>
    </row>
    <row r="33" customFormat="false" ht="14.1" hidden="false" customHeight="true" outlineLevel="0" collapsed="false">
      <c r="A33" s="463" t="n">
        <v>22</v>
      </c>
      <c r="B33" s="483" t="s">
        <v>385</v>
      </c>
      <c r="C33" s="32" t="s">
        <v>386</v>
      </c>
      <c r="D33" s="483"/>
      <c r="G33" s="2"/>
      <c r="H33" s="486"/>
      <c r="I33" s="2"/>
      <c r="J33" s="2"/>
    </row>
    <row r="34" customFormat="false" ht="14.1" hidden="false" customHeight="true" outlineLevel="0" collapsed="false">
      <c r="A34" s="463" t="n">
        <v>23</v>
      </c>
      <c r="B34" s="483" t="s">
        <v>387</v>
      </c>
      <c r="C34" s="32" t="s">
        <v>388</v>
      </c>
      <c r="D34" s="483"/>
      <c r="G34" s="2"/>
      <c r="H34" s="486"/>
      <c r="I34" s="2"/>
      <c r="J34" s="2"/>
    </row>
    <row r="35" customFormat="false" ht="14.1" hidden="false" customHeight="true" outlineLevel="0" collapsed="false">
      <c r="A35" s="463" t="n">
        <v>24</v>
      </c>
      <c r="B35" s="465" t="s">
        <v>389</v>
      </c>
      <c r="C35" s="32" t="s">
        <v>390</v>
      </c>
      <c r="D35" s="465"/>
      <c r="G35" s="2"/>
      <c r="H35" s="486"/>
      <c r="I35" s="2"/>
      <c r="J35" s="2"/>
    </row>
    <row r="36" customFormat="false" ht="14.1" hidden="false" customHeight="true" outlineLevel="0" collapsed="false">
      <c r="A36" s="463" t="n">
        <v>25</v>
      </c>
      <c r="B36" s="465" t="s">
        <v>391</v>
      </c>
      <c r="C36" s="32" t="s">
        <v>392</v>
      </c>
      <c r="G36" s="2"/>
      <c r="H36" s="486"/>
      <c r="I36" s="2"/>
    </row>
    <row r="37" customFormat="false" ht="14.1" hidden="false" customHeight="true" outlineLevel="0" collapsed="false">
      <c r="A37" s="463" t="n">
        <v>26</v>
      </c>
      <c r="B37" s="465" t="s">
        <v>393</v>
      </c>
      <c r="C37" s="32" t="s">
        <v>394</v>
      </c>
      <c r="G37" s="2"/>
      <c r="H37" s="486"/>
      <c r="I37" s="2"/>
      <c r="J37" s="2"/>
    </row>
    <row r="38" customFormat="false" ht="14.1" hidden="false" customHeight="true" outlineLevel="0" collapsed="false">
      <c r="A38" s="463" t="n">
        <v>27</v>
      </c>
      <c r="B38" s="495" t="s">
        <v>395</v>
      </c>
      <c r="C38" s="32" t="s">
        <v>396</v>
      </c>
      <c r="G38" s="2"/>
      <c r="H38" s="486"/>
      <c r="I38" s="2"/>
      <c r="J38" s="2"/>
    </row>
    <row r="39" customFormat="false" ht="14.1" hidden="false" customHeight="true" outlineLevel="0" collapsed="false">
      <c r="A39" s="463" t="n">
        <v>28</v>
      </c>
      <c r="B39" s="465" t="s">
        <v>397</v>
      </c>
      <c r="C39" s="32" t="s">
        <v>398</v>
      </c>
      <c r="G39" s="2"/>
      <c r="H39" s="486"/>
      <c r="I39" s="2"/>
      <c r="J39" s="2"/>
    </row>
    <row r="40" customFormat="false" ht="14.1" hidden="false" customHeight="true" outlineLevel="0" collapsed="false">
      <c r="B40" s="465"/>
      <c r="C40" s="32"/>
      <c r="G40" s="2"/>
      <c r="H40" s="486"/>
      <c r="I40" s="2"/>
      <c r="J40" s="2"/>
    </row>
    <row r="41" customFormat="false" ht="14.1" hidden="false" customHeight="true" outlineLevel="0" collapsed="false">
      <c r="B41" s="465"/>
      <c r="C41" s="32"/>
      <c r="G41" s="2"/>
      <c r="H41" s="486"/>
      <c r="I41" s="2"/>
      <c r="J41" s="2"/>
    </row>
    <row r="42" customFormat="false" ht="14.1" hidden="false" customHeight="true" outlineLevel="0" collapsed="false">
      <c r="B42" s="465"/>
      <c r="C42" s="32"/>
      <c r="G42" s="2"/>
      <c r="H42" s="486"/>
      <c r="I42" s="2"/>
      <c r="J42" s="2"/>
    </row>
    <row r="43" customFormat="false" ht="14.1" hidden="false" customHeight="true" outlineLevel="0" collapsed="false">
      <c r="B43" s="465"/>
      <c r="C43" s="32"/>
      <c r="G43" s="2"/>
      <c r="H43" s="486"/>
      <c r="I43" s="2"/>
    </row>
    <row r="44" customFormat="false" ht="14.1" hidden="false" customHeight="true" outlineLevel="0" collapsed="false">
      <c r="B44" s="465"/>
      <c r="C44" s="32"/>
      <c r="G44" s="2"/>
      <c r="H44" s="486"/>
      <c r="I44" s="2"/>
    </row>
    <row r="45" customFormat="false" ht="14.1" hidden="false" customHeight="true" outlineLevel="0" collapsed="false">
      <c r="B45" s="465"/>
      <c r="C45" s="32"/>
      <c r="G45" s="2"/>
      <c r="H45" s="486"/>
      <c r="I45" s="2"/>
    </row>
    <row r="46" customFormat="false" ht="14.1" hidden="false" customHeight="true" outlineLevel="0" collapsed="false">
      <c r="B46" s="465"/>
      <c r="C46" s="32"/>
      <c r="G46" s="2"/>
      <c r="H46" s="486"/>
    </row>
    <row r="47" customFormat="false" ht="14.1" hidden="false" customHeight="true" outlineLevel="0" collapsed="false">
      <c r="B47" s="465"/>
      <c r="C47" s="32"/>
      <c r="G47" s="2"/>
      <c r="H47" s="486"/>
    </row>
    <row r="48" customFormat="false" ht="14.1" hidden="false" customHeight="true" outlineLevel="0" collapsed="false">
      <c r="B48" s="465"/>
      <c r="C48" s="32"/>
      <c r="G48" s="2"/>
      <c r="H48" s="486"/>
    </row>
    <row r="49" customFormat="false" ht="14.1" hidden="false" customHeight="true" outlineLevel="0" collapsed="false">
      <c r="B49" s="465"/>
      <c r="C49" s="32"/>
      <c r="G49" s="2"/>
      <c r="H49" s="486"/>
    </row>
    <row r="50" customFormat="false" ht="14.1" hidden="false" customHeight="true" outlineLevel="0" collapsed="false">
      <c r="B50" s="465"/>
      <c r="C50" s="32"/>
      <c r="G50" s="2"/>
      <c r="H50" s="486"/>
    </row>
    <row r="51" customFormat="false" ht="14.1" hidden="false" customHeight="true" outlineLevel="0" collapsed="false">
      <c r="B51" s="465"/>
      <c r="C51" s="32"/>
      <c r="G51" s="2"/>
      <c r="H51" s="486"/>
    </row>
    <row r="52" customFormat="false" ht="14.1" hidden="false" customHeight="true" outlineLevel="0" collapsed="false">
      <c r="B52" s="465"/>
      <c r="C52" s="465"/>
      <c r="G52" s="2"/>
      <c r="H52" s="486"/>
    </row>
    <row r="53" customFormat="false" ht="14.1" hidden="false" customHeight="true" outlineLevel="0" collapsed="false">
      <c r="B53" s="465"/>
      <c r="C53" s="496"/>
      <c r="D53" s="465"/>
      <c r="G53" s="2"/>
      <c r="H53" s="486"/>
    </row>
    <row r="54" customFormat="false" ht="14.1" hidden="false" customHeight="true" outlineLevel="0" collapsed="false">
      <c r="B54" s="465"/>
      <c r="C54" s="496"/>
      <c r="D54" s="465"/>
      <c r="G54" s="2"/>
      <c r="H54" s="486"/>
    </row>
    <row r="55" customFormat="false" ht="14.1" hidden="false" customHeight="true" outlineLevel="0" collapsed="false">
      <c r="B55" s="465"/>
      <c r="C55" s="496"/>
      <c r="D55" s="465"/>
      <c r="G55" s="2"/>
      <c r="H55" s="486"/>
    </row>
    <row r="56" customFormat="false" ht="14.1" hidden="false" customHeight="true" outlineLevel="0" collapsed="false">
      <c r="B56" s="465"/>
      <c r="C56" s="496"/>
      <c r="D56" s="465"/>
      <c r="G56" s="2"/>
      <c r="H56" s="486"/>
    </row>
    <row r="57" customFormat="false" ht="14.1" hidden="false" customHeight="true" outlineLevel="0" collapsed="false">
      <c r="B57" s="32"/>
      <c r="C57" s="496"/>
      <c r="D57" s="465"/>
      <c r="G57" s="2"/>
      <c r="H57" s="486"/>
    </row>
    <row r="58" customFormat="false" ht="14.1" hidden="false" customHeight="true" outlineLevel="0" collapsed="false">
      <c r="B58" s="465"/>
      <c r="C58" s="496"/>
      <c r="D58" s="465"/>
      <c r="G58" s="2"/>
      <c r="H58" s="486"/>
    </row>
    <row r="59" customFormat="false" ht="14.1" hidden="false" customHeight="true" outlineLevel="0" collapsed="false">
      <c r="B59" s="465"/>
      <c r="C59" s="496"/>
      <c r="D59" s="465"/>
      <c r="G59" s="2"/>
      <c r="H59" s="486"/>
    </row>
    <row r="60" customFormat="false" ht="14.1" hidden="false" customHeight="true" outlineLevel="0" collapsed="false">
      <c r="B60" s="465"/>
      <c r="C60" s="496"/>
      <c r="D60" s="465"/>
      <c r="G60" s="2"/>
      <c r="H60" s="486"/>
    </row>
    <row r="61" customFormat="false" ht="14.1" hidden="false" customHeight="true" outlineLevel="0" collapsed="false">
      <c r="B61" s="465"/>
      <c r="C61" s="496"/>
      <c r="D61" s="465"/>
      <c r="G61" s="2"/>
      <c r="H61" s="486"/>
    </row>
    <row r="62" customFormat="false" ht="14.1" hidden="false" customHeight="true" outlineLevel="0" collapsed="false">
      <c r="B62" s="32"/>
      <c r="C62" s="465"/>
      <c r="D62" s="465"/>
      <c r="G62" s="2"/>
      <c r="H62" s="486"/>
    </row>
    <row r="63" customFormat="false" ht="14.1" hidden="false" customHeight="true" outlineLevel="0" collapsed="false">
      <c r="B63" s="2"/>
      <c r="G63" s="2"/>
      <c r="H63" s="486"/>
    </row>
    <row r="64" customFormat="false" ht="14.1" hidden="false" customHeight="true" outlineLevel="0" collapsed="false">
      <c r="B64" s="2"/>
      <c r="G64" s="2"/>
      <c r="H64" s="486"/>
    </row>
    <row r="65" customFormat="false" ht="14.1" hidden="false" customHeight="true" outlineLevel="0" collapsed="false">
      <c r="B65" s="2"/>
    </row>
    <row r="66" customFormat="false" ht="14.1" hidden="false" customHeight="true" outlineLevel="0" collapsed="false">
      <c r="B66" s="2"/>
    </row>
    <row r="67" customFormat="false" ht="14.1" hidden="false" customHeight="true" outlineLevel="0" collapsed="false">
      <c r="B67" s="2"/>
    </row>
    <row r="68" customFormat="false" ht="14.1" hidden="false" customHeight="true" outlineLevel="0" collapsed="false">
      <c r="B68" s="2"/>
    </row>
    <row r="69" customFormat="false" ht="14.1" hidden="false" customHeight="true" outlineLevel="0" collapsed="false">
      <c r="B69" s="2"/>
    </row>
    <row r="70" customFormat="false" ht="14.1" hidden="false" customHeight="true" outlineLevel="0" collapsed="false">
      <c r="B70" s="2"/>
    </row>
    <row r="71" customFormat="false" ht="14.1" hidden="false" customHeight="true" outlineLevel="0" collapsed="false">
      <c r="B71" s="2"/>
    </row>
    <row r="72" customFormat="false" ht="14.1" hidden="false" customHeight="true" outlineLevel="0" collapsed="false">
      <c r="B72" s="2"/>
    </row>
  </sheetData>
  <mergeCells count="4">
    <mergeCell ref="A1:C1"/>
    <mergeCell ref="F10:H10"/>
    <mergeCell ref="G11:H11"/>
    <mergeCell ref="F17:H17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xls.UpLoad Macro.CopyCurves">
                <anchor moveWithCells="true" sizeWithCells="false">
                  <from>
                    <xdr:col>5</xdr:col>
                    <xdr:colOff>111240</xdr:colOff>
                    <xdr:row>1</xdr:row>
                    <xdr:rowOff>18720</xdr:rowOff>
                  </from>
                  <to>
                    <xdr:col>6</xdr:col>
                    <xdr:colOff>30960</xdr:colOff>
                    <xdr:row>2</xdr:row>
                    <xdr:rowOff>76320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E156"/>
  <sheetViews>
    <sheetView showFormulas="false" showGridLines="true" showRowColHeaders="true" showZeros="true" rightToLeft="false" tabSelected="false" showOutlineSymbols="true" defaultGridColor="true" view="normal" topLeftCell="A90" colorId="64" zoomScale="100" zoomScaleNormal="100" zoomScalePageLayoutView="100" workbookViewId="0">
      <selection pane="topLeft" activeCell="C99" activeCellId="0" sqref="C9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7"/>
    <col collapsed="false" customWidth="true" hidden="false" outlineLevel="0" max="4" min="3" style="0" width="25.7"/>
    <col collapsed="false" customWidth="true" hidden="false" outlineLevel="0" max="5" min="5" style="0" width="12.7"/>
  </cols>
  <sheetData>
    <row r="1" customFormat="false" ht="13.5" hidden="false" customHeight="false" outlineLevel="0" collapsed="false"/>
    <row r="2" customFormat="false" ht="15.75" hidden="false" customHeight="false" outlineLevel="0" collapsed="false">
      <c r="B2" s="497" t="s">
        <v>399</v>
      </c>
      <c r="C2" s="497"/>
      <c r="D2" s="497"/>
    </row>
    <row r="3" customFormat="false" ht="14.25" hidden="false" customHeight="false" outlineLevel="0" collapsed="false">
      <c r="B3" s="498"/>
      <c r="C3" s="499"/>
      <c r="D3" s="500"/>
    </row>
    <row r="4" customFormat="false" ht="14.25" hidden="false" customHeight="false" outlineLevel="0" collapsed="false">
      <c r="B4" s="501" t="n">
        <v>1</v>
      </c>
      <c r="C4" s="502" t="s">
        <v>298</v>
      </c>
      <c r="D4" s="503" t="s">
        <v>400</v>
      </c>
      <c r="E4" s="504"/>
    </row>
    <row r="5" customFormat="false" ht="14.25" hidden="false" customHeight="false" outlineLevel="0" collapsed="false">
      <c r="B5" s="501" t="n">
        <v>2</v>
      </c>
      <c r="C5" s="502" t="s">
        <v>297</v>
      </c>
      <c r="D5" s="503" t="s">
        <v>401</v>
      </c>
      <c r="E5" s="504"/>
    </row>
    <row r="6" customFormat="false" ht="14.25" hidden="false" customHeight="false" outlineLevel="0" collapsed="false">
      <c r="B6" s="501" t="n">
        <v>3</v>
      </c>
      <c r="C6" s="502" t="s">
        <v>402</v>
      </c>
      <c r="D6" s="503" t="s">
        <v>403</v>
      </c>
      <c r="E6" s="504"/>
    </row>
    <row r="7" customFormat="false" ht="14.25" hidden="false" customHeight="false" outlineLevel="0" collapsed="false">
      <c r="B7" s="501" t="n">
        <v>4</v>
      </c>
      <c r="C7" s="502" t="s">
        <v>404</v>
      </c>
      <c r="D7" s="503" t="s">
        <v>405</v>
      </c>
      <c r="E7" s="504"/>
    </row>
    <row r="8" customFormat="false" ht="14.25" hidden="false" customHeight="false" outlineLevel="0" collapsed="false">
      <c r="B8" s="501" t="n">
        <v>5</v>
      </c>
      <c r="C8" s="502" t="s">
        <v>406</v>
      </c>
      <c r="D8" s="503" t="s">
        <v>407</v>
      </c>
      <c r="E8" s="504"/>
    </row>
    <row r="9" customFormat="false" ht="14.25" hidden="false" customHeight="false" outlineLevel="0" collapsed="false">
      <c r="B9" s="501" t="n">
        <v>6</v>
      </c>
      <c r="C9" s="502"/>
      <c r="D9" s="503" t="s">
        <v>408</v>
      </c>
      <c r="E9" s="504"/>
    </row>
    <row r="10" customFormat="false" ht="14.25" hidden="false" customHeight="false" outlineLevel="0" collapsed="false">
      <c r="B10" s="501" t="n">
        <v>7</v>
      </c>
      <c r="C10" s="502"/>
      <c r="D10" s="503" t="s">
        <v>408</v>
      </c>
      <c r="E10" s="504"/>
    </row>
    <row r="11" customFormat="false" ht="14.25" hidden="false" customHeight="false" outlineLevel="0" collapsed="false">
      <c r="B11" s="501" t="n">
        <v>8</v>
      </c>
      <c r="C11" s="502"/>
      <c r="D11" s="503" t="s">
        <v>408</v>
      </c>
      <c r="E11" s="504"/>
    </row>
    <row r="12" customFormat="false" ht="14.25" hidden="false" customHeight="false" outlineLevel="0" collapsed="false">
      <c r="B12" s="501" t="n">
        <v>9</v>
      </c>
      <c r="C12" s="502"/>
      <c r="D12" s="503" t="s">
        <v>408</v>
      </c>
      <c r="E12" s="504"/>
    </row>
    <row r="13" customFormat="false" ht="14.25" hidden="false" customHeight="false" outlineLevel="0" collapsed="false">
      <c r="B13" s="501" t="n">
        <v>10</v>
      </c>
      <c r="C13" s="502"/>
      <c r="D13" s="503" t="s">
        <v>408</v>
      </c>
      <c r="E13" s="504"/>
    </row>
    <row r="14" customFormat="false" ht="15" hidden="false" customHeight="false" outlineLevel="0" collapsed="false">
      <c r="B14" s="505"/>
      <c r="C14" s="506"/>
      <c r="D14" s="507"/>
      <c r="E14" s="504"/>
    </row>
    <row r="15" customFormat="false" ht="15" hidden="false" customHeight="false" outlineLevel="0" collapsed="false">
      <c r="B15" s="508"/>
      <c r="C15" s="508"/>
      <c r="D15" s="508"/>
    </row>
    <row r="16" customFormat="false" ht="15.75" hidden="false" customHeight="false" outlineLevel="0" collapsed="false">
      <c r="B16" s="509" t="s">
        <v>409</v>
      </c>
      <c r="C16" s="509"/>
      <c r="D16" s="509"/>
    </row>
    <row r="17" customFormat="false" ht="14.25" hidden="false" customHeight="false" outlineLevel="0" collapsed="false">
      <c r="B17" s="498"/>
      <c r="C17" s="499"/>
      <c r="D17" s="500"/>
    </row>
    <row r="18" customFormat="false" ht="14.25" hidden="false" customHeight="false" outlineLevel="0" collapsed="false">
      <c r="B18" s="510" t="n">
        <v>1</v>
      </c>
      <c r="C18" s="499" t="s">
        <v>410</v>
      </c>
      <c r="D18" s="511" t="s">
        <v>411</v>
      </c>
    </row>
    <row r="19" customFormat="false" ht="14.25" hidden="false" customHeight="false" outlineLevel="0" collapsed="false">
      <c r="B19" s="510" t="n">
        <v>2</v>
      </c>
      <c r="C19" s="499" t="s">
        <v>412</v>
      </c>
      <c r="D19" s="500" t="s">
        <v>413</v>
      </c>
    </row>
    <row r="20" customFormat="false" ht="14.25" hidden="false" customHeight="false" outlineLevel="0" collapsed="false">
      <c r="B20" s="510" t="n">
        <v>3</v>
      </c>
      <c r="C20" s="499" t="s">
        <v>414</v>
      </c>
      <c r="D20" s="500" t="s">
        <v>415</v>
      </c>
    </row>
    <row r="21" customFormat="false" ht="14.25" hidden="false" customHeight="false" outlineLevel="0" collapsed="false">
      <c r="B21" s="510" t="n">
        <v>4</v>
      </c>
      <c r="C21" s="499" t="s">
        <v>416</v>
      </c>
      <c r="D21" s="500" t="s">
        <v>417</v>
      </c>
    </row>
    <row r="22" customFormat="false" ht="14.25" hidden="false" customHeight="false" outlineLevel="0" collapsed="false">
      <c r="B22" s="510" t="n">
        <v>5</v>
      </c>
      <c r="C22" s="499" t="s">
        <v>418</v>
      </c>
      <c r="D22" s="500" t="s">
        <v>419</v>
      </c>
    </row>
    <row r="23" customFormat="false" ht="14.25" hidden="false" customHeight="false" outlineLevel="0" collapsed="false">
      <c r="B23" s="510" t="n">
        <v>6</v>
      </c>
      <c r="C23" s="499" t="s">
        <v>420</v>
      </c>
      <c r="D23" s="500" t="s">
        <v>421</v>
      </c>
    </row>
    <row r="24" customFormat="false" ht="14.25" hidden="false" customHeight="false" outlineLevel="0" collapsed="false">
      <c r="B24" s="510" t="n">
        <v>7</v>
      </c>
      <c r="C24" s="499" t="s">
        <v>422</v>
      </c>
      <c r="D24" s="500" t="s">
        <v>423</v>
      </c>
    </row>
    <row r="25" customFormat="false" ht="14.25" hidden="false" customHeight="false" outlineLevel="0" collapsed="false">
      <c r="B25" s="510" t="n">
        <v>8</v>
      </c>
      <c r="C25" s="499" t="s">
        <v>206</v>
      </c>
      <c r="D25" s="500" t="s">
        <v>424</v>
      </c>
    </row>
    <row r="26" customFormat="false" ht="14.25" hidden="false" customHeight="false" outlineLevel="0" collapsed="false">
      <c r="B26" s="510" t="n">
        <v>9</v>
      </c>
      <c r="C26" s="499" t="s">
        <v>425</v>
      </c>
      <c r="D26" s="500" t="s">
        <v>426</v>
      </c>
    </row>
    <row r="27" customFormat="false" ht="14.25" hidden="false" customHeight="false" outlineLevel="0" collapsed="false">
      <c r="B27" s="510" t="n">
        <v>10</v>
      </c>
      <c r="C27" s="499" t="s">
        <v>427</v>
      </c>
      <c r="D27" s="500" t="s">
        <v>428</v>
      </c>
    </row>
    <row r="28" customFormat="false" ht="14.25" hidden="false" customHeight="false" outlineLevel="0" collapsed="false">
      <c r="B28" s="510" t="n">
        <v>11</v>
      </c>
      <c r="C28" s="499"/>
      <c r="D28" s="500" t="s">
        <v>408</v>
      </c>
    </row>
    <row r="29" customFormat="false" ht="14.25" hidden="false" customHeight="false" outlineLevel="0" collapsed="false">
      <c r="B29" s="510" t="n">
        <v>12</v>
      </c>
      <c r="C29" s="499"/>
      <c r="D29" s="500" t="s">
        <v>408</v>
      </c>
    </row>
    <row r="30" customFormat="false" ht="15" hidden="false" customHeight="false" outlineLevel="0" collapsed="false">
      <c r="B30" s="512"/>
      <c r="C30" s="513"/>
      <c r="D30" s="514"/>
    </row>
    <row r="31" customFormat="false" ht="15" hidden="false" customHeight="false" outlineLevel="0" collapsed="false">
      <c r="B31" s="508"/>
      <c r="C31" s="508"/>
      <c r="D31" s="508"/>
    </row>
    <row r="32" customFormat="false" ht="15.75" hidden="false" customHeight="false" outlineLevel="0" collapsed="false">
      <c r="B32" s="515" t="s">
        <v>429</v>
      </c>
      <c r="C32" s="515"/>
      <c r="D32" s="515"/>
    </row>
    <row r="33" customFormat="false" ht="14.25" hidden="false" customHeight="false" outlineLevel="0" collapsed="false">
      <c r="B33" s="498"/>
      <c r="C33" s="499"/>
      <c r="D33" s="500"/>
    </row>
    <row r="34" customFormat="false" ht="14.25" hidden="false" customHeight="false" outlineLevel="0" collapsed="false">
      <c r="B34" s="510" t="n">
        <v>1</v>
      </c>
      <c r="C34" s="499" t="s">
        <v>190</v>
      </c>
      <c r="D34" s="511" t="s">
        <v>430</v>
      </c>
    </row>
    <row r="35" customFormat="false" ht="14.25" hidden="false" customHeight="false" outlineLevel="0" collapsed="false">
      <c r="B35" s="510" t="n">
        <v>2</v>
      </c>
      <c r="C35" s="499" t="s">
        <v>431</v>
      </c>
      <c r="D35" s="511" t="s">
        <v>432</v>
      </c>
    </row>
    <row r="36" customFormat="false" ht="14.25" hidden="false" customHeight="false" outlineLevel="0" collapsed="false">
      <c r="B36" s="510" t="n">
        <v>3</v>
      </c>
      <c r="C36" s="499" t="s">
        <v>433</v>
      </c>
      <c r="D36" s="511" t="s">
        <v>434</v>
      </c>
    </row>
    <row r="37" customFormat="false" ht="14.25" hidden="false" customHeight="false" outlineLevel="0" collapsed="false">
      <c r="B37" s="510" t="n">
        <v>4</v>
      </c>
      <c r="C37" s="502" t="s">
        <v>435</v>
      </c>
      <c r="D37" s="503" t="s">
        <v>435</v>
      </c>
    </row>
    <row r="38" customFormat="false" ht="14.25" hidden="false" customHeight="false" outlineLevel="0" collapsed="false">
      <c r="B38" s="510" t="n">
        <v>5</v>
      </c>
      <c r="C38" s="502" t="s">
        <v>436</v>
      </c>
      <c r="D38" s="503" t="s">
        <v>436</v>
      </c>
    </row>
    <row r="39" customFormat="false" ht="14.25" hidden="false" customHeight="false" outlineLevel="0" collapsed="false">
      <c r="B39" s="510" t="n">
        <v>6</v>
      </c>
      <c r="C39" s="502" t="s">
        <v>437</v>
      </c>
      <c r="D39" s="503" t="s">
        <v>437</v>
      </c>
    </row>
    <row r="40" customFormat="false" ht="14.25" hidden="false" customHeight="false" outlineLevel="0" collapsed="false">
      <c r="B40" s="510" t="n">
        <v>7</v>
      </c>
      <c r="C40" s="502" t="s">
        <v>438</v>
      </c>
      <c r="D40" s="503" t="s">
        <v>438</v>
      </c>
    </row>
    <row r="41" customFormat="false" ht="14.25" hidden="false" customHeight="false" outlineLevel="0" collapsed="false">
      <c r="B41" s="510" t="n">
        <v>8</v>
      </c>
      <c r="C41" s="502" t="s">
        <v>439</v>
      </c>
      <c r="D41" s="503" t="s">
        <v>439</v>
      </c>
    </row>
    <row r="42" customFormat="false" ht="14.25" hidden="false" customHeight="false" outlineLevel="0" collapsed="false">
      <c r="B42" s="510" t="n">
        <v>9</v>
      </c>
      <c r="C42" s="502" t="s">
        <v>143</v>
      </c>
      <c r="D42" s="503" t="s">
        <v>143</v>
      </c>
    </row>
    <row r="43" customFormat="false" ht="14.25" hidden="false" customHeight="false" outlineLevel="0" collapsed="false">
      <c r="B43" s="510" t="n">
        <v>10</v>
      </c>
      <c r="C43" s="502" t="s">
        <v>440</v>
      </c>
      <c r="D43" s="503" t="s">
        <v>440</v>
      </c>
    </row>
    <row r="44" customFormat="false" ht="14.25" hidden="false" customHeight="false" outlineLevel="0" collapsed="false">
      <c r="B44" s="510" t="n">
        <v>11</v>
      </c>
      <c r="C44" s="502" t="s">
        <v>441</v>
      </c>
      <c r="D44" s="503" t="s">
        <v>441</v>
      </c>
    </row>
    <row r="45" customFormat="false" ht="14.25" hidden="false" customHeight="false" outlineLevel="0" collapsed="false">
      <c r="B45" s="510" t="n">
        <v>12</v>
      </c>
      <c r="C45" s="502" t="s">
        <v>442</v>
      </c>
      <c r="D45" s="503" t="s">
        <v>442</v>
      </c>
    </row>
    <row r="46" customFormat="false" ht="14.25" hidden="false" customHeight="false" outlineLevel="0" collapsed="false">
      <c r="B46" s="510" t="n">
        <v>13</v>
      </c>
      <c r="C46" s="502" t="s">
        <v>443</v>
      </c>
      <c r="D46" s="503" t="s">
        <v>443</v>
      </c>
    </row>
    <row r="47" customFormat="false" ht="14.25" hidden="false" customHeight="false" outlineLevel="0" collapsed="false">
      <c r="B47" s="510" t="n">
        <v>14</v>
      </c>
      <c r="C47" s="502" t="s">
        <v>444</v>
      </c>
      <c r="D47" s="503" t="s">
        <v>444</v>
      </c>
    </row>
    <row r="48" customFormat="false" ht="14.25" hidden="false" customHeight="false" outlineLevel="0" collapsed="false">
      <c r="B48" s="510" t="n">
        <v>15</v>
      </c>
      <c r="C48" s="502" t="s">
        <v>445</v>
      </c>
      <c r="D48" s="503" t="s">
        <v>445</v>
      </c>
    </row>
    <row r="49" customFormat="false" ht="14.25" hidden="false" customHeight="false" outlineLevel="0" collapsed="false">
      <c r="B49" s="510" t="n">
        <v>16</v>
      </c>
      <c r="C49" s="502" t="s">
        <v>446</v>
      </c>
      <c r="D49" s="503" t="s">
        <v>446</v>
      </c>
    </row>
    <row r="50" customFormat="false" ht="14.25" hidden="false" customHeight="false" outlineLevel="0" collapsed="false">
      <c r="B50" s="510" t="n">
        <v>17</v>
      </c>
      <c r="C50" s="502" t="s">
        <v>447</v>
      </c>
      <c r="D50" s="503" t="s">
        <v>447</v>
      </c>
    </row>
    <row r="51" customFormat="false" ht="14.25" hidden="false" customHeight="false" outlineLevel="0" collapsed="false">
      <c r="B51" s="510" t="n">
        <v>18</v>
      </c>
      <c r="C51" s="502" t="s">
        <v>448</v>
      </c>
      <c r="D51" s="503" t="s">
        <v>448</v>
      </c>
    </row>
    <row r="52" customFormat="false" ht="14.25" hidden="false" customHeight="false" outlineLevel="0" collapsed="false">
      <c r="B52" s="510" t="n">
        <v>19</v>
      </c>
      <c r="C52" s="502" t="s">
        <v>449</v>
      </c>
      <c r="D52" s="503" t="s">
        <v>449</v>
      </c>
    </row>
    <row r="53" customFormat="false" ht="14.25" hidden="false" customHeight="false" outlineLevel="0" collapsed="false">
      <c r="B53" s="510" t="n">
        <v>20</v>
      </c>
      <c r="C53" s="502" t="s">
        <v>450</v>
      </c>
      <c r="D53" s="503" t="s">
        <v>450</v>
      </c>
    </row>
    <row r="54" customFormat="false" ht="14.25" hidden="false" customHeight="false" outlineLevel="0" collapsed="false">
      <c r="B54" s="510" t="n">
        <v>21</v>
      </c>
      <c r="C54" s="502" t="s">
        <v>451</v>
      </c>
      <c r="D54" s="503" t="s">
        <v>451</v>
      </c>
    </row>
    <row r="55" customFormat="false" ht="14.25" hidden="false" customHeight="false" outlineLevel="0" collapsed="false">
      <c r="B55" s="510" t="n">
        <v>22</v>
      </c>
      <c r="C55" s="502" t="s">
        <v>452</v>
      </c>
      <c r="D55" s="503" t="s">
        <v>452</v>
      </c>
    </row>
    <row r="56" customFormat="false" ht="14.25" hidden="false" customHeight="false" outlineLevel="0" collapsed="false">
      <c r="B56" s="510" t="n">
        <v>23</v>
      </c>
      <c r="C56" s="502" t="s">
        <v>453</v>
      </c>
      <c r="D56" s="503" t="s">
        <v>453</v>
      </c>
    </row>
    <row r="57" customFormat="false" ht="14.25" hidden="false" customHeight="false" outlineLevel="0" collapsed="false">
      <c r="B57" s="510" t="n">
        <v>24</v>
      </c>
      <c r="C57" s="516" t="s">
        <v>454</v>
      </c>
      <c r="D57" s="503" t="s">
        <v>454</v>
      </c>
    </row>
    <row r="58" customFormat="false" ht="14.25" hidden="false" customHeight="false" outlineLevel="0" collapsed="false">
      <c r="B58" s="510" t="n">
        <v>25</v>
      </c>
      <c r="C58" s="502" t="s">
        <v>455</v>
      </c>
      <c r="D58" s="503" t="s">
        <v>455</v>
      </c>
    </row>
    <row r="59" customFormat="false" ht="14.25" hidden="false" customHeight="false" outlineLevel="0" collapsed="false">
      <c r="B59" s="510" t="n">
        <v>26</v>
      </c>
      <c r="C59" s="502" t="s">
        <v>456</v>
      </c>
      <c r="D59" s="503" t="s">
        <v>456</v>
      </c>
    </row>
    <row r="60" customFormat="false" ht="14.25" hidden="false" customHeight="false" outlineLevel="0" collapsed="false">
      <c r="B60" s="510" t="n">
        <v>27</v>
      </c>
      <c r="C60" s="502" t="s">
        <v>457</v>
      </c>
      <c r="D60" s="503" t="s">
        <v>457</v>
      </c>
    </row>
    <row r="61" customFormat="false" ht="14.25" hidden="false" customHeight="false" outlineLevel="0" collapsed="false">
      <c r="B61" s="510" t="n">
        <v>28</v>
      </c>
      <c r="C61" s="502" t="s">
        <v>458</v>
      </c>
      <c r="D61" s="503" t="s">
        <v>458</v>
      </c>
    </row>
    <row r="62" customFormat="false" ht="14.25" hidden="false" customHeight="false" outlineLevel="0" collapsed="false">
      <c r="B62" s="510" t="n">
        <v>29</v>
      </c>
      <c r="C62" s="502" t="s">
        <v>459</v>
      </c>
      <c r="D62" s="503" t="s">
        <v>459</v>
      </c>
    </row>
    <row r="63" customFormat="false" ht="14.25" hidden="false" customHeight="false" outlineLevel="0" collapsed="false">
      <c r="B63" s="510" t="n">
        <v>30</v>
      </c>
      <c r="C63" s="502" t="s">
        <v>460</v>
      </c>
      <c r="D63" s="503" t="s">
        <v>460</v>
      </c>
    </row>
    <row r="64" customFormat="false" ht="14.25" hidden="false" customHeight="false" outlineLevel="0" collapsed="false">
      <c r="B64" s="510" t="n">
        <v>31</v>
      </c>
      <c r="C64" s="502" t="s">
        <v>461</v>
      </c>
      <c r="D64" s="503" t="s">
        <v>461</v>
      </c>
    </row>
    <row r="65" customFormat="false" ht="14.25" hidden="false" customHeight="false" outlineLevel="0" collapsed="false">
      <c r="B65" s="510" t="n">
        <v>32</v>
      </c>
      <c r="C65" s="502" t="s">
        <v>462</v>
      </c>
      <c r="D65" s="503" t="s">
        <v>462</v>
      </c>
    </row>
    <row r="66" customFormat="false" ht="14.25" hidden="false" customHeight="false" outlineLevel="0" collapsed="false">
      <c r="B66" s="510" t="n">
        <v>33</v>
      </c>
      <c r="C66" s="502" t="s">
        <v>463</v>
      </c>
      <c r="D66" s="503" t="s">
        <v>463</v>
      </c>
    </row>
    <row r="67" customFormat="false" ht="14.25" hidden="false" customHeight="false" outlineLevel="0" collapsed="false">
      <c r="B67" s="510" t="n">
        <v>34</v>
      </c>
      <c r="C67" s="502" t="s">
        <v>464</v>
      </c>
      <c r="D67" s="503" t="s">
        <v>464</v>
      </c>
    </row>
    <row r="68" customFormat="false" ht="14.25" hidden="false" customHeight="false" outlineLevel="0" collapsed="false">
      <c r="B68" s="510" t="n">
        <v>35</v>
      </c>
      <c r="C68" s="502" t="s">
        <v>465</v>
      </c>
      <c r="D68" s="503" t="s">
        <v>465</v>
      </c>
    </row>
    <row r="69" customFormat="false" ht="14.25" hidden="false" customHeight="false" outlineLevel="0" collapsed="false">
      <c r="B69" s="510" t="n">
        <v>36</v>
      </c>
      <c r="C69" s="502" t="s">
        <v>466</v>
      </c>
      <c r="D69" s="503" t="s">
        <v>466</v>
      </c>
    </row>
    <row r="70" customFormat="false" ht="14.25" hidden="false" customHeight="false" outlineLevel="0" collapsed="false">
      <c r="B70" s="510" t="n">
        <v>37</v>
      </c>
      <c r="C70" s="516" t="s">
        <v>467</v>
      </c>
      <c r="D70" s="503" t="s">
        <v>467</v>
      </c>
    </row>
    <row r="71" customFormat="false" ht="14.25" hidden="false" customHeight="false" outlineLevel="0" collapsed="false">
      <c r="B71" s="510" t="n">
        <v>38</v>
      </c>
      <c r="C71" s="502" t="s">
        <v>468</v>
      </c>
      <c r="D71" s="503" t="s">
        <v>468</v>
      </c>
    </row>
    <row r="72" customFormat="false" ht="14.25" hidden="false" customHeight="false" outlineLevel="0" collapsed="false">
      <c r="B72" s="510" t="n">
        <v>39</v>
      </c>
      <c r="C72" s="516" t="s">
        <v>469</v>
      </c>
      <c r="D72" s="516" t="s">
        <v>469</v>
      </c>
    </row>
    <row r="73" customFormat="false" ht="14.25" hidden="false" customHeight="false" outlineLevel="0" collapsed="false">
      <c r="B73" s="510" t="n">
        <v>40</v>
      </c>
      <c r="C73" s="516" t="s">
        <v>470</v>
      </c>
      <c r="D73" s="516" t="s">
        <v>470</v>
      </c>
    </row>
    <row r="74" customFormat="false" ht="14.25" hidden="false" customHeight="false" outlineLevel="0" collapsed="false">
      <c r="B74" s="510" t="n">
        <v>41</v>
      </c>
      <c r="C74" s="502" t="s">
        <v>471</v>
      </c>
      <c r="D74" s="503" t="s">
        <v>471</v>
      </c>
    </row>
    <row r="75" customFormat="false" ht="14.25" hidden="false" customHeight="false" outlineLevel="0" collapsed="false">
      <c r="B75" s="510" t="n">
        <v>42</v>
      </c>
      <c r="C75" s="502" t="s">
        <v>472</v>
      </c>
      <c r="D75" s="503" t="s">
        <v>472</v>
      </c>
    </row>
    <row r="76" customFormat="false" ht="14.25" hidden="false" customHeight="false" outlineLevel="0" collapsed="false">
      <c r="B76" s="510" t="n">
        <v>43</v>
      </c>
      <c r="C76" s="502" t="s">
        <v>473</v>
      </c>
      <c r="D76" s="503" t="s">
        <v>473</v>
      </c>
    </row>
    <row r="77" customFormat="false" ht="14.25" hidden="false" customHeight="false" outlineLevel="0" collapsed="false">
      <c r="B77" s="510" t="n">
        <v>44</v>
      </c>
      <c r="C77" s="502" t="s">
        <v>474</v>
      </c>
      <c r="D77" s="503" t="s">
        <v>474</v>
      </c>
    </row>
    <row r="78" customFormat="false" ht="14.25" hidden="false" customHeight="false" outlineLevel="0" collapsed="false">
      <c r="B78" s="510" t="n">
        <v>45</v>
      </c>
      <c r="C78" s="502" t="s">
        <v>475</v>
      </c>
      <c r="D78" s="503" t="s">
        <v>475</v>
      </c>
    </row>
    <row r="79" customFormat="false" ht="14.25" hidden="false" customHeight="false" outlineLevel="0" collapsed="false">
      <c r="B79" s="510" t="n">
        <v>46</v>
      </c>
      <c r="C79" s="502" t="s">
        <v>476</v>
      </c>
      <c r="D79" s="503" t="s">
        <v>476</v>
      </c>
    </row>
    <row r="80" customFormat="false" ht="14.25" hidden="false" customHeight="false" outlineLevel="0" collapsed="false">
      <c r="B80" s="510" t="n">
        <v>47</v>
      </c>
      <c r="C80" s="502" t="s">
        <v>477</v>
      </c>
      <c r="D80" s="503" t="s">
        <v>477</v>
      </c>
    </row>
    <row r="81" customFormat="false" ht="14.25" hidden="false" customHeight="false" outlineLevel="0" collapsed="false">
      <c r="B81" s="510" t="n">
        <v>48</v>
      </c>
      <c r="C81" s="502" t="s">
        <v>478</v>
      </c>
      <c r="D81" s="503" t="s">
        <v>478</v>
      </c>
    </row>
    <row r="82" customFormat="false" ht="14.25" hidden="false" customHeight="false" outlineLevel="0" collapsed="false">
      <c r="B82" s="510" t="n">
        <v>49</v>
      </c>
      <c r="C82" s="502" t="s">
        <v>479</v>
      </c>
      <c r="D82" s="503" t="s">
        <v>479</v>
      </c>
    </row>
    <row r="83" customFormat="false" ht="14.25" hidden="false" customHeight="false" outlineLevel="0" collapsed="false">
      <c r="B83" s="510" t="n">
        <v>50</v>
      </c>
      <c r="C83" s="502" t="s">
        <v>480</v>
      </c>
      <c r="D83" s="503" t="s">
        <v>480</v>
      </c>
    </row>
    <row r="84" customFormat="false" ht="14.25" hidden="false" customHeight="false" outlineLevel="0" collapsed="false">
      <c r="B84" s="510" t="n">
        <v>51</v>
      </c>
      <c r="C84" s="502" t="s">
        <v>481</v>
      </c>
      <c r="D84" s="503" t="s">
        <v>481</v>
      </c>
    </row>
    <row r="85" customFormat="false" ht="14.25" hidden="false" customHeight="false" outlineLevel="0" collapsed="false">
      <c r="B85" s="510" t="n">
        <v>52</v>
      </c>
      <c r="C85" s="502" t="s">
        <v>482</v>
      </c>
      <c r="D85" s="503" t="s">
        <v>482</v>
      </c>
    </row>
    <row r="86" customFormat="false" ht="14.25" hidden="false" customHeight="false" outlineLevel="0" collapsed="false">
      <c r="B86" s="510" t="n">
        <v>53</v>
      </c>
      <c r="C86" s="502" t="s">
        <v>483</v>
      </c>
      <c r="D86" s="503" t="s">
        <v>483</v>
      </c>
    </row>
    <row r="87" customFormat="false" ht="14.25" hidden="false" customHeight="false" outlineLevel="0" collapsed="false">
      <c r="B87" s="510" t="n">
        <v>54</v>
      </c>
      <c r="C87" s="502" t="s">
        <v>484</v>
      </c>
      <c r="D87" s="503" t="s">
        <v>484</v>
      </c>
    </row>
    <row r="88" customFormat="false" ht="14.25" hidden="false" customHeight="false" outlineLevel="0" collapsed="false">
      <c r="B88" s="510" t="n">
        <v>55</v>
      </c>
      <c r="C88" s="502" t="s">
        <v>485</v>
      </c>
      <c r="D88" s="503" t="s">
        <v>485</v>
      </c>
    </row>
    <row r="89" customFormat="false" ht="14.25" hidden="false" customHeight="false" outlineLevel="0" collapsed="false">
      <c r="B89" s="510" t="n">
        <v>56</v>
      </c>
      <c r="C89" s="502" t="s">
        <v>486</v>
      </c>
      <c r="D89" s="503" t="s">
        <v>486</v>
      </c>
    </row>
    <row r="90" customFormat="false" ht="14.25" hidden="false" customHeight="false" outlineLevel="0" collapsed="false">
      <c r="B90" s="510" t="n">
        <v>57</v>
      </c>
      <c r="C90" s="502" t="s">
        <v>487</v>
      </c>
      <c r="D90" s="503" t="s">
        <v>487</v>
      </c>
    </row>
    <row r="91" customFormat="false" ht="14.25" hidden="false" customHeight="false" outlineLevel="0" collapsed="false">
      <c r="B91" s="510" t="n">
        <v>58</v>
      </c>
      <c r="C91" s="502" t="s">
        <v>488</v>
      </c>
      <c r="D91" s="503" t="s">
        <v>488</v>
      </c>
    </row>
    <row r="92" customFormat="false" ht="14.25" hidden="false" customHeight="false" outlineLevel="0" collapsed="false">
      <c r="B92" s="510" t="n">
        <v>59</v>
      </c>
      <c r="C92" s="502" t="s">
        <v>125</v>
      </c>
      <c r="D92" s="503" t="s">
        <v>125</v>
      </c>
    </row>
    <row r="93" customFormat="false" ht="14.25" hidden="false" customHeight="false" outlineLevel="0" collapsed="false">
      <c r="B93" s="510" t="n">
        <v>60</v>
      </c>
      <c r="C93" s="502" t="s">
        <v>489</v>
      </c>
      <c r="D93" s="503" t="s">
        <v>489</v>
      </c>
    </row>
    <row r="94" customFormat="false" ht="14.25" hidden="false" customHeight="false" outlineLevel="0" collapsed="false">
      <c r="B94" s="510" t="n">
        <v>61</v>
      </c>
      <c r="C94" s="502" t="s">
        <v>490</v>
      </c>
      <c r="D94" s="503" t="s">
        <v>490</v>
      </c>
    </row>
    <row r="95" customFormat="false" ht="14.25" hidden="false" customHeight="false" outlineLevel="0" collapsed="false">
      <c r="B95" s="510" t="n">
        <v>62</v>
      </c>
      <c r="C95" s="502" t="s">
        <v>491</v>
      </c>
      <c r="D95" s="503" t="s">
        <v>491</v>
      </c>
    </row>
    <row r="96" customFormat="false" ht="14.25" hidden="false" customHeight="false" outlineLevel="0" collapsed="false">
      <c r="B96" s="510" t="n">
        <v>63</v>
      </c>
      <c r="C96" s="502" t="s">
        <v>492</v>
      </c>
      <c r="D96" s="503" t="s">
        <v>492</v>
      </c>
    </row>
    <row r="97" customFormat="false" ht="14.25" hidden="false" customHeight="false" outlineLevel="0" collapsed="false">
      <c r="B97" s="510" t="n">
        <v>64</v>
      </c>
      <c r="C97" s="502" t="s">
        <v>493</v>
      </c>
      <c r="D97" s="503" t="s">
        <v>493</v>
      </c>
    </row>
    <row r="98" customFormat="false" ht="14.25" hidden="false" customHeight="false" outlineLevel="0" collapsed="false">
      <c r="B98" s="510" t="n">
        <v>65</v>
      </c>
      <c r="C98" s="499" t="s">
        <v>125</v>
      </c>
      <c r="D98" s="511" t="s">
        <v>125</v>
      </c>
    </row>
    <row r="99" customFormat="false" ht="14.25" hidden="false" customHeight="false" outlineLevel="0" collapsed="false">
      <c r="B99" s="510" t="n">
        <v>66</v>
      </c>
      <c r="C99" s="499" t="s">
        <v>494</v>
      </c>
      <c r="D99" s="511" t="s">
        <v>494</v>
      </c>
    </row>
    <row r="100" customFormat="false" ht="14.25" hidden="false" customHeight="false" outlineLevel="0" collapsed="false">
      <c r="B100" s="510" t="n">
        <v>67</v>
      </c>
      <c r="C100" s="499" t="s">
        <v>495</v>
      </c>
      <c r="D100" s="511" t="s">
        <v>495</v>
      </c>
    </row>
    <row r="101" customFormat="false" ht="14.25" hidden="false" customHeight="false" outlineLevel="0" collapsed="false">
      <c r="B101" s="510" t="n">
        <v>68</v>
      </c>
      <c r="C101" s="499" t="s">
        <v>496</v>
      </c>
      <c r="D101" s="511" t="s">
        <v>496</v>
      </c>
    </row>
    <row r="102" customFormat="false" ht="14.25" hidden="false" customHeight="false" outlineLevel="0" collapsed="false">
      <c r="B102" s="510" t="n">
        <v>69</v>
      </c>
      <c r="C102" s="499" t="s">
        <v>497</v>
      </c>
      <c r="D102" s="503" t="str">
        <f aca="false">C102</f>
        <v>CGPR-PARKWAY</v>
      </c>
    </row>
    <row r="103" customFormat="false" ht="14.25" hidden="false" customHeight="false" outlineLevel="0" collapsed="false">
      <c r="B103" s="510" t="n">
        <v>70</v>
      </c>
      <c r="C103" s="502" t="s">
        <v>498</v>
      </c>
      <c r="D103" s="503" t="str">
        <f aca="false">C103</f>
        <v>NIAGARA-GDM</v>
      </c>
    </row>
    <row r="104" customFormat="false" ht="14.25" hidden="false" customHeight="false" outlineLevel="0" collapsed="false">
      <c r="B104" s="510" t="n">
        <v>71</v>
      </c>
      <c r="C104" s="502" t="s">
        <v>499</v>
      </c>
      <c r="D104" s="503" t="str">
        <f aca="false">C104</f>
        <v>WADD-GDM</v>
      </c>
    </row>
    <row r="105" customFormat="false" ht="14.25" hidden="false" customHeight="false" outlineLevel="0" collapsed="false">
      <c r="B105" s="510" t="n">
        <v>72</v>
      </c>
      <c r="C105" s="502" t="s">
        <v>500</v>
      </c>
      <c r="D105" s="503" t="str">
        <f aca="false">C105</f>
        <v>ML7/CG</v>
      </c>
    </row>
    <row r="106" customFormat="false" ht="14.25" hidden="false" customHeight="false" outlineLevel="0" collapsed="false">
      <c r="B106" s="510" t="n">
        <v>73</v>
      </c>
      <c r="C106" s="502" t="s">
        <v>501</v>
      </c>
      <c r="D106" s="503" t="str">
        <f aca="false">C106</f>
        <v>MICH/CONS</v>
      </c>
    </row>
    <row r="107" customFormat="false" ht="14.25" hidden="false" customHeight="false" outlineLevel="0" collapsed="false">
      <c r="B107" s="510" t="n">
        <v>74</v>
      </c>
      <c r="C107" s="502"/>
      <c r="D107" s="503"/>
    </row>
    <row r="108" customFormat="false" ht="14.25" hidden="false" customHeight="false" outlineLevel="0" collapsed="false">
      <c r="B108" s="510" t="n">
        <v>75</v>
      </c>
      <c r="C108" s="502"/>
      <c r="D108" s="503"/>
    </row>
    <row r="109" customFormat="false" ht="14.25" hidden="false" customHeight="false" outlineLevel="0" collapsed="false">
      <c r="B109" s="510" t="n">
        <v>76</v>
      </c>
      <c r="C109" s="502" t="s">
        <v>502</v>
      </c>
      <c r="D109" s="503" t="s">
        <v>503</v>
      </c>
    </row>
    <row r="110" customFormat="false" ht="14.25" hidden="false" customHeight="false" outlineLevel="0" collapsed="false">
      <c r="B110" s="510" t="n">
        <v>77</v>
      </c>
      <c r="C110" s="502" t="s">
        <v>504</v>
      </c>
      <c r="D110" s="503" t="s">
        <v>505</v>
      </c>
    </row>
    <row r="111" customFormat="false" ht="14.25" hidden="false" customHeight="false" outlineLevel="0" collapsed="false">
      <c r="B111" s="510" t="n">
        <v>78</v>
      </c>
      <c r="C111" s="502" t="s">
        <v>506</v>
      </c>
      <c r="D111" s="503" t="s">
        <v>507</v>
      </c>
    </row>
    <row r="112" customFormat="false" ht="14.25" hidden="false" customHeight="false" outlineLevel="0" collapsed="false">
      <c r="B112" s="510" t="n">
        <v>79</v>
      </c>
      <c r="C112" s="502" t="s">
        <v>508</v>
      </c>
      <c r="D112" s="503" t="s">
        <v>509</v>
      </c>
    </row>
    <row r="113" customFormat="false" ht="14.25" hidden="false" customHeight="false" outlineLevel="0" collapsed="false">
      <c r="B113" s="510" t="n">
        <v>80</v>
      </c>
      <c r="C113" s="502" t="s">
        <v>510</v>
      </c>
      <c r="D113" s="503" t="s">
        <v>511</v>
      </c>
    </row>
    <row r="114" customFormat="false" ht="14.25" hidden="false" customHeight="false" outlineLevel="0" collapsed="false">
      <c r="B114" s="510" t="n">
        <v>81</v>
      </c>
      <c r="C114" s="502" t="s">
        <v>512</v>
      </c>
      <c r="D114" s="503" t="s">
        <v>513</v>
      </c>
    </row>
    <row r="115" customFormat="false" ht="14.25" hidden="false" customHeight="false" outlineLevel="0" collapsed="false">
      <c r="B115" s="510" t="n">
        <v>82</v>
      </c>
      <c r="C115" s="502" t="s">
        <v>514</v>
      </c>
      <c r="D115" s="503" t="s">
        <v>515</v>
      </c>
    </row>
    <row r="116" customFormat="false" ht="14.25" hidden="false" customHeight="false" outlineLevel="0" collapsed="false">
      <c r="B116" s="510" t="n">
        <v>83</v>
      </c>
      <c r="C116" s="502" t="s">
        <v>516</v>
      </c>
      <c r="D116" s="503" t="s">
        <v>517</v>
      </c>
    </row>
    <row r="117" customFormat="false" ht="14.25" hidden="false" customHeight="false" outlineLevel="0" collapsed="false">
      <c r="B117" s="510" t="n">
        <v>84</v>
      </c>
      <c r="C117" s="502" t="s">
        <v>518</v>
      </c>
      <c r="D117" s="503" t="s">
        <v>519</v>
      </c>
    </row>
    <row r="118" customFormat="false" ht="14.25" hidden="false" customHeight="false" outlineLevel="0" collapsed="false">
      <c r="B118" s="510" t="n">
        <v>85</v>
      </c>
      <c r="C118" s="502" t="s">
        <v>520</v>
      </c>
      <c r="D118" s="503" t="s">
        <v>521</v>
      </c>
    </row>
    <row r="119" customFormat="false" ht="14.25" hidden="false" customHeight="false" outlineLevel="0" collapsed="false">
      <c r="B119" s="510" t="n">
        <v>86</v>
      </c>
      <c r="C119" s="502" t="s">
        <v>522</v>
      </c>
      <c r="D119" s="503" t="s">
        <v>523</v>
      </c>
    </row>
    <row r="120" customFormat="false" ht="14.25" hidden="false" customHeight="false" outlineLevel="0" collapsed="false">
      <c r="B120" s="510" t="n">
        <v>87</v>
      </c>
      <c r="C120" s="502" t="s">
        <v>524</v>
      </c>
      <c r="D120" s="503" t="s">
        <v>525</v>
      </c>
    </row>
    <row r="121" customFormat="false" ht="14.25" hidden="false" customHeight="false" outlineLevel="0" collapsed="false">
      <c r="B121" s="510" t="n">
        <v>88</v>
      </c>
      <c r="C121" s="502" t="s">
        <v>526</v>
      </c>
      <c r="D121" s="503" t="s">
        <v>527</v>
      </c>
    </row>
    <row r="122" customFormat="false" ht="14.25" hidden="false" customHeight="false" outlineLevel="0" collapsed="false">
      <c r="B122" s="510" t="n">
        <v>89</v>
      </c>
      <c r="C122" s="502" t="s">
        <v>528</v>
      </c>
      <c r="D122" s="503" t="s">
        <v>529</v>
      </c>
    </row>
    <row r="123" customFormat="false" ht="14.25" hidden="false" customHeight="false" outlineLevel="0" collapsed="false">
      <c r="B123" s="510" t="n">
        <v>90</v>
      </c>
      <c r="C123" s="502" t="s">
        <v>530</v>
      </c>
      <c r="D123" s="503" t="s">
        <v>531</v>
      </c>
    </row>
    <row r="124" customFormat="false" ht="14.25" hidden="false" customHeight="false" outlineLevel="0" collapsed="false">
      <c r="B124" s="510" t="n">
        <v>91</v>
      </c>
      <c r="C124" s="502" t="s">
        <v>532</v>
      </c>
      <c r="D124" s="503" t="s">
        <v>533</v>
      </c>
    </row>
    <row r="125" customFormat="false" ht="14.25" hidden="false" customHeight="false" outlineLevel="0" collapsed="false">
      <c r="B125" s="510" t="n">
        <v>92</v>
      </c>
      <c r="C125" s="502" t="s">
        <v>534</v>
      </c>
      <c r="D125" s="503" t="s">
        <v>535</v>
      </c>
    </row>
    <row r="126" customFormat="false" ht="14.25" hidden="false" customHeight="false" outlineLevel="0" collapsed="false">
      <c r="B126" s="510" t="n">
        <v>93</v>
      </c>
      <c r="C126" s="502" t="s">
        <v>536</v>
      </c>
      <c r="D126" s="503" t="s">
        <v>537</v>
      </c>
    </row>
    <row r="127" customFormat="false" ht="14.25" hidden="false" customHeight="false" outlineLevel="0" collapsed="false">
      <c r="B127" s="510" t="n">
        <v>94</v>
      </c>
      <c r="C127" s="502" t="s">
        <v>538</v>
      </c>
      <c r="D127" s="503" t="s">
        <v>539</v>
      </c>
    </row>
    <row r="128" customFormat="false" ht="14.25" hidden="false" customHeight="false" outlineLevel="0" collapsed="false">
      <c r="B128" s="510" t="n">
        <v>95</v>
      </c>
      <c r="C128" s="502" t="s">
        <v>540</v>
      </c>
      <c r="D128" s="503" t="s">
        <v>541</v>
      </c>
    </row>
    <row r="129" customFormat="false" ht="14.25" hidden="false" customHeight="false" outlineLevel="0" collapsed="false">
      <c r="B129" s="510" t="n">
        <v>96</v>
      </c>
      <c r="C129" s="502" t="s">
        <v>542</v>
      </c>
      <c r="D129" s="503" t="s">
        <v>543</v>
      </c>
    </row>
    <row r="130" customFormat="false" ht="14.25" hidden="false" customHeight="false" outlineLevel="0" collapsed="false">
      <c r="B130" s="510" t="n">
        <v>97</v>
      </c>
      <c r="C130" s="502" t="s">
        <v>544</v>
      </c>
      <c r="D130" s="503" t="s">
        <v>545</v>
      </c>
    </row>
    <row r="131" customFormat="false" ht="14.25" hidden="false" customHeight="false" outlineLevel="0" collapsed="false">
      <c r="B131" s="510" t="n">
        <v>98</v>
      </c>
      <c r="C131" s="502" t="s">
        <v>546</v>
      </c>
      <c r="D131" s="503" t="s">
        <v>547</v>
      </c>
    </row>
    <row r="132" customFormat="false" ht="14.25" hidden="false" customHeight="false" outlineLevel="0" collapsed="false">
      <c r="B132" s="510" t="n">
        <v>99</v>
      </c>
      <c r="C132" s="502" t="s">
        <v>548</v>
      </c>
      <c r="D132" s="503" t="s">
        <v>549</v>
      </c>
    </row>
    <row r="133" customFormat="false" ht="14.25" hidden="false" customHeight="false" outlineLevel="0" collapsed="false">
      <c r="B133" s="510" t="n">
        <v>100</v>
      </c>
      <c r="C133" s="502" t="s">
        <v>550</v>
      </c>
      <c r="D133" s="503" t="s">
        <v>551</v>
      </c>
    </row>
    <row r="134" customFormat="false" ht="14.25" hidden="false" customHeight="false" outlineLevel="0" collapsed="false">
      <c r="B134" s="510" t="n">
        <v>101</v>
      </c>
      <c r="C134" s="502" t="s">
        <v>552</v>
      </c>
      <c r="D134" s="503" t="s">
        <v>553</v>
      </c>
    </row>
    <row r="135" customFormat="false" ht="14.25" hidden="false" customHeight="false" outlineLevel="0" collapsed="false">
      <c r="B135" s="510" t="n">
        <v>102</v>
      </c>
      <c r="C135" s="502" t="s">
        <v>554</v>
      </c>
      <c r="D135" s="503" t="s">
        <v>555</v>
      </c>
    </row>
    <row r="136" customFormat="false" ht="14.25" hidden="false" customHeight="false" outlineLevel="0" collapsed="false">
      <c r="B136" s="510" t="n">
        <v>103</v>
      </c>
      <c r="C136" s="502" t="s">
        <v>556</v>
      </c>
      <c r="D136" s="503" t="s">
        <v>557</v>
      </c>
    </row>
    <row r="137" customFormat="false" ht="14.25" hidden="false" customHeight="false" outlineLevel="0" collapsed="false">
      <c r="B137" s="510" t="n">
        <v>104</v>
      </c>
      <c r="C137" s="502" t="s">
        <v>558</v>
      </c>
      <c r="D137" s="503" t="s">
        <v>559</v>
      </c>
    </row>
    <row r="138" customFormat="false" ht="14.25" hidden="false" customHeight="false" outlineLevel="0" collapsed="false">
      <c r="B138" s="510" t="n">
        <v>105</v>
      </c>
      <c r="C138" s="502" t="s">
        <v>560</v>
      </c>
      <c r="D138" s="503" t="s">
        <v>561</v>
      </c>
    </row>
    <row r="139" customFormat="false" ht="14.25" hidden="false" customHeight="false" outlineLevel="0" collapsed="false">
      <c r="B139" s="510" t="n">
        <v>106</v>
      </c>
      <c r="C139" s="502" t="s">
        <v>562</v>
      </c>
      <c r="D139" s="503" t="s">
        <v>563</v>
      </c>
    </row>
    <row r="140" customFormat="false" ht="14.25" hidden="false" customHeight="false" outlineLevel="0" collapsed="false">
      <c r="B140" s="510" t="n">
        <v>107</v>
      </c>
      <c r="C140" s="502" t="s">
        <v>564</v>
      </c>
      <c r="D140" s="503" t="s">
        <v>565</v>
      </c>
    </row>
    <row r="141" customFormat="false" ht="14.25" hidden="false" customHeight="false" outlineLevel="0" collapsed="false">
      <c r="B141" s="510" t="n">
        <v>108</v>
      </c>
      <c r="C141" s="502" t="s">
        <v>566</v>
      </c>
      <c r="D141" s="503" t="s">
        <v>567</v>
      </c>
    </row>
    <row r="142" customFormat="false" ht="14.25" hidden="false" customHeight="false" outlineLevel="0" collapsed="false">
      <c r="B142" s="510" t="n">
        <v>109</v>
      </c>
      <c r="C142" s="502" t="s">
        <v>568</v>
      </c>
      <c r="D142" s="503" t="s">
        <v>569</v>
      </c>
    </row>
    <row r="143" customFormat="false" ht="14.25" hidden="false" customHeight="false" outlineLevel="0" collapsed="false">
      <c r="B143" s="510" t="n">
        <v>110</v>
      </c>
      <c r="C143" s="502" t="s">
        <v>570</v>
      </c>
      <c r="D143" s="503" t="s">
        <v>571</v>
      </c>
    </row>
    <row r="144" customFormat="false" ht="14.25" hidden="false" customHeight="false" outlineLevel="0" collapsed="false">
      <c r="B144" s="510" t="n">
        <v>111</v>
      </c>
      <c r="C144" s="502" t="s">
        <v>572</v>
      </c>
      <c r="D144" s="503" t="s">
        <v>573</v>
      </c>
    </row>
    <row r="145" customFormat="false" ht="14.25" hidden="false" customHeight="false" outlineLevel="0" collapsed="false">
      <c r="B145" s="510" t="n">
        <v>112</v>
      </c>
      <c r="C145" s="502" t="s">
        <v>574</v>
      </c>
      <c r="D145" s="503" t="s">
        <v>575</v>
      </c>
    </row>
    <row r="146" customFormat="false" ht="14.25" hidden="false" customHeight="false" outlineLevel="0" collapsed="false">
      <c r="B146" s="510" t="n">
        <v>113</v>
      </c>
      <c r="C146" s="502" t="s">
        <v>576</v>
      </c>
      <c r="D146" s="503" t="s">
        <v>577</v>
      </c>
    </row>
    <row r="147" customFormat="false" ht="14.25" hidden="false" customHeight="false" outlineLevel="0" collapsed="false">
      <c r="B147" s="510" t="n">
        <v>114</v>
      </c>
      <c r="C147" s="502" t="s">
        <v>578</v>
      </c>
      <c r="D147" s="503" t="s">
        <v>579</v>
      </c>
    </row>
    <row r="148" customFormat="false" ht="14.25" hidden="false" customHeight="false" outlineLevel="0" collapsed="false">
      <c r="B148" s="510" t="n">
        <v>115</v>
      </c>
      <c r="C148" s="502" t="s">
        <v>580</v>
      </c>
      <c r="D148" s="503" t="s">
        <v>581</v>
      </c>
    </row>
    <row r="149" customFormat="false" ht="14.25" hidden="false" customHeight="false" outlineLevel="0" collapsed="false">
      <c r="B149" s="510" t="n">
        <v>116</v>
      </c>
      <c r="C149" s="502" t="s">
        <v>582</v>
      </c>
      <c r="D149" s="503" t="s">
        <v>583</v>
      </c>
    </row>
    <row r="150" customFormat="false" ht="14.25" hidden="false" customHeight="false" outlineLevel="0" collapsed="false">
      <c r="B150" s="510" t="n">
        <v>117</v>
      </c>
      <c r="C150" s="502" t="s">
        <v>584</v>
      </c>
      <c r="D150" s="503" t="s">
        <v>585</v>
      </c>
    </row>
    <row r="151" customFormat="false" ht="14.25" hidden="false" customHeight="false" outlineLevel="0" collapsed="false">
      <c r="B151" s="510" t="n">
        <v>118</v>
      </c>
      <c r="C151" s="502" t="s">
        <v>586</v>
      </c>
      <c r="D151" s="503" t="s">
        <v>587</v>
      </c>
    </row>
    <row r="152" customFormat="false" ht="14.25" hidden="false" customHeight="false" outlineLevel="0" collapsed="false">
      <c r="B152" s="510" t="n">
        <v>119</v>
      </c>
      <c r="C152" s="502" t="s">
        <v>588</v>
      </c>
      <c r="D152" s="503" t="s">
        <v>589</v>
      </c>
    </row>
    <row r="153" customFormat="false" ht="14.25" hidden="false" customHeight="false" outlineLevel="0" collapsed="false">
      <c r="B153" s="510" t="n">
        <v>120</v>
      </c>
      <c r="C153" s="502" t="s">
        <v>590</v>
      </c>
      <c r="D153" s="503" t="s">
        <v>591</v>
      </c>
    </row>
    <row r="154" customFormat="false" ht="14.25" hidden="false" customHeight="false" outlineLevel="0" collapsed="false">
      <c r="B154" s="510" t="n">
        <v>121</v>
      </c>
      <c r="C154" s="499"/>
      <c r="D154" s="511" t="s">
        <v>408</v>
      </c>
    </row>
    <row r="155" customFormat="false" ht="14.25" hidden="false" customHeight="false" outlineLevel="0" collapsed="false">
      <c r="B155" s="510" t="n">
        <v>122</v>
      </c>
      <c r="C155" s="499"/>
      <c r="D155" s="511" t="s">
        <v>408</v>
      </c>
    </row>
    <row r="156" customFormat="false" ht="15" hidden="false" customHeight="false" outlineLevel="0" collapsed="false">
      <c r="B156" s="517"/>
      <c r="C156" s="513"/>
      <c r="D156" s="514"/>
    </row>
  </sheetData>
  <mergeCells count="3">
    <mergeCell ref="B2:D2"/>
    <mergeCell ref="B16:D16"/>
    <mergeCell ref="B32:D32"/>
  </mergeCells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M182"/>
  <sheetViews>
    <sheetView showFormulas="false" showGridLines="false" showRowColHeaders="true" showZeros="true" rightToLeft="false" tabSelected="false" showOutlineSymbols="true" defaultGridColor="true" view="normal" topLeftCell="BJ1" colorId="64" zoomScale="100" zoomScaleNormal="100" zoomScalePageLayoutView="100" workbookViewId="0">
      <selection pane="topLeft" activeCell="BO8" activeCellId="0" sqref="BO8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518" width="17.28"/>
    <col collapsed="false" customWidth="true" hidden="false" outlineLevel="0" max="2" min="2" style="519" width="7.42"/>
    <col collapsed="false" customWidth="true" hidden="false" outlineLevel="0" max="3" min="3" style="520" width="3.28"/>
    <col collapsed="false" customWidth="true" hidden="false" outlineLevel="0" max="4" min="4" style="518" width="19.56"/>
    <col collapsed="false" customWidth="true" hidden="false" outlineLevel="0" max="5" min="5" style="519" width="7.42"/>
    <col collapsed="false" customWidth="true" hidden="false" outlineLevel="0" max="6" min="6" style="520" width="3.7"/>
    <col collapsed="false" customWidth="true" hidden="false" outlineLevel="0" max="7" min="7" style="518" width="19.7"/>
    <col collapsed="false" customWidth="true" hidden="false" outlineLevel="0" max="8" min="8" style="519" width="7.42"/>
    <col collapsed="false" customWidth="true" hidden="false" outlineLevel="0" max="9" min="9" style="520" width="2.42"/>
    <col collapsed="false" customWidth="true" hidden="false" outlineLevel="0" max="10" min="10" style="518" width="20.41"/>
    <col collapsed="false" customWidth="true" hidden="false" outlineLevel="0" max="11" min="11" style="519" width="7.42"/>
    <col collapsed="false" customWidth="true" hidden="false" outlineLevel="0" max="12" min="12" style="521" width="3.56"/>
    <col collapsed="false" customWidth="true" hidden="false" outlineLevel="0" max="13" min="13" style="518" width="20.41"/>
    <col collapsed="false" customWidth="true" hidden="false" outlineLevel="0" max="14" min="14" style="519" width="7.42"/>
    <col collapsed="false" customWidth="true" hidden="false" outlineLevel="0" max="15" min="15" style="521" width="4.7"/>
    <col collapsed="false" customWidth="true" hidden="false" outlineLevel="0" max="16" min="16" style="520" width="19.28"/>
    <col collapsed="false" customWidth="true" hidden="false" outlineLevel="0" max="17" min="17" style="522" width="7.42"/>
    <col collapsed="false" customWidth="true" hidden="false" outlineLevel="0" max="18" min="18" style="521" width="3.99"/>
    <col collapsed="false" customWidth="true" hidden="false" outlineLevel="0" max="19" min="19" style="520" width="19.56"/>
    <col collapsed="false" customWidth="true" hidden="false" outlineLevel="0" max="20" min="20" style="519" width="7.42"/>
    <col collapsed="false" customWidth="true" hidden="false" outlineLevel="0" max="21" min="21" style="521" width="4.14"/>
    <col collapsed="false" customWidth="true" hidden="false" outlineLevel="0" max="22" min="22" style="520" width="16.7"/>
    <col collapsed="false" customWidth="true" hidden="false" outlineLevel="0" max="23" min="23" style="519" width="7.42"/>
    <col collapsed="false" customWidth="true" hidden="false" outlineLevel="0" max="24" min="24" style="521" width="3.14"/>
    <col collapsed="false" customWidth="true" hidden="false" outlineLevel="0" max="25" min="25" style="520" width="21.13"/>
    <col collapsed="false" customWidth="true" hidden="false" outlineLevel="0" max="26" min="26" style="522" width="7.42"/>
    <col collapsed="false" customWidth="true" hidden="false" outlineLevel="0" max="27" min="27" style="521" width="2.84"/>
    <col collapsed="false" customWidth="true" hidden="false" outlineLevel="0" max="28" min="28" style="520" width="16.56"/>
    <col collapsed="false" customWidth="true" hidden="false" outlineLevel="0" max="29" min="29" style="522" width="7.42"/>
    <col collapsed="false" customWidth="true" hidden="false" outlineLevel="0" max="30" min="30" style="521" width="3.42"/>
    <col collapsed="false" customWidth="true" hidden="false" outlineLevel="0" max="31" min="31" style="520" width="18.85"/>
    <col collapsed="false" customWidth="true" hidden="false" outlineLevel="0" max="32" min="32" style="522" width="6.85"/>
    <col collapsed="false" customWidth="true" hidden="false" outlineLevel="0" max="33" min="33" style="521" width="3.42"/>
    <col collapsed="false" customWidth="true" hidden="false" outlineLevel="0" max="34" min="34" style="520" width="16.56"/>
    <col collapsed="false" customWidth="true" hidden="false" outlineLevel="0" max="35" min="35" style="522" width="7.42"/>
    <col collapsed="false" customWidth="false" hidden="false" outlineLevel="0" max="36" min="36" style="521" width="9.14"/>
    <col collapsed="false" customWidth="false" hidden="false" outlineLevel="0" max="37" min="37" style="520" width="9.14"/>
    <col collapsed="false" customWidth="true" hidden="false" outlineLevel="0" max="38" min="38" style="518" width="15.99"/>
    <col collapsed="false" customWidth="true" hidden="false" outlineLevel="0" max="39" min="39" style="521" width="11.28"/>
    <col collapsed="false" customWidth="true" hidden="false" outlineLevel="0" max="40" min="40" style="520" width="12.56"/>
    <col collapsed="false" customWidth="true" hidden="false" outlineLevel="0" max="41" min="41" style="521" width="11.28"/>
    <col collapsed="false" customWidth="true" hidden="false" outlineLevel="0" max="42" min="42" style="520" width="10.99"/>
    <col collapsed="false" customWidth="true" hidden="false" outlineLevel="0" max="43" min="43" style="520" width="11.99"/>
    <col collapsed="false" customWidth="true" hidden="false" outlineLevel="0" max="44" min="44" style="518" width="14.7"/>
    <col collapsed="false" customWidth="true" hidden="false" outlineLevel="0" max="45" min="45" style="521" width="13.28"/>
    <col collapsed="false" customWidth="true" hidden="false" outlineLevel="0" max="46" min="46" style="520" width="10.85"/>
    <col collapsed="false" customWidth="true" hidden="false" outlineLevel="0" max="47" min="47" style="520" width="11.99"/>
    <col collapsed="false" customWidth="true" hidden="false" outlineLevel="0" max="48" min="48" style="518" width="14.7"/>
    <col collapsed="false" customWidth="true" hidden="false" outlineLevel="0" max="49" min="49" style="521" width="13.28"/>
    <col collapsed="false" customWidth="true" hidden="false" outlineLevel="0" max="50" min="50" style="520" width="10.85"/>
    <col collapsed="false" customWidth="true" hidden="false" outlineLevel="0" max="51" min="51" style="520" width="11.99"/>
    <col collapsed="false" customWidth="true" hidden="false" outlineLevel="0" max="52" min="52" style="518" width="14.7"/>
    <col collapsed="false" customWidth="true" hidden="false" outlineLevel="0" max="53" min="53" style="521" width="13.28"/>
    <col collapsed="false" customWidth="true" hidden="false" outlineLevel="0" max="54" min="54" style="520" width="10.85"/>
    <col collapsed="false" customWidth="true" hidden="false" outlineLevel="0" max="55" min="55" style="520" width="11.99"/>
    <col collapsed="false" customWidth="true" hidden="false" outlineLevel="0" max="56" min="56" style="518" width="14.7"/>
    <col collapsed="false" customWidth="true" hidden="false" outlineLevel="0" max="57" min="57" style="521" width="13.28"/>
    <col collapsed="false" customWidth="true" hidden="false" outlineLevel="0" max="58" min="58" style="520" width="10.85"/>
    <col collapsed="false" customWidth="true" hidden="false" outlineLevel="0" max="59" min="59" style="521" width="13.28"/>
    <col collapsed="false" customWidth="true" hidden="false" outlineLevel="0" max="60" min="60" style="520" width="10.85"/>
    <col collapsed="false" customWidth="true" hidden="false" outlineLevel="0" max="61" min="61" style="520" width="11.99"/>
    <col collapsed="false" customWidth="true" hidden="false" outlineLevel="0" max="62" min="62" style="518" width="14.7"/>
    <col collapsed="false" customWidth="true" hidden="false" outlineLevel="0" max="63" min="63" style="521" width="13.28"/>
    <col collapsed="false" customWidth="true" hidden="false" outlineLevel="0" max="64" min="64" style="520" width="10.85"/>
    <col collapsed="false" customWidth="true" hidden="false" outlineLevel="0" max="65" min="65" style="518" width="20.7"/>
    <col collapsed="false" customWidth="false" hidden="false" outlineLevel="0" max="66" min="66" style="521" width="9.14"/>
    <col collapsed="false" customWidth="false" hidden="false" outlineLevel="0" max="67" min="67" style="520" width="9.14"/>
    <col collapsed="false" customWidth="true" hidden="false" outlineLevel="0" max="68" min="68" style="518" width="20.7"/>
    <col collapsed="false" customWidth="false" hidden="false" outlineLevel="0" max="69" min="69" style="521" width="9.14"/>
    <col collapsed="false" customWidth="false" hidden="false" outlineLevel="0" max="70" min="70" style="520" width="9.14"/>
    <col collapsed="false" customWidth="true" hidden="false" outlineLevel="0" max="71" min="71" style="518" width="20.7"/>
    <col collapsed="false" customWidth="false" hidden="false" outlineLevel="0" max="72" min="72" style="521" width="9.14"/>
    <col collapsed="false" customWidth="false" hidden="false" outlineLevel="0" max="73" min="73" style="520" width="9.14"/>
    <col collapsed="false" customWidth="true" hidden="false" outlineLevel="0" max="74" min="74" style="518" width="20.7"/>
    <col collapsed="false" customWidth="false" hidden="false" outlineLevel="0" max="75" min="75" style="521" width="9.14"/>
    <col collapsed="false" customWidth="false" hidden="false" outlineLevel="0" max="76" min="76" style="520" width="9.14"/>
    <col collapsed="false" customWidth="true" hidden="false" outlineLevel="0" max="77" min="77" style="518" width="20.7"/>
    <col collapsed="false" customWidth="false" hidden="false" outlineLevel="0" max="78" min="78" style="521" width="9.14"/>
    <col collapsed="false" customWidth="false" hidden="false" outlineLevel="0" max="79" min="79" style="520" width="9.14"/>
    <col collapsed="false" customWidth="true" hidden="false" outlineLevel="0" max="80" min="80" style="518" width="20.7"/>
    <col collapsed="false" customWidth="false" hidden="false" outlineLevel="0" max="81" min="81" style="521" width="9.14"/>
    <col collapsed="false" customWidth="false" hidden="false" outlineLevel="0" max="82" min="82" style="520" width="9.14"/>
    <col collapsed="false" customWidth="true" hidden="false" outlineLevel="0" max="83" min="83" style="518" width="20.7"/>
    <col collapsed="false" customWidth="false" hidden="false" outlineLevel="0" max="84" min="84" style="521" width="9.14"/>
    <col collapsed="false" customWidth="false" hidden="false" outlineLevel="0" max="85" min="85" style="520" width="9.14"/>
    <col collapsed="false" customWidth="true" hidden="false" outlineLevel="0" max="86" min="86" style="518" width="20.7"/>
    <col collapsed="false" customWidth="false" hidden="false" outlineLevel="0" max="87" min="87" style="521" width="9.14"/>
    <col collapsed="false" customWidth="false" hidden="false" outlineLevel="0" max="88" min="88" style="520" width="9.14"/>
    <col collapsed="false" customWidth="true" hidden="false" outlineLevel="0" max="89" min="89" style="518" width="20.7"/>
    <col collapsed="false" customWidth="false" hidden="false" outlineLevel="0" max="90" min="90" style="521" width="9.14"/>
    <col collapsed="false" customWidth="false" hidden="false" outlineLevel="0" max="91" min="91" style="520" width="9.14"/>
    <col collapsed="false" customWidth="true" hidden="false" outlineLevel="0" max="92" min="92" style="518" width="20.7"/>
    <col collapsed="false" customWidth="false" hidden="false" outlineLevel="0" max="93" min="93" style="521" width="9.14"/>
    <col collapsed="false" customWidth="false" hidden="false" outlineLevel="0" max="94" min="94" style="520" width="9.14"/>
    <col collapsed="false" customWidth="true" hidden="false" outlineLevel="0" max="95" min="95" style="518" width="20.7"/>
    <col collapsed="false" customWidth="false" hidden="false" outlineLevel="0" max="96" min="96" style="521" width="9.14"/>
    <col collapsed="false" customWidth="false" hidden="false" outlineLevel="0" max="97" min="97" style="520" width="9.14"/>
    <col collapsed="false" customWidth="true" hidden="false" outlineLevel="0" max="98" min="98" style="518" width="20.7"/>
    <col collapsed="false" customWidth="false" hidden="false" outlineLevel="0" max="99" min="99" style="521" width="9.14"/>
    <col collapsed="false" customWidth="false" hidden="false" outlineLevel="0" max="100" min="100" style="520" width="9.14"/>
    <col collapsed="false" customWidth="true" hidden="false" outlineLevel="0" max="101" min="101" style="518" width="20.7"/>
    <col collapsed="false" customWidth="false" hidden="false" outlineLevel="0" max="102" min="102" style="521" width="9.14"/>
    <col collapsed="false" customWidth="false" hidden="false" outlineLevel="0" max="103" min="103" style="520" width="9.14"/>
    <col collapsed="false" customWidth="true" hidden="false" outlineLevel="0" max="104" min="104" style="518" width="20.7"/>
    <col collapsed="false" customWidth="false" hidden="false" outlineLevel="0" max="105" min="105" style="521" width="9.14"/>
    <col collapsed="false" customWidth="false" hidden="false" outlineLevel="0" max="106" min="106" style="520" width="9.14"/>
    <col collapsed="false" customWidth="true" hidden="false" outlineLevel="0" max="107" min="107" style="518" width="20.7"/>
    <col collapsed="false" customWidth="false" hidden="false" outlineLevel="0" max="108" min="108" style="521" width="9.14"/>
    <col collapsed="false" customWidth="false" hidden="false" outlineLevel="0" max="109" min="109" style="520" width="9.14"/>
    <col collapsed="false" customWidth="true" hidden="false" outlineLevel="0" max="110" min="110" style="518" width="20.7"/>
    <col collapsed="false" customWidth="false" hidden="false" outlineLevel="0" max="111" min="111" style="521" width="9.14"/>
    <col collapsed="false" customWidth="false" hidden="false" outlineLevel="0" max="112" min="112" style="520" width="9.14"/>
    <col collapsed="false" customWidth="true" hidden="false" outlineLevel="0" max="113" min="113" style="518" width="20.7"/>
    <col collapsed="false" customWidth="false" hidden="false" outlineLevel="0" max="114" min="114" style="521" width="9.14"/>
    <col collapsed="false" customWidth="false" hidden="false" outlineLevel="0" max="115" min="115" style="520" width="9.14"/>
    <col collapsed="false" customWidth="true" hidden="false" outlineLevel="0" max="116" min="116" style="518" width="20.7"/>
    <col collapsed="false" customWidth="false" hidden="false" outlineLevel="0" max="117" min="117" style="521" width="9.14"/>
    <col collapsed="false" customWidth="false" hidden="false" outlineLevel="0" max="257" min="118" style="520" width="9.14"/>
  </cols>
  <sheetData>
    <row r="1" customFormat="false" ht="11.25" hidden="false" customHeight="false" outlineLevel="0" collapsed="false">
      <c r="A1" s="518" t="s">
        <v>592</v>
      </c>
      <c r="D1" s="518" t="s">
        <v>593</v>
      </c>
      <c r="G1" s="518" t="s">
        <v>594</v>
      </c>
      <c r="J1" s="518" t="s">
        <v>595</v>
      </c>
      <c r="M1" s="518" t="s">
        <v>596</v>
      </c>
      <c r="P1" s="518" t="s">
        <v>597</v>
      </c>
      <c r="Q1" s="519"/>
      <c r="S1" s="518" t="s">
        <v>598</v>
      </c>
      <c r="V1" s="518" t="s">
        <v>599</v>
      </c>
      <c r="Y1" s="518" t="s">
        <v>600</v>
      </c>
      <c r="Z1" s="519"/>
      <c r="AB1" s="518" t="s">
        <v>601</v>
      </c>
      <c r="AC1" s="519"/>
      <c r="AE1" s="518" t="s">
        <v>602</v>
      </c>
      <c r="AF1" s="519"/>
      <c r="AH1" s="518" t="s">
        <v>603</v>
      </c>
      <c r="AI1" s="519"/>
      <c r="AK1" s="518" t="s">
        <v>604</v>
      </c>
      <c r="AL1" s="519"/>
      <c r="AM1" s="521" t="s">
        <v>605</v>
      </c>
      <c r="AO1" s="521" t="s">
        <v>606</v>
      </c>
      <c r="AQ1" s="521" t="s">
        <v>607</v>
      </c>
      <c r="AR1" s="520"/>
      <c r="AS1" s="521" t="s">
        <v>608</v>
      </c>
      <c r="AU1" s="521" t="s">
        <v>609</v>
      </c>
      <c r="AV1" s="520"/>
      <c r="AW1" s="521" t="s">
        <v>610</v>
      </c>
      <c r="AY1" s="521" t="s">
        <v>611</v>
      </c>
      <c r="AZ1" s="520"/>
      <c r="BA1" s="521" t="s">
        <v>612</v>
      </c>
      <c r="BC1" s="521" t="s">
        <v>613</v>
      </c>
      <c r="BD1" s="520"/>
      <c r="BE1" s="521" t="s">
        <v>614</v>
      </c>
      <c r="BG1" s="521" t="s">
        <v>615</v>
      </c>
      <c r="BI1" s="521" t="s">
        <v>616</v>
      </c>
      <c r="BJ1" s="520"/>
      <c r="BK1" s="521" t="s">
        <v>617</v>
      </c>
      <c r="BM1" s="521" t="s">
        <v>618</v>
      </c>
      <c r="BN1" s="520"/>
      <c r="BO1" s="521" t="s">
        <v>619</v>
      </c>
      <c r="BP1" s="520"/>
      <c r="BQ1" s="520"/>
      <c r="BS1" s="520"/>
      <c r="BT1" s="520"/>
      <c r="BV1" s="520"/>
      <c r="BW1" s="520"/>
      <c r="BY1" s="520"/>
      <c r="BZ1" s="520"/>
      <c r="CB1" s="520"/>
      <c r="CC1" s="520"/>
      <c r="CE1" s="520"/>
      <c r="CF1" s="520"/>
      <c r="CH1" s="520"/>
      <c r="CI1" s="520"/>
      <c r="CK1" s="520"/>
      <c r="CL1" s="520"/>
      <c r="CN1" s="520"/>
      <c r="CO1" s="520"/>
      <c r="CQ1" s="520"/>
      <c r="CR1" s="520"/>
      <c r="CT1" s="520"/>
      <c r="CU1" s="520"/>
      <c r="CW1" s="520"/>
      <c r="CX1" s="520"/>
      <c r="CZ1" s="520"/>
      <c r="DA1" s="520"/>
      <c r="DC1" s="520"/>
      <c r="DD1" s="520"/>
      <c r="DF1" s="520"/>
      <c r="DG1" s="520"/>
      <c r="DI1" s="520"/>
      <c r="DJ1" s="520"/>
      <c r="DL1" s="520"/>
      <c r="DM1" s="520"/>
    </row>
    <row r="2" customFormat="false" ht="11.25" hidden="false" customHeight="false" outlineLevel="0" collapsed="false">
      <c r="A2" s="523" t="s">
        <v>620</v>
      </c>
      <c r="D2" s="523" t="s">
        <v>620</v>
      </c>
      <c r="G2" s="523" t="s">
        <v>620</v>
      </c>
      <c r="J2" s="523" t="s">
        <v>620</v>
      </c>
      <c r="M2" s="523" t="s">
        <v>620</v>
      </c>
      <c r="P2" s="523" t="s">
        <v>620</v>
      </c>
      <c r="Q2" s="519"/>
      <c r="S2" s="523" t="s">
        <v>620</v>
      </c>
      <c r="V2" s="523" t="s">
        <v>620</v>
      </c>
      <c r="Y2" s="523" t="s">
        <v>620</v>
      </c>
      <c r="Z2" s="519"/>
      <c r="AB2" s="523" t="s">
        <v>620</v>
      </c>
      <c r="AC2" s="519"/>
      <c r="AE2" s="523" t="s">
        <v>620</v>
      </c>
      <c r="AF2" s="519"/>
      <c r="AH2" s="523" t="s">
        <v>620</v>
      </c>
      <c r="AI2" s="519"/>
      <c r="AK2" s="523" t="s">
        <v>620</v>
      </c>
      <c r="AL2" s="519"/>
      <c r="AM2" s="521" t="s">
        <v>620</v>
      </c>
      <c r="AO2" s="521" t="s">
        <v>620</v>
      </c>
      <c r="AQ2" s="521" t="s">
        <v>620</v>
      </c>
      <c r="AR2" s="520"/>
      <c r="AS2" s="521" t="s">
        <v>620</v>
      </c>
      <c r="AU2" s="521" t="s">
        <v>620</v>
      </c>
      <c r="AV2" s="520"/>
      <c r="AW2" s="521" t="s">
        <v>620</v>
      </c>
      <c r="AY2" s="521" t="s">
        <v>620</v>
      </c>
      <c r="AZ2" s="520"/>
      <c r="BA2" s="521" t="s">
        <v>620</v>
      </c>
      <c r="BC2" s="521" t="s">
        <v>620</v>
      </c>
      <c r="BD2" s="520"/>
      <c r="BE2" s="521" t="s">
        <v>620</v>
      </c>
      <c r="BG2" s="521" t="s">
        <v>620</v>
      </c>
      <c r="BI2" s="521" t="s">
        <v>620</v>
      </c>
      <c r="BJ2" s="520"/>
      <c r="BK2" s="521" t="s">
        <v>620</v>
      </c>
      <c r="BM2" s="521" t="s">
        <v>620</v>
      </c>
      <c r="BN2" s="520"/>
      <c r="BO2" s="521" t="s">
        <v>620</v>
      </c>
      <c r="BP2" s="520"/>
      <c r="BQ2" s="520"/>
      <c r="BS2" s="520"/>
      <c r="BT2" s="520"/>
      <c r="BV2" s="520"/>
      <c r="BW2" s="520"/>
      <c r="BY2" s="520"/>
      <c r="BZ2" s="520"/>
      <c r="CB2" s="520"/>
      <c r="CC2" s="520"/>
      <c r="CE2" s="520"/>
      <c r="CF2" s="520"/>
      <c r="CH2" s="520"/>
      <c r="CI2" s="520"/>
      <c r="CK2" s="520"/>
      <c r="CL2" s="520"/>
      <c r="CN2" s="520"/>
      <c r="CO2" s="520"/>
      <c r="CQ2" s="520"/>
      <c r="CR2" s="520"/>
      <c r="CT2" s="520"/>
      <c r="CU2" s="520"/>
      <c r="CW2" s="520"/>
      <c r="CX2" s="520"/>
      <c r="CZ2" s="520"/>
      <c r="DA2" s="520"/>
      <c r="DC2" s="520"/>
      <c r="DD2" s="520"/>
      <c r="DF2" s="520"/>
      <c r="DG2" s="520"/>
      <c r="DI2" s="520"/>
      <c r="DJ2" s="520"/>
      <c r="DL2" s="520"/>
      <c r="DM2" s="520"/>
    </row>
    <row r="3" customFormat="false" ht="11.25" hidden="false" customHeight="false" outlineLevel="0" collapsed="false">
      <c r="A3" s="518" t="s">
        <v>621</v>
      </c>
      <c r="D3" s="518" t="s">
        <v>622</v>
      </c>
      <c r="G3" s="518" t="s">
        <v>623</v>
      </c>
      <c r="J3" s="518" t="s">
        <v>624</v>
      </c>
      <c r="M3" s="518" t="s">
        <v>625</v>
      </c>
      <c r="P3" s="518" t="s">
        <v>626</v>
      </c>
      <c r="Q3" s="519"/>
      <c r="S3" s="518" t="s">
        <v>627</v>
      </c>
      <c r="V3" s="518" t="s">
        <v>628</v>
      </c>
      <c r="Y3" s="518" t="s">
        <v>629</v>
      </c>
      <c r="Z3" s="519"/>
      <c r="AB3" s="518" t="s">
        <v>630</v>
      </c>
      <c r="AC3" s="519"/>
      <c r="AE3" s="518" t="s">
        <v>631</v>
      </c>
      <c r="AF3" s="519"/>
      <c r="AH3" s="518" t="s">
        <v>632</v>
      </c>
      <c r="AI3" s="519"/>
      <c r="AK3" s="518" t="s">
        <v>633</v>
      </c>
      <c r="AL3" s="519"/>
      <c r="AM3" s="521" t="s">
        <v>634</v>
      </c>
      <c r="AO3" s="521" t="s">
        <v>635</v>
      </c>
      <c r="AQ3" s="521" t="s">
        <v>636</v>
      </c>
      <c r="AR3" s="520"/>
      <c r="AS3" s="521" t="s">
        <v>637</v>
      </c>
      <c r="AU3" s="521" t="s">
        <v>638</v>
      </c>
      <c r="AV3" s="520"/>
      <c r="AW3" s="521" t="s">
        <v>639</v>
      </c>
      <c r="AY3" s="521" t="s">
        <v>640</v>
      </c>
      <c r="AZ3" s="520"/>
      <c r="BA3" s="521" t="s">
        <v>641</v>
      </c>
      <c r="BC3" s="521" t="s">
        <v>642</v>
      </c>
      <c r="BD3" s="520"/>
      <c r="BE3" s="521" t="s">
        <v>643</v>
      </c>
      <c r="BG3" s="521" t="s">
        <v>644</v>
      </c>
      <c r="BI3" s="521" t="s">
        <v>645</v>
      </c>
      <c r="BJ3" s="520"/>
      <c r="BK3" s="521" t="s">
        <v>646</v>
      </c>
      <c r="BM3" s="521" t="s">
        <v>647</v>
      </c>
      <c r="BN3" s="520"/>
      <c r="BO3" s="521" t="s">
        <v>647</v>
      </c>
      <c r="BP3" s="520"/>
      <c r="BQ3" s="520"/>
      <c r="BS3" s="520"/>
      <c r="BT3" s="520"/>
      <c r="BV3" s="520"/>
      <c r="BW3" s="520"/>
      <c r="BY3" s="520"/>
      <c r="BZ3" s="520"/>
      <c r="CB3" s="520"/>
      <c r="CC3" s="520"/>
      <c r="CE3" s="520"/>
      <c r="CF3" s="520"/>
      <c r="CH3" s="520"/>
      <c r="CI3" s="520"/>
      <c r="CK3" s="520"/>
      <c r="CL3" s="520"/>
      <c r="CN3" s="520"/>
      <c r="CO3" s="520"/>
      <c r="CQ3" s="520"/>
      <c r="CR3" s="520"/>
      <c r="CT3" s="520"/>
      <c r="CU3" s="520"/>
      <c r="CW3" s="520"/>
      <c r="CX3" s="520"/>
      <c r="CZ3" s="520"/>
      <c r="DA3" s="520"/>
      <c r="DC3" s="520"/>
      <c r="DD3" s="520"/>
      <c r="DF3" s="520"/>
      <c r="DG3" s="520"/>
      <c r="DI3" s="520"/>
      <c r="DJ3" s="520"/>
      <c r="DL3" s="520"/>
      <c r="DM3" s="520"/>
    </row>
    <row r="4" customFormat="false" ht="11.25" hidden="false" customHeight="false" outlineLevel="0" collapsed="false">
      <c r="A4" s="518" t="s">
        <v>648</v>
      </c>
      <c r="D4" s="518" t="s">
        <v>648</v>
      </c>
      <c r="G4" s="518" t="s">
        <v>648</v>
      </c>
      <c r="J4" s="518" t="s">
        <v>648</v>
      </c>
      <c r="M4" s="518" t="s">
        <v>648</v>
      </c>
      <c r="P4" s="518" t="s">
        <v>648</v>
      </c>
      <c r="Q4" s="519"/>
      <c r="S4" s="518" t="s">
        <v>648</v>
      </c>
      <c r="V4" s="518" t="s">
        <v>648</v>
      </c>
      <c r="Y4" s="518" t="s">
        <v>648</v>
      </c>
      <c r="Z4" s="519"/>
      <c r="AB4" s="518" t="s">
        <v>648</v>
      </c>
      <c r="AC4" s="519"/>
      <c r="AE4" s="518" t="s">
        <v>648</v>
      </c>
      <c r="AF4" s="519"/>
      <c r="AH4" s="518" t="s">
        <v>648</v>
      </c>
      <c r="AI4" s="519"/>
      <c r="AK4" s="518" t="s">
        <v>648</v>
      </c>
      <c r="AL4" s="519"/>
      <c r="AM4" s="521" t="s">
        <v>648</v>
      </c>
      <c r="AO4" s="521" t="s">
        <v>649</v>
      </c>
      <c r="AQ4" s="521" t="s">
        <v>648</v>
      </c>
      <c r="AR4" s="520"/>
      <c r="AS4" s="521" t="s">
        <v>649</v>
      </c>
      <c r="AU4" s="521" t="s">
        <v>648</v>
      </c>
      <c r="AV4" s="520"/>
      <c r="AW4" s="521" t="s">
        <v>649</v>
      </c>
      <c r="AY4" s="521" t="s">
        <v>648</v>
      </c>
      <c r="AZ4" s="520"/>
      <c r="BA4" s="521" t="s">
        <v>649</v>
      </c>
      <c r="BC4" s="521" t="s">
        <v>648</v>
      </c>
      <c r="BD4" s="520"/>
      <c r="BE4" s="521" t="s">
        <v>649</v>
      </c>
      <c r="BG4" s="521" t="s">
        <v>649</v>
      </c>
      <c r="BI4" s="521" t="s">
        <v>648</v>
      </c>
      <c r="BJ4" s="520"/>
      <c r="BK4" s="521" t="s">
        <v>649</v>
      </c>
      <c r="BM4" s="521" t="s">
        <v>648</v>
      </c>
      <c r="BN4" s="520"/>
      <c r="BO4" s="521" t="s">
        <v>649</v>
      </c>
      <c r="BP4" s="520"/>
      <c r="BQ4" s="520"/>
      <c r="BS4" s="520"/>
      <c r="BT4" s="520"/>
      <c r="BV4" s="520"/>
      <c r="BW4" s="520"/>
      <c r="BY4" s="520"/>
      <c r="BZ4" s="520"/>
      <c r="CB4" s="520"/>
      <c r="CC4" s="520"/>
      <c r="CE4" s="520"/>
      <c r="CF4" s="520"/>
      <c r="CH4" s="520"/>
      <c r="CI4" s="520"/>
      <c r="CK4" s="520"/>
      <c r="CL4" s="520"/>
      <c r="CN4" s="520"/>
      <c r="CO4" s="520"/>
      <c r="CQ4" s="520"/>
      <c r="CR4" s="520"/>
      <c r="CT4" s="520"/>
      <c r="CU4" s="520"/>
      <c r="CW4" s="520"/>
      <c r="CX4" s="520"/>
      <c r="CZ4" s="520"/>
      <c r="DA4" s="520"/>
      <c r="DC4" s="520"/>
      <c r="DD4" s="520"/>
      <c r="DF4" s="520"/>
      <c r="DG4" s="520"/>
      <c r="DI4" s="520"/>
      <c r="DJ4" s="520"/>
      <c r="DL4" s="520"/>
      <c r="DM4" s="520"/>
    </row>
    <row r="5" customFormat="false" ht="11.25" hidden="false" customHeight="false" outlineLevel="0" collapsed="false">
      <c r="A5" s="518" t="s">
        <v>650</v>
      </c>
      <c r="D5" s="518" t="s">
        <v>650</v>
      </c>
      <c r="G5" s="518" t="s">
        <v>650</v>
      </c>
      <c r="J5" s="518" t="s">
        <v>650</v>
      </c>
      <c r="M5" s="518" t="s">
        <v>650</v>
      </c>
      <c r="P5" s="518" t="s">
        <v>650</v>
      </c>
      <c r="Q5" s="519"/>
      <c r="S5" s="518" t="s">
        <v>650</v>
      </c>
      <c r="V5" s="518" t="s">
        <v>650</v>
      </c>
      <c r="Y5" s="518" t="s">
        <v>650</v>
      </c>
      <c r="Z5" s="519"/>
      <c r="AB5" s="518" t="s">
        <v>650</v>
      </c>
      <c r="AC5" s="519"/>
      <c r="AE5" s="518" t="s">
        <v>650</v>
      </c>
      <c r="AF5" s="519"/>
      <c r="AH5" s="518" t="s">
        <v>650</v>
      </c>
      <c r="AI5" s="519"/>
      <c r="AK5" s="518" t="s">
        <v>650</v>
      </c>
      <c r="AL5" s="519"/>
      <c r="AM5" s="521" t="s">
        <v>650</v>
      </c>
      <c r="AO5" s="521" t="s">
        <v>650</v>
      </c>
      <c r="AQ5" s="521" t="s">
        <v>650</v>
      </c>
      <c r="AR5" s="520"/>
      <c r="AS5" s="521" t="s">
        <v>650</v>
      </c>
      <c r="AU5" s="521" t="s">
        <v>650</v>
      </c>
      <c r="AV5" s="520"/>
      <c r="AW5" s="521" t="s">
        <v>650</v>
      </c>
      <c r="AY5" s="521" t="s">
        <v>650</v>
      </c>
      <c r="AZ5" s="520"/>
      <c r="BA5" s="521" t="s">
        <v>650</v>
      </c>
      <c r="BC5" s="521" t="s">
        <v>650</v>
      </c>
      <c r="BD5" s="520"/>
      <c r="BE5" s="521" t="s">
        <v>650</v>
      </c>
      <c r="BG5" s="521" t="s">
        <v>650</v>
      </c>
      <c r="BI5" s="521" t="s">
        <v>650</v>
      </c>
      <c r="BJ5" s="520"/>
      <c r="BK5" s="521" t="s">
        <v>650</v>
      </c>
      <c r="BM5" s="521" t="s">
        <v>650</v>
      </c>
      <c r="BN5" s="520"/>
      <c r="BO5" s="521" t="s">
        <v>650</v>
      </c>
      <c r="BP5" s="520"/>
      <c r="BQ5" s="520"/>
      <c r="BS5" s="520"/>
      <c r="BT5" s="520"/>
      <c r="BV5" s="520"/>
      <c r="BW5" s="520"/>
      <c r="BY5" s="520"/>
      <c r="BZ5" s="520"/>
      <c r="CB5" s="520"/>
      <c r="CC5" s="520"/>
      <c r="CE5" s="520"/>
      <c r="CF5" s="520"/>
      <c r="CH5" s="520"/>
      <c r="CI5" s="520"/>
      <c r="CK5" s="520"/>
      <c r="CL5" s="520"/>
      <c r="CN5" s="520"/>
      <c r="CO5" s="520"/>
      <c r="CQ5" s="520"/>
      <c r="CR5" s="520"/>
      <c r="CT5" s="520"/>
      <c r="CU5" s="520"/>
      <c r="CW5" s="520"/>
      <c r="CX5" s="520"/>
      <c r="CZ5" s="520"/>
      <c r="DA5" s="520"/>
      <c r="DC5" s="520"/>
      <c r="DD5" s="520"/>
      <c r="DF5" s="520"/>
      <c r="DG5" s="520"/>
      <c r="DI5" s="520"/>
      <c r="DJ5" s="520"/>
      <c r="DL5" s="520"/>
      <c r="DM5" s="520"/>
    </row>
    <row r="6" customFormat="false" ht="11.25" hidden="false" customHeight="false" outlineLevel="0" collapsed="false">
      <c r="A6" s="518" t="s">
        <v>651</v>
      </c>
      <c r="D6" s="518" t="s">
        <v>651</v>
      </c>
      <c r="G6" s="518" t="s">
        <v>651</v>
      </c>
      <c r="J6" s="518" t="s">
        <v>651</v>
      </c>
      <c r="M6" s="518" t="s">
        <v>651</v>
      </c>
      <c r="P6" s="518" t="s">
        <v>651</v>
      </c>
      <c r="Q6" s="519"/>
      <c r="S6" s="518" t="s">
        <v>651</v>
      </c>
      <c r="V6" s="518" t="s">
        <v>651</v>
      </c>
      <c r="Y6" s="518" t="s">
        <v>651</v>
      </c>
      <c r="Z6" s="519"/>
      <c r="AB6" s="518" t="s">
        <v>651</v>
      </c>
      <c r="AC6" s="519"/>
      <c r="AE6" s="518" t="s">
        <v>651</v>
      </c>
      <c r="AF6" s="519"/>
      <c r="AH6" s="518" t="s">
        <v>651</v>
      </c>
      <c r="AI6" s="519"/>
      <c r="AK6" s="518" t="s">
        <v>651</v>
      </c>
      <c r="AL6" s="519"/>
      <c r="AM6" s="521" t="s">
        <v>651</v>
      </c>
      <c r="AO6" s="521" t="s">
        <v>651</v>
      </c>
      <c r="AQ6" s="521" t="s">
        <v>651</v>
      </c>
      <c r="AR6" s="520"/>
      <c r="AS6" s="521" t="s">
        <v>651</v>
      </c>
      <c r="AU6" s="521" t="s">
        <v>651</v>
      </c>
      <c r="AV6" s="520"/>
      <c r="AW6" s="521" t="s">
        <v>651</v>
      </c>
      <c r="AY6" s="521" t="s">
        <v>651</v>
      </c>
      <c r="AZ6" s="520"/>
      <c r="BA6" s="521" t="s">
        <v>651</v>
      </c>
      <c r="BC6" s="521" t="s">
        <v>651</v>
      </c>
      <c r="BD6" s="520"/>
      <c r="BE6" s="521" t="s">
        <v>651</v>
      </c>
      <c r="BG6" s="521" t="s">
        <v>651</v>
      </c>
      <c r="BI6" s="521" t="s">
        <v>651</v>
      </c>
      <c r="BJ6" s="520"/>
      <c r="BK6" s="521" t="s">
        <v>651</v>
      </c>
      <c r="BM6" s="521" t="s">
        <v>651</v>
      </c>
      <c r="BN6" s="520"/>
      <c r="BO6" s="521" t="s">
        <v>651</v>
      </c>
      <c r="BP6" s="520"/>
      <c r="BQ6" s="520"/>
      <c r="BS6" s="520"/>
      <c r="BT6" s="520"/>
      <c r="BV6" s="520"/>
      <c r="BW6" s="520"/>
      <c r="BY6" s="520"/>
      <c r="BZ6" s="520"/>
      <c r="CB6" s="520"/>
      <c r="CC6" s="520"/>
      <c r="CE6" s="520"/>
      <c r="CF6" s="520"/>
      <c r="CH6" s="520"/>
      <c r="CI6" s="520"/>
      <c r="CK6" s="520"/>
      <c r="CL6" s="520"/>
      <c r="CN6" s="520"/>
      <c r="CO6" s="520"/>
      <c r="CQ6" s="520"/>
      <c r="CR6" s="520"/>
      <c r="CT6" s="520"/>
      <c r="CU6" s="520"/>
      <c r="CW6" s="520"/>
      <c r="CX6" s="520"/>
      <c r="CZ6" s="520"/>
      <c r="DA6" s="520"/>
      <c r="DC6" s="520"/>
      <c r="DD6" s="520"/>
      <c r="DF6" s="520"/>
      <c r="DG6" s="520"/>
      <c r="DI6" s="520"/>
      <c r="DJ6" s="520"/>
      <c r="DL6" s="520"/>
      <c r="DM6" s="520"/>
    </row>
    <row r="7" customFormat="false" ht="11.25" hidden="false" customHeight="false" outlineLevel="0" collapsed="false">
      <c r="A7" s="518" t="s">
        <v>652</v>
      </c>
      <c r="D7" s="518" t="s">
        <v>653</v>
      </c>
      <c r="G7" s="518" t="s">
        <v>654</v>
      </c>
      <c r="J7" s="518" t="s">
        <v>655</v>
      </c>
      <c r="M7" s="518" t="s">
        <v>656</v>
      </c>
      <c r="P7" s="518" t="s">
        <v>657</v>
      </c>
      <c r="Q7" s="519"/>
      <c r="S7" s="518" t="s">
        <v>658</v>
      </c>
      <c r="V7" s="518" t="s">
        <v>659</v>
      </c>
      <c r="Y7" s="518" t="s">
        <v>660</v>
      </c>
      <c r="Z7" s="519"/>
      <c r="AB7" s="518" t="s">
        <v>661</v>
      </c>
      <c r="AC7" s="519"/>
      <c r="AE7" s="518" t="s">
        <v>662</v>
      </c>
      <c r="AF7" s="519"/>
      <c r="AH7" s="518" t="s">
        <v>663</v>
      </c>
      <c r="AI7" s="519"/>
      <c r="AK7" s="518" t="s">
        <v>664</v>
      </c>
      <c r="AL7" s="519"/>
      <c r="AM7" s="521" t="s">
        <v>665</v>
      </c>
      <c r="AO7" s="521" t="s">
        <v>666</v>
      </c>
      <c r="AQ7" s="521" t="s">
        <v>667</v>
      </c>
      <c r="AR7" s="520"/>
      <c r="AS7" s="521" t="s">
        <v>668</v>
      </c>
      <c r="AU7" s="521" t="s">
        <v>669</v>
      </c>
      <c r="AV7" s="520"/>
      <c r="AW7" s="521" t="s">
        <v>670</v>
      </c>
      <c r="AY7" s="521" t="s">
        <v>671</v>
      </c>
      <c r="AZ7" s="520"/>
      <c r="BA7" s="521" t="s">
        <v>672</v>
      </c>
      <c r="BC7" s="521" t="s">
        <v>673</v>
      </c>
      <c r="BD7" s="520"/>
      <c r="BE7" s="521" t="s">
        <v>674</v>
      </c>
      <c r="BG7" s="521" t="s">
        <v>675</v>
      </c>
      <c r="BI7" s="521" t="s">
        <v>676</v>
      </c>
      <c r="BJ7" s="520"/>
      <c r="BK7" s="521" t="s">
        <v>677</v>
      </c>
      <c r="BM7" s="521" t="s">
        <v>678</v>
      </c>
      <c r="BN7" s="520"/>
      <c r="BO7" s="521" t="s">
        <v>678</v>
      </c>
      <c r="BP7" s="520"/>
      <c r="BQ7" s="520"/>
      <c r="BS7" s="520"/>
      <c r="BT7" s="520"/>
      <c r="BV7" s="520"/>
      <c r="BW7" s="520"/>
      <c r="BY7" s="520"/>
      <c r="BZ7" s="520"/>
      <c r="CB7" s="520"/>
      <c r="CC7" s="520"/>
      <c r="CE7" s="520"/>
      <c r="CF7" s="520"/>
      <c r="CH7" s="520"/>
      <c r="CI7" s="520"/>
      <c r="CK7" s="520"/>
      <c r="CL7" s="520"/>
      <c r="CN7" s="520"/>
      <c r="CO7" s="520"/>
      <c r="CQ7" s="520"/>
      <c r="CR7" s="520"/>
      <c r="CT7" s="520"/>
      <c r="CU7" s="520"/>
      <c r="CW7" s="520"/>
      <c r="CX7" s="520"/>
      <c r="CZ7" s="520"/>
      <c r="DA7" s="520"/>
      <c r="DC7" s="520"/>
      <c r="DD7" s="520"/>
      <c r="DF7" s="520"/>
      <c r="DG7" s="520"/>
      <c r="DI7" s="520"/>
      <c r="DJ7" s="520"/>
      <c r="DL7" s="520"/>
      <c r="DM7" s="520"/>
    </row>
    <row r="8" customFormat="false" ht="11.25" hidden="false" customHeight="false" outlineLevel="0" collapsed="false">
      <c r="A8" s="518" t="s">
        <v>679</v>
      </c>
      <c r="D8" s="518" t="s">
        <v>679</v>
      </c>
      <c r="G8" s="518" t="s">
        <v>679</v>
      </c>
      <c r="J8" s="518" t="s">
        <v>679</v>
      </c>
      <c r="M8" s="518" t="s">
        <v>679</v>
      </c>
      <c r="P8" s="518" t="s">
        <v>679</v>
      </c>
      <c r="Q8" s="519"/>
      <c r="S8" s="518" t="s">
        <v>679</v>
      </c>
      <c r="V8" s="518" t="s">
        <v>679</v>
      </c>
      <c r="Y8" s="518" t="s">
        <v>679</v>
      </c>
      <c r="Z8" s="519"/>
      <c r="AB8" s="518" t="s">
        <v>679</v>
      </c>
      <c r="AC8" s="519"/>
      <c r="AE8" s="518" t="s">
        <v>679</v>
      </c>
      <c r="AF8" s="519"/>
      <c r="AH8" s="518" t="s">
        <v>679</v>
      </c>
      <c r="AI8" s="519"/>
      <c r="AK8" s="518" t="s">
        <v>679</v>
      </c>
      <c r="AL8" s="519"/>
      <c r="AM8" s="521" t="s">
        <v>679</v>
      </c>
      <c r="AO8" s="521" t="s">
        <v>679</v>
      </c>
      <c r="AQ8" s="521" t="s">
        <v>679</v>
      </c>
      <c r="AR8" s="520"/>
      <c r="AS8" s="521" t="s">
        <v>679</v>
      </c>
      <c r="AU8" s="521" t="s">
        <v>679</v>
      </c>
      <c r="AV8" s="520"/>
      <c r="AW8" s="521" t="s">
        <v>679</v>
      </c>
      <c r="AY8" s="521" t="s">
        <v>679</v>
      </c>
      <c r="AZ8" s="520"/>
      <c r="BA8" s="521" t="s">
        <v>679</v>
      </c>
      <c r="BC8" s="521" t="s">
        <v>679</v>
      </c>
      <c r="BD8" s="520"/>
      <c r="BE8" s="521" t="s">
        <v>679</v>
      </c>
      <c r="BG8" s="521" t="s">
        <v>679</v>
      </c>
      <c r="BI8" s="521" t="s">
        <v>679</v>
      </c>
      <c r="BJ8" s="520"/>
      <c r="BK8" s="521" t="s">
        <v>679</v>
      </c>
      <c r="BM8" s="521" t="s">
        <v>679</v>
      </c>
      <c r="BN8" s="520"/>
      <c r="BO8" s="521" t="s">
        <v>679</v>
      </c>
      <c r="BP8" s="520"/>
      <c r="BQ8" s="520"/>
      <c r="BS8" s="520"/>
      <c r="BT8" s="520"/>
      <c r="BV8" s="520"/>
      <c r="BW8" s="520"/>
      <c r="BY8" s="520"/>
      <c r="BZ8" s="520"/>
      <c r="CB8" s="520"/>
      <c r="CC8" s="520"/>
      <c r="CE8" s="520"/>
      <c r="CF8" s="520"/>
      <c r="CH8" s="520"/>
      <c r="CI8" s="520"/>
      <c r="CK8" s="520"/>
      <c r="CL8" s="520"/>
      <c r="CN8" s="520"/>
      <c r="CO8" s="520"/>
      <c r="CQ8" s="520"/>
      <c r="CR8" s="520"/>
      <c r="CT8" s="520"/>
      <c r="CU8" s="520"/>
      <c r="CW8" s="520"/>
      <c r="CX8" s="520"/>
      <c r="CZ8" s="520"/>
      <c r="DA8" s="520"/>
      <c r="DC8" s="520"/>
      <c r="DD8" s="520"/>
      <c r="DF8" s="520"/>
      <c r="DG8" s="520"/>
      <c r="DI8" s="520"/>
      <c r="DJ8" s="520"/>
      <c r="DL8" s="520"/>
      <c r="DM8" s="520"/>
    </row>
    <row r="9" customFormat="false" ht="11.25" hidden="false" customHeight="false" outlineLevel="0" collapsed="false">
      <c r="A9" s="518" t="s">
        <v>680</v>
      </c>
      <c r="D9" s="518" t="s">
        <v>680</v>
      </c>
      <c r="G9" s="518" t="s">
        <v>680</v>
      </c>
      <c r="J9" s="518" t="s">
        <v>680</v>
      </c>
      <c r="M9" s="518" t="s">
        <v>680</v>
      </c>
      <c r="P9" s="518" t="s">
        <v>680</v>
      </c>
      <c r="Q9" s="519"/>
      <c r="S9" s="518" t="s">
        <v>680</v>
      </c>
      <c r="V9" s="518" t="s">
        <v>680</v>
      </c>
      <c r="Y9" s="518" t="s">
        <v>680</v>
      </c>
      <c r="Z9" s="519"/>
      <c r="AB9" s="518" t="s">
        <v>680</v>
      </c>
      <c r="AC9" s="519"/>
      <c r="AE9" s="518" t="s">
        <v>680</v>
      </c>
      <c r="AF9" s="519"/>
      <c r="AH9" s="518" t="s">
        <v>680</v>
      </c>
      <c r="AI9" s="519"/>
      <c r="AK9" s="518" t="s">
        <v>680</v>
      </c>
      <c r="AL9" s="519"/>
      <c r="AM9" s="521" t="s">
        <v>680</v>
      </c>
      <c r="AO9" s="521" t="s">
        <v>680</v>
      </c>
      <c r="AQ9" s="521" t="s">
        <v>680</v>
      </c>
      <c r="AR9" s="520"/>
      <c r="AS9" s="521" t="s">
        <v>680</v>
      </c>
      <c r="AU9" s="521" t="s">
        <v>680</v>
      </c>
      <c r="AV9" s="520"/>
      <c r="AW9" s="521" t="s">
        <v>680</v>
      </c>
      <c r="AY9" s="521" t="s">
        <v>680</v>
      </c>
      <c r="AZ9" s="520"/>
      <c r="BA9" s="521" t="s">
        <v>680</v>
      </c>
      <c r="BC9" s="521" t="s">
        <v>680</v>
      </c>
      <c r="BD9" s="520"/>
      <c r="BE9" s="521" t="s">
        <v>680</v>
      </c>
      <c r="BG9" s="521" t="s">
        <v>680</v>
      </c>
      <c r="BI9" s="521" t="s">
        <v>680</v>
      </c>
      <c r="BJ9" s="520"/>
      <c r="BK9" s="521" t="s">
        <v>680</v>
      </c>
      <c r="BM9" s="521" t="s">
        <v>680</v>
      </c>
      <c r="BN9" s="520"/>
      <c r="BO9" s="521" t="s">
        <v>680</v>
      </c>
      <c r="BP9" s="520"/>
      <c r="BQ9" s="520"/>
      <c r="BS9" s="520"/>
      <c r="BT9" s="520"/>
      <c r="BV9" s="520"/>
      <c r="BW9" s="520"/>
      <c r="BY9" s="520"/>
      <c r="BZ9" s="520"/>
      <c r="CB9" s="520"/>
      <c r="CC9" s="520"/>
      <c r="CE9" s="520"/>
      <c r="CF9" s="520"/>
      <c r="CH9" s="520"/>
      <c r="CI9" s="520"/>
      <c r="CK9" s="520"/>
      <c r="CL9" s="520"/>
      <c r="CN9" s="520"/>
      <c r="CO9" s="520"/>
      <c r="CQ9" s="520"/>
      <c r="CR9" s="520"/>
      <c r="CT9" s="520"/>
      <c r="CU9" s="520"/>
      <c r="CW9" s="520"/>
      <c r="CX9" s="520"/>
      <c r="CZ9" s="520"/>
      <c r="DA9" s="520"/>
      <c r="DC9" s="520"/>
      <c r="DD9" s="520"/>
      <c r="DF9" s="520"/>
      <c r="DG9" s="520"/>
      <c r="DI9" s="520"/>
      <c r="DJ9" s="520"/>
      <c r="DL9" s="520"/>
      <c r="DM9" s="520"/>
    </row>
    <row r="10" customFormat="false" ht="11.25" hidden="false" customHeight="false" outlineLevel="0" collapsed="false">
      <c r="A10" s="524" t="n">
        <v>36678</v>
      </c>
      <c r="B10" s="519" t="n">
        <f aca="false">m1!C8</f>
        <v>0.095</v>
      </c>
      <c r="D10" s="524" t="n">
        <v>36678</v>
      </c>
      <c r="E10" s="519" t="n">
        <f aca="false">m1!K8</f>
        <v>0.11</v>
      </c>
      <c r="G10" s="524" t="n">
        <v>36678</v>
      </c>
      <c r="H10" s="519" t="n">
        <f aca="false">m1!O8</f>
        <v>0.095</v>
      </c>
      <c r="J10" s="524" t="n">
        <v>36678</v>
      </c>
      <c r="K10" s="519" t="n">
        <f aca="false">m1!N8</f>
        <v>0.145</v>
      </c>
      <c r="M10" s="524" t="n">
        <v>36678</v>
      </c>
      <c r="N10" s="519" t="n">
        <f aca="false">m1!H8</f>
        <v>0.095</v>
      </c>
      <c r="P10" s="524" t="n">
        <v>36678</v>
      </c>
      <c r="Q10" s="519" t="n">
        <f aca="false">m1!E8</f>
        <v>0.095</v>
      </c>
      <c r="S10" s="524" t="n">
        <v>36678</v>
      </c>
      <c r="T10" s="519" t="n">
        <f aca="false">B10</f>
        <v>0.095</v>
      </c>
      <c r="V10" s="524" t="n">
        <v>36678</v>
      </c>
      <c r="W10" s="519" t="n">
        <f aca="false">B10</f>
        <v>0.095</v>
      </c>
      <c r="Y10" s="524" t="n">
        <v>36678</v>
      </c>
      <c r="Z10" s="519" t="n">
        <f aca="false">m1!R8</f>
        <v>0.095</v>
      </c>
      <c r="AB10" s="524" t="n">
        <v>36678</v>
      </c>
      <c r="AC10" s="519" t="n">
        <f aca="false">m1!D8</f>
        <v>0.164000000000001</v>
      </c>
      <c r="AE10" s="524" t="n">
        <v>36678</v>
      </c>
      <c r="AF10" s="519" t="n">
        <f aca="false">m1!L8</f>
        <v>0.164000000000001</v>
      </c>
      <c r="AH10" s="524" t="n">
        <v>36678</v>
      </c>
      <c r="AI10" s="519" t="n">
        <f aca="false">m1!P8</f>
        <v>0.194</v>
      </c>
      <c r="AK10" s="524" t="n">
        <v>36678</v>
      </c>
      <c r="AL10" s="525" t="n">
        <f aca="false">m1!T8</f>
        <v>-0.3</v>
      </c>
      <c r="AM10" s="524" t="n">
        <v>36678</v>
      </c>
      <c r="AN10" s="519" t="n">
        <f aca="false">m1!J8</f>
        <v>0.095</v>
      </c>
      <c r="AO10" s="524" t="n">
        <v>36678</v>
      </c>
      <c r="AP10" s="525" t="n">
        <v>0</v>
      </c>
      <c r="AQ10" s="524" t="n">
        <v>36678</v>
      </c>
      <c r="AR10" s="519" t="n">
        <f aca="false">m1!F8</f>
        <v>0.06</v>
      </c>
      <c r="AS10" s="524" t="n">
        <v>36678</v>
      </c>
      <c r="AT10" s="525" t="n">
        <v>0</v>
      </c>
      <c r="AU10" s="524" t="n">
        <v>36678</v>
      </c>
      <c r="AV10" s="519" t="n">
        <f aca="false">m1!Q8</f>
        <v>0.095</v>
      </c>
      <c r="AW10" s="524" t="n">
        <v>36678</v>
      </c>
      <c r="AX10" s="525" t="n">
        <v>0.005</v>
      </c>
      <c r="AY10" s="524" t="n">
        <v>36678</v>
      </c>
      <c r="AZ10" s="519" t="n">
        <f aca="false">m1!M8</f>
        <v>0.11</v>
      </c>
      <c r="BA10" s="524" t="n">
        <v>36678</v>
      </c>
      <c r="BB10" s="525" t="n">
        <v>0.005</v>
      </c>
      <c r="BC10" s="524" t="n">
        <v>36678</v>
      </c>
      <c r="BD10" s="519" t="n">
        <f aca="false">m1!I8</f>
        <v>0.095</v>
      </c>
      <c r="BE10" s="524" t="n">
        <v>36678</v>
      </c>
      <c r="BF10" s="525" t="n">
        <v>0.005</v>
      </c>
      <c r="BG10" s="524" t="n">
        <v>36678</v>
      </c>
      <c r="BH10" s="525" t="n">
        <v>0</v>
      </c>
      <c r="BI10" s="524" t="n">
        <v>36678</v>
      </c>
      <c r="BJ10" s="519" t="n">
        <f aca="false">m1!U8</f>
        <v>-0.245</v>
      </c>
      <c r="BK10" s="524" t="n">
        <v>36678</v>
      </c>
      <c r="BL10" s="525" t="n">
        <v>0</v>
      </c>
      <c r="BM10" s="524" t="n">
        <v>36678</v>
      </c>
      <c r="BN10" s="519" t="n">
        <f aca="false">m1!V8</f>
        <v>0.124</v>
      </c>
      <c r="BO10" s="524" t="n">
        <v>36678</v>
      </c>
      <c r="BP10" s="525" t="n">
        <v>0</v>
      </c>
      <c r="BQ10" s="520"/>
      <c r="BS10" s="520"/>
      <c r="BT10" s="520"/>
      <c r="BV10" s="520"/>
      <c r="BW10" s="520"/>
      <c r="BY10" s="520"/>
      <c r="BZ10" s="520"/>
      <c r="CB10" s="520"/>
      <c r="CC10" s="520"/>
      <c r="CE10" s="520"/>
      <c r="CF10" s="520"/>
      <c r="CH10" s="520"/>
      <c r="CI10" s="520"/>
      <c r="CK10" s="520"/>
      <c r="CL10" s="520"/>
      <c r="CN10" s="520"/>
      <c r="CO10" s="520"/>
      <c r="CQ10" s="520"/>
      <c r="CR10" s="520"/>
      <c r="CT10" s="520"/>
      <c r="CU10" s="520"/>
      <c r="CW10" s="520"/>
      <c r="CX10" s="520"/>
      <c r="CZ10" s="520"/>
      <c r="DA10" s="520"/>
      <c r="DC10" s="520"/>
      <c r="DD10" s="520"/>
      <c r="DF10" s="520"/>
      <c r="DG10" s="520"/>
      <c r="DI10" s="520"/>
      <c r="DJ10" s="520"/>
      <c r="DL10" s="520"/>
      <c r="DM10" s="520"/>
    </row>
    <row r="11" customFormat="false" ht="11.25" hidden="false" customHeight="false" outlineLevel="0" collapsed="false">
      <c r="A11" s="524" t="n">
        <v>36708</v>
      </c>
      <c r="B11" s="519" t="n">
        <f aca="false">m1!C9</f>
        <v>0.125</v>
      </c>
      <c r="D11" s="524" t="n">
        <v>36708</v>
      </c>
      <c r="E11" s="519" t="n">
        <f aca="false">m1!K9</f>
        <v>0.165</v>
      </c>
      <c r="G11" s="524" t="n">
        <v>36708</v>
      </c>
      <c r="H11" s="519" t="n">
        <f aca="false">m1!O9</f>
        <v>0.1075</v>
      </c>
      <c r="J11" s="524" t="n">
        <v>36708</v>
      </c>
      <c r="K11" s="519" t="n">
        <f aca="false">m1!N9</f>
        <v>0.19</v>
      </c>
      <c r="M11" s="524" t="n">
        <v>36708</v>
      </c>
      <c r="N11" s="519" t="n">
        <f aca="false">m1!H9</f>
        <v>0.12</v>
      </c>
      <c r="P11" s="524" t="n">
        <v>36708</v>
      </c>
      <c r="Q11" s="519" t="n">
        <f aca="false">m1!E9</f>
        <v>0.115</v>
      </c>
      <c r="S11" s="524" t="n">
        <v>36708</v>
      </c>
      <c r="T11" s="519" t="n">
        <f aca="false">B11</f>
        <v>0.125</v>
      </c>
      <c r="V11" s="524" t="n">
        <v>36708</v>
      </c>
      <c r="W11" s="519" t="n">
        <f aca="false">B11</f>
        <v>0.125</v>
      </c>
      <c r="Y11" s="524" t="n">
        <v>36708</v>
      </c>
      <c r="Z11" s="519" t="n">
        <f aca="false">m1!R9</f>
        <v>0.1075</v>
      </c>
      <c r="AB11" s="524" t="n">
        <v>36708</v>
      </c>
      <c r="AC11" s="519" t="n">
        <f aca="false">m1!D9</f>
        <v>0.1325</v>
      </c>
      <c r="AE11" s="524" t="n">
        <v>36708</v>
      </c>
      <c r="AF11" s="519" t="n">
        <f aca="false">m1!L9</f>
        <v>0.165</v>
      </c>
      <c r="AH11" s="524" t="n">
        <v>36708</v>
      </c>
      <c r="AI11" s="519" t="n">
        <f aca="false">m1!P9</f>
        <v>0.1075</v>
      </c>
      <c r="AK11" s="524" t="n">
        <v>36708</v>
      </c>
      <c r="AL11" s="525" t="n">
        <f aca="false">m1!T9</f>
        <v>-0.25</v>
      </c>
      <c r="AM11" s="524" t="n">
        <v>36708</v>
      </c>
      <c r="AN11" s="519" t="n">
        <f aca="false">m1!J9</f>
        <v>0.12</v>
      </c>
      <c r="AO11" s="524" t="n">
        <v>36708</v>
      </c>
      <c r="AP11" s="525" t="n">
        <v>0</v>
      </c>
      <c r="AQ11" s="524" t="n">
        <v>36708</v>
      </c>
      <c r="AR11" s="519" t="n">
        <f aca="false">m1!F9</f>
        <v>0.09</v>
      </c>
      <c r="AS11" s="524" t="n">
        <v>36708</v>
      </c>
      <c r="AT11" s="525" t="n">
        <v>0</v>
      </c>
      <c r="AU11" s="524" t="n">
        <v>36708</v>
      </c>
      <c r="AV11" s="519" t="n">
        <f aca="false">m1!Q9</f>
        <v>0.1075</v>
      </c>
      <c r="AW11" s="524" t="n">
        <v>36708</v>
      </c>
      <c r="AX11" s="525" t="n">
        <v>0.005</v>
      </c>
      <c r="AY11" s="524" t="n">
        <v>36708</v>
      </c>
      <c r="AZ11" s="519" t="n">
        <f aca="false">m1!M9</f>
        <v>0.165</v>
      </c>
      <c r="BA11" s="524" t="n">
        <v>36708</v>
      </c>
      <c r="BB11" s="525" t="n">
        <v>0.005</v>
      </c>
      <c r="BC11" s="524" t="n">
        <v>36708</v>
      </c>
      <c r="BD11" s="519" t="n">
        <f aca="false">m1!I9</f>
        <v>0.12</v>
      </c>
      <c r="BE11" s="524" t="n">
        <v>36708</v>
      </c>
      <c r="BF11" s="525" t="n">
        <v>0.005</v>
      </c>
      <c r="BG11" s="524" t="n">
        <v>36708</v>
      </c>
      <c r="BH11" s="525" t="n">
        <v>0</v>
      </c>
      <c r="BI11" s="524" t="n">
        <v>36708</v>
      </c>
      <c r="BJ11" s="519" t="n">
        <f aca="false">m1!U9</f>
        <v>-0.195</v>
      </c>
      <c r="BK11" s="524" t="n">
        <v>36708</v>
      </c>
      <c r="BL11" s="525" t="n">
        <v>0</v>
      </c>
      <c r="BM11" s="524" t="n">
        <v>36708</v>
      </c>
      <c r="BN11" s="519" t="n">
        <f aca="false">m1!V9</f>
        <v>0.135</v>
      </c>
      <c r="BO11" s="524" t="n">
        <v>36708</v>
      </c>
      <c r="BP11" s="525" t="n">
        <v>0</v>
      </c>
      <c r="BQ11" s="520"/>
      <c r="BS11" s="520"/>
      <c r="BT11" s="520"/>
      <c r="BV11" s="520"/>
      <c r="BW11" s="520"/>
      <c r="BY11" s="520"/>
      <c r="BZ11" s="520"/>
      <c r="CB11" s="520"/>
      <c r="CC11" s="520"/>
      <c r="CE11" s="520"/>
      <c r="CF11" s="520"/>
      <c r="CH11" s="520"/>
      <c r="CI11" s="520"/>
      <c r="CK11" s="520"/>
      <c r="CL11" s="520"/>
      <c r="CN11" s="520"/>
      <c r="CO11" s="520"/>
      <c r="CQ11" s="520"/>
      <c r="CR11" s="520"/>
      <c r="CT11" s="520"/>
      <c r="CU11" s="520"/>
      <c r="CW11" s="520"/>
      <c r="CX11" s="520"/>
      <c r="CZ11" s="520"/>
      <c r="DA11" s="520"/>
      <c r="DC11" s="520"/>
      <c r="DD11" s="520"/>
      <c r="DF11" s="520"/>
      <c r="DG11" s="520"/>
      <c r="DI11" s="520"/>
      <c r="DJ11" s="520"/>
      <c r="DL11" s="520"/>
      <c r="DM11" s="520"/>
    </row>
    <row r="12" customFormat="false" ht="11.25" hidden="false" customHeight="false" outlineLevel="0" collapsed="false">
      <c r="A12" s="524" t="n">
        <v>36739</v>
      </c>
      <c r="B12" s="519" t="n">
        <f aca="false">m1!C10</f>
        <v>0.145</v>
      </c>
      <c r="D12" s="524" t="n">
        <v>36739</v>
      </c>
      <c r="E12" s="519" t="n">
        <f aca="false">m1!K10</f>
        <v>0.18</v>
      </c>
      <c r="G12" s="524" t="n">
        <v>36739</v>
      </c>
      <c r="H12" s="519" t="n">
        <f aca="false">m1!O10</f>
        <v>0.1275</v>
      </c>
      <c r="J12" s="524" t="n">
        <v>36739</v>
      </c>
      <c r="K12" s="519" t="n">
        <f aca="false">m1!N10</f>
        <v>0.205</v>
      </c>
      <c r="M12" s="524" t="n">
        <v>36739</v>
      </c>
      <c r="N12" s="519" t="n">
        <f aca="false">m1!H10</f>
        <v>0.14</v>
      </c>
      <c r="P12" s="524" t="n">
        <v>36739</v>
      </c>
      <c r="Q12" s="519" t="n">
        <f aca="false">m1!E10</f>
        <v>0.135</v>
      </c>
      <c r="S12" s="524" t="n">
        <v>36739</v>
      </c>
      <c r="T12" s="519" t="n">
        <f aca="false">B12</f>
        <v>0.145</v>
      </c>
      <c r="V12" s="524" t="n">
        <v>36739</v>
      </c>
      <c r="W12" s="519" t="n">
        <f aca="false">B12</f>
        <v>0.145</v>
      </c>
      <c r="Y12" s="524" t="n">
        <v>36739</v>
      </c>
      <c r="Z12" s="519" t="n">
        <f aca="false">m1!R10</f>
        <v>0.1275</v>
      </c>
      <c r="AB12" s="524" t="n">
        <v>36739</v>
      </c>
      <c r="AC12" s="519" t="n">
        <f aca="false">m1!D10</f>
        <v>0.1525</v>
      </c>
      <c r="AE12" s="524" t="n">
        <v>36739</v>
      </c>
      <c r="AF12" s="519" t="n">
        <f aca="false">m1!L10</f>
        <v>0.18</v>
      </c>
      <c r="AH12" s="524" t="n">
        <v>36739</v>
      </c>
      <c r="AI12" s="519" t="n">
        <f aca="false">m1!P10</f>
        <v>0.1275</v>
      </c>
      <c r="AK12" s="524" t="n">
        <v>36739</v>
      </c>
      <c r="AL12" s="525" t="n">
        <f aca="false">m1!T10</f>
        <v>-0.2</v>
      </c>
      <c r="AM12" s="524" t="n">
        <v>36739</v>
      </c>
      <c r="AN12" s="519" t="n">
        <f aca="false">m1!J10</f>
        <v>0.14</v>
      </c>
      <c r="AO12" s="524" t="n">
        <v>36739</v>
      </c>
      <c r="AP12" s="525" t="n">
        <v>0</v>
      </c>
      <c r="AQ12" s="524" t="n">
        <v>36739</v>
      </c>
      <c r="AR12" s="519" t="n">
        <f aca="false">m1!F10</f>
        <v>0.11</v>
      </c>
      <c r="AS12" s="524" t="n">
        <v>36739</v>
      </c>
      <c r="AT12" s="525" t="n">
        <v>0</v>
      </c>
      <c r="AU12" s="524" t="n">
        <v>36739</v>
      </c>
      <c r="AV12" s="519" t="n">
        <f aca="false">m1!Q10</f>
        <v>0.1275</v>
      </c>
      <c r="AW12" s="524" t="n">
        <v>36739</v>
      </c>
      <c r="AX12" s="525" t="n">
        <v>0.005</v>
      </c>
      <c r="AY12" s="524" t="n">
        <v>36739</v>
      </c>
      <c r="AZ12" s="519" t="n">
        <f aca="false">m1!M10</f>
        <v>0.18</v>
      </c>
      <c r="BA12" s="524" t="n">
        <v>36739</v>
      </c>
      <c r="BB12" s="525" t="n">
        <v>0.005</v>
      </c>
      <c r="BC12" s="524" t="n">
        <v>36739</v>
      </c>
      <c r="BD12" s="519" t="n">
        <f aca="false">m1!I10</f>
        <v>0.14</v>
      </c>
      <c r="BE12" s="524" t="n">
        <v>36739</v>
      </c>
      <c r="BF12" s="525" t="n">
        <v>0.005</v>
      </c>
      <c r="BG12" s="524" t="n">
        <v>36739</v>
      </c>
      <c r="BH12" s="525" t="n">
        <v>0</v>
      </c>
      <c r="BI12" s="524" t="n">
        <v>36739</v>
      </c>
      <c r="BJ12" s="519" t="n">
        <f aca="false">m1!U10</f>
        <v>-0.145</v>
      </c>
      <c r="BK12" s="524" t="n">
        <v>36739</v>
      </c>
      <c r="BL12" s="525" t="n">
        <v>0</v>
      </c>
      <c r="BM12" s="524" t="n">
        <v>36739</v>
      </c>
      <c r="BN12" s="519" t="n">
        <f aca="false">m1!V10</f>
        <v>0.1325</v>
      </c>
      <c r="BO12" s="524" t="n">
        <v>36739</v>
      </c>
      <c r="BP12" s="525" t="n">
        <v>0</v>
      </c>
      <c r="BQ12" s="520"/>
      <c r="BS12" s="520"/>
      <c r="BT12" s="520"/>
      <c r="BV12" s="520"/>
      <c r="BW12" s="520"/>
      <c r="BY12" s="520"/>
      <c r="BZ12" s="520"/>
      <c r="CB12" s="520"/>
      <c r="CC12" s="520"/>
      <c r="CE12" s="520"/>
      <c r="CF12" s="520"/>
      <c r="CH12" s="520"/>
      <c r="CI12" s="520"/>
      <c r="CK12" s="520"/>
      <c r="CL12" s="520"/>
      <c r="CN12" s="520"/>
      <c r="CO12" s="520"/>
      <c r="CQ12" s="520"/>
      <c r="CR12" s="520"/>
      <c r="CT12" s="520"/>
      <c r="CU12" s="520"/>
      <c r="CW12" s="520"/>
      <c r="CX12" s="520"/>
      <c r="CZ12" s="520"/>
      <c r="DA12" s="520"/>
      <c r="DC12" s="520"/>
      <c r="DD12" s="520"/>
      <c r="DF12" s="520"/>
      <c r="DG12" s="520"/>
      <c r="DI12" s="520"/>
      <c r="DJ12" s="520"/>
      <c r="DL12" s="520"/>
      <c r="DM12" s="520"/>
    </row>
    <row r="13" customFormat="false" ht="11.25" hidden="false" customHeight="false" outlineLevel="0" collapsed="false">
      <c r="A13" s="524" t="n">
        <v>36770</v>
      </c>
      <c r="B13" s="519" t="n">
        <f aca="false">m1!C11</f>
        <v>0.18</v>
      </c>
      <c r="D13" s="524" t="n">
        <v>36770</v>
      </c>
      <c r="E13" s="519" t="n">
        <f aca="false">m1!K11</f>
        <v>0.21</v>
      </c>
      <c r="G13" s="524" t="n">
        <v>36770</v>
      </c>
      <c r="H13" s="519" t="n">
        <f aca="false">m1!O11</f>
        <v>0.1625</v>
      </c>
      <c r="J13" s="524" t="n">
        <v>36770</v>
      </c>
      <c r="K13" s="519" t="n">
        <f aca="false">m1!N11</f>
        <v>0.235</v>
      </c>
      <c r="M13" s="524" t="n">
        <v>36770</v>
      </c>
      <c r="N13" s="519" t="n">
        <f aca="false">m1!H11</f>
        <v>0.175</v>
      </c>
      <c r="P13" s="524" t="n">
        <v>36770</v>
      </c>
      <c r="Q13" s="519" t="n">
        <f aca="false">m1!E11</f>
        <v>0.17</v>
      </c>
      <c r="S13" s="524" t="n">
        <v>36770</v>
      </c>
      <c r="T13" s="519" t="n">
        <f aca="false">B13</f>
        <v>0.18</v>
      </c>
      <c r="V13" s="524" t="n">
        <v>36770</v>
      </c>
      <c r="W13" s="519" t="n">
        <f aca="false">B13</f>
        <v>0.18</v>
      </c>
      <c r="Y13" s="524" t="n">
        <v>36770</v>
      </c>
      <c r="Z13" s="519" t="n">
        <f aca="false">m1!R11</f>
        <v>0.1625</v>
      </c>
      <c r="AB13" s="524" t="n">
        <v>36770</v>
      </c>
      <c r="AC13" s="519" t="n">
        <f aca="false">m1!D11</f>
        <v>0.1875</v>
      </c>
      <c r="AE13" s="524" t="n">
        <v>36770</v>
      </c>
      <c r="AF13" s="519" t="n">
        <f aca="false">m1!L11</f>
        <v>0.21</v>
      </c>
      <c r="AH13" s="524" t="n">
        <v>36770</v>
      </c>
      <c r="AI13" s="519" t="n">
        <f aca="false">m1!P11</f>
        <v>0.1625</v>
      </c>
      <c r="AK13" s="524" t="n">
        <v>36770</v>
      </c>
      <c r="AL13" s="525" t="n">
        <f aca="false">m1!T11</f>
        <v>-0.2</v>
      </c>
      <c r="AM13" s="524" t="n">
        <v>36770</v>
      </c>
      <c r="AN13" s="519" t="n">
        <f aca="false">m1!J11</f>
        <v>0.175</v>
      </c>
      <c r="AO13" s="524" t="n">
        <v>36770</v>
      </c>
      <c r="AP13" s="525" t="n">
        <v>0</v>
      </c>
      <c r="AQ13" s="524" t="n">
        <v>36770</v>
      </c>
      <c r="AR13" s="519" t="n">
        <f aca="false">m1!F11</f>
        <v>0.145</v>
      </c>
      <c r="AS13" s="524" t="n">
        <v>36770</v>
      </c>
      <c r="AT13" s="525" t="n">
        <v>0</v>
      </c>
      <c r="AU13" s="524" t="n">
        <v>36770</v>
      </c>
      <c r="AV13" s="519" t="n">
        <f aca="false">m1!Q11</f>
        <v>0.1625</v>
      </c>
      <c r="AW13" s="524" t="n">
        <v>36770</v>
      </c>
      <c r="AX13" s="525" t="n">
        <v>0.005</v>
      </c>
      <c r="AY13" s="524" t="n">
        <v>36770</v>
      </c>
      <c r="AZ13" s="519" t="n">
        <f aca="false">m1!M11</f>
        <v>0.21</v>
      </c>
      <c r="BA13" s="524" t="n">
        <v>36770</v>
      </c>
      <c r="BB13" s="525" t="n">
        <v>0.005</v>
      </c>
      <c r="BC13" s="524" t="n">
        <v>36770</v>
      </c>
      <c r="BD13" s="519" t="n">
        <f aca="false">m1!I11</f>
        <v>0.175</v>
      </c>
      <c r="BE13" s="524" t="n">
        <v>36770</v>
      </c>
      <c r="BF13" s="525" t="n">
        <v>0.005</v>
      </c>
      <c r="BG13" s="524" t="n">
        <v>36770</v>
      </c>
      <c r="BH13" s="525" t="n">
        <v>0</v>
      </c>
      <c r="BI13" s="524" t="n">
        <v>36770</v>
      </c>
      <c r="BJ13" s="519" t="n">
        <f aca="false">m1!U11</f>
        <v>-0.145</v>
      </c>
      <c r="BK13" s="524" t="n">
        <v>36770</v>
      </c>
      <c r="BL13" s="525" t="n">
        <v>0</v>
      </c>
      <c r="BM13" s="524" t="n">
        <v>36770</v>
      </c>
      <c r="BN13" s="519" t="n">
        <f aca="false">m1!V11</f>
        <v>0.1375</v>
      </c>
      <c r="BO13" s="524" t="n">
        <v>36770</v>
      </c>
      <c r="BP13" s="525" t="n">
        <v>0</v>
      </c>
      <c r="BQ13" s="520"/>
      <c r="BS13" s="520"/>
      <c r="BT13" s="520"/>
      <c r="BV13" s="520"/>
      <c r="BW13" s="520"/>
      <c r="BY13" s="520"/>
      <c r="BZ13" s="520"/>
      <c r="CB13" s="520"/>
      <c r="CC13" s="520"/>
      <c r="CE13" s="520"/>
      <c r="CF13" s="520"/>
      <c r="CH13" s="520"/>
      <c r="CI13" s="520"/>
      <c r="CK13" s="520"/>
      <c r="CL13" s="520"/>
      <c r="CN13" s="520"/>
      <c r="CO13" s="520"/>
      <c r="CQ13" s="520"/>
      <c r="CR13" s="520"/>
      <c r="CT13" s="520"/>
      <c r="CU13" s="520"/>
      <c r="CW13" s="520"/>
      <c r="CX13" s="520"/>
      <c r="CZ13" s="520"/>
      <c r="DA13" s="520"/>
      <c r="DC13" s="520"/>
      <c r="DD13" s="520"/>
      <c r="DF13" s="520"/>
      <c r="DG13" s="520"/>
      <c r="DI13" s="520"/>
      <c r="DJ13" s="520"/>
      <c r="DL13" s="520"/>
      <c r="DM13" s="520"/>
    </row>
    <row r="14" customFormat="false" ht="11.25" hidden="false" customHeight="false" outlineLevel="0" collapsed="false">
      <c r="A14" s="524" t="n">
        <v>36800</v>
      </c>
      <c r="B14" s="519" t="n">
        <f aca="false">m1!C12</f>
        <v>0.195</v>
      </c>
      <c r="D14" s="524" t="n">
        <v>36800</v>
      </c>
      <c r="E14" s="519" t="n">
        <f aca="false">m1!K12</f>
        <v>0.225</v>
      </c>
      <c r="G14" s="524" t="n">
        <v>36800</v>
      </c>
      <c r="H14" s="519" t="n">
        <f aca="false">m1!O12</f>
        <v>0.1775</v>
      </c>
      <c r="J14" s="524" t="n">
        <v>36800</v>
      </c>
      <c r="K14" s="519" t="n">
        <f aca="false">m1!N12</f>
        <v>0.25</v>
      </c>
      <c r="M14" s="524" t="n">
        <v>36800</v>
      </c>
      <c r="N14" s="519" t="n">
        <f aca="false">m1!H12</f>
        <v>0.19</v>
      </c>
      <c r="P14" s="524" t="n">
        <v>36800</v>
      </c>
      <c r="Q14" s="519" t="n">
        <f aca="false">m1!E12</f>
        <v>0.185</v>
      </c>
      <c r="S14" s="524" t="n">
        <v>36800</v>
      </c>
      <c r="T14" s="519" t="n">
        <f aca="false">B14</f>
        <v>0.195</v>
      </c>
      <c r="V14" s="524" t="n">
        <v>36800</v>
      </c>
      <c r="W14" s="519" t="n">
        <f aca="false">B14</f>
        <v>0.195</v>
      </c>
      <c r="Y14" s="524" t="n">
        <v>36800</v>
      </c>
      <c r="Z14" s="519" t="n">
        <f aca="false">m1!R12</f>
        <v>0.1775</v>
      </c>
      <c r="AB14" s="524" t="n">
        <v>36800</v>
      </c>
      <c r="AC14" s="519" t="n">
        <f aca="false">m1!D12</f>
        <v>0.2025</v>
      </c>
      <c r="AE14" s="524" t="n">
        <v>36800</v>
      </c>
      <c r="AF14" s="519" t="n">
        <f aca="false">m1!L12</f>
        <v>0.225</v>
      </c>
      <c r="AH14" s="524" t="n">
        <v>36800</v>
      </c>
      <c r="AI14" s="519" t="n">
        <f aca="false">m1!P12</f>
        <v>0.1775</v>
      </c>
      <c r="AK14" s="524" t="n">
        <v>36800</v>
      </c>
      <c r="AL14" s="525" t="n">
        <f aca="false">m1!T12</f>
        <v>-0.2</v>
      </c>
      <c r="AM14" s="524" t="n">
        <v>36800</v>
      </c>
      <c r="AN14" s="519" t="n">
        <f aca="false">m1!J12</f>
        <v>0.19</v>
      </c>
      <c r="AO14" s="524" t="n">
        <v>36800</v>
      </c>
      <c r="AP14" s="525" t="n">
        <v>0</v>
      </c>
      <c r="AQ14" s="524" t="n">
        <v>36800</v>
      </c>
      <c r="AR14" s="519" t="n">
        <f aca="false">m1!F12</f>
        <v>0.16</v>
      </c>
      <c r="AS14" s="524" t="n">
        <v>36800</v>
      </c>
      <c r="AT14" s="525" t="n">
        <v>0</v>
      </c>
      <c r="AU14" s="524" t="n">
        <v>36800</v>
      </c>
      <c r="AV14" s="519" t="n">
        <f aca="false">m1!Q12</f>
        <v>0.1775</v>
      </c>
      <c r="AW14" s="524" t="n">
        <v>36800</v>
      </c>
      <c r="AX14" s="525" t="n">
        <v>0.005</v>
      </c>
      <c r="AY14" s="524" t="n">
        <v>36800</v>
      </c>
      <c r="AZ14" s="519" t="n">
        <f aca="false">m1!M12</f>
        <v>0.225</v>
      </c>
      <c r="BA14" s="524" t="n">
        <v>36800</v>
      </c>
      <c r="BB14" s="525" t="n">
        <v>0.005</v>
      </c>
      <c r="BC14" s="524" t="n">
        <v>36800</v>
      </c>
      <c r="BD14" s="519" t="n">
        <f aca="false">m1!I12</f>
        <v>0.19</v>
      </c>
      <c r="BE14" s="524" t="n">
        <v>36800</v>
      </c>
      <c r="BF14" s="525" t="n">
        <v>0.005</v>
      </c>
      <c r="BG14" s="524" t="n">
        <v>36800</v>
      </c>
      <c r="BH14" s="525" t="n">
        <v>0</v>
      </c>
      <c r="BI14" s="524" t="n">
        <v>36800</v>
      </c>
      <c r="BJ14" s="519" t="n">
        <f aca="false">m1!U12</f>
        <v>-0.145</v>
      </c>
      <c r="BK14" s="524" t="n">
        <v>36800</v>
      </c>
      <c r="BL14" s="525" t="n">
        <v>0</v>
      </c>
      <c r="BM14" s="524" t="n">
        <v>36800</v>
      </c>
      <c r="BN14" s="519" t="n">
        <f aca="false">m1!V12</f>
        <v>0.155</v>
      </c>
      <c r="BO14" s="524" t="n">
        <v>36800</v>
      </c>
      <c r="BP14" s="525" t="n">
        <v>0</v>
      </c>
      <c r="BQ14" s="520"/>
      <c r="BS14" s="520"/>
      <c r="BT14" s="520"/>
      <c r="BV14" s="520"/>
      <c r="BW14" s="520"/>
      <c r="BY14" s="520"/>
      <c r="BZ14" s="520"/>
      <c r="CB14" s="520"/>
      <c r="CC14" s="520"/>
      <c r="CE14" s="520"/>
      <c r="CF14" s="520"/>
      <c r="CH14" s="520"/>
      <c r="CI14" s="520"/>
      <c r="CK14" s="520"/>
      <c r="CL14" s="520"/>
      <c r="CN14" s="520"/>
      <c r="CO14" s="520"/>
      <c r="CQ14" s="520"/>
      <c r="CR14" s="520"/>
      <c r="CT14" s="520"/>
      <c r="CU14" s="520"/>
      <c r="CW14" s="520"/>
      <c r="CX14" s="520"/>
      <c r="CZ14" s="520"/>
      <c r="DA14" s="520"/>
      <c r="DC14" s="520"/>
      <c r="DD14" s="520"/>
      <c r="DF14" s="520"/>
      <c r="DG14" s="520"/>
      <c r="DI14" s="520"/>
      <c r="DJ14" s="520"/>
      <c r="DL14" s="520"/>
      <c r="DM14" s="520"/>
    </row>
    <row r="15" customFormat="false" ht="11.25" hidden="false" customHeight="false" outlineLevel="0" collapsed="false">
      <c r="A15" s="524" t="n">
        <v>36831</v>
      </c>
      <c r="B15" s="519" t="n">
        <f aca="false">m1!C13</f>
        <v>0.29</v>
      </c>
      <c r="D15" s="524" t="n">
        <v>36831</v>
      </c>
      <c r="E15" s="519" t="n">
        <f aca="false">m1!K13</f>
        <v>0.37</v>
      </c>
      <c r="G15" s="524" t="n">
        <v>36831</v>
      </c>
      <c r="H15" s="519" t="n">
        <f aca="false">m1!O13</f>
        <v>0.485</v>
      </c>
      <c r="J15" s="524" t="n">
        <v>36831</v>
      </c>
      <c r="K15" s="519" t="n">
        <f aca="false">m1!N13</f>
        <v>0.43</v>
      </c>
      <c r="M15" s="524" t="n">
        <v>36831</v>
      </c>
      <c r="N15" s="519" t="n">
        <f aca="false">m1!H13</f>
        <v>0.37</v>
      </c>
      <c r="P15" s="524" t="n">
        <v>36831</v>
      </c>
      <c r="Q15" s="519" t="n">
        <f aca="false">m1!E13</f>
        <v>0.2725</v>
      </c>
      <c r="S15" s="524" t="n">
        <v>36831</v>
      </c>
      <c r="T15" s="519" t="n">
        <f aca="false">B15</f>
        <v>0.29</v>
      </c>
      <c r="V15" s="524" t="n">
        <v>36831</v>
      </c>
      <c r="W15" s="519" t="n">
        <f aca="false">B15</f>
        <v>0.29</v>
      </c>
      <c r="Y15" s="524" t="n">
        <v>36831</v>
      </c>
      <c r="Z15" s="519" t="n">
        <f aca="false">m1!R13</f>
        <v>0.495</v>
      </c>
      <c r="AB15" s="524" t="n">
        <v>36831</v>
      </c>
      <c r="AC15" s="519" t="n">
        <f aca="false">m1!D13</f>
        <v>0.29</v>
      </c>
      <c r="AE15" s="524" t="n">
        <v>36831</v>
      </c>
      <c r="AF15" s="519" t="n">
        <f aca="false">m1!L13</f>
        <v>0.37</v>
      </c>
      <c r="AH15" s="524" t="n">
        <v>36831</v>
      </c>
      <c r="AI15" s="519" t="n">
        <f aca="false">m1!P13</f>
        <v>0.485</v>
      </c>
      <c r="AK15" s="524" t="n">
        <v>36831</v>
      </c>
      <c r="AL15" s="525" t="n">
        <f aca="false">m1!T13</f>
        <v>0.105</v>
      </c>
      <c r="AM15" s="524" t="n">
        <v>36831</v>
      </c>
      <c r="AN15" s="519" t="n">
        <f aca="false">m1!J13</f>
        <v>0.37</v>
      </c>
      <c r="AO15" s="524" t="n">
        <v>36831</v>
      </c>
      <c r="AP15" s="525" t="n">
        <v>0</v>
      </c>
      <c r="AQ15" s="524" t="n">
        <v>36831</v>
      </c>
      <c r="AR15" s="519" t="n">
        <f aca="false">m1!F13</f>
        <v>0.255</v>
      </c>
      <c r="AS15" s="524" t="n">
        <v>36831</v>
      </c>
      <c r="AT15" s="525" t="n">
        <v>0</v>
      </c>
      <c r="AU15" s="524" t="n">
        <v>36831</v>
      </c>
      <c r="AV15" s="519" t="n">
        <f aca="false">m1!Q13</f>
        <v>0.485</v>
      </c>
      <c r="AW15" s="524" t="n">
        <v>36831</v>
      </c>
      <c r="AX15" s="525" t="n">
        <v>0.005</v>
      </c>
      <c r="AY15" s="524" t="n">
        <v>36831</v>
      </c>
      <c r="AZ15" s="519" t="n">
        <f aca="false">m1!M13</f>
        <v>0.37</v>
      </c>
      <c r="BA15" s="524" t="n">
        <v>36831</v>
      </c>
      <c r="BB15" s="525" t="n">
        <v>0.005</v>
      </c>
      <c r="BC15" s="524" t="n">
        <v>36831</v>
      </c>
      <c r="BD15" s="519" t="n">
        <f aca="false">m1!I13</f>
        <v>0.37</v>
      </c>
      <c r="BE15" s="524" t="n">
        <v>36831</v>
      </c>
      <c r="BF15" s="525" t="n">
        <v>0.005</v>
      </c>
      <c r="BG15" s="524" t="n">
        <v>36831</v>
      </c>
      <c r="BH15" s="525" t="n">
        <v>0</v>
      </c>
      <c r="BI15" s="524" t="n">
        <v>36831</v>
      </c>
      <c r="BJ15" s="519" t="n">
        <f aca="false">m1!U13</f>
        <v>0.212</v>
      </c>
      <c r="BK15" s="524" t="n">
        <v>36831</v>
      </c>
      <c r="BL15" s="525" t="n">
        <v>0</v>
      </c>
      <c r="BM15" s="524" t="n">
        <v>36831</v>
      </c>
      <c r="BN15" s="519" t="n">
        <f aca="false">m1!V13</f>
        <v>0.25324</v>
      </c>
      <c r="BO15" s="524" t="n">
        <v>36831</v>
      </c>
      <c r="BP15" s="525" t="n">
        <v>0</v>
      </c>
      <c r="BQ15" s="520"/>
      <c r="BS15" s="520"/>
      <c r="BT15" s="520"/>
      <c r="BV15" s="520"/>
      <c r="BW15" s="520"/>
      <c r="BY15" s="520"/>
      <c r="BZ15" s="520"/>
      <c r="CB15" s="520"/>
      <c r="CC15" s="520"/>
      <c r="CE15" s="520"/>
      <c r="CF15" s="520"/>
      <c r="CH15" s="520"/>
      <c r="CI15" s="520"/>
      <c r="CK15" s="520"/>
      <c r="CL15" s="520"/>
      <c r="CN15" s="520"/>
      <c r="CO15" s="520"/>
      <c r="CQ15" s="520"/>
      <c r="CR15" s="520"/>
      <c r="CT15" s="520"/>
      <c r="CU15" s="520"/>
      <c r="CW15" s="520"/>
      <c r="CX15" s="520"/>
      <c r="CZ15" s="520"/>
      <c r="DA15" s="520"/>
      <c r="DC15" s="520"/>
      <c r="DD15" s="520"/>
      <c r="DF15" s="520"/>
      <c r="DG15" s="520"/>
      <c r="DI15" s="520"/>
      <c r="DJ15" s="520"/>
      <c r="DL15" s="520"/>
      <c r="DM15" s="520"/>
    </row>
    <row r="16" customFormat="false" ht="11.25" hidden="false" customHeight="false" outlineLevel="0" collapsed="false">
      <c r="A16" s="524" t="n">
        <v>36861</v>
      </c>
      <c r="B16" s="519" t="n">
        <f aca="false">m1!C14</f>
        <v>0.31</v>
      </c>
      <c r="D16" s="524" t="n">
        <v>36861</v>
      </c>
      <c r="E16" s="519" t="n">
        <f aca="false">m1!K14</f>
        <v>0.44</v>
      </c>
      <c r="G16" s="524" t="n">
        <v>36861</v>
      </c>
      <c r="H16" s="519" t="n">
        <f aca="false">m1!O14</f>
        <v>0.585</v>
      </c>
      <c r="J16" s="524" t="n">
        <v>36861</v>
      </c>
      <c r="K16" s="519" t="n">
        <f aca="false">m1!N14</f>
        <v>0.5</v>
      </c>
      <c r="M16" s="524" t="n">
        <v>36861</v>
      </c>
      <c r="N16" s="519" t="n">
        <f aca="false">m1!H14</f>
        <v>0.47</v>
      </c>
      <c r="P16" s="524" t="n">
        <v>36861</v>
      </c>
      <c r="Q16" s="519" t="n">
        <f aca="false">m1!E14</f>
        <v>0.2925</v>
      </c>
      <c r="S16" s="524" t="n">
        <v>36861</v>
      </c>
      <c r="T16" s="519" t="n">
        <f aca="false">B16</f>
        <v>0.31</v>
      </c>
      <c r="V16" s="524" t="n">
        <v>36861</v>
      </c>
      <c r="W16" s="519" t="n">
        <f aca="false">B16</f>
        <v>0.31</v>
      </c>
      <c r="Y16" s="524" t="n">
        <v>36861</v>
      </c>
      <c r="Z16" s="519" t="n">
        <f aca="false">m1!R14</f>
        <v>0.595</v>
      </c>
      <c r="AB16" s="524" t="n">
        <v>36861</v>
      </c>
      <c r="AC16" s="519" t="n">
        <f aca="false">m1!D14</f>
        <v>0.31</v>
      </c>
      <c r="AE16" s="524" t="n">
        <v>36861</v>
      </c>
      <c r="AF16" s="519" t="n">
        <f aca="false">m1!L14</f>
        <v>0.44</v>
      </c>
      <c r="AH16" s="524" t="n">
        <v>36861</v>
      </c>
      <c r="AI16" s="519" t="n">
        <f aca="false">m1!P14</f>
        <v>0.585</v>
      </c>
      <c r="AK16" s="524" t="n">
        <v>36861</v>
      </c>
      <c r="AL16" s="525" t="n">
        <f aca="false">m1!T14</f>
        <v>0.125</v>
      </c>
      <c r="AM16" s="524" t="n">
        <v>36861</v>
      </c>
      <c r="AN16" s="519" t="n">
        <f aca="false">m1!J14</f>
        <v>0.47</v>
      </c>
      <c r="AO16" s="524" t="n">
        <v>36861</v>
      </c>
      <c r="AP16" s="525" t="n">
        <v>0</v>
      </c>
      <c r="AQ16" s="524" t="n">
        <v>36861</v>
      </c>
      <c r="AR16" s="519" t="n">
        <f aca="false">m1!F14</f>
        <v>0.275</v>
      </c>
      <c r="AS16" s="524" t="n">
        <v>36861</v>
      </c>
      <c r="AT16" s="525" t="n">
        <v>0</v>
      </c>
      <c r="AU16" s="524" t="n">
        <v>36861</v>
      </c>
      <c r="AV16" s="519" t="n">
        <f aca="false">m1!Q14</f>
        <v>0.585</v>
      </c>
      <c r="AW16" s="524" t="n">
        <v>36861</v>
      </c>
      <c r="AX16" s="525" t="n">
        <v>0.005</v>
      </c>
      <c r="AY16" s="524" t="n">
        <v>36861</v>
      </c>
      <c r="AZ16" s="519" t="n">
        <f aca="false">m1!M14</f>
        <v>0.44</v>
      </c>
      <c r="BA16" s="524" t="n">
        <v>36861</v>
      </c>
      <c r="BB16" s="525" t="n">
        <v>0.005</v>
      </c>
      <c r="BC16" s="524" t="n">
        <v>36861</v>
      </c>
      <c r="BD16" s="519" t="n">
        <f aca="false">m1!I14</f>
        <v>0.47</v>
      </c>
      <c r="BE16" s="524" t="n">
        <v>36861</v>
      </c>
      <c r="BF16" s="525" t="n">
        <v>0.005</v>
      </c>
      <c r="BG16" s="524" t="n">
        <v>36861</v>
      </c>
      <c r="BH16" s="525" t="n">
        <v>0</v>
      </c>
      <c r="BI16" s="524" t="n">
        <v>36861</v>
      </c>
      <c r="BJ16" s="519" t="n">
        <f aca="false">m1!U14</f>
        <v>0.229875</v>
      </c>
      <c r="BK16" s="524" t="n">
        <v>36861</v>
      </c>
      <c r="BL16" s="525" t="n">
        <v>0</v>
      </c>
      <c r="BM16" s="524" t="n">
        <v>36861</v>
      </c>
      <c r="BN16" s="519" t="n">
        <f aca="false">m1!V14</f>
        <v>0.27596</v>
      </c>
      <c r="BO16" s="524" t="n">
        <v>36861</v>
      </c>
      <c r="BP16" s="525" t="n">
        <v>0</v>
      </c>
      <c r="BQ16" s="520"/>
      <c r="BS16" s="520"/>
      <c r="BT16" s="520"/>
      <c r="BV16" s="520"/>
      <c r="BW16" s="520"/>
      <c r="BY16" s="520"/>
      <c r="BZ16" s="520"/>
      <c r="CB16" s="520"/>
      <c r="CC16" s="520"/>
      <c r="CE16" s="520"/>
      <c r="CF16" s="520"/>
      <c r="CH16" s="520"/>
      <c r="CI16" s="520"/>
      <c r="CK16" s="520"/>
      <c r="CL16" s="520"/>
      <c r="CN16" s="520"/>
      <c r="CO16" s="520"/>
      <c r="CQ16" s="520"/>
      <c r="CR16" s="520"/>
      <c r="CT16" s="520"/>
      <c r="CU16" s="520"/>
      <c r="CW16" s="520"/>
      <c r="CX16" s="520"/>
      <c r="CZ16" s="520"/>
      <c r="DA16" s="520"/>
      <c r="DC16" s="520"/>
      <c r="DD16" s="520"/>
      <c r="DF16" s="520"/>
      <c r="DG16" s="520"/>
      <c r="DI16" s="520"/>
      <c r="DJ16" s="520"/>
      <c r="DL16" s="520"/>
      <c r="DM16" s="520"/>
    </row>
    <row r="17" customFormat="false" ht="11.25" hidden="false" customHeight="false" outlineLevel="0" collapsed="false">
      <c r="A17" s="524" t="n">
        <v>36892</v>
      </c>
      <c r="B17" s="519" t="n">
        <f aca="false">m1!C15</f>
        <v>0.32</v>
      </c>
      <c r="D17" s="524" t="n">
        <v>36892</v>
      </c>
      <c r="E17" s="519" t="n">
        <f aca="false">m1!K15</f>
        <v>0.58</v>
      </c>
      <c r="G17" s="524" t="n">
        <v>36892</v>
      </c>
      <c r="H17" s="519" t="n">
        <f aca="false">m1!O15</f>
        <v>0.785</v>
      </c>
      <c r="J17" s="524" t="n">
        <v>36892</v>
      </c>
      <c r="K17" s="519" t="n">
        <f aca="false">m1!N15</f>
        <v>0.64</v>
      </c>
      <c r="M17" s="524" t="n">
        <v>36892</v>
      </c>
      <c r="N17" s="519" t="n">
        <f aca="false">m1!H15</f>
        <v>0.67</v>
      </c>
      <c r="P17" s="524" t="n">
        <v>36892</v>
      </c>
      <c r="Q17" s="519" t="n">
        <f aca="false">m1!E15</f>
        <v>0.3025</v>
      </c>
      <c r="S17" s="524" t="n">
        <v>36892</v>
      </c>
      <c r="T17" s="519" t="n">
        <f aca="false">B17</f>
        <v>0.32</v>
      </c>
      <c r="V17" s="524" t="n">
        <v>36892</v>
      </c>
      <c r="W17" s="519" t="n">
        <f aca="false">B17</f>
        <v>0.32</v>
      </c>
      <c r="Y17" s="524" t="n">
        <v>36892</v>
      </c>
      <c r="Z17" s="519" t="n">
        <f aca="false">m1!R15</f>
        <v>0.795</v>
      </c>
      <c r="AB17" s="524" t="n">
        <v>36892</v>
      </c>
      <c r="AC17" s="519" t="n">
        <f aca="false">m1!D15</f>
        <v>0.32</v>
      </c>
      <c r="AE17" s="524" t="n">
        <v>36892</v>
      </c>
      <c r="AF17" s="519" t="n">
        <f aca="false">m1!L15</f>
        <v>0.58</v>
      </c>
      <c r="AH17" s="524" t="n">
        <v>36892</v>
      </c>
      <c r="AI17" s="519" t="n">
        <f aca="false">m1!P15</f>
        <v>0.785</v>
      </c>
      <c r="AK17" s="524" t="n">
        <v>36892</v>
      </c>
      <c r="AL17" s="525" t="n">
        <f aca="false">m1!T15</f>
        <v>0.135</v>
      </c>
      <c r="AM17" s="524" t="n">
        <v>36892</v>
      </c>
      <c r="AN17" s="519" t="n">
        <f aca="false">m1!J15</f>
        <v>0.67</v>
      </c>
      <c r="AO17" s="524" t="n">
        <v>36892</v>
      </c>
      <c r="AP17" s="525" t="n">
        <v>0</v>
      </c>
      <c r="AQ17" s="524" t="n">
        <v>36892</v>
      </c>
      <c r="AR17" s="519" t="n">
        <f aca="false">m1!F15</f>
        <v>0.285</v>
      </c>
      <c r="AS17" s="524" t="n">
        <v>36892</v>
      </c>
      <c r="AT17" s="525" t="n">
        <v>0</v>
      </c>
      <c r="AU17" s="524" t="n">
        <v>36892</v>
      </c>
      <c r="AV17" s="519" t="n">
        <f aca="false">m1!Q15</f>
        <v>0.785</v>
      </c>
      <c r="AW17" s="524" t="n">
        <v>36892</v>
      </c>
      <c r="AX17" s="525" t="n">
        <v>0.005</v>
      </c>
      <c r="AY17" s="524" t="n">
        <v>36892</v>
      </c>
      <c r="AZ17" s="519" t="n">
        <f aca="false">m1!M15</f>
        <v>0.58</v>
      </c>
      <c r="BA17" s="524" t="n">
        <v>36892</v>
      </c>
      <c r="BB17" s="525" t="n">
        <v>0.005</v>
      </c>
      <c r="BC17" s="524" t="n">
        <v>36892</v>
      </c>
      <c r="BD17" s="519" t="n">
        <f aca="false">m1!I15</f>
        <v>0.67</v>
      </c>
      <c r="BE17" s="524" t="n">
        <v>36892</v>
      </c>
      <c r="BF17" s="525" t="n">
        <v>0.005</v>
      </c>
      <c r="BG17" s="524" t="n">
        <v>36892</v>
      </c>
      <c r="BH17" s="525" t="n">
        <v>0</v>
      </c>
      <c r="BI17" s="524" t="n">
        <v>36892</v>
      </c>
      <c r="BJ17" s="519" t="n">
        <f aca="false">m1!U15</f>
        <v>0.239925</v>
      </c>
      <c r="BK17" s="524" t="n">
        <v>36892</v>
      </c>
      <c r="BL17" s="525" t="n">
        <v>0</v>
      </c>
      <c r="BM17" s="524" t="n">
        <v>36892</v>
      </c>
      <c r="BN17" s="519" t="n">
        <f aca="false">m1!V15</f>
        <v>0.285896</v>
      </c>
      <c r="BO17" s="524" t="n">
        <v>36892</v>
      </c>
      <c r="BP17" s="525" t="n">
        <v>0</v>
      </c>
      <c r="BQ17" s="520"/>
      <c r="BS17" s="520"/>
      <c r="BT17" s="520"/>
      <c r="BV17" s="520"/>
      <c r="BW17" s="520"/>
      <c r="BY17" s="520"/>
      <c r="BZ17" s="520"/>
      <c r="CB17" s="520"/>
      <c r="CC17" s="520"/>
      <c r="CE17" s="520"/>
      <c r="CF17" s="520"/>
      <c r="CH17" s="520"/>
      <c r="CI17" s="520"/>
      <c r="CK17" s="520"/>
      <c r="CL17" s="520"/>
      <c r="CN17" s="520"/>
      <c r="CO17" s="520"/>
      <c r="CQ17" s="520"/>
      <c r="CR17" s="520"/>
      <c r="CT17" s="520"/>
      <c r="CU17" s="520"/>
      <c r="CW17" s="520"/>
      <c r="CX17" s="520"/>
      <c r="CZ17" s="520"/>
      <c r="DA17" s="520"/>
      <c r="DC17" s="520"/>
      <c r="DD17" s="520"/>
      <c r="DF17" s="520"/>
      <c r="DG17" s="520"/>
      <c r="DI17" s="520"/>
      <c r="DJ17" s="520"/>
      <c r="DL17" s="520"/>
      <c r="DM17" s="520"/>
    </row>
    <row r="18" customFormat="false" ht="11.25" hidden="false" customHeight="false" outlineLevel="0" collapsed="false">
      <c r="A18" s="524" t="n">
        <v>36923</v>
      </c>
      <c r="B18" s="519" t="n">
        <f aca="false">m1!C16</f>
        <v>0.365</v>
      </c>
      <c r="D18" s="524" t="n">
        <v>36923</v>
      </c>
      <c r="E18" s="519" t="n">
        <f aca="false">m1!K16</f>
        <v>0.56</v>
      </c>
      <c r="G18" s="524" t="n">
        <v>36923</v>
      </c>
      <c r="H18" s="519" t="n">
        <f aca="false">m1!O16</f>
        <v>0.745</v>
      </c>
      <c r="J18" s="524" t="n">
        <v>36923</v>
      </c>
      <c r="K18" s="519" t="n">
        <f aca="false">m1!N16</f>
        <v>0.62</v>
      </c>
      <c r="M18" s="524" t="n">
        <v>36923</v>
      </c>
      <c r="N18" s="519" t="n">
        <f aca="false">m1!H16</f>
        <v>0.63</v>
      </c>
      <c r="P18" s="524" t="n">
        <v>36923</v>
      </c>
      <c r="Q18" s="519" t="n">
        <f aca="false">m1!E16</f>
        <v>0.3475</v>
      </c>
      <c r="S18" s="524" t="n">
        <v>36923</v>
      </c>
      <c r="T18" s="519" t="n">
        <f aca="false">B18</f>
        <v>0.365</v>
      </c>
      <c r="V18" s="524" t="n">
        <v>36923</v>
      </c>
      <c r="W18" s="519" t="n">
        <f aca="false">B18</f>
        <v>0.365</v>
      </c>
      <c r="Y18" s="524" t="n">
        <v>36923</v>
      </c>
      <c r="Z18" s="519" t="n">
        <f aca="false">m1!R16</f>
        <v>0.755</v>
      </c>
      <c r="AB18" s="524" t="n">
        <v>36923</v>
      </c>
      <c r="AC18" s="519" t="n">
        <f aca="false">m1!D16</f>
        <v>0.365</v>
      </c>
      <c r="AE18" s="524" t="n">
        <v>36923</v>
      </c>
      <c r="AF18" s="519" t="n">
        <f aca="false">m1!L16</f>
        <v>0.56</v>
      </c>
      <c r="AH18" s="524" t="n">
        <v>36923</v>
      </c>
      <c r="AI18" s="519" t="n">
        <f aca="false">m1!P16</f>
        <v>0.745</v>
      </c>
      <c r="AK18" s="524" t="n">
        <v>36923</v>
      </c>
      <c r="AL18" s="525" t="n">
        <f aca="false">m1!T16</f>
        <v>0.18</v>
      </c>
      <c r="AM18" s="524" t="n">
        <v>36923</v>
      </c>
      <c r="AN18" s="519" t="n">
        <f aca="false">m1!J16</f>
        <v>0.63</v>
      </c>
      <c r="AO18" s="524" t="n">
        <v>36923</v>
      </c>
      <c r="AP18" s="525" t="n">
        <v>0</v>
      </c>
      <c r="AQ18" s="524" t="n">
        <v>36923</v>
      </c>
      <c r="AR18" s="519" t="n">
        <f aca="false">m1!F16</f>
        <v>0.33</v>
      </c>
      <c r="AS18" s="524" t="n">
        <v>36923</v>
      </c>
      <c r="AT18" s="525" t="n">
        <v>0</v>
      </c>
      <c r="AU18" s="524" t="n">
        <v>36923</v>
      </c>
      <c r="AV18" s="519" t="n">
        <f aca="false">m1!Q16</f>
        <v>0.745</v>
      </c>
      <c r="AW18" s="524" t="n">
        <v>36923</v>
      </c>
      <c r="AX18" s="525" t="n">
        <v>0.005</v>
      </c>
      <c r="AY18" s="524" t="n">
        <v>36923</v>
      </c>
      <c r="AZ18" s="519" t="n">
        <f aca="false">m1!M16</f>
        <v>0.56</v>
      </c>
      <c r="BA18" s="524" t="n">
        <v>36923</v>
      </c>
      <c r="BB18" s="525" t="n">
        <v>0.005</v>
      </c>
      <c r="BC18" s="524" t="n">
        <v>36923</v>
      </c>
      <c r="BD18" s="519" t="n">
        <f aca="false">m1!I16</f>
        <v>0.63</v>
      </c>
      <c r="BE18" s="524" t="n">
        <v>36923</v>
      </c>
      <c r="BF18" s="525" t="n">
        <v>0.005</v>
      </c>
      <c r="BG18" s="524" t="n">
        <v>36923</v>
      </c>
      <c r="BH18" s="525" t="n">
        <v>0</v>
      </c>
      <c r="BI18" s="524" t="n">
        <v>36923</v>
      </c>
      <c r="BJ18" s="519" t="n">
        <f aca="false">m1!U16</f>
        <v>0.289275</v>
      </c>
      <c r="BK18" s="524" t="n">
        <v>36923</v>
      </c>
      <c r="BL18" s="525" t="n">
        <v>0</v>
      </c>
      <c r="BM18" s="524" t="n">
        <v>36923</v>
      </c>
      <c r="BN18" s="519" t="n">
        <f aca="false">m1!V16</f>
        <v>0.325328</v>
      </c>
      <c r="BO18" s="524" t="n">
        <v>36923</v>
      </c>
      <c r="BP18" s="525" t="n">
        <v>0</v>
      </c>
      <c r="BQ18" s="520"/>
      <c r="BS18" s="520"/>
      <c r="BT18" s="520"/>
      <c r="BV18" s="520"/>
      <c r="BW18" s="520"/>
      <c r="BY18" s="520"/>
      <c r="BZ18" s="520"/>
      <c r="CB18" s="520"/>
      <c r="CC18" s="520"/>
      <c r="CE18" s="520"/>
      <c r="CF18" s="520"/>
      <c r="CH18" s="520"/>
      <c r="CI18" s="520"/>
      <c r="CK18" s="520"/>
      <c r="CL18" s="520"/>
      <c r="CN18" s="520"/>
      <c r="CO18" s="520"/>
      <c r="CQ18" s="520"/>
      <c r="CR18" s="520"/>
      <c r="CT18" s="520"/>
      <c r="CU18" s="520"/>
      <c r="CW18" s="520"/>
      <c r="CX18" s="520"/>
      <c r="CZ18" s="520"/>
      <c r="DA18" s="520"/>
      <c r="DC18" s="520"/>
      <c r="DD18" s="520"/>
      <c r="DF18" s="520"/>
      <c r="DG18" s="520"/>
      <c r="DI18" s="520"/>
      <c r="DJ18" s="520"/>
      <c r="DL18" s="520"/>
      <c r="DM18" s="520"/>
    </row>
    <row r="19" customFormat="false" ht="11.25" hidden="false" customHeight="false" outlineLevel="0" collapsed="false">
      <c r="A19" s="524" t="n">
        <v>36951</v>
      </c>
      <c r="B19" s="519" t="n">
        <f aca="false">m1!C17</f>
        <v>0.365</v>
      </c>
      <c r="D19" s="524" t="n">
        <v>36951</v>
      </c>
      <c r="E19" s="519" t="n">
        <f aca="false">m1!K17</f>
        <v>0.445</v>
      </c>
      <c r="G19" s="524" t="n">
        <v>36951</v>
      </c>
      <c r="H19" s="519" t="n">
        <f aca="false">m1!O17</f>
        <v>0.56</v>
      </c>
      <c r="J19" s="524" t="n">
        <v>36951</v>
      </c>
      <c r="K19" s="519" t="n">
        <f aca="false">m1!N17</f>
        <v>0.505</v>
      </c>
      <c r="M19" s="524" t="n">
        <v>36951</v>
      </c>
      <c r="N19" s="519" t="n">
        <f aca="false">m1!H17</f>
        <v>0.445</v>
      </c>
      <c r="P19" s="524" t="n">
        <v>36951</v>
      </c>
      <c r="Q19" s="519" t="n">
        <f aca="false">m1!E17</f>
        <v>0.3475</v>
      </c>
      <c r="S19" s="524" t="n">
        <v>36951</v>
      </c>
      <c r="T19" s="519" t="n">
        <f aca="false">B19</f>
        <v>0.365</v>
      </c>
      <c r="V19" s="524" t="n">
        <v>36951</v>
      </c>
      <c r="W19" s="519" t="n">
        <f aca="false">B19</f>
        <v>0.365</v>
      </c>
      <c r="Y19" s="524" t="n">
        <v>36951</v>
      </c>
      <c r="Z19" s="519" t="n">
        <f aca="false">m1!R17</f>
        <v>0.57</v>
      </c>
      <c r="AB19" s="524" t="n">
        <v>36951</v>
      </c>
      <c r="AC19" s="519" t="n">
        <f aca="false">m1!D17</f>
        <v>0.365</v>
      </c>
      <c r="AE19" s="524" t="n">
        <v>36951</v>
      </c>
      <c r="AF19" s="519" t="n">
        <f aca="false">m1!L17</f>
        <v>0.445</v>
      </c>
      <c r="AH19" s="524" t="n">
        <v>36951</v>
      </c>
      <c r="AI19" s="519" t="n">
        <f aca="false">m1!P17</f>
        <v>0.56</v>
      </c>
      <c r="AK19" s="524" t="n">
        <v>36951</v>
      </c>
      <c r="AL19" s="525" t="n">
        <f aca="false">m1!T17</f>
        <v>0.18</v>
      </c>
      <c r="AM19" s="524" t="n">
        <v>36951</v>
      </c>
      <c r="AN19" s="519" t="n">
        <f aca="false">m1!J17</f>
        <v>0.445</v>
      </c>
      <c r="AO19" s="524" t="n">
        <v>36951</v>
      </c>
      <c r="AP19" s="525" t="n">
        <v>0</v>
      </c>
      <c r="AQ19" s="524" t="n">
        <v>36951</v>
      </c>
      <c r="AR19" s="519" t="n">
        <f aca="false">m1!F17</f>
        <v>0.33</v>
      </c>
      <c r="AS19" s="524" t="n">
        <v>36951</v>
      </c>
      <c r="AT19" s="525" t="n">
        <v>0</v>
      </c>
      <c r="AU19" s="524" t="n">
        <v>36951</v>
      </c>
      <c r="AV19" s="519" t="n">
        <f aca="false">m1!Q17</f>
        <v>0.56</v>
      </c>
      <c r="AW19" s="524" t="n">
        <v>36951</v>
      </c>
      <c r="AX19" s="525" t="n">
        <v>0.005</v>
      </c>
      <c r="AY19" s="524" t="n">
        <v>36951</v>
      </c>
      <c r="AZ19" s="519" t="n">
        <f aca="false">m1!M17</f>
        <v>0.445</v>
      </c>
      <c r="BA19" s="524" t="n">
        <v>36951</v>
      </c>
      <c r="BB19" s="525" t="n">
        <v>0.005</v>
      </c>
      <c r="BC19" s="524" t="n">
        <v>36951</v>
      </c>
      <c r="BD19" s="519" t="n">
        <f aca="false">m1!I17</f>
        <v>0.445</v>
      </c>
      <c r="BE19" s="524" t="n">
        <v>36951</v>
      </c>
      <c r="BF19" s="525" t="n">
        <v>0.005</v>
      </c>
      <c r="BG19" s="524" t="n">
        <v>36951</v>
      </c>
      <c r="BH19" s="525" t="n">
        <v>0</v>
      </c>
      <c r="BI19" s="524" t="n">
        <v>36951</v>
      </c>
      <c r="BJ19" s="519" t="n">
        <f aca="false">m1!U17</f>
        <v>0.29475</v>
      </c>
      <c r="BK19" s="524" t="n">
        <v>36951</v>
      </c>
      <c r="BL19" s="525" t="n">
        <v>0</v>
      </c>
      <c r="BM19" s="524" t="n">
        <v>36951</v>
      </c>
      <c r="BN19" s="519" t="n">
        <f aca="false">m1!V17</f>
        <v>0.31832</v>
      </c>
      <c r="BO19" s="524" t="n">
        <v>36951</v>
      </c>
      <c r="BP19" s="525" t="n">
        <v>0</v>
      </c>
      <c r="BQ19" s="520"/>
      <c r="BS19" s="520"/>
      <c r="BT19" s="520"/>
      <c r="BV19" s="520"/>
      <c r="BW19" s="520"/>
      <c r="BY19" s="520"/>
      <c r="BZ19" s="520"/>
      <c r="CB19" s="520"/>
      <c r="CC19" s="520"/>
      <c r="CE19" s="520"/>
      <c r="CF19" s="520"/>
      <c r="CH19" s="520"/>
      <c r="CI19" s="520"/>
      <c r="CK19" s="520"/>
      <c r="CL19" s="520"/>
      <c r="CN19" s="520"/>
      <c r="CO19" s="520"/>
      <c r="CQ19" s="520"/>
      <c r="CR19" s="520"/>
      <c r="CT19" s="520"/>
      <c r="CU19" s="520"/>
      <c r="CW19" s="520"/>
      <c r="CX19" s="520"/>
      <c r="CZ19" s="520"/>
      <c r="DA19" s="520"/>
      <c r="DC19" s="520"/>
      <c r="DD19" s="520"/>
      <c r="DF19" s="520"/>
      <c r="DG19" s="520"/>
      <c r="DI19" s="520"/>
      <c r="DJ19" s="520"/>
      <c r="DL19" s="520"/>
      <c r="DM19" s="520"/>
    </row>
    <row r="20" customFormat="false" ht="11.25" hidden="false" customHeight="false" outlineLevel="0" collapsed="false">
      <c r="A20" s="524" t="n">
        <v>36982</v>
      </c>
      <c r="B20" s="519" t="n">
        <f aca="false">m1!C18</f>
        <v>0.17</v>
      </c>
      <c r="D20" s="524" t="n">
        <v>36982</v>
      </c>
      <c r="E20" s="519" t="n">
        <f aca="false">m1!K18</f>
        <v>0.185</v>
      </c>
      <c r="G20" s="524" t="n">
        <v>36982</v>
      </c>
      <c r="H20" s="519" t="n">
        <f aca="false">m1!O18</f>
        <v>0.17</v>
      </c>
      <c r="J20" s="524" t="n">
        <v>36982</v>
      </c>
      <c r="K20" s="519" t="n">
        <f aca="false">m1!N18</f>
        <v>0.205</v>
      </c>
      <c r="M20" s="524" t="n">
        <v>36982</v>
      </c>
      <c r="N20" s="519" t="n">
        <f aca="false">m1!H18</f>
        <v>0.17</v>
      </c>
      <c r="P20" s="524" t="n">
        <v>36982</v>
      </c>
      <c r="Q20" s="519" t="n">
        <f aca="false">m1!E18</f>
        <v>0.17</v>
      </c>
      <c r="S20" s="524" t="n">
        <v>36982</v>
      </c>
      <c r="T20" s="519" t="n">
        <f aca="false">B20</f>
        <v>0.17</v>
      </c>
      <c r="V20" s="524" t="n">
        <v>36982</v>
      </c>
      <c r="W20" s="519" t="n">
        <f aca="false">B20</f>
        <v>0.17</v>
      </c>
      <c r="Y20" s="524" t="n">
        <v>36982</v>
      </c>
      <c r="Z20" s="519" t="n">
        <f aca="false">m1!R18</f>
        <v>0.17</v>
      </c>
      <c r="AB20" s="524" t="n">
        <v>36982</v>
      </c>
      <c r="AC20" s="519" t="n">
        <f aca="false">m1!D18</f>
        <v>0.17</v>
      </c>
      <c r="AE20" s="524" t="n">
        <v>36982</v>
      </c>
      <c r="AF20" s="519" t="n">
        <f aca="false">m1!L18</f>
        <v>0.185</v>
      </c>
      <c r="AH20" s="524" t="n">
        <v>36982</v>
      </c>
      <c r="AI20" s="519" t="n">
        <f aca="false">m1!P18</f>
        <v>0.17</v>
      </c>
      <c r="AK20" s="524" t="n">
        <v>36982</v>
      </c>
      <c r="AL20" s="525" t="n">
        <f aca="false">m1!T18</f>
        <v>-0.08</v>
      </c>
      <c r="AM20" s="524" t="n">
        <v>36982</v>
      </c>
      <c r="AN20" s="519" t="n">
        <f aca="false">m1!J18</f>
        <v>0.17</v>
      </c>
      <c r="AO20" s="524" t="n">
        <v>36982</v>
      </c>
      <c r="AP20" s="525" t="n">
        <v>0</v>
      </c>
      <c r="AQ20" s="524" t="n">
        <v>36982</v>
      </c>
      <c r="AR20" s="519" t="n">
        <f aca="false">m1!F18</f>
        <v>0.135</v>
      </c>
      <c r="AS20" s="524" t="n">
        <v>36982</v>
      </c>
      <c r="AT20" s="525" t="n">
        <v>0</v>
      </c>
      <c r="AU20" s="524" t="n">
        <v>36982</v>
      </c>
      <c r="AV20" s="519" t="n">
        <f aca="false">m1!Q18</f>
        <v>0.17</v>
      </c>
      <c r="AW20" s="524" t="n">
        <v>36982</v>
      </c>
      <c r="AX20" s="525" t="n">
        <v>0.005</v>
      </c>
      <c r="AY20" s="524" t="n">
        <v>36982</v>
      </c>
      <c r="AZ20" s="519" t="n">
        <f aca="false">m1!M18</f>
        <v>0.185</v>
      </c>
      <c r="BA20" s="524" t="n">
        <v>36982</v>
      </c>
      <c r="BB20" s="525" t="n">
        <v>0.005</v>
      </c>
      <c r="BC20" s="524" t="n">
        <v>36982</v>
      </c>
      <c r="BD20" s="519" t="n">
        <f aca="false">m1!I18</f>
        <v>0.17</v>
      </c>
      <c r="BE20" s="524" t="n">
        <v>36982</v>
      </c>
      <c r="BF20" s="525" t="n">
        <v>0.005</v>
      </c>
      <c r="BG20" s="524" t="n">
        <v>36982</v>
      </c>
      <c r="BH20" s="525" t="n">
        <v>0</v>
      </c>
      <c r="BI20" s="524" t="n">
        <v>36982</v>
      </c>
      <c r="BJ20" s="519" t="n">
        <f aca="false">m1!U18</f>
        <v>-0.025</v>
      </c>
      <c r="BK20" s="524" t="n">
        <v>36982</v>
      </c>
      <c r="BL20" s="525" t="n">
        <v>0</v>
      </c>
      <c r="BM20" s="524" t="n">
        <v>36982</v>
      </c>
      <c r="BN20" s="519" t="n">
        <f aca="false">m1!V18</f>
        <v>0.16</v>
      </c>
      <c r="BO20" s="524" t="n">
        <v>36982</v>
      </c>
      <c r="BP20" s="525" t="n">
        <v>0</v>
      </c>
      <c r="BQ20" s="520"/>
      <c r="BS20" s="520"/>
      <c r="BT20" s="520"/>
      <c r="BV20" s="520"/>
      <c r="BW20" s="520"/>
      <c r="BY20" s="520"/>
      <c r="BZ20" s="520"/>
      <c r="CB20" s="520"/>
      <c r="CC20" s="520"/>
      <c r="CE20" s="520"/>
      <c r="CF20" s="520"/>
      <c r="CH20" s="520"/>
      <c r="CI20" s="520"/>
      <c r="CK20" s="520"/>
      <c r="CL20" s="520"/>
      <c r="CN20" s="520"/>
      <c r="CO20" s="520"/>
      <c r="CQ20" s="520"/>
      <c r="CR20" s="520"/>
      <c r="CT20" s="520"/>
      <c r="CU20" s="520"/>
      <c r="CW20" s="520"/>
      <c r="CX20" s="520"/>
      <c r="CZ20" s="520"/>
      <c r="DA20" s="520"/>
      <c r="DC20" s="520"/>
      <c r="DD20" s="520"/>
      <c r="DF20" s="520"/>
      <c r="DG20" s="520"/>
      <c r="DI20" s="520"/>
      <c r="DJ20" s="520"/>
      <c r="DL20" s="520"/>
      <c r="DM20" s="520"/>
    </row>
    <row r="21" customFormat="false" ht="11.25" hidden="false" customHeight="false" outlineLevel="0" collapsed="false">
      <c r="A21" s="524" t="n">
        <v>37012</v>
      </c>
      <c r="B21" s="519" t="n">
        <f aca="false">m1!C19</f>
        <v>0.17</v>
      </c>
      <c r="D21" s="524" t="n">
        <v>37012</v>
      </c>
      <c r="E21" s="519" t="n">
        <f aca="false">m1!K19</f>
        <v>0.185</v>
      </c>
      <c r="G21" s="524" t="n">
        <v>37012</v>
      </c>
      <c r="H21" s="519" t="n">
        <f aca="false">m1!O19</f>
        <v>0.17</v>
      </c>
      <c r="J21" s="524" t="n">
        <v>37012</v>
      </c>
      <c r="K21" s="519" t="n">
        <f aca="false">m1!N19</f>
        <v>0.205</v>
      </c>
      <c r="M21" s="524" t="n">
        <v>37012</v>
      </c>
      <c r="N21" s="519" t="n">
        <f aca="false">m1!H19</f>
        <v>0.17</v>
      </c>
      <c r="P21" s="524" t="n">
        <v>37012</v>
      </c>
      <c r="Q21" s="519" t="n">
        <f aca="false">m1!E19</f>
        <v>0.17</v>
      </c>
      <c r="S21" s="524" t="n">
        <v>37012</v>
      </c>
      <c r="T21" s="519" t="n">
        <f aca="false">B21</f>
        <v>0.17</v>
      </c>
      <c r="V21" s="524" t="n">
        <v>37012</v>
      </c>
      <c r="W21" s="519" t="n">
        <f aca="false">B21</f>
        <v>0.17</v>
      </c>
      <c r="Y21" s="524" t="n">
        <v>37012</v>
      </c>
      <c r="Z21" s="519" t="n">
        <f aca="false">m1!R19</f>
        <v>0.17</v>
      </c>
      <c r="AB21" s="524" t="n">
        <v>37012</v>
      </c>
      <c r="AC21" s="519" t="n">
        <f aca="false">m1!D19</f>
        <v>0.17</v>
      </c>
      <c r="AE21" s="524" t="n">
        <v>37012</v>
      </c>
      <c r="AF21" s="519" t="n">
        <f aca="false">m1!L19</f>
        <v>0.185</v>
      </c>
      <c r="AH21" s="524" t="n">
        <v>37012</v>
      </c>
      <c r="AI21" s="519" t="n">
        <f aca="false">m1!P19</f>
        <v>0.17</v>
      </c>
      <c r="AK21" s="524" t="n">
        <v>37012</v>
      </c>
      <c r="AL21" s="525" t="n">
        <f aca="false">m1!T19</f>
        <v>-0.08</v>
      </c>
      <c r="AM21" s="524" t="n">
        <v>37012</v>
      </c>
      <c r="AN21" s="519" t="n">
        <f aca="false">m1!J19</f>
        <v>0.17</v>
      </c>
      <c r="AO21" s="524" t="n">
        <v>37012</v>
      </c>
      <c r="AP21" s="525" t="n">
        <v>0</v>
      </c>
      <c r="AQ21" s="524" t="n">
        <v>37012</v>
      </c>
      <c r="AR21" s="519" t="n">
        <f aca="false">m1!F19</f>
        <v>0.135</v>
      </c>
      <c r="AS21" s="524" t="n">
        <v>37012</v>
      </c>
      <c r="AT21" s="525" t="n">
        <v>0</v>
      </c>
      <c r="AU21" s="524" t="n">
        <v>37012</v>
      </c>
      <c r="AV21" s="519" t="n">
        <f aca="false">m1!Q19</f>
        <v>0.17</v>
      </c>
      <c r="AW21" s="524" t="n">
        <v>37012</v>
      </c>
      <c r="AX21" s="525" t="n">
        <v>0.005</v>
      </c>
      <c r="AY21" s="524" t="n">
        <v>37012</v>
      </c>
      <c r="AZ21" s="519" t="n">
        <f aca="false">m1!M19</f>
        <v>0.185</v>
      </c>
      <c r="BA21" s="524" t="n">
        <v>37012</v>
      </c>
      <c r="BB21" s="525" t="n">
        <v>0.005</v>
      </c>
      <c r="BC21" s="524" t="n">
        <v>37012</v>
      </c>
      <c r="BD21" s="519" t="n">
        <f aca="false">m1!I19</f>
        <v>0.17</v>
      </c>
      <c r="BE21" s="524" t="n">
        <v>37012</v>
      </c>
      <c r="BF21" s="525" t="n">
        <v>0.005</v>
      </c>
      <c r="BG21" s="524" t="n">
        <v>37012</v>
      </c>
      <c r="BH21" s="525" t="n">
        <v>0</v>
      </c>
      <c r="BI21" s="524" t="n">
        <v>37012</v>
      </c>
      <c r="BJ21" s="519" t="n">
        <f aca="false">m1!U19</f>
        <v>-0.025</v>
      </c>
      <c r="BK21" s="524" t="n">
        <v>37012</v>
      </c>
      <c r="BL21" s="525" t="n">
        <v>0</v>
      </c>
      <c r="BM21" s="524" t="n">
        <v>37012</v>
      </c>
      <c r="BN21" s="519" t="n">
        <f aca="false">m1!V19</f>
        <v>0.1475</v>
      </c>
      <c r="BO21" s="524" t="n">
        <v>37012</v>
      </c>
      <c r="BP21" s="525" t="n">
        <v>0</v>
      </c>
      <c r="BQ21" s="520"/>
      <c r="BS21" s="520"/>
      <c r="BT21" s="520"/>
      <c r="BV21" s="520"/>
      <c r="BW21" s="520"/>
      <c r="BY21" s="520"/>
      <c r="BZ21" s="520"/>
      <c r="CB21" s="520"/>
      <c r="CC21" s="520"/>
      <c r="CE21" s="520"/>
      <c r="CF21" s="520"/>
      <c r="CH21" s="520"/>
      <c r="CI21" s="520"/>
      <c r="CK21" s="520"/>
      <c r="CL21" s="520"/>
      <c r="CN21" s="520"/>
      <c r="CO21" s="520"/>
      <c r="CQ21" s="520"/>
      <c r="CR21" s="520"/>
      <c r="CT21" s="520"/>
      <c r="CU21" s="520"/>
      <c r="CW21" s="520"/>
      <c r="CX21" s="520"/>
      <c r="CZ21" s="520"/>
      <c r="DA21" s="520"/>
      <c r="DC21" s="520"/>
      <c r="DD21" s="520"/>
      <c r="DF21" s="520"/>
      <c r="DG21" s="520"/>
      <c r="DI21" s="520"/>
      <c r="DJ21" s="520"/>
      <c r="DL21" s="520"/>
      <c r="DM21" s="520"/>
    </row>
    <row r="22" customFormat="false" ht="11.25" hidden="false" customHeight="false" outlineLevel="0" collapsed="false">
      <c r="A22" s="524" t="n">
        <v>37043</v>
      </c>
      <c r="B22" s="519" t="n">
        <f aca="false">m1!C20</f>
        <v>0.17</v>
      </c>
      <c r="D22" s="524" t="n">
        <v>37043</v>
      </c>
      <c r="E22" s="519" t="n">
        <f aca="false">m1!K20</f>
        <v>0.185</v>
      </c>
      <c r="G22" s="524" t="n">
        <v>37043</v>
      </c>
      <c r="H22" s="519" t="n">
        <f aca="false">m1!O20</f>
        <v>0.17</v>
      </c>
      <c r="J22" s="524" t="n">
        <v>37043</v>
      </c>
      <c r="K22" s="519" t="n">
        <f aca="false">m1!N20</f>
        <v>0.205</v>
      </c>
      <c r="M22" s="524" t="n">
        <v>37043</v>
      </c>
      <c r="N22" s="519" t="n">
        <f aca="false">m1!H20</f>
        <v>0.17</v>
      </c>
      <c r="P22" s="524" t="n">
        <v>37043</v>
      </c>
      <c r="Q22" s="519" t="n">
        <f aca="false">m1!E20</f>
        <v>0.17</v>
      </c>
      <c r="S22" s="524" t="n">
        <v>37043</v>
      </c>
      <c r="T22" s="519" t="n">
        <f aca="false">B22</f>
        <v>0.17</v>
      </c>
      <c r="V22" s="524" t="n">
        <v>37043</v>
      </c>
      <c r="W22" s="519" t="n">
        <f aca="false">B22</f>
        <v>0.17</v>
      </c>
      <c r="Y22" s="524" t="n">
        <v>37043</v>
      </c>
      <c r="Z22" s="519" t="n">
        <f aca="false">m1!R20</f>
        <v>0.17</v>
      </c>
      <c r="AB22" s="524" t="n">
        <v>37043</v>
      </c>
      <c r="AC22" s="519" t="n">
        <f aca="false">m1!D20</f>
        <v>0.17</v>
      </c>
      <c r="AE22" s="524" t="n">
        <v>37043</v>
      </c>
      <c r="AF22" s="519" t="n">
        <f aca="false">m1!L20</f>
        <v>0.185</v>
      </c>
      <c r="AH22" s="524" t="n">
        <v>37043</v>
      </c>
      <c r="AI22" s="519" t="n">
        <f aca="false">m1!P20</f>
        <v>0.17</v>
      </c>
      <c r="AK22" s="524" t="n">
        <v>37043</v>
      </c>
      <c r="AL22" s="525" t="n">
        <f aca="false">m1!T20</f>
        <v>-0.08</v>
      </c>
      <c r="AM22" s="524" t="n">
        <v>37043</v>
      </c>
      <c r="AN22" s="519" t="n">
        <f aca="false">m1!J20</f>
        <v>0.17</v>
      </c>
      <c r="AO22" s="524" t="n">
        <v>37043</v>
      </c>
      <c r="AP22" s="525" t="n">
        <v>0</v>
      </c>
      <c r="AQ22" s="524" t="n">
        <v>37043</v>
      </c>
      <c r="AR22" s="519" t="n">
        <f aca="false">m1!F20</f>
        <v>0.135</v>
      </c>
      <c r="AS22" s="524" t="n">
        <v>37043</v>
      </c>
      <c r="AT22" s="525" t="n">
        <v>0</v>
      </c>
      <c r="AU22" s="524" t="n">
        <v>37043</v>
      </c>
      <c r="AV22" s="519" t="n">
        <f aca="false">m1!Q20</f>
        <v>0.17</v>
      </c>
      <c r="AW22" s="524" t="n">
        <v>37043</v>
      </c>
      <c r="AX22" s="525" t="n">
        <v>0.005</v>
      </c>
      <c r="AY22" s="524" t="n">
        <v>37043</v>
      </c>
      <c r="AZ22" s="519" t="n">
        <f aca="false">m1!M20</f>
        <v>0.185</v>
      </c>
      <c r="BA22" s="524" t="n">
        <v>37043</v>
      </c>
      <c r="BB22" s="525" t="n">
        <v>0.005</v>
      </c>
      <c r="BC22" s="524" t="n">
        <v>37043</v>
      </c>
      <c r="BD22" s="519" t="n">
        <f aca="false">m1!I20</f>
        <v>0.17</v>
      </c>
      <c r="BE22" s="524" t="n">
        <v>37043</v>
      </c>
      <c r="BF22" s="525" t="n">
        <v>0.005</v>
      </c>
      <c r="BG22" s="524" t="n">
        <v>37043</v>
      </c>
      <c r="BH22" s="525" t="n">
        <v>0</v>
      </c>
      <c r="BI22" s="524" t="n">
        <v>37043</v>
      </c>
      <c r="BJ22" s="519" t="n">
        <f aca="false">m1!U20</f>
        <v>-0.025</v>
      </c>
      <c r="BK22" s="524" t="n">
        <v>37043</v>
      </c>
      <c r="BL22" s="525" t="n">
        <v>0</v>
      </c>
      <c r="BM22" s="524" t="n">
        <v>37043</v>
      </c>
      <c r="BN22" s="519" t="n">
        <f aca="false">m1!V20</f>
        <v>0.1425</v>
      </c>
      <c r="BO22" s="524" t="n">
        <v>37043</v>
      </c>
      <c r="BP22" s="525" t="n">
        <v>0</v>
      </c>
      <c r="BQ22" s="520"/>
      <c r="BS22" s="520"/>
      <c r="BT22" s="520"/>
      <c r="BV22" s="520"/>
      <c r="BW22" s="520"/>
      <c r="BY22" s="520"/>
      <c r="BZ22" s="520"/>
      <c r="CB22" s="520"/>
      <c r="CC22" s="520"/>
      <c r="CE22" s="520"/>
      <c r="CF22" s="520"/>
      <c r="CH22" s="520"/>
      <c r="CI22" s="520"/>
      <c r="CK22" s="520"/>
      <c r="CL22" s="520"/>
      <c r="CN22" s="520"/>
      <c r="CO22" s="520"/>
      <c r="CQ22" s="520"/>
      <c r="CR22" s="520"/>
      <c r="CT22" s="520"/>
      <c r="CU22" s="520"/>
      <c r="CW22" s="520"/>
      <c r="CX22" s="520"/>
      <c r="CZ22" s="520"/>
      <c r="DA22" s="520"/>
      <c r="DC22" s="520"/>
      <c r="DD22" s="520"/>
      <c r="DF22" s="520"/>
      <c r="DG22" s="520"/>
      <c r="DI22" s="520"/>
      <c r="DJ22" s="520"/>
      <c r="DL22" s="520"/>
      <c r="DM22" s="520"/>
    </row>
    <row r="23" customFormat="false" ht="11.25" hidden="false" customHeight="false" outlineLevel="0" collapsed="false">
      <c r="A23" s="524" t="n">
        <v>37073</v>
      </c>
      <c r="B23" s="519" t="n">
        <f aca="false">m1!C21</f>
        <v>0.17</v>
      </c>
      <c r="D23" s="524" t="n">
        <v>37073</v>
      </c>
      <c r="E23" s="519" t="n">
        <f aca="false">m1!K21</f>
        <v>0.185</v>
      </c>
      <c r="G23" s="524" t="n">
        <v>37073</v>
      </c>
      <c r="H23" s="519" t="n">
        <f aca="false">m1!O21</f>
        <v>0.17</v>
      </c>
      <c r="J23" s="524" t="n">
        <v>37073</v>
      </c>
      <c r="K23" s="519" t="n">
        <f aca="false">m1!N21</f>
        <v>0.205</v>
      </c>
      <c r="M23" s="524" t="n">
        <v>37073</v>
      </c>
      <c r="N23" s="519" t="n">
        <f aca="false">m1!H21</f>
        <v>0.17</v>
      </c>
      <c r="P23" s="524" t="n">
        <v>37073</v>
      </c>
      <c r="Q23" s="519" t="n">
        <f aca="false">m1!E21</f>
        <v>0.17</v>
      </c>
      <c r="S23" s="524" t="n">
        <v>37073</v>
      </c>
      <c r="T23" s="519" t="n">
        <f aca="false">B23</f>
        <v>0.17</v>
      </c>
      <c r="V23" s="524" t="n">
        <v>37073</v>
      </c>
      <c r="W23" s="519" t="n">
        <f aca="false">B23</f>
        <v>0.17</v>
      </c>
      <c r="Y23" s="524" t="n">
        <v>37073</v>
      </c>
      <c r="Z23" s="519" t="n">
        <f aca="false">m1!R21</f>
        <v>0.17</v>
      </c>
      <c r="AB23" s="524" t="n">
        <v>37073</v>
      </c>
      <c r="AC23" s="519" t="n">
        <f aca="false">m1!D21</f>
        <v>0.17</v>
      </c>
      <c r="AE23" s="524" t="n">
        <v>37073</v>
      </c>
      <c r="AF23" s="519" t="n">
        <f aca="false">m1!L21</f>
        <v>0.185</v>
      </c>
      <c r="AH23" s="524" t="n">
        <v>37073</v>
      </c>
      <c r="AI23" s="519" t="n">
        <f aca="false">m1!P21</f>
        <v>0.17</v>
      </c>
      <c r="AK23" s="524" t="n">
        <v>37073</v>
      </c>
      <c r="AL23" s="525" t="n">
        <f aca="false">m1!T21</f>
        <v>-0.08</v>
      </c>
      <c r="AM23" s="524" t="n">
        <v>37073</v>
      </c>
      <c r="AN23" s="519" t="n">
        <f aca="false">m1!J21</f>
        <v>0.17</v>
      </c>
      <c r="AO23" s="524" t="n">
        <v>37073</v>
      </c>
      <c r="AP23" s="525" t="n">
        <v>0</v>
      </c>
      <c r="AQ23" s="524" t="n">
        <v>37073</v>
      </c>
      <c r="AR23" s="519" t="n">
        <f aca="false">m1!F21</f>
        <v>0.135</v>
      </c>
      <c r="AS23" s="524" t="n">
        <v>37073</v>
      </c>
      <c r="AT23" s="525" t="n">
        <v>0</v>
      </c>
      <c r="AU23" s="524" t="n">
        <v>37073</v>
      </c>
      <c r="AV23" s="519" t="n">
        <f aca="false">m1!Q21</f>
        <v>0.17</v>
      </c>
      <c r="AW23" s="524" t="n">
        <v>37073</v>
      </c>
      <c r="AX23" s="525" t="n">
        <v>0.005</v>
      </c>
      <c r="AY23" s="524" t="n">
        <v>37073</v>
      </c>
      <c r="AZ23" s="519" t="n">
        <f aca="false">m1!M21</f>
        <v>0.185</v>
      </c>
      <c r="BA23" s="524" t="n">
        <v>37073</v>
      </c>
      <c r="BB23" s="525" t="n">
        <v>0.005</v>
      </c>
      <c r="BC23" s="524" t="n">
        <v>37073</v>
      </c>
      <c r="BD23" s="519" t="n">
        <f aca="false">m1!I21</f>
        <v>0.17</v>
      </c>
      <c r="BE23" s="524" t="n">
        <v>37073</v>
      </c>
      <c r="BF23" s="525" t="n">
        <v>0.005</v>
      </c>
      <c r="BG23" s="524" t="n">
        <v>37073</v>
      </c>
      <c r="BH23" s="525" t="n">
        <v>0</v>
      </c>
      <c r="BI23" s="524" t="n">
        <v>37073</v>
      </c>
      <c r="BJ23" s="519" t="n">
        <f aca="false">m1!U21</f>
        <v>-0.025</v>
      </c>
      <c r="BK23" s="524" t="n">
        <v>37073</v>
      </c>
      <c r="BL23" s="525" t="n">
        <v>0</v>
      </c>
      <c r="BM23" s="524" t="n">
        <v>37073</v>
      </c>
      <c r="BN23" s="519" t="n">
        <f aca="false">m1!V21</f>
        <v>0.135</v>
      </c>
      <c r="BO23" s="524" t="n">
        <v>37073</v>
      </c>
      <c r="BP23" s="525" t="n">
        <v>0</v>
      </c>
      <c r="BQ23" s="520"/>
      <c r="BS23" s="520"/>
      <c r="BT23" s="520"/>
      <c r="BV23" s="520"/>
      <c r="BW23" s="520"/>
      <c r="BY23" s="520"/>
      <c r="BZ23" s="520"/>
      <c r="CB23" s="520"/>
      <c r="CC23" s="520"/>
      <c r="CE23" s="520"/>
      <c r="CF23" s="520"/>
      <c r="CH23" s="520"/>
      <c r="CI23" s="520"/>
      <c r="CK23" s="520"/>
      <c r="CL23" s="520"/>
      <c r="CN23" s="520"/>
      <c r="CO23" s="520"/>
      <c r="CQ23" s="520"/>
      <c r="CR23" s="520"/>
      <c r="CT23" s="520"/>
      <c r="CU23" s="520"/>
      <c r="CW23" s="520"/>
      <c r="CX23" s="520"/>
      <c r="CZ23" s="520"/>
      <c r="DA23" s="520"/>
      <c r="DC23" s="520"/>
      <c r="DD23" s="520"/>
      <c r="DF23" s="520"/>
      <c r="DG23" s="520"/>
      <c r="DI23" s="520"/>
      <c r="DJ23" s="520"/>
      <c r="DL23" s="520"/>
      <c r="DM23" s="520"/>
    </row>
    <row r="24" customFormat="false" ht="11.25" hidden="false" customHeight="false" outlineLevel="0" collapsed="false">
      <c r="A24" s="524" t="n">
        <v>37104</v>
      </c>
      <c r="B24" s="519" t="n">
        <f aca="false">m1!C22</f>
        <v>0.17</v>
      </c>
      <c r="D24" s="524" t="n">
        <v>37104</v>
      </c>
      <c r="E24" s="519" t="n">
        <f aca="false">m1!K22</f>
        <v>0.185</v>
      </c>
      <c r="G24" s="524" t="n">
        <v>37104</v>
      </c>
      <c r="H24" s="519" t="n">
        <f aca="false">m1!O22</f>
        <v>0.17</v>
      </c>
      <c r="J24" s="524" t="n">
        <v>37104</v>
      </c>
      <c r="K24" s="519" t="n">
        <f aca="false">m1!N22</f>
        <v>0.205</v>
      </c>
      <c r="M24" s="524" t="n">
        <v>37104</v>
      </c>
      <c r="N24" s="519" t="n">
        <f aca="false">m1!H22</f>
        <v>0.17</v>
      </c>
      <c r="P24" s="524" t="n">
        <v>37104</v>
      </c>
      <c r="Q24" s="519" t="n">
        <f aca="false">m1!E22</f>
        <v>0.17</v>
      </c>
      <c r="S24" s="524" t="n">
        <v>37104</v>
      </c>
      <c r="T24" s="519" t="n">
        <f aca="false">B24</f>
        <v>0.17</v>
      </c>
      <c r="V24" s="524" t="n">
        <v>37104</v>
      </c>
      <c r="W24" s="519" t="n">
        <f aca="false">B24</f>
        <v>0.17</v>
      </c>
      <c r="Y24" s="524" t="n">
        <v>37104</v>
      </c>
      <c r="Z24" s="519" t="n">
        <f aca="false">m1!R22</f>
        <v>0.17</v>
      </c>
      <c r="AB24" s="524" t="n">
        <v>37104</v>
      </c>
      <c r="AC24" s="519" t="n">
        <f aca="false">m1!D22</f>
        <v>0.17</v>
      </c>
      <c r="AE24" s="524" t="n">
        <v>37104</v>
      </c>
      <c r="AF24" s="519" t="n">
        <f aca="false">m1!L22</f>
        <v>0.185</v>
      </c>
      <c r="AH24" s="524" t="n">
        <v>37104</v>
      </c>
      <c r="AI24" s="519" t="n">
        <f aca="false">m1!P22</f>
        <v>0.17</v>
      </c>
      <c r="AK24" s="524" t="n">
        <v>37104</v>
      </c>
      <c r="AL24" s="525" t="n">
        <f aca="false">m1!T22</f>
        <v>-0.08</v>
      </c>
      <c r="AM24" s="524" t="n">
        <v>37104</v>
      </c>
      <c r="AN24" s="519" t="n">
        <f aca="false">m1!J22</f>
        <v>0.17</v>
      </c>
      <c r="AO24" s="524" t="n">
        <v>37104</v>
      </c>
      <c r="AP24" s="525" t="n">
        <v>0</v>
      </c>
      <c r="AQ24" s="524" t="n">
        <v>37104</v>
      </c>
      <c r="AR24" s="519" t="n">
        <f aca="false">m1!F22</f>
        <v>0.135</v>
      </c>
      <c r="AS24" s="524" t="n">
        <v>37104</v>
      </c>
      <c r="AT24" s="525" t="n">
        <v>0</v>
      </c>
      <c r="AU24" s="524" t="n">
        <v>37104</v>
      </c>
      <c r="AV24" s="519" t="n">
        <f aca="false">m1!Q22</f>
        <v>0.17</v>
      </c>
      <c r="AW24" s="524" t="n">
        <v>37104</v>
      </c>
      <c r="AX24" s="525" t="n">
        <v>0.005</v>
      </c>
      <c r="AY24" s="524" t="n">
        <v>37104</v>
      </c>
      <c r="AZ24" s="519" t="n">
        <f aca="false">m1!M22</f>
        <v>0.185</v>
      </c>
      <c r="BA24" s="524" t="n">
        <v>37104</v>
      </c>
      <c r="BB24" s="525" t="n">
        <v>0.005</v>
      </c>
      <c r="BC24" s="524" t="n">
        <v>37104</v>
      </c>
      <c r="BD24" s="519" t="n">
        <f aca="false">m1!I22</f>
        <v>0.17</v>
      </c>
      <c r="BE24" s="524" t="n">
        <v>37104</v>
      </c>
      <c r="BF24" s="525" t="n">
        <v>0.005</v>
      </c>
      <c r="BG24" s="524" t="n">
        <v>37104</v>
      </c>
      <c r="BH24" s="525" t="n">
        <v>0</v>
      </c>
      <c r="BI24" s="524" t="n">
        <v>37104</v>
      </c>
      <c r="BJ24" s="519" t="n">
        <f aca="false">m1!U22</f>
        <v>-0.025</v>
      </c>
      <c r="BK24" s="524" t="n">
        <v>37104</v>
      </c>
      <c r="BL24" s="525" t="n">
        <v>0</v>
      </c>
      <c r="BM24" s="524" t="n">
        <v>37104</v>
      </c>
      <c r="BN24" s="519" t="n">
        <f aca="false">m1!V22</f>
        <v>0.1325</v>
      </c>
      <c r="BO24" s="524" t="n">
        <v>37104</v>
      </c>
      <c r="BP24" s="525" t="n">
        <v>0</v>
      </c>
      <c r="BQ24" s="520"/>
      <c r="BS24" s="520"/>
      <c r="BT24" s="520"/>
      <c r="BV24" s="520"/>
      <c r="BW24" s="520"/>
      <c r="BY24" s="520"/>
      <c r="BZ24" s="520"/>
      <c r="CB24" s="520"/>
      <c r="CC24" s="520"/>
      <c r="CE24" s="520"/>
      <c r="CF24" s="520"/>
      <c r="CH24" s="520"/>
      <c r="CI24" s="520"/>
      <c r="CK24" s="520"/>
      <c r="CL24" s="520"/>
      <c r="CN24" s="520"/>
      <c r="CO24" s="520"/>
      <c r="CQ24" s="520"/>
      <c r="CR24" s="520"/>
      <c r="CT24" s="520"/>
      <c r="CU24" s="520"/>
      <c r="CW24" s="520"/>
      <c r="CX24" s="520"/>
      <c r="CZ24" s="520"/>
      <c r="DA24" s="520"/>
      <c r="DC24" s="520"/>
      <c r="DD24" s="520"/>
      <c r="DF24" s="520"/>
      <c r="DG24" s="520"/>
      <c r="DI24" s="520"/>
      <c r="DJ24" s="520"/>
      <c r="DL24" s="520"/>
      <c r="DM24" s="520"/>
    </row>
    <row r="25" customFormat="false" ht="11.25" hidden="false" customHeight="false" outlineLevel="0" collapsed="false">
      <c r="A25" s="524" t="n">
        <v>37135</v>
      </c>
      <c r="B25" s="519" t="n">
        <f aca="false">m1!C23</f>
        <v>0.17</v>
      </c>
      <c r="D25" s="524" t="n">
        <v>37135</v>
      </c>
      <c r="E25" s="519" t="n">
        <f aca="false">m1!K23</f>
        <v>0.185</v>
      </c>
      <c r="G25" s="524" t="n">
        <v>37135</v>
      </c>
      <c r="H25" s="519" t="n">
        <f aca="false">m1!O23</f>
        <v>0.17</v>
      </c>
      <c r="J25" s="524" t="n">
        <v>37135</v>
      </c>
      <c r="K25" s="519" t="n">
        <f aca="false">m1!N23</f>
        <v>0.205</v>
      </c>
      <c r="M25" s="524" t="n">
        <v>37135</v>
      </c>
      <c r="N25" s="519" t="n">
        <f aca="false">m1!H23</f>
        <v>0.17</v>
      </c>
      <c r="P25" s="524" t="n">
        <v>37135</v>
      </c>
      <c r="Q25" s="519" t="n">
        <f aca="false">m1!E23</f>
        <v>0.17</v>
      </c>
      <c r="S25" s="524" t="n">
        <v>37135</v>
      </c>
      <c r="T25" s="519" t="n">
        <f aca="false">B25</f>
        <v>0.17</v>
      </c>
      <c r="V25" s="524" t="n">
        <v>37135</v>
      </c>
      <c r="W25" s="519" t="n">
        <f aca="false">B25</f>
        <v>0.17</v>
      </c>
      <c r="Y25" s="524" t="n">
        <v>37135</v>
      </c>
      <c r="Z25" s="519" t="n">
        <f aca="false">m1!R23</f>
        <v>0.17</v>
      </c>
      <c r="AB25" s="524" t="n">
        <v>37135</v>
      </c>
      <c r="AC25" s="519" t="n">
        <f aca="false">m1!D23</f>
        <v>0.17</v>
      </c>
      <c r="AE25" s="524" t="n">
        <v>37135</v>
      </c>
      <c r="AF25" s="519" t="n">
        <f aca="false">m1!L23</f>
        <v>0.185</v>
      </c>
      <c r="AH25" s="524" t="n">
        <v>37135</v>
      </c>
      <c r="AI25" s="519" t="n">
        <f aca="false">m1!P23</f>
        <v>0.17</v>
      </c>
      <c r="AK25" s="524" t="n">
        <v>37135</v>
      </c>
      <c r="AL25" s="525" t="n">
        <f aca="false">m1!T23</f>
        <v>-0.08</v>
      </c>
      <c r="AM25" s="524" t="n">
        <v>37135</v>
      </c>
      <c r="AN25" s="519" t="n">
        <f aca="false">m1!J23</f>
        <v>0.17</v>
      </c>
      <c r="AO25" s="524" t="n">
        <v>37135</v>
      </c>
      <c r="AP25" s="525" t="n">
        <v>0</v>
      </c>
      <c r="AQ25" s="524" t="n">
        <v>37135</v>
      </c>
      <c r="AR25" s="519" t="n">
        <f aca="false">m1!F23</f>
        <v>0.135</v>
      </c>
      <c r="AS25" s="524" t="n">
        <v>37135</v>
      </c>
      <c r="AT25" s="525" t="n">
        <v>0</v>
      </c>
      <c r="AU25" s="524" t="n">
        <v>37135</v>
      </c>
      <c r="AV25" s="519" t="n">
        <f aca="false">m1!Q23</f>
        <v>0.17</v>
      </c>
      <c r="AW25" s="524" t="n">
        <v>37135</v>
      </c>
      <c r="AX25" s="525" t="n">
        <v>0.005</v>
      </c>
      <c r="AY25" s="524" t="n">
        <v>37135</v>
      </c>
      <c r="AZ25" s="519" t="n">
        <f aca="false">m1!M23</f>
        <v>0.185</v>
      </c>
      <c r="BA25" s="524" t="n">
        <v>37135</v>
      </c>
      <c r="BB25" s="525" t="n">
        <v>0.005</v>
      </c>
      <c r="BC25" s="524" t="n">
        <v>37135</v>
      </c>
      <c r="BD25" s="519" t="n">
        <f aca="false">m1!I23</f>
        <v>0.17</v>
      </c>
      <c r="BE25" s="524" t="n">
        <v>37135</v>
      </c>
      <c r="BF25" s="525" t="n">
        <v>0.005</v>
      </c>
      <c r="BG25" s="524" t="n">
        <v>37135</v>
      </c>
      <c r="BH25" s="525" t="n">
        <v>0</v>
      </c>
      <c r="BI25" s="524" t="n">
        <v>37135</v>
      </c>
      <c r="BJ25" s="519" t="n">
        <f aca="false">m1!U23</f>
        <v>-0.025</v>
      </c>
      <c r="BK25" s="524" t="n">
        <v>37135</v>
      </c>
      <c r="BL25" s="525" t="n">
        <v>0</v>
      </c>
      <c r="BM25" s="524" t="n">
        <v>37135</v>
      </c>
      <c r="BN25" s="519" t="n">
        <f aca="false">m1!V23</f>
        <v>0.1325</v>
      </c>
      <c r="BO25" s="524" t="n">
        <v>37135</v>
      </c>
      <c r="BP25" s="525" t="n">
        <v>0</v>
      </c>
      <c r="BQ25" s="520"/>
      <c r="BS25" s="520"/>
      <c r="BT25" s="520"/>
      <c r="BV25" s="520"/>
      <c r="BW25" s="520"/>
      <c r="BY25" s="520"/>
      <c r="BZ25" s="520"/>
      <c r="CB25" s="520"/>
      <c r="CC25" s="520"/>
      <c r="CE25" s="520"/>
      <c r="CF25" s="520"/>
      <c r="CH25" s="520"/>
      <c r="CI25" s="520"/>
      <c r="CK25" s="520"/>
      <c r="CL25" s="520"/>
      <c r="CN25" s="520"/>
      <c r="CO25" s="520"/>
      <c r="CQ25" s="520"/>
      <c r="CR25" s="520"/>
      <c r="CT25" s="520"/>
      <c r="CU25" s="520"/>
      <c r="CW25" s="520"/>
      <c r="CX25" s="520"/>
      <c r="CZ25" s="520"/>
      <c r="DA25" s="520"/>
      <c r="DC25" s="520"/>
      <c r="DD25" s="520"/>
      <c r="DF25" s="520"/>
      <c r="DG25" s="520"/>
      <c r="DI25" s="520"/>
      <c r="DJ25" s="520"/>
      <c r="DL25" s="520"/>
      <c r="DM25" s="520"/>
    </row>
    <row r="26" customFormat="false" ht="11.25" hidden="false" customHeight="false" outlineLevel="0" collapsed="false">
      <c r="A26" s="524" t="n">
        <v>37165</v>
      </c>
      <c r="B26" s="519" t="n">
        <f aca="false">m1!C24</f>
        <v>0.17</v>
      </c>
      <c r="D26" s="524" t="n">
        <v>37165</v>
      </c>
      <c r="E26" s="519" t="n">
        <f aca="false">m1!K24</f>
        <v>0.185</v>
      </c>
      <c r="G26" s="524" t="n">
        <v>37165</v>
      </c>
      <c r="H26" s="519" t="n">
        <f aca="false">m1!O24</f>
        <v>0.17</v>
      </c>
      <c r="J26" s="524" t="n">
        <v>37165</v>
      </c>
      <c r="K26" s="519" t="n">
        <f aca="false">m1!N24</f>
        <v>0.205</v>
      </c>
      <c r="M26" s="524" t="n">
        <v>37165</v>
      </c>
      <c r="N26" s="519" t="n">
        <f aca="false">m1!H24</f>
        <v>0.17</v>
      </c>
      <c r="P26" s="524" t="n">
        <v>37165</v>
      </c>
      <c r="Q26" s="519" t="n">
        <f aca="false">m1!E24</f>
        <v>0.17</v>
      </c>
      <c r="S26" s="524" t="n">
        <v>37165</v>
      </c>
      <c r="T26" s="519" t="n">
        <f aca="false">B26</f>
        <v>0.17</v>
      </c>
      <c r="V26" s="524" t="n">
        <v>37165</v>
      </c>
      <c r="W26" s="519" t="n">
        <f aca="false">B26</f>
        <v>0.17</v>
      </c>
      <c r="Y26" s="524" t="n">
        <v>37165</v>
      </c>
      <c r="Z26" s="519" t="n">
        <f aca="false">m1!R24</f>
        <v>0.17</v>
      </c>
      <c r="AB26" s="524" t="n">
        <v>37165</v>
      </c>
      <c r="AC26" s="519" t="n">
        <f aca="false">m1!D24</f>
        <v>0.17</v>
      </c>
      <c r="AE26" s="524" t="n">
        <v>37165</v>
      </c>
      <c r="AF26" s="519" t="n">
        <f aca="false">m1!L24</f>
        <v>0.185</v>
      </c>
      <c r="AH26" s="524" t="n">
        <v>37165</v>
      </c>
      <c r="AI26" s="519" t="n">
        <f aca="false">m1!P24</f>
        <v>0.17</v>
      </c>
      <c r="AK26" s="524" t="n">
        <v>37165</v>
      </c>
      <c r="AL26" s="525" t="n">
        <f aca="false">m1!T24</f>
        <v>-0.08</v>
      </c>
      <c r="AM26" s="524" t="n">
        <v>37165</v>
      </c>
      <c r="AN26" s="519" t="n">
        <f aca="false">m1!J24</f>
        <v>0.17</v>
      </c>
      <c r="AO26" s="524" t="n">
        <v>37165</v>
      </c>
      <c r="AP26" s="525" t="n">
        <v>0</v>
      </c>
      <c r="AQ26" s="524" t="n">
        <v>37165</v>
      </c>
      <c r="AR26" s="519" t="n">
        <f aca="false">m1!F24</f>
        <v>0.135</v>
      </c>
      <c r="AS26" s="524" t="n">
        <v>37165</v>
      </c>
      <c r="AT26" s="525" t="n">
        <v>0</v>
      </c>
      <c r="AU26" s="524" t="n">
        <v>37165</v>
      </c>
      <c r="AV26" s="519" t="n">
        <f aca="false">m1!Q24</f>
        <v>0.17</v>
      </c>
      <c r="AW26" s="524" t="n">
        <v>37165</v>
      </c>
      <c r="AX26" s="525" t="n">
        <v>0.005</v>
      </c>
      <c r="AY26" s="524" t="n">
        <v>37165</v>
      </c>
      <c r="AZ26" s="519" t="n">
        <f aca="false">m1!M24</f>
        <v>0.185</v>
      </c>
      <c r="BA26" s="524" t="n">
        <v>37165</v>
      </c>
      <c r="BB26" s="525" t="n">
        <v>0.005</v>
      </c>
      <c r="BC26" s="524" t="n">
        <v>37165</v>
      </c>
      <c r="BD26" s="519" t="n">
        <f aca="false">m1!I24</f>
        <v>0.17</v>
      </c>
      <c r="BE26" s="524" t="n">
        <v>37165</v>
      </c>
      <c r="BF26" s="525" t="n">
        <v>0.005</v>
      </c>
      <c r="BG26" s="524" t="n">
        <v>37165</v>
      </c>
      <c r="BH26" s="525" t="n">
        <v>0</v>
      </c>
      <c r="BI26" s="524" t="n">
        <v>37165</v>
      </c>
      <c r="BJ26" s="519" t="n">
        <f aca="false">m1!U24</f>
        <v>-0.025</v>
      </c>
      <c r="BK26" s="524" t="n">
        <v>37165</v>
      </c>
      <c r="BL26" s="525" t="n">
        <v>0</v>
      </c>
      <c r="BM26" s="524" t="n">
        <v>37165</v>
      </c>
      <c r="BN26" s="519" t="n">
        <f aca="false">m1!V24</f>
        <v>0.1475</v>
      </c>
      <c r="BO26" s="524" t="n">
        <v>37165</v>
      </c>
      <c r="BP26" s="525" t="n">
        <v>0</v>
      </c>
      <c r="BQ26" s="520"/>
      <c r="BS26" s="520"/>
      <c r="BT26" s="520"/>
      <c r="BV26" s="520"/>
      <c r="BW26" s="520"/>
      <c r="BY26" s="520"/>
      <c r="BZ26" s="520"/>
      <c r="CB26" s="520"/>
      <c r="CC26" s="520"/>
      <c r="CE26" s="520"/>
      <c r="CF26" s="520"/>
      <c r="CH26" s="520"/>
      <c r="CI26" s="520"/>
      <c r="CK26" s="520"/>
      <c r="CL26" s="520"/>
      <c r="CN26" s="520"/>
      <c r="CO26" s="520"/>
      <c r="CQ26" s="520"/>
      <c r="CR26" s="520"/>
      <c r="CT26" s="520"/>
      <c r="CU26" s="520"/>
      <c r="CW26" s="520"/>
      <c r="CX26" s="520"/>
      <c r="CZ26" s="520"/>
      <c r="DA26" s="520"/>
      <c r="DC26" s="520"/>
      <c r="DD26" s="520"/>
      <c r="DF26" s="520"/>
      <c r="DG26" s="520"/>
      <c r="DI26" s="520"/>
      <c r="DJ26" s="520"/>
      <c r="DL26" s="520"/>
      <c r="DM26" s="520"/>
    </row>
    <row r="27" customFormat="false" ht="11.25" hidden="false" customHeight="false" outlineLevel="0" collapsed="false">
      <c r="A27" s="524" t="n">
        <v>37196</v>
      </c>
      <c r="B27" s="519" t="n">
        <f aca="false">m1!C25</f>
        <v>0.285</v>
      </c>
      <c r="D27" s="524" t="n">
        <v>37196</v>
      </c>
      <c r="E27" s="519" t="n">
        <f aca="false">m1!K25</f>
        <v>0.335</v>
      </c>
      <c r="G27" s="524" t="n">
        <v>37196</v>
      </c>
      <c r="H27" s="519" t="n">
        <f aca="false">m1!O25</f>
        <v>0.46</v>
      </c>
      <c r="J27" s="524" t="n">
        <v>37196</v>
      </c>
      <c r="K27" s="519" t="n">
        <f aca="false">m1!N25</f>
        <v>0.365</v>
      </c>
      <c r="M27" s="524" t="n">
        <v>37196</v>
      </c>
      <c r="N27" s="519" t="n">
        <f aca="false">m1!H25</f>
        <v>0.39</v>
      </c>
      <c r="P27" s="524" t="n">
        <v>37196</v>
      </c>
      <c r="Q27" s="519" t="n">
        <f aca="false">m1!E25</f>
        <v>0.285</v>
      </c>
      <c r="S27" s="524" t="n">
        <v>37196</v>
      </c>
      <c r="T27" s="519" t="n">
        <f aca="false">B27</f>
        <v>0.285</v>
      </c>
      <c r="V27" s="524" t="n">
        <v>37196</v>
      </c>
      <c r="W27" s="519" t="n">
        <f aca="false">B27</f>
        <v>0.285</v>
      </c>
      <c r="Y27" s="524" t="n">
        <v>37196</v>
      </c>
      <c r="Z27" s="519" t="n">
        <f aca="false">m1!R25</f>
        <v>0.47</v>
      </c>
      <c r="AB27" s="524" t="n">
        <v>37196</v>
      </c>
      <c r="AC27" s="519" t="n">
        <f aca="false">m1!D25</f>
        <v>0.285</v>
      </c>
      <c r="AE27" s="524" t="n">
        <v>37196</v>
      </c>
      <c r="AF27" s="519" t="n">
        <f aca="false">m1!L25</f>
        <v>0.335</v>
      </c>
      <c r="AH27" s="524" t="n">
        <v>37196</v>
      </c>
      <c r="AI27" s="519" t="n">
        <f aca="false">m1!P25</f>
        <v>0.46</v>
      </c>
      <c r="AK27" s="524" t="n">
        <v>37196</v>
      </c>
      <c r="AL27" s="525" t="n">
        <f aca="false">m1!T25</f>
        <v>0.125</v>
      </c>
      <c r="AM27" s="524" t="n">
        <v>37196</v>
      </c>
      <c r="AN27" s="519" t="n">
        <f aca="false">m1!J25</f>
        <v>0.4</v>
      </c>
      <c r="AO27" s="524" t="n">
        <v>37196</v>
      </c>
      <c r="AP27" s="525" t="n">
        <v>0</v>
      </c>
      <c r="AQ27" s="524" t="n">
        <v>37196</v>
      </c>
      <c r="AR27" s="519" t="n">
        <f aca="false">m1!F25</f>
        <v>0.25</v>
      </c>
      <c r="AS27" s="524" t="n">
        <v>37196</v>
      </c>
      <c r="AT27" s="525" t="n">
        <v>0</v>
      </c>
      <c r="AU27" s="524" t="n">
        <v>37196</v>
      </c>
      <c r="AV27" s="519" t="n">
        <f aca="false">m1!Q25</f>
        <v>0.46</v>
      </c>
      <c r="AW27" s="524" t="n">
        <v>37196</v>
      </c>
      <c r="AX27" s="525" t="n">
        <v>0.005</v>
      </c>
      <c r="AY27" s="524" t="n">
        <v>37196</v>
      </c>
      <c r="AZ27" s="519" t="n">
        <f aca="false">m1!M25</f>
        <v>0.335</v>
      </c>
      <c r="BA27" s="524" t="n">
        <v>37196</v>
      </c>
      <c r="BB27" s="525" t="n">
        <v>0.005</v>
      </c>
      <c r="BC27" s="524" t="n">
        <v>37196</v>
      </c>
      <c r="BD27" s="519" t="n">
        <f aca="false">m1!I25</f>
        <v>0.39</v>
      </c>
      <c r="BE27" s="524" t="n">
        <v>37196</v>
      </c>
      <c r="BF27" s="525" t="n">
        <v>0.005</v>
      </c>
      <c r="BG27" s="524" t="n">
        <v>37196</v>
      </c>
      <c r="BH27" s="525" t="n">
        <v>0</v>
      </c>
      <c r="BI27" s="524" t="n">
        <v>37196</v>
      </c>
      <c r="BJ27" s="519" t="n">
        <f aca="false">m1!U25</f>
        <v>0.18</v>
      </c>
      <c r="BK27" s="524" t="n">
        <v>37196</v>
      </c>
      <c r="BL27" s="525" t="n">
        <v>0</v>
      </c>
      <c r="BM27" s="524" t="n">
        <v>37196</v>
      </c>
      <c r="BN27" s="519" t="n">
        <f aca="false">m1!V25</f>
        <v>0.251928</v>
      </c>
      <c r="BO27" s="524" t="n">
        <v>37196</v>
      </c>
      <c r="BP27" s="525" t="n">
        <v>0</v>
      </c>
      <c r="BQ27" s="520"/>
      <c r="BS27" s="520"/>
      <c r="BT27" s="520"/>
      <c r="BV27" s="520"/>
      <c r="BW27" s="520"/>
      <c r="BY27" s="520"/>
      <c r="BZ27" s="520"/>
      <c r="CB27" s="520"/>
      <c r="CC27" s="520"/>
      <c r="CE27" s="520"/>
      <c r="CF27" s="520"/>
      <c r="CH27" s="520"/>
      <c r="CI27" s="520"/>
      <c r="CK27" s="520"/>
      <c r="CL27" s="520"/>
      <c r="CN27" s="520"/>
      <c r="CO27" s="520"/>
      <c r="CQ27" s="520"/>
      <c r="CR27" s="520"/>
      <c r="CT27" s="520"/>
      <c r="CU27" s="520"/>
      <c r="CW27" s="520"/>
      <c r="CX27" s="520"/>
      <c r="CZ27" s="520"/>
      <c r="DA27" s="520"/>
      <c r="DC27" s="520"/>
      <c r="DD27" s="520"/>
      <c r="DF27" s="520"/>
      <c r="DG27" s="520"/>
      <c r="DI27" s="520"/>
      <c r="DJ27" s="520"/>
      <c r="DL27" s="520"/>
      <c r="DM27" s="520"/>
    </row>
    <row r="28" customFormat="false" ht="11.25" hidden="false" customHeight="false" outlineLevel="0" collapsed="false">
      <c r="A28" s="524" t="n">
        <v>37226</v>
      </c>
      <c r="B28" s="519" t="n">
        <f aca="false">m1!C26</f>
        <v>0.305</v>
      </c>
      <c r="D28" s="524" t="n">
        <v>37226</v>
      </c>
      <c r="E28" s="519" t="n">
        <f aca="false">m1!K26</f>
        <v>0.465</v>
      </c>
      <c r="G28" s="524" t="n">
        <v>37226</v>
      </c>
      <c r="H28" s="519" t="n">
        <f aca="false">m1!O26</f>
        <v>0.59</v>
      </c>
      <c r="J28" s="524" t="n">
        <v>37226</v>
      </c>
      <c r="K28" s="519" t="n">
        <f aca="false">m1!N26</f>
        <v>0.495</v>
      </c>
      <c r="M28" s="524" t="n">
        <v>37226</v>
      </c>
      <c r="N28" s="519" t="n">
        <f aca="false">m1!H26</f>
        <v>0.52</v>
      </c>
      <c r="P28" s="524" t="n">
        <v>37226</v>
      </c>
      <c r="Q28" s="519" t="n">
        <f aca="false">m1!E26</f>
        <v>0.305</v>
      </c>
      <c r="S28" s="524" t="n">
        <v>37226</v>
      </c>
      <c r="T28" s="519" t="n">
        <f aca="false">B28</f>
        <v>0.305</v>
      </c>
      <c r="V28" s="524" t="n">
        <v>37226</v>
      </c>
      <c r="W28" s="519" t="n">
        <f aca="false">B28</f>
        <v>0.305</v>
      </c>
      <c r="Y28" s="524" t="n">
        <v>37226</v>
      </c>
      <c r="Z28" s="519" t="n">
        <f aca="false">m1!R26</f>
        <v>0.6</v>
      </c>
      <c r="AB28" s="524" t="n">
        <v>37226</v>
      </c>
      <c r="AC28" s="519" t="n">
        <f aca="false">m1!D26</f>
        <v>0.305</v>
      </c>
      <c r="AE28" s="524" t="n">
        <v>37226</v>
      </c>
      <c r="AF28" s="519" t="n">
        <f aca="false">m1!L26</f>
        <v>0.465</v>
      </c>
      <c r="AH28" s="524" t="n">
        <v>37226</v>
      </c>
      <c r="AI28" s="519" t="n">
        <f aca="false">m1!P26</f>
        <v>0.59</v>
      </c>
      <c r="AK28" s="524" t="n">
        <v>37226</v>
      </c>
      <c r="AL28" s="525" t="n">
        <f aca="false">m1!T26</f>
        <v>0.145</v>
      </c>
      <c r="AM28" s="524" t="n">
        <v>37226</v>
      </c>
      <c r="AN28" s="519" t="n">
        <f aca="false">m1!J26</f>
        <v>0.53</v>
      </c>
      <c r="AO28" s="524" t="n">
        <v>37226</v>
      </c>
      <c r="AP28" s="525" t="n">
        <v>0</v>
      </c>
      <c r="AQ28" s="524" t="n">
        <v>37226</v>
      </c>
      <c r="AR28" s="519" t="n">
        <f aca="false">m1!F26</f>
        <v>0.27</v>
      </c>
      <c r="AS28" s="524" t="n">
        <v>37226</v>
      </c>
      <c r="AT28" s="525" t="n">
        <v>0</v>
      </c>
      <c r="AU28" s="524" t="n">
        <v>37226</v>
      </c>
      <c r="AV28" s="519" t="n">
        <f aca="false">m1!Q26</f>
        <v>0.59</v>
      </c>
      <c r="AW28" s="524" t="n">
        <v>37226</v>
      </c>
      <c r="AX28" s="525" t="n">
        <v>0.005</v>
      </c>
      <c r="AY28" s="524" t="n">
        <v>37226</v>
      </c>
      <c r="AZ28" s="519" t="n">
        <f aca="false">m1!M26</f>
        <v>0.465</v>
      </c>
      <c r="BA28" s="524" t="n">
        <v>37226</v>
      </c>
      <c r="BB28" s="525" t="n">
        <v>0.005</v>
      </c>
      <c r="BC28" s="524" t="n">
        <v>37226</v>
      </c>
      <c r="BD28" s="519" t="n">
        <f aca="false">m1!I26</f>
        <v>0.52</v>
      </c>
      <c r="BE28" s="524" t="n">
        <v>37226</v>
      </c>
      <c r="BF28" s="525" t="n">
        <v>0.005</v>
      </c>
      <c r="BG28" s="524" t="n">
        <v>37226</v>
      </c>
      <c r="BH28" s="525" t="n">
        <v>0</v>
      </c>
      <c r="BI28" s="524" t="n">
        <v>37226</v>
      </c>
      <c r="BJ28" s="519" t="n">
        <f aca="false">m1!U26</f>
        <v>0.2</v>
      </c>
      <c r="BK28" s="524" t="n">
        <v>37226</v>
      </c>
      <c r="BL28" s="525" t="n">
        <v>0</v>
      </c>
      <c r="BM28" s="524" t="n">
        <v>37226</v>
      </c>
      <c r="BN28" s="519" t="n">
        <f aca="false">m1!V26</f>
        <v>0.275576</v>
      </c>
      <c r="BO28" s="524" t="n">
        <v>37226</v>
      </c>
      <c r="BP28" s="525" t="n">
        <v>0</v>
      </c>
      <c r="BQ28" s="520"/>
      <c r="BS28" s="520"/>
      <c r="BT28" s="520"/>
      <c r="BV28" s="520"/>
      <c r="BW28" s="520"/>
      <c r="BY28" s="520"/>
      <c r="BZ28" s="520"/>
      <c r="CB28" s="520"/>
      <c r="CC28" s="520"/>
      <c r="CE28" s="520"/>
      <c r="CF28" s="520"/>
      <c r="CH28" s="520"/>
      <c r="CI28" s="520"/>
      <c r="CK28" s="520"/>
      <c r="CL28" s="520"/>
      <c r="CN28" s="520"/>
      <c r="CO28" s="520"/>
      <c r="CQ28" s="520"/>
      <c r="CR28" s="520"/>
      <c r="CT28" s="520"/>
      <c r="CU28" s="520"/>
      <c r="CW28" s="520"/>
      <c r="CX28" s="520"/>
      <c r="CZ28" s="520"/>
      <c r="DA28" s="520"/>
      <c r="DC28" s="520"/>
      <c r="DD28" s="520"/>
      <c r="DF28" s="520"/>
      <c r="DG28" s="520"/>
      <c r="DI28" s="520"/>
      <c r="DJ28" s="520"/>
      <c r="DL28" s="520"/>
      <c r="DM28" s="520"/>
    </row>
    <row r="29" customFormat="false" ht="11.25" hidden="false" customHeight="false" outlineLevel="0" collapsed="false">
      <c r="A29" s="524" t="n">
        <v>37257</v>
      </c>
      <c r="B29" s="519" t="n">
        <f aca="false">m1!C27</f>
        <v>0.315</v>
      </c>
      <c r="D29" s="524" t="n">
        <v>37257</v>
      </c>
      <c r="E29" s="519" t="n">
        <f aca="false">m1!K27</f>
        <v>0.555</v>
      </c>
      <c r="G29" s="524" t="n">
        <v>37257</v>
      </c>
      <c r="H29" s="519" t="n">
        <f aca="false">m1!O27</f>
        <v>0.68</v>
      </c>
      <c r="J29" s="524" t="n">
        <v>37257</v>
      </c>
      <c r="K29" s="519" t="n">
        <f aca="false">m1!N27</f>
        <v>0.585</v>
      </c>
      <c r="M29" s="524" t="n">
        <v>37257</v>
      </c>
      <c r="N29" s="519" t="n">
        <f aca="false">m1!H27</f>
        <v>0.61</v>
      </c>
      <c r="P29" s="524" t="n">
        <v>37257</v>
      </c>
      <c r="Q29" s="519" t="n">
        <f aca="false">m1!E27</f>
        <v>0.315</v>
      </c>
      <c r="S29" s="524" t="n">
        <v>37257</v>
      </c>
      <c r="T29" s="519" t="n">
        <f aca="false">B29</f>
        <v>0.315</v>
      </c>
      <c r="V29" s="524" t="n">
        <v>37257</v>
      </c>
      <c r="W29" s="519" t="n">
        <f aca="false">B29</f>
        <v>0.315</v>
      </c>
      <c r="Y29" s="524" t="n">
        <v>37257</v>
      </c>
      <c r="Z29" s="519" t="n">
        <f aca="false">m1!R27</f>
        <v>0.69</v>
      </c>
      <c r="AB29" s="524" t="n">
        <v>37257</v>
      </c>
      <c r="AC29" s="519" t="n">
        <f aca="false">m1!D27</f>
        <v>0.315</v>
      </c>
      <c r="AE29" s="524" t="n">
        <v>37257</v>
      </c>
      <c r="AF29" s="519" t="n">
        <f aca="false">m1!L27</f>
        <v>0.555</v>
      </c>
      <c r="AH29" s="524" t="n">
        <v>37257</v>
      </c>
      <c r="AI29" s="519" t="n">
        <f aca="false">m1!P27</f>
        <v>0.68</v>
      </c>
      <c r="AK29" s="524" t="n">
        <v>37257</v>
      </c>
      <c r="AL29" s="525" t="n">
        <f aca="false">m1!T27</f>
        <v>0.155</v>
      </c>
      <c r="AM29" s="524" t="n">
        <v>37257</v>
      </c>
      <c r="AN29" s="519" t="n">
        <f aca="false">m1!J27</f>
        <v>0.62</v>
      </c>
      <c r="AO29" s="524" t="n">
        <v>37257</v>
      </c>
      <c r="AP29" s="525" t="n">
        <v>0</v>
      </c>
      <c r="AQ29" s="524" t="n">
        <v>37257</v>
      </c>
      <c r="AR29" s="519" t="n">
        <f aca="false">m1!F27</f>
        <v>0.28</v>
      </c>
      <c r="AS29" s="524" t="n">
        <v>37257</v>
      </c>
      <c r="AT29" s="525" t="n">
        <v>0</v>
      </c>
      <c r="AU29" s="524" t="n">
        <v>37257</v>
      </c>
      <c r="AV29" s="519" t="n">
        <f aca="false">m1!Q27</f>
        <v>0.68</v>
      </c>
      <c r="AW29" s="524" t="n">
        <v>37257</v>
      </c>
      <c r="AX29" s="525" t="n">
        <v>0.005</v>
      </c>
      <c r="AY29" s="524" t="n">
        <v>37257</v>
      </c>
      <c r="AZ29" s="519" t="n">
        <f aca="false">m1!M27</f>
        <v>0.555</v>
      </c>
      <c r="BA29" s="524" t="n">
        <v>37257</v>
      </c>
      <c r="BB29" s="525" t="n">
        <v>0.005</v>
      </c>
      <c r="BC29" s="524" t="n">
        <v>37257</v>
      </c>
      <c r="BD29" s="519" t="n">
        <f aca="false">m1!I27</f>
        <v>0.61</v>
      </c>
      <c r="BE29" s="524" t="n">
        <v>37257</v>
      </c>
      <c r="BF29" s="525" t="n">
        <v>0.005</v>
      </c>
      <c r="BG29" s="524" t="n">
        <v>37257</v>
      </c>
      <c r="BH29" s="525" t="n">
        <v>0</v>
      </c>
      <c r="BI29" s="524" t="n">
        <v>37257</v>
      </c>
      <c r="BJ29" s="519" t="n">
        <f aca="false">m1!U27</f>
        <v>0.21</v>
      </c>
      <c r="BK29" s="524" t="n">
        <v>37257</v>
      </c>
      <c r="BL29" s="525" t="n">
        <v>0</v>
      </c>
      <c r="BM29" s="524" t="n">
        <v>37257</v>
      </c>
      <c r="BN29" s="519" t="n">
        <f aca="false">m1!V27</f>
        <v>0.286184</v>
      </c>
      <c r="BO29" s="524" t="n">
        <v>37257</v>
      </c>
      <c r="BP29" s="525" t="n">
        <v>0</v>
      </c>
      <c r="BQ29" s="520"/>
      <c r="BS29" s="520"/>
      <c r="BT29" s="520"/>
      <c r="BV29" s="520"/>
      <c r="BW29" s="520"/>
      <c r="BY29" s="520"/>
      <c r="BZ29" s="520"/>
      <c r="CB29" s="520"/>
      <c r="CC29" s="520"/>
      <c r="CE29" s="520"/>
      <c r="CF29" s="520"/>
      <c r="CH29" s="520"/>
      <c r="CI29" s="520"/>
      <c r="CK29" s="520"/>
      <c r="CL29" s="520"/>
      <c r="CN29" s="520"/>
      <c r="CO29" s="520"/>
      <c r="CQ29" s="520"/>
      <c r="CR29" s="520"/>
      <c r="CT29" s="520"/>
      <c r="CU29" s="520"/>
      <c r="CW29" s="520"/>
      <c r="CX29" s="520"/>
      <c r="CZ29" s="520"/>
      <c r="DA29" s="520"/>
      <c r="DC29" s="520"/>
      <c r="DD29" s="520"/>
      <c r="DF29" s="520"/>
      <c r="DG29" s="520"/>
      <c r="DI29" s="520"/>
      <c r="DJ29" s="520"/>
      <c r="DL29" s="520"/>
      <c r="DM29" s="520"/>
    </row>
    <row r="30" customFormat="false" ht="11.25" hidden="false" customHeight="false" outlineLevel="0" collapsed="false">
      <c r="A30" s="524" t="n">
        <v>37288</v>
      </c>
      <c r="B30" s="519" t="n">
        <f aca="false">m1!C28</f>
        <v>0.36</v>
      </c>
      <c r="D30" s="524" t="n">
        <v>37288</v>
      </c>
      <c r="E30" s="519" t="n">
        <f aca="false">m1!K28</f>
        <v>0.58</v>
      </c>
      <c r="G30" s="524" t="n">
        <v>37288</v>
      </c>
      <c r="H30" s="519" t="n">
        <f aca="false">m1!O28</f>
        <v>0.705</v>
      </c>
      <c r="J30" s="524" t="n">
        <v>37288</v>
      </c>
      <c r="K30" s="519" t="n">
        <f aca="false">m1!N28</f>
        <v>0.61</v>
      </c>
      <c r="M30" s="524" t="n">
        <v>37288</v>
      </c>
      <c r="N30" s="519" t="n">
        <f aca="false">m1!H28</f>
        <v>0.635</v>
      </c>
      <c r="P30" s="524" t="n">
        <v>37288</v>
      </c>
      <c r="Q30" s="519" t="n">
        <f aca="false">m1!E28</f>
        <v>0.36</v>
      </c>
      <c r="S30" s="524" t="n">
        <v>37288</v>
      </c>
      <c r="T30" s="519" t="n">
        <f aca="false">B30</f>
        <v>0.36</v>
      </c>
      <c r="V30" s="524" t="n">
        <v>37288</v>
      </c>
      <c r="W30" s="519" t="n">
        <f aca="false">B30</f>
        <v>0.36</v>
      </c>
      <c r="Y30" s="524" t="n">
        <v>37288</v>
      </c>
      <c r="Z30" s="519" t="n">
        <f aca="false">m1!R28</f>
        <v>0.715</v>
      </c>
      <c r="AB30" s="524" t="n">
        <v>37288</v>
      </c>
      <c r="AC30" s="519" t="n">
        <f aca="false">m1!D28</f>
        <v>0.36</v>
      </c>
      <c r="AE30" s="524" t="n">
        <v>37288</v>
      </c>
      <c r="AF30" s="519" t="n">
        <f aca="false">m1!L28</f>
        <v>0.58</v>
      </c>
      <c r="AH30" s="524" t="n">
        <v>37288</v>
      </c>
      <c r="AI30" s="519" t="n">
        <f aca="false">m1!P28</f>
        <v>0.705</v>
      </c>
      <c r="AK30" s="524" t="n">
        <v>37288</v>
      </c>
      <c r="AL30" s="525" t="n">
        <f aca="false">m1!T28</f>
        <v>0.2</v>
      </c>
      <c r="AM30" s="524" t="n">
        <v>37288</v>
      </c>
      <c r="AN30" s="519" t="n">
        <f aca="false">m1!J28</f>
        <v>0.645</v>
      </c>
      <c r="AO30" s="524" t="n">
        <v>37288</v>
      </c>
      <c r="AP30" s="525" t="n">
        <v>0</v>
      </c>
      <c r="AQ30" s="524" t="n">
        <v>37288</v>
      </c>
      <c r="AR30" s="519" t="n">
        <f aca="false">m1!F28</f>
        <v>0.325</v>
      </c>
      <c r="AS30" s="524" t="n">
        <v>37288</v>
      </c>
      <c r="AT30" s="525" t="n">
        <v>0</v>
      </c>
      <c r="AU30" s="524" t="n">
        <v>37288</v>
      </c>
      <c r="AV30" s="519" t="n">
        <f aca="false">m1!Q28</f>
        <v>0.705</v>
      </c>
      <c r="AW30" s="524" t="n">
        <v>37288</v>
      </c>
      <c r="AX30" s="525" t="n">
        <v>0.005</v>
      </c>
      <c r="AY30" s="524" t="n">
        <v>37288</v>
      </c>
      <c r="AZ30" s="519" t="n">
        <f aca="false">m1!M28</f>
        <v>0.58</v>
      </c>
      <c r="BA30" s="524" t="n">
        <v>37288</v>
      </c>
      <c r="BB30" s="525" t="n">
        <v>0.005</v>
      </c>
      <c r="BC30" s="524" t="n">
        <v>37288</v>
      </c>
      <c r="BD30" s="519" t="n">
        <f aca="false">m1!I28</f>
        <v>0.635</v>
      </c>
      <c r="BE30" s="524" t="n">
        <v>37288</v>
      </c>
      <c r="BF30" s="525" t="n">
        <v>0.005</v>
      </c>
      <c r="BG30" s="524" t="n">
        <v>37288</v>
      </c>
      <c r="BH30" s="525" t="n">
        <v>0</v>
      </c>
      <c r="BI30" s="524" t="n">
        <v>37288</v>
      </c>
      <c r="BJ30" s="519" t="n">
        <f aca="false">m1!U28</f>
        <v>0.255</v>
      </c>
      <c r="BK30" s="524" t="n">
        <v>37288</v>
      </c>
      <c r="BL30" s="525" t="n">
        <v>0</v>
      </c>
      <c r="BM30" s="524" t="n">
        <v>37288</v>
      </c>
      <c r="BN30" s="519" t="n">
        <f aca="false">m1!V28</f>
        <v>0.3284</v>
      </c>
      <c r="BO30" s="524" t="n">
        <v>37288</v>
      </c>
      <c r="BP30" s="525" t="n">
        <v>0</v>
      </c>
      <c r="BQ30" s="520"/>
      <c r="BS30" s="520"/>
      <c r="BT30" s="520"/>
      <c r="BV30" s="520"/>
      <c r="BW30" s="520"/>
      <c r="BY30" s="520"/>
      <c r="BZ30" s="520"/>
      <c r="CB30" s="520"/>
      <c r="CC30" s="520"/>
      <c r="CE30" s="520"/>
      <c r="CF30" s="520"/>
      <c r="CH30" s="520"/>
      <c r="CI30" s="520"/>
      <c r="CK30" s="520"/>
      <c r="CL30" s="520"/>
      <c r="CN30" s="520"/>
      <c r="CO30" s="520"/>
      <c r="CQ30" s="520"/>
      <c r="CR30" s="520"/>
      <c r="CT30" s="520"/>
      <c r="CU30" s="520"/>
      <c r="CW30" s="520"/>
      <c r="CX30" s="520"/>
      <c r="CZ30" s="520"/>
      <c r="DA30" s="520"/>
      <c r="DC30" s="520"/>
      <c r="DD30" s="520"/>
      <c r="DF30" s="520"/>
      <c r="DG30" s="520"/>
      <c r="DI30" s="520"/>
      <c r="DJ30" s="520"/>
      <c r="DL30" s="520"/>
      <c r="DM30" s="520"/>
    </row>
    <row r="31" customFormat="false" ht="11.25" hidden="false" customHeight="false" outlineLevel="0" collapsed="false">
      <c r="A31" s="524" t="n">
        <v>37316</v>
      </c>
      <c r="B31" s="519" t="n">
        <f aca="false">m1!C29</f>
        <v>0.36</v>
      </c>
      <c r="D31" s="524" t="n">
        <v>37316</v>
      </c>
      <c r="E31" s="519" t="n">
        <f aca="false">m1!K29</f>
        <v>0.43</v>
      </c>
      <c r="G31" s="524" t="n">
        <v>37316</v>
      </c>
      <c r="H31" s="519" t="n">
        <f aca="false">m1!O29</f>
        <v>0.555</v>
      </c>
      <c r="J31" s="524" t="n">
        <v>37316</v>
      </c>
      <c r="K31" s="519" t="n">
        <f aca="false">m1!N29</f>
        <v>0.46</v>
      </c>
      <c r="M31" s="524" t="n">
        <v>37316</v>
      </c>
      <c r="N31" s="519" t="n">
        <f aca="false">m1!H29</f>
        <v>0.485</v>
      </c>
      <c r="P31" s="524" t="n">
        <v>37316</v>
      </c>
      <c r="Q31" s="519" t="n">
        <f aca="false">m1!E29</f>
        <v>0.36</v>
      </c>
      <c r="S31" s="524" t="n">
        <v>37316</v>
      </c>
      <c r="T31" s="519" t="n">
        <f aca="false">B31</f>
        <v>0.36</v>
      </c>
      <c r="V31" s="524" t="n">
        <v>37316</v>
      </c>
      <c r="W31" s="519" t="n">
        <f aca="false">B31</f>
        <v>0.36</v>
      </c>
      <c r="Y31" s="524" t="n">
        <v>37316</v>
      </c>
      <c r="Z31" s="519" t="n">
        <f aca="false">m1!R29</f>
        <v>0.565</v>
      </c>
      <c r="AB31" s="524" t="n">
        <v>37316</v>
      </c>
      <c r="AC31" s="519" t="n">
        <f aca="false">m1!D29</f>
        <v>0.36</v>
      </c>
      <c r="AE31" s="524" t="n">
        <v>37316</v>
      </c>
      <c r="AF31" s="519" t="n">
        <f aca="false">m1!L29</f>
        <v>0.43</v>
      </c>
      <c r="AH31" s="524" t="n">
        <v>37316</v>
      </c>
      <c r="AI31" s="519" t="n">
        <f aca="false">m1!P29</f>
        <v>0.555</v>
      </c>
      <c r="AK31" s="524" t="n">
        <v>37316</v>
      </c>
      <c r="AL31" s="525" t="n">
        <f aca="false">m1!T29</f>
        <v>0.2</v>
      </c>
      <c r="AM31" s="524" t="n">
        <v>37316</v>
      </c>
      <c r="AN31" s="519" t="n">
        <f aca="false">m1!J29</f>
        <v>0.495</v>
      </c>
      <c r="AO31" s="524" t="n">
        <v>37316</v>
      </c>
      <c r="AP31" s="525" t="n">
        <v>0</v>
      </c>
      <c r="AQ31" s="524" t="n">
        <v>37316</v>
      </c>
      <c r="AR31" s="519" t="n">
        <f aca="false">m1!F29</f>
        <v>0.325</v>
      </c>
      <c r="AS31" s="524" t="n">
        <v>37316</v>
      </c>
      <c r="AT31" s="525" t="n">
        <v>0</v>
      </c>
      <c r="AU31" s="524" t="n">
        <v>37316</v>
      </c>
      <c r="AV31" s="519" t="n">
        <f aca="false">m1!Q29</f>
        <v>0.555</v>
      </c>
      <c r="AW31" s="524" t="n">
        <v>37316</v>
      </c>
      <c r="AX31" s="525" t="n">
        <v>0.005</v>
      </c>
      <c r="AY31" s="524" t="n">
        <v>37316</v>
      </c>
      <c r="AZ31" s="519" t="n">
        <f aca="false">m1!M29</f>
        <v>0.43</v>
      </c>
      <c r="BA31" s="524" t="n">
        <v>37316</v>
      </c>
      <c r="BB31" s="525" t="n">
        <v>0.005</v>
      </c>
      <c r="BC31" s="524" t="n">
        <v>37316</v>
      </c>
      <c r="BD31" s="519" t="n">
        <f aca="false">m1!I29</f>
        <v>0.485</v>
      </c>
      <c r="BE31" s="524" t="n">
        <v>37316</v>
      </c>
      <c r="BF31" s="525" t="n">
        <v>0.005</v>
      </c>
      <c r="BG31" s="524" t="n">
        <v>37316</v>
      </c>
      <c r="BH31" s="525" t="n">
        <v>0</v>
      </c>
      <c r="BI31" s="524" t="n">
        <v>37316</v>
      </c>
      <c r="BJ31" s="519" t="n">
        <f aca="false">m1!U29</f>
        <v>0.255</v>
      </c>
      <c r="BK31" s="524" t="n">
        <v>37316</v>
      </c>
      <c r="BL31" s="525" t="n">
        <v>0</v>
      </c>
      <c r="BM31" s="524" t="n">
        <v>37316</v>
      </c>
      <c r="BN31" s="519" t="n">
        <f aca="false">m1!V29</f>
        <v>0.32376</v>
      </c>
      <c r="BO31" s="524" t="n">
        <v>37316</v>
      </c>
      <c r="BP31" s="525" t="n">
        <v>0</v>
      </c>
      <c r="BQ31" s="520"/>
      <c r="BS31" s="520"/>
      <c r="BT31" s="520"/>
      <c r="BV31" s="520"/>
      <c r="BW31" s="520"/>
      <c r="BY31" s="520"/>
      <c r="BZ31" s="520"/>
      <c r="CB31" s="520"/>
      <c r="CC31" s="520"/>
      <c r="CE31" s="520"/>
      <c r="CF31" s="520"/>
      <c r="CH31" s="520"/>
      <c r="CI31" s="520"/>
      <c r="CK31" s="520"/>
      <c r="CL31" s="520"/>
      <c r="CN31" s="520"/>
      <c r="CO31" s="520"/>
      <c r="CQ31" s="520"/>
      <c r="CR31" s="520"/>
      <c r="CT31" s="520"/>
      <c r="CU31" s="520"/>
      <c r="CW31" s="520"/>
      <c r="CX31" s="520"/>
      <c r="CZ31" s="520"/>
      <c r="DA31" s="520"/>
      <c r="DC31" s="520"/>
      <c r="DD31" s="520"/>
      <c r="DF31" s="520"/>
      <c r="DG31" s="520"/>
      <c r="DI31" s="520"/>
      <c r="DJ31" s="520"/>
      <c r="DL31" s="520"/>
      <c r="DM31" s="520"/>
    </row>
    <row r="32" customFormat="false" ht="11.25" hidden="false" customHeight="false" outlineLevel="0" collapsed="false">
      <c r="A32" s="524" t="n">
        <v>37347</v>
      </c>
      <c r="B32" s="519" t="n">
        <f aca="false">m1!C30</f>
        <v>0.165</v>
      </c>
      <c r="D32" s="524" t="n">
        <v>37347</v>
      </c>
      <c r="E32" s="519" t="n">
        <f aca="false">m1!K30</f>
        <v>0.185</v>
      </c>
      <c r="G32" s="524" t="n">
        <v>37347</v>
      </c>
      <c r="H32" s="519" t="n">
        <f aca="false">m1!O30</f>
        <v>0.165</v>
      </c>
      <c r="J32" s="524" t="n">
        <v>37347</v>
      </c>
      <c r="K32" s="519" t="n">
        <f aca="false">m1!N30</f>
        <v>0.205</v>
      </c>
      <c r="M32" s="524" t="n">
        <v>37347</v>
      </c>
      <c r="N32" s="519" t="n">
        <f aca="false">m1!H30</f>
        <v>0.165</v>
      </c>
      <c r="P32" s="524" t="n">
        <v>37347</v>
      </c>
      <c r="Q32" s="519" t="n">
        <f aca="false">m1!E30</f>
        <v>0.165</v>
      </c>
      <c r="S32" s="524" t="n">
        <v>37347</v>
      </c>
      <c r="T32" s="519" t="n">
        <f aca="false">B32</f>
        <v>0.165</v>
      </c>
      <c r="V32" s="524" t="n">
        <v>37347</v>
      </c>
      <c r="W32" s="519" t="n">
        <f aca="false">B32</f>
        <v>0.165</v>
      </c>
      <c r="Y32" s="524" t="n">
        <v>37347</v>
      </c>
      <c r="Z32" s="519" t="n">
        <f aca="false">m1!R30</f>
        <v>0.165</v>
      </c>
      <c r="AB32" s="524" t="n">
        <v>37347</v>
      </c>
      <c r="AC32" s="519" t="n">
        <f aca="false">m1!D30</f>
        <v>0.165</v>
      </c>
      <c r="AE32" s="524" t="n">
        <v>37347</v>
      </c>
      <c r="AF32" s="519" t="n">
        <f aca="false">m1!L30</f>
        <v>0.185</v>
      </c>
      <c r="AH32" s="524" t="n">
        <v>37347</v>
      </c>
      <c r="AI32" s="519" t="n">
        <f aca="false">m1!P30</f>
        <v>0.165</v>
      </c>
      <c r="AK32" s="524" t="n">
        <v>37347</v>
      </c>
      <c r="AL32" s="525" t="n">
        <f aca="false">m1!T30</f>
        <v>-0.035</v>
      </c>
      <c r="AM32" s="524" t="n">
        <v>37347</v>
      </c>
      <c r="AN32" s="519" t="n">
        <f aca="false">m1!J30</f>
        <v>0.165</v>
      </c>
      <c r="AO32" s="524" t="n">
        <v>37347</v>
      </c>
      <c r="AP32" s="525" t="n">
        <v>0</v>
      </c>
      <c r="AQ32" s="524" t="n">
        <v>37347</v>
      </c>
      <c r="AR32" s="519" t="n">
        <f aca="false">m1!F30</f>
        <v>0.13</v>
      </c>
      <c r="AS32" s="524" t="n">
        <v>37347</v>
      </c>
      <c r="AT32" s="525" t="n">
        <v>0</v>
      </c>
      <c r="AU32" s="524" t="n">
        <v>37347</v>
      </c>
      <c r="AV32" s="519" t="n">
        <f aca="false">m1!Q30</f>
        <v>0.165</v>
      </c>
      <c r="AW32" s="524" t="n">
        <v>37347</v>
      </c>
      <c r="AX32" s="525" t="n">
        <v>0.005</v>
      </c>
      <c r="AY32" s="524" t="n">
        <v>37347</v>
      </c>
      <c r="AZ32" s="519" t="n">
        <f aca="false">m1!M30</f>
        <v>0.185</v>
      </c>
      <c r="BA32" s="524" t="n">
        <v>37347</v>
      </c>
      <c r="BB32" s="525" t="n">
        <v>0.005</v>
      </c>
      <c r="BC32" s="524" t="n">
        <v>37347</v>
      </c>
      <c r="BD32" s="519" t="n">
        <f aca="false">m1!I30</f>
        <v>0.165</v>
      </c>
      <c r="BE32" s="524" t="n">
        <v>37347</v>
      </c>
      <c r="BF32" s="525" t="n">
        <v>0.005</v>
      </c>
      <c r="BG32" s="524" t="n">
        <v>37347</v>
      </c>
      <c r="BH32" s="525" t="n">
        <v>0</v>
      </c>
      <c r="BI32" s="524" t="n">
        <v>37347</v>
      </c>
      <c r="BJ32" s="519" t="n">
        <f aca="false">m1!U30</f>
        <v>0.02</v>
      </c>
      <c r="BK32" s="524" t="n">
        <v>37347</v>
      </c>
      <c r="BL32" s="525" t="n">
        <v>0</v>
      </c>
      <c r="BM32" s="524" t="n">
        <v>37347</v>
      </c>
      <c r="BN32" s="519" t="n">
        <f aca="false">m1!V30</f>
        <v>0.1625</v>
      </c>
      <c r="BO32" s="524" t="n">
        <v>37347</v>
      </c>
      <c r="BP32" s="525" t="n">
        <v>0</v>
      </c>
      <c r="BQ32" s="520"/>
      <c r="BS32" s="520"/>
      <c r="BT32" s="520"/>
      <c r="BV32" s="520"/>
      <c r="BW32" s="520"/>
      <c r="BY32" s="520"/>
      <c r="BZ32" s="520"/>
      <c r="CB32" s="520"/>
      <c r="CC32" s="520"/>
      <c r="CE32" s="520"/>
      <c r="CF32" s="520"/>
      <c r="CH32" s="520"/>
      <c r="CI32" s="520"/>
      <c r="CK32" s="520"/>
      <c r="CL32" s="520"/>
      <c r="CN32" s="520"/>
      <c r="CO32" s="520"/>
      <c r="CQ32" s="520"/>
      <c r="CR32" s="520"/>
      <c r="CT32" s="520"/>
      <c r="CU32" s="520"/>
      <c r="CW32" s="520"/>
      <c r="CX32" s="520"/>
      <c r="CZ32" s="520"/>
      <c r="DA32" s="520"/>
      <c r="DC32" s="520"/>
      <c r="DD32" s="520"/>
      <c r="DF32" s="520"/>
      <c r="DG32" s="520"/>
      <c r="DI32" s="520"/>
      <c r="DJ32" s="520"/>
      <c r="DL32" s="520"/>
      <c r="DM32" s="520"/>
    </row>
    <row r="33" customFormat="false" ht="11.25" hidden="false" customHeight="false" outlineLevel="0" collapsed="false">
      <c r="A33" s="524" t="n">
        <v>37377</v>
      </c>
      <c r="B33" s="519" t="n">
        <f aca="false">m1!C31</f>
        <v>0.165</v>
      </c>
      <c r="D33" s="524" t="n">
        <v>37377</v>
      </c>
      <c r="E33" s="519" t="n">
        <f aca="false">m1!K31</f>
        <v>0.185</v>
      </c>
      <c r="G33" s="524" t="n">
        <v>37377</v>
      </c>
      <c r="H33" s="519" t="n">
        <f aca="false">m1!O31</f>
        <v>0.165</v>
      </c>
      <c r="J33" s="524" t="n">
        <v>37377</v>
      </c>
      <c r="K33" s="519" t="n">
        <f aca="false">m1!N31</f>
        <v>0.205</v>
      </c>
      <c r="M33" s="524" t="n">
        <v>37377</v>
      </c>
      <c r="N33" s="519" t="n">
        <f aca="false">m1!H31</f>
        <v>0.165</v>
      </c>
      <c r="P33" s="524" t="n">
        <v>37377</v>
      </c>
      <c r="Q33" s="519" t="n">
        <f aca="false">m1!E31</f>
        <v>0.165</v>
      </c>
      <c r="S33" s="524" t="n">
        <v>37377</v>
      </c>
      <c r="T33" s="519" t="n">
        <f aca="false">B33</f>
        <v>0.165</v>
      </c>
      <c r="V33" s="524" t="n">
        <v>37377</v>
      </c>
      <c r="W33" s="519" t="n">
        <f aca="false">B33</f>
        <v>0.165</v>
      </c>
      <c r="Y33" s="524" t="n">
        <v>37377</v>
      </c>
      <c r="Z33" s="519" t="n">
        <f aca="false">m1!R31</f>
        <v>0.165</v>
      </c>
      <c r="AB33" s="524" t="n">
        <v>37377</v>
      </c>
      <c r="AC33" s="519" t="n">
        <f aca="false">m1!D31</f>
        <v>0.165</v>
      </c>
      <c r="AE33" s="524" t="n">
        <v>37377</v>
      </c>
      <c r="AF33" s="519" t="n">
        <f aca="false">m1!L31</f>
        <v>0.185</v>
      </c>
      <c r="AH33" s="524" t="n">
        <v>37377</v>
      </c>
      <c r="AI33" s="519" t="n">
        <f aca="false">m1!P31</f>
        <v>0.165</v>
      </c>
      <c r="AK33" s="524" t="n">
        <v>37377</v>
      </c>
      <c r="AL33" s="525" t="n">
        <f aca="false">m1!T31</f>
        <v>-0.035</v>
      </c>
      <c r="AM33" s="524" t="n">
        <v>37377</v>
      </c>
      <c r="AN33" s="519" t="n">
        <f aca="false">m1!J31</f>
        <v>0.165</v>
      </c>
      <c r="AO33" s="524" t="n">
        <v>37377</v>
      </c>
      <c r="AP33" s="525" t="n">
        <v>0</v>
      </c>
      <c r="AQ33" s="524" t="n">
        <v>37377</v>
      </c>
      <c r="AR33" s="519" t="n">
        <f aca="false">m1!F31</f>
        <v>0.13</v>
      </c>
      <c r="AS33" s="524" t="n">
        <v>37377</v>
      </c>
      <c r="AT33" s="525" t="n">
        <v>0</v>
      </c>
      <c r="AU33" s="524" t="n">
        <v>37377</v>
      </c>
      <c r="AV33" s="519" t="n">
        <f aca="false">m1!Q31</f>
        <v>0.165</v>
      </c>
      <c r="AW33" s="524" t="n">
        <v>37377</v>
      </c>
      <c r="AX33" s="525" t="n">
        <v>0.005</v>
      </c>
      <c r="AY33" s="524" t="n">
        <v>37377</v>
      </c>
      <c r="AZ33" s="519" t="n">
        <f aca="false">m1!M31</f>
        <v>0.185</v>
      </c>
      <c r="BA33" s="524" t="n">
        <v>37377</v>
      </c>
      <c r="BB33" s="525" t="n">
        <v>0.005</v>
      </c>
      <c r="BC33" s="524" t="n">
        <v>37377</v>
      </c>
      <c r="BD33" s="519" t="n">
        <f aca="false">m1!I31</f>
        <v>0.165</v>
      </c>
      <c r="BE33" s="524" t="n">
        <v>37377</v>
      </c>
      <c r="BF33" s="525" t="n">
        <v>0.005</v>
      </c>
      <c r="BG33" s="524" t="n">
        <v>37377</v>
      </c>
      <c r="BH33" s="525" t="n">
        <v>0</v>
      </c>
      <c r="BI33" s="524" t="n">
        <v>37377</v>
      </c>
      <c r="BJ33" s="519" t="n">
        <f aca="false">m1!U31</f>
        <v>0.02</v>
      </c>
      <c r="BK33" s="524" t="n">
        <v>37377</v>
      </c>
      <c r="BL33" s="525" t="n">
        <v>0</v>
      </c>
      <c r="BM33" s="524" t="n">
        <v>37377</v>
      </c>
      <c r="BN33" s="519" t="n">
        <f aca="false">m1!V31</f>
        <v>0.1525</v>
      </c>
      <c r="BO33" s="524" t="n">
        <v>37377</v>
      </c>
      <c r="BP33" s="525" t="n">
        <v>0</v>
      </c>
      <c r="BQ33" s="520"/>
      <c r="BS33" s="520"/>
      <c r="BT33" s="520"/>
      <c r="BV33" s="520"/>
      <c r="BW33" s="520"/>
      <c r="BY33" s="520"/>
      <c r="BZ33" s="520"/>
      <c r="CB33" s="520"/>
      <c r="CC33" s="520"/>
      <c r="CE33" s="520"/>
      <c r="CF33" s="520"/>
      <c r="CH33" s="520"/>
      <c r="CI33" s="520"/>
      <c r="CK33" s="520"/>
      <c r="CL33" s="520"/>
      <c r="CN33" s="520"/>
      <c r="CO33" s="520"/>
      <c r="CQ33" s="520"/>
      <c r="CR33" s="520"/>
      <c r="CT33" s="520"/>
      <c r="CU33" s="520"/>
      <c r="CW33" s="520"/>
      <c r="CX33" s="520"/>
      <c r="CZ33" s="520"/>
      <c r="DA33" s="520"/>
      <c r="DC33" s="520"/>
      <c r="DD33" s="520"/>
      <c r="DF33" s="520"/>
      <c r="DG33" s="520"/>
      <c r="DI33" s="520"/>
      <c r="DJ33" s="520"/>
      <c r="DL33" s="520"/>
      <c r="DM33" s="520"/>
    </row>
    <row r="34" customFormat="false" ht="11.25" hidden="false" customHeight="false" outlineLevel="0" collapsed="false">
      <c r="A34" s="524" t="n">
        <v>37408</v>
      </c>
      <c r="B34" s="519" t="n">
        <f aca="false">m1!C32</f>
        <v>0.165</v>
      </c>
      <c r="D34" s="524" t="n">
        <v>37408</v>
      </c>
      <c r="E34" s="519" t="n">
        <f aca="false">m1!K32</f>
        <v>0.185</v>
      </c>
      <c r="G34" s="524" t="n">
        <v>37408</v>
      </c>
      <c r="H34" s="519" t="n">
        <f aca="false">m1!O32</f>
        <v>0.165</v>
      </c>
      <c r="J34" s="524" t="n">
        <v>37408</v>
      </c>
      <c r="K34" s="519" t="n">
        <f aca="false">m1!N32</f>
        <v>0.205</v>
      </c>
      <c r="M34" s="524" t="n">
        <v>37408</v>
      </c>
      <c r="N34" s="519" t="n">
        <f aca="false">m1!H32</f>
        <v>0.165</v>
      </c>
      <c r="P34" s="524" t="n">
        <v>37408</v>
      </c>
      <c r="Q34" s="519" t="n">
        <f aca="false">m1!E32</f>
        <v>0.165</v>
      </c>
      <c r="S34" s="524" t="n">
        <v>37408</v>
      </c>
      <c r="T34" s="519" t="n">
        <f aca="false">B34</f>
        <v>0.165</v>
      </c>
      <c r="V34" s="524" t="n">
        <v>37408</v>
      </c>
      <c r="W34" s="519" t="n">
        <f aca="false">B34</f>
        <v>0.165</v>
      </c>
      <c r="Y34" s="524" t="n">
        <v>37408</v>
      </c>
      <c r="Z34" s="519" t="n">
        <f aca="false">m1!R32</f>
        <v>0.165</v>
      </c>
      <c r="AB34" s="524" t="n">
        <v>37408</v>
      </c>
      <c r="AC34" s="519" t="n">
        <f aca="false">m1!D32</f>
        <v>0.165</v>
      </c>
      <c r="AE34" s="524" t="n">
        <v>37408</v>
      </c>
      <c r="AF34" s="519" t="n">
        <f aca="false">m1!L32</f>
        <v>0.185</v>
      </c>
      <c r="AH34" s="524" t="n">
        <v>37408</v>
      </c>
      <c r="AI34" s="519" t="n">
        <f aca="false">m1!P32</f>
        <v>0.165</v>
      </c>
      <c r="AK34" s="524" t="n">
        <v>37408</v>
      </c>
      <c r="AL34" s="525" t="n">
        <f aca="false">m1!T32</f>
        <v>-0.035</v>
      </c>
      <c r="AM34" s="524" t="n">
        <v>37408</v>
      </c>
      <c r="AN34" s="519" t="n">
        <f aca="false">m1!J32</f>
        <v>0.165</v>
      </c>
      <c r="AO34" s="524" t="n">
        <v>37408</v>
      </c>
      <c r="AP34" s="525" t="n">
        <v>0</v>
      </c>
      <c r="AQ34" s="524" t="n">
        <v>37408</v>
      </c>
      <c r="AR34" s="519" t="n">
        <f aca="false">m1!F32</f>
        <v>0.13</v>
      </c>
      <c r="AS34" s="524" t="n">
        <v>37408</v>
      </c>
      <c r="AT34" s="525" t="n">
        <v>0</v>
      </c>
      <c r="AU34" s="524" t="n">
        <v>37408</v>
      </c>
      <c r="AV34" s="519" t="n">
        <f aca="false">m1!Q32</f>
        <v>0.165</v>
      </c>
      <c r="AW34" s="524" t="n">
        <v>37408</v>
      </c>
      <c r="AX34" s="525" t="n">
        <v>0.005</v>
      </c>
      <c r="AY34" s="524" t="n">
        <v>37408</v>
      </c>
      <c r="AZ34" s="519" t="n">
        <f aca="false">m1!M32</f>
        <v>0.185</v>
      </c>
      <c r="BA34" s="524" t="n">
        <v>37408</v>
      </c>
      <c r="BB34" s="525" t="n">
        <v>0.005</v>
      </c>
      <c r="BC34" s="524" t="n">
        <v>37408</v>
      </c>
      <c r="BD34" s="519" t="n">
        <f aca="false">m1!I32</f>
        <v>0.165</v>
      </c>
      <c r="BE34" s="524" t="n">
        <v>37408</v>
      </c>
      <c r="BF34" s="525" t="n">
        <v>0.005</v>
      </c>
      <c r="BG34" s="524" t="n">
        <v>37408</v>
      </c>
      <c r="BH34" s="525" t="n">
        <v>0</v>
      </c>
      <c r="BI34" s="524" t="n">
        <v>37408</v>
      </c>
      <c r="BJ34" s="519" t="n">
        <f aca="false">m1!U32</f>
        <v>0.02</v>
      </c>
      <c r="BK34" s="524" t="n">
        <v>37408</v>
      </c>
      <c r="BL34" s="525" t="n">
        <v>0</v>
      </c>
      <c r="BM34" s="524" t="n">
        <v>37408</v>
      </c>
      <c r="BN34" s="519" t="n">
        <f aca="false">m1!V32</f>
        <v>0.1475</v>
      </c>
      <c r="BO34" s="524" t="n">
        <v>37408</v>
      </c>
      <c r="BP34" s="525" t="n">
        <v>0</v>
      </c>
      <c r="BQ34" s="520"/>
      <c r="BS34" s="520"/>
      <c r="BT34" s="520"/>
      <c r="BV34" s="520"/>
      <c r="BW34" s="520"/>
      <c r="BY34" s="520"/>
      <c r="BZ34" s="520"/>
      <c r="CB34" s="520"/>
      <c r="CC34" s="520"/>
      <c r="CE34" s="520"/>
      <c r="CF34" s="520"/>
      <c r="CH34" s="520"/>
      <c r="CI34" s="520"/>
      <c r="CK34" s="520"/>
      <c r="CL34" s="520"/>
      <c r="CN34" s="520"/>
      <c r="CO34" s="520"/>
      <c r="CQ34" s="520"/>
      <c r="CR34" s="520"/>
      <c r="CT34" s="520"/>
      <c r="CU34" s="520"/>
      <c r="CW34" s="520"/>
      <c r="CX34" s="520"/>
      <c r="CZ34" s="520"/>
      <c r="DA34" s="520"/>
      <c r="DC34" s="520"/>
      <c r="DD34" s="520"/>
      <c r="DF34" s="520"/>
      <c r="DG34" s="520"/>
      <c r="DI34" s="520"/>
      <c r="DJ34" s="520"/>
      <c r="DL34" s="520"/>
      <c r="DM34" s="520"/>
    </row>
    <row r="35" customFormat="false" ht="11.25" hidden="false" customHeight="false" outlineLevel="0" collapsed="false">
      <c r="A35" s="524" t="n">
        <v>37438</v>
      </c>
      <c r="B35" s="519" t="n">
        <f aca="false">m1!C33</f>
        <v>0.165</v>
      </c>
      <c r="D35" s="524" t="n">
        <v>37438</v>
      </c>
      <c r="E35" s="519" t="n">
        <f aca="false">m1!K33</f>
        <v>0.185</v>
      </c>
      <c r="G35" s="524" t="n">
        <v>37438</v>
      </c>
      <c r="H35" s="519" t="n">
        <f aca="false">m1!O33</f>
        <v>0.165</v>
      </c>
      <c r="J35" s="524" t="n">
        <v>37438</v>
      </c>
      <c r="K35" s="519" t="n">
        <f aca="false">m1!N33</f>
        <v>0.205</v>
      </c>
      <c r="M35" s="524" t="n">
        <v>37438</v>
      </c>
      <c r="N35" s="519" t="n">
        <f aca="false">m1!H33</f>
        <v>0.165</v>
      </c>
      <c r="P35" s="524" t="n">
        <v>37438</v>
      </c>
      <c r="Q35" s="519" t="n">
        <f aca="false">m1!E33</f>
        <v>0.165</v>
      </c>
      <c r="S35" s="524" t="n">
        <v>37438</v>
      </c>
      <c r="T35" s="519" t="n">
        <f aca="false">B35</f>
        <v>0.165</v>
      </c>
      <c r="V35" s="524" t="n">
        <v>37438</v>
      </c>
      <c r="W35" s="519" t="n">
        <f aca="false">B35</f>
        <v>0.165</v>
      </c>
      <c r="Y35" s="524" t="n">
        <v>37438</v>
      </c>
      <c r="Z35" s="519" t="n">
        <f aca="false">m1!R33</f>
        <v>0.165</v>
      </c>
      <c r="AB35" s="524" t="n">
        <v>37438</v>
      </c>
      <c r="AC35" s="519" t="n">
        <f aca="false">m1!D33</f>
        <v>0.165</v>
      </c>
      <c r="AE35" s="524" t="n">
        <v>37438</v>
      </c>
      <c r="AF35" s="519" t="n">
        <f aca="false">m1!L33</f>
        <v>0.185</v>
      </c>
      <c r="AH35" s="524" t="n">
        <v>37438</v>
      </c>
      <c r="AI35" s="519" t="n">
        <f aca="false">m1!P33</f>
        <v>0.165</v>
      </c>
      <c r="AK35" s="524" t="n">
        <v>37438</v>
      </c>
      <c r="AL35" s="525" t="n">
        <f aca="false">m1!T33</f>
        <v>-0.035</v>
      </c>
      <c r="AM35" s="524" t="n">
        <v>37438</v>
      </c>
      <c r="AN35" s="519" t="n">
        <f aca="false">m1!J33</f>
        <v>0.165</v>
      </c>
      <c r="AO35" s="524" t="n">
        <v>37438</v>
      </c>
      <c r="AP35" s="525" t="n">
        <v>0</v>
      </c>
      <c r="AQ35" s="524" t="n">
        <v>37438</v>
      </c>
      <c r="AR35" s="519" t="n">
        <f aca="false">m1!F33</f>
        <v>0.13</v>
      </c>
      <c r="AS35" s="524" t="n">
        <v>37438</v>
      </c>
      <c r="AT35" s="525" t="n">
        <v>0</v>
      </c>
      <c r="AU35" s="524" t="n">
        <v>37438</v>
      </c>
      <c r="AV35" s="519" t="n">
        <f aca="false">m1!Q33</f>
        <v>0.165</v>
      </c>
      <c r="AW35" s="524" t="n">
        <v>37438</v>
      </c>
      <c r="AX35" s="525" t="n">
        <v>0.005</v>
      </c>
      <c r="AY35" s="524" t="n">
        <v>37438</v>
      </c>
      <c r="AZ35" s="519" t="n">
        <f aca="false">m1!M33</f>
        <v>0.185</v>
      </c>
      <c r="BA35" s="524" t="n">
        <v>37438</v>
      </c>
      <c r="BB35" s="525" t="n">
        <v>0.005</v>
      </c>
      <c r="BC35" s="524" t="n">
        <v>37438</v>
      </c>
      <c r="BD35" s="519" t="n">
        <f aca="false">m1!I33</f>
        <v>0.165</v>
      </c>
      <c r="BE35" s="524" t="n">
        <v>37438</v>
      </c>
      <c r="BF35" s="525" t="n">
        <v>0.005</v>
      </c>
      <c r="BG35" s="524" t="n">
        <v>37438</v>
      </c>
      <c r="BH35" s="525" t="n">
        <v>0</v>
      </c>
      <c r="BI35" s="524" t="n">
        <v>37438</v>
      </c>
      <c r="BJ35" s="519" t="n">
        <f aca="false">m1!U33</f>
        <v>0.02</v>
      </c>
      <c r="BK35" s="524" t="n">
        <v>37438</v>
      </c>
      <c r="BL35" s="525" t="n">
        <v>0</v>
      </c>
      <c r="BM35" s="524" t="n">
        <v>37438</v>
      </c>
      <c r="BN35" s="519" t="n">
        <f aca="false">m1!V33</f>
        <v>0.1375</v>
      </c>
      <c r="BO35" s="524" t="n">
        <v>37438</v>
      </c>
      <c r="BP35" s="525" t="n">
        <v>0</v>
      </c>
      <c r="BQ35" s="520"/>
      <c r="BS35" s="520"/>
      <c r="BT35" s="520"/>
      <c r="BV35" s="520"/>
      <c r="BW35" s="520"/>
      <c r="BY35" s="520"/>
      <c r="BZ35" s="520"/>
      <c r="CB35" s="520"/>
      <c r="CC35" s="520"/>
      <c r="CE35" s="520"/>
      <c r="CF35" s="520"/>
      <c r="CH35" s="520"/>
      <c r="CI35" s="520"/>
      <c r="CK35" s="520"/>
      <c r="CL35" s="520"/>
      <c r="CN35" s="520"/>
      <c r="CO35" s="520"/>
      <c r="CQ35" s="520"/>
      <c r="CR35" s="520"/>
      <c r="CT35" s="520"/>
      <c r="CU35" s="520"/>
      <c r="CW35" s="520"/>
      <c r="CX35" s="520"/>
      <c r="CZ35" s="520"/>
      <c r="DA35" s="520"/>
      <c r="DC35" s="520"/>
      <c r="DD35" s="520"/>
      <c r="DF35" s="520"/>
      <c r="DG35" s="520"/>
      <c r="DI35" s="520"/>
      <c r="DJ35" s="520"/>
      <c r="DL35" s="520"/>
      <c r="DM35" s="520"/>
    </row>
    <row r="36" customFormat="false" ht="11.25" hidden="false" customHeight="false" outlineLevel="0" collapsed="false">
      <c r="A36" s="524" t="n">
        <v>37469</v>
      </c>
      <c r="B36" s="519" t="n">
        <f aca="false">m1!C34</f>
        <v>0.165</v>
      </c>
      <c r="D36" s="524" t="n">
        <v>37469</v>
      </c>
      <c r="E36" s="519" t="n">
        <f aca="false">m1!K34</f>
        <v>0.185</v>
      </c>
      <c r="G36" s="524" t="n">
        <v>37469</v>
      </c>
      <c r="H36" s="519" t="n">
        <f aca="false">m1!O34</f>
        <v>0.165</v>
      </c>
      <c r="J36" s="524" t="n">
        <v>37469</v>
      </c>
      <c r="K36" s="519" t="n">
        <f aca="false">m1!N34</f>
        <v>0.205</v>
      </c>
      <c r="M36" s="524" t="n">
        <v>37469</v>
      </c>
      <c r="N36" s="519" t="n">
        <f aca="false">m1!H34</f>
        <v>0.165</v>
      </c>
      <c r="P36" s="524" t="n">
        <v>37469</v>
      </c>
      <c r="Q36" s="519" t="n">
        <f aca="false">m1!E34</f>
        <v>0.165</v>
      </c>
      <c r="S36" s="524" t="n">
        <v>37469</v>
      </c>
      <c r="T36" s="519" t="n">
        <f aca="false">B36</f>
        <v>0.165</v>
      </c>
      <c r="V36" s="524" t="n">
        <v>37469</v>
      </c>
      <c r="W36" s="519" t="n">
        <f aca="false">B36</f>
        <v>0.165</v>
      </c>
      <c r="Y36" s="524" t="n">
        <v>37469</v>
      </c>
      <c r="Z36" s="519" t="n">
        <f aca="false">m1!R34</f>
        <v>0.165</v>
      </c>
      <c r="AB36" s="524" t="n">
        <v>37469</v>
      </c>
      <c r="AC36" s="519" t="n">
        <f aca="false">m1!D34</f>
        <v>0.165</v>
      </c>
      <c r="AE36" s="524" t="n">
        <v>37469</v>
      </c>
      <c r="AF36" s="519" t="n">
        <f aca="false">m1!L34</f>
        <v>0.185</v>
      </c>
      <c r="AH36" s="524" t="n">
        <v>37469</v>
      </c>
      <c r="AI36" s="519" t="n">
        <f aca="false">m1!P34</f>
        <v>0.165</v>
      </c>
      <c r="AK36" s="524" t="n">
        <v>37469</v>
      </c>
      <c r="AL36" s="525" t="n">
        <f aca="false">m1!T34</f>
        <v>-0.035</v>
      </c>
      <c r="AM36" s="524" t="n">
        <v>37469</v>
      </c>
      <c r="AN36" s="519" t="n">
        <f aca="false">m1!J34</f>
        <v>0.165</v>
      </c>
      <c r="AO36" s="524" t="n">
        <v>37469</v>
      </c>
      <c r="AP36" s="525" t="n">
        <v>0</v>
      </c>
      <c r="AQ36" s="524" t="n">
        <v>37469</v>
      </c>
      <c r="AR36" s="519" t="n">
        <f aca="false">m1!F34</f>
        <v>0.13</v>
      </c>
      <c r="AS36" s="524" t="n">
        <v>37469</v>
      </c>
      <c r="AT36" s="525" t="n">
        <v>0</v>
      </c>
      <c r="AU36" s="524" t="n">
        <v>37469</v>
      </c>
      <c r="AV36" s="519" t="n">
        <f aca="false">m1!Q34</f>
        <v>0.165</v>
      </c>
      <c r="AW36" s="524" t="n">
        <v>37469</v>
      </c>
      <c r="AX36" s="525" t="n">
        <v>0.005</v>
      </c>
      <c r="AY36" s="524" t="n">
        <v>37469</v>
      </c>
      <c r="AZ36" s="519" t="n">
        <f aca="false">m1!M34</f>
        <v>0.185</v>
      </c>
      <c r="BA36" s="524" t="n">
        <v>37469</v>
      </c>
      <c r="BB36" s="525" t="n">
        <v>0.005</v>
      </c>
      <c r="BC36" s="524" t="n">
        <v>37469</v>
      </c>
      <c r="BD36" s="519" t="n">
        <f aca="false">m1!I34</f>
        <v>0.165</v>
      </c>
      <c r="BE36" s="524" t="n">
        <v>37469</v>
      </c>
      <c r="BF36" s="525" t="n">
        <v>0.005</v>
      </c>
      <c r="BG36" s="524" t="n">
        <v>37469</v>
      </c>
      <c r="BH36" s="525" t="n">
        <v>0</v>
      </c>
      <c r="BI36" s="524" t="n">
        <v>37469</v>
      </c>
      <c r="BJ36" s="519" t="n">
        <f aca="false">m1!U34</f>
        <v>0.02</v>
      </c>
      <c r="BK36" s="524" t="n">
        <v>37469</v>
      </c>
      <c r="BL36" s="525" t="n">
        <v>0</v>
      </c>
      <c r="BM36" s="524" t="n">
        <v>37469</v>
      </c>
      <c r="BN36" s="519" t="n">
        <f aca="false">m1!V34</f>
        <v>0.135</v>
      </c>
      <c r="BO36" s="524" t="n">
        <v>37469</v>
      </c>
      <c r="BP36" s="525" t="n">
        <v>0</v>
      </c>
      <c r="BQ36" s="520"/>
      <c r="BS36" s="520"/>
      <c r="BT36" s="520"/>
      <c r="BV36" s="520"/>
      <c r="BW36" s="520"/>
      <c r="BY36" s="520"/>
      <c r="BZ36" s="520"/>
      <c r="CB36" s="520"/>
      <c r="CC36" s="520"/>
      <c r="CE36" s="520"/>
      <c r="CF36" s="520"/>
      <c r="CH36" s="520"/>
      <c r="CI36" s="520"/>
      <c r="CK36" s="520"/>
      <c r="CL36" s="520"/>
      <c r="CN36" s="520"/>
      <c r="CO36" s="520"/>
      <c r="CQ36" s="520"/>
      <c r="CR36" s="520"/>
      <c r="CT36" s="520"/>
      <c r="CU36" s="520"/>
      <c r="CW36" s="520"/>
      <c r="CX36" s="520"/>
      <c r="CZ36" s="520"/>
      <c r="DA36" s="520"/>
      <c r="DC36" s="520"/>
      <c r="DD36" s="520"/>
      <c r="DF36" s="520"/>
      <c r="DG36" s="520"/>
      <c r="DI36" s="520"/>
      <c r="DJ36" s="520"/>
      <c r="DL36" s="520"/>
      <c r="DM36" s="520"/>
    </row>
    <row r="37" customFormat="false" ht="11.25" hidden="false" customHeight="false" outlineLevel="0" collapsed="false">
      <c r="A37" s="524" t="n">
        <v>37500</v>
      </c>
      <c r="B37" s="519" t="n">
        <f aca="false">m1!C35</f>
        <v>0.165</v>
      </c>
      <c r="D37" s="524" t="n">
        <v>37500</v>
      </c>
      <c r="E37" s="519" t="n">
        <f aca="false">m1!K35</f>
        <v>0.185</v>
      </c>
      <c r="G37" s="524" t="n">
        <v>37500</v>
      </c>
      <c r="H37" s="519" t="n">
        <f aca="false">m1!O35</f>
        <v>0.165</v>
      </c>
      <c r="J37" s="524" t="n">
        <v>37500</v>
      </c>
      <c r="K37" s="519" t="n">
        <f aca="false">m1!N35</f>
        <v>0.205</v>
      </c>
      <c r="M37" s="524" t="n">
        <v>37500</v>
      </c>
      <c r="N37" s="519" t="n">
        <f aca="false">m1!H35</f>
        <v>0.165</v>
      </c>
      <c r="P37" s="524" t="n">
        <v>37500</v>
      </c>
      <c r="Q37" s="519" t="n">
        <f aca="false">m1!E35</f>
        <v>0.165</v>
      </c>
      <c r="S37" s="524" t="n">
        <v>37500</v>
      </c>
      <c r="T37" s="519" t="n">
        <f aca="false">B37</f>
        <v>0.165</v>
      </c>
      <c r="V37" s="524" t="n">
        <v>37500</v>
      </c>
      <c r="W37" s="519" t="n">
        <f aca="false">B37</f>
        <v>0.165</v>
      </c>
      <c r="Y37" s="524" t="n">
        <v>37500</v>
      </c>
      <c r="Z37" s="519" t="n">
        <f aca="false">m1!R35</f>
        <v>0.165</v>
      </c>
      <c r="AB37" s="524" t="n">
        <v>37500</v>
      </c>
      <c r="AC37" s="519" t="n">
        <f aca="false">m1!D35</f>
        <v>0.165</v>
      </c>
      <c r="AE37" s="524" t="n">
        <v>37500</v>
      </c>
      <c r="AF37" s="519" t="n">
        <f aca="false">m1!L35</f>
        <v>0.185</v>
      </c>
      <c r="AH37" s="524" t="n">
        <v>37500</v>
      </c>
      <c r="AI37" s="519" t="n">
        <f aca="false">m1!P35</f>
        <v>0.165</v>
      </c>
      <c r="AK37" s="524" t="n">
        <v>37500</v>
      </c>
      <c r="AL37" s="525" t="n">
        <f aca="false">m1!T35</f>
        <v>-0.035</v>
      </c>
      <c r="AM37" s="524" t="n">
        <v>37500</v>
      </c>
      <c r="AN37" s="519" t="n">
        <f aca="false">m1!J35</f>
        <v>0.165</v>
      </c>
      <c r="AO37" s="524" t="n">
        <v>37500</v>
      </c>
      <c r="AP37" s="525" t="n">
        <v>0</v>
      </c>
      <c r="AQ37" s="524" t="n">
        <v>37500</v>
      </c>
      <c r="AR37" s="519" t="n">
        <f aca="false">m1!F35</f>
        <v>0.13</v>
      </c>
      <c r="AS37" s="524" t="n">
        <v>37500</v>
      </c>
      <c r="AT37" s="525" t="n">
        <v>0</v>
      </c>
      <c r="AU37" s="524" t="n">
        <v>37500</v>
      </c>
      <c r="AV37" s="519" t="n">
        <f aca="false">m1!Q35</f>
        <v>0.165</v>
      </c>
      <c r="AW37" s="524" t="n">
        <v>37500</v>
      </c>
      <c r="AX37" s="525" t="n">
        <v>0.005</v>
      </c>
      <c r="AY37" s="524" t="n">
        <v>37500</v>
      </c>
      <c r="AZ37" s="519" t="n">
        <f aca="false">m1!M35</f>
        <v>0.185</v>
      </c>
      <c r="BA37" s="524" t="n">
        <v>37500</v>
      </c>
      <c r="BB37" s="525" t="n">
        <v>0.005</v>
      </c>
      <c r="BC37" s="524" t="n">
        <v>37500</v>
      </c>
      <c r="BD37" s="519" t="n">
        <f aca="false">m1!I35</f>
        <v>0.165</v>
      </c>
      <c r="BE37" s="524" t="n">
        <v>37500</v>
      </c>
      <c r="BF37" s="525" t="n">
        <v>0.005</v>
      </c>
      <c r="BG37" s="524" t="n">
        <v>37500</v>
      </c>
      <c r="BH37" s="525" t="n">
        <v>0</v>
      </c>
      <c r="BI37" s="524" t="n">
        <v>37500</v>
      </c>
      <c r="BJ37" s="519" t="n">
        <f aca="false">m1!U35</f>
        <v>0.02</v>
      </c>
      <c r="BK37" s="524" t="n">
        <v>37500</v>
      </c>
      <c r="BL37" s="525" t="n">
        <v>0</v>
      </c>
      <c r="BM37" s="524" t="n">
        <v>37500</v>
      </c>
      <c r="BN37" s="519" t="n">
        <f aca="false">m1!V35</f>
        <v>0.1325</v>
      </c>
      <c r="BO37" s="524" t="n">
        <v>37500</v>
      </c>
      <c r="BP37" s="525" t="n">
        <v>0</v>
      </c>
      <c r="BQ37" s="520"/>
      <c r="BS37" s="520"/>
      <c r="BT37" s="520"/>
      <c r="BV37" s="520"/>
      <c r="BW37" s="520"/>
      <c r="BY37" s="520"/>
      <c r="BZ37" s="520"/>
      <c r="CB37" s="520"/>
      <c r="CC37" s="520"/>
      <c r="CE37" s="520"/>
      <c r="CF37" s="520"/>
      <c r="CH37" s="520"/>
      <c r="CI37" s="520"/>
      <c r="CK37" s="520"/>
      <c r="CL37" s="520"/>
      <c r="CN37" s="520"/>
      <c r="CO37" s="520"/>
      <c r="CQ37" s="520"/>
      <c r="CR37" s="520"/>
      <c r="CT37" s="520"/>
      <c r="CU37" s="520"/>
      <c r="CW37" s="520"/>
      <c r="CX37" s="520"/>
      <c r="CZ37" s="520"/>
      <c r="DA37" s="520"/>
      <c r="DC37" s="520"/>
      <c r="DD37" s="520"/>
      <c r="DF37" s="520"/>
      <c r="DG37" s="520"/>
      <c r="DI37" s="520"/>
      <c r="DJ37" s="520"/>
      <c r="DL37" s="520"/>
      <c r="DM37" s="520"/>
    </row>
    <row r="38" customFormat="false" ht="11.25" hidden="false" customHeight="false" outlineLevel="0" collapsed="false">
      <c r="A38" s="524" t="n">
        <v>37530</v>
      </c>
      <c r="B38" s="519" t="n">
        <f aca="false">m1!C36</f>
        <v>0.165</v>
      </c>
      <c r="D38" s="524" t="n">
        <v>37530</v>
      </c>
      <c r="E38" s="519" t="n">
        <f aca="false">m1!K36</f>
        <v>0.185</v>
      </c>
      <c r="G38" s="524" t="n">
        <v>37530</v>
      </c>
      <c r="H38" s="519" t="n">
        <f aca="false">m1!O36</f>
        <v>0.165</v>
      </c>
      <c r="J38" s="524" t="n">
        <v>37530</v>
      </c>
      <c r="K38" s="519" t="n">
        <f aca="false">m1!N36</f>
        <v>0.205</v>
      </c>
      <c r="M38" s="524" t="n">
        <v>37530</v>
      </c>
      <c r="N38" s="519" t="n">
        <f aca="false">m1!H36</f>
        <v>0.165</v>
      </c>
      <c r="P38" s="524" t="n">
        <v>37530</v>
      </c>
      <c r="Q38" s="519" t="n">
        <f aca="false">m1!E36</f>
        <v>0.165</v>
      </c>
      <c r="S38" s="524" t="n">
        <v>37530</v>
      </c>
      <c r="T38" s="519" t="n">
        <f aca="false">B38</f>
        <v>0.165</v>
      </c>
      <c r="V38" s="524" t="n">
        <v>37530</v>
      </c>
      <c r="W38" s="519" t="n">
        <f aca="false">B38</f>
        <v>0.165</v>
      </c>
      <c r="Y38" s="524" t="n">
        <v>37530</v>
      </c>
      <c r="Z38" s="519" t="n">
        <f aca="false">m1!R36</f>
        <v>0.165</v>
      </c>
      <c r="AB38" s="524" t="n">
        <v>37530</v>
      </c>
      <c r="AC38" s="519" t="n">
        <f aca="false">m1!D36</f>
        <v>0.165</v>
      </c>
      <c r="AE38" s="524" t="n">
        <v>37530</v>
      </c>
      <c r="AF38" s="519" t="n">
        <f aca="false">m1!L36</f>
        <v>0.185</v>
      </c>
      <c r="AH38" s="524" t="n">
        <v>37530</v>
      </c>
      <c r="AI38" s="519" t="n">
        <f aca="false">m1!P36</f>
        <v>0.165</v>
      </c>
      <c r="AK38" s="524" t="n">
        <v>37530</v>
      </c>
      <c r="AL38" s="525" t="n">
        <f aca="false">m1!T36</f>
        <v>-0.035</v>
      </c>
      <c r="AM38" s="524" t="n">
        <v>37530</v>
      </c>
      <c r="AN38" s="519" t="n">
        <f aca="false">m1!J36</f>
        <v>0.165</v>
      </c>
      <c r="AO38" s="524" t="n">
        <v>37530</v>
      </c>
      <c r="AP38" s="525" t="n">
        <v>0</v>
      </c>
      <c r="AQ38" s="524" t="n">
        <v>37530</v>
      </c>
      <c r="AR38" s="519" t="n">
        <f aca="false">m1!F36</f>
        <v>0.13</v>
      </c>
      <c r="AS38" s="524" t="n">
        <v>37530</v>
      </c>
      <c r="AT38" s="525" t="n">
        <v>0</v>
      </c>
      <c r="AU38" s="524" t="n">
        <v>37530</v>
      </c>
      <c r="AV38" s="519" t="n">
        <f aca="false">m1!Q36</f>
        <v>0.165</v>
      </c>
      <c r="AW38" s="524" t="n">
        <v>37530</v>
      </c>
      <c r="AX38" s="525" t="n">
        <v>0.005</v>
      </c>
      <c r="AY38" s="524" t="n">
        <v>37530</v>
      </c>
      <c r="AZ38" s="519" t="n">
        <f aca="false">m1!M36</f>
        <v>0.185</v>
      </c>
      <c r="BA38" s="524" t="n">
        <v>37530</v>
      </c>
      <c r="BB38" s="525" t="n">
        <v>0.005</v>
      </c>
      <c r="BC38" s="524" t="n">
        <v>37530</v>
      </c>
      <c r="BD38" s="519" t="n">
        <f aca="false">m1!I36</f>
        <v>0.165</v>
      </c>
      <c r="BE38" s="524" t="n">
        <v>37530</v>
      </c>
      <c r="BF38" s="525" t="n">
        <v>0.005</v>
      </c>
      <c r="BG38" s="524" t="n">
        <v>37530</v>
      </c>
      <c r="BH38" s="525" t="n">
        <v>0</v>
      </c>
      <c r="BI38" s="524" t="n">
        <v>37530</v>
      </c>
      <c r="BJ38" s="519" t="n">
        <f aca="false">m1!U36</f>
        <v>0.02</v>
      </c>
      <c r="BK38" s="524" t="n">
        <v>37530</v>
      </c>
      <c r="BL38" s="525" t="n">
        <v>0</v>
      </c>
      <c r="BM38" s="524" t="n">
        <v>37530</v>
      </c>
      <c r="BN38" s="519" t="n">
        <f aca="false">m1!V36</f>
        <v>0.1475</v>
      </c>
      <c r="BO38" s="524" t="n">
        <v>37530</v>
      </c>
      <c r="BP38" s="525" t="n">
        <v>0</v>
      </c>
      <c r="BQ38" s="520"/>
      <c r="BS38" s="520"/>
      <c r="BT38" s="520"/>
      <c r="BV38" s="520"/>
      <c r="BW38" s="520"/>
      <c r="BY38" s="520"/>
      <c r="BZ38" s="520"/>
      <c r="CB38" s="520"/>
      <c r="CC38" s="520"/>
      <c r="CE38" s="520"/>
      <c r="CF38" s="520"/>
      <c r="CH38" s="520"/>
      <c r="CI38" s="520"/>
      <c r="CK38" s="520"/>
      <c r="CL38" s="520"/>
      <c r="CN38" s="520"/>
      <c r="CO38" s="520"/>
      <c r="CQ38" s="520"/>
      <c r="CR38" s="520"/>
      <c r="CT38" s="520"/>
      <c r="CU38" s="520"/>
      <c r="CW38" s="520"/>
      <c r="CX38" s="520"/>
      <c r="CZ38" s="520"/>
      <c r="DA38" s="520"/>
      <c r="DC38" s="520"/>
      <c r="DD38" s="520"/>
      <c r="DF38" s="520"/>
      <c r="DG38" s="520"/>
      <c r="DI38" s="520"/>
      <c r="DJ38" s="520"/>
      <c r="DL38" s="520"/>
      <c r="DM38" s="520"/>
    </row>
    <row r="39" customFormat="false" ht="11.25" hidden="false" customHeight="false" outlineLevel="0" collapsed="false">
      <c r="A39" s="524" t="n">
        <v>37561</v>
      </c>
      <c r="B39" s="519" t="n">
        <f aca="false">m1!C37</f>
        <v>0.295</v>
      </c>
      <c r="D39" s="524" t="n">
        <v>37561</v>
      </c>
      <c r="E39" s="519" t="n">
        <f aca="false">m1!K37</f>
        <v>0.445</v>
      </c>
      <c r="G39" s="524" t="n">
        <v>37561</v>
      </c>
      <c r="H39" s="519" t="n">
        <f aca="false">m1!O37</f>
        <v>0.505</v>
      </c>
      <c r="J39" s="524" t="n">
        <v>37561</v>
      </c>
      <c r="K39" s="519" t="n">
        <f aca="false">m1!N37</f>
        <v>0.475</v>
      </c>
      <c r="M39" s="524" t="n">
        <v>37561</v>
      </c>
      <c r="N39" s="519" t="n">
        <f aca="false">m1!H37</f>
        <v>0.475</v>
      </c>
      <c r="P39" s="524" t="n">
        <v>37561</v>
      </c>
      <c r="Q39" s="519" t="n">
        <f aca="false">m1!E37</f>
        <v>0.295</v>
      </c>
      <c r="S39" s="524" t="n">
        <v>37561</v>
      </c>
      <c r="T39" s="519" t="n">
        <f aca="false">B39</f>
        <v>0.295</v>
      </c>
      <c r="V39" s="524" t="n">
        <v>37561</v>
      </c>
      <c r="W39" s="519" t="n">
        <f aca="false">B39</f>
        <v>0.295</v>
      </c>
      <c r="Y39" s="524" t="n">
        <v>37561</v>
      </c>
      <c r="Z39" s="519" t="n">
        <f aca="false">m1!R37</f>
        <v>0.525</v>
      </c>
      <c r="AB39" s="524" t="n">
        <v>37561</v>
      </c>
      <c r="AC39" s="519" t="n">
        <f aca="false">m1!D37</f>
        <v>0.295</v>
      </c>
      <c r="AE39" s="524" t="n">
        <v>37561</v>
      </c>
      <c r="AF39" s="519" t="n">
        <f aca="false">m1!L37</f>
        <v>0.445</v>
      </c>
      <c r="AH39" s="524" t="n">
        <v>37561</v>
      </c>
      <c r="AI39" s="519" t="n">
        <f aca="false">m1!P37</f>
        <v>0.505</v>
      </c>
      <c r="AK39" s="524" t="n">
        <v>37561</v>
      </c>
      <c r="AL39" s="525" t="n">
        <f aca="false">m1!T37</f>
        <v>0.135</v>
      </c>
      <c r="AM39" s="524" t="n">
        <v>37561</v>
      </c>
      <c r="AN39" s="519" t="n">
        <f aca="false">m1!J37</f>
        <v>0.475</v>
      </c>
      <c r="AO39" s="524" t="n">
        <v>37561</v>
      </c>
      <c r="AP39" s="525" t="n">
        <v>0</v>
      </c>
      <c r="AQ39" s="524" t="n">
        <v>37561</v>
      </c>
      <c r="AR39" s="519" t="n">
        <f aca="false">m1!F37</f>
        <v>0.26</v>
      </c>
      <c r="AS39" s="524" t="n">
        <v>37561</v>
      </c>
      <c r="AT39" s="525" t="n">
        <v>0</v>
      </c>
      <c r="AU39" s="524" t="n">
        <v>37561</v>
      </c>
      <c r="AV39" s="519" t="n">
        <f aca="false">m1!Q37</f>
        <v>0.505</v>
      </c>
      <c r="AW39" s="524" t="n">
        <v>37561</v>
      </c>
      <c r="AX39" s="525" t="n">
        <v>0.005</v>
      </c>
      <c r="AY39" s="524" t="n">
        <v>37561</v>
      </c>
      <c r="AZ39" s="519" t="n">
        <f aca="false">m1!M37</f>
        <v>0.445</v>
      </c>
      <c r="BA39" s="524" t="n">
        <v>37561</v>
      </c>
      <c r="BB39" s="525" t="n">
        <v>0.005</v>
      </c>
      <c r="BC39" s="524" t="n">
        <v>37561</v>
      </c>
      <c r="BD39" s="519" t="n">
        <f aca="false">m1!I37</f>
        <v>0.475</v>
      </c>
      <c r="BE39" s="524" t="n">
        <v>37561</v>
      </c>
      <c r="BF39" s="525" t="n">
        <v>0.005</v>
      </c>
      <c r="BG39" s="524" t="n">
        <v>37561</v>
      </c>
      <c r="BH39" s="525" t="n">
        <v>0</v>
      </c>
      <c r="BI39" s="524" t="n">
        <v>37561</v>
      </c>
      <c r="BJ39" s="519" t="n">
        <f aca="false">m1!U37</f>
        <v>0.19</v>
      </c>
      <c r="BK39" s="524" t="n">
        <v>37561</v>
      </c>
      <c r="BL39" s="525" t="n">
        <v>0</v>
      </c>
      <c r="BM39" s="524" t="n">
        <v>37561</v>
      </c>
      <c r="BN39" s="519" t="n">
        <f aca="false">m1!V37</f>
        <v>0.251144</v>
      </c>
      <c r="BO39" s="524" t="n">
        <v>37561</v>
      </c>
      <c r="BP39" s="525" t="n">
        <v>0</v>
      </c>
      <c r="BQ39" s="520"/>
      <c r="BS39" s="520"/>
      <c r="BT39" s="520"/>
      <c r="BV39" s="520"/>
      <c r="BW39" s="520"/>
      <c r="BY39" s="520"/>
      <c r="BZ39" s="520"/>
      <c r="CB39" s="520"/>
      <c r="CC39" s="520"/>
      <c r="CE39" s="520"/>
      <c r="CF39" s="520"/>
      <c r="CH39" s="520"/>
      <c r="CI39" s="520"/>
      <c r="CK39" s="520"/>
      <c r="CL39" s="520"/>
      <c r="CN39" s="520"/>
      <c r="CO39" s="520"/>
      <c r="CQ39" s="520"/>
      <c r="CR39" s="520"/>
      <c r="CT39" s="520"/>
      <c r="CU39" s="520"/>
      <c r="CW39" s="520"/>
      <c r="CX39" s="520"/>
      <c r="CZ39" s="520"/>
      <c r="DA39" s="520"/>
      <c r="DC39" s="520"/>
      <c r="DD39" s="520"/>
      <c r="DF39" s="520"/>
      <c r="DG39" s="520"/>
      <c r="DI39" s="520"/>
      <c r="DJ39" s="520"/>
      <c r="DL39" s="520"/>
      <c r="DM39" s="520"/>
    </row>
    <row r="40" customFormat="false" ht="11.25" hidden="false" customHeight="false" outlineLevel="0" collapsed="false">
      <c r="A40" s="524" t="n">
        <v>37591</v>
      </c>
      <c r="B40" s="519" t="n">
        <f aca="false">m1!C38</f>
        <v>0.315</v>
      </c>
      <c r="D40" s="524" t="n">
        <v>37591</v>
      </c>
      <c r="E40" s="519" t="n">
        <f aca="false">m1!K38</f>
        <v>0.465</v>
      </c>
      <c r="G40" s="524" t="n">
        <v>37591</v>
      </c>
      <c r="H40" s="519" t="n">
        <f aca="false">m1!O38</f>
        <v>0.525</v>
      </c>
      <c r="J40" s="524" t="n">
        <v>37591</v>
      </c>
      <c r="K40" s="519" t="n">
        <f aca="false">m1!N38</f>
        <v>0.495</v>
      </c>
      <c r="M40" s="524" t="n">
        <v>37591</v>
      </c>
      <c r="N40" s="519" t="n">
        <f aca="false">m1!H38</f>
        <v>0.495</v>
      </c>
      <c r="P40" s="524" t="n">
        <v>37591</v>
      </c>
      <c r="Q40" s="519" t="n">
        <f aca="false">m1!E38</f>
        <v>0.315</v>
      </c>
      <c r="S40" s="524" t="n">
        <v>37591</v>
      </c>
      <c r="T40" s="519" t="n">
        <f aca="false">B40</f>
        <v>0.315</v>
      </c>
      <c r="V40" s="524" t="n">
        <v>37591</v>
      </c>
      <c r="W40" s="519" t="n">
        <f aca="false">B40</f>
        <v>0.315</v>
      </c>
      <c r="Y40" s="524" t="n">
        <v>37591</v>
      </c>
      <c r="Z40" s="519" t="n">
        <f aca="false">m1!R38</f>
        <v>0.545</v>
      </c>
      <c r="AB40" s="524" t="n">
        <v>37591</v>
      </c>
      <c r="AC40" s="519" t="n">
        <f aca="false">m1!D38</f>
        <v>0.315</v>
      </c>
      <c r="AE40" s="524" t="n">
        <v>37591</v>
      </c>
      <c r="AF40" s="519" t="n">
        <f aca="false">m1!L38</f>
        <v>0.465</v>
      </c>
      <c r="AH40" s="524" t="n">
        <v>37591</v>
      </c>
      <c r="AI40" s="519" t="n">
        <f aca="false">m1!P38</f>
        <v>0.525</v>
      </c>
      <c r="AK40" s="524" t="n">
        <v>37591</v>
      </c>
      <c r="AL40" s="525" t="n">
        <f aca="false">m1!T38</f>
        <v>0.155</v>
      </c>
      <c r="AM40" s="524" t="n">
        <v>37591</v>
      </c>
      <c r="AN40" s="519" t="n">
        <f aca="false">m1!J38</f>
        <v>0.495</v>
      </c>
      <c r="AO40" s="524" t="n">
        <v>37591</v>
      </c>
      <c r="AP40" s="525" t="n">
        <v>0</v>
      </c>
      <c r="AQ40" s="524" t="n">
        <v>37591</v>
      </c>
      <c r="AR40" s="519" t="n">
        <f aca="false">m1!F38</f>
        <v>0.28</v>
      </c>
      <c r="AS40" s="524" t="n">
        <v>37591</v>
      </c>
      <c r="AT40" s="525" t="n">
        <v>0</v>
      </c>
      <c r="AU40" s="524" t="n">
        <v>37591</v>
      </c>
      <c r="AV40" s="519" t="n">
        <f aca="false">m1!Q38</f>
        <v>0.525</v>
      </c>
      <c r="AW40" s="524" t="n">
        <v>37591</v>
      </c>
      <c r="AX40" s="525" t="n">
        <v>0.005</v>
      </c>
      <c r="AY40" s="524" t="n">
        <v>37591</v>
      </c>
      <c r="AZ40" s="519" t="n">
        <f aca="false">m1!M38</f>
        <v>0.465</v>
      </c>
      <c r="BA40" s="524" t="n">
        <v>37591</v>
      </c>
      <c r="BB40" s="525" t="n">
        <v>0.005</v>
      </c>
      <c r="BC40" s="524" t="n">
        <v>37591</v>
      </c>
      <c r="BD40" s="519" t="n">
        <f aca="false">m1!I38</f>
        <v>0.495</v>
      </c>
      <c r="BE40" s="524" t="n">
        <v>37591</v>
      </c>
      <c r="BF40" s="525" t="n">
        <v>0.005</v>
      </c>
      <c r="BG40" s="524" t="n">
        <v>37591</v>
      </c>
      <c r="BH40" s="525" t="n">
        <v>0</v>
      </c>
      <c r="BI40" s="524" t="n">
        <v>37591</v>
      </c>
      <c r="BJ40" s="519" t="n">
        <f aca="false">m1!U38</f>
        <v>0.21</v>
      </c>
      <c r="BK40" s="524" t="n">
        <v>37591</v>
      </c>
      <c r="BL40" s="525" t="n">
        <v>0</v>
      </c>
      <c r="BM40" s="524" t="n">
        <v>37591</v>
      </c>
      <c r="BN40" s="519" t="n">
        <f aca="false">m1!V38</f>
        <v>0.274984</v>
      </c>
      <c r="BO40" s="524" t="n">
        <v>37591</v>
      </c>
      <c r="BP40" s="525" t="n">
        <v>0</v>
      </c>
      <c r="BQ40" s="520"/>
      <c r="BS40" s="520"/>
      <c r="BT40" s="520"/>
      <c r="BV40" s="520"/>
      <c r="BW40" s="520"/>
      <c r="BY40" s="520"/>
      <c r="BZ40" s="520"/>
      <c r="CB40" s="520"/>
      <c r="CC40" s="520"/>
      <c r="CE40" s="520"/>
      <c r="CF40" s="520"/>
      <c r="CH40" s="520"/>
      <c r="CI40" s="520"/>
      <c r="CK40" s="520"/>
      <c r="CL40" s="520"/>
      <c r="CN40" s="520"/>
      <c r="CO40" s="520"/>
      <c r="CQ40" s="520"/>
      <c r="CR40" s="520"/>
      <c r="CT40" s="520"/>
      <c r="CU40" s="520"/>
      <c r="CW40" s="520"/>
      <c r="CX40" s="520"/>
      <c r="CZ40" s="520"/>
      <c r="DA40" s="520"/>
      <c r="DC40" s="520"/>
      <c r="DD40" s="520"/>
      <c r="DF40" s="520"/>
      <c r="DG40" s="520"/>
      <c r="DI40" s="520"/>
      <c r="DJ40" s="520"/>
      <c r="DL40" s="520"/>
      <c r="DM40" s="520"/>
    </row>
    <row r="41" customFormat="false" ht="11.25" hidden="false" customHeight="false" outlineLevel="0" collapsed="false">
      <c r="A41" s="524" t="n">
        <v>37622</v>
      </c>
      <c r="B41" s="519" t="n">
        <f aca="false">m1!C39</f>
        <v>0.325</v>
      </c>
      <c r="D41" s="524" t="n">
        <v>37622</v>
      </c>
      <c r="E41" s="519" t="n">
        <f aca="false">m1!K39</f>
        <v>0.475</v>
      </c>
      <c r="G41" s="524" t="n">
        <v>37622</v>
      </c>
      <c r="H41" s="519" t="n">
        <f aca="false">m1!O39</f>
        <v>0.535</v>
      </c>
      <c r="J41" s="524" t="n">
        <v>37622</v>
      </c>
      <c r="K41" s="519" t="n">
        <f aca="false">m1!N39</f>
        <v>0.505</v>
      </c>
      <c r="M41" s="524" t="n">
        <v>37622</v>
      </c>
      <c r="N41" s="519" t="n">
        <f aca="false">m1!H39</f>
        <v>0.505</v>
      </c>
      <c r="P41" s="524" t="n">
        <v>37622</v>
      </c>
      <c r="Q41" s="519" t="n">
        <f aca="false">m1!E39</f>
        <v>0.325</v>
      </c>
      <c r="S41" s="524" t="n">
        <v>37622</v>
      </c>
      <c r="T41" s="519" t="n">
        <f aca="false">B41</f>
        <v>0.325</v>
      </c>
      <c r="V41" s="524" t="n">
        <v>37622</v>
      </c>
      <c r="W41" s="519" t="n">
        <f aca="false">B41</f>
        <v>0.325</v>
      </c>
      <c r="Y41" s="524" t="n">
        <v>37622</v>
      </c>
      <c r="Z41" s="519" t="n">
        <f aca="false">m1!R39</f>
        <v>0.555</v>
      </c>
      <c r="AB41" s="524" t="n">
        <v>37622</v>
      </c>
      <c r="AC41" s="519" t="n">
        <f aca="false">m1!D39</f>
        <v>0.325</v>
      </c>
      <c r="AE41" s="524" t="n">
        <v>37622</v>
      </c>
      <c r="AF41" s="519" t="n">
        <f aca="false">m1!L39</f>
        <v>0.475</v>
      </c>
      <c r="AH41" s="524" t="n">
        <v>37622</v>
      </c>
      <c r="AI41" s="519" t="n">
        <f aca="false">m1!P39</f>
        <v>0.535</v>
      </c>
      <c r="AK41" s="524" t="n">
        <v>37622</v>
      </c>
      <c r="AL41" s="525" t="n">
        <f aca="false">m1!T39</f>
        <v>0.165</v>
      </c>
      <c r="AM41" s="524" t="n">
        <v>37622</v>
      </c>
      <c r="AN41" s="519" t="n">
        <f aca="false">m1!J39</f>
        <v>0.505</v>
      </c>
      <c r="AO41" s="524" t="n">
        <v>37622</v>
      </c>
      <c r="AP41" s="525" t="n">
        <v>0</v>
      </c>
      <c r="AQ41" s="524" t="n">
        <v>37622</v>
      </c>
      <c r="AR41" s="519" t="n">
        <f aca="false">m1!F39</f>
        <v>0.29</v>
      </c>
      <c r="AS41" s="524" t="n">
        <v>37622</v>
      </c>
      <c r="AT41" s="525" t="n">
        <v>0</v>
      </c>
      <c r="AU41" s="524" t="n">
        <v>37622</v>
      </c>
      <c r="AV41" s="519" t="n">
        <f aca="false">m1!Q39</f>
        <v>0.535</v>
      </c>
      <c r="AW41" s="524" t="n">
        <v>37622</v>
      </c>
      <c r="AX41" s="525" t="n">
        <v>0.005</v>
      </c>
      <c r="AY41" s="524" t="n">
        <v>37622</v>
      </c>
      <c r="AZ41" s="519" t="n">
        <f aca="false">m1!M39</f>
        <v>0.475</v>
      </c>
      <c r="BA41" s="524" t="n">
        <v>37622</v>
      </c>
      <c r="BB41" s="525" t="n">
        <v>0.005</v>
      </c>
      <c r="BC41" s="524" t="n">
        <v>37622</v>
      </c>
      <c r="BD41" s="519" t="n">
        <f aca="false">m1!I39</f>
        <v>0.505</v>
      </c>
      <c r="BE41" s="524" t="n">
        <v>37622</v>
      </c>
      <c r="BF41" s="525" t="n">
        <v>0.005</v>
      </c>
      <c r="BG41" s="524" t="n">
        <v>37622</v>
      </c>
      <c r="BH41" s="525" t="n">
        <v>0</v>
      </c>
      <c r="BI41" s="524" t="n">
        <v>37622</v>
      </c>
      <c r="BJ41" s="519" t="n">
        <f aca="false">m1!U39</f>
        <v>0.22</v>
      </c>
      <c r="BK41" s="524" t="n">
        <v>37622</v>
      </c>
      <c r="BL41" s="525" t="n">
        <v>0</v>
      </c>
      <c r="BM41" s="524" t="n">
        <v>37622</v>
      </c>
      <c r="BN41" s="519" t="n">
        <f aca="false">m1!V39</f>
        <v>0.285784</v>
      </c>
      <c r="BO41" s="524" t="n">
        <v>37622</v>
      </c>
      <c r="BP41" s="525" t="n">
        <v>0</v>
      </c>
      <c r="BQ41" s="520"/>
      <c r="BS41" s="520"/>
      <c r="BT41" s="520"/>
      <c r="BV41" s="520"/>
      <c r="BW41" s="520"/>
      <c r="BY41" s="520"/>
      <c r="BZ41" s="520"/>
      <c r="CB41" s="520"/>
      <c r="CC41" s="520"/>
      <c r="CE41" s="520"/>
      <c r="CF41" s="520"/>
      <c r="CH41" s="520"/>
      <c r="CI41" s="520"/>
      <c r="CK41" s="520"/>
      <c r="CL41" s="520"/>
      <c r="CN41" s="520"/>
      <c r="CO41" s="520"/>
      <c r="CQ41" s="520"/>
      <c r="CR41" s="520"/>
      <c r="CT41" s="520"/>
      <c r="CU41" s="520"/>
      <c r="CW41" s="520"/>
      <c r="CX41" s="520"/>
      <c r="CZ41" s="520"/>
      <c r="DA41" s="520"/>
      <c r="DC41" s="520"/>
      <c r="DD41" s="520"/>
      <c r="DF41" s="520"/>
      <c r="DG41" s="520"/>
      <c r="DI41" s="520"/>
      <c r="DJ41" s="520"/>
      <c r="DL41" s="520"/>
      <c r="DM41" s="520"/>
    </row>
    <row r="42" customFormat="false" ht="11.25" hidden="false" customHeight="false" outlineLevel="0" collapsed="false">
      <c r="A42" s="524" t="n">
        <v>37653</v>
      </c>
      <c r="B42" s="519" t="n">
        <f aca="false">m1!C40</f>
        <v>0.37</v>
      </c>
      <c r="D42" s="524" t="n">
        <v>37653</v>
      </c>
      <c r="E42" s="519" t="n">
        <f aca="false">m1!K40</f>
        <v>0.52</v>
      </c>
      <c r="G42" s="524" t="n">
        <v>37653</v>
      </c>
      <c r="H42" s="519" t="n">
        <f aca="false">m1!O40</f>
        <v>0.58</v>
      </c>
      <c r="J42" s="524" t="n">
        <v>37653</v>
      </c>
      <c r="K42" s="519" t="n">
        <f aca="false">m1!N40</f>
        <v>0.55</v>
      </c>
      <c r="M42" s="524" t="n">
        <v>37653</v>
      </c>
      <c r="N42" s="519" t="n">
        <f aca="false">m1!H40</f>
        <v>0.55</v>
      </c>
      <c r="P42" s="524" t="n">
        <v>37653</v>
      </c>
      <c r="Q42" s="519" t="n">
        <f aca="false">m1!E40</f>
        <v>0.37</v>
      </c>
      <c r="S42" s="524" t="n">
        <v>37653</v>
      </c>
      <c r="T42" s="519" t="n">
        <f aca="false">B42</f>
        <v>0.37</v>
      </c>
      <c r="V42" s="524" t="n">
        <v>37653</v>
      </c>
      <c r="W42" s="519" t="n">
        <f aca="false">B42</f>
        <v>0.37</v>
      </c>
      <c r="Y42" s="524" t="n">
        <v>37653</v>
      </c>
      <c r="Z42" s="519" t="n">
        <f aca="false">m1!R40</f>
        <v>0.6</v>
      </c>
      <c r="AB42" s="524" t="n">
        <v>37653</v>
      </c>
      <c r="AC42" s="519" t="n">
        <f aca="false">m1!D40</f>
        <v>0.37</v>
      </c>
      <c r="AE42" s="524" t="n">
        <v>37653</v>
      </c>
      <c r="AF42" s="519" t="n">
        <f aca="false">m1!L40</f>
        <v>0.52</v>
      </c>
      <c r="AH42" s="524" t="n">
        <v>37653</v>
      </c>
      <c r="AI42" s="519" t="n">
        <f aca="false">m1!P40</f>
        <v>0.58</v>
      </c>
      <c r="AK42" s="524" t="n">
        <v>37653</v>
      </c>
      <c r="AL42" s="525" t="n">
        <f aca="false">m1!T40</f>
        <v>0.21</v>
      </c>
      <c r="AM42" s="524" t="n">
        <v>37653</v>
      </c>
      <c r="AN42" s="519" t="n">
        <f aca="false">m1!J40</f>
        <v>0.55</v>
      </c>
      <c r="AO42" s="524" t="n">
        <v>37653</v>
      </c>
      <c r="AP42" s="525" t="n">
        <v>0</v>
      </c>
      <c r="AQ42" s="524" t="n">
        <v>37653</v>
      </c>
      <c r="AR42" s="519" t="n">
        <f aca="false">m1!F40</f>
        <v>0.335</v>
      </c>
      <c r="AS42" s="524" t="n">
        <v>37653</v>
      </c>
      <c r="AT42" s="525" t="n">
        <v>0</v>
      </c>
      <c r="AU42" s="524" t="n">
        <v>37653</v>
      </c>
      <c r="AV42" s="519" t="n">
        <f aca="false">m1!Q40</f>
        <v>0.58</v>
      </c>
      <c r="AW42" s="524" t="n">
        <v>37653</v>
      </c>
      <c r="AX42" s="525" t="n">
        <v>0.005</v>
      </c>
      <c r="AY42" s="524" t="n">
        <v>37653</v>
      </c>
      <c r="AZ42" s="519" t="n">
        <f aca="false">m1!M40</f>
        <v>0.52</v>
      </c>
      <c r="BA42" s="524" t="n">
        <v>37653</v>
      </c>
      <c r="BB42" s="525" t="n">
        <v>0.005</v>
      </c>
      <c r="BC42" s="524" t="n">
        <v>37653</v>
      </c>
      <c r="BD42" s="519" t="n">
        <f aca="false">m1!I40</f>
        <v>0.55</v>
      </c>
      <c r="BE42" s="524" t="n">
        <v>37653</v>
      </c>
      <c r="BF42" s="525" t="n">
        <v>0.005</v>
      </c>
      <c r="BG42" s="524" t="n">
        <v>37653</v>
      </c>
      <c r="BH42" s="525" t="n">
        <v>0</v>
      </c>
      <c r="BI42" s="524" t="n">
        <v>37653</v>
      </c>
      <c r="BJ42" s="519" t="n">
        <f aca="false">m1!U40</f>
        <v>0.265</v>
      </c>
      <c r="BK42" s="524" t="n">
        <v>37653</v>
      </c>
      <c r="BL42" s="525" t="n">
        <v>0</v>
      </c>
      <c r="BM42" s="524" t="n">
        <v>37653</v>
      </c>
      <c r="BN42" s="519" t="n">
        <f aca="false">m1!V40</f>
        <v>0.328224</v>
      </c>
      <c r="BO42" s="524" t="n">
        <v>37653</v>
      </c>
      <c r="BP42" s="525" t="n">
        <v>0</v>
      </c>
      <c r="BQ42" s="520"/>
      <c r="BS42" s="520"/>
      <c r="BT42" s="520"/>
      <c r="BV42" s="520"/>
      <c r="BW42" s="520"/>
      <c r="BY42" s="520"/>
      <c r="BZ42" s="520"/>
      <c r="CB42" s="520"/>
      <c r="CC42" s="520"/>
      <c r="CE42" s="520"/>
      <c r="CF42" s="520"/>
      <c r="CH42" s="520"/>
      <c r="CI42" s="520"/>
      <c r="CK42" s="520"/>
      <c r="CL42" s="520"/>
      <c r="CN42" s="520"/>
      <c r="CO42" s="520"/>
      <c r="CQ42" s="520"/>
      <c r="CR42" s="520"/>
      <c r="CT42" s="520"/>
      <c r="CU42" s="520"/>
      <c r="CW42" s="520"/>
      <c r="CX42" s="520"/>
      <c r="CZ42" s="520"/>
      <c r="DA42" s="520"/>
      <c r="DC42" s="520"/>
      <c r="DD42" s="520"/>
      <c r="DF42" s="520"/>
      <c r="DG42" s="520"/>
      <c r="DI42" s="520"/>
      <c r="DJ42" s="520"/>
      <c r="DL42" s="520"/>
      <c r="DM42" s="520"/>
    </row>
    <row r="43" customFormat="false" ht="11.25" hidden="false" customHeight="false" outlineLevel="0" collapsed="false">
      <c r="A43" s="524" t="n">
        <v>37681</v>
      </c>
      <c r="B43" s="519" t="n">
        <f aca="false">m1!C41</f>
        <v>0.37</v>
      </c>
      <c r="D43" s="524" t="n">
        <v>37681</v>
      </c>
      <c r="E43" s="519" t="n">
        <f aca="false">m1!K41</f>
        <v>0.52</v>
      </c>
      <c r="G43" s="524" t="n">
        <v>37681</v>
      </c>
      <c r="H43" s="519" t="n">
        <f aca="false">m1!O41</f>
        <v>0.58</v>
      </c>
      <c r="J43" s="524" t="n">
        <v>37681</v>
      </c>
      <c r="K43" s="519" t="n">
        <f aca="false">m1!N41</f>
        <v>0.55</v>
      </c>
      <c r="M43" s="524" t="n">
        <v>37681</v>
      </c>
      <c r="N43" s="519" t="n">
        <f aca="false">m1!H41</f>
        <v>0.55</v>
      </c>
      <c r="P43" s="524" t="n">
        <v>37681</v>
      </c>
      <c r="Q43" s="519" t="n">
        <f aca="false">m1!E41</f>
        <v>0.37</v>
      </c>
      <c r="S43" s="524" t="n">
        <v>37681</v>
      </c>
      <c r="T43" s="519" t="n">
        <f aca="false">B43</f>
        <v>0.37</v>
      </c>
      <c r="V43" s="524" t="n">
        <v>37681</v>
      </c>
      <c r="W43" s="519" t="n">
        <f aca="false">B43</f>
        <v>0.37</v>
      </c>
      <c r="Y43" s="524" t="n">
        <v>37681</v>
      </c>
      <c r="Z43" s="519" t="n">
        <f aca="false">m1!R41</f>
        <v>0.6</v>
      </c>
      <c r="AB43" s="524" t="n">
        <v>37681</v>
      </c>
      <c r="AC43" s="519" t="n">
        <f aca="false">m1!D41</f>
        <v>0.37</v>
      </c>
      <c r="AE43" s="524" t="n">
        <v>37681</v>
      </c>
      <c r="AF43" s="519" t="n">
        <f aca="false">m1!L41</f>
        <v>0.52</v>
      </c>
      <c r="AH43" s="524" t="n">
        <v>37681</v>
      </c>
      <c r="AI43" s="519" t="n">
        <f aca="false">m1!P41</f>
        <v>0.58</v>
      </c>
      <c r="AK43" s="524" t="n">
        <v>37681</v>
      </c>
      <c r="AL43" s="525" t="n">
        <f aca="false">m1!T41</f>
        <v>0.21</v>
      </c>
      <c r="AM43" s="524" t="n">
        <v>37681</v>
      </c>
      <c r="AN43" s="519" t="n">
        <f aca="false">m1!J41</f>
        <v>0.55</v>
      </c>
      <c r="AO43" s="524" t="n">
        <v>37681</v>
      </c>
      <c r="AP43" s="525" t="n">
        <v>0</v>
      </c>
      <c r="AQ43" s="524" t="n">
        <v>37681</v>
      </c>
      <c r="AR43" s="519" t="n">
        <f aca="false">m1!F41</f>
        <v>0.335</v>
      </c>
      <c r="AS43" s="524" t="n">
        <v>37681</v>
      </c>
      <c r="AT43" s="525" t="n">
        <v>0</v>
      </c>
      <c r="AU43" s="524" t="n">
        <v>37681</v>
      </c>
      <c r="AV43" s="519" t="n">
        <f aca="false">m1!Q41</f>
        <v>0.58</v>
      </c>
      <c r="AW43" s="524" t="n">
        <v>37681</v>
      </c>
      <c r="AX43" s="525" t="n">
        <v>0.005</v>
      </c>
      <c r="AY43" s="524" t="n">
        <v>37681</v>
      </c>
      <c r="AZ43" s="519" t="n">
        <f aca="false">m1!M41</f>
        <v>0.52</v>
      </c>
      <c r="BA43" s="524" t="n">
        <v>37681</v>
      </c>
      <c r="BB43" s="525" t="n">
        <v>0.005</v>
      </c>
      <c r="BC43" s="524" t="n">
        <v>37681</v>
      </c>
      <c r="BD43" s="519" t="n">
        <f aca="false">m1!I41</f>
        <v>0.55</v>
      </c>
      <c r="BE43" s="524" t="n">
        <v>37681</v>
      </c>
      <c r="BF43" s="525" t="n">
        <v>0.005</v>
      </c>
      <c r="BG43" s="524" t="n">
        <v>37681</v>
      </c>
      <c r="BH43" s="525" t="n">
        <v>0</v>
      </c>
      <c r="BI43" s="524" t="n">
        <v>37681</v>
      </c>
      <c r="BJ43" s="519" t="n">
        <f aca="false">m1!U41</f>
        <v>0.265</v>
      </c>
      <c r="BK43" s="524" t="n">
        <v>37681</v>
      </c>
      <c r="BL43" s="525" t="n">
        <v>0</v>
      </c>
      <c r="BM43" s="524" t="n">
        <v>37681</v>
      </c>
      <c r="BN43" s="519" t="n">
        <f aca="false">m1!V41</f>
        <v>0.32384</v>
      </c>
      <c r="BO43" s="524" t="n">
        <v>37681</v>
      </c>
      <c r="BP43" s="525" t="n">
        <v>0</v>
      </c>
      <c r="BQ43" s="520"/>
      <c r="BS43" s="520"/>
      <c r="BT43" s="520"/>
      <c r="BV43" s="520"/>
      <c r="BW43" s="520"/>
      <c r="BY43" s="520"/>
      <c r="BZ43" s="520"/>
      <c r="CB43" s="520"/>
      <c r="CC43" s="520"/>
      <c r="CE43" s="520"/>
      <c r="CF43" s="520"/>
      <c r="CH43" s="520"/>
      <c r="CI43" s="520"/>
      <c r="CK43" s="520"/>
      <c r="CL43" s="520"/>
      <c r="CN43" s="520"/>
      <c r="CO43" s="520"/>
      <c r="CQ43" s="520"/>
      <c r="CR43" s="520"/>
      <c r="CT43" s="520"/>
      <c r="CU43" s="520"/>
      <c r="CW43" s="520"/>
      <c r="CX43" s="520"/>
      <c r="CZ43" s="520"/>
      <c r="DA43" s="520"/>
      <c r="DC43" s="520"/>
      <c r="DD43" s="520"/>
      <c r="DF43" s="520"/>
      <c r="DG43" s="520"/>
      <c r="DI43" s="520"/>
      <c r="DJ43" s="520"/>
      <c r="DL43" s="520"/>
      <c r="DM43" s="520"/>
    </row>
    <row r="44" customFormat="false" ht="11.25" hidden="false" customHeight="false" outlineLevel="0" collapsed="false">
      <c r="A44" s="524" t="n">
        <v>37712</v>
      </c>
      <c r="B44" s="519" t="n">
        <f aca="false">m1!C42</f>
        <v>0.165</v>
      </c>
      <c r="D44" s="524" t="n">
        <v>37712</v>
      </c>
      <c r="E44" s="519" t="n">
        <f aca="false">m1!K42</f>
        <v>0.185</v>
      </c>
      <c r="G44" s="524" t="n">
        <v>37712</v>
      </c>
      <c r="H44" s="519" t="n">
        <f aca="false">m1!O42</f>
        <v>0.165</v>
      </c>
      <c r="J44" s="524" t="n">
        <v>37712</v>
      </c>
      <c r="K44" s="519" t="n">
        <f aca="false">m1!N42</f>
        <v>0.205</v>
      </c>
      <c r="M44" s="524" t="n">
        <v>37712</v>
      </c>
      <c r="N44" s="519" t="n">
        <f aca="false">m1!H42</f>
        <v>0.165</v>
      </c>
      <c r="P44" s="524" t="n">
        <v>37712</v>
      </c>
      <c r="Q44" s="519" t="n">
        <f aca="false">m1!E42</f>
        <v>0.165</v>
      </c>
      <c r="S44" s="524" t="n">
        <v>37712</v>
      </c>
      <c r="T44" s="519" t="n">
        <f aca="false">B44</f>
        <v>0.165</v>
      </c>
      <c r="V44" s="524" t="n">
        <v>37712</v>
      </c>
      <c r="W44" s="519" t="n">
        <f aca="false">B44</f>
        <v>0.165</v>
      </c>
      <c r="Y44" s="524" t="n">
        <v>37712</v>
      </c>
      <c r="Z44" s="519" t="n">
        <f aca="false">m1!R42</f>
        <v>0.165</v>
      </c>
      <c r="AB44" s="524" t="n">
        <v>37712</v>
      </c>
      <c r="AC44" s="519" t="n">
        <f aca="false">m1!D42</f>
        <v>0.165</v>
      </c>
      <c r="AE44" s="524" t="n">
        <v>37712</v>
      </c>
      <c r="AF44" s="519" t="n">
        <f aca="false">m1!L42</f>
        <v>0.185</v>
      </c>
      <c r="AH44" s="524" t="n">
        <v>37712</v>
      </c>
      <c r="AI44" s="519" t="n">
        <f aca="false">m1!P42</f>
        <v>0.165</v>
      </c>
      <c r="AK44" s="524" t="n">
        <v>37712</v>
      </c>
      <c r="AL44" s="525" t="n">
        <f aca="false">m1!T42</f>
        <v>-0.035</v>
      </c>
      <c r="AM44" s="524" t="n">
        <v>37712</v>
      </c>
      <c r="AN44" s="519" t="n">
        <f aca="false">m1!J42</f>
        <v>0.165</v>
      </c>
      <c r="AO44" s="524" t="n">
        <v>37712</v>
      </c>
      <c r="AP44" s="525" t="n">
        <v>0</v>
      </c>
      <c r="AQ44" s="524" t="n">
        <v>37712</v>
      </c>
      <c r="AR44" s="519" t="n">
        <f aca="false">m1!F42</f>
        <v>0.13</v>
      </c>
      <c r="AS44" s="524" t="n">
        <v>37712</v>
      </c>
      <c r="AT44" s="525" t="n">
        <v>0</v>
      </c>
      <c r="AU44" s="524" t="n">
        <v>37712</v>
      </c>
      <c r="AV44" s="519" t="n">
        <f aca="false">m1!Q42</f>
        <v>0.165</v>
      </c>
      <c r="AW44" s="524" t="n">
        <v>37712</v>
      </c>
      <c r="AX44" s="525" t="n">
        <v>0.005</v>
      </c>
      <c r="AY44" s="524" t="n">
        <v>37712</v>
      </c>
      <c r="AZ44" s="519" t="n">
        <f aca="false">m1!M42</f>
        <v>0.185</v>
      </c>
      <c r="BA44" s="524" t="n">
        <v>37712</v>
      </c>
      <c r="BB44" s="525" t="n">
        <v>0.005</v>
      </c>
      <c r="BC44" s="524" t="n">
        <v>37712</v>
      </c>
      <c r="BD44" s="519" t="n">
        <f aca="false">m1!I42</f>
        <v>0.165</v>
      </c>
      <c r="BE44" s="524" t="n">
        <v>37712</v>
      </c>
      <c r="BF44" s="525" t="n">
        <v>0.005</v>
      </c>
      <c r="BG44" s="524" t="n">
        <v>37712</v>
      </c>
      <c r="BH44" s="525" t="n">
        <v>0</v>
      </c>
      <c r="BI44" s="524" t="n">
        <v>37712</v>
      </c>
      <c r="BJ44" s="519" t="n">
        <f aca="false">m1!U42</f>
        <v>0.02</v>
      </c>
      <c r="BK44" s="524" t="n">
        <v>37712</v>
      </c>
      <c r="BL44" s="525" t="n">
        <v>0</v>
      </c>
      <c r="BM44" s="524" t="n">
        <v>37712</v>
      </c>
      <c r="BN44" s="519" t="n">
        <f aca="false">m1!V42</f>
        <v>0.165</v>
      </c>
      <c r="BO44" s="524" t="n">
        <v>37712</v>
      </c>
      <c r="BP44" s="525" t="n">
        <v>0</v>
      </c>
      <c r="BQ44" s="520"/>
      <c r="BS44" s="520"/>
      <c r="BT44" s="520"/>
      <c r="BV44" s="520"/>
      <c r="BW44" s="520"/>
      <c r="BY44" s="520"/>
      <c r="BZ44" s="520"/>
      <c r="CB44" s="520"/>
      <c r="CC44" s="520"/>
      <c r="CE44" s="520"/>
      <c r="CF44" s="520"/>
      <c r="CH44" s="520"/>
      <c r="CI44" s="520"/>
      <c r="CK44" s="520"/>
      <c r="CL44" s="520"/>
      <c r="CN44" s="520"/>
      <c r="CO44" s="520"/>
      <c r="CQ44" s="520"/>
      <c r="CR44" s="520"/>
      <c r="CT44" s="520"/>
      <c r="CU44" s="520"/>
      <c r="CW44" s="520"/>
      <c r="CX44" s="520"/>
      <c r="CZ44" s="520"/>
      <c r="DA44" s="520"/>
      <c r="DC44" s="520"/>
      <c r="DD44" s="520"/>
      <c r="DF44" s="520"/>
      <c r="DG44" s="520"/>
      <c r="DI44" s="520"/>
      <c r="DJ44" s="520"/>
      <c r="DL44" s="520"/>
      <c r="DM44" s="520"/>
    </row>
    <row r="45" customFormat="false" ht="11.25" hidden="false" customHeight="false" outlineLevel="0" collapsed="false">
      <c r="A45" s="524" t="n">
        <v>37742</v>
      </c>
      <c r="B45" s="519" t="n">
        <f aca="false">m1!C43</f>
        <v>0.165</v>
      </c>
      <c r="D45" s="524" t="n">
        <v>37742</v>
      </c>
      <c r="E45" s="519" t="n">
        <f aca="false">m1!K43</f>
        <v>0.185</v>
      </c>
      <c r="G45" s="524" t="n">
        <v>37742</v>
      </c>
      <c r="H45" s="519" t="n">
        <f aca="false">m1!O43</f>
        <v>0.165</v>
      </c>
      <c r="J45" s="524" t="n">
        <v>37742</v>
      </c>
      <c r="K45" s="519" t="n">
        <f aca="false">m1!N43</f>
        <v>0.205</v>
      </c>
      <c r="M45" s="524" t="n">
        <v>37742</v>
      </c>
      <c r="N45" s="519" t="n">
        <f aca="false">m1!H43</f>
        <v>0.165</v>
      </c>
      <c r="P45" s="524" t="n">
        <v>37742</v>
      </c>
      <c r="Q45" s="519" t="n">
        <f aca="false">m1!E43</f>
        <v>0.165</v>
      </c>
      <c r="S45" s="524" t="n">
        <v>37742</v>
      </c>
      <c r="T45" s="519" t="n">
        <f aca="false">B45</f>
        <v>0.165</v>
      </c>
      <c r="V45" s="524" t="n">
        <v>37742</v>
      </c>
      <c r="W45" s="519" t="n">
        <f aca="false">B45</f>
        <v>0.165</v>
      </c>
      <c r="Y45" s="524" t="n">
        <v>37742</v>
      </c>
      <c r="Z45" s="519" t="n">
        <f aca="false">m1!R43</f>
        <v>0.165</v>
      </c>
      <c r="AB45" s="524" t="n">
        <v>37742</v>
      </c>
      <c r="AC45" s="519" t="n">
        <f aca="false">m1!D43</f>
        <v>0.165</v>
      </c>
      <c r="AE45" s="524" t="n">
        <v>37742</v>
      </c>
      <c r="AF45" s="519" t="n">
        <f aca="false">m1!L43</f>
        <v>0.185</v>
      </c>
      <c r="AH45" s="524" t="n">
        <v>37742</v>
      </c>
      <c r="AI45" s="519" t="n">
        <f aca="false">m1!P43</f>
        <v>0.165</v>
      </c>
      <c r="AK45" s="524" t="n">
        <v>37742</v>
      </c>
      <c r="AL45" s="525" t="n">
        <f aca="false">m1!T43</f>
        <v>-0.035</v>
      </c>
      <c r="AM45" s="524" t="n">
        <v>37742</v>
      </c>
      <c r="AN45" s="519" t="n">
        <f aca="false">m1!J43</f>
        <v>0.165</v>
      </c>
      <c r="AO45" s="524" t="n">
        <v>37742</v>
      </c>
      <c r="AP45" s="525" t="n">
        <v>0</v>
      </c>
      <c r="AQ45" s="524" t="n">
        <v>37742</v>
      </c>
      <c r="AR45" s="519" t="n">
        <f aca="false">m1!F43</f>
        <v>0.13</v>
      </c>
      <c r="AS45" s="524" t="n">
        <v>37742</v>
      </c>
      <c r="AT45" s="525" t="n">
        <v>0</v>
      </c>
      <c r="AU45" s="524" t="n">
        <v>37742</v>
      </c>
      <c r="AV45" s="519" t="n">
        <f aca="false">m1!Q43</f>
        <v>0.165</v>
      </c>
      <c r="AW45" s="524" t="n">
        <v>37742</v>
      </c>
      <c r="AX45" s="525" t="n">
        <v>0.005</v>
      </c>
      <c r="AY45" s="524" t="n">
        <v>37742</v>
      </c>
      <c r="AZ45" s="519" t="n">
        <f aca="false">m1!M43</f>
        <v>0.185</v>
      </c>
      <c r="BA45" s="524" t="n">
        <v>37742</v>
      </c>
      <c r="BB45" s="525" t="n">
        <v>0.005</v>
      </c>
      <c r="BC45" s="524" t="n">
        <v>37742</v>
      </c>
      <c r="BD45" s="519" t="n">
        <f aca="false">m1!I43</f>
        <v>0.165</v>
      </c>
      <c r="BE45" s="524" t="n">
        <v>37742</v>
      </c>
      <c r="BF45" s="525" t="n">
        <v>0.005</v>
      </c>
      <c r="BG45" s="524" t="n">
        <v>37742</v>
      </c>
      <c r="BH45" s="525" t="n">
        <v>0</v>
      </c>
      <c r="BI45" s="524" t="n">
        <v>37742</v>
      </c>
      <c r="BJ45" s="519" t="n">
        <f aca="false">m1!U43</f>
        <v>0.02</v>
      </c>
      <c r="BK45" s="524" t="n">
        <v>37742</v>
      </c>
      <c r="BL45" s="525" t="n">
        <v>0</v>
      </c>
      <c r="BM45" s="524" t="n">
        <v>37742</v>
      </c>
      <c r="BN45" s="519" t="n">
        <f aca="false">m1!V43</f>
        <v>0.155</v>
      </c>
      <c r="BO45" s="524" t="n">
        <v>37742</v>
      </c>
      <c r="BP45" s="525" t="n">
        <v>0</v>
      </c>
      <c r="BQ45" s="520"/>
      <c r="BS45" s="520"/>
      <c r="BT45" s="520"/>
      <c r="BV45" s="520"/>
      <c r="BW45" s="520"/>
      <c r="BY45" s="520"/>
      <c r="BZ45" s="520"/>
      <c r="CB45" s="520"/>
      <c r="CC45" s="520"/>
      <c r="CE45" s="520"/>
      <c r="CF45" s="520"/>
      <c r="CH45" s="520"/>
      <c r="CI45" s="520"/>
      <c r="CK45" s="520"/>
      <c r="CL45" s="520"/>
      <c r="CN45" s="520"/>
      <c r="CO45" s="520"/>
      <c r="CQ45" s="520"/>
      <c r="CR45" s="520"/>
      <c r="CT45" s="520"/>
      <c r="CU45" s="520"/>
      <c r="CW45" s="520"/>
      <c r="CX45" s="520"/>
      <c r="CZ45" s="520"/>
      <c r="DA45" s="520"/>
      <c r="DC45" s="520"/>
      <c r="DD45" s="520"/>
      <c r="DF45" s="520"/>
      <c r="DG45" s="520"/>
      <c r="DI45" s="520"/>
      <c r="DJ45" s="520"/>
      <c r="DL45" s="520"/>
      <c r="DM45" s="520"/>
    </row>
    <row r="46" customFormat="false" ht="11.25" hidden="false" customHeight="false" outlineLevel="0" collapsed="false">
      <c r="A46" s="524" t="n">
        <v>37773</v>
      </c>
      <c r="B46" s="519" t="n">
        <f aca="false">m1!C44</f>
        <v>0.165</v>
      </c>
      <c r="D46" s="524" t="n">
        <v>37773</v>
      </c>
      <c r="E46" s="519" t="n">
        <f aca="false">m1!K44</f>
        <v>0.185</v>
      </c>
      <c r="G46" s="524" t="n">
        <v>37773</v>
      </c>
      <c r="H46" s="519" t="n">
        <f aca="false">m1!O44</f>
        <v>0.165</v>
      </c>
      <c r="J46" s="524" t="n">
        <v>37773</v>
      </c>
      <c r="K46" s="519" t="n">
        <f aca="false">m1!N44</f>
        <v>0.205</v>
      </c>
      <c r="M46" s="524" t="n">
        <v>37773</v>
      </c>
      <c r="N46" s="519" t="n">
        <f aca="false">m1!H44</f>
        <v>0.165</v>
      </c>
      <c r="P46" s="524" t="n">
        <v>37773</v>
      </c>
      <c r="Q46" s="519" t="n">
        <f aca="false">m1!E44</f>
        <v>0.165</v>
      </c>
      <c r="S46" s="524" t="n">
        <v>37773</v>
      </c>
      <c r="T46" s="519" t="n">
        <f aca="false">B46</f>
        <v>0.165</v>
      </c>
      <c r="V46" s="524" t="n">
        <v>37773</v>
      </c>
      <c r="W46" s="519" t="n">
        <f aca="false">B46</f>
        <v>0.165</v>
      </c>
      <c r="Y46" s="524" t="n">
        <v>37773</v>
      </c>
      <c r="Z46" s="519" t="n">
        <f aca="false">m1!R44</f>
        <v>0.165</v>
      </c>
      <c r="AB46" s="524" t="n">
        <v>37773</v>
      </c>
      <c r="AC46" s="519" t="n">
        <f aca="false">m1!D44</f>
        <v>0.165</v>
      </c>
      <c r="AE46" s="524" t="n">
        <v>37773</v>
      </c>
      <c r="AF46" s="519" t="n">
        <f aca="false">m1!L44</f>
        <v>0.185</v>
      </c>
      <c r="AH46" s="524" t="n">
        <v>37773</v>
      </c>
      <c r="AI46" s="519" t="n">
        <f aca="false">m1!P44</f>
        <v>0.165</v>
      </c>
      <c r="AK46" s="524" t="n">
        <v>37773</v>
      </c>
      <c r="AL46" s="525" t="n">
        <f aca="false">m1!T44</f>
        <v>-0.035</v>
      </c>
      <c r="AM46" s="524" t="n">
        <v>37773</v>
      </c>
      <c r="AN46" s="519" t="n">
        <f aca="false">m1!J44</f>
        <v>0.165</v>
      </c>
      <c r="AO46" s="524" t="n">
        <v>37773</v>
      </c>
      <c r="AP46" s="525" t="n">
        <v>0</v>
      </c>
      <c r="AQ46" s="524" t="n">
        <v>37773</v>
      </c>
      <c r="AR46" s="519" t="n">
        <f aca="false">m1!F44</f>
        <v>0.13</v>
      </c>
      <c r="AS46" s="524" t="n">
        <v>37773</v>
      </c>
      <c r="AT46" s="525" t="n">
        <v>0</v>
      </c>
      <c r="AU46" s="524" t="n">
        <v>37773</v>
      </c>
      <c r="AV46" s="519" t="n">
        <f aca="false">m1!Q44</f>
        <v>0.165</v>
      </c>
      <c r="AW46" s="524" t="n">
        <v>37773</v>
      </c>
      <c r="AX46" s="525" t="n">
        <v>0.005</v>
      </c>
      <c r="AY46" s="524" t="n">
        <v>37773</v>
      </c>
      <c r="AZ46" s="519" t="n">
        <f aca="false">m1!M44</f>
        <v>0.185</v>
      </c>
      <c r="BA46" s="524" t="n">
        <v>37773</v>
      </c>
      <c r="BB46" s="525" t="n">
        <v>0.005</v>
      </c>
      <c r="BC46" s="524" t="n">
        <v>37773</v>
      </c>
      <c r="BD46" s="519" t="n">
        <f aca="false">m1!I44</f>
        <v>0.165</v>
      </c>
      <c r="BE46" s="524" t="n">
        <v>37773</v>
      </c>
      <c r="BF46" s="525" t="n">
        <v>0.005</v>
      </c>
      <c r="BG46" s="524" t="n">
        <v>37773</v>
      </c>
      <c r="BH46" s="525" t="n">
        <v>0</v>
      </c>
      <c r="BI46" s="524" t="n">
        <v>37773</v>
      </c>
      <c r="BJ46" s="519" t="n">
        <f aca="false">m1!U44</f>
        <v>0.02</v>
      </c>
      <c r="BK46" s="524" t="n">
        <v>37773</v>
      </c>
      <c r="BL46" s="525" t="n">
        <v>0</v>
      </c>
      <c r="BM46" s="524" t="n">
        <v>37773</v>
      </c>
      <c r="BN46" s="519" t="n">
        <f aca="false">m1!V44</f>
        <v>0.15</v>
      </c>
      <c r="BO46" s="524" t="n">
        <v>37773</v>
      </c>
      <c r="BP46" s="525" t="n">
        <v>0</v>
      </c>
      <c r="BQ46" s="520"/>
      <c r="BS46" s="520"/>
      <c r="BT46" s="520"/>
      <c r="BV46" s="520"/>
      <c r="BW46" s="520"/>
      <c r="BY46" s="520"/>
      <c r="BZ46" s="520"/>
      <c r="CB46" s="520"/>
      <c r="CC46" s="520"/>
      <c r="CE46" s="520"/>
      <c r="CF46" s="520"/>
      <c r="CH46" s="520"/>
      <c r="CI46" s="520"/>
      <c r="CK46" s="520"/>
      <c r="CL46" s="520"/>
      <c r="CN46" s="520"/>
      <c r="CO46" s="520"/>
      <c r="CQ46" s="520"/>
      <c r="CR46" s="520"/>
      <c r="CT46" s="520"/>
      <c r="CU46" s="520"/>
      <c r="CW46" s="520"/>
      <c r="CX46" s="520"/>
      <c r="CZ46" s="520"/>
      <c r="DA46" s="520"/>
      <c r="DC46" s="520"/>
      <c r="DD46" s="520"/>
      <c r="DF46" s="520"/>
      <c r="DG46" s="520"/>
      <c r="DI46" s="520"/>
      <c r="DJ46" s="520"/>
      <c r="DL46" s="520"/>
      <c r="DM46" s="520"/>
    </row>
    <row r="47" customFormat="false" ht="11.25" hidden="false" customHeight="false" outlineLevel="0" collapsed="false">
      <c r="A47" s="524" t="n">
        <v>37803</v>
      </c>
      <c r="B47" s="519" t="n">
        <f aca="false">m1!C45</f>
        <v>0.165</v>
      </c>
      <c r="D47" s="524" t="n">
        <v>37803</v>
      </c>
      <c r="E47" s="519" t="n">
        <f aca="false">m1!K45</f>
        <v>0.185</v>
      </c>
      <c r="G47" s="524" t="n">
        <v>37803</v>
      </c>
      <c r="H47" s="519" t="n">
        <f aca="false">m1!O45</f>
        <v>0.165</v>
      </c>
      <c r="J47" s="524" t="n">
        <v>37803</v>
      </c>
      <c r="K47" s="519" t="n">
        <f aca="false">m1!N45</f>
        <v>0.205</v>
      </c>
      <c r="M47" s="524" t="n">
        <v>37803</v>
      </c>
      <c r="N47" s="519" t="n">
        <f aca="false">m1!H45</f>
        <v>0.165</v>
      </c>
      <c r="P47" s="524" t="n">
        <v>37803</v>
      </c>
      <c r="Q47" s="519" t="n">
        <f aca="false">m1!E45</f>
        <v>0.165</v>
      </c>
      <c r="S47" s="524" t="n">
        <v>37803</v>
      </c>
      <c r="T47" s="519" t="n">
        <f aca="false">B47</f>
        <v>0.165</v>
      </c>
      <c r="V47" s="524" t="n">
        <v>37803</v>
      </c>
      <c r="W47" s="519" t="n">
        <f aca="false">B47</f>
        <v>0.165</v>
      </c>
      <c r="Y47" s="524" t="n">
        <v>37803</v>
      </c>
      <c r="Z47" s="519" t="n">
        <f aca="false">m1!R45</f>
        <v>0.165</v>
      </c>
      <c r="AB47" s="524" t="n">
        <v>37803</v>
      </c>
      <c r="AC47" s="519" t="n">
        <f aca="false">m1!D45</f>
        <v>0.165</v>
      </c>
      <c r="AE47" s="524" t="n">
        <v>37803</v>
      </c>
      <c r="AF47" s="519" t="n">
        <f aca="false">m1!L45</f>
        <v>0.185</v>
      </c>
      <c r="AH47" s="524" t="n">
        <v>37803</v>
      </c>
      <c r="AI47" s="519" t="n">
        <f aca="false">m1!P45</f>
        <v>0.165</v>
      </c>
      <c r="AK47" s="524" t="n">
        <v>37803</v>
      </c>
      <c r="AL47" s="525" t="n">
        <f aca="false">m1!T45</f>
        <v>-0.035</v>
      </c>
      <c r="AM47" s="524" t="n">
        <v>37803</v>
      </c>
      <c r="AN47" s="519" t="n">
        <f aca="false">m1!J45</f>
        <v>0.165</v>
      </c>
      <c r="AO47" s="524" t="n">
        <v>37803</v>
      </c>
      <c r="AP47" s="525" t="n">
        <v>0</v>
      </c>
      <c r="AQ47" s="524" t="n">
        <v>37803</v>
      </c>
      <c r="AR47" s="519" t="n">
        <f aca="false">m1!F45</f>
        <v>0.13</v>
      </c>
      <c r="AS47" s="524" t="n">
        <v>37803</v>
      </c>
      <c r="AT47" s="525" t="n">
        <v>0</v>
      </c>
      <c r="AU47" s="524" t="n">
        <v>37803</v>
      </c>
      <c r="AV47" s="519" t="n">
        <f aca="false">m1!Q45</f>
        <v>0.165</v>
      </c>
      <c r="AW47" s="524" t="n">
        <v>37803</v>
      </c>
      <c r="AX47" s="525" t="n">
        <v>0.005</v>
      </c>
      <c r="AY47" s="524" t="n">
        <v>37803</v>
      </c>
      <c r="AZ47" s="519" t="n">
        <f aca="false">m1!M45</f>
        <v>0.185</v>
      </c>
      <c r="BA47" s="524" t="n">
        <v>37803</v>
      </c>
      <c r="BB47" s="525" t="n">
        <v>0.005</v>
      </c>
      <c r="BC47" s="524" t="n">
        <v>37803</v>
      </c>
      <c r="BD47" s="519" t="n">
        <f aca="false">m1!I45</f>
        <v>0.165</v>
      </c>
      <c r="BE47" s="524" t="n">
        <v>37803</v>
      </c>
      <c r="BF47" s="525" t="n">
        <v>0.005</v>
      </c>
      <c r="BG47" s="524" t="n">
        <v>37803</v>
      </c>
      <c r="BH47" s="525" t="n">
        <v>0</v>
      </c>
      <c r="BI47" s="524" t="n">
        <v>37803</v>
      </c>
      <c r="BJ47" s="519" t="n">
        <f aca="false">m1!U45</f>
        <v>0.02</v>
      </c>
      <c r="BK47" s="524" t="n">
        <v>37803</v>
      </c>
      <c r="BL47" s="525" t="n">
        <v>0</v>
      </c>
      <c r="BM47" s="524" t="n">
        <v>37803</v>
      </c>
      <c r="BN47" s="519" t="n">
        <f aca="false">m1!V45</f>
        <v>0.14</v>
      </c>
      <c r="BO47" s="524" t="n">
        <v>37803</v>
      </c>
      <c r="BP47" s="525" t="n">
        <v>0</v>
      </c>
      <c r="BQ47" s="520"/>
      <c r="BS47" s="520"/>
      <c r="BT47" s="520"/>
      <c r="BV47" s="520"/>
      <c r="BW47" s="520"/>
      <c r="BY47" s="520"/>
      <c r="BZ47" s="520"/>
      <c r="CB47" s="520"/>
      <c r="CC47" s="520"/>
      <c r="CE47" s="520"/>
      <c r="CF47" s="520"/>
      <c r="CH47" s="520"/>
      <c r="CI47" s="520"/>
      <c r="CK47" s="520"/>
      <c r="CL47" s="520"/>
      <c r="CN47" s="520"/>
      <c r="CO47" s="520"/>
      <c r="CQ47" s="520"/>
      <c r="CR47" s="520"/>
      <c r="CT47" s="520"/>
      <c r="CU47" s="520"/>
      <c r="CW47" s="520"/>
      <c r="CX47" s="520"/>
      <c r="CZ47" s="520"/>
      <c r="DA47" s="520"/>
      <c r="DC47" s="520"/>
      <c r="DD47" s="520"/>
      <c r="DF47" s="520"/>
      <c r="DG47" s="520"/>
      <c r="DI47" s="520"/>
      <c r="DJ47" s="520"/>
      <c r="DL47" s="520"/>
      <c r="DM47" s="520"/>
    </row>
    <row r="48" customFormat="false" ht="11.25" hidden="false" customHeight="false" outlineLevel="0" collapsed="false">
      <c r="A48" s="524" t="n">
        <v>37834</v>
      </c>
      <c r="B48" s="519" t="n">
        <f aca="false">m1!C46</f>
        <v>0.165</v>
      </c>
      <c r="D48" s="524" t="n">
        <v>37834</v>
      </c>
      <c r="E48" s="519" t="n">
        <f aca="false">m1!K46</f>
        <v>0.185</v>
      </c>
      <c r="G48" s="524" t="n">
        <v>37834</v>
      </c>
      <c r="H48" s="519" t="n">
        <f aca="false">m1!O46</f>
        <v>0.165</v>
      </c>
      <c r="J48" s="524" t="n">
        <v>37834</v>
      </c>
      <c r="K48" s="519" t="n">
        <f aca="false">m1!N46</f>
        <v>0.205</v>
      </c>
      <c r="M48" s="524" t="n">
        <v>37834</v>
      </c>
      <c r="N48" s="519" t="n">
        <f aca="false">m1!H46</f>
        <v>0.165</v>
      </c>
      <c r="P48" s="524" t="n">
        <v>37834</v>
      </c>
      <c r="Q48" s="519" t="n">
        <f aca="false">m1!E46</f>
        <v>0.165</v>
      </c>
      <c r="S48" s="524" t="n">
        <v>37834</v>
      </c>
      <c r="T48" s="519" t="n">
        <f aca="false">B48</f>
        <v>0.165</v>
      </c>
      <c r="V48" s="524" t="n">
        <v>37834</v>
      </c>
      <c r="W48" s="519" t="n">
        <f aca="false">B48</f>
        <v>0.165</v>
      </c>
      <c r="Y48" s="524" t="n">
        <v>37834</v>
      </c>
      <c r="Z48" s="519" t="n">
        <f aca="false">m1!R46</f>
        <v>0.165</v>
      </c>
      <c r="AB48" s="524" t="n">
        <v>37834</v>
      </c>
      <c r="AC48" s="519" t="n">
        <f aca="false">m1!D46</f>
        <v>0.165</v>
      </c>
      <c r="AE48" s="524" t="n">
        <v>37834</v>
      </c>
      <c r="AF48" s="519" t="n">
        <f aca="false">m1!L46</f>
        <v>0.185</v>
      </c>
      <c r="AH48" s="524" t="n">
        <v>37834</v>
      </c>
      <c r="AI48" s="519" t="n">
        <f aca="false">m1!P46</f>
        <v>0.165</v>
      </c>
      <c r="AK48" s="524" t="n">
        <v>37834</v>
      </c>
      <c r="AL48" s="525" t="n">
        <f aca="false">m1!T46</f>
        <v>-0.035</v>
      </c>
      <c r="AM48" s="524" t="n">
        <v>37834</v>
      </c>
      <c r="AN48" s="519" t="n">
        <f aca="false">m1!J46</f>
        <v>0.165</v>
      </c>
      <c r="AO48" s="524" t="n">
        <v>37834</v>
      </c>
      <c r="AP48" s="525" t="n">
        <v>0</v>
      </c>
      <c r="AQ48" s="524" t="n">
        <v>37834</v>
      </c>
      <c r="AR48" s="519" t="n">
        <f aca="false">m1!F46</f>
        <v>0.13</v>
      </c>
      <c r="AS48" s="524" t="n">
        <v>37834</v>
      </c>
      <c r="AT48" s="525" t="n">
        <v>0</v>
      </c>
      <c r="AU48" s="524" t="n">
        <v>37834</v>
      </c>
      <c r="AV48" s="519" t="n">
        <f aca="false">m1!Q46</f>
        <v>0.165</v>
      </c>
      <c r="AW48" s="524" t="n">
        <v>37834</v>
      </c>
      <c r="AX48" s="525" t="n">
        <v>0.005</v>
      </c>
      <c r="AY48" s="524" t="n">
        <v>37834</v>
      </c>
      <c r="AZ48" s="519" t="n">
        <f aca="false">m1!M46</f>
        <v>0.185</v>
      </c>
      <c r="BA48" s="524" t="n">
        <v>37834</v>
      </c>
      <c r="BB48" s="525" t="n">
        <v>0.005</v>
      </c>
      <c r="BC48" s="524" t="n">
        <v>37834</v>
      </c>
      <c r="BD48" s="519" t="n">
        <f aca="false">m1!I46</f>
        <v>0.165</v>
      </c>
      <c r="BE48" s="524" t="n">
        <v>37834</v>
      </c>
      <c r="BF48" s="525" t="n">
        <v>0.005</v>
      </c>
      <c r="BG48" s="524" t="n">
        <v>37834</v>
      </c>
      <c r="BH48" s="525" t="n">
        <v>0</v>
      </c>
      <c r="BI48" s="524" t="n">
        <v>37834</v>
      </c>
      <c r="BJ48" s="519" t="n">
        <f aca="false">m1!U46</f>
        <v>0.02</v>
      </c>
      <c r="BK48" s="524" t="n">
        <v>37834</v>
      </c>
      <c r="BL48" s="525" t="n">
        <v>0</v>
      </c>
      <c r="BM48" s="524" t="n">
        <v>37834</v>
      </c>
      <c r="BN48" s="519" t="n">
        <f aca="false">m1!V46</f>
        <v>0.1375</v>
      </c>
      <c r="BO48" s="524" t="n">
        <v>37834</v>
      </c>
      <c r="BP48" s="525" t="n">
        <v>0</v>
      </c>
      <c r="BQ48" s="520"/>
      <c r="BS48" s="520"/>
      <c r="BT48" s="520"/>
      <c r="BV48" s="520"/>
      <c r="BW48" s="520"/>
      <c r="BY48" s="520"/>
      <c r="BZ48" s="520"/>
      <c r="CB48" s="520"/>
      <c r="CC48" s="520"/>
      <c r="CE48" s="520"/>
      <c r="CF48" s="520"/>
      <c r="CH48" s="520"/>
      <c r="CI48" s="520"/>
      <c r="CK48" s="520"/>
      <c r="CL48" s="520"/>
      <c r="CN48" s="520"/>
      <c r="CO48" s="520"/>
      <c r="CQ48" s="520"/>
      <c r="CR48" s="520"/>
      <c r="CT48" s="520"/>
      <c r="CU48" s="520"/>
      <c r="CW48" s="520"/>
      <c r="CX48" s="520"/>
      <c r="CZ48" s="520"/>
      <c r="DA48" s="520"/>
      <c r="DC48" s="520"/>
      <c r="DD48" s="520"/>
      <c r="DF48" s="520"/>
      <c r="DG48" s="520"/>
      <c r="DI48" s="520"/>
      <c r="DJ48" s="520"/>
      <c r="DL48" s="520"/>
      <c r="DM48" s="520"/>
    </row>
    <row r="49" customFormat="false" ht="11.25" hidden="false" customHeight="false" outlineLevel="0" collapsed="false">
      <c r="A49" s="524" t="n">
        <v>37865</v>
      </c>
      <c r="B49" s="519" t="n">
        <f aca="false">m1!C47</f>
        <v>0.165</v>
      </c>
      <c r="D49" s="524" t="n">
        <v>37865</v>
      </c>
      <c r="E49" s="519" t="n">
        <f aca="false">m1!K47</f>
        <v>0.185</v>
      </c>
      <c r="G49" s="524" t="n">
        <v>37865</v>
      </c>
      <c r="H49" s="519" t="n">
        <f aca="false">m1!O47</f>
        <v>0.165</v>
      </c>
      <c r="J49" s="524" t="n">
        <v>37865</v>
      </c>
      <c r="K49" s="519" t="n">
        <f aca="false">m1!N47</f>
        <v>0.205</v>
      </c>
      <c r="M49" s="524" t="n">
        <v>37865</v>
      </c>
      <c r="N49" s="519" t="n">
        <f aca="false">m1!H47</f>
        <v>0.165</v>
      </c>
      <c r="P49" s="524" t="n">
        <v>37865</v>
      </c>
      <c r="Q49" s="519" t="n">
        <f aca="false">m1!E47</f>
        <v>0.165</v>
      </c>
      <c r="S49" s="524" t="n">
        <v>37865</v>
      </c>
      <c r="T49" s="519" t="n">
        <f aca="false">B49</f>
        <v>0.165</v>
      </c>
      <c r="V49" s="524" t="n">
        <v>37865</v>
      </c>
      <c r="W49" s="519" t="n">
        <f aca="false">B49</f>
        <v>0.165</v>
      </c>
      <c r="Y49" s="524" t="n">
        <v>37865</v>
      </c>
      <c r="Z49" s="519" t="n">
        <f aca="false">m1!R47</f>
        <v>0.165</v>
      </c>
      <c r="AB49" s="524" t="n">
        <v>37865</v>
      </c>
      <c r="AC49" s="519" t="n">
        <f aca="false">m1!D47</f>
        <v>0.165</v>
      </c>
      <c r="AE49" s="524" t="n">
        <v>37865</v>
      </c>
      <c r="AF49" s="519" t="n">
        <f aca="false">m1!L47</f>
        <v>0.185</v>
      </c>
      <c r="AH49" s="524" t="n">
        <v>37865</v>
      </c>
      <c r="AI49" s="519" t="n">
        <f aca="false">m1!P47</f>
        <v>0.165</v>
      </c>
      <c r="AK49" s="524" t="n">
        <v>37865</v>
      </c>
      <c r="AL49" s="525" t="n">
        <f aca="false">m1!T47</f>
        <v>-0.035</v>
      </c>
      <c r="AM49" s="524" t="n">
        <v>37865</v>
      </c>
      <c r="AN49" s="519" t="n">
        <f aca="false">m1!J47</f>
        <v>0.165</v>
      </c>
      <c r="AO49" s="524" t="n">
        <v>37865</v>
      </c>
      <c r="AP49" s="525" t="n">
        <v>0</v>
      </c>
      <c r="AQ49" s="524" t="n">
        <v>37865</v>
      </c>
      <c r="AR49" s="519" t="n">
        <f aca="false">m1!F47</f>
        <v>0.13</v>
      </c>
      <c r="AS49" s="524" t="n">
        <v>37865</v>
      </c>
      <c r="AT49" s="525" t="n">
        <v>0</v>
      </c>
      <c r="AU49" s="524" t="n">
        <v>37865</v>
      </c>
      <c r="AV49" s="519" t="n">
        <f aca="false">m1!Q47</f>
        <v>0.165</v>
      </c>
      <c r="AW49" s="524" t="n">
        <v>37865</v>
      </c>
      <c r="AX49" s="525" t="n">
        <v>0.005</v>
      </c>
      <c r="AY49" s="524" t="n">
        <v>37865</v>
      </c>
      <c r="AZ49" s="519" t="n">
        <f aca="false">m1!M47</f>
        <v>0.185</v>
      </c>
      <c r="BA49" s="524" t="n">
        <v>37865</v>
      </c>
      <c r="BB49" s="525" t="n">
        <v>0.005</v>
      </c>
      <c r="BC49" s="524" t="n">
        <v>37865</v>
      </c>
      <c r="BD49" s="519" t="n">
        <f aca="false">m1!I47</f>
        <v>0.165</v>
      </c>
      <c r="BE49" s="524" t="n">
        <v>37865</v>
      </c>
      <c r="BF49" s="525" t="n">
        <v>0.005</v>
      </c>
      <c r="BG49" s="524" t="n">
        <v>37865</v>
      </c>
      <c r="BH49" s="525" t="n">
        <v>0</v>
      </c>
      <c r="BI49" s="524" t="n">
        <v>37865</v>
      </c>
      <c r="BJ49" s="519" t="n">
        <f aca="false">m1!U47</f>
        <v>0.02</v>
      </c>
      <c r="BK49" s="524" t="n">
        <v>37865</v>
      </c>
      <c r="BL49" s="525" t="n">
        <v>0</v>
      </c>
      <c r="BM49" s="524" t="n">
        <v>37865</v>
      </c>
      <c r="BN49" s="519" t="n">
        <f aca="false">m1!V47</f>
        <v>0.135</v>
      </c>
      <c r="BO49" s="524" t="n">
        <v>37865</v>
      </c>
      <c r="BP49" s="525" t="n">
        <v>0</v>
      </c>
      <c r="BQ49" s="520"/>
      <c r="BS49" s="520"/>
      <c r="BT49" s="520"/>
      <c r="BV49" s="520"/>
      <c r="BW49" s="520"/>
      <c r="BY49" s="520"/>
      <c r="BZ49" s="520"/>
      <c r="CB49" s="520"/>
      <c r="CC49" s="520"/>
      <c r="CE49" s="520"/>
      <c r="CF49" s="520"/>
      <c r="CH49" s="520"/>
      <c r="CI49" s="520"/>
      <c r="CK49" s="520"/>
      <c r="CL49" s="520"/>
      <c r="CN49" s="520"/>
      <c r="CO49" s="520"/>
      <c r="CQ49" s="520"/>
      <c r="CR49" s="520"/>
      <c r="CT49" s="520"/>
      <c r="CU49" s="520"/>
      <c r="CW49" s="520"/>
      <c r="CX49" s="520"/>
      <c r="CZ49" s="520"/>
      <c r="DA49" s="520"/>
      <c r="DC49" s="520"/>
      <c r="DD49" s="520"/>
      <c r="DF49" s="520"/>
      <c r="DG49" s="520"/>
      <c r="DI49" s="520"/>
      <c r="DJ49" s="520"/>
      <c r="DL49" s="520"/>
      <c r="DM49" s="520"/>
    </row>
    <row r="50" customFormat="false" ht="11.25" hidden="false" customHeight="false" outlineLevel="0" collapsed="false">
      <c r="A50" s="524" t="n">
        <v>37895</v>
      </c>
      <c r="B50" s="519" t="n">
        <f aca="false">m1!C48</f>
        <v>0.165</v>
      </c>
      <c r="D50" s="524" t="n">
        <v>37895</v>
      </c>
      <c r="E50" s="519" t="n">
        <f aca="false">m1!K48</f>
        <v>0.185</v>
      </c>
      <c r="G50" s="524" t="n">
        <v>37895</v>
      </c>
      <c r="H50" s="519" t="n">
        <f aca="false">m1!O48</f>
        <v>0.165</v>
      </c>
      <c r="J50" s="524" t="n">
        <v>37895</v>
      </c>
      <c r="K50" s="519" t="n">
        <f aca="false">m1!N48</f>
        <v>0.205</v>
      </c>
      <c r="M50" s="524" t="n">
        <v>37895</v>
      </c>
      <c r="N50" s="519" t="n">
        <f aca="false">m1!H48</f>
        <v>0.165</v>
      </c>
      <c r="P50" s="524" t="n">
        <v>37895</v>
      </c>
      <c r="Q50" s="519" t="n">
        <f aca="false">m1!E48</f>
        <v>0.165</v>
      </c>
      <c r="S50" s="524" t="n">
        <v>37895</v>
      </c>
      <c r="T50" s="519" t="n">
        <f aca="false">B50</f>
        <v>0.165</v>
      </c>
      <c r="V50" s="524" t="n">
        <v>37895</v>
      </c>
      <c r="W50" s="519" t="n">
        <f aca="false">B50</f>
        <v>0.165</v>
      </c>
      <c r="Y50" s="524" t="n">
        <v>37895</v>
      </c>
      <c r="Z50" s="519" t="n">
        <f aca="false">m1!R48</f>
        <v>0.165</v>
      </c>
      <c r="AB50" s="524" t="n">
        <v>37895</v>
      </c>
      <c r="AC50" s="519" t="n">
        <f aca="false">m1!D48</f>
        <v>0.165</v>
      </c>
      <c r="AE50" s="524" t="n">
        <v>37895</v>
      </c>
      <c r="AF50" s="519" t="n">
        <f aca="false">m1!L48</f>
        <v>0.185</v>
      </c>
      <c r="AH50" s="524" t="n">
        <v>37895</v>
      </c>
      <c r="AI50" s="519" t="n">
        <f aca="false">m1!P48</f>
        <v>0.165</v>
      </c>
      <c r="AK50" s="524" t="n">
        <v>37895</v>
      </c>
      <c r="AL50" s="525" t="n">
        <f aca="false">m1!T48</f>
        <v>-0.035</v>
      </c>
      <c r="AM50" s="524" t="n">
        <v>37895</v>
      </c>
      <c r="AN50" s="519" t="n">
        <f aca="false">m1!J48</f>
        <v>0.165</v>
      </c>
      <c r="AO50" s="524" t="n">
        <v>37895</v>
      </c>
      <c r="AP50" s="525" t="n">
        <v>0</v>
      </c>
      <c r="AQ50" s="524" t="n">
        <v>37895</v>
      </c>
      <c r="AR50" s="519" t="n">
        <f aca="false">m1!F48</f>
        <v>0.13</v>
      </c>
      <c r="AS50" s="524" t="n">
        <v>37895</v>
      </c>
      <c r="AT50" s="525" t="n">
        <v>0</v>
      </c>
      <c r="AU50" s="524" t="n">
        <v>37895</v>
      </c>
      <c r="AV50" s="519" t="n">
        <f aca="false">m1!Q48</f>
        <v>0.165</v>
      </c>
      <c r="AW50" s="524" t="n">
        <v>37895</v>
      </c>
      <c r="AX50" s="525" t="n">
        <v>0.005</v>
      </c>
      <c r="AY50" s="524" t="n">
        <v>37895</v>
      </c>
      <c r="AZ50" s="519" t="n">
        <f aca="false">m1!M48</f>
        <v>0.185</v>
      </c>
      <c r="BA50" s="524" t="n">
        <v>37895</v>
      </c>
      <c r="BB50" s="525" t="n">
        <v>0.005</v>
      </c>
      <c r="BC50" s="524" t="n">
        <v>37895</v>
      </c>
      <c r="BD50" s="519" t="n">
        <f aca="false">m1!I48</f>
        <v>0.165</v>
      </c>
      <c r="BE50" s="524" t="n">
        <v>37895</v>
      </c>
      <c r="BF50" s="525" t="n">
        <v>0.005</v>
      </c>
      <c r="BG50" s="524" t="n">
        <v>37895</v>
      </c>
      <c r="BH50" s="525" t="n">
        <v>0</v>
      </c>
      <c r="BI50" s="524" t="n">
        <v>37895</v>
      </c>
      <c r="BJ50" s="519" t="n">
        <f aca="false">m1!U48</f>
        <v>0.02</v>
      </c>
      <c r="BK50" s="524" t="n">
        <v>37895</v>
      </c>
      <c r="BL50" s="525" t="n">
        <v>0</v>
      </c>
      <c r="BM50" s="524" t="n">
        <v>37895</v>
      </c>
      <c r="BN50" s="519" t="n">
        <f aca="false">m1!V48</f>
        <v>0.15</v>
      </c>
      <c r="BO50" s="524" t="n">
        <v>37895</v>
      </c>
      <c r="BP50" s="525" t="n">
        <v>0</v>
      </c>
      <c r="BQ50" s="520"/>
      <c r="BS50" s="520"/>
      <c r="BT50" s="520"/>
      <c r="BV50" s="520"/>
      <c r="BW50" s="520"/>
      <c r="BY50" s="520"/>
      <c r="BZ50" s="520"/>
      <c r="CB50" s="520"/>
      <c r="CC50" s="520"/>
      <c r="CE50" s="520"/>
      <c r="CF50" s="520"/>
      <c r="CH50" s="520"/>
      <c r="CI50" s="520"/>
      <c r="CK50" s="520"/>
      <c r="CL50" s="520"/>
      <c r="CN50" s="520"/>
      <c r="CO50" s="520"/>
      <c r="CQ50" s="520"/>
      <c r="CR50" s="520"/>
      <c r="CT50" s="520"/>
      <c r="CU50" s="520"/>
      <c r="CW50" s="520"/>
      <c r="CX50" s="520"/>
      <c r="CZ50" s="520"/>
      <c r="DA50" s="520"/>
      <c r="DC50" s="520"/>
      <c r="DD50" s="520"/>
      <c r="DF50" s="520"/>
      <c r="DG50" s="520"/>
      <c r="DI50" s="520"/>
      <c r="DJ50" s="520"/>
      <c r="DL50" s="520"/>
      <c r="DM50" s="520"/>
    </row>
    <row r="51" customFormat="false" ht="11.25" hidden="false" customHeight="false" outlineLevel="0" collapsed="false">
      <c r="A51" s="524" t="n">
        <v>37926</v>
      </c>
      <c r="B51" s="519" t="n">
        <f aca="false">m1!C49</f>
        <v>0.295</v>
      </c>
      <c r="D51" s="524" t="n">
        <v>37926</v>
      </c>
      <c r="E51" s="519" t="n">
        <f aca="false">m1!K49</f>
        <v>0.405</v>
      </c>
      <c r="G51" s="524" t="n">
        <v>37926</v>
      </c>
      <c r="H51" s="519" t="n">
        <f aca="false">m1!O49</f>
        <v>0.405</v>
      </c>
      <c r="J51" s="524" t="n">
        <v>37926</v>
      </c>
      <c r="K51" s="519" t="n">
        <f aca="false">m1!N49</f>
        <v>0.435</v>
      </c>
      <c r="M51" s="524" t="n">
        <v>37926</v>
      </c>
      <c r="N51" s="519" t="n">
        <f aca="false">m1!H49</f>
        <v>0.405</v>
      </c>
      <c r="P51" s="524" t="n">
        <v>37926</v>
      </c>
      <c r="Q51" s="519" t="n">
        <f aca="false">m1!E49</f>
        <v>0.295</v>
      </c>
      <c r="S51" s="524" t="n">
        <v>37926</v>
      </c>
      <c r="T51" s="519" t="n">
        <f aca="false">B51</f>
        <v>0.295</v>
      </c>
      <c r="V51" s="524" t="n">
        <v>37926</v>
      </c>
      <c r="W51" s="519" t="n">
        <f aca="false">B51</f>
        <v>0.295</v>
      </c>
      <c r="Y51" s="524" t="n">
        <v>37926</v>
      </c>
      <c r="Z51" s="519" t="n">
        <f aca="false">m1!R49</f>
        <v>0.425</v>
      </c>
      <c r="AB51" s="524" t="n">
        <v>37926</v>
      </c>
      <c r="AC51" s="519" t="n">
        <f aca="false">m1!D49</f>
        <v>0.295</v>
      </c>
      <c r="AE51" s="524" t="n">
        <v>37926</v>
      </c>
      <c r="AF51" s="519" t="n">
        <f aca="false">m1!L49</f>
        <v>0.405</v>
      </c>
      <c r="AH51" s="524" t="n">
        <v>37926</v>
      </c>
      <c r="AI51" s="519" t="n">
        <f aca="false">m1!P49</f>
        <v>0.405</v>
      </c>
      <c r="AK51" s="524" t="n">
        <v>37926</v>
      </c>
      <c r="AL51" s="525" t="n">
        <f aca="false">m1!T49</f>
        <v>0.135</v>
      </c>
      <c r="AM51" s="524" t="n">
        <v>37926</v>
      </c>
      <c r="AN51" s="519" t="n">
        <f aca="false">m1!J49</f>
        <v>0.405</v>
      </c>
      <c r="AO51" s="524" t="n">
        <v>37926</v>
      </c>
      <c r="AP51" s="525" t="n">
        <v>0</v>
      </c>
      <c r="AQ51" s="524" t="n">
        <v>37926</v>
      </c>
      <c r="AR51" s="519" t="n">
        <f aca="false">m1!F49</f>
        <v>0.26</v>
      </c>
      <c r="AS51" s="524" t="n">
        <v>37926</v>
      </c>
      <c r="AT51" s="525" t="n">
        <v>0</v>
      </c>
      <c r="AU51" s="524" t="n">
        <v>37926</v>
      </c>
      <c r="AV51" s="519" t="n">
        <f aca="false">m1!Q49</f>
        <v>0.405</v>
      </c>
      <c r="AW51" s="524" t="n">
        <v>37926</v>
      </c>
      <c r="AX51" s="525" t="n">
        <v>0.005</v>
      </c>
      <c r="AY51" s="524" t="n">
        <v>37926</v>
      </c>
      <c r="AZ51" s="519" t="n">
        <f aca="false">m1!M49</f>
        <v>0.405</v>
      </c>
      <c r="BA51" s="524" t="n">
        <v>37926</v>
      </c>
      <c r="BB51" s="525" t="n">
        <v>0.005</v>
      </c>
      <c r="BC51" s="524" t="n">
        <v>37926</v>
      </c>
      <c r="BD51" s="519" t="n">
        <f aca="false">m1!I49</f>
        <v>0.405</v>
      </c>
      <c r="BE51" s="524" t="n">
        <v>37926</v>
      </c>
      <c r="BF51" s="525" t="n">
        <v>0.005</v>
      </c>
      <c r="BG51" s="524" t="n">
        <v>37926</v>
      </c>
      <c r="BH51" s="525" t="n">
        <v>0</v>
      </c>
      <c r="BI51" s="524" t="n">
        <v>37926</v>
      </c>
      <c r="BJ51" s="519" t="n">
        <f aca="false">m1!U49</f>
        <v>0.19</v>
      </c>
      <c r="BK51" s="524" t="n">
        <v>37926</v>
      </c>
      <c r="BL51" s="525" t="n">
        <v>0</v>
      </c>
      <c r="BM51" s="524" t="n">
        <v>37926</v>
      </c>
      <c r="BN51" s="519" t="n">
        <f aca="false">m1!V49</f>
        <v>0.246344</v>
      </c>
      <c r="BO51" s="524" t="n">
        <v>37926</v>
      </c>
      <c r="BP51" s="525" t="n">
        <v>0</v>
      </c>
      <c r="BQ51" s="520"/>
      <c r="BS51" s="520"/>
      <c r="BT51" s="520"/>
      <c r="BV51" s="520"/>
      <c r="BW51" s="520"/>
      <c r="BY51" s="520"/>
      <c r="BZ51" s="520"/>
      <c r="CB51" s="520"/>
      <c r="CC51" s="520"/>
      <c r="CE51" s="520"/>
      <c r="CF51" s="520"/>
      <c r="CH51" s="520"/>
      <c r="CI51" s="520"/>
      <c r="CK51" s="520"/>
      <c r="CL51" s="520"/>
      <c r="CN51" s="520"/>
      <c r="CO51" s="520"/>
      <c r="CQ51" s="520"/>
      <c r="CR51" s="520"/>
      <c r="CT51" s="520"/>
      <c r="CU51" s="520"/>
      <c r="CW51" s="520"/>
      <c r="CX51" s="520"/>
      <c r="CZ51" s="520"/>
      <c r="DA51" s="520"/>
      <c r="DC51" s="520"/>
      <c r="DD51" s="520"/>
      <c r="DF51" s="520"/>
      <c r="DG51" s="520"/>
      <c r="DI51" s="520"/>
      <c r="DJ51" s="520"/>
      <c r="DL51" s="520"/>
      <c r="DM51" s="520"/>
    </row>
    <row r="52" customFormat="false" ht="11.25" hidden="false" customHeight="false" outlineLevel="0" collapsed="false">
      <c r="A52" s="524" t="n">
        <v>37956</v>
      </c>
      <c r="B52" s="519" t="n">
        <f aca="false">m1!C50</f>
        <v>0.315</v>
      </c>
      <c r="D52" s="524" t="n">
        <v>37956</v>
      </c>
      <c r="E52" s="519" t="n">
        <f aca="false">m1!K50</f>
        <v>0.425</v>
      </c>
      <c r="G52" s="524" t="n">
        <v>37956</v>
      </c>
      <c r="H52" s="519" t="n">
        <f aca="false">m1!O50</f>
        <v>0.425</v>
      </c>
      <c r="J52" s="524" t="n">
        <v>37956</v>
      </c>
      <c r="K52" s="519" t="n">
        <f aca="false">m1!N50</f>
        <v>0.455</v>
      </c>
      <c r="M52" s="524" t="n">
        <v>37956</v>
      </c>
      <c r="N52" s="519" t="n">
        <f aca="false">m1!H50</f>
        <v>0.425</v>
      </c>
      <c r="P52" s="524" t="n">
        <v>37956</v>
      </c>
      <c r="Q52" s="519" t="n">
        <f aca="false">m1!E50</f>
        <v>0.315</v>
      </c>
      <c r="S52" s="524" t="n">
        <v>37956</v>
      </c>
      <c r="T52" s="519" t="n">
        <f aca="false">B52</f>
        <v>0.315</v>
      </c>
      <c r="V52" s="524" t="n">
        <v>37956</v>
      </c>
      <c r="W52" s="519" t="n">
        <f aca="false">B52</f>
        <v>0.315</v>
      </c>
      <c r="Y52" s="524" t="n">
        <v>37956</v>
      </c>
      <c r="Z52" s="519" t="n">
        <f aca="false">m1!R50</f>
        <v>0.445</v>
      </c>
      <c r="AB52" s="524" t="n">
        <v>37956</v>
      </c>
      <c r="AC52" s="519" t="n">
        <f aca="false">m1!D50</f>
        <v>0.315</v>
      </c>
      <c r="AE52" s="524" t="n">
        <v>37956</v>
      </c>
      <c r="AF52" s="519" t="n">
        <f aca="false">m1!L50</f>
        <v>0.425</v>
      </c>
      <c r="AH52" s="524" t="n">
        <v>37956</v>
      </c>
      <c r="AI52" s="519" t="n">
        <f aca="false">m1!P50</f>
        <v>0.425</v>
      </c>
      <c r="AK52" s="524" t="n">
        <v>37956</v>
      </c>
      <c r="AL52" s="525" t="n">
        <f aca="false">m1!T50</f>
        <v>0.155</v>
      </c>
      <c r="AM52" s="524" t="n">
        <v>37956</v>
      </c>
      <c r="AN52" s="519" t="n">
        <f aca="false">m1!J50</f>
        <v>0.425</v>
      </c>
      <c r="AO52" s="524" t="n">
        <v>37956</v>
      </c>
      <c r="AP52" s="525" t="n">
        <v>0</v>
      </c>
      <c r="AQ52" s="524" t="n">
        <v>37956</v>
      </c>
      <c r="AR52" s="519" t="n">
        <f aca="false">m1!F50</f>
        <v>0.28</v>
      </c>
      <c r="AS52" s="524" t="n">
        <v>37956</v>
      </c>
      <c r="AT52" s="525" t="n">
        <v>0</v>
      </c>
      <c r="AU52" s="524" t="n">
        <v>37956</v>
      </c>
      <c r="AV52" s="519" t="n">
        <f aca="false">m1!Q50</f>
        <v>0.425</v>
      </c>
      <c r="AW52" s="524" t="n">
        <v>37956</v>
      </c>
      <c r="AX52" s="525" t="n">
        <v>0.005</v>
      </c>
      <c r="AY52" s="524" t="n">
        <v>37956</v>
      </c>
      <c r="AZ52" s="519" t="n">
        <f aca="false">m1!M50</f>
        <v>0.425</v>
      </c>
      <c r="BA52" s="524" t="n">
        <v>37956</v>
      </c>
      <c r="BB52" s="525" t="n">
        <v>0.005</v>
      </c>
      <c r="BC52" s="524" t="n">
        <v>37956</v>
      </c>
      <c r="BD52" s="519" t="n">
        <f aca="false">m1!I50</f>
        <v>0.425</v>
      </c>
      <c r="BE52" s="524" t="n">
        <v>37956</v>
      </c>
      <c r="BF52" s="525" t="n">
        <v>0.005</v>
      </c>
      <c r="BG52" s="524" t="n">
        <v>37956</v>
      </c>
      <c r="BH52" s="525" t="n">
        <v>0</v>
      </c>
      <c r="BI52" s="524" t="n">
        <v>37956</v>
      </c>
      <c r="BJ52" s="519" t="n">
        <f aca="false">m1!U50</f>
        <v>0.21</v>
      </c>
      <c r="BK52" s="524" t="n">
        <v>37956</v>
      </c>
      <c r="BL52" s="525" t="n">
        <v>0</v>
      </c>
      <c r="BM52" s="524" t="n">
        <v>37956</v>
      </c>
      <c r="BN52" s="519" t="n">
        <f aca="false">m1!V50</f>
        <v>0.270184</v>
      </c>
      <c r="BO52" s="524" t="n">
        <v>37956</v>
      </c>
      <c r="BP52" s="525" t="n">
        <v>0</v>
      </c>
      <c r="BQ52" s="520"/>
      <c r="BS52" s="520"/>
      <c r="BT52" s="520"/>
      <c r="BV52" s="520"/>
      <c r="BW52" s="520"/>
      <c r="BY52" s="520"/>
      <c r="BZ52" s="520"/>
      <c r="CB52" s="520"/>
      <c r="CC52" s="520"/>
      <c r="CE52" s="520"/>
      <c r="CF52" s="520"/>
      <c r="CH52" s="520"/>
      <c r="CI52" s="520"/>
      <c r="CK52" s="520"/>
      <c r="CL52" s="520"/>
      <c r="CN52" s="520"/>
      <c r="CO52" s="520"/>
      <c r="CQ52" s="520"/>
      <c r="CR52" s="520"/>
      <c r="CT52" s="520"/>
      <c r="CU52" s="520"/>
      <c r="CW52" s="520"/>
      <c r="CX52" s="520"/>
      <c r="CZ52" s="520"/>
      <c r="DA52" s="520"/>
      <c r="DC52" s="520"/>
      <c r="DD52" s="520"/>
      <c r="DF52" s="520"/>
      <c r="DG52" s="520"/>
      <c r="DI52" s="520"/>
      <c r="DJ52" s="520"/>
      <c r="DL52" s="520"/>
      <c r="DM52" s="520"/>
    </row>
    <row r="53" customFormat="false" ht="11.25" hidden="false" customHeight="false" outlineLevel="0" collapsed="false">
      <c r="A53" s="524" t="n">
        <v>37987</v>
      </c>
      <c r="B53" s="519" t="n">
        <f aca="false">m1!C51</f>
        <v>0.325</v>
      </c>
      <c r="D53" s="524" t="n">
        <v>37987</v>
      </c>
      <c r="E53" s="519" t="n">
        <f aca="false">m1!K51</f>
        <v>0.435</v>
      </c>
      <c r="G53" s="524" t="n">
        <v>37987</v>
      </c>
      <c r="H53" s="519" t="n">
        <f aca="false">m1!O51</f>
        <v>0.435</v>
      </c>
      <c r="J53" s="524" t="n">
        <v>37987</v>
      </c>
      <c r="K53" s="519" t="n">
        <f aca="false">m1!N51</f>
        <v>0.465</v>
      </c>
      <c r="M53" s="524" t="n">
        <v>37987</v>
      </c>
      <c r="N53" s="519" t="n">
        <f aca="false">m1!H51</f>
        <v>0.435</v>
      </c>
      <c r="P53" s="524" t="n">
        <v>37987</v>
      </c>
      <c r="Q53" s="519" t="n">
        <f aca="false">m1!E51</f>
        <v>0.325</v>
      </c>
      <c r="S53" s="524" t="n">
        <v>37987</v>
      </c>
      <c r="T53" s="519" t="n">
        <f aca="false">B53</f>
        <v>0.325</v>
      </c>
      <c r="V53" s="524" t="n">
        <v>37987</v>
      </c>
      <c r="W53" s="519" t="n">
        <f aca="false">B53</f>
        <v>0.325</v>
      </c>
      <c r="Y53" s="524" t="n">
        <v>37987</v>
      </c>
      <c r="Z53" s="519" t="n">
        <f aca="false">m1!R51</f>
        <v>0.455</v>
      </c>
      <c r="AB53" s="524" t="n">
        <v>37987</v>
      </c>
      <c r="AC53" s="519" t="n">
        <f aca="false">m1!D51</f>
        <v>0.325</v>
      </c>
      <c r="AE53" s="524" t="n">
        <v>37987</v>
      </c>
      <c r="AF53" s="519" t="n">
        <f aca="false">m1!L51</f>
        <v>0.435</v>
      </c>
      <c r="AH53" s="524" t="n">
        <v>37987</v>
      </c>
      <c r="AI53" s="519" t="n">
        <f aca="false">m1!P51</f>
        <v>0.435</v>
      </c>
      <c r="AK53" s="524" t="n">
        <v>37987</v>
      </c>
      <c r="AL53" s="525" t="n">
        <f aca="false">m1!T51</f>
        <v>0.165</v>
      </c>
      <c r="AM53" s="524" t="n">
        <v>37987</v>
      </c>
      <c r="AN53" s="519" t="n">
        <f aca="false">m1!J51</f>
        <v>0.435</v>
      </c>
      <c r="AO53" s="524" t="n">
        <v>37987</v>
      </c>
      <c r="AP53" s="525" t="n">
        <v>0</v>
      </c>
      <c r="AQ53" s="524" t="n">
        <v>37987</v>
      </c>
      <c r="AR53" s="519" t="n">
        <f aca="false">m1!F51</f>
        <v>0.29</v>
      </c>
      <c r="AS53" s="524" t="n">
        <v>37987</v>
      </c>
      <c r="AT53" s="525" t="n">
        <v>0</v>
      </c>
      <c r="AU53" s="524" t="n">
        <v>37987</v>
      </c>
      <c r="AV53" s="519" t="n">
        <f aca="false">m1!Q51</f>
        <v>0.435</v>
      </c>
      <c r="AW53" s="524" t="n">
        <v>37987</v>
      </c>
      <c r="AX53" s="525" t="n">
        <v>0.005</v>
      </c>
      <c r="AY53" s="524" t="n">
        <v>37987</v>
      </c>
      <c r="AZ53" s="519" t="n">
        <f aca="false">m1!M51</f>
        <v>0.435</v>
      </c>
      <c r="BA53" s="524" t="n">
        <v>37987</v>
      </c>
      <c r="BB53" s="525" t="n">
        <v>0.005</v>
      </c>
      <c r="BC53" s="524" t="n">
        <v>37987</v>
      </c>
      <c r="BD53" s="519" t="n">
        <f aca="false">m1!I51</f>
        <v>0.435</v>
      </c>
      <c r="BE53" s="524" t="n">
        <v>37987</v>
      </c>
      <c r="BF53" s="525" t="n">
        <v>0.005</v>
      </c>
      <c r="BG53" s="524" t="n">
        <v>37987</v>
      </c>
      <c r="BH53" s="525" t="n">
        <v>0</v>
      </c>
      <c r="BI53" s="524" t="n">
        <v>37987</v>
      </c>
      <c r="BJ53" s="519" t="n">
        <f aca="false">m1!U51</f>
        <v>0.22</v>
      </c>
      <c r="BK53" s="524" t="n">
        <v>37987</v>
      </c>
      <c r="BL53" s="525" t="n">
        <v>0</v>
      </c>
      <c r="BM53" s="524" t="n">
        <v>37987</v>
      </c>
      <c r="BN53" s="519" t="n">
        <f aca="false">m1!V51</f>
        <v>0.284248</v>
      </c>
      <c r="BO53" s="524" t="n">
        <v>37987</v>
      </c>
      <c r="BP53" s="525" t="n">
        <v>0</v>
      </c>
      <c r="BQ53" s="520"/>
      <c r="BS53" s="520"/>
      <c r="BT53" s="520"/>
      <c r="BV53" s="520"/>
      <c r="BW53" s="520"/>
      <c r="BY53" s="520"/>
      <c r="BZ53" s="520"/>
      <c r="CB53" s="520"/>
      <c r="CC53" s="520"/>
      <c r="CE53" s="520"/>
      <c r="CF53" s="520"/>
      <c r="CH53" s="520"/>
      <c r="CI53" s="520"/>
      <c r="CK53" s="520"/>
      <c r="CL53" s="520"/>
      <c r="CN53" s="520"/>
      <c r="CO53" s="520"/>
      <c r="CQ53" s="520"/>
      <c r="CR53" s="520"/>
      <c r="CT53" s="520"/>
      <c r="CU53" s="520"/>
      <c r="CW53" s="520"/>
      <c r="CX53" s="520"/>
      <c r="CZ53" s="520"/>
      <c r="DA53" s="520"/>
      <c r="DC53" s="520"/>
      <c r="DD53" s="520"/>
      <c r="DF53" s="520"/>
      <c r="DG53" s="520"/>
      <c r="DI53" s="520"/>
      <c r="DJ53" s="520"/>
      <c r="DL53" s="520"/>
      <c r="DM53" s="520"/>
    </row>
    <row r="54" customFormat="false" ht="11.25" hidden="false" customHeight="false" outlineLevel="0" collapsed="false">
      <c r="A54" s="524" t="n">
        <v>38018</v>
      </c>
      <c r="B54" s="519" t="n">
        <f aca="false">m1!C52</f>
        <v>0.37</v>
      </c>
      <c r="D54" s="524" t="n">
        <v>38018</v>
      </c>
      <c r="E54" s="519" t="n">
        <f aca="false">m1!K52</f>
        <v>0.48</v>
      </c>
      <c r="G54" s="524" t="n">
        <v>38018</v>
      </c>
      <c r="H54" s="519" t="n">
        <f aca="false">m1!O52</f>
        <v>0.48</v>
      </c>
      <c r="J54" s="524" t="n">
        <v>38018</v>
      </c>
      <c r="K54" s="519" t="n">
        <f aca="false">m1!N52</f>
        <v>0.51</v>
      </c>
      <c r="M54" s="524" t="n">
        <v>38018</v>
      </c>
      <c r="N54" s="519" t="n">
        <f aca="false">m1!H52</f>
        <v>0.48</v>
      </c>
      <c r="P54" s="524" t="n">
        <v>38018</v>
      </c>
      <c r="Q54" s="519" t="n">
        <f aca="false">m1!E52</f>
        <v>0.37</v>
      </c>
      <c r="S54" s="524" t="n">
        <v>38018</v>
      </c>
      <c r="T54" s="519" t="n">
        <f aca="false">B54</f>
        <v>0.37</v>
      </c>
      <c r="V54" s="524" t="n">
        <v>38018</v>
      </c>
      <c r="W54" s="519" t="n">
        <f aca="false">B54</f>
        <v>0.37</v>
      </c>
      <c r="Y54" s="524" t="n">
        <v>38018</v>
      </c>
      <c r="Z54" s="519" t="n">
        <f aca="false">m1!R52</f>
        <v>0.5</v>
      </c>
      <c r="AB54" s="524" t="n">
        <v>38018</v>
      </c>
      <c r="AC54" s="519" t="n">
        <f aca="false">m1!D52</f>
        <v>0.37</v>
      </c>
      <c r="AE54" s="524" t="n">
        <v>38018</v>
      </c>
      <c r="AF54" s="519" t="n">
        <f aca="false">m1!L52</f>
        <v>0.48</v>
      </c>
      <c r="AH54" s="524" t="n">
        <v>38018</v>
      </c>
      <c r="AI54" s="519" t="n">
        <f aca="false">m1!P52</f>
        <v>0.48</v>
      </c>
      <c r="AK54" s="524" t="n">
        <v>38018</v>
      </c>
      <c r="AL54" s="525" t="n">
        <f aca="false">m1!T52</f>
        <v>0.21</v>
      </c>
      <c r="AM54" s="524" t="n">
        <v>38018</v>
      </c>
      <c r="AN54" s="519" t="n">
        <f aca="false">m1!J52</f>
        <v>0.48</v>
      </c>
      <c r="AO54" s="524" t="n">
        <v>38018</v>
      </c>
      <c r="AP54" s="525" t="n">
        <v>0</v>
      </c>
      <c r="AQ54" s="524" t="n">
        <v>38018</v>
      </c>
      <c r="AR54" s="519" t="n">
        <f aca="false">m1!F52</f>
        <v>0.335</v>
      </c>
      <c r="AS54" s="524" t="n">
        <v>38018</v>
      </c>
      <c r="AT54" s="525" t="n">
        <v>0</v>
      </c>
      <c r="AU54" s="524" t="n">
        <v>38018</v>
      </c>
      <c r="AV54" s="519" t="n">
        <f aca="false">m1!Q52</f>
        <v>0.48</v>
      </c>
      <c r="AW54" s="524" t="n">
        <v>38018</v>
      </c>
      <c r="AX54" s="525" t="n">
        <v>0.005</v>
      </c>
      <c r="AY54" s="524" t="n">
        <v>38018</v>
      </c>
      <c r="AZ54" s="519" t="n">
        <f aca="false">m1!M52</f>
        <v>0.48</v>
      </c>
      <c r="BA54" s="524" t="n">
        <v>38018</v>
      </c>
      <c r="BB54" s="525" t="n">
        <v>0.005</v>
      </c>
      <c r="BC54" s="524" t="n">
        <v>38018</v>
      </c>
      <c r="BD54" s="519" t="n">
        <f aca="false">m1!I52</f>
        <v>0.48</v>
      </c>
      <c r="BE54" s="524" t="n">
        <v>38018</v>
      </c>
      <c r="BF54" s="525" t="n">
        <v>0.005</v>
      </c>
      <c r="BG54" s="524" t="n">
        <v>38018</v>
      </c>
      <c r="BH54" s="525" t="n">
        <v>0</v>
      </c>
      <c r="BI54" s="524" t="n">
        <v>38018</v>
      </c>
      <c r="BJ54" s="519" t="n">
        <f aca="false">m1!U52</f>
        <v>0.265</v>
      </c>
      <c r="BK54" s="524" t="n">
        <v>38018</v>
      </c>
      <c r="BL54" s="525" t="n">
        <v>0</v>
      </c>
      <c r="BM54" s="524" t="n">
        <v>38018</v>
      </c>
      <c r="BN54" s="519" t="n">
        <f aca="false">m1!V52</f>
        <v>0.326816</v>
      </c>
      <c r="BO54" s="524" t="n">
        <v>38018</v>
      </c>
      <c r="BP54" s="525" t="n">
        <v>0</v>
      </c>
      <c r="BQ54" s="520"/>
      <c r="BS54" s="520"/>
      <c r="BT54" s="520"/>
      <c r="BV54" s="520"/>
      <c r="BW54" s="520"/>
      <c r="BY54" s="520"/>
      <c r="BZ54" s="520"/>
      <c r="CB54" s="520"/>
      <c r="CC54" s="520"/>
      <c r="CE54" s="520"/>
      <c r="CF54" s="520"/>
      <c r="CH54" s="520"/>
      <c r="CI54" s="520"/>
      <c r="CK54" s="520"/>
      <c r="CL54" s="520"/>
      <c r="CN54" s="520"/>
      <c r="CO54" s="520"/>
      <c r="CQ54" s="520"/>
      <c r="CR54" s="520"/>
      <c r="CT54" s="520"/>
      <c r="CU54" s="520"/>
      <c r="CW54" s="520"/>
      <c r="CX54" s="520"/>
      <c r="CZ54" s="520"/>
      <c r="DA54" s="520"/>
      <c r="DC54" s="520"/>
      <c r="DD54" s="520"/>
      <c r="DF54" s="520"/>
      <c r="DG54" s="520"/>
      <c r="DI54" s="520"/>
      <c r="DJ54" s="520"/>
      <c r="DL54" s="520"/>
      <c r="DM54" s="520"/>
    </row>
    <row r="55" customFormat="false" ht="11.25" hidden="false" customHeight="false" outlineLevel="0" collapsed="false">
      <c r="A55" s="524" t="n">
        <v>38047</v>
      </c>
      <c r="B55" s="519" t="n">
        <f aca="false">m1!C53</f>
        <v>0.37</v>
      </c>
      <c r="D55" s="524" t="n">
        <v>38047</v>
      </c>
      <c r="E55" s="519" t="n">
        <f aca="false">m1!K53</f>
        <v>0.48</v>
      </c>
      <c r="G55" s="524" t="n">
        <v>38047</v>
      </c>
      <c r="H55" s="519" t="n">
        <f aca="false">m1!O53</f>
        <v>0.48</v>
      </c>
      <c r="J55" s="524" t="n">
        <v>38047</v>
      </c>
      <c r="K55" s="519" t="n">
        <f aca="false">m1!N53</f>
        <v>0.51</v>
      </c>
      <c r="M55" s="524" t="n">
        <v>38047</v>
      </c>
      <c r="N55" s="519" t="n">
        <f aca="false">m1!H53</f>
        <v>0.48</v>
      </c>
      <c r="P55" s="524" t="n">
        <v>38047</v>
      </c>
      <c r="Q55" s="519" t="n">
        <f aca="false">m1!E53</f>
        <v>0.37</v>
      </c>
      <c r="S55" s="524" t="n">
        <v>38047</v>
      </c>
      <c r="T55" s="519" t="n">
        <f aca="false">B55</f>
        <v>0.37</v>
      </c>
      <c r="V55" s="524" t="n">
        <v>38047</v>
      </c>
      <c r="W55" s="519" t="n">
        <f aca="false">B55</f>
        <v>0.37</v>
      </c>
      <c r="Y55" s="524" t="n">
        <v>38047</v>
      </c>
      <c r="Z55" s="519" t="n">
        <f aca="false">m1!R53</f>
        <v>0.5</v>
      </c>
      <c r="AB55" s="524" t="n">
        <v>38047</v>
      </c>
      <c r="AC55" s="519" t="n">
        <f aca="false">m1!D53</f>
        <v>0.37</v>
      </c>
      <c r="AE55" s="524" t="n">
        <v>38047</v>
      </c>
      <c r="AF55" s="519" t="n">
        <f aca="false">m1!L53</f>
        <v>0.48</v>
      </c>
      <c r="AH55" s="524" t="n">
        <v>38047</v>
      </c>
      <c r="AI55" s="519" t="n">
        <f aca="false">m1!P53</f>
        <v>0.48</v>
      </c>
      <c r="AK55" s="524" t="n">
        <v>38047</v>
      </c>
      <c r="AL55" s="525" t="n">
        <f aca="false">m1!T53</f>
        <v>0.21</v>
      </c>
      <c r="AM55" s="524" t="n">
        <v>38047</v>
      </c>
      <c r="AN55" s="519" t="n">
        <f aca="false">m1!J53</f>
        <v>0.48</v>
      </c>
      <c r="AO55" s="524" t="n">
        <v>38047</v>
      </c>
      <c r="AP55" s="525" t="n">
        <v>0</v>
      </c>
      <c r="AQ55" s="524" t="n">
        <v>38047</v>
      </c>
      <c r="AR55" s="519" t="n">
        <f aca="false">m1!F53</f>
        <v>0.335</v>
      </c>
      <c r="AS55" s="524" t="n">
        <v>38047</v>
      </c>
      <c r="AT55" s="525" t="n">
        <v>0</v>
      </c>
      <c r="AU55" s="524" t="n">
        <v>38047</v>
      </c>
      <c r="AV55" s="519" t="n">
        <f aca="false">m1!Q53</f>
        <v>0.48</v>
      </c>
      <c r="AW55" s="524" t="n">
        <v>38047</v>
      </c>
      <c r="AX55" s="525" t="n">
        <v>0.005</v>
      </c>
      <c r="AY55" s="524" t="n">
        <v>38047</v>
      </c>
      <c r="AZ55" s="519" t="n">
        <f aca="false">m1!M53</f>
        <v>0.48</v>
      </c>
      <c r="BA55" s="524" t="n">
        <v>38047</v>
      </c>
      <c r="BB55" s="525" t="n">
        <v>0.005</v>
      </c>
      <c r="BC55" s="524" t="n">
        <v>38047</v>
      </c>
      <c r="BD55" s="519" t="n">
        <f aca="false">m1!I53</f>
        <v>0.48</v>
      </c>
      <c r="BE55" s="524" t="n">
        <v>38047</v>
      </c>
      <c r="BF55" s="525" t="n">
        <v>0.005</v>
      </c>
      <c r="BG55" s="524" t="n">
        <v>38047</v>
      </c>
      <c r="BH55" s="525" t="n">
        <v>0</v>
      </c>
      <c r="BI55" s="524" t="n">
        <v>38047</v>
      </c>
      <c r="BJ55" s="519" t="n">
        <f aca="false">m1!U53</f>
        <v>0.265</v>
      </c>
      <c r="BK55" s="524" t="n">
        <v>38047</v>
      </c>
      <c r="BL55" s="525" t="n">
        <v>0</v>
      </c>
      <c r="BM55" s="524" t="n">
        <v>38047</v>
      </c>
      <c r="BN55" s="519" t="n">
        <f aca="false">m1!V53</f>
        <v>0.322528</v>
      </c>
      <c r="BO55" s="524" t="n">
        <v>38047</v>
      </c>
      <c r="BP55" s="525" t="n">
        <v>0</v>
      </c>
      <c r="BQ55" s="520"/>
      <c r="BS55" s="520"/>
      <c r="BT55" s="520"/>
      <c r="BV55" s="520"/>
      <c r="BW55" s="520"/>
      <c r="BY55" s="520"/>
      <c r="BZ55" s="520"/>
      <c r="CB55" s="520"/>
      <c r="CC55" s="520"/>
      <c r="CE55" s="520"/>
      <c r="CF55" s="520"/>
      <c r="CH55" s="520"/>
      <c r="CI55" s="520"/>
      <c r="CK55" s="520"/>
      <c r="CL55" s="520"/>
      <c r="CN55" s="520"/>
      <c r="CO55" s="520"/>
      <c r="CQ55" s="520"/>
      <c r="CR55" s="520"/>
      <c r="CT55" s="520"/>
      <c r="CU55" s="520"/>
      <c r="CW55" s="520"/>
      <c r="CX55" s="520"/>
      <c r="CZ55" s="520"/>
      <c r="DA55" s="520"/>
      <c r="DC55" s="520"/>
      <c r="DD55" s="520"/>
      <c r="DF55" s="520"/>
      <c r="DG55" s="520"/>
      <c r="DI55" s="520"/>
      <c r="DJ55" s="520"/>
      <c r="DL55" s="520"/>
      <c r="DM55" s="520"/>
    </row>
    <row r="56" customFormat="false" ht="11.25" hidden="false" customHeight="false" outlineLevel="0" collapsed="false">
      <c r="A56" s="524" t="n">
        <v>38078</v>
      </c>
      <c r="B56" s="519" t="n">
        <f aca="false">m1!C54</f>
        <v>0.165</v>
      </c>
      <c r="D56" s="524" t="n">
        <v>38078</v>
      </c>
      <c r="E56" s="519" t="n">
        <f aca="false">m1!K54</f>
        <v>0.185</v>
      </c>
      <c r="G56" s="524" t="n">
        <v>38078</v>
      </c>
      <c r="H56" s="519" t="n">
        <f aca="false">m1!O54</f>
        <v>0.16</v>
      </c>
      <c r="J56" s="524" t="n">
        <v>38078</v>
      </c>
      <c r="K56" s="519" t="n">
        <f aca="false">m1!N54</f>
        <v>0.205</v>
      </c>
      <c r="M56" s="524" t="n">
        <v>38078</v>
      </c>
      <c r="N56" s="519" t="n">
        <f aca="false">m1!H54</f>
        <v>0.165</v>
      </c>
      <c r="P56" s="524" t="n">
        <v>38078</v>
      </c>
      <c r="Q56" s="519" t="n">
        <f aca="false">m1!E54</f>
        <v>0.165</v>
      </c>
      <c r="S56" s="524" t="n">
        <v>38078</v>
      </c>
      <c r="T56" s="519" t="n">
        <f aca="false">B56</f>
        <v>0.165</v>
      </c>
      <c r="V56" s="524" t="n">
        <v>38078</v>
      </c>
      <c r="W56" s="519" t="n">
        <f aca="false">B56</f>
        <v>0.165</v>
      </c>
      <c r="Y56" s="524" t="n">
        <v>38078</v>
      </c>
      <c r="Z56" s="519" t="n">
        <f aca="false">m1!R54</f>
        <v>0.16</v>
      </c>
      <c r="AB56" s="524" t="n">
        <v>38078</v>
      </c>
      <c r="AC56" s="519" t="n">
        <f aca="false">m1!D54</f>
        <v>0.165</v>
      </c>
      <c r="AE56" s="524" t="n">
        <v>38078</v>
      </c>
      <c r="AF56" s="519" t="n">
        <f aca="false">m1!L54</f>
        <v>0.185</v>
      </c>
      <c r="AH56" s="524" t="n">
        <v>38078</v>
      </c>
      <c r="AI56" s="519" t="n">
        <f aca="false">m1!P54</f>
        <v>0.16</v>
      </c>
      <c r="AK56" s="524" t="n">
        <v>38078</v>
      </c>
      <c r="AL56" s="525" t="n">
        <f aca="false">m1!T54</f>
        <v>-0.035</v>
      </c>
      <c r="AM56" s="524" t="n">
        <v>38078</v>
      </c>
      <c r="AN56" s="519" t="n">
        <f aca="false">m1!J54</f>
        <v>0.165</v>
      </c>
      <c r="AO56" s="524" t="n">
        <v>38078</v>
      </c>
      <c r="AP56" s="525" t="n">
        <v>0</v>
      </c>
      <c r="AQ56" s="524" t="n">
        <v>38078</v>
      </c>
      <c r="AR56" s="519" t="n">
        <f aca="false">m1!F54</f>
        <v>0.13</v>
      </c>
      <c r="AS56" s="524" t="n">
        <v>38078</v>
      </c>
      <c r="AT56" s="525" t="n">
        <v>0</v>
      </c>
      <c r="AU56" s="524" t="n">
        <v>38078</v>
      </c>
      <c r="AV56" s="519" t="n">
        <f aca="false">m1!Q54</f>
        <v>0.16</v>
      </c>
      <c r="AW56" s="524" t="n">
        <v>38078</v>
      </c>
      <c r="AX56" s="525" t="n">
        <v>0.005</v>
      </c>
      <c r="AY56" s="524" t="n">
        <v>38078</v>
      </c>
      <c r="AZ56" s="519" t="n">
        <f aca="false">m1!M54</f>
        <v>0.185</v>
      </c>
      <c r="BA56" s="524" t="n">
        <v>38078</v>
      </c>
      <c r="BB56" s="525" t="n">
        <v>0.005</v>
      </c>
      <c r="BC56" s="524" t="n">
        <v>38078</v>
      </c>
      <c r="BD56" s="519" t="n">
        <f aca="false">m1!I54</f>
        <v>0.165</v>
      </c>
      <c r="BE56" s="524" t="n">
        <v>38078</v>
      </c>
      <c r="BF56" s="525" t="n">
        <v>0.005</v>
      </c>
      <c r="BG56" s="524" t="n">
        <v>38078</v>
      </c>
      <c r="BH56" s="525" t="n">
        <v>0</v>
      </c>
      <c r="BI56" s="524" t="n">
        <v>38078</v>
      </c>
      <c r="BJ56" s="519" t="n">
        <f aca="false">m1!U54</f>
        <v>0.02</v>
      </c>
      <c r="BK56" s="524" t="n">
        <v>38078</v>
      </c>
      <c r="BL56" s="525" t="n">
        <v>0</v>
      </c>
      <c r="BM56" s="524" t="n">
        <v>38078</v>
      </c>
      <c r="BN56" s="519" t="n">
        <f aca="false">m1!V54</f>
        <v>0.1675</v>
      </c>
      <c r="BO56" s="524" t="n">
        <v>38078</v>
      </c>
      <c r="BP56" s="525" t="n">
        <v>0</v>
      </c>
      <c r="BQ56" s="520"/>
      <c r="BS56" s="520"/>
      <c r="BT56" s="520"/>
      <c r="BV56" s="520"/>
      <c r="BW56" s="520"/>
      <c r="BY56" s="520"/>
      <c r="BZ56" s="520"/>
      <c r="CB56" s="520"/>
      <c r="CC56" s="520"/>
      <c r="CE56" s="520"/>
      <c r="CF56" s="520"/>
      <c r="CH56" s="520"/>
      <c r="CI56" s="520"/>
      <c r="CK56" s="520"/>
      <c r="CL56" s="520"/>
      <c r="CN56" s="520"/>
      <c r="CO56" s="520"/>
      <c r="CQ56" s="520"/>
      <c r="CR56" s="520"/>
      <c r="CT56" s="520"/>
      <c r="CU56" s="520"/>
      <c r="CW56" s="520"/>
      <c r="CX56" s="520"/>
      <c r="CZ56" s="520"/>
      <c r="DA56" s="520"/>
      <c r="DC56" s="520"/>
      <c r="DD56" s="520"/>
      <c r="DF56" s="520"/>
      <c r="DG56" s="520"/>
      <c r="DI56" s="520"/>
      <c r="DJ56" s="520"/>
      <c r="DL56" s="520"/>
      <c r="DM56" s="520"/>
    </row>
    <row r="57" customFormat="false" ht="11.25" hidden="false" customHeight="false" outlineLevel="0" collapsed="false">
      <c r="A57" s="524" t="n">
        <v>38108</v>
      </c>
      <c r="B57" s="519" t="n">
        <f aca="false">m1!C55</f>
        <v>0.165</v>
      </c>
      <c r="D57" s="524" t="n">
        <v>38108</v>
      </c>
      <c r="E57" s="519" t="n">
        <f aca="false">m1!K55</f>
        <v>0.185</v>
      </c>
      <c r="G57" s="524" t="n">
        <v>38108</v>
      </c>
      <c r="H57" s="519" t="n">
        <f aca="false">m1!O55</f>
        <v>0.16</v>
      </c>
      <c r="J57" s="524" t="n">
        <v>38108</v>
      </c>
      <c r="K57" s="519" t="n">
        <f aca="false">m1!N55</f>
        <v>0.205</v>
      </c>
      <c r="M57" s="524" t="n">
        <v>38108</v>
      </c>
      <c r="N57" s="519" t="n">
        <f aca="false">m1!H55</f>
        <v>0.165</v>
      </c>
      <c r="P57" s="524" t="n">
        <v>38108</v>
      </c>
      <c r="Q57" s="519" t="n">
        <f aca="false">m1!E55</f>
        <v>0.165</v>
      </c>
      <c r="S57" s="524" t="n">
        <v>38108</v>
      </c>
      <c r="T57" s="519" t="n">
        <f aca="false">B57</f>
        <v>0.165</v>
      </c>
      <c r="V57" s="524" t="n">
        <v>38108</v>
      </c>
      <c r="W57" s="519" t="n">
        <f aca="false">B57</f>
        <v>0.165</v>
      </c>
      <c r="Y57" s="524" t="n">
        <v>38108</v>
      </c>
      <c r="Z57" s="519" t="n">
        <f aca="false">m1!R55</f>
        <v>0.16</v>
      </c>
      <c r="AB57" s="524" t="n">
        <v>38108</v>
      </c>
      <c r="AC57" s="519" t="n">
        <f aca="false">m1!D55</f>
        <v>0.165</v>
      </c>
      <c r="AE57" s="524" t="n">
        <v>38108</v>
      </c>
      <c r="AF57" s="519" t="n">
        <f aca="false">m1!L55</f>
        <v>0.185</v>
      </c>
      <c r="AH57" s="524" t="n">
        <v>38108</v>
      </c>
      <c r="AI57" s="519" t="n">
        <f aca="false">m1!P55</f>
        <v>0.16</v>
      </c>
      <c r="AK57" s="524" t="n">
        <v>38108</v>
      </c>
      <c r="AL57" s="525" t="n">
        <f aca="false">m1!T55</f>
        <v>-0.035</v>
      </c>
      <c r="AM57" s="524" t="n">
        <v>38108</v>
      </c>
      <c r="AN57" s="519" t="n">
        <f aca="false">m1!J55</f>
        <v>0.165</v>
      </c>
      <c r="AO57" s="524" t="n">
        <v>38108</v>
      </c>
      <c r="AP57" s="525" t="n">
        <v>0</v>
      </c>
      <c r="AQ57" s="524" t="n">
        <v>38108</v>
      </c>
      <c r="AR57" s="519" t="n">
        <f aca="false">m1!F55</f>
        <v>0.13</v>
      </c>
      <c r="AS57" s="524" t="n">
        <v>38108</v>
      </c>
      <c r="AT57" s="525" t="n">
        <v>0</v>
      </c>
      <c r="AU57" s="524" t="n">
        <v>38108</v>
      </c>
      <c r="AV57" s="519" t="n">
        <f aca="false">m1!Q55</f>
        <v>0.16</v>
      </c>
      <c r="AW57" s="524" t="n">
        <v>38108</v>
      </c>
      <c r="AX57" s="525" t="n">
        <v>0.005</v>
      </c>
      <c r="AY57" s="524" t="n">
        <v>38108</v>
      </c>
      <c r="AZ57" s="519" t="n">
        <f aca="false">m1!M55</f>
        <v>0.185</v>
      </c>
      <c r="BA57" s="524" t="n">
        <v>38108</v>
      </c>
      <c r="BB57" s="525" t="n">
        <v>0.005</v>
      </c>
      <c r="BC57" s="524" t="n">
        <v>38108</v>
      </c>
      <c r="BD57" s="519" t="n">
        <f aca="false">m1!I55</f>
        <v>0.165</v>
      </c>
      <c r="BE57" s="524" t="n">
        <v>38108</v>
      </c>
      <c r="BF57" s="525" t="n">
        <v>0.005</v>
      </c>
      <c r="BG57" s="524" t="n">
        <v>38108</v>
      </c>
      <c r="BH57" s="525" t="n">
        <v>0</v>
      </c>
      <c r="BI57" s="524" t="n">
        <v>38108</v>
      </c>
      <c r="BJ57" s="519" t="n">
        <f aca="false">m1!U55</f>
        <v>0.02</v>
      </c>
      <c r="BK57" s="524" t="n">
        <v>38108</v>
      </c>
      <c r="BL57" s="525" t="n">
        <v>0</v>
      </c>
      <c r="BM57" s="524" t="n">
        <v>38108</v>
      </c>
      <c r="BN57" s="519" t="n">
        <f aca="false">m1!V55</f>
        <v>0.1575</v>
      </c>
      <c r="BO57" s="524" t="n">
        <v>38108</v>
      </c>
      <c r="BP57" s="525" t="n">
        <v>0</v>
      </c>
      <c r="BQ57" s="520"/>
      <c r="BS57" s="520"/>
      <c r="BT57" s="520"/>
      <c r="BV57" s="520"/>
      <c r="BW57" s="520"/>
      <c r="BY57" s="520"/>
      <c r="BZ57" s="520"/>
      <c r="CB57" s="520"/>
      <c r="CC57" s="520"/>
      <c r="CE57" s="520"/>
      <c r="CF57" s="520"/>
      <c r="CH57" s="520"/>
      <c r="CI57" s="520"/>
      <c r="CK57" s="520"/>
      <c r="CL57" s="520"/>
      <c r="CN57" s="520"/>
      <c r="CO57" s="520"/>
      <c r="CQ57" s="520"/>
      <c r="CR57" s="520"/>
      <c r="CT57" s="520"/>
      <c r="CU57" s="520"/>
      <c r="CW57" s="520"/>
      <c r="CX57" s="520"/>
      <c r="CZ57" s="520"/>
      <c r="DA57" s="520"/>
      <c r="DC57" s="520"/>
      <c r="DD57" s="520"/>
      <c r="DF57" s="520"/>
      <c r="DG57" s="520"/>
      <c r="DI57" s="520"/>
      <c r="DJ57" s="520"/>
      <c r="DL57" s="520"/>
      <c r="DM57" s="520"/>
    </row>
    <row r="58" customFormat="false" ht="11.25" hidden="false" customHeight="false" outlineLevel="0" collapsed="false">
      <c r="A58" s="524" t="n">
        <v>38139</v>
      </c>
      <c r="B58" s="519" t="n">
        <f aca="false">m1!C56</f>
        <v>0.165</v>
      </c>
      <c r="D58" s="524" t="n">
        <v>38139</v>
      </c>
      <c r="E58" s="519" t="n">
        <f aca="false">m1!K56</f>
        <v>0.185</v>
      </c>
      <c r="G58" s="524" t="n">
        <v>38139</v>
      </c>
      <c r="H58" s="519" t="n">
        <f aca="false">m1!O56</f>
        <v>0.16</v>
      </c>
      <c r="J58" s="524" t="n">
        <v>38139</v>
      </c>
      <c r="K58" s="519" t="n">
        <f aca="false">m1!N56</f>
        <v>0.205</v>
      </c>
      <c r="M58" s="524" t="n">
        <v>38139</v>
      </c>
      <c r="N58" s="519" t="n">
        <f aca="false">m1!H56</f>
        <v>0.165</v>
      </c>
      <c r="P58" s="524" t="n">
        <v>38139</v>
      </c>
      <c r="Q58" s="519" t="n">
        <f aca="false">m1!E56</f>
        <v>0.165</v>
      </c>
      <c r="S58" s="524" t="n">
        <v>38139</v>
      </c>
      <c r="T58" s="519" t="n">
        <f aca="false">B58</f>
        <v>0.165</v>
      </c>
      <c r="V58" s="524" t="n">
        <v>38139</v>
      </c>
      <c r="W58" s="519" t="n">
        <f aca="false">B58</f>
        <v>0.165</v>
      </c>
      <c r="Y58" s="524" t="n">
        <v>38139</v>
      </c>
      <c r="Z58" s="519" t="n">
        <f aca="false">m1!R56</f>
        <v>0.16</v>
      </c>
      <c r="AB58" s="524" t="n">
        <v>38139</v>
      </c>
      <c r="AC58" s="519" t="n">
        <f aca="false">m1!D56</f>
        <v>0.165</v>
      </c>
      <c r="AE58" s="524" t="n">
        <v>38139</v>
      </c>
      <c r="AF58" s="519" t="n">
        <f aca="false">m1!L56</f>
        <v>0.185</v>
      </c>
      <c r="AH58" s="524" t="n">
        <v>38139</v>
      </c>
      <c r="AI58" s="519" t="n">
        <f aca="false">m1!P56</f>
        <v>0.16</v>
      </c>
      <c r="AK58" s="524" t="n">
        <v>38139</v>
      </c>
      <c r="AL58" s="525" t="n">
        <f aca="false">m1!T56</f>
        <v>-0.035</v>
      </c>
      <c r="AM58" s="524" t="n">
        <v>38139</v>
      </c>
      <c r="AN58" s="519" t="n">
        <f aca="false">m1!J56</f>
        <v>0.165</v>
      </c>
      <c r="AO58" s="524" t="n">
        <v>38139</v>
      </c>
      <c r="AP58" s="525" t="n">
        <v>0</v>
      </c>
      <c r="AQ58" s="524" t="n">
        <v>38139</v>
      </c>
      <c r="AR58" s="519" t="n">
        <f aca="false">m1!F56</f>
        <v>0.13</v>
      </c>
      <c r="AS58" s="524" t="n">
        <v>38139</v>
      </c>
      <c r="AT58" s="525" t="n">
        <v>0</v>
      </c>
      <c r="AU58" s="524" t="n">
        <v>38139</v>
      </c>
      <c r="AV58" s="519" t="n">
        <f aca="false">m1!Q56</f>
        <v>0.16</v>
      </c>
      <c r="AW58" s="524" t="n">
        <v>38139</v>
      </c>
      <c r="AX58" s="525" t="n">
        <v>0.005</v>
      </c>
      <c r="AY58" s="524" t="n">
        <v>38139</v>
      </c>
      <c r="AZ58" s="519" t="n">
        <f aca="false">m1!M56</f>
        <v>0.185</v>
      </c>
      <c r="BA58" s="524" t="n">
        <v>38139</v>
      </c>
      <c r="BB58" s="525" t="n">
        <v>0.005</v>
      </c>
      <c r="BC58" s="524" t="n">
        <v>38139</v>
      </c>
      <c r="BD58" s="519" t="n">
        <f aca="false">m1!I56</f>
        <v>0.165</v>
      </c>
      <c r="BE58" s="524" t="n">
        <v>38139</v>
      </c>
      <c r="BF58" s="525" t="n">
        <v>0.005</v>
      </c>
      <c r="BG58" s="524" t="n">
        <v>38139</v>
      </c>
      <c r="BH58" s="525" t="n">
        <v>0</v>
      </c>
      <c r="BI58" s="524" t="n">
        <v>38139</v>
      </c>
      <c r="BJ58" s="519" t="n">
        <f aca="false">m1!U56</f>
        <v>0.02</v>
      </c>
      <c r="BK58" s="524" t="n">
        <v>38139</v>
      </c>
      <c r="BL58" s="525" t="n">
        <v>0</v>
      </c>
      <c r="BM58" s="524" t="n">
        <v>38139</v>
      </c>
      <c r="BN58" s="519" t="n">
        <f aca="false">m1!V56</f>
        <v>0.1525</v>
      </c>
      <c r="BO58" s="524" t="n">
        <v>38139</v>
      </c>
      <c r="BP58" s="525" t="n">
        <v>0</v>
      </c>
      <c r="BQ58" s="520"/>
      <c r="BS58" s="520"/>
      <c r="BT58" s="520"/>
      <c r="BV58" s="520"/>
      <c r="BW58" s="520"/>
      <c r="BY58" s="520"/>
      <c r="BZ58" s="520"/>
      <c r="CB58" s="520"/>
      <c r="CC58" s="520"/>
      <c r="CE58" s="520"/>
      <c r="CF58" s="520"/>
      <c r="CH58" s="520"/>
      <c r="CI58" s="520"/>
      <c r="CK58" s="520"/>
      <c r="CL58" s="520"/>
      <c r="CN58" s="520"/>
      <c r="CO58" s="520"/>
      <c r="CQ58" s="520"/>
      <c r="CR58" s="520"/>
      <c r="CT58" s="520"/>
      <c r="CU58" s="520"/>
      <c r="CW58" s="520"/>
      <c r="CX58" s="520"/>
      <c r="CZ58" s="520"/>
      <c r="DA58" s="520"/>
      <c r="DC58" s="520"/>
      <c r="DD58" s="520"/>
      <c r="DF58" s="520"/>
      <c r="DG58" s="520"/>
      <c r="DI58" s="520"/>
      <c r="DJ58" s="520"/>
      <c r="DL58" s="520"/>
      <c r="DM58" s="520"/>
    </row>
    <row r="59" customFormat="false" ht="11.25" hidden="false" customHeight="false" outlineLevel="0" collapsed="false">
      <c r="A59" s="524" t="n">
        <v>38169</v>
      </c>
      <c r="B59" s="519" t="n">
        <f aca="false">m1!C57</f>
        <v>0.165</v>
      </c>
      <c r="D59" s="524" t="n">
        <v>38169</v>
      </c>
      <c r="E59" s="519" t="n">
        <f aca="false">m1!K57</f>
        <v>0.185</v>
      </c>
      <c r="G59" s="524" t="n">
        <v>38169</v>
      </c>
      <c r="H59" s="519" t="n">
        <f aca="false">m1!O57</f>
        <v>0.16</v>
      </c>
      <c r="J59" s="524" t="n">
        <v>38169</v>
      </c>
      <c r="K59" s="519" t="n">
        <f aca="false">m1!N57</f>
        <v>0.205</v>
      </c>
      <c r="M59" s="524" t="n">
        <v>38169</v>
      </c>
      <c r="N59" s="519" t="n">
        <f aca="false">m1!H57</f>
        <v>0.165</v>
      </c>
      <c r="P59" s="524" t="n">
        <v>38169</v>
      </c>
      <c r="Q59" s="519" t="n">
        <f aca="false">m1!E57</f>
        <v>0.165</v>
      </c>
      <c r="S59" s="524" t="n">
        <v>38169</v>
      </c>
      <c r="T59" s="519" t="n">
        <f aca="false">B59</f>
        <v>0.165</v>
      </c>
      <c r="V59" s="524" t="n">
        <v>38169</v>
      </c>
      <c r="W59" s="519" t="n">
        <f aca="false">B59</f>
        <v>0.165</v>
      </c>
      <c r="Y59" s="524" t="n">
        <v>38169</v>
      </c>
      <c r="Z59" s="519" t="n">
        <f aca="false">m1!R57</f>
        <v>0.16</v>
      </c>
      <c r="AB59" s="524" t="n">
        <v>38169</v>
      </c>
      <c r="AC59" s="519" t="n">
        <f aca="false">m1!D57</f>
        <v>0.165</v>
      </c>
      <c r="AE59" s="524" t="n">
        <v>38169</v>
      </c>
      <c r="AF59" s="519" t="n">
        <f aca="false">m1!L57</f>
        <v>0.185</v>
      </c>
      <c r="AH59" s="524" t="n">
        <v>38169</v>
      </c>
      <c r="AI59" s="519" t="n">
        <f aca="false">m1!P57</f>
        <v>0.16</v>
      </c>
      <c r="AK59" s="524" t="n">
        <v>38169</v>
      </c>
      <c r="AL59" s="525" t="n">
        <f aca="false">m1!T57</f>
        <v>-0.035</v>
      </c>
      <c r="AM59" s="524" t="n">
        <v>38169</v>
      </c>
      <c r="AN59" s="519" t="n">
        <f aca="false">m1!J57</f>
        <v>0.165</v>
      </c>
      <c r="AO59" s="524" t="n">
        <v>38169</v>
      </c>
      <c r="AP59" s="525" t="n">
        <v>0</v>
      </c>
      <c r="AQ59" s="524" t="n">
        <v>38169</v>
      </c>
      <c r="AR59" s="519" t="n">
        <f aca="false">m1!F57</f>
        <v>0.13</v>
      </c>
      <c r="AS59" s="524" t="n">
        <v>38169</v>
      </c>
      <c r="AT59" s="525" t="n">
        <v>0</v>
      </c>
      <c r="AU59" s="524" t="n">
        <v>38169</v>
      </c>
      <c r="AV59" s="519" t="n">
        <f aca="false">m1!Q57</f>
        <v>0.16</v>
      </c>
      <c r="AW59" s="524" t="n">
        <v>38169</v>
      </c>
      <c r="AX59" s="525" t="n">
        <v>0.005</v>
      </c>
      <c r="AY59" s="524" t="n">
        <v>38169</v>
      </c>
      <c r="AZ59" s="519" t="n">
        <f aca="false">m1!M57</f>
        <v>0.185</v>
      </c>
      <c r="BA59" s="524" t="n">
        <v>38169</v>
      </c>
      <c r="BB59" s="525" t="n">
        <v>0.005</v>
      </c>
      <c r="BC59" s="524" t="n">
        <v>38169</v>
      </c>
      <c r="BD59" s="519" t="n">
        <f aca="false">m1!I57</f>
        <v>0.165</v>
      </c>
      <c r="BE59" s="524" t="n">
        <v>38169</v>
      </c>
      <c r="BF59" s="525" t="n">
        <v>0.005</v>
      </c>
      <c r="BG59" s="524" t="n">
        <v>38169</v>
      </c>
      <c r="BH59" s="525" t="n">
        <v>0</v>
      </c>
      <c r="BI59" s="524" t="n">
        <v>38169</v>
      </c>
      <c r="BJ59" s="519" t="n">
        <f aca="false">m1!U57</f>
        <v>0.02</v>
      </c>
      <c r="BK59" s="524" t="n">
        <v>38169</v>
      </c>
      <c r="BL59" s="525" t="n">
        <v>0</v>
      </c>
      <c r="BM59" s="524" t="n">
        <v>38169</v>
      </c>
      <c r="BN59" s="519" t="n">
        <f aca="false">m1!V57</f>
        <v>0.1425</v>
      </c>
      <c r="BO59" s="524" t="n">
        <v>38169</v>
      </c>
      <c r="BP59" s="525" t="n">
        <v>0</v>
      </c>
      <c r="BQ59" s="520"/>
      <c r="BS59" s="520"/>
      <c r="BT59" s="520"/>
      <c r="BV59" s="520"/>
      <c r="BW59" s="520"/>
      <c r="BY59" s="520"/>
      <c r="BZ59" s="520"/>
      <c r="CB59" s="520"/>
      <c r="CC59" s="520"/>
      <c r="CE59" s="520"/>
      <c r="CF59" s="520"/>
      <c r="CH59" s="520"/>
      <c r="CI59" s="520"/>
      <c r="CK59" s="520"/>
      <c r="CL59" s="520"/>
      <c r="CN59" s="520"/>
      <c r="CO59" s="520"/>
      <c r="CQ59" s="520"/>
      <c r="CR59" s="520"/>
      <c r="CT59" s="520"/>
      <c r="CU59" s="520"/>
      <c r="CW59" s="520"/>
      <c r="CX59" s="520"/>
      <c r="CZ59" s="520"/>
      <c r="DA59" s="520"/>
      <c r="DC59" s="520"/>
      <c r="DD59" s="520"/>
      <c r="DF59" s="520"/>
      <c r="DG59" s="520"/>
      <c r="DI59" s="520"/>
      <c r="DJ59" s="520"/>
      <c r="DL59" s="520"/>
      <c r="DM59" s="520"/>
    </row>
    <row r="60" customFormat="false" ht="11.25" hidden="false" customHeight="false" outlineLevel="0" collapsed="false">
      <c r="A60" s="524" t="n">
        <v>38200</v>
      </c>
      <c r="B60" s="519" t="n">
        <f aca="false">m1!C58</f>
        <v>0.165</v>
      </c>
      <c r="D60" s="524" t="n">
        <v>38200</v>
      </c>
      <c r="E60" s="519" t="n">
        <f aca="false">m1!K58</f>
        <v>0.185</v>
      </c>
      <c r="G60" s="524" t="n">
        <v>38200</v>
      </c>
      <c r="H60" s="519" t="n">
        <f aca="false">m1!O58</f>
        <v>0.16</v>
      </c>
      <c r="J60" s="524" t="n">
        <v>38200</v>
      </c>
      <c r="K60" s="519" t="n">
        <f aca="false">m1!N58</f>
        <v>0.205</v>
      </c>
      <c r="M60" s="524" t="n">
        <v>38200</v>
      </c>
      <c r="N60" s="519" t="n">
        <f aca="false">m1!H58</f>
        <v>0.165</v>
      </c>
      <c r="P60" s="524" t="n">
        <v>38200</v>
      </c>
      <c r="Q60" s="519" t="n">
        <f aca="false">m1!E58</f>
        <v>0.165</v>
      </c>
      <c r="S60" s="524" t="n">
        <v>38200</v>
      </c>
      <c r="T60" s="519" t="n">
        <f aca="false">B60</f>
        <v>0.165</v>
      </c>
      <c r="V60" s="524" t="n">
        <v>38200</v>
      </c>
      <c r="W60" s="519" t="n">
        <f aca="false">B60</f>
        <v>0.165</v>
      </c>
      <c r="Y60" s="524" t="n">
        <v>38200</v>
      </c>
      <c r="Z60" s="519" t="n">
        <f aca="false">m1!R58</f>
        <v>0.16</v>
      </c>
      <c r="AB60" s="524" t="n">
        <v>38200</v>
      </c>
      <c r="AC60" s="519" t="n">
        <f aca="false">m1!D58</f>
        <v>0.165</v>
      </c>
      <c r="AE60" s="524" t="n">
        <v>38200</v>
      </c>
      <c r="AF60" s="519" t="n">
        <f aca="false">m1!L58</f>
        <v>0.185</v>
      </c>
      <c r="AH60" s="524" t="n">
        <v>38200</v>
      </c>
      <c r="AI60" s="519" t="n">
        <f aca="false">m1!P58</f>
        <v>0.16</v>
      </c>
      <c r="AK60" s="524" t="n">
        <v>38200</v>
      </c>
      <c r="AL60" s="525" t="n">
        <f aca="false">m1!T58</f>
        <v>-0.035</v>
      </c>
      <c r="AM60" s="524" t="n">
        <v>38200</v>
      </c>
      <c r="AN60" s="519" t="n">
        <f aca="false">m1!J58</f>
        <v>0.165</v>
      </c>
      <c r="AO60" s="524" t="n">
        <v>38200</v>
      </c>
      <c r="AP60" s="525" t="n">
        <v>0</v>
      </c>
      <c r="AQ60" s="524" t="n">
        <v>38200</v>
      </c>
      <c r="AR60" s="519" t="n">
        <f aca="false">m1!F58</f>
        <v>0.13</v>
      </c>
      <c r="AS60" s="524" t="n">
        <v>38200</v>
      </c>
      <c r="AT60" s="525" t="n">
        <v>0</v>
      </c>
      <c r="AU60" s="524" t="n">
        <v>38200</v>
      </c>
      <c r="AV60" s="519" t="n">
        <f aca="false">m1!Q58</f>
        <v>0.16</v>
      </c>
      <c r="AW60" s="524" t="n">
        <v>38200</v>
      </c>
      <c r="AX60" s="525" t="n">
        <v>0.005</v>
      </c>
      <c r="AY60" s="524" t="n">
        <v>38200</v>
      </c>
      <c r="AZ60" s="519" t="n">
        <f aca="false">m1!M58</f>
        <v>0.185</v>
      </c>
      <c r="BA60" s="524" t="n">
        <v>38200</v>
      </c>
      <c r="BB60" s="525" t="n">
        <v>0.005</v>
      </c>
      <c r="BC60" s="524" t="n">
        <v>38200</v>
      </c>
      <c r="BD60" s="519" t="n">
        <f aca="false">m1!I58</f>
        <v>0.165</v>
      </c>
      <c r="BE60" s="524" t="n">
        <v>38200</v>
      </c>
      <c r="BF60" s="525" t="n">
        <v>0.005</v>
      </c>
      <c r="BG60" s="524" t="n">
        <v>38200</v>
      </c>
      <c r="BH60" s="525" t="n">
        <v>0</v>
      </c>
      <c r="BI60" s="524" t="n">
        <v>38200</v>
      </c>
      <c r="BJ60" s="519" t="n">
        <f aca="false">m1!U58</f>
        <v>0.02</v>
      </c>
      <c r="BK60" s="524" t="n">
        <v>38200</v>
      </c>
      <c r="BL60" s="525" t="n">
        <v>0</v>
      </c>
      <c r="BM60" s="524" t="n">
        <v>38200</v>
      </c>
      <c r="BN60" s="519" t="n">
        <f aca="false">m1!V58</f>
        <v>0.14</v>
      </c>
      <c r="BO60" s="524" t="n">
        <v>38200</v>
      </c>
      <c r="BP60" s="525" t="n">
        <v>0</v>
      </c>
      <c r="BQ60" s="520"/>
      <c r="BS60" s="520"/>
      <c r="BT60" s="520"/>
      <c r="BV60" s="520"/>
      <c r="BW60" s="520"/>
      <c r="BY60" s="520"/>
      <c r="BZ60" s="520"/>
      <c r="CB60" s="520"/>
      <c r="CC60" s="520"/>
      <c r="CE60" s="520"/>
      <c r="CF60" s="520"/>
      <c r="CH60" s="520"/>
      <c r="CI60" s="520"/>
      <c r="CK60" s="520"/>
      <c r="CL60" s="520"/>
      <c r="CN60" s="520"/>
      <c r="CO60" s="520"/>
      <c r="CQ60" s="520"/>
      <c r="CR60" s="520"/>
      <c r="CT60" s="520"/>
      <c r="CU60" s="520"/>
      <c r="CW60" s="520"/>
      <c r="CX60" s="520"/>
      <c r="CZ60" s="520"/>
      <c r="DA60" s="520"/>
      <c r="DC60" s="520"/>
      <c r="DD60" s="520"/>
      <c r="DF60" s="520"/>
      <c r="DG60" s="520"/>
      <c r="DI60" s="520"/>
      <c r="DJ60" s="520"/>
      <c r="DL60" s="520"/>
      <c r="DM60" s="520"/>
    </row>
    <row r="61" customFormat="false" ht="11.25" hidden="false" customHeight="false" outlineLevel="0" collapsed="false">
      <c r="A61" s="524" t="n">
        <v>38231</v>
      </c>
      <c r="B61" s="519" t="n">
        <f aca="false">m1!C59</f>
        <v>0.165</v>
      </c>
      <c r="D61" s="524" t="n">
        <v>38231</v>
      </c>
      <c r="E61" s="519" t="n">
        <f aca="false">m1!K59</f>
        <v>0.185</v>
      </c>
      <c r="G61" s="524" t="n">
        <v>38231</v>
      </c>
      <c r="H61" s="519" t="n">
        <f aca="false">m1!O59</f>
        <v>0.16</v>
      </c>
      <c r="J61" s="524" t="n">
        <v>38231</v>
      </c>
      <c r="K61" s="519" t="n">
        <f aca="false">m1!N59</f>
        <v>0.205</v>
      </c>
      <c r="M61" s="524" t="n">
        <v>38231</v>
      </c>
      <c r="N61" s="519" t="n">
        <f aca="false">m1!H59</f>
        <v>0.165</v>
      </c>
      <c r="P61" s="524" t="n">
        <v>38231</v>
      </c>
      <c r="Q61" s="519" t="n">
        <f aca="false">m1!E59</f>
        <v>0.165</v>
      </c>
      <c r="S61" s="524" t="n">
        <v>38231</v>
      </c>
      <c r="T61" s="519" t="n">
        <f aca="false">B61</f>
        <v>0.165</v>
      </c>
      <c r="V61" s="524" t="n">
        <v>38231</v>
      </c>
      <c r="W61" s="519" t="n">
        <f aca="false">B61</f>
        <v>0.165</v>
      </c>
      <c r="Y61" s="524" t="n">
        <v>38231</v>
      </c>
      <c r="Z61" s="519" t="n">
        <f aca="false">m1!R59</f>
        <v>0.16</v>
      </c>
      <c r="AB61" s="524" t="n">
        <v>38231</v>
      </c>
      <c r="AC61" s="519" t="n">
        <f aca="false">m1!D59</f>
        <v>0.165</v>
      </c>
      <c r="AE61" s="524" t="n">
        <v>38231</v>
      </c>
      <c r="AF61" s="519" t="n">
        <f aca="false">m1!L59</f>
        <v>0.185</v>
      </c>
      <c r="AH61" s="524" t="n">
        <v>38231</v>
      </c>
      <c r="AI61" s="519" t="n">
        <f aca="false">m1!P59</f>
        <v>0.16</v>
      </c>
      <c r="AK61" s="524" t="n">
        <v>38231</v>
      </c>
      <c r="AL61" s="525" t="n">
        <f aca="false">m1!T59</f>
        <v>-0.035</v>
      </c>
      <c r="AM61" s="524" t="n">
        <v>38231</v>
      </c>
      <c r="AN61" s="519" t="n">
        <f aca="false">m1!J59</f>
        <v>0.165</v>
      </c>
      <c r="AO61" s="524" t="n">
        <v>38231</v>
      </c>
      <c r="AP61" s="525" t="n">
        <v>0</v>
      </c>
      <c r="AQ61" s="524" t="n">
        <v>38231</v>
      </c>
      <c r="AR61" s="519" t="n">
        <f aca="false">m1!F59</f>
        <v>0.13</v>
      </c>
      <c r="AS61" s="524" t="n">
        <v>38231</v>
      </c>
      <c r="AT61" s="525" t="n">
        <v>0</v>
      </c>
      <c r="AU61" s="524" t="n">
        <v>38231</v>
      </c>
      <c r="AV61" s="519" t="n">
        <f aca="false">m1!Q59</f>
        <v>0.16</v>
      </c>
      <c r="AW61" s="524" t="n">
        <v>38231</v>
      </c>
      <c r="AX61" s="525" t="n">
        <v>0.005</v>
      </c>
      <c r="AY61" s="524" t="n">
        <v>38231</v>
      </c>
      <c r="AZ61" s="519" t="n">
        <f aca="false">m1!M59</f>
        <v>0.185</v>
      </c>
      <c r="BA61" s="524" t="n">
        <v>38231</v>
      </c>
      <c r="BB61" s="525" t="n">
        <v>0.005</v>
      </c>
      <c r="BC61" s="524" t="n">
        <v>38231</v>
      </c>
      <c r="BD61" s="519" t="n">
        <f aca="false">m1!I59</f>
        <v>0.165</v>
      </c>
      <c r="BE61" s="524" t="n">
        <v>38231</v>
      </c>
      <c r="BF61" s="525" t="n">
        <v>0.005</v>
      </c>
      <c r="BG61" s="524" t="n">
        <v>38231</v>
      </c>
      <c r="BH61" s="525" t="n">
        <v>0</v>
      </c>
      <c r="BI61" s="524" t="n">
        <v>38231</v>
      </c>
      <c r="BJ61" s="519" t="n">
        <f aca="false">m1!U59</f>
        <v>0.02</v>
      </c>
      <c r="BK61" s="524" t="n">
        <v>38231</v>
      </c>
      <c r="BL61" s="525" t="n">
        <v>0</v>
      </c>
      <c r="BM61" s="524" t="n">
        <v>38231</v>
      </c>
      <c r="BN61" s="519" t="n">
        <f aca="false">m1!V59</f>
        <v>0.1375</v>
      </c>
      <c r="BO61" s="524" t="n">
        <v>38231</v>
      </c>
      <c r="BP61" s="525" t="n">
        <v>0</v>
      </c>
      <c r="BQ61" s="520"/>
      <c r="BS61" s="520"/>
      <c r="BT61" s="520"/>
      <c r="BV61" s="520"/>
      <c r="BW61" s="520"/>
      <c r="BY61" s="520"/>
      <c r="BZ61" s="520"/>
      <c r="CB61" s="520"/>
      <c r="CC61" s="520"/>
      <c r="CE61" s="520"/>
      <c r="CF61" s="520"/>
      <c r="CH61" s="520"/>
      <c r="CI61" s="520"/>
      <c r="CK61" s="520"/>
      <c r="CL61" s="520"/>
      <c r="CN61" s="520"/>
      <c r="CO61" s="520"/>
      <c r="CQ61" s="520"/>
      <c r="CR61" s="520"/>
      <c r="CT61" s="520"/>
      <c r="CU61" s="520"/>
      <c r="CW61" s="520"/>
      <c r="CX61" s="520"/>
      <c r="CZ61" s="520"/>
      <c r="DA61" s="520"/>
      <c r="DC61" s="520"/>
      <c r="DD61" s="520"/>
      <c r="DF61" s="520"/>
      <c r="DG61" s="520"/>
      <c r="DI61" s="520"/>
      <c r="DJ61" s="520"/>
      <c r="DL61" s="520"/>
      <c r="DM61" s="520"/>
    </row>
    <row r="62" customFormat="false" ht="11.25" hidden="false" customHeight="false" outlineLevel="0" collapsed="false">
      <c r="A62" s="524" t="n">
        <v>38261</v>
      </c>
      <c r="B62" s="519" t="n">
        <f aca="false">m1!C60</f>
        <v>0.165</v>
      </c>
      <c r="D62" s="524" t="n">
        <v>38261</v>
      </c>
      <c r="E62" s="519" t="n">
        <f aca="false">m1!K60</f>
        <v>0.185</v>
      </c>
      <c r="G62" s="524" t="n">
        <v>38261</v>
      </c>
      <c r="H62" s="519" t="n">
        <f aca="false">m1!O60</f>
        <v>0.16</v>
      </c>
      <c r="J62" s="524" t="n">
        <v>38261</v>
      </c>
      <c r="K62" s="519" t="n">
        <f aca="false">m1!N60</f>
        <v>0.205</v>
      </c>
      <c r="M62" s="524" t="n">
        <v>38261</v>
      </c>
      <c r="N62" s="519" t="n">
        <f aca="false">m1!H60</f>
        <v>0.165</v>
      </c>
      <c r="P62" s="524" t="n">
        <v>38261</v>
      </c>
      <c r="Q62" s="519" t="n">
        <f aca="false">m1!E60</f>
        <v>0.165</v>
      </c>
      <c r="S62" s="524" t="n">
        <v>38261</v>
      </c>
      <c r="T62" s="519" t="n">
        <f aca="false">B62</f>
        <v>0.165</v>
      </c>
      <c r="V62" s="524" t="n">
        <v>38261</v>
      </c>
      <c r="W62" s="519" t="n">
        <f aca="false">B62</f>
        <v>0.165</v>
      </c>
      <c r="Y62" s="524" t="n">
        <v>38261</v>
      </c>
      <c r="Z62" s="519" t="n">
        <f aca="false">m1!R60</f>
        <v>0.16</v>
      </c>
      <c r="AB62" s="524" t="n">
        <v>38261</v>
      </c>
      <c r="AC62" s="519" t="n">
        <f aca="false">m1!D60</f>
        <v>0.165</v>
      </c>
      <c r="AE62" s="524" t="n">
        <v>38261</v>
      </c>
      <c r="AF62" s="519" t="n">
        <f aca="false">m1!L60</f>
        <v>0.185</v>
      </c>
      <c r="AH62" s="524" t="n">
        <v>38261</v>
      </c>
      <c r="AI62" s="519" t="n">
        <f aca="false">m1!P60</f>
        <v>0.16</v>
      </c>
      <c r="AK62" s="524" t="n">
        <v>38261</v>
      </c>
      <c r="AL62" s="525" t="n">
        <f aca="false">m1!T60</f>
        <v>-0.035</v>
      </c>
      <c r="AM62" s="524" t="n">
        <v>38261</v>
      </c>
      <c r="AN62" s="519" t="n">
        <f aca="false">m1!J60</f>
        <v>0.165</v>
      </c>
      <c r="AO62" s="524" t="n">
        <v>38261</v>
      </c>
      <c r="AP62" s="525" t="n">
        <v>0</v>
      </c>
      <c r="AQ62" s="524" t="n">
        <v>38261</v>
      </c>
      <c r="AR62" s="519" t="n">
        <f aca="false">m1!F60</f>
        <v>0.13</v>
      </c>
      <c r="AS62" s="524" t="n">
        <v>38261</v>
      </c>
      <c r="AT62" s="525" t="n">
        <v>0</v>
      </c>
      <c r="AU62" s="524" t="n">
        <v>38261</v>
      </c>
      <c r="AV62" s="519" t="n">
        <f aca="false">m1!Q60</f>
        <v>0.16</v>
      </c>
      <c r="AW62" s="524" t="n">
        <v>38261</v>
      </c>
      <c r="AX62" s="525" t="n">
        <v>0.005</v>
      </c>
      <c r="AY62" s="524" t="n">
        <v>38261</v>
      </c>
      <c r="AZ62" s="519" t="n">
        <f aca="false">m1!M60</f>
        <v>0.185</v>
      </c>
      <c r="BA62" s="524" t="n">
        <v>38261</v>
      </c>
      <c r="BB62" s="525" t="n">
        <v>0.005</v>
      </c>
      <c r="BC62" s="524" t="n">
        <v>38261</v>
      </c>
      <c r="BD62" s="519" t="n">
        <f aca="false">m1!I60</f>
        <v>0.165</v>
      </c>
      <c r="BE62" s="524" t="n">
        <v>38261</v>
      </c>
      <c r="BF62" s="525" t="n">
        <v>0.005</v>
      </c>
      <c r="BG62" s="524" t="n">
        <v>38261</v>
      </c>
      <c r="BH62" s="525" t="n">
        <v>0</v>
      </c>
      <c r="BI62" s="524" t="n">
        <v>38261</v>
      </c>
      <c r="BJ62" s="519" t="n">
        <f aca="false">m1!U60</f>
        <v>0.02</v>
      </c>
      <c r="BK62" s="524" t="n">
        <v>38261</v>
      </c>
      <c r="BL62" s="525" t="n">
        <v>0</v>
      </c>
      <c r="BM62" s="524" t="n">
        <v>38261</v>
      </c>
      <c r="BN62" s="519" t="n">
        <f aca="false">m1!V60</f>
        <v>0.1525</v>
      </c>
      <c r="BO62" s="524" t="n">
        <v>38261</v>
      </c>
      <c r="BP62" s="525" t="n">
        <v>0</v>
      </c>
      <c r="BQ62" s="520"/>
      <c r="BS62" s="520"/>
      <c r="BT62" s="520"/>
      <c r="BV62" s="520"/>
      <c r="BW62" s="520"/>
      <c r="BY62" s="520"/>
      <c r="BZ62" s="520"/>
      <c r="CB62" s="520"/>
      <c r="CC62" s="520"/>
      <c r="CE62" s="520"/>
      <c r="CF62" s="520"/>
      <c r="CH62" s="520"/>
      <c r="CI62" s="520"/>
      <c r="CK62" s="520"/>
      <c r="CL62" s="520"/>
      <c r="CN62" s="520"/>
      <c r="CO62" s="520"/>
      <c r="CQ62" s="520"/>
      <c r="CR62" s="520"/>
      <c r="CT62" s="520"/>
      <c r="CU62" s="520"/>
      <c r="CW62" s="520"/>
      <c r="CX62" s="520"/>
      <c r="CZ62" s="520"/>
      <c r="DA62" s="520"/>
      <c r="DC62" s="520"/>
      <c r="DD62" s="520"/>
      <c r="DF62" s="520"/>
      <c r="DG62" s="520"/>
      <c r="DI62" s="520"/>
      <c r="DJ62" s="520"/>
      <c r="DL62" s="520"/>
      <c r="DM62" s="520"/>
    </row>
    <row r="63" customFormat="false" ht="11.25" hidden="false" customHeight="false" outlineLevel="0" collapsed="false">
      <c r="A63" s="524" t="n">
        <v>38292</v>
      </c>
      <c r="B63" s="519" t="n">
        <f aca="false">m1!C61</f>
        <v>0.295</v>
      </c>
      <c r="D63" s="524" t="n">
        <v>38292</v>
      </c>
      <c r="E63" s="519" t="n">
        <f aca="false">m1!K61</f>
        <v>0.415</v>
      </c>
      <c r="G63" s="524" t="n">
        <v>38292</v>
      </c>
      <c r="H63" s="519" t="n">
        <f aca="false">m1!O61</f>
        <v>0.415</v>
      </c>
      <c r="J63" s="524" t="n">
        <v>38292</v>
      </c>
      <c r="K63" s="519" t="n">
        <f aca="false">m1!N61</f>
        <v>0.445</v>
      </c>
      <c r="M63" s="524" t="n">
        <v>38292</v>
      </c>
      <c r="N63" s="519" t="n">
        <f aca="false">m1!H61</f>
        <v>0.415</v>
      </c>
      <c r="P63" s="524" t="n">
        <v>38292</v>
      </c>
      <c r="Q63" s="519" t="n">
        <f aca="false">m1!E61</f>
        <v>0.295</v>
      </c>
      <c r="S63" s="524" t="n">
        <v>38292</v>
      </c>
      <c r="T63" s="519" t="n">
        <f aca="false">B63</f>
        <v>0.295</v>
      </c>
      <c r="V63" s="524" t="n">
        <v>38292</v>
      </c>
      <c r="W63" s="519" t="n">
        <f aca="false">B63</f>
        <v>0.295</v>
      </c>
      <c r="Y63" s="524" t="n">
        <v>38292</v>
      </c>
      <c r="Z63" s="519" t="n">
        <f aca="false">m1!R61</f>
        <v>0.435</v>
      </c>
      <c r="AB63" s="524" t="n">
        <v>38292</v>
      </c>
      <c r="AC63" s="519" t="n">
        <f aca="false">m1!D61</f>
        <v>0.295</v>
      </c>
      <c r="AE63" s="524" t="n">
        <v>38292</v>
      </c>
      <c r="AF63" s="519" t="n">
        <f aca="false">m1!L61</f>
        <v>0.415</v>
      </c>
      <c r="AH63" s="524" t="n">
        <v>38292</v>
      </c>
      <c r="AI63" s="519" t="n">
        <f aca="false">m1!P61</f>
        <v>0.415</v>
      </c>
      <c r="AK63" s="524" t="n">
        <v>38292</v>
      </c>
      <c r="AL63" s="525" t="n">
        <f aca="false">m1!T61</f>
        <v>0.135</v>
      </c>
      <c r="AM63" s="524" t="n">
        <v>38292</v>
      </c>
      <c r="AN63" s="519" t="n">
        <f aca="false">m1!J61</f>
        <v>0.415</v>
      </c>
      <c r="AO63" s="524" t="n">
        <v>38292</v>
      </c>
      <c r="AP63" s="525" t="n">
        <v>0</v>
      </c>
      <c r="AQ63" s="524" t="n">
        <v>38292</v>
      </c>
      <c r="AR63" s="519" t="n">
        <f aca="false">m1!F61</f>
        <v>0.26</v>
      </c>
      <c r="AS63" s="524" t="n">
        <v>38292</v>
      </c>
      <c r="AT63" s="525" t="n">
        <v>0</v>
      </c>
      <c r="AU63" s="524" t="n">
        <v>38292</v>
      </c>
      <c r="AV63" s="519" t="n">
        <f aca="false">m1!Q61</f>
        <v>0.415</v>
      </c>
      <c r="AW63" s="524" t="n">
        <v>38292</v>
      </c>
      <c r="AX63" s="525" t="n">
        <v>0.005</v>
      </c>
      <c r="AY63" s="524" t="n">
        <v>38292</v>
      </c>
      <c r="AZ63" s="519" t="n">
        <f aca="false">m1!M61</f>
        <v>0.415</v>
      </c>
      <c r="BA63" s="524" t="n">
        <v>38292</v>
      </c>
      <c r="BB63" s="525" t="n">
        <v>0.005</v>
      </c>
      <c r="BC63" s="524" t="n">
        <v>38292</v>
      </c>
      <c r="BD63" s="519" t="n">
        <f aca="false">m1!I61</f>
        <v>0.415</v>
      </c>
      <c r="BE63" s="524" t="n">
        <v>38292</v>
      </c>
      <c r="BF63" s="525" t="n">
        <v>0.005</v>
      </c>
      <c r="BG63" s="524" t="n">
        <v>38292</v>
      </c>
      <c r="BH63" s="525" t="n">
        <v>0</v>
      </c>
      <c r="BI63" s="524" t="n">
        <v>38292</v>
      </c>
      <c r="BJ63" s="519" t="n">
        <f aca="false">m1!U61</f>
        <v>0.19</v>
      </c>
      <c r="BK63" s="524" t="n">
        <v>38292</v>
      </c>
      <c r="BL63" s="525" t="n">
        <v>0</v>
      </c>
      <c r="BM63" s="524" t="n">
        <v>38292</v>
      </c>
      <c r="BN63" s="519" t="n">
        <f aca="false">m1!V61</f>
        <v>0.244968</v>
      </c>
      <c r="BO63" s="524" t="n">
        <v>38292</v>
      </c>
      <c r="BP63" s="525" t="n">
        <v>0</v>
      </c>
      <c r="BQ63" s="520"/>
      <c r="BS63" s="520"/>
      <c r="BT63" s="520"/>
      <c r="BV63" s="520"/>
      <c r="BW63" s="520"/>
      <c r="BY63" s="520"/>
      <c r="BZ63" s="520"/>
      <c r="CB63" s="520"/>
      <c r="CC63" s="520"/>
      <c r="CE63" s="520"/>
      <c r="CF63" s="520"/>
      <c r="CH63" s="520"/>
      <c r="CI63" s="520"/>
      <c r="CK63" s="520"/>
      <c r="CL63" s="520"/>
      <c r="CN63" s="520"/>
      <c r="CO63" s="520"/>
      <c r="CQ63" s="520"/>
      <c r="CR63" s="520"/>
      <c r="CT63" s="520"/>
      <c r="CU63" s="520"/>
      <c r="CW63" s="520"/>
      <c r="CX63" s="520"/>
      <c r="CZ63" s="520"/>
      <c r="DA63" s="520"/>
      <c r="DC63" s="520"/>
      <c r="DD63" s="520"/>
      <c r="DF63" s="520"/>
      <c r="DG63" s="520"/>
      <c r="DI63" s="520"/>
      <c r="DJ63" s="520"/>
      <c r="DL63" s="520"/>
      <c r="DM63" s="520"/>
    </row>
    <row r="64" customFormat="false" ht="11.25" hidden="false" customHeight="false" outlineLevel="0" collapsed="false">
      <c r="A64" s="524" t="n">
        <v>38322</v>
      </c>
      <c r="B64" s="519" t="n">
        <f aca="false">m1!C62</f>
        <v>0.315</v>
      </c>
      <c r="D64" s="524" t="n">
        <v>38322</v>
      </c>
      <c r="E64" s="519" t="n">
        <f aca="false">m1!K62</f>
        <v>0.435</v>
      </c>
      <c r="G64" s="524" t="n">
        <v>38322</v>
      </c>
      <c r="H64" s="519" t="n">
        <f aca="false">m1!O62</f>
        <v>0.435</v>
      </c>
      <c r="J64" s="524" t="n">
        <v>38322</v>
      </c>
      <c r="K64" s="519" t="n">
        <f aca="false">m1!N62</f>
        <v>0.465</v>
      </c>
      <c r="M64" s="524" t="n">
        <v>38322</v>
      </c>
      <c r="N64" s="519" t="n">
        <f aca="false">m1!H62</f>
        <v>0.435</v>
      </c>
      <c r="P64" s="524" t="n">
        <v>38322</v>
      </c>
      <c r="Q64" s="519" t="n">
        <f aca="false">m1!E62</f>
        <v>0.315</v>
      </c>
      <c r="S64" s="524" t="n">
        <v>38322</v>
      </c>
      <c r="T64" s="519" t="n">
        <f aca="false">B64</f>
        <v>0.315</v>
      </c>
      <c r="V64" s="524" t="n">
        <v>38322</v>
      </c>
      <c r="W64" s="519" t="n">
        <f aca="false">B64</f>
        <v>0.315</v>
      </c>
      <c r="Y64" s="524" t="n">
        <v>38322</v>
      </c>
      <c r="Z64" s="519" t="n">
        <f aca="false">m1!R62</f>
        <v>0.455</v>
      </c>
      <c r="AB64" s="524" t="n">
        <v>38322</v>
      </c>
      <c r="AC64" s="519" t="n">
        <f aca="false">m1!D62</f>
        <v>0.315</v>
      </c>
      <c r="AE64" s="524" t="n">
        <v>38322</v>
      </c>
      <c r="AF64" s="519" t="n">
        <f aca="false">m1!L62</f>
        <v>0.435</v>
      </c>
      <c r="AH64" s="524" t="n">
        <v>38322</v>
      </c>
      <c r="AI64" s="519" t="n">
        <f aca="false">m1!P62</f>
        <v>0.435</v>
      </c>
      <c r="AK64" s="524" t="n">
        <v>38322</v>
      </c>
      <c r="AL64" s="525" t="n">
        <f aca="false">m1!T62</f>
        <v>0.155</v>
      </c>
      <c r="AM64" s="524" t="n">
        <v>38322</v>
      </c>
      <c r="AN64" s="519" t="n">
        <f aca="false">m1!J62</f>
        <v>0.435</v>
      </c>
      <c r="AO64" s="524" t="n">
        <v>38322</v>
      </c>
      <c r="AP64" s="525" t="n">
        <v>0</v>
      </c>
      <c r="AQ64" s="524" t="n">
        <v>38322</v>
      </c>
      <c r="AR64" s="519" t="n">
        <f aca="false">m1!F62</f>
        <v>0.28</v>
      </c>
      <c r="AS64" s="524" t="n">
        <v>38322</v>
      </c>
      <c r="AT64" s="525" t="n">
        <v>0</v>
      </c>
      <c r="AU64" s="524" t="n">
        <v>38322</v>
      </c>
      <c r="AV64" s="519" t="n">
        <f aca="false">m1!Q62</f>
        <v>0.435</v>
      </c>
      <c r="AW64" s="524" t="n">
        <v>38322</v>
      </c>
      <c r="AX64" s="525" t="n">
        <v>0.005</v>
      </c>
      <c r="AY64" s="524" t="n">
        <v>38322</v>
      </c>
      <c r="AZ64" s="519" t="n">
        <f aca="false">m1!M62</f>
        <v>0.435</v>
      </c>
      <c r="BA64" s="524" t="n">
        <v>38322</v>
      </c>
      <c r="BB64" s="525" t="n">
        <v>0.005</v>
      </c>
      <c r="BC64" s="524" t="n">
        <v>38322</v>
      </c>
      <c r="BD64" s="519" t="n">
        <f aca="false">m1!I62</f>
        <v>0.435</v>
      </c>
      <c r="BE64" s="524" t="n">
        <v>38322</v>
      </c>
      <c r="BF64" s="525" t="n">
        <v>0.005</v>
      </c>
      <c r="BG64" s="524" t="n">
        <v>38322</v>
      </c>
      <c r="BH64" s="525" t="n">
        <v>0</v>
      </c>
      <c r="BI64" s="524" t="n">
        <v>38322</v>
      </c>
      <c r="BJ64" s="519" t="n">
        <f aca="false">m1!U62</f>
        <v>0.21</v>
      </c>
      <c r="BK64" s="524" t="n">
        <v>38322</v>
      </c>
      <c r="BL64" s="525" t="n">
        <v>0</v>
      </c>
      <c r="BM64" s="524" t="n">
        <v>38322</v>
      </c>
      <c r="BN64" s="519" t="n">
        <f aca="false">m1!V62</f>
        <v>0.268712</v>
      </c>
      <c r="BO64" s="524" t="n">
        <v>38322</v>
      </c>
      <c r="BP64" s="525" t="n">
        <v>0</v>
      </c>
      <c r="BQ64" s="520"/>
      <c r="BS64" s="520"/>
      <c r="BT64" s="520"/>
      <c r="BV64" s="520"/>
      <c r="BW64" s="520"/>
      <c r="BY64" s="520"/>
      <c r="BZ64" s="520"/>
      <c r="CB64" s="520"/>
      <c r="CC64" s="520"/>
      <c r="CE64" s="520"/>
      <c r="CF64" s="520"/>
      <c r="CH64" s="520"/>
      <c r="CI64" s="520"/>
      <c r="CK64" s="520"/>
      <c r="CL64" s="520"/>
      <c r="CN64" s="520"/>
      <c r="CO64" s="520"/>
      <c r="CQ64" s="520"/>
      <c r="CR64" s="520"/>
      <c r="CT64" s="520"/>
      <c r="CU64" s="520"/>
      <c r="CW64" s="520"/>
      <c r="CX64" s="520"/>
      <c r="CZ64" s="520"/>
      <c r="DA64" s="520"/>
      <c r="DC64" s="520"/>
      <c r="DD64" s="520"/>
      <c r="DF64" s="520"/>
      <c r="DG64" s="520"/>
      <c r="DI64" s="520"/>
      <c r="DJ64" s="520"/>
      <c r="DL64" s="520"/>
      <c r="DM64" s="520"/>
    </row>
    <row r="65" customFormat="false" ht="11.25" hidden="false" customHeight="false" outlineLevel="0" collapsed="false">
      <c r="A65" s="524" t="n">
        <v>38353</v>
      </c>
      <c r="B65" s="519" t="n">
        <f aca="false">m1!C63</f>
        <v>0.325</v>
      </c>
      <c r="D65" s="524" t="n">
        <v>38353</v>
      </c>
      <c r="E65" s="519" t="n">
        <f aca="false">m1!K63</f>
        <v>0.445</v>
      </c>
      <c r="G65" s="524" t="n">
        <v>38353</v>
      </c>
      <c r="H65" s="519" t="n">
        <f aca="false">m1!O63</f>
        <v>0.445</v>
      </c>
      <c r="J65" s="524" t="n">
        <v>38353</v>
      </c>
      <c r="K65" s="519" t="n">
        <f aca="false">m1!N63</f>
        <v>0.475</v>
      </c>
      <c r="M65" s="524" t="n">
        <v>38353</v>
      </c>
      <c r="N65" s="519" t="n">
        <f aca="false">m1!H63</f>
        <v>0.445</v>
      </c>
      <c r="P65" s="524" t="n">
        <v>38353</v>
      </c>
      <c r="Q65" s="519" t="n">
        <f aca="false">m1!E63</f>
        <v>0.325</v>
      </c>
      <c r="S65" s="524" t="n">
        <v>38353</v>
      </c>
      <c r="T65" s="519" t="n">
        <f aca="false">B65</f>
        <v>0.325</v>
      </c>
      <c r="V65" s="524" t="n">
        <v>38353</v>
      </c>
      <c r="W65" s="519" t="n">
        <f aca="false">B65</f>
        <v>0.325</v>
      </c>
      <c r="Y65" s="524" t="n">
        <v>38353</v>
      </c>
      <c r="Z65" s="519" t="n">
        <f aca="false">m1!R63</f>
        <v>0.465</v>
      </c>
      <c r="AB65" s="524" t="n">
        <v>38353</v>
      </c>
      <c r="AC65" s="519" t="n">
        <f aca="false">m1!D63</f>
        <v>0.325</v>
      </c>
      <c r="AE65" s="524" t="n">
        <v>38353</v>
      </c>
      <c r="AF65" s="519" t="n">
        <f aca="false">m1!L63</f>
        <v>0.445</v>
      </c>
      <c r="AH65" s="524" t="n">
        <v>38353</v>
      </c>
      <c r="AI65" s="519" t="n">
        <f aca="false">m1!P63</f>
        <v>0.445</v>
      </c>
      <c r="AK65" s="524" t="n">
        <v>38353</v>
      </c>
      <c r="AL65" s="525" t="n">
        <f aca="false">m1!T63</f>
        <v>0.165</v>
      </c>
      <c r="AM65" s="524" t="n">
        <v>38353</v>
      </c>
      <c r="AN65" s="519" t="n">
        <f aca="false">m1!J63</f>
        <v>0.445</v>
      </c>
      <c r="AO65" s="524" t="n">
        <v>38353</v>
      </c>
      <c r="AP65" s="525" t="n">
        <v>0</v>
      </c>
      <c r="AQ65" s="524" t="n">
        <v>38353</v>
      </c>
      <c r="AR65" s="519" t="n">
        <f aca="false">m1!F63</f>
        <v>0.29</v>
      </c>
      <c r="AS65" s="524" t="n">
        <v>38353</v>
      </c>
      <c r="AT65" s="525" t="n">
        <v>0</v>
      </c>
      <c r="AU65" s="524" t="n">
        <v>38353</v>
      </c>
      <c r="AV65" s="519" t="n">
        <f aca="false">m1!Q63</f>
        <v>0.445</v>
      </c>
      <c r="AW65" s="524" t="n">
        <v>38353</v>
      </c>
      <c r="AX65" s="525" t="n">
        <v>0.005</v>
      </c>
      <c r="AY65" s="524" t="n">
        <v>38353</v>
      </c>
      <c r="AZ65" s="519" t="n">
        <f aca="false">m1!M63</f>
        <v>0.445</v>
      </c>
      <c r="BA65" s="524" t="n">
        <v>38353</v>
      </c>
      <c r="BB65" s="525" t="n">
        <v>0.005</v>
      </c>
      <c r="BC65" s="524" t="n">
        <v>38353</v>
      </c>
      <c r="BD65" s="519" t="n">
        <f aca="false">m1!I63</f>
        <v>0.445</v>
      </c>
      <c r="BE65" s="524" t="n">
        <v>38353</v>
      </c>
      <c r="BF65" s="525" t="n">
        <v>0.005</v>
      </c>
      <c r="BG65" s="524" t="n">
        <v>38353</v>
      </c>
      <c r="BH65" s="525" t="n">
        <v>0</v>
      </c>
      <c r="BI65" s="524" t="n">
        <v>38353</v>
      </c>
      <c r="BJ65" s="519" t="n">
        <f aca="false">m1!U63</f>
        <v>0.22</v>
      </c>
      <c r="BK65" s="524" t="n">
        <v>38353</v>
      </c>
      <c r="BL65" s="525" t="n">
        <v>0</v>
      </c>
      <c r="BM65" s="524" t="n">
        <v>38353</v>
      </c>
      <c r="BN65" s="519" t="n">
        <f aca="false">m1!V63</f>
        <v>0.283992</v>
      </c>
      <c r="BO65" s="524" t="n">
        <v>38353</v>
      </c>
      <c r="BP65" s="525" t="n">
        <v>0</v>
      </c>
      <c r="BQ65" s="520"/>
      <c r="BS65" s="520"/>
      <c r="BT65" s="520"/>
      <c r="BV65" s="520"/>
      <c r="BW65" s="520"/>
      <c r="BY65" s="520"/>
      <c r="BZ65" s="520"/>
      <c r="CB65" s="520"/>
      <c r="CC65" s="520"/>
      <c r="CE65" s="520"/>
      <c r="CF65" s="520"/>
      <c r="CH65" s="520"/>
      <c r="CI65" s="520"/>
      <c r="CK65" s="520"/>
      <c r="CL65" s="520"/>
      <c r="CN65" s="520"/>
      <c r="CO65" s="520"/>
      <c r="CQ65" s="520"/>
      <c r="CR65" s="520"/>
      <c r="CT65" s="520"/>
      <c r="CU65" s="520"/>
      <c r="CW65" s="520"/>
      <c r="CX65" s="520"/>
      <c r="CZ65" s="520"/>
      <c r="DA65" s="520"/>
      <c r="DC65" s="520"/>
      <c r="DD65" s="520"/>
      <c r="DF65" s="520"/>
      <c r="DG65" s="520"/>
      <c r="DI65" s="520"/>
      <c r="DJ65" s="520"/>
      <c r="DL65" s="520"/>
      <c r="DM65" s="520"/>
    </row>
    <row r="66" customFormat="false" ht="11.25" hidden="false" customHeight="false" outlineLevel="0" collapsed="false">
      <c r="A66" s="524" t="n">
        <v>38384</v>
      </c>
      <c r="B66" s="519" t="n">
        <f aca="false">m1!C64</f>
        <v>0.37</v>
      </c>
      <c r="D66" s="524" t="n">
        <v>38384</v>
      </c>
      <c r="E66" s="519" t="n">
        <f aca="false">m1!K64</f>
        <v>0.49</v>
      </c>
      <c r="G66" s="524" t="n">
        <v>38384</v>
      </c>
      <c r="H66" s="519" t="n">
        <f aca="false">m1!O64</f>
        <v>0.49</v>
      </c>
      <c r="J66" s="524" t="n">
        <v>38384</v>
      </c>
      <c r="K66" s="519" t="n">
        <f aca="false">m1!N64</f>
        <v>0.52</v>
      </c>
      <c r="M66" s="524" t="n">
        <v>38384</v>
      </c>
      <c r="N66" s="519" t="n">
        <f aca="false">m1!H64</f>
        <v>0.49</v>
      </c>
      <c r="P66" s="524" t="n">
        <v>38384</v>
      </c>
      <c r="Q66" s="519" t="n">
        <f aca="false">m1!E64</f>
        <v>0.37</v>
      </c>
      <c r="S66" s="524" t="n">
        <v>38384</v>
      </c>
      <c r="T66" s="519" t="n">
        <f aca="false">B66</f>
        <v>0.37</v>
      </c>
      <c r="V66" s="524" t="n">
        <v>38384</v>
      </c>
      <c r="W66" s="519" t="n">
        <f aca="false">B66</f>
        <v>0.37</v>
      </c>
      <c r="Y66" s="524" t="n">
        <v>38384</v>
      </c>
      <c r="Z66" s="519" t="n">
        <f aca="false">m1!R64</f>
        <v>0.51</v>
      </c>
      <c r="AB66" s="524" t="n">
        <v>38384</v>
      </c>
      <c r="AC66" s="519" t="n">
        <f aca="false">m1!D64</f>
        <v>0.37</v>
      </c>
      <c r="AE66" s="524" t="n">
        <v>38384</v>
      </c>
      <c r="AF66" s="519" t="n">
        <f aca="false">m1!L64</f>
        <v>0.49</v>
      </c>
      <c r="AH66" s="524" t="n">
        <v>38384</v>
      </c>
      <c r="AI66" s="519" t="n">
        <f aca="false">m1!P64</f>
        <v>0.49</v>
      </c>
      <c r="AK66" s="524" t="n">
        <v>38384</v>
      </c>
      <c r="AL66" s="525" t="n">
        <f aca="false">m1!T64</f>
        <v>0.21</v>
      </c>
      <c r="AM66" s="524" t="n">
        <v>38384</v>
      </c>
      <c r="AN66" s="519" t="n">
        <f aca="false">m1!J64</f>
        <v>0.49</v>
      </c>
      <c r="AO66" s="524" t="n">
        <v>38384</v>
      </c>
      <c r="AP66" s="525" t="n">
        <v>0</v>
      </c>
      <c r="AQ66" s="524" t="n">
        <v>38384</v>
      </c>
      <c r="AR66" s="519" t="n">
        <f aca="false">m1!F64</f>
        <v>0.335</v>
      </c>
      <c r="AS66" s="524" t="n">
        <v>38384</v>
      </c>
      <c r="AT66" s="525" t="n">
        <v>0</v>
      </c>
      <c r="AU66" s="524" t="n">
        <v>38384</v>
      </c>
      <c r="AV66" s="519" t="n">
        <f aca="false">m1!Q64</f>
        <v>0.49</v>
      </c>
      <c r="AW66" s="524" t="n">
        <v>38384</v>
      </c>
      <c r="AX66" s="525" t="n">
        <v>0.005</v>
      </c>
      <c r="AY66" s="524" t="n">
        <v>38384</v>
      </c>
      <c r="AZ66" s="519" t="n">
        <f aca="false">m1!M64</f>
        <v>0.49</v>
      </c>
      <c r="BA66" s="524" t="n">
        <v>38384</v>
      </c>
      <c r="BB66" s="525" t="n">
        <v>0.005</v>
      </c>
      <c r="BC66" s="524" t="n">
        <v>38384</v>
      </c>
      <c r="BD66" s="519" t="n">
        <f aca="false">m1!I64</f>
        <v>0.49</v>
      </c>
      <c r="BE66" s="524" t="n">
        <v>38384</v>
      </c>
      <c r="BF66" s="525" t="n">
        <v>0.005</v>
      </c>
      <c r="BG66" s="524" t="n">
        <v>38384</v>
      </c>
      <c r="BH66" s="525" t="n">
        <v>0</v>
      </c>
      <c r="BI66" s="524" t="n">
        <v>38384</v>
      </c>
      <c r="BJ66" s="519" t="n">
        <f aca="false">m1!U64</f>
        <v>0.265</v>
      </c>
      <c r="BK66" s="524" t="n">
        <v>38384</v>
      </c>
      <c r="BL66" s="525" t="n">
        <v>0</v>
      </c>
      <c r="BM66" s="524" t="n">
        <v>38384</v>
      </c>
      <c r="BN66" s="519" t="n">
        <f aca="false">m1!V64</f>
        <v>0.326688</v>
      </c>
      <c r="BO66" s="524" t="n">
        <v>38384</v>
      </c>
      <c r="BP66" s="525" t="n">
        <v>0</v>
      </c>
      <c r="BQ66" s="520"/>
      <c r="BS66" s="520"/>
      <c r="BT66" s="520"/>
      <c r="BV66" s="520"/>
      <c r="BW66" s="520"/>
      <c r="BY66" s="520"/>
      <c r="BZ66" s="520"/>
      <c r="CB66" s="520"/>
      <c r="CC66" s="520"/>
      <c r="CE66" s="520"/>
      <c r="CF66" s="520"/>
      <c r="CH66" s="520"/>
      <c r="CI66" s="520"/>
      <c r="CK66" s="520"/>
      <c r="CL66" s="520"/>
      <c r="CN66" s="520"/>
      <c r="CO66" s="520"/>
      <c r="CQ66" s="520"/>
      <c r="CR66" s="520"/>
      <c r="CT66" s="520"/>
      <c r="CU66" s="520"/>
      <c r="CW66" s="520"/>
      <c r="CX66" s="520"/>
      <c r="CZ66" s="520"/>
      <c r="DA66" s="520"/>
      <c r="DC66" s="520"/>
      <c r="DD66" s="520"/>
      <c r="DF66" s="520"/>
      <c r="DG66" s="520"/>
      <c r="DI66" s="520"/>
      <c r="DJ66" s="520"/>
      <c r="DL66" s="520"/>
      <c r="DM66" s="520"/>
    </row>
    <row r="67" customFormat="false" ht="11.25" hidden="false" customHeight="false" outlineLevel="0" collapsed="false">
      <c r="A67" s="524" t="n">
        <v>38412</v>
      </c>
      <c r="B67" s="519" t="n">
        <f aca="false">m1!C65</f>
        <v>0.37</v>
      </c>
      <c r="D67" s="524" t="n">
        <v>38412</v>
      </c>
      <c r="E67" s="519" t="n">
        <f aca="false">m1!K65</f>
        <v>0.49</v>
      </c>
      <c r="G67" s="524" t="n">
        <v>38412</v>
      </c>
      <c r="H67" s="519" t="n">
        <f aca="false">m1!O65</f>
        <v>0.49</v>
      </c>
      <c r="J67" s="524" t="n">
        <v>38412</v>
      </c>
      <c r="K67" s="519" t="n">
        <f aca="false">m1!N65</f>
        <v>0.52</v>
      </c>
      <c r="M67" s="524" t="n">
        <v>38412</v>
      </c>
      <c r="N67" s="519" t="n">
        <f aca="false">m1!H65</f>
        <v>0.49</v>
      </c>
      <c r="P67" s="524" t="n">
        <v>38412</v>
      </c>
      <c r="Q67" s="519" t="n">
        <f aca="false">m1!E65</f>
        <v>0.37</v>
      </c>
      <c r="S67" s="524" t="n">
        <v>38412</v>
      </c>
      <c r="T67" s="519" t="n">
        <f aca="false">B67</f>
        <v>0.37</v>
      </c>
      <c r="V67" s="524" t="n">
        <v>38412</v>
      </c>
      <c r="W67" s="519" t="n">
        <f aca="false">B67</f>
        <v>0.37</v>
      </c>
      <c r="Y67" s="524" t="n">
        <v>38412</v>
      </c>
      <c r="Z67" s="519" t="n">
        <f aca="false">m1!R65</f>
        <v>0.51</v>
      </c>
      <c r="AB67" s="524" t="n">
        <v>38412</v>
      </c>
      <c r="AC67" s="519" t="n">
        <f aca="false">m1!D65</f>
        <v>0.37</v>
      </c>
      <c r="AE67" s="524" t="n">
        <v>38412</v>
      </c>
      <c r="AF67" s="519" t="n">
        <f aca="false">m1!L65</f>
        <v>0.49</v>
      </c>
      <c r="AH67" s="524" t="n">
        <v>38412</v>
      </c>
      <c r="AI67" s="519" t="n">
        <f aca="false">m1!P65</f>
        <v>0.49</v>
      </c>
      <c r="AK67" s="524" t="n">
        <v>38412</v>
      </c>
      <c r="AL67" s="525" t="n">
        <f aca="false">m1!T65</f>
        <v>0.21</v>
      </c>
      <c r="AM67" s="524" t="n">
        <v>38412</v>
      </c>
      <c r="AN67" s="519" t="n">
        <f aca="false">m1!J65</f>
        <v>0.49</v>
      </c>
      <c r="AO67" s="524" t="n">
        <v>38412</v>
      </c>
      <c r="AP67" s="525" t="n">
        <v>0</v>
      </c>
      <c r="AQ67" s="524" t="n">
        <v>38412</v>
      </c>
      <c r="AR67" s="519" t="n">
        <f aca="false">m1!F65</f>
        <v>0.335</v>
      </c>
      <c r="AS67" s="524" t="n">
        <v>38412</v>
      </c>
      <c r="AT67" s="525" t="n">
        <v>0</v>
      </c>
      <c r="AU67" s="524" t="n">
        <v>38412</v>
      </c>
      <c r="AV67" s="519" t="n">
        <f aca="false">m1!Q65</f>
        <v>0.49</v>
      </c>
      <c r="AW67" s="524" t="n">
        <v>38412</v>
      </c>
      <c r="AX67" s="525" t="n">
        <v>0.005</v>
      </c>
      <c r="AY67" s="524" t="n">
        <v>38412</v>
      </c>
      <c r="AZ67" s="519" t="n">
        <f aca="false">m1!M65</f>
        <v>0.49</v>
      </c>
      <c r="BA67" s="524" t="n">
        <v>38412</v>
      </c>
      <c r="BB67" s="525" t="n">
        <v>0.005</v>
      </c>
      <c r="BC67" s="524" t="n">
        <v>38412</v>
      </c>
      <c r="BD67" s="519" t="n">
        <f aca="false">m1!I65</f>
        <v>0.49</v>
      </c>
      <c r="BE67" s="524" t="n">
        <v>38412</v>
      </c>
      <c r="BF67" s="525" t="n">
        <v>0.005</v>
      </c>
      <c r="BG67" s="524" t="n">
        <v>38412</v>
      </c>
      <c r="BH67" s="525" t="n">
        <v>0</v>
      </c>
      <c r="BI67" s="524" t="n">
        <v>38412</v>
      </c>
      <c r="BJ67" s="519" t="n">
        <f aca="false">m1!U65</f>
        <v>0.265</v>
      </c>
      <c r="BK67" s="524" t="n">
        <v>38412</v>
      </c>
      <c r="BL67" s="525" t="n">
        <v>0</v>
      </c>
      <c r="BM67" s="524" t="n">
        <v>38412</v>
      </c>
      <c r="BN67" s="519" t="n">
        <f aca="false">m1!V65</f>
        <v>0.322496</v>
      </c>
      <c r="BO67" s="524" t="n">
        <v>38412</v>
      </c>
      <c r="BP67" s="525" t="n">
        <v>0</v>
      </c>
      <c r="BQ67" s="520"/>
      <c r="BS67" s="520"/>
      <c r="BT67" s="520"/>
      <c r="BV67" s="520"/>
      <c r="BW67" s="520"/>
      <c r="BY67" s="520"/>
      <c r="BZ67" s="520"/>
      <c r="CB67" s="520"/>
      <c r="CC67" s="520"/>
      <c r="CE67" s="520"/>
      <c r="CF67" s="520"/>
      <c r="CH67" s="520"/>
      <c r="CI67" s="520"/>
      <c r="CK67" s="520"/>
      <c r="CL67" s="520"/>
      <c r="CN67" s="520"/>
      <c r="CO67" s="520"/>
      <c r="CQ67" s="520"/>
      <c r="CR67" s="520"/>
      <c r="CT67" s="520"/>
      <c r="CU67" s="520"/>
      <c r="CW67" s="520"/>
      <c r="CX67" s="520"/>
      <c r="CZ67" s="520"/>
      <c r="DA67" s="520"/>
      <c r="DC67" s="520"/>
      <c r="DD67" s="520"/>
      <c r="DF67" s="520"/>
      <c r="DG67" s="520"/>
      <c r="DI67" s="520"/>
      <c r="DJ67" s="520"/>
      <c r="DL67" s="520"/>
      <c r="DM67" s="520"/>
    </row>
    <row r="68" customFormat="false" ht="11.25" hidden="false" customHeight="false" outlineLevel="0" collapsed="false">
      <c r="A68" s="524" t="n">
        <v>38443</v>
      </c>
      <c r="B68" s="519" t="n">
        <f aca="false">m1!C66</f>
        <v>0.165</v>
      </c>
      <c r="D68" s="524" t="n">
        <v>38443</v>
      </c>
      <c r="E68" s="519" t="n">
        <f aca="false">m1!K66</f>
        <v>0.185</v>
      </c>
      <c r="G68" s="524" t="n">
        <v>38443</v>
      </c>
      <c r="H68" s="519" t="n">
        <f aca="false">m1!O66</f>
        <v>0.16</v>
      </c>
      <c r="J68" s="524" t="n">
        <v>38443</v>
      </c>
      <c r="K68" s="519" t="n">
        <f aca="false">m1!N66</f>
        <v>0.205</v>
      </c>
      <c r="M68" s="524" t="n">
        <v>38443</v>
      </c>
      <c r="N68" s="519" t="n">
        <f aca="false">m1!H66</f>
        <v>0.16</v>
      </c>
      <c r="P68" s="524" t="n">
        <v>38443</v>
      </c>
      <c r="Q68" s="519" t="n">
        <f aca="false">m1!E66</f>
        <v>0.165</v>
      </c>
      <c r="S68" s="524" t="n">
        <v>38443</v>
      </c>
      <c r="T68" s="519" t="n">
        <f aca="false">B68</f>
        <v>0.165</v>
      </c>
      <c r="V68" s="524" t="n">
        <v>38443</v>
      </c>
      <c r="W68" s="519" t="n">
        <f aca="false">B68</f>
        <v>0.165</v>
      </c>
      <c r="Y68" s="524" t="n">
        <v>38443</v>
      </c>
      <c r="Z68" s="519" t="n">
        <f aca="false">m1!R66</f>
        <v>0.16</v>
      </c>
      <c r="AB68" s="524" t="n">
        <v>38443</v>
      </c>
      <c r="AC68" s="519" t="n">
        <f aca="false">m1!D66</f>
        <v>0.165</v>
      </c>
      <c r="AE68" s="524" t="n">
        <v>38443</v>
      </c>
      <c r="AF68" s="519" t="n">
        <f aca="false">m1!L66</f>
        <v>0.185</v>
      </c>
      <c r="AH68" s="524" t="n">
        <v>38443</v>
      </c>
      <c r="AI68" s="519" t="n">
        <f aca="false">m1!P66</f>
        <v>0.16</v>
      </c>
      <c r="AK68" s="524" t="n">
        <v>38443</v>
      </c>
      <c r="AL68" s="525" t="n">
        <f aca="false">m1!T66</f>
        <v>-0.035</v>
      </c>
      <c r="AM68" s="524" t="n">
        <v>38443</v>
      </c>
      <c r="AN68" s="519" t="n">
        <f aca="false">m1!J66</f>
        <v>0.16</v>
      </c>
      <c r="AO68" s="524" t="n">
        <v>38443</v>
      </c>
      <c r="AP68" s="525" t="n">
        <v>0</v>
      </c>
      <c r="AQ68" s="524" t="n">
        <v>38443</v>
      </c>
      <c r="AR68" s="519" t="n">
        <f aca="false">m1!F66</f>
        <v>0.13</v>
      </c>
      <c r="AS68" s="524" t="n">
        <v>38443</v>
      </c>
      <c r="AT68" s="525" t="n">
        <v>0</v>
      </c>
      <c r="AU68" s="524" t="n">
        <v>38443</v>
      </c>
      <c r="AV68" s="519" t="n">
        <f aca="false">m1!Q66</f>
        <v>0.16</v>
      </c>
      <c r="AW68" s="524" t="n">
        <v>38443</v>
      </c>
      <c r="AX68" s="525" t="n">
        <v>0.005</v>
      </c>
      <c r="AY68" s="524" t="n">
        <v>38443</v>
      </c>
      <c r="AZ68" s="519" t="n">
        <f aca="false">m1!M66</f>
        <v>0.185</v>
      </c>
      <c r="BA68" s="524" t="n">
        <v>38443</v>
      </c>
      <c r="BB68" s="525" t="n">
        <v>0.005</v>
      </c>
      <c r="BC68" s="524" t="n">
        <v>38443</v>
      </c>
      <c r="BD68" s="519" t="n">
        <f aca="false">m1!I66</f>
        <v>0.16</v>
      </c>
      <c r="BE68" s="524" t="n">
        <v>38443</v>
      </c>
      <c r="BF68" s="525" t="n">
        <v>0.005</v>
      </c>
      <c r="BG68" s="524" t="n">
        <v>38443</v>
      </c>
      <c r="BH68" s="525" t="n">
        <v>0</v>
      </c>
      <c r="BI68" s="524" t="n">
        <v>38443</v>
      </c>
      <c r="BJ68" s="519" t="n">
        <f aca="false">m1!U66</f>
        <v>0.02</v>
      </c>
      <c r="BK68" s="524" t="n">
        <v>38443</v>
      </c>
      <c r="BL68" s="525" t="n">
        <v>0</v>
      </c>
      <c r="BM68" s="524" t="n">
        <v>38443</v>
      </c>
      <c r="BN68" s="519" t="n">
        <f aca="false">m1!V66</f>
        <v>0.17</v>
      </c>
      <c r="BO68" s="524" t="n">
        <v>38443</v>
      </c>
      <c r="BP68" s="525" t="n">
        <v>0</v>
      </c>
      <c r="BQ68" s="520"/>
      <c r="BS68" s="520"/>
      <c r="BT68" s="520"/>
      <c r="BV68" s="520"/>
      <c r="BW68" s="520"/>
      <c r="BY68" s="520"/>
      <c r="BZ68" s="520"/>
      <c r="CB68" s="520"/>
      <c r="CC68" s="520"/>
      <c r="CE68" s="520"/>
      <c r="CF68" s="520"/>
      <c r="CH68" s="520"/>
      <c r="CI68" s="520"/>
      <c r="CK68" s="520"/>
      <c r="CL68" s="520"/>
      <c r="CN68" s="520"/>
      <c r="CO68" s="520"/>
      <c r="CQ68" s="520"/>
      <c r="CR68" s="520"/>
      <c r="CT68" s="520"/>
      <c r="CU68" s="520"/>
      <c r="CW68" s="520"/>
      <c r="CX68" s="520"/>
      <c r="CZ68" s="520"/>
      <c r="DA68" s="520"/>
      <c r="DC68" s="520"/>
      <c r="DD68" s="520"/>
      <c r="DF68" s="520"/>
      <c r="DG68" s="520"/>
      <c r="DI68" s="520"/>
      <c r="DJ68" s="520"/>
      <c r="DL68" s="520"/>
      <c r="DM68" s="520"/>
    </row>
    <row r="69" customFormat="false" ht="11.25" hidden="false" customHeight="false" outlineLevel="0" collapsed="false">
      <c r="A69" s="524" t="n">
        <v>38473</v>
      </c>
      <c r="B69" s="519" t="n">
        <f aca="false">m1!C67</f>
        <v>0.165</v>
      </c>
      <c r="D69" s="524" t="n">
        <v>38473</v>
      </c>
      <c r="E69" s="519" t="n">
        <f aca="false">m1!K67</f>
        <v>0.185</v>
      </c>
      <c r="G69" s="524" t="n">
        <v>38473</v>
      </c>
      <c r="H69" s="519" t="n">
        <f aca="false">m1!O67</f>
        <v>0.16</v>
      </c>
      <c r="J69" s="524" t="n">
        <v>38473</v>
      </c>
      <c r="K69" s="519" t="n">
        <f aca="false">m1!N67</f>
        <v>0.205</v>
      </c>
      <c r="M69" s="524" t="n">
        <v>38473</v>
      </c>
      <c r="N69" s="519" t="n">
        <f aca="false">m1!H67</f>
        <v>0.16</v>
      </c>
      <c r="P69" s="524" t="n">
        <v>38473</v>
      </c>
      <c r="Q69" s="519" t="n">
        <f aca="false">m1!E67</f>
        <v>0.165</v>
      </c>
      <c r="S69" s="524" t="n">
        <v>38473</v>
      </c>
      <c r="T69" s="519" t="n">
        <f aca="false">B69</f>
        <v>0.165</v>
      </c>
      <c r="V69" s="524" t="n">
        <v>38473</v>
      </c>
      <c r="W69" s="519" t="n">
        <f aca="false">B69</f>
        <v>0.165</v>
      </c>
      <c r="Y69" s="524" t="n">
        <v>38473</v>
      </c>
      <c r="Z69" s="519" t="n">
        <f aca="false">m1!R67</f>
        <v>0.16</v>
      </c>
      <c r="AB69" s="524" t="n">
        <v>38473</v>
      </c>
      <c r="AC69" s="519" t="n">
        <f aca="false">m1!D67</f>
        <v>0.165</v>
      </c>
      <c r="AE69" s="524" t="n">
        <v>38473</v>
      </c>
      <c r="AF69" s="519" t="n">
        <f aca="false">m1!L67</f>
        <v>0.185</v>
      </c>
      <c r="AH69" s="524" t="n">
        <v>38473</v>
      </c>
      <c r="AI69" s="519" t="n">
        <f aca="false">m1!P67</f>
        <v>0.16</v>
      </c>
      <c r="AK69" s="524" t="n">
        <v>38473</v>
      </c>
      <c r="AL69" s="525" t="n">
        <f aca="false">m1!T67</f>
        <v>-0.035</v>
      </c>
      <c r="AM69" s="524" t="n">
        <v>38473</v>
      </c>
      <c r="AN69" s="519" t="n">
        <f aca="false">m1!J67</f>
        <v>0.16</v>
      </c>
      <c r="AO69" s="524" t="n">
        <v>38473</v>
      </c>
      <c r="AP69" s="525" t="n">
        <v>0</v>
      </c>
      <c r="AQ69" s="524" t="n">
        <v>38473</v>
      </c>
      <c r="AR69" s="519" t="n">
        <f aca="false">m1!F67</f>
        <v>0.13</v>
      </c>
      <c r="AS69" s="524" t="n">
        <v>38473</v>
      </c>
      <c r="AT69" s="525" t="n">
        <v>0</v>
      </c>
      <c r="AU69" s="524" t="n">
        <v>38473</v>
      </c>
      <c r="AV69" s="519" t="n">
        <f aca="false">m1!Q67</f>
        <v>0.16</v>
      </c>
      <c r="AW69" s="524" t="n">
        <v>38473</v>
      </c>
      <c r="AX69" s="525" t="n">
        <v>0.005</v>
      </c>
      <c r="AY69" s="524" t="n">
        <v>38473</v>
      </c>
      <c r="AZ69" s="519" t="n">
        <f aca="false">m1!M67</f>
        <v>0.185</v>
      </c>
      <c r="BA69" s="524" t="n">
        <v>38473</v>
      </c>
      <c r="BB69" s="525" t="n">
        <v>0.005</v>
      </c>
      <c r="BC69" s="524" t="n">
        <v>38473</v>
      </c>
      <c r="BD69" s="519" t="n">
        <f aca="false">m1!I67</f>
        <v>0.16</v>
      </c>
      <c r="BE69" s="524" t="n">
        <v>38473</v>
      </c>
      <c r="BF69" s="525" t="n">
        <v>0.005</v>
      </c>
      <c r="BG69" s="524" t="n">
        <v>38473</v>
      </c>
      <c r="BH69" s="525" t="n">
        <v>0</v>
      </c>
      <c r="BI69" s="524" t="n">
        <v>38473</v>
      </c>
      <c r="BJ69" s="519" t="n">
        <f aca="false">m1!U67</f>
        <v>0.02</v>
      </c>
      <c r="BK69" s="524" t="n">
        <v>38473</v>
      </c>
      <c r="BL69" s="525" t="n">
        <v>0</v>
      </c>
      <c r="BM69" s="524" t="n">
        <v>38473</v>
      </c>
      <c r="BN69" s="519" t="n">
        <f aca="false">m1!V67</f>
        <v>0.16</v>
      </c>
      <c r="BO69" s="524" t="n">
        <v>38473</v>
      </c>
      <c r="BP69" s="525" t="n">
        <v>0</v>
      </c>
      <c r="BQ69" s="520"/>
      <c r="BS69" s="520"/>
      <c r="BT69" s="520"/>
      <c r="BV69" s="520"/>
      <c r="BW69" s="520"/>
      <c r="BY69" s="520"/>
      <c r="BZ69" s="520"/>
      <c r="CB69" s="520"/>
      <c r="CC69" s="520"/>
      <c r="CE69" s="520"/>
      <c r="CF69" s="520"/>
      <c r="CH69" s="520"/>
      <c r="CI69" s="520"/>
      <c r="CK69" s="520"/>
      <c r="CL69" s="520"/>
      <c r="CN69" s="520"/>
      <c r="CO69" s="520"/>
      <c r="CQ69" s="520"/>
      <c r="CR69" s="520"/>
      <c r="CT69" s="520"/>
      <c r="CU69" s="520"/>
      <c r="CW69" s="520"/>
      <c r="CX69" s="520"/>
      <c r="CZ69" s="520"/>
      <c r="DA69" s="520"/>
      <c r="DC69" s="520"/>
      <c r="DD69" s="520"/>
      <c r="DF69" s="520"/>
      <c r="DG69" s="520"/>
      <c r="DI69" s="520"/>
      <c r="DJ69" s="520"/>
      <c r="DL69" s="520"/>
      <c r="DM69" s="520"/>
    </row>
    <row r="70" customFormat="false" ht="11.25" hidden="false" customHeight="false" outlineLevel="0" collapsed="false">
      <c r="A70" s="524" t="n">
        <v>38504</v>
      </c>
      <c r="B70" s="519" t="n">
        <f aca="false">m1!C68</f>
        <v>0.165</v>
      </c>
      <c r="D70" s="524" t="n">
        <v>38504</v>
      </c>
      <c r="E70" s="519" t="n">
        <f aca="false">m1!K68</f>
        <v>0.185</v>
      </c>
      <c r="G70" s="524" t="n">
        <v>38504</v>
      </c>
      <c r="H70" s="519" t="n">
        <f aca="false">m1!O68</f>
        <v>0.16</v>
      </c>
      <c r="J70" s="524" t="n">
        <v>38504</v>
      </c>
      <c r="K70" s="519" t="n">
        <f aca="false">m1!N68</f>
        <v>0.205</v>
      </c>
      <c r="M70" s="524" t="n">
        <v>38504</v>
      </c>
      <c r="N70" s="519" t="n">
        <f aca="false">m1!H68</f>
        <v>0.16</v>
      </c>
      <c r="P70" s="524" t="n">
        <v>38504</v>
      </c>
      <c r="Q70" s="519" t="n">
        <f aca="false">m1!E68</f>
        <v>0.165</v>
      </c>
      <c r="S70" s="524" t="n">
        <v>38504</v>
      </c>
      <c r="T70" s="519" t="n">
        <f aca="false">B70</f>
        <v>0.165</v>
      </c>
      <c r="V70" s="524" t="n">
        <v>38504</v>
      </c>
      <c r="W70" s="519" t="n">
        <f aca="false">B70</f>
        <v>0.165</v>
      </c>
      <c r="Y70" s="524" t="n">
        <v>38504</v>
      </c>
      <c r="Z70" s="519" t="n">
        <f aca="false">m1!R68</f>
        <v>0.16</v>
      </c>
      <c r="AB70" s="524" t="n">
        <v>38504</v>
      </c>
      <c r="AC70" s="519" t="n">
        <f aca="false">m1!D68</f>
        <v>0.165</v>
      </c>
      <c r="AE70" s="524" t="n">
        <v>38504</v>
      </c>
      <c r="AF70" s="519" t="n">
        <f aca="false">m1!L68</f>
        <v>0.185</v>
      </c>
      <c r="AH70" s="524" t="n">
        <v>38504</v>
      </c>
      <c r="AI70" s="519" t="n">
        <f aca="false">m1!P68</f>
        <v>0.16</v>
      </c>
      <c r="AK70" s="524" t="n">
        <v>38504</v>
      </c>
      <c r="AL70" s="525" t="n">
        <f aca="false">m1!T68</f>
        <v>-0.035</v>
      </c>
      <c r="AM70" s="524" t="n">
        <v>38504</v>
      </c>
      <c r="AN70" s="519" t="n">
        <f aca="false">m1!J68</f>
        <v>0.16</v>
      </c>
      <c r="AO70" s="524" t="n">
        <v>38504</v>
      </c>
      <c r="AP70" s="525" t="n">
        <v>0</v>
      </c>
      <c r="AQ70" s="524" t="n">
        <v>38504</v>
      </c>
      <c r="AR70" s="519" t="n">
        <f aca="false">m1!F68</f>
        <v>0.13</v>
      </c>
      <c r="AS70" s="524" t="n">
        <v>38504</v>
      </c>
      <c r="AT70" s="525" t="n">
        <v>0</v>
      </c>
      <c r="AU70" s="524" t="n">
        <v>38504</v>
      </c>
      <c r="AV70" s="519" t="n">
        <f aca="false">m1!Q68</f>
        <v>0.16</v>
      </c>
      <c r="AW70" s="524" t="n">
        <v>38504</v>
      </c>
      <c r="AX70" s="525" t="n">
        <v>0.005</v>
      </c>
      <c r="AY70" s="524" t="n">
        <v>38504</v>
      </c>
      <c r="AZ70" s="519" t="n">
        <f aca="false">m1!M68</f>
        <v>0.185</v>
      </c>
      <c r="BA70" s="524" t="n">
        <v>38504</v>
      </c>
      <c r="BB70" s="525" t="n">
        <v>0.005</v>
      </c>
      <c r="BC70" s="524" t="n">
        <v>38504</v>
      </c>
      <c r="BD70" s="519" t="n">
        <f aca="false">m1!I68</f>
        <v>0.16</v>
      </c>
      <c r="BE70" s="524" t="n">
        <v>38504</v>
      </c>
      <c r="BF70" s="525" t="n">
        <v>0.005</v>
      </c>
      <c r="BG70" s="524" t="n">
        <v>38504</v>
      </c>
      <c r="BH70" s="525" t="n">
        <v>0</v>
      </c>
      <c r="BI70" s="524" t="n">
        <v>38504</v>
      </c>
      <c r="BJ70" s="519" t="n">
        <f aca="false">m1!U68</f>
        <v>0.02</v>
      </c>
      <c r="BK70" s="524" t="n">
        <v>38504</v>
      </c>
      <c r="BL70" s="525" t="n">
        <v>0</v>
      </c>
      <c r="BM70" s="524" t="n">
        <v>38504</v>
      </c>
      <c r="BN70" s="519" t="n">
        <f aca="false">m1!V68</f>
        <v>0.155</v>
      </c>
      <c r="BO70" s="524" t="n">
        <v>38504</v>
      </c>
      <c r="BP70" s="525" t="n">
        <v>0</v>
      </c>
      <c r="BQ70" s="520"/>
      <c r="BS70" s="520"/>
      <c r="BT70" s="520"/>
      <c r="BV70" s="520"/>
      <c r="BW70" s="520"/>
      <c r="BY70" s="520"/>
      <c r="BZ70" s="520"/>
      <c r="CB70" s="520"/>
      <c r="CC70" s="520"/>
      <c r="CE70" s="520"/>
      <c r="CF70" s="520"/>
      <c r="CH70" s="520"/>
      <c r="CI70" s="520"/>
      <c r="CK70" s="520"/>
      <c r="CL70" s="520"/>
      <c r="CN70" s="520"/>
      <c r="CO70" s="520"/>
      <c r="CQ70" s="520"/>
      <c r="CR70" s="520"/>
      <c r="CT70" s="520"/>
      <c r="CU70" s="520"/>
      <c r="CW70" s="520"/>
      <c r="CX70" s="520"/>
      <c r="CZ70" s="520"/>
      <c r="DA70" s="520"/>
      <c r="DC70" s="520"/>
      <c r="DD70" s="520"/>
      <c r="DF70" s="520"/>
      <c r="DG70" s="520"/>
      <c r="DI70" s="520"/>
      <c r="DJ70" s="520"/>
      <c r="DL70" s="520"/>
      <c r="DM70" s="520"/>
    </row>
    <row r="71" customFormat="false" ht="11.25" hidden="false" customHeight="false" outlineLevel="0" collapsed="false">
      <c r="A71" s="524" t="n">
        <v>38534</v>
      </c>
      <c r="B71" s="519" t="n">
        <f aca="false">m1!C69</f>
        <v>0.165</v>
      </c>
      <c r="D71" s="524" t="n">
        <v>38534</v>
      </c>
      <c r="E71" s="519" t="n">
        <f aca="false">m1!K69</f>
        <v>0.185</v>
      </c>
      <c r="G71" s="524" t="n">
        <v>38534</v>
      </c>
      <c r="H71" s="519" t="n">
        <f aca="false">m1!O69</f>
        <v>0.16</v>
      </c>
      <c r="J71" s="524" t="n">
        <v>38534</v>
      </c>
      <c r="K71" s="519" t="n">
        <f aca="false">m1!N69</f>
        <v>0.205</v>
      </c>
      <c r="M71" s="524" t="n">
        <v>38534</v>
      </c>
      <c r="N71" s="519" t="n">
        <f aca="false">m1!H69</f>
        <v>0.16</v>
      </c>
      <c r="P71" s="524" t="n">
        <v>38534</v>
      </c>
      <c r="Q71" s="519" t="n">
        <f aca="false">m1!E69</f>
        <v>0.165</v>
      </c>
      <c r="S71" s="524" t="n">
        <v>38534</v>
      </c>
      <c r="T71" s="519" t="n">
        <f aca="false">B71</f>
        <v>0.165</v>
      </c>
      <c r="V71" s="524" t="n">
        <v>38534</v>
      </c>
      <c r="W71" s="519" t="n">
        <f aca="false">B71</f>
        <v>0.165</v>
      </c>
      <c r="Y71" s="524" t="n">
        <v>38534</v>
      </c>
      <c r="Z71" s="519" t="n">
        <f aca="false">m1!R69</f>
        <v>0.16</v>
      </c>
      <c r="AB71" s="524" t="n">
        <v>38534</v>
      </c>
      <c r="AC71" s="519" t="n">
        <f aca="false">m1!D69</f>
        <v>0.165</v>
      </c>
      <c r="AE71" s="524" t="n">
        <v>38534</v>
      </c>
      <c r="AF71" s="519" t="n">
        <f aca="false">m1!L69</f>
        <v>0.185</v>
      </c>
      <c r="AH71" s="524" t="n">
        <v>38534</v>
      </c>
      <c r="AI71" s="519" t="n">
        <f aca="false">m1!P69</f>
        <v>0.16</v>
      </c>
      <c r="AK71" s="524" t="n">
        <v>38534</v>
      </c>
      <c r="AL71" s="525" t="n">
        <f aca="false">m1!T69</f>
        <v>-0.035</v>
      </c>
      <c r="AM71" s="524" t="n">
        <v>38534</v>
      </c>
      <c r="AN71" s="519" t="n">
        <f aca="false">m1!J69</f>
        <v>0.16</v>
      </c>
      <c r="AO71" s="524" t="n">
        <v>38534</v>
      </c>
      <c r="AP71" s="525" t="n">
        <v>0</v>
      </c>
      <c r="AQ71" s="524" t="n">
        <v>38534</v>
      </c>
      <c r="AR71" s="519" t="n">
        <f aca="false">m1!F69</f>
        <v>0.13</v>
      </c>
      <c r="AS71" s="524" t="n">
        <v>38534</v>
      </c>
      <c r="AT71" s="525" t="n">
        <v>0</v>
      </c>
      <c r="AU71" s="524" t="n">
        <v>38534</v>
      </c>
      <c r="AV71" s="519" t="n">
        <f aca="false">m1!Q69</f>
        <v>0.16</v>
      </c>
      <c r="AW71" s="524" t="n">
        <v>38534</v>
      </c>
      <c r="AX71" s="525" t="n">
        <v>0.005</v>
      </c>
      <c r="AY71" s="524" t="n">
        <v>38534</v>
      </c>
      <c r="AZ71" s="519" t="n">
        <f aca="false">m1!M69</f>
        <v>0.185</v>
      </c>
      <c r="BA71" s="524" t="n">
        <v>38534</v>
      </c>
      <c r="BB71" s="525" t="n">
        <v>0.005</v>
      </c>
      <c r="BC71" s="524" t="n">
        <v>38534</v>
      </c>
      <c r="BD71" s="519" t="n">
        <f aca="false">m1!I69</f>
        <v>0.16</v>
      </c>
      <c r="BE71" s="524" t="n">
        <v>38534</v>
      </c>
      <c r="BF71" s="525" t="n">
        <v>0.005</v>
      </c>
      <c r="BG71" s="524" t="n">
        <v>38534</v>
      </c>
      <c r="BH71" s="525" t="n">
        <v>0</v>
      </c>
      <c r="BI71" s="524" t="n">
        <v>38534</v>
      </c>
      <c r="BJ71" s="519" t="n">
        <f aca="false">m1!U69</f>
        <v>0.02</v>
      </c>
      <c r="BK71" s="524" t="n">
        <v>38534</v>
      </c>
      <c r="BL71" s="525" t="n">
        <v>0</v>
      </c>
      <c r="BM71" s="524" t="n">
        <v>38534</v>
      </c>
      <c r="BN71" s="519" t="n">
        <f aca="false">m1!V69</f>
        <v>0.145</v>
      </c>
      <c r="BO71" s="524" t="n">
        <v>38534</v>
      </c>
      <c r="BP71" s="525" t="n">
        <v>0</v>
      </c>
      <c r="BQ71" s="520"/>
      <c r="BS71" s="520"/>
      <c r="BT71" s="520"/>
      <c r="BV71" s="520"/>
      <c r="BW71" s="520"/>
      <c r="BY71" s="520"/>
      <c r="BZ71" s="520"/>
      <c r="CB71" s="520"/>
      <c r="CC71" s="520"/>
      <c r="CE71" s="520"/>
      <c r="CF71" s="520"/>
      <c r="CH71" s="520"/>
      <c r="CI71" s="520"/>
      <c r="CK71" s="520"/>
      <c r="CL71" s="520"/>
      <c r="CN71" s="520"/>
      <c r="CO71" s="520"/>
      <c r="CQ71" s="520"/>
      <c r="CR71" s="520"/>
      <c r="CT71" s="520"/>
      <c r="CU71" s="520"/>
      <c r="CW71" s="520"/>
      <c r="CX71" s="520"/>
      <c r="CZ71" s="520"/>
      <c r="DA71" s="520"/>
      <c r="DC71" s="520"/>
      <c r="DD71" s="520"/>
      <c r="DF71" s="520"/>
      <c r="DG71" s="520"/>
      <c r="DI71" s="520"/>
      <c r="DJ71" s="520"/>
      <c r="DL71" s="520"/>
      <c r="DM71" s="520"/>
    </row>
    <row r="72" customFormat="false" ht="11.25" hidden="false" customHeight="false" outlineLevel="0" collapsed="false">
      <c r="A72" s="524" t="n">
        <v>38565</v>
      </c>
      <c r="B72" s="519" t="n">
        <f aca="false">m1!C70</f>
        <v>0.165</v>
      </c>
      <c r="D72" s="524" t="n">
        <v>38565</v>
      </c>
      <c r="E72" s="519" t="n">
        <f aca="false">m1!K70</f>
        <v>0.185</v>
      </c>
      <c r="G72" s="524" t="n">
        <v>38565</v>
      </c>
      <c r="H72" s="519" t="n">
        <f aca="false">m1!O70</f>
        <v>0.16</v>
      </c>
      <c r="J72" s="524" t="n">
        <v>38565</v>
      </c>
      <c r="K72" s="519" t="n">
        <f aca="false">m1!N70</f>
        <v>0.205</v>
      </c>
      <c r="M72" s="524" t="n">
        <v>38565</v>
      </c>
      <c r="N72" s="519" t="n">
        <f aca="false">m1!H70</f>
        <v>0.16</v>
      </c>
      <c r="P72" s="524" t="n">
        <v>38565</v>
      </c>
      <c r="Q72" s="519" t="n">
        <f aca="false">m1!E70</f>
        <v>0.165</v>
      </c>
      <c r="S72" s="524" t="n">
        <v>38565</v>
      </c>
      <c r="T72" s="519" t="n">
        <f aca="false">B72</f>
        <v>0.165</v>
      </c>
      <c r="V72" s="524" t="n">
        <v>38565</v>
      </c>
      <c r="W72" s="519" t="n">
        <f aca="false">B72</f>
        <v>0.165</v>
      </c>
      <c r="Y72" s="524" t="n">
        <v>38565</v>
      </c>
      <c r="Z72" s="519" t="n">
        <f aca="false">m1!R70</f>
        <v>0.16</v>
      </c>
      <c r="AB72" s="524" t="n">
        <v>38565</v>
      </c>
      <c r="AC72" s="519" t="n">
        <f aca="false">m1!D70</f>
        <v>0.165</v>
      </c>
      <c r="AE72" s="524" t="n">
        <v>38565</v>
      </c>
      <c r="AF72" s="519" t="n">
        <f aca="false">m1!L70</f>
        <v>0.185</v>
      </c>
      <c r="AH72" s="524" t="n">
        <v>38565</v>
      </c>
      <c r="AI72" s="519" t="n">
        <f aca="false">m1!P70</f>
        <v>0.16</v>
      </c>
      <c r="AK72" s="524" t="n">
        <v>38565</v>
      </c>
      <c r="AL72" s="525" t="n">
        <f aca="false">m1!T70</f>
        <v>-0.035</v>
      </c>
      <c r="AM72" s="524" t="n">
        <v>38565</v>
      </c>
      <c r="AN72" s="519" t="n">
        <f aca="false">m1!J70</f>
        <v>0.16</v>
      </c>
      <c r="AO72" s="524" t="n">
        <v>38565</v>
      </c>
      <c r="AP72" s="525" t="n">
        <v>0</v>
      </c>
      <c r="AQ72" s="524" t="n">
        <v>38565</v>
      </c>
      <c r="AR72" s="519" t="n">
        <f aca="false">m1!F70</f>
        <v>0.13</v>
      </c>
      <c r="AS72" s="524" t="n">
        <v>38565</v>
      </c>
      <c r="AT72" s="525" t="n">
        <v>0</v>
      </c>
      <c r="AU72" s="524" t="n">
        <v>38565</v>
      </c>
      <c r="AV72" s="519" t="n">
        <f aca="false">m1!Q70</f>
        <v>0.16</v>
      </c>
      <c r="AW72" s="524" t="n">
        <v>38565</v>
      </c>
      <c r="AX72" s="525" t="n">
        <v>0.005</v>
      </c>
      <c r="AY72" s="524" t="n">
        <v>38565</v>
      </c>
      <c r="AZ72" s="519" t="n">
        <f aca="false">m1!M70</f>
        <v>0.185</v>
      </c>
      <c r="BA72" s="524" t="n">
        <v>38565</v>
      </c>
      <c r="BB72" s="525" t="n">
        <v>0.005</v>
      </c>
      <c r="BC72" s="524" t="n">
        <v>38565</v>
      </c>
      <c r="BD72" s="519" t="n">
        <f aca="false">m1!I70</f>
        <v>0.16</v>
      </c>
      <c r="BE72" s="524" t="n">
        <v>38565</v>
      </c>
      <c r="BF72" s="525" t="n">
        <v>0.005</v>
      </c>
      <c r="BG72" s="524" t="n">
        <v>38565</v>
      </c>
      <c r="BH72" s="525" t="n">
        <v>0</v>
      </c>
      <c r="BI72" s="524" t="n">
        <v>38565</v>
      </c>
      <c r="BJ72" s="519" t="n">
        <f aca="false">m1!U70</f>
        <v>0.02</v>
      </c>
      <c r="BK72" s="524" t="n">
        <v>38565</v>
      </c>
      <c r="BL72" s="525" t="n">
        <v>0</v>
      </c>
      <c r="BM72" s="524" t="n">
        <v>38565</v>
      </c>
      <c r="BN72" s="519" t="n">
        <f aca="false">m1!V70</f>
        <v>0.1425</v>
      </c>
      <c r="BO72" s="524" t="n">
        <v>38565</v>
      </c>
      <c r="BP72" s="525" t="n">
        <v>0</v>
      </c>
    </row>
    <row r="73" customFormat="false" ht="11.25" hidden="false" customHeight="false" outlineLevel="0" collapsed="false">
      <c r="A73" s="524" t="n">
        <v>38596</v>
      </c>
      <c r="B73" s="519" t="n">
        <f aca="false">m1!C71</f>
        <v>0.165</v>
      </c>
      <c r="D73" s="524" t="n">
        <v>38596</v>
      </c>
      <c r="E73" s="519" t="n">
        <f aca="false">m1!K71</f>
        <v>0.185</v>
      </c>
      <c r="G73" s="524" t="n">
        <v>38596</v>
      </c>
      <c r="H73" s="519" t="n">
        <f aca="false">m1!O71</f>
        <v>0.16</v>
      </c>
      <c r="J73" s="524" t="n">
        <v>38596</v>
      </c>
      <c r="K73" s="519" t="n">
        <f aca="false">m1!N71</f>
        <v>0.205</v>
      </c>
      <c r="M73" s="524" t="n">
        <v>38596</v>
      </c>
      <c r="N73" s="519" t="n">
        <f aca="false">m1!H71</f>
        <v>0.16</v>
      </c>
      <c r="P73" s="524" t="n">
        <v>38596</v>
      </c>
      <c r="Q73" s="519" t="n">
        <f aca="false">m1!E71</f>
        <v>0.165</v>
      </c>
      <c r="S73" s="524" t="n">
        <v>38596</v>
      </c>
      <c r="T73" s="519" t="n">
        <f aca="false">B73</f>
        <v>0.165</v>
      </c>
      <c r="V73" s="524" t="n">
        <v>38596</v>
      </c>
      <c r="W73" s="519" t="n">
        <f aca="false">B73</f>
        <v>0.165</v>
      </c>
      <c r="Y73" s="524" t="n">
        <v>38596</v>
      </c>
      <c r="Z73" s="519" t="n">
        <f aca="false">m1!R71</f>
        <v>0.16</v>
      </c>
      <c r="AB73" s="524" t="n">
        <v>38596</v>
      </c>
      <c r="AC73" s="519" t="n">
        <f aca="false">m1!D71</f>
        <v>0.165</v>
      </c>
      <c r="AE73" s="524" t="n">
        <v>38596</v>
      </c>
      <c r="AF73" s="519" t="n">
        <f aca="false">m1!L71</f>
        <v>0.185</v>
      </c>
      <c r="AH73" s="524" t="n">
        <v>38596</v>
      </c>
      <c r="AI73" s="519" t="n">
        <f aca="false">m1!P71</f>
        <v>0.16</v>
      </c>
      <c r="AK73" s="524" t="n">
        <v>38596</v>
      </c>
      <c r="AL73" s="525" t="n">
        <f aca="false">m1!T71</f>
        <v>-0.035</v>
      </c>
      <c r="AM73" s="524" t="n">
        <v>38596</v>
      </c>
      <c r="AN73" s="519" t="n">
        <f aca="false">m1!J71</f>
        <v>0.16</v>
      </c>
      <c r="AO73" s="524" t="n">
        <v>38596</v>
      </c>
      <c r="AP73" s="525" t="n">
        <v>0</v>
      </c>
      <c r="AQ73" s="524" t="n">
        <v>38596</v>
      </c>
      <c r="AR73" s="519" t="n">
        <f aca="false">m1!F71</f>
        <v>0.13</v>
      </c>
      <c r="AS73" s="524" t="n">
        <v>38596</v>
      </c>
      <c r="AT73" s="525" t="n">
        <v>0</v>
      </c>
      <c r="AU73" s="524" t="n">
        <v>38596</v>
      </c>
      <c r="AV73" s="519" t="n">
        <f aca="false">m1!Q71</f>
        <v>0.16</v>
      </c>
      <c r="AW73" s="524" t="n">
        <v>38596</v>
      </c>
      <c r="AX73" s="525" t="n">
        <v>0.005</v>
      </c>
      <c r="AY73" s="524" t="n">
        <v>38596</v>
      </c>
      <c r="AZ73" s="519" t="n">
        <f aca="false">m1!M71</f>
        <v>0.185</v>
      </c>
      <c r="BA73" s="524" t="n">
        <v>38596</v>
      </c>
      <c r="BB73" s="525" t="n">
        <v>0.005</v>
      </c>
      <c r="BC73" s="524" t="n">
        <v>38596</v>
      </c>
      <c r="BD73" s="519" t="n">
        <f aca="false">m1!I71</f>
        <v>0.16</v>
      </c>
      <c r="BE73" s="524" t="n">
        <v>38596</v>
      </c>
      <c r="BF73" s="525" t="n">
        <v>0.005</v>
      </c>
      <c r="BG73" s="524" t="n">
        <v>38596</v>
      </c>
      <c r="BH73" s="525" t="n">
        <v>0</v>
      </c>
      <c r="BI73" s="524" t="n">
        <v>38596</v>
      </c>
      <c r="BJ73" s="519" t="n">
        <f aca="false">m1!U71</f>
        <v>0.02</v>
      </c>
      <c r="BK73" s="524" t="n">
        <v>38596</v>
      </c>
      <c r="BL73" s="525" t="n">
        <v>0</v>
      </c>
      <c r="BM73" s="524" t="n">
        <v>38596</v>
      </c>
      <c r="BN73" s="519" t="n">
        <f aca="false">m1!V71</f>
        <v>0.14</v>
      </c>
      <c r="BO73" s="524" t="n">
        <v>38596</v>
      </c>
      <c r="BP73" s="525" t="n">
        <v>0</v>
      </c>
    </row>
    <row r="74" customFormat="false" ht="11.25" hidden="false" customHeight="false" outlineLevel="0" collapsed="false">
      <c r="A74" s="524" t="n">
        <v>38626</v>
      </c>
      <c r="B74" s="519" t="n">
        <f aca="false">m1!C72</f>
        <v>0.165</v>
      </c>
      <c r="D74" s="524" t="n">
        <v>38626</v>
      </c>
      <c r="E74" s="519" t="n">
        <f aca="false">m1!K72</f>
        <v>0.185</v>
      </c>
      <c r="G74" s="524" t="n">
        <v>38626</v>
      </c>
      <c r="H74" s="519" t="n">
        <f aca="false">m1!O72</f>
        <v>0.16</v>
      </c>
      <c r="J74" s="524" t="n">
        <v>38626</v>
      </c>
      <c r="K74" s="519" t="n">
        <f aca="false">m1!N72</f>
        <v>0.205</v>
      </c>
      <c r="M74" s="524" t="n">
        <v>38626</v>
      </c>
      <c r="N74" s="519" t="n">
        <f aca="false">m1!H72</f>
        <v>0.16</v>
      </c>
      <c r="P74" s="524" t="n">
        <v>38626</v>
      </c>
      <c r="Q74" s="519" t="n">
        <f aca="false">m1!E72</f>
        <v>0.165</v>
      </c>
      <c r="S74" s="524" t="n">
        <v>38626</v>
      </c>
      <c r="T74" s="519" t="n">
        <f aca="false">B74</f>
        <v>0.165</v>
      </c>
      <c r="V74" s="524" t="n">
        <v>38626</v>
      </c>
      <c r="W74" s="519" t="n">
        <f aca="false">B74</f>
        <v>0.165</v>
      </c>
      <c r="Y74" s="524" t="n">
        <v>38626</v>
      </c>
      <c r="Z74" s="519" t="n">
        <f aca="false">m1!R72</f>
        <v>0.16</v>
      </c>
      <c r="AB74" s="524" t="n">
        <v>38626</v>
      </c>
      <c r="AC74" s="519" t="n">
        <f aca="false">m1!D72</f>
        <v>0.165</v>
      </c>
      <c r="AE74" s="524" t="n">
        <v>38626</v>
      </c>
      <c r="AF74" s="519" t="n">
        <f aca="false">m1!L72</f>
        <v>0.185</v>
      </c>
      <c r="AH74" s="524" t="n">
        <v>38626</v>
      </c>
      <c r="AI74" s="519" t="n">
        <f aca="false">m1!P72</f>
        <v>0.16</v>
      </c>
      <c r="AK74" s="524" t="n">
        <v>38626</v>
      </c>
      <c r="AL74" s="525" t="n">
        <f aca="false">m1!T72</f>
        <v>-0.035</v>
      </c>
      <c r="AM74" s="524" t="n">
        <v>38626</v>
      </c>
      <c r="AN74" s="519" t="n">
        <f aca="false">m1!J72</f>
        <v>0.16</v>
      </c>
      <c r="AO74" s="524" t="n">
        <v>38626</v>
      </c>
      <c r="AP74" s="525" t="n">
        <v>0</v>
      </c>
      <c r="AQ74" s="524" t="n">
        <v>38626</v>
      </c>
      <c r="AR74" s="519" t="n">
        <f aca="false">m1!F72</f>
        <v>0.13</v>
      </c>
      <c r="AS74" s="524" t="n">
        <v>38626</v>
      </c>
      <c r="AT74" s="525" t="n">
        <v>0</v>
      </c>
      <c r="AU74" s="524" t="n">
        <v>38626</v>
      </c>
      <c r="AV74" s="519" t="n">
        <f aca="false">m1!Q72</f>
        <v>0.16</v>
      </c>
      <c r="AW74" s="524" t="n">
        <v>38626</v>
      </c>
      <c r="AX74" s="525" t="n">
        <v>0.005</v>
      </c>
      <c r="AY74" s="524" t="n">
        <v>38626</v>
      </c>
      <c r="AZ74" s="519" t="n">
        <f aca="false">m1!M72</f>
        <v>0.185</v>
      </c>
      <c r="BA74" s="524" t="n">
        <v>38626</v>
      </c>
      <c r="BB74" s="525" t="n">
        <v>0.005</v>
      </c>
      <c r="BC74" s="524" t="n">
        <v>38626</v>
      </c>
      <c r="BD74" s="519" t="n">
        <f aca="false">m1!I72</f>
        <v>0.16</v>
      </c>
      <c r="BE74" s="524" t="n">
        <v>38626</v>
      </c>
      <c r="BF74" s="525" t="n">
        <v>0.005</v>
      </c>
      <c r="BG74" s="524" t="n">
        <v>38626</v>
      </c>
      <c r="BH74" s="525" t="n">
        <v>0</v>
      </c>
      <c r="BI74" s="524" t="n">
        <v>38626</v>
      </c>
      <c r="BJ74" s="519" t="n">
        <f aca="false">m1!U72</f>
        <v>0.02</v>
      </c>
      <c r="BK74" s="524" t="n">
        <v>38626</v>
      </c>
      <c r="BL74" s="525" t="n">
        <v>0</v>
      </c>
      <c r="BM74" s="524" t="n">
        <v>38626</v>
      </c>
      <c r="BN74" s="519" t="n">
        <f aca="false">m1!V72</f>
        <v>0.155</v>
      </c>
      <c r="BO74" s="524" t="n">
        <v>38626</v>
      </c>
      <c r="BP74" s="525" t="n">
        <v>0</v>
      </c>
    </row>
    <row r="75" customFormat="false" ht="11.25" hidden="false" customHeight="false" outlineLevel="0" collapsed="false">
      <c r="A75" s="524" t="n">
        <v>38657</v>
      </c>
      <c r="B75" s="519" t="n">
        <f aca="false">m1!C73</f>
        <v>0.295</v>
      </c>
      <c r="D75" s="524" t="n">
        <v>38657</v>
      </c>
      <c r="E75" s="519" t="n">
        <f aca="false">m1!K73</f>
        <v>0.415</v>
      </c>
      <c r="G75" s="524" t="n">
        <v>38657</v>
      </c>
      <c r="H75" s="519" t="n">
        <f aca="false">m1!O73</f>
        <v>0.415</v>
      </c>
      <c r="J75" s="524" t="n">
        <v>38657</v>
      </c>
      <c r="K75" s="519" t="n">
        <f aca="false">m1!N73</f>
        <v>0.445</v>
      </c>
      <c r="M75" s="524" t="n">
        <v>38657</v>
      </c>
      <c r="N75" s="519" t="n">
        <f aca="false">m1!H73</f>
        <v>0.415</v>
      </c>
      <c r="P75" s="524" t="n">
        <v>38657</v>
      </c>
      <c r="Q75" s="519" t="n">
        <f aca="false">m1!E73</f>
        <v>0.295</v>
      </c>
      <c r="S75" s="524" t="n">
        <v>38657</v>
      </c>
      <c r="T75" s="519" t="n">
        <f aca="false">B75</f>
        <v>0.295</v>
      </c>
      <c r="V75" s="524" t="n">
        <v>38657</v>
      </c>
      <c r="W75" s="519" t="n">
        <f aca="false">B75</f>
        <v>0.295</v>
      </c>
      <c r="Y75" s="524" t="n">
        <v>38657</v>
      </c>
      <c r="Z75" s="519" t="n">
        <f aca="false">m1!R73</f>
        <v>0.435</v>
      </c>
      <c r="AB75" s="524" t="n">
        <v>38657</v>
      </c>
      <c r="AC75" s="519" t="n">
        <f aca="false">m1!D73</f>
        <v>0.295</v>
      </c>
      <c r="AE75" s="524" t="n">
        <v>38657</v>
      </c>
      <c r="AF75" s="519" t="n">
        <f aca="false">m1!L73</f>
        <v>0.415</v>
      </c>
      <c r="AH75" s="524" t="n">
        <v>38657</v>
      </c>
      <c r="AI75" s="519" t="n">
        <f aca="false">m1!P73</f>
        <v>0.415</v>
      </c>
      <c r="AK75" s="524" t="n">
        <v>38657</v>
      </c>
      <c r="AL75" s="525" t="n">
        <f aca="false">m1!T73</f>
        <v>0.135</v>
      </c>
      <c r="AM75" s="524" t="n">
        <v>38657</v>
      </c>
      <c r="AN75" s="519" t="n">
        <f aca="false">m1!J73</f>
        <v>0.415</v>
      </c>
      <c r="AO75" s="524" t="n">
        <v>38657</v>
      </c>
      <c r="AP75" s="525" t="n">
        <v>0</v>
      </c>
      <c r="AQ75" s="524" t="n">
        <v>38657</v>
      </c>
      <c r="AR75" s="519" t="n">
        <f aca="false">m1!F73</f>
        <v>0.26</v>
      </c>
      <c r="AS75" s="524" t="n">
        <v>38657</v>
      </c>
      <c r="AT75" s="525" t="n">
        <v>0</v>
      </c>
      <c r="AU75" s="524" t="n">
        <v>38657</v>
      </c>
      <c r="AV75" s="519" t="n">
        <f aca="false">m1!Q73</f>
        <v>0.415</v>
      </c>
      <c r="AW75" s="524" t="n">
        <v>38657</v>
      </c>
      <c r="AX75" s="525" t="n">
        <v>0.005</v>
      </c>
      <c r="AY75" s="524" t="n">
        <v>38657</v>
      </c>
      <c r="AZ75" s="519" t="n">
        <f aca="false">m1!M73</f>
        <v>0.415</v>
      </c>
      <c r="BA75" s="524" t="n">
        <v>38657</v>
      </c>
      <c r="BB75" s="525" t="n">
        <v>0.005</v>
      </c>
      <c r="BC75" s="524" t="n">
        <v>38657</v>
      </c>
      <c r="BD75" s="519" t="n">
        <f aca="false">m1!I73</f>
        <v>0.415</v>
      </c>
      <c r="BE75" s="524" t="n">
        <v>38657</v>
      </c>
      <c r="BF75" s="525" t="n">
        <v>0.005</v>
      </c>
      <c r="BG75" s="524" t="n">
        <v>38657</v>
      </c>
      <c r="BH75" s="525" t="n">
        <v>0</v>
      </c>
      <c r="BI75" s="524" t="n">
        <v>38657</v>
      </c>
      <c r="BJ75" s="519" t="n">
        <f aca="false">m1!U73</f>
        <v>0.19</v>
      </c>
      <c r="BK75" s="524" t="n">
        <v>38657</v>
      </c>
      <c r="BL75" s="525" t="n">
        <v>0</v>
      </c>
      <c r="BM75" s="524" t="n">
        <v>38657</v>
      </c>
      <c r="BN75" s="519" t="n">
        <f aca="false">m1!V73</f>
        <v>0.244872</v>
      </c>
      <c r="BO75" s="524" t="n">
        <v>38657</v>
      </c>
      <c r="BP75" s="525" t="n">
        <v>0</v>
      </c>
    </row>
    <row r="76" customFormat="false" ht="11.25" hidden="false" customHeight="false" outlineLevel="0" collapsed="false">
      <c r="A76" s="524" t="n">
        <v>38687</v>
      </c>
      <c r="B76" s="519" t="n">
        <f aca="false">m1!C74</f>
        <v>0.315</v>
      </c>
      <c r="D76" s="524" t="n">
        <v>38687</v>
      </c>
      <c r="E76" s="519" t="n">
        <f aca="false">m1!K74</f>
        <v>0.435</v>
      </c>
      <c r="G76" s="524" t="n">
        <v>38687</v>
      </c>
      <c r="H76" s="519" t="n">
        <f aca="false">m1!O74</f>
        <v>0.435</v>
      </c>
      <c r="J76" s="524" t="n">
        <v>38687</v>
      </c>
      <c r="K76" s="519" t="n">
        <f aca="false">m1!N74</f>
        <v>0.465</v>
      </c>
      <c r="M76" s="524" t="n">
        <v>38687</v>
      </c>
      <c r="N76" s="519" t="n">
        <f aca="false">m1!H74</f>
        <v>0.435</v>
      </c>
      <c r="P76" s="524" t="n">
        <v>38687</v>
      </c>
      <c r="Q76" s="519" t="n">
        <f aca="false">m1!E74</f>
        <v>0.315</v>
      </c>
      <c r="S76" s="524" t="n">
        <v>38687</v>
      </c>
      <c r="T76" s="519" t="n">
        <f aca="false">B76</f>
        <v>0.315</v>
      </c>
      <c r="V76" s="524" t="n">
        <v>38687</v>
      </c>
      <c r="W76" s="519" t="n">
        <f aca="false">B76</f>
        <v>0.315</v>
      </c>
      <c r="Y76" s="524" t="n">
        <v>38687</v>
      </c>
      <c r="Z76" s="519" t="n">
        <f aca="false">m1!R74</f>
        <v>0.455</v>
      </c>
      <c r="AB76" s="524" t="n">
        <v>38687</v>
      </c>
      <c r="AC76" s="519" t="n">
        <f aca="false">m1!D74</f>
        <v>0.315</v>
      </c>
      <c r="AE76" s="524" t="n">
        <v>38687</v>
      </c>
      <c r="AF76" s="519" t="n">
        <f aca="false">m1!L74</f>
        <v>0.435</v>
      </c>
      <c r="AH76" s="524" t="n">
        <v>38687</v>
      </c>
      <c r="AI76" s="519" t="n">
        <f aca="false">m1!P74</f>
        <v>0.435</v>
      </c>
      <c r="AK76" s="524" t="n">
        <v>38687</v>
      </c>
      <c r="AL76" s="525" t="n">
        <f aca="false">m1!T74</f>
        <v>0.155</v>
      </c>
      <c r="AM76" s="524" t="n">
        <v>38687</v>
      </c>
      <c r="AN76" s="519" t="n">
        <f aca="false">m1!J74</f>
        <v>0.435</v>
      </c>
      <c r="AO76" s="524" t="n">
        <v>38687</v>
      </c>
      <c r="AP76" s="525" t="n">
        <v>0</v>
      </c>
      <c r="AQ76" s="524" t="n">
        <v>38687</v>
      </c>
      <c r="AR76" s="519" t="n">
        <f aca="false">m1!F74</f>
        <v>0.28</v>
      </c>
      <c r="AS76" s="524" t="n">
        <v>38687</v>
      </c>
      <c r="AT76" s="525" t="n">
        <v>0</v>
      </c>
      <c r="AU76" s="524" t="n">
        <v>38687</v>
      </c>
      <c r="AV76" s="519" t="n">
        <f aca="false">m1!Q74</f>
        <v>0.435</v>
      </c>
      <c r="AW76" s="524" t="n">
        <v>38687</v>
      </c>
      <c r="AX76" s="525" t="n">
        <v>0.005</v>
      </c>
      <c r="AY76" s="524" t="n">
        <v>38687</v>
      </c>
      <c r="AZ76" s="519" t="n">
        <f aca="false">m1!M74</f>
        <v>0.435</v>
      </c>
      <c r="BA76" s="524" t="n">
        <v>38687</v>
      </c>
      <c r="BB76" s="525" t="n">
        <v>0.005</v>
      </c>
      <c r="BC76" s="524" t="n">
        <v>38687</v>
      </c>
      <c r="BD76" s="519" t="n">
        <f aca="false">m1!I74</f>
        <v>0.435</v>
      </c>
      <c r="BE76" s="524" t="n">
        <v>38687</v>
      </c>
      <c r="BF76" s="525" t="n">
        <v>0.005</v>
      </c>
      <c r="BG76" s="524" t="n">
        <v>38687</v>
      </c>
      <c r="BH76" s="525" t="n">
        <v>0</v>
      </c>
      <c r="BI76" s="524" t="n">
        <v>38687</v>
      </c>
      <c r="BJ76" s="519" t="n">
        <f aca="false">m1!U74</f>
        <v>0.21</v>
      </c>
      <c r="BK76" s="524" t="n">
        <v>38687</v>
      </c>
      <c r="BL76" s="525" t="n">
        <v>0</v>
      </c>
      <c r="BM76" s="524" t="n">
        <v>38687</v>
      </c>
      <c r="BN76" s="519" t="n">
        <f aca="false">m1!V74</f>
        <v>0.26852</v>
      </c>
      <c r="BO76" s="524" t="n">
        <v>38687</v>
      </c>
      <c r="BP76" s="525" t="n">
        <v>0</v>
      </c>
    </row>
    <row r="77" customFormat="false" ht="11.25" hidden="false" customHeight="false" outlineLevel="0" collapsed="false">
      <c r="A77" s="524" t="n">
        <v>38718</v>
      </c>
      <c r="B77" s="519" t="n">
        <f aca="false">m1!C75</f>
        <v>0.325</v>
      </c>
      <c r="D77" s="524" t="n">
        <v>38718</v>
      </c>
      <c r="E77" s="519" t="n">
        <f aca="false">m1!K75</f>
        <v>0.445</v>
      </c>
      <c r="G77" s="524" t="n">
        <v>38718</v>
      </c>
      <c r="H77" s="519" t="n">
        <f aca="false">m1!O75</f>
        <v>0.445</v>
      </c>
      <c r="J77" s="524" t="n">
        <v>38718</v>
      </c>
      <c r="K77" s="519" t="n">
        <f aca="false">m1!N75</f>
        <v>0.475</v>
      </c>
      <c r="M77" s="524" t="n">
        <v>38718</v>
      </c>
      <c r="N77" s="519" t="n">
        <f aca="false">m1!H75</f>
        <v>0.445</v>
      </c>
      <c r="P77" s="524" t="n">
        <v>38718</v>
      </c>
      <c r="Q77" s="519" t="n">
        <f aca="false">m1!E75</f>
        <v>0.325</v>
      </c>
      <c r="S77" s="524" t="n">
        <v>38718</v>
      </c>
      <c r="T77" s="519" t="n">
        <f aca="false">B77</f>
        <v>0.325</v>
      </c>
      <c r="V77" s="524" t="n">
        <v>38718</v>
      </c>
      <c r="W77" s="519" t="n">
        <f aca="false">B77</f>
        <v>0.325</v>
      </c>
      <c r="Y77" s="524" t="n">
        <v>38718</v>
      </c>
      <c r="Z77" s="519" t="n">
        <f aca="false">m1!R75</f>
        <v>0.465</v>
      </c>
      <c r="AB77" s="524" t="n">
        <v>38718</v>
      </c>
      <c r="AC77" s="519" t="n">
        <f aca="false">m1!D75</f>
        <v>0.325</v>
      </c>
      <c r="AE77" s="524" t="n">
        <v>38718</v>
      </c>
      <c r="AF77" s="519" t="n">
        <f aca="false">m1!L75</f>
        <v>0.445</v>
      </c>
      <c r="AH77" s="524" t="n">
        <v>38718</v>
      </c>
      <c r="AI77" s="519" t="n">
        <f aca="false">m1!P75</f>
        <v>0.445</v>
      </c>
      <c r="AK77" s="524" t="n">
        <v>38718</v>
      </c>
      <c r="AL77" s="525" t="n">
        <f aca="false">m1!T75</f>
        <v>0.165</v>
      </c>
      <c r="AM77" s="524" t="n">
        <v>38718</v>
      </c>
      <c r="AN77" s="519" t="n">
        <f aca="false">m1!J75</f>
        <v>0.445</v>
      </c>
      <c r="AO77" s="524" t="n">
        <v>38718</v>
      </c>
      <c r="AP77" s="525" t="n">
        <v>0</v>
      </c>
      <c r="AQ77" s="524" t="n">
        <v>38718</v>
      </c>
      <c r="AR77" s="519" t="n">
        <f aca="false">m1!F75</f>
        <v>0.29</v>
      </c>
      <c r="AS77" s="524" t="n">
        <v>38718</v>
      </c>
      <c r="AT77" s="525" t="n">
        <v>0</v>
      </c>
      <c r="AU77" s="524" t="n">
        <v>38718</v>
      </c>
      <c r="AV77" s="519" t="n">
        <f aca="false">m1!Q75</f>
        <v>0.445</v>
      </c>
      <c r="AW77" s="524" t="n">
        <v>38718</v>
      </c>
      <c r="AX77" s="525" t="n">
        <v>0.005</v>
      </c>
      <c r="AY77" s="524" t="n">
        <v>38718</v>
      </c>
      <c r="AZ77" s="519" t="n">
        <f aca="false">m1!M75</f>
        <v>0.445</v>
      </c>
      <c r="BA77" s="524" t="n">
        <v>38718</v>
      </c>
      <c r="BB77" s="525" t="n">
        <v>0.005</v>
      </c>
      <c r="BC77" s="524" t="n">
        <v>38718</v>
      </c>
      <c r="BD77" s="519" t="n">
        <f aca="false">m1!I75</f>
        <v>0.445</v>
      </c>
      <c r="BE77" s="524" t="n">
        <v>38718</v>
      </c>
      <c r="BF77" s="525" t="n">
        <v>0.005</v>
      </c>
      <c r="BG77" s="524" t="n">
        <v>38718</v>
      </c>
      <c r="BH77" s="525" t="n">
        <v>0</v>
      </c>
      <c r="BI77" s="524" t="n">
        <v>38718</v>
      </c>
      <c r="BJ77" s="519" t="n">
        <f aca="false">m1!U75</f>
        <v>0.22</v>
      </c>
      <c r="BK77" s="524" t="n">
        <v>38718</v>
      </c>
      <c r="BL77" s="525" t="n">
        <v>0</v>
      </c>
      <c r="BM77" s="524" t="n">
        <v>38718</v>
      </c>
      <c r="BN77" s="519" t="n">
        <f aca="false">m1!V75</f>
        <v>0.284216</v>
      </c>
      <c r="BO77" s="524" t="n">
        <v>38718</v>
      </c>
      <c r="BP77" s="525" t="n">
        <v>0</v>
      </c>
    </row>
    <row r="78" customFormat="false" ht="11.25" hidden="false" customHeight="false" outlineLevel="0" collapsed="false">
      <c r="A78" s="524" t="n">
        <v>38749</v>
      </c>
      <c r="B78" s="519" t="n">
        <f aca="false">m1!C76</f>
        <v>0.37</v>
      </c>
      <c r="D78" s="524" t="n">
        <v>38749</v>
      </c>
      <c r="E78" s="519" t="n">
        <f aca="false">m1!K76</f>
        <v>0.49</v>
      </c>
      <c r="G78" s="524" t="n">
        <v>38749</v>
      </c>
      <c r="H78" s="519" t="n">
        <f aca="false">m1!O76</f>
        <v>0.49</v>
      </c>
      <c r="J78" s="524" t="n">
        <v>38749</v>
      </c>
      <c r="K78" s="519" t="n">
        <f aca="false">m1!N76</f>
        <v>0.52</v>
      </c>
      <c r="M78" s="524" t="n">
        <v>38749</v>
      </c>
      <c r="N78" s="519" t="n">
        <f aca="false">m1!H76</f>
        <v>0.49</v>
      </c>
      <c r="P78" s="524" t="n">
        <v>38749</v>
      </c>
      <c r="Q78" s="519" t="n">
        <f aca="false">m1!E76</f>
        <v>0.37</v>
      </c>
      <c r="S78" s="524" t="n">
        <v>38749</v>
      </c>
      <c r="T78" s="519" t="n">
        <f aca="false">B78</f>
        <v>0.37</v>
      </c>
      <c r="V78" s="524" t="n">
        <v>38749</v>
      </c>
      <c r="W78" s="519" t="n">
        <f aca="false">B78</f>
        <v>0.37</v>
      </c>
      <c r="Y78" s="524" t="n">
        <v>38749</v>
      </c>
      <c r="Z78" s="519" t="n">
        <f aca="false">m1!R76</f>
        <v>0.51</v>
      </c>
      <c r="AB78" s="524" t="n">
        <v>38749</v>
      </c>
      <c r="AC78" s="519" t="n">
        <f aca="false">m1!D76</f>
        <v>0.37</v>
      </c>
      <c r="AE78" s="524" t="n">
        <v>38749</v>
      </c>
      <c r="AF78" s="519" t="n">
        <f aca="false">m1!L76</f>
        <v>0.49</v>
      </c>
      <c r="AH78" s="524" t="n">
        <v>38749</v>
      </c>
      <c r="AI78" s="519" t="n">
        <f aca="false">m1!P76</f>
        <v>0.49</v>
      </c>
      <c r="AK78" s="524" t="n">
        <v>38749</v>
      </c>
      <c r="AL78" s="525" t="n">
        <f aca="false">m1!T76</f>
        <v>0.21</v>
      </c>
      <c r="AM78" s="524" t="n">
        <v>38749</v>
      </c>
      <c r="AN78" s="519" t="n">
        <f aca="false">m1!J76</f>
        <v>0.49</v>
      </c>
      <c r="AO78" s="524" t="n">
        <v>38749</v>
      </c>
      <c r="AP78" s="525" t="n">
        <v>0</v>
      </c>
      <c r="AQ78" s="524" t="n">
        <v>38749</v>
      </c>
      <c r="AR78" s="519" t="n">
        <f aca="false">m1!F76</f>
        <v>0.335</v>
      </c>
      <c r="AS78" s="524" t="n">
        <v>38749</v>
      </c>
      <c r="AT78" s="525" t="n">
        <v>0</v>
      </c>
      <c r="AU78" s="524" t="n">
        <v>38749</v>
      </c>
      <c r="AV78" s="519" t="n">
        <f aca="false">m1!Q76</f>
        <v>0.49</v>
      </c>
      <c r="AW78" s="524" t="n">
        <v>38749</v>
      </c>
      <c r="AX78" s="525" t="n">
        <v>0.005</v>
      </c>
      <c r="AY78" s="524" t="n">
        <v>38749</v>
      </c>
      <c r="AZ78" s="519" t="n">
        <f aca="false">m1!M76</f>
        <v>0.49</v>
      </c>
      <c r="BA78" s="524" t="n">
        <v>38749</v>
      </c>
      <c r="BB78" s="525" t="n">
        <v>0.005</v>
      </c>
      <c r="BC78" s="524" t="n">
        <v>38749</v>
      </c>
      <c r="BD78" s="519" t="n">
        <f aca="false">m1!I76</f>
        <v>0.49</v>
      </c>
      <c r="BE78" s="524" t="n">
        <v>38749</v>
      </c>
      <c r="BF78" s="525" t="n">
        <v>0.005</v>
      </c>
      <c r="BG78" s="524" t="n">
        <v>38749</v>
      </c>
      <c r="BH78" s="525" t="n">
        <v>0</v>
      </c>
      <c r="BI78" s="524" t="n">
        <v>38749</v>
      </c>
      <c r="BJ78" s="519" t="n">
        <f aca="false">m1!U76</f>
        <v>0.265</v>
      </c>
      <c r="BK78" s="524" t="n">
        <v>38749</v>
      </c>
      <c r="BL78" s="525" t="n">
        <v>0</v>
      </c>
      <c r="BM78" s="524" t="n">
        <v>38749</v>
      </c>
      <c r="BN78" s="519" t="n">
        <f aca="false">m1!V76</f>
        <v>0.32704</v>
      </c>
      <c r="BO78" s="524" t="n">
        <v>38749</v>
      </c>
      <c r="BP78" s="525" t="n">
        <v>0</v>
      </c>
    </row>
    <row r="79" customFormat="false" ht="11.25" hidden="false" customHeight="false" outlineLevel="0" collapsed="false">
      <c r="A79" s="524" t="n">
        <v>38777</v>
      </c>
      <c r="B79" s="519" t="n">
        <f aca="false">m1!C77</f>
        <v>0.37</v>
      </c>
      <c r="D79" s="524" t="n">
        <v>38777</v>
      </c>
      <c r="E79" s="519" t="n">
        <f aca="false">m1!K77</f>
        <v>0.49</v>
      </c>
      <c r="G79" s="524" t="n">
        <v>38777</v>
      </c>
      <c r="H79" s="519" t="n">
        <f aca="false">m1!O77</f>
        <v>0.49</v>
      </c>
      <c r="J79" s="524" t="n">
        <v>38777</v>
      </c>
      <c r="K79" s="519" t="n">
        <f aca="false">m1!N77</f>
        <v>0.52</v>
      </c>
      <c r="M79" s="524" t="n">
        <v>38777</v>
      </c>
      <c r="N79" s="519" t="n">
        <f aca="false">m1!H77</f>
        <v>0.49</v>
      </c>
      <c r="P79" s="524" t="n">
        <v>38777</v>
      </c>
      <c r="Q79" s="519" t="n">
        <f aca="false">m1!E77</f>
        <v>0.37</v>
      </c>
      <c r="S79" s="524" t="n">
        <v>38777</v>
      </c>
      <c r="T79" s="519" t="n">
        <f aca="false">B79</f>
        <v>0.37</v>
      </c>
      <c r="V79" s="524" t="n">
        <v>38777</v>
      </c>
      <c r="W79" s="519" t="n">
        <f aca="false">B79</f>
        <v>0.37</v>
      </c>
      <c r="Y79" s="524" t="n">
        <v>38777</v>
      </c>
      <c r="Z79" s="519" t="n">
        <f aca="false">m1!R77</f>
        <v>0.51</v>
      </c>
      <c r="AB79" s="524" t="n">
        <v>38777</v>
      </c>
      <c r="AC79" s="519" t="n">
        <f aca="false">m1!D77</f>
        <v>0.37</v>
      </c>
      <c r="AE79" s="524" t="n">
        <v>38777</v>
      </c>
      <c r="AF79" s="519" t="n">
        <f aca="false">m1!L77</f>
        <v>0.49</v>
      </c>
      <c r="AH79" s="524" t="n">
        <v>38777</v>
      </c>
      <c r="AI79" s="519" t="n">
        <f aca="false">m1!P77</f>
        <v>0.49</v>
      </c>
      <c r="AK79" s="524" t="n">
        <v>38777</v>
      </c>
      <c r="AL79" s="525" t="n">
        <f aca="false">m1!T77</f>
        <v>0.21</v>
      </c>
      <c r="AM79" s="524" t="n">
        <v>38777</v>
      </c>
      <c r="AN79" s="519" t="n">
        <f aca="false">m1!J77</f>
        <v>0.49</v>
      </c>
      <c r="AO79" s="524" t="n">
        <v>38777</v>
      </c>
      <c r="AP79" s="525" t="n">
        <v>0</v>
      </c>
      <c r="AQ79" s="524" t="n">
        <v>38777</v>
      </c>
      <c r="AR79" s="519" t="n">
        <f aca="false">m1!F77</f>
        <v>0.335</v>
      </c>
      <c r="AS79" s="524" t="n">
        <v>38777</v>
      </c>
      <c r="AT79" s="525" t="n">
        <v>0</v>
      </c>
      <c r="AU79" s="524" t="n">
        <v>38777</v>
      </c>
      <c r="AV79" s="519" t="n">
        <f aca="false">m1!Q77</f>
        <v>0.49</v>
      </c>
      <c r="AW79" s="524" t="n">
        <v>38777</v>
      </c>
      <c r="AX79" s="525" t="n">
        <v>0.005</v>
      </c>
      <c r="AY79" s="524" t="n">
        <v>38777</v>
      </c>
      <c r="AZ79" s="519" t="n">
        <f aca="false">m1!M77</f>
        <v>0.49</v>
      </c>
      <c r="BA79" s="524" t="n">
        <v>38777</v>
      </c>
      <c r="BB79" s="525" t="n">
        <v>0.005</v>
      </c>
      <c r="BC79" s="524" t="n">
        <v>38777</v>
      </c>
      <c r="BD79" s="519" t="n">
        <f aca="false">m1!I77</f>
        <v>0.49</v>
      </c>
      <c r="BE79" s="524" t="n">
        <v>38777</v>
      </c>
      <c r="BF79" s="525" t="n">
        <v>0.005</v>
      </c>
      <c r="BG79" s="524" t="n">
        <v>38777</v>
      </c>
      <c r="BH79" s="525" t="n">
        <v>0</v>
      </c>
      <c r="BI79" s="524" t="n">
        <v>38777</v>
      </c>
      <c r="BJ79" s="519" t="n">
        <f aca="false">m1!U77</f>
        <v>0.265</v>
      </c>
      <c r="BK79" s="524" t="n">
        <v>38777</v>
      </c>
      <c r="BL79" s="525" t="n">
        <v>0</v>
      </c>
      <c r="BM79" s="524" t="n">
        <v>38777</v>
      </c>
      <c r="BN79" s="519" t="n">
        <f aca="false">m1!V77</f>
        <v>0.322944</v>
      </c>
      <c r="BO79" s="524" t="n">
        <v>38777</v>
      </c>
      <c r="BP79" s="525" t="n">
        <v>0</v>
      </c>
    </row>
    <row r="80" customFormat="false" ht="11.25" hidden="false" customHeight="false" outlineLevel="0" collapsed="false">
      <c r="A80" s="524" t="n">
        <v>38808</v>
      </c>
      <c r="B80" s="519" t="n">
        <f aca="false">m1!C78</f>
        <v>0.165</v>
      </c>
      <c r="D80" s="524" t="n">
        <v>38808</v>
      </c>
      <c r="E80" s="519" t="n">
        <f aca="false">m1!K78</f>
        <v>0.185</v>
      </c>
      <c r="G80" s="524" t="n">
        <v>38808</v>
      </c>
      <c r="H80" s="519" t="n">
        <f aca="false">m1!O78</f>
        <v>0.165</v>
      </c>
      <c r="J80" s="524" t="n">
        <v>38808</v>
      </c>
      <c r="K80" s="519" t="n">
        <f aca="false">m1!N78</f>
        <v>0.205</v>
      </c>
      <c r="M80" s="524" t="n">
        <v>38808</v>
      </c>
      <c r="N80" s="519" t="n">
        <f aca="false">m1!H78</f>
        <v>0.165</v>
      </c>
      <c r="P80" s="524" t="n">
        <v>38808</v>
      </c>
      <c r="Q80" s="519" t="n">
        <f aca="false">m1!E78</f>
        <v>0.165</v>
      </c>
      <c r="S80" s="524" t="n">
        <v>38808</v>
      </c>
      <c r="T80" s="519" t="n">
        <f aca="false">B80</f>
        <v>0.165</v>
      </c>
      <c r="V80" s="524" t="n">
        <v>38808</v>
      </c>
      <c r="W80" s="519" t="n">
        <f aca="false">B80</f>
        <v>0.165</v>
      </c>
      <c r="Y80" s="524" t="n">
        <v>38808</v>
      </c>
      <c r="Z80" s="519" t="n">
        <f aca="false">m1!R78</f>
        <v>0.165</v>
      </c>
      <c r="AB80" s="524" t="n">
        <v>38808</v>
      </c>
      <c r="AC80" s="519" t="n">
        <f aca="false">m1!D78</f>
        <v>0.165</v>
      </c>
      <c r="AE80" s="524" t="n">
        <v>38808</v>
      </c>
      <c r="AF80" s="519" t="n">
        <f aca="false">m1!L78</f>
        <v>0.185</v>
      </c>
      <c r="AH80" s="524" t="n">
        <v>38808</v>
      </c>
      <c r="AI80" s="519" t="n">
        <f aca="false">m1!P78</f>
        <v>0.165</v>
      </c>
      <c r="AK80" s="524" t="n">
        <v>38808</v>
      </c>
      <c r="AL80" s="525" t="n">
        <f aca="false">m1!T78</f>
        <v>-0.035</v>
      </c>
      <c r="AM80" s="524" t="n">
        <v>38808</v>
      </c>
      <c r="AN80" s="519" t="n">
        <f aca="false">m1!J78</f>
        <v>0.165</v>
      </c>
      <c r="AO80" s="524" t="n">
        <v>38808</v>
      </c>
      <c r="AP80" s="525" t="n">
        <v>0</v>
      </c>
      <c r="AQ80" s="524" t="n">
        <v>38808</v>
      </c>
      <c r="AR80" s="519" t="n">
        <f aca="false">m1!F78</f>
        <v>0.13</v>
      </c>
      <c r="AS80" s="524" t="n">
        <v>38808</v>
      </c>
      <c r="AT80" s="525" t="n">
        <v>0</v>
      </c>
      <c r="AU80" s="524" t="n">
        <v>38808</v>
      </c>
      <c r="AV80" s="519" t="n">
        <f aca="false">m1!Q78</f>
        <v>0.165</v>
      </c>
      <c r="AW80" s="524" t="n">
        <v>38808</v>
      </c>
      <c r="AX80" s="525" t="n">
        <v>0.005</v>
      </c>
      <c r="AY80" s="524" t="n">
        <v>38808</v>
      </c>
      <c r="AZ80" s="519" t="n">
        <f aca="false">m1!M78</f>
        <v>0.185</v>
      </c>
      <c r="BA80" s="524" t="n">
        <v>38808</v>
      </c>
      <c r="BB80" s="525" t="n">
        <v>0.005</v>
      </c>
      <c r="BC80" s="524" t="n">
        <v>38808</v>
      </c>
      <c r="BD80" s="519" t="n">
        <f aca="false">m1!I78</f>
        <v>0.165</v>
      </c>
      <c r="BE80" s="524" t="n">
        <v>38808</v>
      </c>
      <c r="BF80" s="525" t="n">
        <v>0.005</v>
      </c>
      <c r="BG80" s="524" t="n">
        <v>38808</v>
      </c>
      <c r="BH80" s="525" t="n">
        <v>0</v>
      </c>
      <c r="BI80" s="524" t="n">
        <v>38808</v>
      </c>
      <c r="BJ80" s="519" t="n">
        <f aca="false">m1!U78</f>
        <v>0.02</v>
      </c>
      <c r="BK80" s="524" t="n">
        <v>38808</v>
      </c>
      <c r="BL80" s="525" t="n">
        <v>0</v>
      </c>
      <c r="BM80" s="524" t="n">
        <v>38808</v>
      </c>
      <c r="BN80" s="519" t="n">
        <f aca="false">m1!V78</f>
        <v>0.1725</v>
      </c>
      <c r="BO80" s="524" t="n">
        <v>38808</v>
      </c>
      <c r="BP80" s="525" t="n">
        <v>0</v>
      </c>
    </row>
    <row r="81" customFormat="false" ht="11.25" hidden="false" customHeight="false" outlineLevel="0" collapsed="false">
      <c r="A81" s="524" t="n">
        <v>38838</v>
      </c>
      <c r="B81" s="519" t="n">
        <f aca="false">m1!C79</f>
        <v>0.165</v>
      </c>
      <c r="D81" s="524" t="n">
        <v>38838</v>
      </c>
      <c r="E81" s="519" t="n">
        <f aca="false">m1!K79</f>
        <v>0.185</v>
      </c>
      <c r="G81" s="524" t="n">
        <v>38838</v>
      </c>
      <c r="H81" s="519" t="n">
        <f aca="false">m1!O79</f>
        <v>0.165</v>
      </c>
      <c r="J81" s="524" t="n">
        <v>38838</v>
      </c>
      <c r="K81" s="519" t="n">
        <f aca="false">m1!N79</f>
        <v>0.205</v>
      </c>
      <c r="M81" s="524" t="n">
        <v>38838</v>
      </c>
      <c r="N81" s="519" t="n">
        <f aca="false">m1!H79</f>
        <v>0.165</v>
      </c>
      <c r="P81" s="524" t="n">
        <v>38838</v>
      </c>
      <c r="Q81" s="519" t="n">
        <f aca="false">m1!E79</f>
        <v>0.165</v>
      </c>
      <c r="S81" s="524" t="n">
        <v>38838</v>
      </c>
      <c r="T81" s="519" t="n">
        <f aca="false">B81</f>
        <v>0.165</v>
      </c>
      <c r="V81" s="524" t="n">
        <v>38838</v>
      </c>
      <c r="W81" s="519" t="n">
        <f aca="false">B81</f>
        <v>0.165</v>
      </c>
      <c r="Y81" s="524" t="n">
        <v>38838</v>
      </c>
      <c r="Z81" s="519" t="n">
        <f aca="false">m1!R79</f>
        <v>0.165</v>
      </c>
      <c r="AB81" s="524" t="n">
        <v>38838</v>
      </c>
      <c r="AC81" s="519" t="n">
        <f aca="false">m1!D79</f>
        <v>0.165</v>
      </c>
      <c r="AE81" s="524" t="n">
        <v>38838</v>
      </c>
      <c r="AF81" s="519" t="n">
        <f aca="false">m1!L79</f>
        <v>0.185</v>
      </c>
      <c r="AH81" s="524" t="n">
        <v>38838</v>
      </c>
      <c r="AI81" s="519" t="n">
        <f aca="false">m1!P79</f>
        <v>0.165</v>
      </c>
      <c r="AK81" s="524" t="n">
        <v>38838</v>
      </c>
      <c r="AL81" s="525" t="n">
        <f aca="false">m1!T79</f>
        <v>-0.035</v>
      </c>
      <c r="AM81" s="524" t="n">
        <v>38838</v>
      </c>
      <c r="AN81" s="519" t="n">
        <f aca="false">m1!J79</f>
        <v>0.165</v>
      </c>
      <c r="AO81" s="524" t="n">
        <v>38838</v>
      </c>
      <c r="AP81" s="525" t="n">
        <v>0</v>
      </c>
      <c r="AQ81" s="524" t="n">
        <v>38838</v>
      </c>
      <c r="AR81" s="519" t="n">
        <f aca="false">m1!F79</f>
        <v>0.13</v>
      </c>
      <c r="AS81" s="524" t="n">
        <v>38838</v>
      </c>
      <c r="AT81" s="525" t="n">
        <v>0</v>
      </c>
      <c r="AU81" s="524" t="n">
        <v>38838</v>
      </c>
      <c r="AV81" s="519" t="n">
        <f aca="false">m1!Q79</f>
        <v>0.165</v>
      </c>
      <c r="AW81" s="524" t="n">
        <v>38838</v>
      </c>
      <c r="AX81" s="525" t="n">
        <v>0.005</v>
      </c>
      <c r="AY81" s="524" t="n">
        <v>38838</v>
      </c>
      <c r="AZ81" s="519" t="n">
        <f aca="false">m1!M79</f>
        <v>0.185</v>
      </c>
      <c r="BA81" s="524" t="n">
        <v>38838</v>
      </c>
      <c r="BB81" s="525" t="n">
        <v>0.005</v>
      </c>
      <c r="BC81" s="524" t="n">
        <v>38838</v>
      </c>
      <c r="BD81" s="519" t="n">
        <f aca="false">m1!I79</f>
        <v>0.165</v>
      </c>
      <c r="BE81" s="524" t="n">
        <v>38838</v>
      </c>
      <c r="BF81" s="525" t="n">
        <v>0.005</v>
      </c>
      <c r="BG81" s="524" t="n">
        <v>38838</v>
      </c>
      <c r="BH81" s="525" t="n">
        <v>0</v>
      </c>
      <c r="BI81" s="524" t="n">
        <v>38838</v>
      </c>
      <c r="BJ81" s="519" t="n">
        <f aca="false">m1!U79</f>
        <v>0.02</v>
      </c>
      <c r="BK81" s="524" t="n">
        <v>38838</v>
      </c>
      <c r="BL81" s="525" t="n">
        <v>0</v>
      </c>
      <c r="BM81" s="524" t="n">
        <v>38838</v>
      </c>
      <c r="BN81" s="519" t="n">
        <f aca="false">m1!V79</f>
        <v>0.1625</v>
      </c>
      <c r="BO81" s="524" t="n">
        <v>38838</v>
      </c>
      <c r="BP81" s="525" t="n">
        <v>0</v>
      </c>
    </row>
    <row r="82" customFormat="false" ht="11.25" hidden="false" customHeight="false" outlineLevel="0" collapsed="false">
      <c r="A82" s="524" t="n">
        <v>38869</v>
      </c>
      <c r="B82" s="519" t="n">
        <f aca="false">m1!C80</f>
        <v>0.165</v>
      </c>
      <c r="D82" s="524" t="n">
        <v>38869</v>
      </c>
      <c r="E82" s="519" t="n">
        <f aca="false">m1!K80</f>
        <v>0.185</v>
      </c>
      <c r="G82" s="524" t="n">
        <v>38869</v>
      </c>
      <c r="H82" s="519" t="n">
        <f aca="false">m1!O80</f>
        <v>0.165</v>
      </c>
      <c r="J82" s="524" t="n">
        <v>38869</v>
      </c>
      <c r="K82" s="519" t="n">
        <f aca="false">m1!N80</f>
        <v>0.205</v>
      </c>
      <c r="M82" s="524" t="n">
        <v>38869</v>
      </c>
      <c r="N82" s="519" t="n">
        <f aca="false">m1!H80</f>
        <v>0.165</v>
      </c>
      <c r="P82" s="524" t="n">
        <v>38869</v>
      </c>
      <c r="Q82" s="519" t="n">
        <f aca="false">m1!E80</f>
        <v>0.165</v>
      </c>
      <c r="S82" s="524" t="n">
        <v>38869</v>
      </c>
      <c r="T82" s="519" t="n">
        <f aca="false">B82</f>
        <v>0.165</v>
      </c>
      <c r="V82" s="524" t="n">
        <v>38869</v>
      </c>
      <c r="W82" s="519" t="n">
        <f aca="false">B82</f>
        <v>0.165</v>
      </c>
      <c r="Y82" s="524" t="n">
        <v>38869</v>
      </c>
      <c r="Z82" s="519" t="n">
        <f aca="false">m1!R80</f>
        <v>0.165</v>
      </c>
      <c r="AB82" s="524" t="n">
        <v>38869</v>
      </c>
      <c r="AC82" s="519" t="n">
        <f aca="false">m1!D80</f>
        <v>0.165</v>
      </c>
      <c r="AE82" s="524" t="n">
        <v>38869</v>
      </c>
      <c r="AF82" s="519" t="n">
        <f aca="false">m1!L80</f>
        <v>0.185</v>
      </c>
      <c r="AH82" s="524" t="n">
        <v>38869</v>
      </c>
      <c r="AI82" s="519" t="n">
        <f aca="false">m1!P80</f>
        <v>0.165</v>
      </c>
      <c r="AK82" s="524" t="n">
        <v>38869</v>
      </c>
      <c r="AL82" s="525" t="n">
        <f aca="false">m1!T80</f>
        <v>-0.035</v>
      </c>
      <c r="AM82" s="524" t="n">
        <v>38869</v>
      </c>
      <c r="AN82" s="519" t="n">
        <f aca="false">m1!J80</f>
        <v>0.165</v>
      </c>
      <c r="AO82" s="524" t="n">
        <v>38869</v>
      </c>
      <c r="AP82" s="525" t="n">
        <v>0</v>
      </c>
      <c r="AQ82" s="524" t="n">
        <v>38869</v>
      </c>
      <c r="AR82" s="519" t="n">
        <f aca="false">m1!F80</f>
        <v>0.13</v>
      </c>
      <c r="AS82" s="524" t="n">
        <v>38869</v>
      </c>
      <c r="AT82" s="525" t="n">
        <v>0</v>
      </c>
      <c r="AU82" s="524" t="n">
        <v>38869</v>
      </c>
      <c r="AV82" s="519" t="n">
        <f aca="false">m1!Q80</f>
        <v>0.165</v>
      </c>
      <c r="AW82" s="524" t="n">
        <v>38869</v>
      </c>
      <c r="AX82" s="525" t="n">
        <v>0.005</v>
      </c>
      <c r="AY82" s="524" t="n">
        <v>38869</v>
      </c>
      <c r="AZ82" s="519" t="n">
        <f aca="false">m1!M80</f>
        <v>0.185</v>
      </c>
      <c r="BA82" s="524" t="n">
        <v>38869</v>
      </c>
      <c r="BB82" s="525" t="n">
        <v>0.005</v>
      </c>
      <c r="BC82" s="524" t="n">
        <v>38869</v>
      </c>
      <c r="BD82" s="519" t="n">
        <f aca="false">m1!I80</f>
        <v>0.165</v>
      </c>
      <c r="BE82" s="524" t="n">
        <v>38869</v>
      </c>
      <c r="BF82" s="525" t="n">
        <v>0.005</v>
      </c>
      <c r="BG82" s="524" t="n">
        <v>38869</v>
      </c>
      <c r="BH82" s="525" t="n">
        <v>0</v>
      </c>
      <c r="BI82" s="524" t="n">
        <v>38869</v>
      </c>
      <c r="BJ82" s="519" t="n">
        <f aca="false">m1!U80</f>
        <v>0.02</v>
      </c>
      <c r="BK82" s="524" t="n">
        <v>38869</v>
      </c>
      <c r="BL82" s="525" t="n">
        <v>0</v>
      </c>
      <c r="BM82" s="524" t="n">
        <v>38869</v>
      </c>
      <c r="BN82" s="519" t="n">
        <f aca="false">m1!V80</f>
        <v>0.1575</v>
      </c>
      <c r="BO82" s="524" t="n">
        <v>38869</v>
      </c>
      <c r="BP82" s="525" t="n">
        <v>0</v>
      </c>
    </row>
    <row r="83" customFormat="false" ht="11.25" hidden="false" customHeight="false" outlineLevel="0" collapsed="false">
      <c r="A83" s="524" t="n">
        <v>38899</v>
      </c>
      <c r="B83" s="519" t="n">
        <f aca="false">m1!C81</f>
        <v>0.165</v>
      </c>
      <c r="D83" s="524" t="n">
        <v>38899</v>
      </c>
      <c r="E83" s="519" t="n">
        <f aca="false">m1!K81</f>
        <v>0.185</v>
      </c>
      <c r="G83" s="524" t="n">
        <v>38899</v>
      </c>
      <c r="H83" s="519" t="n">
        <f aca="false">m1!O81</f>
        <v>0.165</v>
      </c>
      <c r="J83" s="524" t="n">
        <v>38899</v>
      </c>
      <c r="K83" s="519" t="n">
        <f aca="false">m1!N81</f>
        <v>0.205</v>
      </c>
      <c r="M83" s="524" t="n">
        <v>38899</v>
      </c>
      <c r="N83" s="519" t="n">
        <f aca="false">m1!H81</f>
        <v>0.165</v>
      </c>
      <c r="P83" s="524" t="n">
        <v>38899</v>
      </c>
      <c r="Q83" s="519" t="n">
        <f aca="false">m1!E81</f>
        <v>0.165</v>
      </c>
      <c r="S83" s="524" t="n">
        <v>38899</v>
      </c>
      <c r="T83" s="519" t="n">
        <f aca="false">B83</f>
        <v>0.165</v>
      </c>
      <c r="V83" s="524" t="n">
        <v>38899</v>
      </c>
      <c r="W83" s="519" t="n">
        <f aca="false">B83</f>
        <v>0.165</v>
      </c>
      <c r="Y83" s="524" t="n">
        <v>38899</v>
      </c>
      <c r="Z83" s="519" t="n">
        <f aca="false">m1!R81</f>
        <v>0.165</v>
      </c>
      <c r="AB83" s="524" t="n">
        <v>38899</v>
      </c>
      <c r="AC83" s="519" t="n">
        <f aca="false">m1!D81</f>
        <v>0.165</v>
      </c>
      <c r="AE83" s="524" t="n">
        <v>38899</v>
      </c>
      <c r="AF83" s="519" t="n">
        <f aca="false">m1!L81</f>
        <v>0.185</v>
      </c>
      <c r="AH83" s="524" t="n">
        <v>38899</v>
      </c>
      <c r="AI83" s="519" t="n">
        <f aca="false">m1!P81</f>
        <v>0.165</v>
      </c>
      <c r="AK83" s="524" t="n">
        <v>38899</v>
      </c>
      <c r="AL83" s="525" t="n">
        <f aca="false">m1!T81</f>
        <v>-0.035</v>
      </c>
      <c r="AM83" s="524" t="n">
        <v>38899</v>
      </c>
      <c r="AN83" s="519" t="n">
        <f aca="false">m1!J81</f>
        <v>0.165</v>
      </c>
      <c r="AO83" s="524" t="n">
        <v>38899</v>
      </c>
      <c r="AP83" s="525" t="n">
        <v>0</v>
      </c>
      <c r="AQ83" s="524" t="n">
        <v>38899</v>
      </c>
      <c r="AR83" s="519" t="n">
        <f aca="false">m1!F81</f>
        <v>0.13</v>
      </c>
      <c r="AS83" s="524" t="n">
        <v>38899</v>
      </c>
      <c r="AT83" s="525" t="n">
        <v>0</v>
      </c>
      <c r="AU83" s="524" t="n">
        <v>38899</v>
      </c>
      <c r="AV83" s="519" t="n">
        <f aca="false">m1!Q81</f>
        <v>0.165</v>
      </c>
      <c r="AW83" s="524" t="n">
        <v>38899</v>
      </c>
      <c r="AX83" s="525" t="n">
        <v>0.005</v>
      </c>
      <c r="AY83" s="524" t="n">
        <v>38899</v>
      </c>
      <c r="AZ83" s="519" t="n">
        <f aca="false">m1!M81</f>
        <v>0.185</v>
      </c>
      <c r="BA83" s="524" t="n">
        <v>38899</v>
      </c>
      <c r="BB83" s="525" t="n">
        <v>0.005</v>
      </c>
      <c r="BC83" s="524" t="n">
        <v>38899</v>
      </c>
      <c r="BD83" s="519" t="n">
        <f aca="false">m1!I81</f>
        <v>0.165</v>
      </c>
      <c r="BE83" s="524" t="n">
        <v>38899</v>
      </c>
      <c r="BF83" s="525" t="n">
        <v>0.005</v>
      </c>
      <c r="BG83" s="524" t="n">
        <v>38899</v>
      </c>
      <c r="BH83" s="525" t="n">
        <v>0</v>
      </c>
      <c r="BI83" s="524" t="n">
        <v>38899</v>
      </c>
      <c r="BJ83" s="519" t="n">
        <f aca="false">m1!U81</f>
        <v>0.02</v>
      </c>
      <c r="BK83" s="524" t="n">
        <v>38899</v>
      </c>
      <c r="BL83" s="525" t="n">
        <v>0</v>
      </c>
      <c r="BM83" s="524" t="n">
        <v>38899</v>
      </c>
      <c r="BN83" s="519" t="n">
        <f aca="false">m1!V81</f>
        <v>0.1475</v>
      </c>
      <c r="BO83" s="524" t="n">
        <v>38899</v>
      </c>
      <c r="BP83" s="525" t="n">
        <v>0</v>
      </c>
    </row>
    <row r="84" customFormat="false" ht="11.25" hidden="false" customHeight="false" outlineLevel="0" collapsed="false">
      <c r="A84" s="524" t="n">
        <v>38930</v>
      </c>
      <c r="B84" s="519" t="n">
        <f aca="false">m1!C82</f>
        <v>0.165</v>
      </c>
      <c r="D84" s="524" t="n">
        <v>38930</v>
      </c>
      <c r="E84" s="519" t="n">
        <f aca="false">m1!K82</f>
        <v>0.185</v>
      </c>
      <c r="G84" s="524" t="n">
        <v>38930</v>
      </c>
      <c r="H84" s="519" t="n">
        <f aca="false">m1!O82</f>
        <v>0.165</v>
      </c>
      <c r="J84" s="524" t="n">
        <v>38930</v>
      </c>
      <c r="K84" s="519" t="n">
        <f aca="false">m1!N82</f>
        <v>0.205</v>
      </c>
      <c r="M84" s="524" t="n">
        <v>38930</v>
      </c>
      <c r="N84" s="519" t="n">
        <f aca="false">m1!H82</f>
        <v>0.165</v>
      </c>
      <c r="P84" s="524" t="n">
        <v>38930</v>
      </c>
      <c r="Q84" s="519" t="n">
        <f aca="false">m1!E82</f>
        <v>0.165</v>
      </c>
      <c r="S84" s="524" t="n">
        <v>38930</v>
      </c>
      <c r="T84" s="519" t="n">
        <f aca="false">B84</f>
        <v>0.165</v>
      </c>
      <c r="V84" s="524" t="n">
        <v>38930</v>
      </c>
      <c r="W84" s="519" t="n">
        <f aca="false">B84</f>
        <v>0.165</v>
      </c>
      <c r="Y84" s="524" t="n">
        <v>38930</v>
      </c>
      <c r="Z84" s="519" t="n">
        <f aca="false">m1!R82</f>
        <v>0.165</v>
      </c>
      <c r="AB84" s="524" t="n">
        <v>38930</v>
      </c>
      <c r="AC84" s="519" t="n">
        <f aca="false">m1!D82</f>
        <v>0.165</v>
      </c>
      <c r="AE84" s="524" t="n">
        <v>38930</v>
      </c>
      <c r="AF84" s="519" t="n">
        <f aca="false">m1!L82</f>
        <v>0.185</v>
      </c>
      <c r="AH84" s="524" t="n">
        <v>38930</v>
      </c>
      <c r="AI84" s="519" t="n">
        <f aca="false">m1!P82</f>
        <v>0.165</v>
      </c>
      <c r="AK84" s="524" t="n">
        <v>38930</v>
      </c>
      <c r="AL84" s="525" t="n">
        <f aca="false">m1!T82</f>
        <v>-0.035</v>
      </c>
      <c r="AM84" s="524" t="n">
        <v>38930</v>
      </c>
      <c r="AN84" s="519" t="n">
        <f aca="false">m1!J82</f>
        <v>0.165</v>
      </c>
      <c r="AO84" s="524" t="n">
        <v>38930</v>
      </c>
      <c r="AP84" s="525" t="n">
        <v>0</v>
      </c>
      <c r="AQ84" s="524" t="n">
        <v>38930</v>
      </c>
      <c r="AR84" s="519" t="n">
        <f aca="false">m1!F82</f>
        <v>0.13</v>
      </c>
      <c r="AS84" s="524" t="n">
        <v>38930</v>
      </c>
      <c r="AT84" s="525" t="n">
        <v>0</v>
      </c>
      <c r="AU84" s="524" t="n">
        <v>38930</v>
      </c>
      <c r="AV84" s="519" t="n">
        <f aca="false">m1!Q82</f>
        <v>0.165</v>
      </c>
      <c r="AW84" s="524" t="n">
        <v>38930</v>
      </c>
      <c r="AX84" s="525" t="n">
        <v>0.005</v>
      </c>
      <c r="AY84" s="524" t="n">
        <v>38930</v>
      </c>
      <c r="AZ84" s="519" t="n">
        <f aca="false">m1!M82</f>
        <v>0.185</v>
      </c>
      <c r="BA84" s="524" t="n">
        <v>38930</v>
      </c>
      <c r="BB84" s="525" t="n">
        <v>0.005</v>
      </c>
      <c r="BC84" s="524" t="n">
        <v>38930</v>
      </c>
      <c r="BD84" s="519" t="n">
        <f aca="false">m1!I82</f>
        <v>0.165</v>
      </c>
      <c r="BE84" s="524" t="n">
        <v>38930</v>
      </c>
      <c r="BF84" s="525" t="n">
        <v>0.005</v>
      </c>
      <c r="BG84" s="524" t="n">
        <v>38930</v>
      </c>
      <c r="BH84" s="525" t="n">
        <v>0</v>
      </c>
      <c r="BI84" s="524" t="n">
        <v>38930</v>
      </c>
      <c r="BJ84" s="519" t="n">
        <f aca="false">m1!U82</f>
        <v>0.02</v>
      </c>
      <c r="BK84" s="524" t="n">
        <v>38930</v>
      </c>
      <c r="BL84" s="525" t="n">
        <v>0</v>
      </c>
      <c r="BM84" s="524" t="n">
        <v>38930</v>
      </c>
      <c r="BN84" s="519" t="n">
        <f aca="false">m1!V82</f>
        <v>0.145</v>
      </c>
      <c r="BO84" s="524" t="n">
        <v>38930</v>
      </c>
      <c r="BP84" s="525" t="n">
        <v>0</v>
      </c>
    </row>
    <row r="85" customFormat="false" ht="11.25" hidden="false" customHeight="false" outlineLevel="0" collapsed="false">
      <c r="A85" s="524" t="n">
        <v>38961</v>
      </c>
      <c r="B85" s="519" t="n">
        <f aca="false">m1!C83</f>
        <v>0.165</v>
      </c>
      <c r="D85" s="524" t="n">
        <v>38961</v>
      </c>
      <c r="E85" s="519" t="n">
        <f aca="false">m1!K83</f>
        <v>0.185</v>
      </c>
      <c r="G85" s="524" t="n">
        <v>38961</v>
      </c>
      <c r="H85" s="519" t="n">
        <f aca="false">m1!O83</f>
        <v>0.165</v>
      </c>
      <c r="J85" s="524" t="n">
        <v>38961</v>
      </c>
      <c r="K85" s="519" t="n">
        <f aca="false">m1!N83</f>
        <v>0.205</v>
      </c>
      <c r="M85" s="524" t="n">
        <v>38961</v>
      </c>
      <c r="N85" s="519" t="n">
        <f aca="false">m1!H83</f>
        <v>0.165</v>
      </c>
      <c r="P85" s="524" t="n">
        <v>38961</v>
      </c>
      <c r="Q85" s="519" t="n">
        <f aca="false">m1!E83</f>
        <v>0.165</v>
      </c>
      <c r="S85" s="524" t="n">
        <v>38961</v>
      </c>
      <c r="T85" s="519" t="n">
        <f aca="false">B85</f>
        <v>0.165</v>
      </c>
      <c r="V85" s="524" t="n">
        <v>38961</v>
      </c>
      <c r="W85" s="519" t="n">
        <f aca="false">B85</f>
        <v>0.165</v>
      </c>
      <c r="Y85" s="524" t="n">
        <v>38961</v>
      </c>
      <c r="Z85" s="519" t="n">
        <f aca="false">m1!R83</f>
        <v>0.165</v>
      </c>
      <c r="AB85" s="524" t="n">
        <v>38961</v>
      </c>
      <c r="AC85" s="519" t="n">
        <f aca="false">m1!D83</f>
        <v>0.165</v>
      </c>
      <c r="AE85" s="524" t="n">
        <v>38961</v>
      </c>
      <c r="AF85" s="519" t="n">
        <f aca="false">m1!L83</f>
        <v>0.185</v>
      </c>
      <c r="AH85" s="524" t="n">
        <v>38961</v>
      </c>
      <c r="AI85" s="519" t="n">
        <f aca="false">m1!P83</f>
        <v>0.165</v>
      </c>
      <c r="AK85" s="524" t="n">
        <v>38961</v>
      </c>
      <c r="AL85" s="525" t="n">
        <f aca="false">m1!T83</f>
        <v>-0.035</v>
      </c>
      <c r="AM85" s="524" t="n">
        <v>38961</v>
      </c>
      <c r="AN85" s="519" t="n">
        <f aca="false">m1!J83</f>
        <v>0.165</v>
      </c>
      <c r="AO85" s="524" t="n">
        <v>38961</v>
      </c>
      <c r="AP85" s="525" t="n">
        <v>0</v>
      </c>
      <c r="AQ85" s="524" t="n">
        <v>38961</v>
      </c>
      <c r="AR85" s="519" t="n">
        <f aca="false">m1!F83</f>
        <v>0.13</v>
      </c>
      <c r="AS85" s="524" t="n">
        <v>38961</v>
      </c>
      <c r="AT85" s="525" t="n">
        <v>0</v>
      </c>
      <c r="AU85" s="524" t="n">
        <v>38961</v>
      </c>
      <c r="AV85" s="519" t="n">
        <f aca="false">m1!Q83</f>
        <v>0.165</v>
      </c>
      <c r="AW85" s="524" t="n">
        <v>38961</v>
      </c>
      <c r="AX85" s="525" t="n">
        <v>0.005</v>
      </c>
      <c r="AY85" s="524" t="n">
        <v>38961</v>
      </c>
      <c r="AZ85" s="519" t="n">
        <f aca="false">m1!M83</f>
        <v>0.185</v>
      </c>
      <c r="BA85" s="524" t="n">
        <v>38961</v>
      </c>
      <c r="BB85" s="525" t="n">
        <v>0.005</v>
      </c>
      <c r="BC85" s="524" t="n">
        <v>38961</v>
      </c>
      <c r="BD85" s="519" t="n">
        <f aca="false">m1!I83</f>
        <v>0.165</v>
      </c>
      <c r="BE85" s="524" t="n">
        <v>38961</v>
      </c>
      <c r="BF85" s="525" t="n">
        <v>0.005</v>
      </c>
      <c r="BG85" s="524" t="n">
        <v>38961</v>
      </c>
      <c r="BH85" s="525" t="n">
        <v>0</v>
      </c>
      <c r="BI85" s="524" t="n">
        <v>38961</v>
      </c>
      <c r="BJ85" s="519" t="n">
        <f aca="false">m1!U83</f>
        <v>0.02</v>
      </c>
      <c r="BK85" s="524" t="n">
        <v>38961</v>
      </c>
      <c r="BL85" s="525" t="n">
        <v>0</v>
      </c>
      <c r="BM85" s="524" t="n">
        <v>38961</v>
      </c>
      <c r="BN85" s="519" t="n">
        <f aca="false">m1!V83</f>
        <v>0.1425</v>
      </c>
      <c r="BO85" s="524" t="n">
        <v>38961</v>
      </c>
      <c r="BP85" s="525" t="n">
        <v>0</v>
      </c>
    </row>
    <row r="86" customFormat="false" ht="11.25" hidden="false" customHeight="false" outlineLevel="0" collapsed="false">
      <c r="A86" s="524" t="n">
        <v>38991</v>
      </c>
      <c r="B86" s="519" t="n">
        <f aca="false">m1!C84</f>
        <v>0.165</v>
      </c>
      <c r="D86" s="524" t="n">
        <v>38991</v>
      </c>
      <c r="E86" s="519" t="n">
        <f aca="false">m1!K84</f>
        <v>0.185</v>
      </c>
      <c r="G86" s="524" t="n">
        <v>38991</v>
      </c>
      <c r="H86" s="519" t="n">
        <f aca="false">m1!O84</f>
        <v>0.165</v>
      </c>
      <c r="J86" s="524" t="n">
        <v>38991</v>
      </c>
      <c r="K86" s="519" t="n">
        <f aca="false">m1!N84</f>
        <v>0.205</v>
      </c>
      <c r="M86" s="524" t="n">
        <v>38991</v>
      </c>
      <c r="N86" s="519" t="n">
        <f aca="false">m1!H84</f>
        <v>0.165</v>
      </c>
      <c r="P86" s="524" t="n">
        <v>38991</v>
      </c>
      <c r="Q86" s="519" t="n">
        <f aca="false">m1!E84</f>
        <v>0.165</v>
      </c>
      <c r="S86" s="524" t="n">
        <v>38991</v>
      </c>
      <c r="T86" s="519" t="n">
        <f aca="false">B86</f>
        <v>0.165</v>
      </c>
      <c r="V86" s="524" t="n">
        <v>38991</v>
      </c>
      <c r="W86" s="519" t="n">
        <f aca="false">B86</f>
        <v>0.165</v>
      </c>
      <c r="Y86" s="524" t="n">
        <v>38991</v>
      </c>
      <c r="Z86" s="519" t="n">
        <f aca="false">m1!R84</f>
        <v>0.165</v>
      </c>
      <c r="AB86" s="524" t="n">
        <v>38991</v>
      </c>
      <c r="AC86" s="519" t="n">
        <f aca="false">m1!D84</f>
        <v>0.165</v>
      </c>
      <c r="AE86" s="524" t="n">
        <v>38991</v>
      </c>
      <c r="AF86" s="519" t="n">
        <f aca="false">m1!L84</f>
        <v>0.185</v>
      </c>
      <c r="AH86" s="524" t="n">
        <v>38991</v>
      </c>
      <c r="AI86" s="519" t="n">
        <f aca="false">m1!P84</f>
        <v>0.165</v>
      </c>
      <c r="AK86" s="524" t="n">
        <v>38991</v>
      </c>
      <c r="AL86" s="525" t="n">
        <f aca="false">m1!T84</f>
        <v>-0.035</v>
      </c>
      <c r="AM86" s="524" t="n">
        <v>38991</v>
      </c>
      <c r="AN86" s="519" t="n">
        <f aca="false">m1!J84</f>
        <v>0.165</v>
      </c>
      <c r="AO86" s="524" t="n">
        <v>38991</v>
      </c>
      <c r="AP86" s="525" t="n">
        <v>0</v>
      </c>
      <c r="AQ86" s="524" t="n">
        <v>38991</v>
      </c>
      <c r="AR86" s="519" t="n">
        <f aca="false">m1!F84</f>
        <v>0.13</v>
      </c>
      <c r="AS86" s="524" t="n">
        <v>38991</v>
      </c>
      <c r="AT86" s="525" t="n">
        <v>0</v>
      </c>
      <c r="AU86" s="524" t="n">
        <v>38991</v>
      </c>
      <c r="AV86" s="519" t="n">
        <f aca="false">m1!Q84</f>
        <v>0.165</v>
      </c>
      <c r="AW86" s="524" t="n">
        <v>38991</v>
      </c>
      <c r="AX86" s="525" t="n">
        <v>0.005</v>
      </c>
      <c r="AY86" s="524" t="n">
        <v>38991</v>
      </c>
      <c r="AZ86" s="519" t="n">
        <f aca="false">m1!M84</f>
        <v>0.185</v>
      </c>
      <c r="BA86" s="524" t="n">
        <v>38991</v>
      </c>
      <c r="BB86" s="525" t="n">
        <v>0.005</v>
      </c>
      <c r="BC86" s="524" t="n">
        <v>38991</v>
      </c>
      <c r="BD86" s="519" t="n">
        <f aca="false">m1!I84</f>
        <v>0.165</v>
      </c>
      <c r="BE86" s="524" t="n">
        <v>38991</v>
      </c>
      <c r="BF86" s="525" t="n">
        <v>0.005</v>
      </c>
      <c r="BG86" s="524" t="n">
        <v>38991</v>
      </c>
      <c r="BH86" s="525" t="n">
        <v>0</v>
      </c>
      <c r="BI86" s="524" t="n">
        <v>38991</v>
      </c>
      <c r="BJ86" s="519" t="n">
        <f aca="false">m1!U84</f>
        <v>0.02</v>
      </c>
      <c r="BK86" s="524" t="n">
        <v>38991</v>
      </c>
      <c r="BL86" s="525" t="n">
        <v>0</v>
      </c>
      <c r="BM86" s="524" t="n">
        <v>38991</v>
      </c>
      <c r="BN86" s="519" t="n">
        <f aca="false">m1!V84</f>
        <v>0.1575</v>
      </c>
      <c r="BO86" s="524" t="n">
        <v>38991</v>
      </c>
      <c r="BP86" s="525" t="n">
        <v>0</v>
      </c>
    </row>
    <row r="87" customFormat="false" ht="11.25" hidden="false" customHeight="false" outlineLevel="0" collapsed="false">
      <c r="A87" s="524" t="n">
        <v>39022</v>
      </c>
      <c r="B87" s="519" t="n">
        <f aca="false">m1!C85</f>
        <v>0.295</v>
      </c>
      <c r="D87" s="524" t="n">
        <v>39022</v>
      </c>
      <c r="E87" s="519" t="n">
        <f aca="false">m1!K85</f>
        <v>0.415</v>
      </c>
      <c r="G87" s="524" t="n">
        <v>39022</v>
      </c>
      <c r="H87" s="519" t="n">
        <f aca="false">m1!O85</f>
        <v>0.515</v>
      </c>
      <c r="J87" s="524" t="n">
        <v>39022</v>
      </c>
      <c r="K87" s="519" t="n">
        <f aca="false">m1!N85</f>
        <v>0.445</v>
      </c>
      <c r="M87" s="524" t="n">
        <v>39022</v>
      </c>
      <c r="N87" s="519" t="n">
        <f aca="false">m1!H85</f>
        <v>0.415</v>
      </c>
      <c r="P87" s="524" t="n">
        <v>39022</v>
      </c>
      <c r="Q87" s="519" t="n">
        <f aca="false">m1!E85</f>
        <v>0.295</v>
      </c>
      <c r="S87" s="524" t="n">
        <v>39022</v>
      </c>
      <c r="T87" s="519" t="n">
        <f aca="false">B87</f>
        <v>0.295</v>
      </c>
      <c r="V87" s="524" t="n">
        <v>39022</v>
      </c>
      <c r="W87" s="519" t="n">
        <f aca="false">B87</f>
        <v>0.295</v>
      </c>
      <c r="Y87" s="524" t="n">
        <v>39022</v>
      </c>
      <c r="Z87" s="519" t="n">
        <f aca="false">m1!R85</f>
        <v>0.535</v>
      </c>
      <c r="AB87" s="524" t="n">
        <v>39022</v>
      </c>
      <c r="AC87" s="519" t="n">
        <f aca="false">m1!D85</f>
        <v>0.295</v>
      </c>
      <c r="AE87" s="524" t="n">
        <v>39022</v>
      </c>
      <c r="AF87" s="519" t="n">
        <f aca="false">m1!L85</f>
        <v>0.415</v>
      </c>
      <c r="AH87" s="524" t="n">
        <v>39022</v>
      </c>
      <c r="AI87" s="519" t="n">
        <f aca="false">m1!P85</f>
        <v>0.515</v>
      </c>
      <c r="AK87" s="524" t="n">
        <v>39022</v>
      </c>
      <c r="AL87" s="525" t="n">
        <f aca="false">m1!T85</f>
        <v>0.135</v>
      </c>
      <c r="AM87" s="524" t="n">
        <v>39022</v>
      </c>
      <c r="AN87" s="519" t="n">
        <f aca="false">m1!J85</f>
        <v>0.415</v>
      </c>
      <c r="AO87" s="524" t="n">
        <v>39022</v>
      </c>
      <c r="AP87" s="525" t="n">
        <v>0</v>
      </c>
      <c r="AQ87" s="524" t="n">
        <v>39022</v>
      </c>
      <c r="AR87" s="519" t="n">
        <f aca="false">m1!F85</f>
        <v>0.26</v>
      </c>
      <c r="AS87" s="524" t="n">
        <v>39022</v>
      </c>
      <c r="AT87" s="525" t="n">
        <v>0</v>
      </c>
      <c r="AU87" s="524" t="n">
        <v>39022</v>
      </c>
      <c r="AV87" s="519" t="n">
        <f aca="false">m1!Q85</f>
        <v>0.515</v>
      </c>
      <c r="AW87" s="524" t="n">
        <v>39022</v>
      </c>
      <c r="AX87" s="525" t="n">
        <v>0.005</v>
      </c>
      <c r="AY87" s="524" t="n">
        <v>39022</v>
      </c>
      <c r="AZ87" s="519" t="n">
        <f aca="false">m1!M85</f>
        <v>0.415</v>
      </c>
      <c r="BA87" s="524" t="n">
        <v>39022</v>
      </c>
      <c r="BB87" s="525" t="n">
        <v>0.005</v>
      </c>
      <c r="BC87" s="524" t="n">
        <v>39022</v>
      </c>
      <c r="BD87" s="519" t="n">
        <f aca="false">m1!I85</f>
        <v>0.415</v>
      </c>
      <c r="BE87" s="524" t="n">
        <v>39022</v>
      </c>
      <c r="BF87" s="525" t="n">
        <v>0.005</v>
      </c>
      <c r="BG87" s="524" t="n">
        <v>39022</v>
      </c>
      <c r="BH87" s="525" t="n">
        <v>0</v>
      </c>
      <c r="BI87" s="524" t="n">
        <v>39022</v>
      </c>
      <c r="BJ87" s="519" t="n">
        <f aca="false">m1!U85</f>
        <v>0.19</v>
      </c>
      <c r="BK87" s="524" t="n">
        <v>39022</v>
      </c>
      <c r="BL87" s="525" t="n">
        <v>0</v>
      </c>
      <c r="BM87" s="524" t="n">
        <v>39022</v>
      </c>
      <c r="BN87" s="519" t="n">
        <f aca="false">m1!V85</f>
        <v>0.245256</v>
      </c>
      <c r="BO87" s="524" t="n">
        <v>39022</v>
      </c>
      <c r="BP87" s="525" t="n">
        <v>0</v>
      </c>
    </row>
    <row r="88" customFormat="false" ht="11.25" hidden="false" customHeight="false" outlineLevel="0" collapsed="false">
      <c r="A88" s="524" t="n">
        <v>39052</v>
      </c>
      <c r="B88" s="519" t="n">
        <f aca="false">m1!C86</f>
        <v>0.315</v>
      </c>
      <c r="D88" s="524" t="n">
        <v>39052</v>
      </c>
      <c r="E88" s="519" t="n">
        <f aca="false">m1!K86</f>
        <v>0.435</v>
      </c>
      <c r="G88" s="524" t="n">
        <v>39052</v>
      </c>
      <c r="H88" s="519" t="n">
        <f aca="false">m1!O86</f>
        <v>0.535</v>
      </c>
      <c r="J88" s="524" t="n">
        <v>39052</v>
      </c>
      <c r="K88" s="519" t="n">
        <f aca="false">m1!N86</f>
        <v>0.465</v>
      </c>
      <c r="M88" s="524" t="n">
        <v>39052</v>
      </c>
      <c r="N88" s="519" t="n">
        <f aca="false">m1!H86</f>
        <v>0.435</v>
      </c>
      <c r="P88" s="524" t="n">
        <v>39052</v>
      </c>
      <c r="Q88" s="519" t="n">
        <f aca="false">m1!E86</f>
        <v>0.315</v>
      </c>
      <c r="S88" s="524" t="n">
        <v>39052</v>
      </c>
      <c r="T88" s="519" t="n">
        <f aca="false">B88</f>
        <v>0.315</v>
      </c>
      <c r="V88" s="524" t="n">
        <v>39052</v>
      </c>
      <c r="W88" s="519" t="n">
        <f aca="false">B88</f>
        <v>0.315</v>
      </c>
      <c r="Y88" s="524" t="n">
        <v>39052</v>
      </c>
      <c r="Z88" s="519" t="n">
        <f aca="false">m1!R86</f>
        <v>0.555</v>
      </c>
      <c r="AB88" s="524" t="n">
        <v>39052</v>
      </c>
      <c r="AC88" s="519" t="n">
        <f aca="false">m1!D86</f>
        <v>0.315</v>
      </c>
      <c r="AE88" s="524" t="n">
        <v>39052</v>
      </c>
      <c r="AF88" s="519" t="n">
        <f aca="false">m1!L86</f>
        <v>0.435</v>
      </c>
      <c r="AH88" s="524" t="n">
        <v>39052</v>
      </c>
      <c r="AI88" s="519" t="n">
        <f aca="false">m1!P86</f>
        <v>0.535</v>
      </c>
      <c r="AK88" s="524" t="n">
        <v>39052</v>
      </c>
      <c r="AL88" s="525" t="n">
        <f aca="false">m1!T86</f>
        <v>0.155</v>
      </c>
      <c r="AM88" s="524" t="n">
        <v>39052</v>
      </c>
      <c r="AN88" s="519" t="n">
        <f aca="false">m1!J86</f>
        <v>0.435</v>
      </c>
      <c r="AO88" s="524" t="n">
        <v>39052</v>
      </c>
      <c r="AP88" s="525" t="n">
        <v>0</v>
      </c>
      <c r="AQ88" s="524" t="n">
        <v>39052</v>
      </c>
      <c r="AR88" s="519" t="n">
        <f aca="false">m1!F86</f>
        <v>0.28</v>
      </c>
      <c r="AS88" s="524" t="n">
        <v>39052</v>
      </c>
      <c r="AT88" s="525" t="n">
        <v>0</v>
      </c>
      <c r="AU88" s="524" t="n">
        <v>39052</v>
      </c>
      <c r="AV88" s="519" t="n">
        <f aca="false">m1!Q86</f>
        <v>0.535</v>
      </c>
      <c r="AW88" s="524" t="n">
        <v>39052</v>
      </c>
      <c r="AX88" s="525" t="n">
        <v>0.005</v>
      </c>
      <c r="AY88" s="524" t="n">
        <v>39052</v>
      </c>
      <c r="AZ88" s="519" t="n">
        <f aca="false">m1!M86</f>
        <v>0.435</v>
      </c>
      <c r="BA88" s="524" t="n">
        <v>39052</v>
      </c>
      <c r="BB88" s="525" t="n">
        <v>0.005</v>
      </c>
      <c r="BC88" s="524" t="n">
        <v>39052</v>
      </c>
      <c r="BD88" s="519" t="n">
        <f aca="false">m1!I86</f>
        <v>0.435</v>
      </c>
      <c r="BE88" s="524" t="n">
        <v>39052</v>
      </c>
      <c r="BF88" s="525" t="n">
        <v>0.005</v>
      </c>
      <c r="BG88" s="524" t="n">
        <v>39052</v>
      </c>
      <c r="BH88" s="525" t="n">
        <v>0</v>
      </c>
      <c r="BI88" s="524" t="n">
        <v>39052</v>
      </c>
      <c r="BJ88" s="519" t="n">
        <f aca="false">m1!U86</f>
        <v>0.21</v>
      </c>
      <c r="BK88" s="524" t="n">
        <v>39052</v>
      </c>
      <c r="BL88" s="525" t="n">
        <v>0</v>
      </c>
      <c r="BM88" s="524" t="n">
        <v>39052</v>
      </c>
      <c r="BN88" s="519" t="n">
        <f aca="false">m1!V86</f>
        <v>0.268808</v>
      </c>
      <c r="BO88" s="524" t="n">
        <v>39052</v>
      </c>
      <c r="BP88" s="525" t="n">
        <v>0</v>
      </c>
    </row>
    <row r="89" customFormat="false" ht="11.25" hidden="false" customHeight="false" outlineLevel="0" collapsed="false">
      <c r="A89" s="524" t="n">
        <v>39083</v>
      </c>
      <c r="B89" s="519" t="n">
        <f aca="false">m1!C87</f>
        <v>0.325</v>
      </c>
      <c r="D89" s="524" t="n">
        <v>39083</v>
      </c>
      <c r="E89" s="519" t="n">
        <f aca="false">m1!K87</f>
        <v>0.445</v>
      </c>
      <c r="G89" s="524" t="n">
        <v>39083</v>
      </c>
      <c r="H89" s="519" t="n">
        <f aca="false">m1!O87</f>
        <v>0.545</v>
      </c>
      <c r="J89" s="524" t="n">
        <v>39083</v>
      </c>
      <c r="K89" s="519" t="n">
        <f aca="false">m1!N87</f>
        <v>0.475</v>
      </c>
      <c r="M89" s="524" t="n">
        <v>39083</v>
      </c>
      <c r="N89" s="519" t="n">
        <f aca="false">m1!H87</f>
        <v>0.445</v>
      </c>
      <c r="P89" s="524" t="n">
        <v>39083</v>
      </c>
      <c r="Q89" s="519" t="n">
        <f aca="false">m1!E87</f>
        <v>0.325</v>
      </c>
      <c r="S89" s="524" t="n">
        <v>39083</v>
      </c>
      <c r="T89" s="519" t="n">
        <f aca="false">B89</f>
        <v>0.325</v>
      </c>
      <c r="V89" s="524" t="n">
        <v>39083</v>
      </c>
      <c r="W89" s="519" t="n">
        <f aca="false">B89</f>
        <v>0.325</v>
      </c>
      <c r="Y89" s="524" t="n">
        <v>39083</v>
      </c>
      <c r="Z89" s="519" t="n">
        <f aca="false">m1!R87</f>
        <v>0.565</v>
      </c>
      <c r="AB89" s="524" t="n">
        <v>39083</v>
      </c>
      <c r="AC89" s="519" t="n">
        <f aca="false">m1!D87</f>
        <v>0.325</v>
      </c>
      <c r="AE89" s="524" t="n">
        <v>39083</v>
      </c>
      <c r="AF89" s="519" t="n">
        <f aca="false">m1!L87</f>
        <v>0.445</v>
      </c>
      <c r="AH89" s="524" t="n">
        <v>39083</v>
      </c>
      <c r="AI89" s="519" t="n">
        <f aca="false">m1!P87</f>
        <v>0.545</v>
      </c>
      <c r="AK89" s="524" t="n">
        <v>39083</v>
      </c>
      <c r="AL89" s="525" t="n">
        <f aca="false">m1!T87</f>
        <v>0.165</v>
      </c>
      <c r="AM89" s="524" t="n">
        <v>39083</v>
      </c>
      <c r="AN89" s="519" t="n">
        <f aca="false">m1!J87</f>
        <v>0.445</v>
      </c>
      <c r="AO89" s="524" t="n">
        <v>39083</v>
      </c>
      <c r="AP89" s="525" t="n">
        <v>0</v>
      </c>
      <c r="AQ89" s="524" t="n">
        <v>39083</v>
      </c>
      <c r="AR89" s="519" t="n">
        <f aca="false">m1!F87</f>
        <v>0.29</v>
      </c>
      <c r="AS89" s="524" t="n">
        <v>39083</v>
      </c>
      <c r="AT89" s="525" t="n">
        <v>0</v>
      </c>
      <c r="AU89" s="524" t="n">
        <v>39083</v>
      </c>
      <c r="AV89" s="519" t="n">
        <f aca="false">m1!Q87</f>
        <v>0.545</v>
      </c>
      <c r="AW89" s="524" t="n">
        <v>39083</v>
      </c>
      <c r="AX89" s="525" t="n">
        <v>0.005</v>
      </c>
      <c r="AY89" s="524" t="n">
        <v>39083</v>
      </c>
      <c r="AZ89" s="519" t="n">
        <f aca="false">m1!M87</f>
        <v>0.445</v>
      </c>
      <c r="BA89" s="524" t="n">
        <v>39083</v>
      </c>
      <c r="BB89" s="525" t="n">
        <v>0.005</v>
      </c>
      <c r="BC89" s="524" t="n">
        <v>39083</v>
      </c>
      <c r="BD89" s="519" t="n">
        <f aca="false">m1!I87</f>
        <v>0.445</v>
      </c>
      <c r="BE89" s="524" t="n">
        <v>39083</v>
      </c>
      <c r="BF89" s="525" t="n">
        <v>0.005</v>
      </c>
      <c r="BG89" s="524" t="n">
        <v>39083</v>
      </c>
      <c r="BH89" s="525" t="n">
        <v>0</v>
      </c>
      <c r="BI89" s="524" t="n">
        <v>39083</v>
      </c>
      <c r="BJ89" s="519" t="n">
        <f aca="false">m1!U87</f>
        <v>0.22</v>
      </c>
      <c r="BK89" s="524" t="n">
        <v>39083</v>
      </c>
      <c r="BL89" s="525" t="n">
        <v>0</v>
      </c>
      <c r="BM89" s="524" t="n">
        <v>39083</v>
      </c>
      <c r="BN89" s="519" t="n">
        <f aca="false">m1!V87</f>
        <v>0.28492</v>
      </c>
      <c r="BO89" s="524" t="n">
        <v>39083</v>
      </c>
      <c r="BP89" s="525" t="n">
        <v>0</v>
      </c>
    </row>
    <row r="90" customFormat="false" ht="11.25" hidden="false" customHeight="false" outlineLevel="0" collapsed="false">
      <c r="A90" s="524" t="n">
        <v>39114</v>
      </c>
      <c r="B90" s="519" t="n">
        <f aca="false">m1!C88</f>
        <v>0.37</v>
      </c>
      <c r="D90" s="524" t="n">
        <v>39114</v>
      </c>
      <c r="E90" s="519" t="n">
        <f aca="false">m1!K88</f>
        <v>0.49</v>
      </c>
      <c r="G90" s="524" t="n">
        <v>39114</v>
      </c>
      <c r="H90" s="519" t="n">
        <f aca="false">m1!O88</f>
        <v>0.59</v>
      </c>
      <c r="J90" s="524" t="n">
        <v>39114</v>
      </c>
      <c r="K90" s="519" t="n">
        <f aca="false">m1!N88</f>
        <v>0.52</v>
      </c>
      <c r="M90" s="524" t="n">
        <v>39114</v>
      </c>
      <c r="N90" s="519" t="n">
        <f aca="false">m1!H88</f>
        <v>0.49</v>
      </c>
      <c r="P90" s="524" t="n">
        <v>39114</v>
      </c>
      <c r="Q90" s="519" t="n">
        <f aca="false">m1!E88</f>
        <v>0.37</v>
      </c>
      <c r="S90" s="524" t="n">
        <v>39114</v>
      </c>
      <c r="T90" s="519" t="n">
        <f aca="false">B90</f>
        <v>0.37</v>
      </c>
      <c r="V90" s="524" t="n">
        <v>39114</v>
      </c>
      <c r="W90" s="519" t="n">
        <f aca="false">B90</f>
        <v>0.37</v>
      </c>
      <c r="Y90" s="524" t="n">
        <v>39114</v>
      </c>
      <c r="Z90" s="519" t="n">
        <f aca="false">m1!R88</f>
        <v>0.61</v>
      </c>
      <c r="AB90" s="524" t="n">
        <v>39114</v>
      </c>
      <c r="AC90" s="519" t="n">
        <f aca="false">m1!D88</f>
        <v>0.37</v>
      </c>
      <c r="AE90" s="524" t="n">
        <v>39114</v>
      </c>
      <c r="AF90" s="519" t="n">
        <f aca="false">m1!L88</f>
        <v>0.49</v>
      </c>
      <c r="AH90" s="524" t="n">
        <v>39114</v>
      </c>
      <c r="AI90" s="519" t="n">
        <f aca="false">m1!P88</f>
        <v>0.59</v>
      </c>
      <c r="AK90" s="524" t="n">
        <v>39114</v>
      </c>
      <c r="AL90" s="525" t="n">
        <f aca="false">m1!T88</f>
        <v>0.21</v>
      </c>
      <c r="AM90" s="524" t="n">
        <v>39114</v>
      </c>
      <c r="AN90" s="519" t="n">
        <f aca="false">m1!J88</f>
        <v>0.49</v>
      </c>
      <c r="AO90" s="524" t="n">
        <v>39114</v>
      </c>
      <c r="AP90" s="525" t="n">
        <v>0</v>
      </c>
      <c r="AQ90" s="524" t="n">
        <v>39114</v>
      </c>
      <c r="AR90" s="519" t="n">
        <f aca="false">m1!F88</f>
        <v>0.335</v>
      </c>
      <c r="AS90" s="524" t="n">
        <v>39114</v>
      </c>
      <c r="AT90" s="525" t="n">
        <v>0</v>
      </c>
      <c r="AU90" s="524" t="n">
        <v>39114</v>
      </c>
      <c r="AV90" s="519" t="n">
        <f aca="false">m1!Q88</f>
        <v>0.59</v>
      </c>
      <c r="AW90" s="524" t="n">
        <v>39114</v>
      </c>
      <c r="AX90" s="525" t="n">
        <v>0.005</v>
      </c>
      <c r="AY90" s="524" t="n">
        <v>39114</v>
      </c>
      <c r="AZ90" s="519" t="n">
        <f aca="false">m1!M88</f>
        <v>0.49</v>
      </c>
      <c r="BA90" s="524" t="n">
        <v>39114</v>
      </c>
      <c r="BB90" s="525" t="n">
        <v>0.005</v>
      </c>
      <c r="BC90" s="524" t="n">
        <v>39114</v>
      </c>
      <c r="BD90" s="519" t="n">
        <f aca="false">m1!I88</f>
        <v>0.49</v>
      </c>
      <c r="BE90" s="524" t="n">
        <v>39114</v>
      </c>
      <c r="BF90" s="525" t="n">
        <v>0.005</v>
      </c>
      <c r="BG90" s="524" t="n">
        <v>39114</v>
      </c>
      <c r="BH90" s="525" t="n">
        <v>0</v>
      </c>
      <c r="BI90" s="524" t="n">
        <v>39114</v>
      </c>
      <c r="BJ90" s="519" t="n">
        <f aca="false">m1!U88</f>
        <v>0.265</v>
      </c>
      <c r="BK90" s="524" t="n">
        <v>39114</v>
      </c>
      <c r="BL90" s="525" t="n">
        <v>0</v>
      </c>
      <c r="BM90" s="524" t="n">
        <v>39114</v>
      </c>
      <c r="BN90" s="519" t="n">
        <f aca="false">m1!V88</f>
        <v>0.327872</v>
      </c>
      <c r="BO90" s="524" t="n">
        <v>39114</v>
      </c>
      <c r="BP90" s="525" t="n">
        <v>0</v>
      </c>
    </row>
    <row r="91" customFormat="false" ht="11.25" hidden="false" customHeight="false" outlineLevel="0" collapsed="false">
      <c r="A91" s="524" t="n">
        <v>39142</v>
      </c>
      <c r="B91" s="519" t="n">
        <f aca="false">m1!C89</f>
        <v>0.37</v>
      </c>
      <c r="D91" s="524" t="n">
        <v>39142</v>
      </c>
      <c r="E91" s="519" t="n">
        <f aca="false">m1!K89</f>
        <v>0.49</v>
      </c>
      <c r="G91" s="524" t="n">
        <v>39142</v>
      </c>
      <c r="H91" s="519" t="n">
        <f aca="false">m1!O89</f>
        <v>0.59</v>
      </c>
      <c r="J91" s="524" t="n">
        <v>39142</v>
      </c>
      <c r="K91" s="519" t="n">
        <f aca="false">m1!N89</f>
        <v>0.52</v>
      </c>
      <c r="M91" s="524" t="n">
        <v>39142</v>
      </c>
      <c r="N91" s="519" t="n">
        <f aca="false">m1!H89</f>
        <v>0.49</v>
      </c>
      <c r="P91" s="524" t="n">
        <v>39142</v>
      </c>
      <c r="Q91" s="519" t="n">
        <f aca="false">m1!E89</f>
        <v>0.37</v>
      </c>
      <c r="S91" s="524" t="n">
        <v>39142</v>
      </c>
      <c r="T91" s="519" t="n">
        <f aca="false">B91</f>
        <v>0.37</v>
      </c>
      <c r="V91" s="524" t="n">
        <v>39142</v>
      </c>
      <c r="W91" s="519" t="n">
        <f aca="false">B91</f>
        <v>0.37</v>
      </c>
      <c r="Y91" s="524" t="n">
        <v>39142</v>
      </c>
      <c r="Z91" s="519" t="n">
        <f aca="false">m1!R89</f>
        <v>0.61</v>
      </c>
      <c r="AB91" s="524" t="n">
        <v>39142</v>
      </c>
      <c r="AC91" s="519" t="n">
        <f aca="false">m1!D89</f>
        <v>0.37</v>
      </c>
      <c r="AE91" s="524" t="n">
        <v>39142</v>
      </c>
      <c r="AF91" s="519" t="n">
        <f aca="false">m1!L89</f>
        <v>0.49</v>
      </c>
      <c r="AH91" s="524" t="n">
        <v>39142</v>
      </c>
      <c r="AI91" s="519" t="n">
        <f aca="false">m1!P89</f>
        <v>0.59</v>
      </c>
      <c r="AK91" s="524" t="n">
        <v>39142</v>
      </c>
      <c r="AL91" s="525" t="n">
        <f aca="false">m1!T89</f>
        <v>0.21</v>
      </c>
      <c r="AM91" s="524" t="n">
        <v>39142</v>
      </c>
      <c r="AN91" s="519" t="n">
        <f aca="false">m1!J89</f>
        <v>0.49</v>
      </c>
      <c r="AO91" s="524" t="n">
        <v>39142</v>
      </c>
      <c r="AP91" s="525" t="n">
        <v>0</v>
      </c>
      <c r="AQ91" s="524" t="n">
        <v>39142</v>
      </c>
      <c r="AR91" s="519" t="n">
        <f aca="false">m1!F89</f>
        <v>0.335</v>
      </c>
      <c r="AS91" s="524" t="n">
        <v>39142</v>
      </c>
      <c r="AT91" s="525" t="n">
        <v>0</v>
      </c>
      <c r="AU91" s="524" t="n">
        <v>39142</v>
      </c>
      <c r="AV91" s="519" t="n">
        <f aca="false">m1!Q89</f>
        <v>0.59</v>
      </c>
      <c r="AW91" s="524" t="n">
        <v>39142</v>
      </c>
      <c r="AX91" s="525" t="n">
        <v>0.005</v>
      </c>
      <c r="AY91" s="524" t="n">
        <v>39142</v>
      </c>
      <c r="AZ91" s="519" t="n">
        <f aca="false">m1!M89</f>
        <v>0.49</v>
      </c>
      <c r="BA91" s="524" t="n">
        <v>39142</v>
      </c>
      <c r="BB91" s="525" t="n">
        <v>0.005</v>
      </c>
      <c r="BC91" s="524" t="n">
        <v>39142</v>
      </c>
      <c r="BD91" s="519" t="n">
        <f aca="false">m1!I89</f>
        <v>0.49</v>
      </c>
      <c r="BE91" s="524" t="n">
        <v>39142</v>
      </c>
      <c r="BF91" s="525" t="n">
        <v>0.005</v>
      </c>
      <c r="BG91" s="524" t="n">
        <v>39142</v>
      </c>
      <c r="BH91" s="525" t="n">
        <v>0</v>
      </c>
      <c r="BI91" s="524" t="n">
        <v>39142</v>
      </c>
      <c r="BJ91" s="519" t="n">
        <f aca="false">m1!U89</f>
        <v>0.265</v>
      </c>
      <c r="BK91" s="524" t="n">
        <v>39142</v>
      </c>
      <c r="BL91" s="525" t="n">
        <v>0</v>
      </c>
      <c r="BM91" s="524" t="n">
        <v>39142</v>
      </c>
      <c r="BN91" s="519" t="n">
        <f aca="false">m1!V89</f>
        <v>0.323872</v>
      </c>
      <c r="BO91" s="524" t="n">
        <v>39142</v>
      </c>
      <c r="BP91" s="525" t="n">
        <v>0</v>
      </c>
    </row>
    <row r="92" customFormat="false" ht="11.25" hidden="false" customHeight="false" outlineLevel="0" collapsed="false">
      <c r="A92" s="524" t="n">
        <v>39173</v>
      </c>
      <c r="B92" s="519" t="n">
        <f aca="false">m1!C90</f>
        <v>0.165</v>
      </c>
      <c r="D92" s="524" t="n">
        <v>39173</v>
      </c>
      <c r="E92" s="519" t="n">
        <f aca="false">m1!K90</f>
        <v>0.185</v>
      </c>
      <c r="G92" s="524" t="n">
        <v>39173</v>
      </c>
      <c r="H92" s="519" t="n">
        <f aca="false">m1!O90</f>
        <v>0.165</v>
      </c>
      <c r="J92" s="524" t="n">
        <v>39173</v>
      </c>
      <c r="K92" s="519" t="n">
        <f aca="false">m1!N90</f>
        <v>0.205</v>
      </c>
      <c r="M92" s="524" t="n">
        <v>39173</v>
      </c>
      <c r="N92" s="519" t="n">
        <f aca="false">m1!H90</f>
        <v>0.165</v>
      </c>
      <c r="P92" s="524" t="n">
        <v>39173</v>
      </c>
      <c r="Q92" s="519" t="n">
        <f aca="false">m1!E90</f>
        <v>0.165</v>
      </c>
      <c r="S92" s="524" t="n">
        <v>39173</v>
      </c>
      <c r="T92" s="519" t="n">
        <f aca="false">B92</f>
        <v>0.165</v>
      </c>
      <c r="V92" s="524" t="n">
        <v>39173</v>
      </c>
      <c r="W92" s="519" t="n">
        <f aca="false">B92</f>
        <v>0.165</v>
      </c>
      <c r="Y92" s="524" t="n">
        <v>39173</v>
      </c>
      <c r="Z92" s="519" t="n">
        <f aca="false">m1!R90</f>
        <v>0.165</v>
      </c>
      <c r="AB92" s="524" t="n">
        <v>39173</v>
      </c>
      <c r="AC92" s="519" t="n">
        <f aca="false">m1!D90</f>
        <v>0.165</v>
      </c>
      <c r="AE92" s="524" t="n">
        <v>39173</v>
      </c>
      <c r="AF92" s="519" t="n">
        <f aca="false">m1!L90</f>
        <v>0.185</v>
      </c>
      <c r="AH92" s="524" t="n">
        <v>39173</v>
      </c>
      <c r="AI92" s="519" t="n">
        <f aca="false">m1!P90</f>
        <v>0.165</v>
      </c>
      <c r="AK92" s="524" t="n">
        <v>39173</v>
      </c>
      <c r="AL92" s="525" t="n">
        <f aca="false">m1!T90</f>
        <v>-0.035</v>
      </c>
      <c r="AM92" s="524" t="n">
        <v>39173</v>
      </c>
      <c r="AN92" s="519" t="n">
        <f aca="false">m1!J90</f>
        <v>0.165</v>
      </c>
      <c r="AO92" s="524" t="n">
        <v>39173</v>
      </c>
      <c r="AP92" s="525" t="n">
        <v>0</v>
      </c>
      <c r="AQ92" s="524" t="n">
        <v>39173</v>
      </c>
      <c r="AR92" s="519" t="n">
        <f aca="false">m1!F90</f>
        <v>0.13</v>
      </c>
      <c r="AS92" s="524" t="n">
        <v>39173</v>
      </c>
      <c r="AT92" s="525" t="n">
        <v>0</v>
      </c>
      <c r="AU92" s="524" t="n">
        <v>39173</v>
      </c>
      <c r="AV92" s="519" t="n">
        <f aca="false">m1!Q90</f>
        <v>0.165</v>
      </c>
      <c r="AW92" s="524" t="n">
        <v>39173</v>
      </c>
      <c r="AX92" s="525" t="n">
        <v>0.005</v>
      </c>
      <c r="AY92" s="524" t="n">
        <v>39173</v>
      </c>
      <c r="AZ92" s="519" t="n">
        <f aca="false">m1!M90</f>
        <v>0.185</v>
      </c>
      <c r="BA92" s="524" t="n">
        <v>39173</v>
      </c>
      <c r="BB92" s="525" t="n">
        <v>0.005</v>
      </c>
      <c r="BC92" s="524" t="n">
        <v>39173</v>
      </c>
      <c r="BD92" s="519" t="n">
        <f aca="false">m1!I90</f>
        <v>0.165</v>
      </c>
      <c r="BE92" s="524" t="n">
        <v>39173</v>
      </c>
      <c r="BF92" s="525" t="n">
        <v>0.005</v>
      </c>
      <c r="BG92" s="524" t="n">
        <v>39173</v>
      </c>
      <c r="BH92" s="525" t="n">
        <v>0</v>
      </c>
      <c r="BI92" s="524" t="n">
        <v>39173</v>
      </c>
      <c r="BJ92" s="519" t="n">
        <f aca="false">m1!U90</f>
        <v>0.02</v>
      </c>
      <c r="BK92" s="524" t="n">
        <v>39173</v>
      </c>
      <c r="BL92" s="525" t="n">
        <v>0</v>
      </c>
      <c r="BM92" s="524" t="n">
        <v>39173</v>
      </c>
      <c r="BN92" s="519" t="n">
        <f aca="false">m1!V90</f>
        <v>0.175</v>
      </c>
      <c r="BO92" s="524" t="n">
        <v>39173</v>
      </c>
      <c r="BP92" s="525" t="n">
        <v>0</v>
      </c>
    </row>
    <row r="93" customFormat="false" ht="11.25" hidden="false" customHeight="false" outlineLevel="0" collapsed="false">
      <c r="A93" s="524" t="n">
        <v>39203</v>
      </c>
      <c r="B93" s="519" t="n">
        <f aca="false">m1!C91</f>
        <v>0.165</v>
      </c>
      <c r="D93" s="524" t="n">
        <v>39203</v>
      </c>
      <c r="E93" s="519" t="n">
        <f aca="false">m1!K91</f>
        <v>0.185</v>
      </c>
      <c r="G93" s="524" t="n">
        <v>39203</v>
      </c>
      <c r="H93" s="519" t="n">
        <f aca="false">m1!O91</f>
        <v>0.165</v>
      </c>
      <c r="J93" s="524" t="n">
        <v>39203</v>
      </c>
      <c r="K93" s="519" t="n">
        <f aca="false">m1!N91</f>
        <v>0.205</v>
      </c>
      <c r="M93" s="524" t="n">
        <v>39203</v>
      </c>
      <c r="N93" s="519" t="n">
        <f aca="false">m1!H91</f>
        <v>0.165</v>
      </c>
      <c r="P93" s="524" t="n">
        <v>39203</v>
      </c>
      <c r="Q93" s="519" t="n">
        <f aca="false">m1!E91</f>
        <v>0.165</v>
      </c>
      <c r="S93" s="524" t="n">
        <v>39203</v>
      </c>
      <c r="T93" s="519" t="n">
        <f aca="false">B93</f>
        <v>0.165</v>
      </c>
      <c r="V93" s="524" t="n">
        <v>39203</v>
      </c>
      <c r="W93" s="519" t="n">
        <f aca="false">B93</f>
        <v>0.165</v>
      </c>
      <c r="Y93" s="524" t="n">
        <v>39203</v>
      </c>
      <c r="Z93" s="519" t="n">
        <f aca="false">m1!R91</f>
        <v>0.165</v>
      </c>
      <c r="AB93" s="524" t="n">
        <v>39203</v>
      </c>
      <c r="AC93" s="519" t="n">
        <f aca="false">m1!D91</f>
        <v>0.165</v>
      </c>
      <c r="AE93" s="524" t="n">
        <v>39203</v>
      </c>
      <c r="AF93" s="519" t="n">
        <f aca="false">m1!L91</f>
        <v>0.185</v>
      </c>
      <c r="AH93" s="524" t="n">
        <v>39203</v>
      </c>
      <c r="AI93" s="519" t="n">
        <f aca="false">m1!P91</f>
        <v>0.165</v>
      </c>
      <c r="AK93" s="524" t="n">
        <v>39203</v>
      </c>
      <c r="AL93" s="525" t="n">
        <f aca="false">m1!T91</f>
        <v>-0.035</v>
      </c>
      <c r="AM93" s="524" t="n">
        <v>39203</v>
      </c>
      <c r="AN93" s="519" t="n">
        <f aca="false">m1!J91</f>
        <v>0.165</v>
      </c>
      <c r="AO93" s="524" t="n">
        <v>39203</v>
      </c>
      <c r="AP93" s="525" t="n">
        <v>0</v>
      </c>
      <c r="AQ93" s="524" t="n">
        <v>39203</v>
      </c>
      <c r="AR93" s="519" t="n">
        <f aca="false">m1!F91</f>
        <v>0.13</v>
      </c>
      <c r="AS93" s="524" t="n">
        <v>39203</v>
      </c>
      <c r="AT93" s="525" t="n">
        <v>0</v>
      </c>
      <c r="AU93" s="524" t="n">
        <v>39203</v>
      </c>
      <c r="AV93" s="519" t="n">
        <f aca="false">m1!Q91</f>
        <v>0.165</v>
      </c>
      <c r="AW93" s="524" t="n">
        <v>39203</v>
      </c>
      <c r="AX93" s="525" t="n">
        <v>0.005</v>
      </c>
      <c r="AY93" s="524" t="n">
        <v>39203</v>
      </c>
      <c r="AZ93" s="519" t="n">
        <f aca="false">m1!M91</f>
        <v>0.185</v>
      </c>
      <c r="BA93" s="524" t="n">
        <v>39203</v>
      </c>
      <c r="BB93" s="525" t="n">
        <v>0.005</v>
      </c>
      <c r="BC93" s="524" t="n">
        <v>39203</v>
      </c>
      <c r="BD93" s="519" t="n">
        <f aca="false">m1!I91</f>
        <v>0.165</v>
      </c>
      <c r="BE93" s="524" t="n">
        <v>39203</v>
      </c>
      <c r="BF93" s="525" t="n">
        <v>0.005</v>
      </c>
      <c r="BG93" s="524" t="n">
        <v>39203</v>
      </c>
      <c r="BH93" s="525" t="n">
        <v>0</v>
      </c>
      <c r="BI93" s="524" t="n">
        <v>39203</v>
      </c>
      <c r="BJ93" s="519" t="n">
        <f aca="false">m1!U91</f>
        <v>0.02</v>
      </c>
      <c r="BK93" s="524" t="n">
        <v>39203</v>
      </c>
      <c r="BL93" s="525" t="n">
        <v>0</v>
      </c>
      <c r="BM93" s="524" t="n">
        <v>39203</v>
      </c>
      <c r="BN93" s="519" t="n">
        <f aca="false">m1!V91</f>
        <v>0.165</v>
      </c>
      <c r="BO93" s="524" t="n">
        <v>39203</v>
      </c>
      <c r="BP93" s="525" t="n">
        <v>0</v>
      </c>
    </row>
    <row r="94" customFormat="false" ht="11.25" hidden="false" customHeight="false" outlineLevel="0" collapsed="false">
      <c r="A94" s="524" t="n">
        <v>39234</v>
      </c>
      <c r="B94" s="519" t="n">
        <f aca="false">m1!C92</f>
        <v>0.165</v>
      </c>
      <c r="D94" s="524" t="n">
        <v>39234</v>
      </c>
      <c r="E94" s="519" t="n">
        <f aca="false">m1!K92</f>
        <v>0.185</v>
      </c>
      <c r="G94" s="524" t="n">
        <v>39234</v>
      </c>
      <c r="H94" s="519" t="n">
        <f aca="false">m1!O92</f>
        <v>0.165</v>
      </c>
      <c r="J94" s="524" t="n">
        <v>39234</v>
      </c>
      <c r="K94" s="519" t="n">
        <f aca="false">m1!N92</f>
        <v>0.205</v>
      </c>
      <c r="M94" s="524" t="n">
        <v>39234</v>
      </c>
      <c r="N94" s="519" t="n">
        <f aca="false">m1!H92</f>
        <v>0.165</v>
      </c>
      <c r="P94" s="524" t="n">
        <v>39234</v>
      </c>
      <c r="Q94" s="519" t="n">
        <f aca="false">m1!E92</f>
        <v>0.165</v>
      </c>
      <c r="S94" s="524" t="n">
        <v>39234</v>
      </c>
      <c r="T94" s="519" t="n">
        <f aca="false">B94</f>
        <v>0.165</v>
      </c>
      <c r="V94" s="524" t="n">
        <v>39234</v>
      </c>
      <c r="W94" s="519" t="n">
        <f aca="false">B94</f>
        <v>0.165</v>
      </c>
      <c r="Y94" s="524" t="n">
        <v>39234</v>
      </c>
      <c r="Z94" s="519" t="n">
        <f aca="false">m1!R92</f>
        <v>0.165</v>
      </c>
      <c r="AB94" s="524" t="n">
        <v>39234</v>
      </c>
      <c r="AC94" s="519" t="n">
        <f aca="false">m1!D92</f>
        <v>0.165</v>
      </c>
      <c r="AE94" s="524" t="n">
        <v>39234</v>
      </c>
      <c r="AF94" s="519" t="n">
        <f aca="false">m1!L92</f>
        <v>0.185</v>
      </c>
      <c r="AH94" s="524" t="n">
        <v>39234</v>
      </c>
      <c r="AI94" s="519" t="n">
        <f aca="false">m1!P92</f>
        <v>0.165</v>
      </c>
      <c r="AK94" s="524" t="n">
        <v>39234</v>
      </c>
      <c r="AL94" s="525" t="n">
        <f aca="false">m1!T92</f>
        <v>-0.035</v>
      </c>
      <c r="AM94" s="524" t="n">
        <v>39234</v>
      </c>
      <c r="AN94" s="519" t="n">
        <f aca="false">m1!J92</f>
        <v>0.165</v>
      </c>
      <c r="AO94" s="524" t="n">
        <v>39234</v>
      </c>
      <c r="AP94" s="525" t="n">
        <v>0</v>
      </c>
      <c r="AQ94" s="524" t="n">
        <v>39234</v>
      </c>
      <c r="AR94" s="519" t="n">
        <f aca="false">m1!F92</f>
        <v>0.13</v>
      </c>
      <c r="AS94" s="524" t="n">
        <v>39234</v>
      </c>
      <c r="AT94" s="525" t="n">
        <v>0</v>
      </c>
      <c r="AU94" s="524" t="n">
        <v>39234</v>
      </c>
      <c r="AV94" s="519" t="n">
        <f aca="false">m1!Q92</f>
        <v>0.165</v>
      </c>
      <c r="AW94" s="524" t="n">
        <v>39234</v>
      </c>
      <c r="AX94" s="525" t="n">
        <v>0.005</v>
      </c>
      <c r="AY94" s="524" t="n">
        <v>39234</v>
      </c>
      <c r="AZ94" s="519" t="n">
        <f aca="false">m1!M92</f>
        <v>0.185</v>
      </c>
      <c r="BA94" s="524" t="n">
        <v>39234</v>
      </c>
      <c r="BB94" s="525" t="n">
        <v>0.005</v>
      </c>
      <c r="BC94" s="524" t="n">
        <v>39234</v>
      </c>
      <c r="BD94" s="519" t="n">
        <f aca="false">m1!I92</f>
        <v>0.165</v>
      </c>
      <c r="BE94" s="524" t="n">
        <v>39234</v>
      </c>
      <c r="BF94" s="525" t="n">
        <v>0.005</v>
      </c>
      <c r="BG94" s="524" t="n">
        <v>39234</v>
      </c>
      <c r="BH94" s="525" t="n">
        <v>0</v>
      </c>
      <c r="BI94" s="524" t="n">
        <v>39234</v>
      </c>
      <c r="BJ94" s="519" t="n">
        <f aca="false">m1!U92</f>
        <v>0.02</v>
      </c>
      <c r="BK94" s="524" t="n">
        <v>39234</v>
      </c>
      <c r="BL94" s="525" t="n">
        <v>0</v>
      </c>
      <c r="BM94" s="524" t="n">
        <v>39234</v>
      </c>
      <c r="BN94" s="519" t="n">
        <f aca="false">m1!V92</f>
        <v>0.16</v>
      </c>
      <c r="BO94" s="524" t="n">
        <v>39234</v>
      </c>
      <c r="BP94" s="525" t="n">
        <v>0</v>
      </c>
    </row>
    <row r="95" customFormat="false" ht="11.25" hidden="false" customHeight="false" outlineLevel="0" collapsed="false">
      <c r="A95" s="524" t="n">
        <v>39264</v>
      </c>
      <c r="B95" s="519" t="n">
        <f aca="false">m1!C93</f>
        <v>0.165</v>
      </c>
      <c r="D95" s="524" t="n">
        <v>39264</v>
      </c>
      <c r="E95" s="519" t="n">
        <f aca="false">m1!K93</f>
        <v>0.185</v>
      </c>
      <c r="G95" s="524" t="n">
        <v>39264</v>
      </c>
      <c r="H95" s="519" t="n">
        <f aca="false">m1!O93</f>
        <v>0.165</v>
      </c>
      <c r="J95" s="524" t="n">
        <v>39264</v>
      </c>
      <c r="K95" s="519" t="n">
        <f aca="false">m1!N93</f>
        <v>0.205</v>
      </c>
      <c r="M95" s="524" t="n">
        <v>39264</v>
      </c>
      <c r="N95" s="519" t="n">
        <f aca="false">m1!H93</f>
        <v>0.165</v>
      </c>
      <c r="P95" s="524" t="n">
        <v>39264</v>
      </c>
      <c r="Q95" s="519" t="n">
        <f aca="false">m1!E93</f>
        <v>0.165</v>
      </c>
      <c r="S95" s="524" t="n">
        <v>39264</v>
      </c>
      <c r="T95" s="519" t="n">
        <f aca="false">B95</f>
        <v>0.165</v>
      </c>
      <c r="V95" s="524" t="n">
        <v>39264</v>
      </c>
      <c r="W95" s="519" t="n">
        <f aca="false">B95</f>
        <v>0.165</v>
      </c>
      <c r="Y95" s="524" t="n">
        <v>39264</v>
      </c>
      <c r="Z95" s="519" t="n">
        <f aca="false">m1!R93</f>
        <v>0.165</v>
      </c>
      <c r="AB95" s="524" t="n">
        <v>39264</v>
      </c>
      <c r="AC95" s="519" t="n">
        <f aca="false">m1!D93</f>
        <v>0.165</v>
      </c>
      <c r="AE95" s="524" t="n">
        <v>39264</v>
      </c>
      <c r="AF95" s="519" t="n">
        <f aca="false">m1!L93</f>
        <v>0.185</v>
      </c>
      <c r="AH95" s="524" t="n">
        <v>39264</v>
      </c>
      <c r="AI95" s="519" t="n">
        <f aca="false">m1!P93</f>
        <v>0.165</v>
      </c>
      <c r="AK95" s="524" t="n">
        <v>39264</v>
      </c>
      <c r="AL95" s="525" t="n">
        <f aca="false">m1!T93</f>
        <v>-0.035</v>
      </c>
      <c r="AM95" s="524" t="n">
        <v>39264</v>
      </c>
      <c r="AN95" s="519" t="n">
        <f aca="false">m1!J93</f>
        <v>0.165</v>
      </c>
      <c r="AO95" s="524" t="n">
        <v>39264</v>
      </c>
      <c r="AP95" s="525" t="n">
        <v>0</v>
      </c>
      <c r="AQ95" s="524" t="n">
        <v>39264</v>
      </c>
      <c r="AR95" s="519" t="n">
        <f aca="false">m1!F93</f>
        <v>0.13</v>
      </c>
      <c r="AS95" s="524" t="n">
        <v>39264</v>
      </c>
      <c r="AT95" s="525" t="n">
        <v>0</v>
      </c>
      <c r="AU95" s="524" t="n">
        <v>39264</v>
      </c>
      <c r="AV95" s="519" t="n">
        <f aca="false">m1!Q93</f>
        <v>0.165</v>
      </c>
      <c r="AW95" s="524" t="n">
        <v>39264</v>
      </c>
      <c r="AX95" s="525" t="n">
        <v>0.005</v>
      </c>
      <c r="AY95" s="524" t="n">
        <v>39264</v>
      </c>
      <c r="AZ95" s="519" t="n">
        <f aca="false">m1!M93</f>
        <v>0.185</v>
      </c>
      <c r="BA95" s="524" t="n">
        <v>39264</v>
      </c>
      <c r="BB95" s="525" t="n">
        <v>0.005</v>
      </c>
      <c r="BC95" s="524" t="n">
        <v>39264</v>
      </c>
      <c r="BD95" s="519" t="n">
        <f aca="false">m1!I93</f>
        <v>0.165</v>
      </c>
      <c r="BE95" s="524" t="n">
        <v>39264</v>
      </c>
      <c r="BF95" s="525" t="n">
        <v>0.005</v>
      </c>
      <c r="BG95" s="524" t="n">
        <v>39264</v>
      </c>
      <c r="BH95" s="525" t="n">
        <v>0</v>
      </c>
      <c r="BI95" s="524" t="n">
        <v>39264</v>
      </c>
      <c r="BJ95" s="519" t="n">
        <f aca="false">m1!U93</f>
        <v>0.02</v>
      </c>
      <c r="BK95" s="524" t="n">
        <v>39264</v>
      </c>
      <c r="BL95" s="525" t="n">
        <v>0</v>
      </c>
      <c r="BM95" s="524" t="n">
        <v>39264</v>
      </c>
      <c r="BN95" s="519" t="n">
        <f aca="false">m1!V93</f>
        <v>0.15</v>
      </c>
      <c r="BO95" s="524" t="n">
        <v>39264</v>
      </c>
      <c r="BP95" s="525" t="n">
        <v>0</v>
      </c>
    </row>
    <row r="96" customFormat="false" ht="11.25" hidden="false" customHeight="false" outlineLevel="0" collapsed="false">
      <c r="A96" s="524" t="n">
        <v>39295</v>
      </c>
      <c r="B96" s="519" t="n">
        <f aca="false">m1!C94</f>
        <v>0.165</v>
      </c>
      <c r="D96" s="524" t="n">
        <v>39295</v>
      </c>
      <c r="E96" s="519" t="n">
        <f aca="false">m1!K94</f>
        <v>0.185</v>
      </c>
      <c r="G96" s="524" t="n">
        <v>39295</v>
      </c>
      <c r="H96" s="519" t="n">
        <f aca="false">m1!O94</f>
        <v>0.165</v>
      </c>
      <c r="J96" s="524" t="n">
        <v>39295</v>
      </c>
      <c r="K96" s="519" t="n">
        <f aca="false">m1!N94</f>
        <v>0.205</v>
      </c>
      <c r="M96" s="524" t="n">
        <v>39295</v>
      </c>
      <c r="N96" s="519" t="n">
        <f aca="false">m1!H94</f>
        <v>0.165</v>
      </c>
      <c r="P96" s="524" t="n">
        <v>39295</v>
      </c>
      <c r="Q96" s="519" t="n">
        <f aca="false">m1!E94</f>
        <v>0.165</v>
      </c>
      <c r="S96" s="524" t="n">
        <v>39295</v>
      </c>
      <c r="T96" s="519" t="n">
        <f aca="false">B96</f>
        <v>0.165</v>
      </c>
      <c r="V96" s="524" t="n">
        <v>39295</v>
      </c>
      <c r="W96" s="519" t="n">
        <f aca="false">B96</f>
        <v>0.165</v>
      </c>
      <c r="Y96" s="524" t="n">
        <v>39295</v>
      </c>
      <c r="Z96" s="519" t="n">
        <f aca="false">m1!R94</f>
        <v>0.165</v>
      </c>
      <c r="AB96" s="524" t="n">
        <v>39295</v>
      </c>
      <c r="AC96" s="519" t="n">
        <f aca="false">m1!D94</f>
        <v>0.165</v>
      </c>
      <c r="AE96" s="524" t="n">
        <v>39295</v>
      </c>
      <c r="AF96" s="519" t="n">
        <f aca="false">m1!L94</f>
        <v>0.185</v>
      </c>
      <c r="AH96" s="524" t="n">
        <v>39295</v>
      </c>
      <c r="AI96" s="519" t="n">
        <f aca="false">m1!P94</f>
        <v>0.165</v>
      </c>
      <c r="AK96" s="524" t="n">
        <v>39295</v>
      </c>
      <c r="AL96" s="525" t="n">
        <f aca="false">m1!T94</f>
        <v>-0.035</v>
      </c>
      <c r="AM96" s="524" t="n">
        <v>39295</v>
      </c>
      <c r="AN96" s="519" t="n">
        <f aca="false">m1!J94</f>
        <v>0.165</v>
      </c>
      <c r="AO96" s="524" t="n">
        <v>39295</v>
      </c>
      <c r="AP96" s="525" t="n">
        <v>0</v>
      </c>
      <c r="AQ96" s="524" t="n">
        <v>39295</v>
      </c>
      <c r="AR96" s="519" t="n">
        <f aca="false">m1!F94</f>
        <v>0.13</v>
      </c>
      <c r="AS96" s="524" t="n">
        <v>39295</v>
      </c>
      <c r="AT96" s="525" t="n">
        <v>0</v>
      </c>
      <c r="AU96" s="524" t="n">
        <v>39295</v>
      </c>
      <c r="AV96" s="519" t="n">
        <f aca="false">m1!Q94</f>
        <v>0.165</v>
      </c>
      <c r="AW96" s="524" t="n">
        <v>39295</v>
      </c>
      <c r="AX96" s="525" t="n">
        <v>0.005</v>
      </c>
      <c r="AY96" s="524" t="n">
        <v>39295</v>
      </c>
      <c r="AZ96" s="519" t="n">
        <f aca="false">m1!M94</f>
        <v>0.185</v>
      </c>
      <c r="BA96" s="524" t="n">
        <v>39295</v>
      </c>
      <c r="BB96" s="525" t="n">
        <v>0.005</v>
      </c>
      <c r="BC96" s="524" t="n">
        <v>39295</v>
      </c>
      <c r="BD96" s="519" t="n">
        <f aca="false">m1!I94</f>
        <v>0.165</v>
      </c>
      <c r="BE96" s="524" t="n">
        <v>39295</v>
      </c>
      <c r="BF96" s="525" t="n">
        <v>0.005</v>
      </c>
      <c r="BG96" s="524" t="n">
        <v>39295</v>
      </c>
      <c r="BH96" s="525" t="n">
        <v>0</v>
      </c>
      <c r="BI96" s="524" t="n">
        <v>39295</v>
      </c>
      <c r="BJ96" s="519" t="n">
        <f aca="false">m1!U94</f>
        <v>0.02</v>
      </c>
      <c r="BK96" s="524" t="n">
        <v>39295</v>
      </c>
      <c r="BL96" s="525" t="n">
        <v>0</v>
      </c>
      <c r="BM96" s="524" t="n">
        <v>39295</v>
      </c>
      <c r="BN96" s="519" t="n">
        <f aca="false">m1!V94</f>
        <v>0.1475</v>
      </c>
      <c r="BO96" s="524" t="n">
        <v>39295</v>
      </c>
      <c r="BP96" s="525" t="n">
        <v>0</v>
      </c>
    </row>
    <row r="97" customFormat="false" ht="11.25" hidden="false" customHeight="false" outlineLevel="0" collapsed="false">
      <c r="A97" s="524" t="n">
        <v>39326</v>
      </c>
      <c r="B97" s="519" t="n">
        <f aca="false">m1!C95</f>
        <v>0.165</v>
      </c>
      <c r="D97" s="524" t="n">
        <v>39326</v>
      </c>
      <c r="E97" s="519" t="n">
        <f aca="false">m1!K95</f>
        <v>0.185</v>
      </c>
      <c r="G97" s="524" t="n">
        <v>39326</v>
      </c>
      <c r="H97" s="519" t="n">
        <f aca="false">m1!O95</f>
        <v>0.165</v>
      </c>
      <c r="J97" s="524" t="n">
        <v>39326</v>
      </c>
      <c r="K97" s="519" t="n">
        <f aca="false">m1!N95</f>
        <v>0.205</v>
      </c>
      <c r="M97" s="524" t="n">
        <v>39326</v>
      </c>
      <c r="N97" s="519" t="n">
        <f aca="false">m1!H95</f>
        <v>0.165</v>
      </c>
      <c r="P97" s="524" t="n">
        <v>39326</v>
      </c>
      <c r="Q97" s="519" t="n">
        <f aca="false">m1!E95</f>
        <v>0.165</v>
      </c>
      <c r="S97" s="524" t="n">
        <v>39326</v>
      </c>
      <c r="T97" s="519" t="n">
        <f aca="false">B97</f>
        <v>0.165</v>
      </c>
      <c r="V97" s="524" t="n">
        <v>39326</v>
      </c>
      <c r="W97" s="519" t="n">
        <f aca="false">B97</f>
        <v>0.165</v>
      </c>
      <c r="Y97" s="524" t="n">
        <v>39326</v>
      </c>
      <c r="Z97" s="519" t="n">
        <f aca="false">m1!R95</f>
        <v>0.165</v>
      </c>
      <c r="AB97" s="524" t="n">
        <v>39326</v>
      </c>
      <c r="AC97" s="519" t="n">
        <f aca="false">m1!D95</f>
        <v>0.165</v>
      </c>
      <c r="AE97" s="524" t="n">
        <v>39326</v>
      </c>
      <c r="AF97" s="519" t="n">
        <f aca="false">m1!L95</f>
        <v>0.185</v>
      </c>
      <c r="AH97" s="524" t="n">
        <v>39326</v>
      </c>
      <c r="AI97" s="519" t="n">
        <f aca="false">m1!P95</f>
        <v>0.165</v>
      </c>
      <c r="AK97" s="524" t="n">
        <v>39326</v>
      </c>
      <c r="AL97" s="525" t="n">
        <f aca="false">m1!T95</f>
        <v>-0.035</v>
      </c>
      <c r="AM97" s="524" t="n">
        <v>39326</v>
      </c>
      <c r="AN97" s="519" t="n">
        <f aca="false">m1!J95</f>
        <v>0.165</v>
      </c>
      <c r="AO97" s="524" t="n">
        <v>39326</v>
      </c>
      <c r="AP97" s="525" t="n">
        <v>0</v>
      </c>
      <c r="AQ97" s="524" t="n">
        <v>39326</v>
      </c>
      <c r="AR97" s="519" t="n">
        <f aca="false">m1!F95</f>
        <v>0.13</v>
      </c>
      <c r="AS97" s="524" t="n">
        <v>39326</v>
      </c>
      <c r="AT97" s="525" t="n">
        <v>0</v>
      </c>
      <c r="AU97" s="524" t="n">
        <v>39326</v>
      </c>
      <c r="AV97" s="519" t="n">
        <f aca="false">m1!Q95</f>
        <v>0.165</v>
      </c>
      <c r="AW97" s="524" t="n">
        <v>39326</v>
      </c>
      <c r="AX97" s="525" t="n">
        <v>0.005</v>
      </c>
      <c r="AY97" s="524" t="n">
        <v>39326</v>
      </c>
      <c r="AZ97" s="519" t="n">
        <f aca="false">m1!M95</f>
        <v>0.185</v>
      </c>
      <c r="BA97" s="524" t="n">
        <v>39326</v>
      </c>
      <c r="BB97" s="525" t="n">
        <v>0.005</v>
      </c>
      <c r="BC97" s="524" t="n">
        <v>39326</v>
      </c>
      <c r="BD97" s="519" t="n">
        <f aca="false">m1!I95</f>
        <v>0.165</v>
      </c>
      <c r="BE97" s="524" t="n">
        <v>39326</v>
      </c>
      <c r="BF97" s="525" t="n">
        <v>0.005</v>
      </c>
      <c r="BG97" s="524" t="n">
        <v>39326</v>
      </c>
      <c r="BH97" s="525" t="n">
        <v>0</v>
      </c>
      <c r="BI97" s="524" t="n">
        <v>39326</v>
      </c>
      <c r="BJ97" s="519" t="n">
        <f aca="false">m1!U95</f>
        <v>0.02</v>
      </c>
      <c r="BK97" s="524" t="n">
        <v>39326</v>
      </c>
      <c r="BL97" s="525" t="n">
        <v>0</v>
      </c>
      <c r="BM97" s="524" t="n">
        <v>39326</v>
      </c>
      <c r="BN97" s="519" t="n">
        <f aca="false">m1!V95</f>
        <v>0.145</v>
      </c>
      <c r="BO97" s="524" t="n">
        <v>39326</v>
      </c>
      <c r="BP97" s="525" t="n">
        <v>0</v>
      </c>
    </row>
    <row r="98" customFormat="false" ht="11.25" hidden="false" customHeight="false" outlineLevel="0" collapsed="false">
      <c r="A98" s="524" t="n">
        <v>39356</v>
      </c>
      <c r="B98" s="519" t="n">
        <f aca="false">m1!C96</f>
        <v>0.165</v>
      </c>
      <c r="D98" s="524" t="n">
        <v>39356</v>
      </c>
      <c r="E98" s="519" t="n">
        <f aca="false">m1!K96</f>
        <v>0.185</v>
      </c>
      <c r="G98" s="524" t="n">
        <v>39356</v>
      </c>
      <c r="H98" s="519" t="n">
        <f aca="false">m1!O96</f>
        <v>0.165</v>
      </c>
      <c r="J98" s="524" t="n">
        <v>39356</v>
      </c>
      <c r="K98" s="519" t="n">
        <f aca="false">m1!N96</f>
        <v>0.205</v>
      </c>
      <c r="M98" s="524" t="n">
        <v>39356</v>
      </c>
      <c r="N98" s="519" t="n">
        <f aca="false">m1!H96</f>
        <v>0.165</v>
      </c>
      <c r="P98" s="524" t="n">
        <v>39356</v>
      </c>
      <c r="Q98" s="519" t="n">
        <f aca="false">m1!E96</f>
        <v>0.165</v>
      </c>
      <c r="S98" s="524" t="n">
        <v>39356</v>
      </c>
      <c r="T98" s="519" t="n">
        <f aca="false">B98</f>
        <v>0.165</v>
      </c>
      <c r="V98" s="524" t="n">
        <v>39356</v>
      </c>
      <c r="W98" s="519" t="n">
        <f aca="false">B98</f>
        <v>0.165</v>
      </c>
      <c r="Y98" s="524" t="n">
        <v>39356</v>
      </c>
      <c r="Z98" s="519" t="n">
        <f aca="false">m1!R96</f>
        <v>0.165</v>
      </c>
      <c r="AB98" s="524" t="n">
        <v>39356</v>
      </c>
      <c r="AC98" s="519" t="n">
        <f aca="false">m1!D96</f>
        <v>0.165</v>
      </c>
      <c r="AE98" s="524" t="n">
        <v>39356</v>
      </c>
      <c r="AF98" s="519" t="n">
        <f aca="false">m1!L96</f>
        <v>0.185</v>
      </c>
      <c r="AH98" s="524" t="n">
        <v>39356</v>
      </c>
      <c r="AI98" s="519" t="n">
        <f aca="false">m1!P96</f>
        <v>0.165</v>
      </c>
      <c r="AK98" s="524" t="n">
        <v>39356</v>
      </c>
      <c r="AL98" s="525" t="n">
        <f aca="false">m1!T96</f>
        <v>-0.035</v>
      </c>
      <c r="AM98" s="524" t="n">
        <v>39356</v>
      </c>
      <c r="AN98" s="519" t="n">
        <f aca="false">m1!J96</f>
        <v>0.165</v>
      </c>
      <c r="AO98" s="524" t="n">
        <v>39356</v>
      </c>
      <c r="AP98" s="525" t="n">
        <v>0</v>
      </c>
      <c r="AQ98" s="524" t="n">
        <v>39356</v>
      </c>
      <c r="AR98" s="519" t="n">
        <f aca="false">m1!F96</f>
        <v>0.13</v>
      </c>
      <c r="AS98" s="524" t="n">
        <v>39356</v>
      </c>
      <c r="AT98" s="525" t="n">
        <v>0</v>
      </c>
      <c r="AU98" s="524" t="n">
        <v>39356</v>
      </c>
      <c r="AV98" s="519" t="n">
        <f aca="false">m1!Q96</f>
        <v>0.165</v>
      </c>
      <c r="AW98" s="524" t="n">
        <v>39356</v>
      </c>
      <c r="AX98" s="525" t="n">
        <v>0.005</v>
      </c>
      <c r="AY98" s="524" t="n">
        <v>39356</v>
      </c>
      <c r="AZ98" s="519" t="n">
        <f aca="false">m1!M96</f>
        <v>0.185</v>
      </c>
      <c r="BA98" s="524" t="n">
        <v>39356</v>
      </c>
      <c r="BB98" s="525" t="n">
        <v>0.005</v>
      </c>
      <c r="BC98" s="524" t="n">
        <v>39356</v>
      </c>
      <c r="BD98" s="519" t="n">
        <f aca="false">m1!I96</f>
        <v>0.165</v>
      </c>
      <c r="BE98" s="524" t="n">
        <v>39356</v>
      </c>
      <c r="BF98" s="525" t="n">
        <v>0.005</v>
      </c>
      <c r="BG98" s="524" t="n">
        <v>39356</v>
      </c>
      <c r="BH98" s="525" t="n">
        <v>0</v>
      </c>
      <c r="BI98" s="524" t="n">
        <v>39356</v>
      </c>
      <c r="BJ98" s="519" t="n">
        <f aca="false">m1!U96</f>
        <v>0.02</v>
      </c>
      <c r="BK98" s="524" t="n">
        <v>39356</v>
      </c>
      <c r="BL98" s="525" t="n">
        <v>0</v>
      </c>
      <c r="BM98" s="524" t="n">
        <v>39356</v>
      </c>
      <c r="BN98" s="519" t="n">
        <f aca="false">m1!V96</f>
        <v>0.16</v>
      </c>
      <c r="BO98" s="524" t="n">
        <v>39356</v>
      </c>
      <c r="BP98" s="525" t="n">
        <v>0</v>
      </c>
    </row>
    <row r="99" customFormat="false" ht="11.25" hidden="false" customHeight="false" outlineLevel="0" collapsed="false">
      <c r="A99" s="524" t="n">
        <v>39387</v>
      </c>
      <c r="B99" s="519" t="n">
        <f aca="false">m1!C97</f>
        <v>0.295</v>
      </c>
      <c r="D99" s="524" t="n">
        <v>39387</v>
      </c>
      <c r="E99" s="519" t="n">
        <f aca="false">m1!K97</f>
        <v>0.415</v>
      </c>
      <c r="G99" s="524" t="n">
        <v>39387</v>
      </c>
      <c r="H99" s="519" t="n">
        <f aca="false">m1!O97</f>
        <v>0.515</v>
      </c>
      <c r="J99" s="524" t="n">
        <v>39387</v>
      </c>
      <c r="K99" s="519" t="n">
        <f aca="false">m1!N97</f>
        <v>0.445</v>
      </c>
      <c r="M99" s="524" t="n">
        <v>39387</v>
      </c>
      <c r="N99" s="519" t="n">
        <f aca="false">m1!H97</f>
        <v>0.415</v>
      </c>
      <c r="P99" s="524" t="n">
        <v>39387</v>
      </c>
      <c r="Q99" s="519" t="n">
        <f aca="false">m1!E97</f>
        <v>0.295</v>
      </c>
      <c r="S99" s="524" t="n">
        <v>39387</v>
      </c>
      <c r="T99" s="519" t="n">
        <f aca="false">B99</f>
        <v>0.295</v>
      </c>
      <c r="V99" s="524" t="n">
        <v>39387</v>
      </c>
      <c r="W99" s="519" t="n">
        <f aca="false">B99</f>
        <v>0.295</v>
      </c>
      <c r="Y99" s="524" t="n">
        <v>39387</v>
      </c>
      <c r="Z99" s="519" t="n">
        <f aca="false">m1!R97</f>
        <v>0.535</v>
      </c>
      <c r="AB99" s="524" t="n">
        <v>39387</v>
      </c>
      <c r="AC99" s="519" t="n">
        <f aca="false">m1!D97</f>
        <v>0.295</v>
      </c>
      <c r="AE99" s="524" t="n">
        <v>39387</v>
      </c>
      <c r="AF99" s="519" t="n">
        <f aca="false">m1!L97</f>
        <v>0.415</v>
      </c>
      <c r="AH99" s="524" t="n">
        <v>39387</v>
      </c>
      <c r="AI99" s="519" t="n">
        <f aca="false">m1!P97</f>
        <v>0.515</v>
      </c>
      <c r="AK99" s="524" t="n">
        <v>39387</v>
      </c>
      <c r="AL99" s="525" t="n">
        <f aca="false">m1!T97</f>
        <v>0.135</v>
      </c>
      <c r="AM99" s="524" t="n">
        <v>39387</v>
      </c>
      <c r="AN99" s="519" t="n">
        <f aca="false">m1!J97</f>
        <v>0.415</v>
      </c>
      <c r="AO99" s="524" t="n">
        <v>39387</v>
      </c>
      <c r="AP99" s="525" t="n">
        <v>0</v>
      </c>
      <c r="AQ99" s="524" t="n">
        <v>39387</v>
      </c>
      <c r="AR99" s="519" t="n">
        <f aca="false">m1!F97</f>
        <v>0.26</v>
      </c>
      <c r="AS99" s="524" t="n">
        <v>39387</v>
      </c>
      <c r="AT99" s="525" t="n">
        <v>0</v>
      </c>
      <c r="AU99" s="524" t="n">
        <v>39387</v>
      </c>
      <c r="AV99" s="519" t="n">
        <f aca="false">m1!Q97</f>
        <v>0.515</v>
      </c>
      <c r="AW99" s="524" t="n">
        <v>39387</v>
      </c>
      <c r="AX99" s="525" t="n">
        <v>0.005</v>
      </c>
      <c r="AY99" s="524" t="n">
        <v>39387</v>
      </c>
      <c r="AZ99" s="519" t="n">
        <f aca="false">m1!M97</f>
        <v>0.415</v>
      </c>
      <c r="BA99" s="524" t="n">
        <v>39387</v>
      </c>
      <c r="BB99" s="525" t="n">
        <v>0.005</v>
      </c>
      <c r="BC99" s="524" t="n">
        <v>39387</v>
      </c>
      <c r="BD99" s="519" t="n">
        <f aca="false">m1!I97</f>
        <v>0.415</v>
      </c>
      <c r="BE99" s="524" t="n">
        <v>39387</v>
      </c>
      <c r="BF99" s="525" t="n">
        <v>0.005</v>
      </c>
      <c r="BG99" s="524" t="n">
        <v>39387</v>
      </c>
      <c r="BH99" s="525" t="n">
        <v>0</v>
      </c>
      <c r="BI99" s="524" t="n">
        <v>39387</v>
      </c>
      <c r="BJ99" s="519" t="n">
        <f aca="false">m1!U97</f>
        <v>0.19</v>
      </c>
      <c r="BK99" s="524" t="n">
        <v>39387</v>
      </c>
      <c r="BL99" s="525" t="n">
        <v>0</v>
      </c>
      <c r="BM99" s="524" t="n">
        <v>39387</v>
      </c>
      <c r="BN99" s="519" t="n">
        <f aca="false">m1!V97</f>
        <v>0.24612</v>
      </c>
      <c r="BO99" s="524" t="n">
        <v>39387</v>
      </c>
      <c r="BP99" s="525" t="n">
        <v>0</v>
      </c>
    </row>
    <row r="100" customFormat="false" ht="11.25" hidden="false" customHeight="false" outlineLevel="0" collapsed="false">
      <c r="A100" s="524" t="n">
        <v>39417</v>
      </c>
      <c r="B100" s="519" t="n">
        <f aca="false">m1!C98</f>
        <v>0.315</v>
      </c>
      <c r="D100" s="524" t="n">
        <v>39417</v>
      </c>
      <c r="E100" s="519" t="n">
        <f aca="false">m1!K98</f>
        <v>0.435</v>
      </c>
      <c r="G100" s="524" t="n">
        <v>39417</v>
      </c>
      <c r="H100" s="519" t="n">
        <f aca="false">m1!O98</f>
        <v>0.535</v>
      </c>
      <c r="J100" s="524" t="n">
        <v>39417</v>
      </c>
      <c r="K100" s="519" t="n">
        <f aca="false">m1!N98</f>
        <v>0.465</v>
      </c>
      <c r="M100" s="524" t="n">
        <v>39417</v>
      </c>
      <c r="N100" s="519" t="n">
        <f aca="false">m1!H98</f>
        <v>0.435</v>
      </c>
      <c r="P100" s="524" t="n">
        <v>39417</v>
      </c>
      <c r="Q100" s="519" t="n">
        <f aca="false">m1!E98</f>
        <v>0.315</v>
      </c>
      <c r="S100" s="524" t="n">
        <v>39417</v>
      </c>
      <c r="T100" s="519" t="n">
        <f aca="false">B100</f>
        <v>0.315</v>
      </c>
      <c r="V100" s="524" t="n">
        <v>39417</v>
      </c>
      <c r="W100" s="519" t="n">
        <f aca="false">B100</f>
        <v>0.315</v>
      </c>
      <c r="Y100" s="524" t="n">
        <v>39417</v>
      </c>
      <c r="Z100" s="519" t="n">
        <f aca="false">m1!R98</f>
        <v>0.555</v>
      </c>
      <c r="AB100" s="524" t="n">
        <v>39417</v>
      </c>
      <c r="AC100" s="519" t="n">
        <f aca="false">m1!D98</f>
        <v>0.315</v>
      </c>
      <c r="AE100" s="524" t="n">
        <v>39417</v>
      </c>
      <c r="AF100" s="519" t="n">
        <f aca="false">m1!L98</f>
        <v>0.435</v>
      </c>
      <c r="AH100" s="524" t="n">
        <v>39417</v>
      </c>
      <c r="AI100" s="519" t="n">
        <f aca="false">m1!P98</f>
        <v>0.535</v>
      </c>
      <c r="AK100" s="524" t="n">
        <v>39417</v>
      </c>
      <c r="AL100" s="525" t="n">
        <f aca="false">m1!T98</f>
        <v>0.155</v>
      </c>
      <c r="AM100" s="524" t="n">
        <v>39417</v>
      </c>
      <c r="AN100" s="519" t="n">
        <f aca="false">m1!J98</f>
        <v>0.435</v>
      </c>
      <c r="AO100" s="524" t="n">
        <v>39417</v>
      </c>
      <c r="AP100" s="525" t="n">
        <v>0</v>
      </c>
      <c r="AQ100" s="524" t="n">
        <v>39417</v>
      </c>
      <c r="AR100" s="519" t="n">
        <f aca="false">m1!F98</f>
        <v>0.28</v>
      </c>
      <c r="AS100" s="524" t="n">
        <v>39417</v>
      </c>
      <c r="AT100" s="525" t="n">
        <v>0</v>
      </c>
      <c r="AU100" s="524" t="n">
        <v>39417</v>
      </c>
      <c r="AV100" s="519" t="n">
        <f aca="false">m1!Q98</f>
        <v>0.535</v>
      </c>
      <c r="AW100" s="524" t="n">
        <v>39417</v>
      </c>
      <c r="AX100" s="525" t="n">
        <v>0.005</v>
      </c>
      <c r="AY100" s="524" t="n">
        <v>39417</v>
      </c>
      <c r="AZ100" s="519" t="n">
        <f aca="false">m1!M98</f>
        <v>0.435</v>
      </c>
      <c r="BA100" s="524" t="n">
        <v>39417</v>
      </c>
      <c r="BB100" s="525" t="n">
        <v>0.005</v>
      </c>
      <c r="BC100" s="524" t="n">
        <v>39417</v>
      </c>
      <c r="BD100" s="519" t="n">
        <f aca="false">m1!I98</f>
        <v>0.435</v>
      </c>
      <c r="BE100" s="524" t="n">
        <v>39417</v>
      </c>
      <c r="BF100" s="525" t="n">
        <v>0.005</v>
      </c>
      <c r="BG100" s="524" t="n">
        <v>39417</v>
      </c>
      <c r="BH100" s="525" t="n">
        <v>0</v>
      </c>
      <c r="BI100" s="524" t="n">
        <v>39417</v>
      </c>
      <c r="BJ100" s="519" t="n">
        <f aca="false">m1!U98</f>
        <v>0.21</v>
      </c>
      <c r="BK100" s="524" t="n">
        <v>39417</v>
      </c>
      <c r="BL100" s="525" t="n">
        <v>0</v>
      </c>
      <c r="BM100" s="524" t="n">
        <v>39417</v>
      </c>
      <c r="BN100" s="519" t="n">
        <f aca="false">m1!V98</f>
        <v>0.269576</v>
      </c>
      <c r="BO100" s="524" t="n">
        <v>39417</v>
      </c>
      <c r="BP100" s="525" t="n">
        <v>0</v>
      </c>
    </row>
    <row r="101" customFormat="false" ht="11.25" hidden="false" customHeight="false" outlineLevel="0" collapsed="false">
      <c r="A101" s="524" t="n">
        <v>39448</v>
      </c>
      <c r="B101" s="519" t="n">
        <f aca="false">m1!C99</f>
        <v>0.325</v>
      </c>
      <c r="D101" s="524" t="n">
        <v>39448</v>
      </c>
      <c r="E101" s="519" t="n">
        <f aca="false">m1!K99</f>
        <v>0.445</v>
      </c>
      <c r="G101" s="524" t="n">
        <v>39448</v>
      </c>
      <c r="H101" s="519" t="n">
        <f aca="false">m1!O99</f>
        <v>0.545</v>
      </c>
      <c r="J101" s="524" t="n">
        <v>39448</v>
      </c>
      <c r="K101" s="519" t="n">
        <f aca="false">m1!N99</f>
        <v>0.475</v>
      </c>
      <c r="M101" s="524" t="n">
        <v>39448</v>
      </c>
      <c r="N101" s="519" t="n">
        <f aca="false">m1!H99</f>
        <v>0.445</v>
      </c>
      <c r="P101" s="524" t="n">
        <v>39448</v>
      </c>
      <c r="Q101" s="519" t="n">
        <f aca="false">m1!E99</f>
        <v>0.325</v>
      </c>
      <c r="S101" s="524" t="n">
        <v>39448</v>
      </c>
      <c r="T101" s="519" t="n">
        <f aca="false">B101</f>
        <v>0.325</v>
      </c>
      <c r="V101" s="524" t="n">
        <v>39448</v>
      </c>
      <c r="W101" s="519" t="n">
        <f aca="false">B101</f>
        <v>0.325</v>
      </c>
      <c r="Y101" s="524" t="n">
        <v>39448</v>
      </c>
      <c r="Z101" s="519" t="n">
        <f aca="false">m1!R99</f>
        <v>0.565</v>
      </c>
      <c r="AB101" s="524" t="n">
        <v>39448</v>
      </c>
      <c r="AC101" s="519" t="n">
        <f aca="false">m1!D99</f>
        <v>0.325</v>
      </c>
      <c r="AE101" s="524" t="n">
        <v>39448</v>
      </c>
      <c r="AF101" s="519" t="n">
        <f aca="false">m1!L99</f>
        <v>0.445</v>
      </c>
      <c r="AH101" s="524" t="n">
        <v>39448</v>
      </c>
      <c r="AI101" s="519" t="n">
        <f aca="false">m1!P99</f>
        <v>0.545</v>
      </c>
      <c r="AK101" s="524" t="n">
        <v>39448</v>
      </c>
      <c r="AL101" s="525" t="n">
        <f aca="false">m1!T99</f>
        <v>0.165</v>
      </c>
      <c r="AM101" s="524" t="n">
        <v>39448</v>
      </c>
      <c r="AN101" s="519" t="n">
        <f aca="false">m1!J99</f>
        <v>0.445</v>
      </c>
      <c r="AO101" s="524" t="n">
        <v>39448</v>
      </c>
      <c r="AP101" s="525" t="n">
        <v>0</v>
      </c>
      <c r="AQ101" s="524" t="n">
        <v>39448</v>
      </c>
      <c r="AR101" s="519" t="n">
        <f aca="false">m1!F99</f>
        <v>0.29</v>
      </c>
      <c r="AS101" s="524" t="n">
        <v>39448</v>
      </c>
      <c r="AT101" s="525" t="n">
        <v>0</v>
      </c>
      <c r="AU101" s="524" t="n">
        <v>39448</v>
      </c>
      <c r="AV101" s="519" t="n">
        <f aca="false">m1!Q99</f>
        <v>0.545</v>
      </c>
      <c r="AW101" s="524" t="n">
        <v>39448</v>
      </c>
      <c r="AX101" s="525" t="n">
        <v>0.005</v>
      </c>
      <c r="AY101" s="524" t="n">
        <v>39448</v>
      </c>
      <c r="AZ101" s="519" t="n">
        <f aca="false">m1!M99</f>
        <v>0.445</v>
      </c>
      <c r="BA101" s="524" t="n">
        <v>39448</v>
      </c>
      <c r="BB101" s="525" t="n">
        <v>0.005</v>
      </c>
      <c r="BC101" s="524" t="n">
        <v>39448</v>
      </c>
      <c r="BD101" s="519" t="n">
        <f aca="false">m1!I99</f>
        <v>0.445</v>
      </c>
      <c r="BE101" s="524" t="n">
        <v>39448</v>
      </c>
      <c r="BF101" s="525" t="n">
        <v>0.005</v>
      </c>
      <c r="BG101" s="524" t="n">
        <v>39448</v>
      </c>
      <c r="BH101" s="525" t="n">
        <v>0</v>
      </c>
      <c r="BI101" s="524" t="n">
        <v>39448</v>
      </c>
      <c r="BJ101" s="519" t="n">
        <f aca="false">m1!U99</f>
        <v>0.22</v>
      </c>
      <c r="BK101" s="524" t="n">
        <v>39448</v>
      </c>
      <c r="BL101" s="525" t="n">
        <v>0</v>
      </c>
      <c r="BM101" s="524" t="n">
        <v>39448</v>
      </c>
      <c r="BN101" s="519" t="n">
        <f aca="false">m1!V99</f>
        <v>0.286104</v>
      </c>
      <c r="BO101" s="524" t="n">
        <v>39448</v>
      </c>
      <c r="BP101" s="525" t="n">
        <v>0</v>
      </c>
    </row>
    <row r="102" customFormat="false" ht="11.25" hidden="false" customHeight="false" outlineLevel="0" collapsed="false">
      <c r="A102" s="524" t="n">
        <v>39479</v>
      </c>
      <c r="B102" s="519" t="n">
        <f aca="false">m1!C100</f>
        <v>0.37</v>
      </c>
      <c r="D102" s="524" t="n">
        <v>39479</v>
      </c>
      <c r="E102" s="519" t="n">
        <f aca="false">m1!K100</f>
        <v>0.49</v>
      </c>
      <c r="G102" s="524" t="n">
        <v>39479</v>
      </c>
      <c r="H102" s="519" t="n">
        <f aca="false">m1!O100</f>
        <v>0.59</v>
      </c>
      <c r="J102" s="524" t="n">
        <v>39479</v>
      </c>
      <c r="K102" s="519" t="n">
        <f aca="false">m1!N100</f>
        <v>0.52</v>
      </c>
      <c r="M102" s="524" t="n">
        <v>39479</v>
      </c>
      <c r="N102" s="519" t="n">
        <f aca="false">m1!H100</f>
        <v>0.49</v>
      </c>
      <c r="P102" s="524" t="n">
        <v>39479</v>
      </c>
      <c r="Q102" s="519" t="n">
        <f aca="false">m1!E100</f>
        <v>0.37</v>
      </c>
      <c r="S102" s="524" t="n">
        <v>39479</v>
      </c>
      <c r="T102" s="519" t="n">
        <f aca="false">B102</f>
        <v>0.37</v>
      </c>
      <c r="V102" s="524" t="n">
        <v>39479</v>
      </c>
      <c r="W102" s="519" t="n">
        <f aca="false">B102</f>
        <v>0.37</v>
      </c>
      <c r="Y102" s="524" t="n">
        <v>39479</v>
      </c>
      <c r="Z102" s="519" t="n">
        <f aca="false">m1!R100</f>
        <v>0.61</v>
      </c>
      <c r="AB102" s="524" t="n">
        <v>39479</v>
      </c>
      <c r="AC102" s="519" t="n">
        <f aca="false">m1!D100</f>
        <v>0.37</v>
      </c>
      <c r="AE102" s="524" t="n">
        <v>39479</v>
      </c>
      <c r="AF102" s="519" t="n">
        <f aca="false">m1!L100</f>
        <v>0.49</v>
      </c>
      <c r="AH102" s="524" t="n">
        <v>39479</v>
      </c>
      <c r="AI102" s="519" t="n">
        <f aca="false">m1!P100</f>
        <v>0.59</v>
      </c>
      <c r="AK102" s="524" t="n">
        <v>39479</v>
      </c>
      <c r="AL102" s="525" t="n">
        <f aca="false">m1!T100</f>
        <v>0.21</v>
      </c>
      <c r="AM102" s="524" t="n">
        <v>39479</v>
      </c>
      <c r="AN102" s="519" t="n">
        <f aca="false">m1!J100</f>
        <v>0.49</v>
      </c>
      <c r="AO102" s="524" t="n">
        <v>39479</v>
      </c>
      <c r="AP102" s="525" t="n">
        <v>0</v>
      </c>
      <c r="AQ102" s="524" t="n">
        <v>39479</v>
      </c>
      <c r="AR102" s="519" t="n">
        <f aca="false">m1!F100</f>
        <v>0.335</v>
      </c>
      <c r="AS102" s="524" t="n">
        <v>39479</v>
      </c>
      <c r="AT102" s="525" t="n">
        <v>0</v>
      </c>
      <c r="AU102" s="524" t="n">
        <v>39479</v>
      </c>
      <c r="AV102" s="519" t="n">
        <f aca="false">m1!Q100</f>
        <v>0.59</v>
      </c>
      <c r="AW102" s="524" t="n">
        <v>39479</v>
      </c>
      <c r="AX102" s="525" t="n">
        <v>0.005</v>
      </c>
      <c r="AY102" s="524" t="n">
        <v>39479</v>
      </c>
      <c r="AZ102" s="519" t="n">
        <f aca="false">m1!M100</f>
        <v>0.49</v>
      </c>
      <c r="BA102" s="524" t="n">
        <v>39479</v>
      </c>
      <c r="BB102" s="525" t="n">
        <v>0.005</v>
      </c>
      <c r="BC102" s="524" t="n">
        <v>39479</v>
      </c>
      <c r="BD102" s="519" t="n">
        <f aca="false">m1!I100</f>
        <v>0.49</v>
      </c>
      <c r="BE102" s="524" t="n">
        <v>39479</v>
      </c>
      <c r="BF102" s="525" t="n">
        <v>0.005</v>
      </c>
      <c r="BG102" s="524" t="n">
        <v>39479</v>
      </c>
      <c r="BH102" s="525" t="n">
        <v>0</v>
      </c>
      <c r="BI102" s="524" t="n">
        <v>39479</v>
      </c>
      <c r="BJ102" s="519" t="n">
        <f aca="false">m1!U100</f>
        <v>0.265</v>
      </c>
      <c r="BK102" s="524" t="n">
        <v>39479</v>
      </c>
      <c r="BL102" s="525" t="n">
        <v>0</v>
      </c>
      <c r="BM102" s="524" t="n">
        <v>39479</v>
      </c>
      <c r="BN102" s="519" t="n">
        <f aca="false">m1!V100</f>
        <v>0.329184</v>
      </c>
      <c r="BO102" s="524" t="n">
        <v>39479</v>
      </c>
      <c r="BP102" s="525" t="n">
        <v>0</v>
      </c>
    </row>
    <row r="103" customFormat="false" ht="11.25" hidden="false" customHeight="false" outlineLevel="0" collapsed="false">
      <c r="A103" s="524" t="n">
        <v>39508</v>
      </c>
      <c r="B103" s="519" t="n">
        <f aca="false">m1!C101</f>
        <v>0.37</v>
      </c>
      <c r="D103" s="524" t="n">
        <v>39508</v>
      </c>
      <c r="E103" s="519" t="n">
        <f aca="false">m1!K101</f>
        <v>0.49</v>
      </c>
      <c r="G103" s="524" t="n">
        <v>39508</v>
      </c>
      <c r="H103" s="519" t="n">
        <f aca="false">m1!O101</f>
        <v>0.59</v>
      </c>
      <c r="J103" s="524" t="n">
        <v>39508</v>
      </c>
      <c r="K103" s="519" t="n">
        <f aca="false">m1!N101</f>
        <v>0.52</v>
      </c>
      <c r="M103" s="524" t="n">
        <v>39508</v>
      </c>
      <c r="N103" s="519" t="n">
        <f aca="false">m1!H101</f>
        <v>0.49</v>
      </c>
      <c r="P103" s="524" t="n">
        <v>39508</v>
      </c>
      <c r="Q103" s="519" t="n">
        <f aca="false">m1!E101</f>
        <v>0.37</v>
      </c>
      <c r="S103" s="524" t="n">
        <v>39508</v>
      </c>
      <c r="T103" s="519" t="n">
        <f aca="false">B103</f>
        <v>0.37</v>
      </c>
      <c r="V103" s="524" t="n">
        <v>39508</v>
      </c>
      <c r="W103" s="519" t="n">
        <f aca="false">B103</f>
        <v>0.37</v>
      </c>
      <c r="Y103" s="524" t="n">
        <v>39508</v>
      </c>
      <c r="Z103" s="519" t="n">
        <f aca="false">m1!R101</f>
        <v>0.61</v>
      </c>
      <c r="AB103" s="524" t="n">
        <v>39508</v>
      </c>
      <c r="AC103" s="519" t="n">
        <f aca="false">m1!D101</f>
        <v>0.37</v>
      </c>
      <c r="AE103" s="524" t="n">
        <v>39508</v>
      </c>
      <c r="AF103" s="519" t="n">
        <f aca="false">m1!L101</f>
        <v>0.49</v>
      </c>
      <c r="AH103" s="524" t="n">
        <v>39508</v>
      </c>
      <c r="AI103" s="519" t="n">
        <f aca="false">m1!P101</f>
        <v>0.59</v>
      </c>
      <c r="AK103" s="524" t="n">
        <v>39508</v>
      </c>
      <c r="AL103" s="525" t="n">
        <f aca="false">m1!T101</f>
        <v>0.21</v>
      </c>
      <c r="AM103" s="524" t="n">
        <v>39508</v>
      </c>
      <c r="AN103" s="519" t="n">
        <f aca="false">m1!J101</f>
        <v>0.49</v>
      </c>
      <c r="AO103" s="524" t="n">
        <v>39508</v>
      </c>
      <c r="AP103" s="525" t="n">
        <v>0</v>
      </c>
      <c r="AQ103" s="524" t="n">
        <v>39508</v>
      </c>
      <c r="AR103" s="519" t="n">
        <f aca="false">m1!F101</f>
        <v>0.335</v>
      </c>
      <c r="AS103" s="524" t="n">
        <v>39508</v>
      </c>
      <c r="AT103" s="525" t="n">
        <v>0</v>
      </c>
      <c r="AU103" s="524" t="n">
        <v>39508</v>
      </c>
      <c r="AV103" s="519" t="n">
        <f aca="false">m1!Q101</f>
        <v>0.59</v>
      </c>
      <c r="AW103" s="524" t="n">
        <v>39508</v>
      </c>
      <c r="AX103" s="525" t="n">
        <v>0.005</v>
      </c>
      <c r="AY103" s="524" t="n">
        <v>39508</v>
      </c>
      <c r="AZ103" s="519" t="n">
        <f aca="false">m1!M101</f>
        <v>0.49</v>
      </c>
      <c r="BA103" s="524" t="n">
        <v>39508</v>
      </c>
      <c r="BB103" s="525" t="n">
        <v>0.005</v>
      </c>
      <c r="BC103" s="524" t="n">
        <v>39508</v>
      </c>
      <c r="BD103" s="519" t="n">
        <f aca="false">m1!I101</f>
        <v>0.49</v>
      </c>
      <c r="BE103" s="524" t="n">
        <v>39508</v>
      </c>
      <c r="BF103" s="525" t="n">
        <v>0.005</v>
      </c>
      <c r="BG103" s="524" t="n">
        <v>39508</v>
      </c>
      <c r="BH103" s="525" t="n">
        <v>0</v>
      </c>
      <c r="BI103" s="524" t="n">
        <v>39508</v>
      </c>
      <c r="BJ103" s="519" t="n">
        <f aca="false">m1!U101</f>
        <v>0.265</v>
      </c>
      <c r="BK103" s="524" t="n">
        <v>39508</v>
      </c>
      <c r="BL103" s="525" t="n">
        <v>0</v>
      </c>
      <c r="BM103" s="524" t="n">
        <v>39508</v>
      </c>
      <c r="BN103" s="519" t="n">
        <f aca="false">m1!V101</f>
        <v>0.32528</v>
      </c>
      <c r="BO103" s="524" t="n">
        <v>39508</v>
      </c>
      <c r="BP103" s="525" t="n">
        <v>0</v>
      </c>
    </row>
    <row r="104" customFormat="false" ht="11.25" hidden="false" customHeight="false" outlineLevel="0" collapsed="false">
      <c r="A104" s="524" t="n">
        <v>39539</v>
      </c>
      <c r="B104" s="519" t="n">
        <f aca="false">m1!C102</f>
        <v>0.165</v>
      </c>
      <c r="D104" s="524" t="n">
        <v>39539</v>
      </c>
      <c r="E104" s="519" t="n">
        <f aca="false">m1!K102</f>
        <v>0.185</v>
      </c>
      <c r="G104" s="524" t="n">
        <v>39539</v>
      </c>
      <c r="H104" s="519" t="n">
        <f aca="false">m1!O102</f>
        <v>0.165</v>
      </c>
      <c r="J104" s="524" t="n">
        <v>39539</v>
      </c>
      <c r="K104" s="519" t="n">
        <f aca="false">m1!N102</f>
        <v>0.205</v>
      </c>
      <c r="M104" s="524" t="n">
        <v>39539</v>
      </c>
      <c r="N104" s="519" t="n">
        <f aca="false">m1!H102</f>
        <v>0.165</v>
      </c>
      <c r="P104" s="524" t="n">
        <v>39539</v>
      </c>
      <c r="Q104" s="519" t="n">
        <f aca="false">m1!E102</f>
        <v>0.165</v>
      </c>
      <c r="S104" s="524" t="n">
        <v>39539</v>
      </c>
      <c r="T104" s="519" t="n">
        <f aca="false">B104</f>
        <v>0.165</v>
      </c>
      <c r="V104" s="524" t="n">
        <v>39539</v>
      </c>
      <c r="W104" s="519" t="n">
        <f aca="false">B104</f>
        <v>0.165</v>
      </c>
      <c r="Y104" s="524" t="n">
        <v>39539</v>
      </c>
      <c r="Z104" s="519" t="n">
        <f aca="false">m1!R102</f>
        <v>0.165</v>
      </c>
      <c r="AB104" s="524" t="n">
        <v>39539</v>
      </c>
      <c r="AC104" s="519" t="n">
        <f aca="false">m1!D102</f>
        <v>0.165</v>
      </c>
      <c r="AE104" s="524" t="n">
        <v>39539</v>
      </c>
      <c r="AF104" s="519" t="n">
        <f aca="false">m1!L102</f>
        <v>0.185</v>
      </c>
      <c r="AH104" s="524" t="n">
        <v>39539</v>
      </c>
      <c r="AI104" s="519" t="n">
        <f aca="false">m1!P102</f>
        <v>0.165</v>
      </c>
      <c r="AK104" s="524" t="n">
        <v>39539</v>
      </c>
      <c r="AL104" s="525" t="n">
        <f aca="false">m1!T102</f>
        <v>-0.035</v>
      </c>
      <c r="AM104" s="524" t="n">
        <v>39539</v>
      </c>
      <c r="AN104" s="519" t="n">
        <f aca="false">m1!J102</f>
        <v>0.165</v>
      </c>
      <c r="AO104" s="524" t="n">
        <v>39539</v>
      </c>
      <c r="AP104" s="525" t="n">
        <v>0</v>
      </c>
      <c r="AQ104" s="524" t="n">
        <v>39539</v>
      </c>
      <c r="AR104" s="519" t="n">
        <f aca="false">m1!F102</f>
        <v>0.13</v>
      </c>
      <c r="AS104" s="524" t="n">
        <v>39539</v>
      </c>
      <c r="AT104" s="525" t="n">
        <v>0</v>
      </c>
      <c r="AU104" s="524" t="n">
        <v>39539</v>
      </c>
      <c r="AV104" s="519" t="n">
        <f aca="false">m1!Q102</f>
        <v>0.165</v>
      </c>
      <c r="AW104" s="524" t="n">
        <v>39539</v>
      </c>
      <c r="AX104" s="525" t="n">
        <v>0.005</v>
      </c>
      <c r="AY104" s="524" t="n">
        <v>39539</v>
      </c>
      <c r="AZ104" s="519" t="n">
        <f aca="false">m1!M102</f>
        <v>0.185</v>
      </c>
      <c r="BA104" s="524" t="n">
        <v>39539</v>
      </c>
      <c r="BB104" s="525" t="n">
        <v>0.005</v>
      </c>
      <c r="BC104" s="524" t="n">
        <v>39539</v>
      </c>
      <c r="BD104" s="519" t="n">
        <f aca="false">m1!I102</f>
        <v>0.165</v>
      </c>
      <c r="BE104" s="524" t="n">
        <v>39539</v>
      </c>
      <c r="BF104" s="525" t="n">
        <v>0.005</v>
      </c>
      <c r="BG104" s="524" t="n">
        <v>39539</v>
      </c>
      <c r="BH104" s="525" t="n">
        <v>0</v>
      </c>
      <c r="BI104" s="524" t="n">
        <v>39539</v>
      </c>
      <c r="BJ104" s="519" t="n">
        <f aca="false">m1!U102</f>
        <v>0.02</v>
      </c>
      <c r="BK104" s="524" t="n">
        <v>39539</v>
      </c>
      <c r="BL104" s="525" t="n">
        <v>0</v>
      </c>
      <c r="BM104" s="524" t="n">
        <v>39539</v>
      </c>
      <c r="BN104" s="519" t="n">
        <f aca="false">m1!V102</f>
        <v>0.1775</v>
      </c>
      <c r="BO104" s="524" t="n">
        <v>39539</v>
      </c>
      <c r="BP104" s="525" t="n">
        <v>0</v>
      </c>
    </row>
    <row r="105" customFormat="false" ht="11.25" hidden="false" customHeight="false" outlineLevel="0" collapsed="false">
      <c r="A105" s="524" t="n">
        <v>39569</v>
      </c>
      <c r="B105" s="519" t="n">
        <f aca="false">m1!C103</f>
        <v>0.165</v>
      </c>
      <c r="D105" s="524" t="n">
        <v>39569</v>
      </c>
      <c r="E105" s="519" t="n">
        <f aca="false">m1!K103</f>
        <v>0.185</v>
      </c>
      <c r="G105" s="524" t="n">
        <v>39569</v>
      </c>
      <c r="H105" s="519" t="n">
        <f aca="false">m1!O103</f>
        <v>0.165</v>
      </c>
      <c r="J105" s="524" t="n">
        <v>39569</v>
      </c>
      <c r="K105" s="519" t="n">
        <f aca="false">m1!N103</f>
        <v>0.205</v>
      </c>
      <c r="M105" s="524" t="n">
        <v>39569</v>
      </c>
      <c r="N105" s="519" t="n">
        <f aca="false">m1!H103</f>
        <v>0.165</v>
      </c>
      <c r="P105" s="524" t="n">
        <v>39569</v>
      </c>
      <c r="Q105" s="519" t="n">
        <f aca="false">m1!E103</f>
        <v>0.165</v>
      </c>
      <c r="S105" s="524" t="n">
        <v>39569</v>
      </c>
      <c r="T105" s="519" t="n">
        <f aca="false">B105</f>
        <v>0.165</v>
      </c>
      <c r="V105" s="524" t="n">
        <v>39569</v>
      </c>
      <c r="W105" s="519" t="n">
        <f aca="false">B105</f>
        <v>0.165</v>
      </c>
      <c r="Y105" s="524" t="n">
        <v>39569</v>
      </c>
      <c r="Z105" s="519" t="n">
        <f aca="false">m1!R103</f>
        <v>0.165</v>
      </c>
      <c r="AB105" s="524" t="n">
        <v>39569</v>
      </c>
      <c r="AC105" s="519" t="n">
        <f aca="false">m1!D103</f>
        <v>0.165</v>
      </c>
      <c r="AE105" s="524" t="n">
        <v>39569</v>
      </c>
      <c r="AF105" s="519" t="n">
        <f aca="false">m1!L103</f>
        <v>0.185</v>
      </c>
      <c r="AH105" s="524" t="n">
        <v>39569</v>
      </c>
      <c r="AI105" s="519" t="n">
        <f aca="false">m1!P103</f>
        <v>0.165</v>
      </c>
      <c r="AK105" s="524" t="n">
        <v>39569</v>
      </c>
      <c r="AL105" s="525" t="n">
        <f aca="false">m1!T103</f>
        <v>-0.035</v>
      </c>
      <c r="AM105" s="524" t="n">
        <v>39569</v>
      </c>
      <c r="AN105" s="519" t="n">
        <f aca="false">m1!J103</f>
        <v>0.165</v>
      </c>
      <c r="AO105" s="524" t="n">
        <v>39569</v>
      </c>
      <c r="AP105" s="525" t="n">
        <v>0</v>
      </c>
      <c r="AQ105" s="524" t="n">
        <v>39569</v>
      </c>
      <c r="AR105" s="519" t="n">
        <f aca="false">m1!F103</f>
        <v>0.13</v>
      </c>
      <c r="AS105" s="524" t="n">
        <v>39569</v>
      </c>
      <c r="AT105" s="525" t="n">
        <v>0</v>
      </c>
      <c r="AU105" s="524" t="n">
        <v>39569</v>
      </c>
      <c r="AV105" s="519" t="n">
        <f aca="false">m1!Q103</f>
        <v>0.165</v>
      </c>
      <c r="AW105" s="524" t="n">
        <v>39569</v>
      </c>
      <c r="AX105" s="525" t="n">
        <v>0.005</v>
      </c>
      <c r="AY105" s="524" t="n">
        <v>39569</v>
      </c>
      <c r="AZ105" s="519" t="n">
        <f aca="false">m1!M103</f>
        <v>0.185</v>
      </c>
      <c r="BA105" s="524" t="n">
        <v>39569</v>
      </c>
      <c r="BB105" s="525" t="n">
        <v>0.005</v>
      </c>
      <c r="BC105" s="524" t="n">
        <v>39569</v>
      </c>
      <c r="BD105" s="519" t="n">
        <f aca="false">m1!I103</f>
        <v>0.165</v>
      </c>
      <c r="BE105" s="524" t="n">
        <v>39569</v>
      </c>
      <c r="BF105" s="525" t="n">
        <v>0.005</v>
      </c>
      <c r="BG105" s="524" t="n">
        <v>39569</v>
      </c>
      <c r="BH105" s="525" t="n">
        <v>0</v>
      </c>
      <c r="BI105" s="524" t="n">
        <v>39569</v>
      </c>
      <c r="BJ105" s="519" t="n">
        <f aca="false">m1!U103</f>
        <v>0.02</v>
      </c>
      <c r="BK105" s="524" t="n">
        <v>39569</v>
      </c>
      <c r="BL105" s="525" t="n">
        <v>0</v>
      </c>
      <c r="BM105" s="524" t="n">
        <v>39569</v>
      </c>
      <c r="BN105" s="519" t="n">
        <f aca="false">m1!V103</f>
        <v>0.1675</v>
      </c>
      <c r="BO105" s="524" t="n">
        <v>39569</v>
      </c>
      <c r="BP105" s="525" t="n">
        <v>0</v>
      </c>
    </row>
    <row r="106" customFormat="false" ht="11.25" hidden="false" customHeight="false" outlineLevel="0" collapsed="false">
      <c r="A106" s="524" t="n">
        <v>39600</v>
      </c>
      <c r="B106" s="519" t="n">
        <f aca="false">m1!C104</f>
        <v>0.165</v>
      </c>
      <c r="D106" s="524" t="n">
        <v>39600</v>
      </c>
      <c r="E106" s="519" t="n">
        <f aca="false">m1!K104</f>
        <v>0.185</v>
      </c>
      <c r="G106" s="524" t="n">
        <v>39600</v>
      </c>
      <c r="H106" s="519" t="n">
        <f aca="false">m1!O104</f>
        <v>0.165</v>
      </c>
      <c r="J106" s="524" t="n">
        <v>39600</v>
      </c>
      <c r="K106" s="519" t="n">
        <f aca="false">m1!N104</f>
        <v>0.205</v>
      </c>
      <c r="M106" s="524" t="n">
        <v>39600</v>
      </c>
      <c r="N106" s="519" t="n">
        <f aca="false">m1!H104</f>
        <v>0.165</v>
      </c>
      <c r="P106" s="524" t="n">
        <v>39600</v>
      </c>
      <c r="Q106" s="519" t="n">
        <f aca="false">m1!E104</f>
        <v>0.165</v>
      </c>
      <c r="S106" s="524" t="n">
        <v>39600</v>
      </c>
      <c r="T106" s="519" t="n">
        <f aca="false">B106</f>
        <v>0.165</v>
      </c>
      <c r="V106" s="524" t="n">
        <v>39600</v>
      </c>
      <c r="W106" s="519" t="n">
        <f aca="false">B106</f>
        <v>0.165</v>
      </c>
      <c r="Y106" s="524" t="n">
        <v>39600</v>
      </c>
      <c r="Z106" s="519" t="n">
        <f aca="false">m1!R104</f>
        <v>0.165</v>
      </c>
      <c r="AB106" s="524" t="n">
        <v>39600</v>
      </c>
      <c r="AC106" s="519" t="n">
        <f aca="false">m1!D104</f>
        <v>0.165</v>
      </c>
      <c r="AE106" s="524" t="n">
        <v>39600</v>
      </c>
      <c r="AF106" s="519" t="n">
        <f aca="false">m1!L104</f>
        <v>0.185</v>
      </c>
      <c r="AH106" s="524" t="n">
        <v>39600</v>
      </c>
      <c r="AI106" s="519" t="n">
        <f aca="false">m1!P104</f>
        <v>0.165</v>
      </c>
      <c r="AK106" s="524" t="n">
        <v>39600</v>
      </c>
      <c r="AL106" s="525" t="n">
        <f aca="false">m1!T104</f>
        <v>-0.035</v>
      </c>
      <c r="AM106" s="524" t="n">
        <v>39600</v>
      </c>
      <c r="AN106" s="519" t="n">
        <f aca="false">m1!J104</f>
        <v>0.165</v>
      </c>
      <c r="AO106" s="524" t="n">
        <v>39600</v>
      </c>
      <c r="AP106" s="525" t="n">
        <v>0</v>
      </c>
      <c r="AQ106" s="524" t="n">
        <v>39600</v>
      </c>
      <c r="AR106" s="519" t="n">
        <f aca="false">m1!F104</f>
        <v>0.13</v>
      </c>
      <c r="AS106" s="524" t="n">
        <v>39600</v>
      </c>
      <c r="AT106" s="525" t="n">
        <v>0</v>
      </c>
      <c r="AU106" s="524" t="n">
        <v>39600</v>
      </c>
      <c r="AV106" s="519" t="n">
        <f aca="false">m1!Q104</f>
        <v>0.165</v>
      </c>
      <c r="AW106" s="524" t="n">
        <v>39600</v>
      </c>
      <c r="AX106" s="525" t="n">
        <v>0.005</v>
      </c>
      <c r="AY106" s="524" t="n">
        <v>39600</v>
      </c>
      <c r="AZ106" s="519" t="n">
        <f aca="false">m1!M104</f>
        <v>0.185</v>
      </c>
      <c r="BA106" s="524" t="n">
        <v>39600</v>
      </c>
      <c r="BB106" s="525" t="n">
        <v>0.005</v>
      </c>
      <c r="BC106" s="524" t="n">
        <v>39600</v>
      </c>
      <c r="BD106" s="519" t="n">
        <f aca="false">m1!I104</f>
        <v>0.165</v>
      </c>
      <c r="BE106" s="524" t="n">
        <v>39600</v>
      </c>
      <c r="BF106" s="525" t="n">
        <v>0.005</v>
      </c>
      <c r="BG106" s="524" t="n">
        <v>39600</v>
      </c>
      <c r="BH106" s="525" t="n">
        <v>0</v>
      </c>
      <c r="BI106" s="524" t="n">
        <v>39600</v>
      </c>
      <c r="BJ106" s="519" t="n">
        <f aca="false">m1!U104</f>
        <v>0.02</v>
      </c>
      <c r="BK106" s="524" t="n">
        <v>39600</v>
      </c>
      <c r="BL106" s="525" t="n">
        <v>0</v>
      </c>
      <c r="BM106" s="524" t="n">
        <v>39600</v>
      </c>
      <c r="BN106" s="519" t="n">
        <f aca="false">m1!V104</f>
        <v>0.1625</v>
      </c>
      <c r="BO106" s="524" t="n">
        <v>39600</v>
      </c>
      <c r="BP106" s="525" t="n">
        <v>0</v>
      </c>
    </row>
    <row r="107" customFormat="false" ht="11.25" hidden="false" customHeight="false" outlineLevel="0" collapsed="false">
      <c r="A107" s="524" t="n">
        <v>39630</v>
      </c>
      <c r="B107" s="519" t="n">
        <f aca="false">m1!C105</f>
        <v>0.165</v>
      </c>
      <c r="D107" s="524" t="n">
        <v>39630</v>
      </c>
      <c r="E107" s="519" t="n">
        <f aca="false">m1!K105</f>
        <v>0.185</v>
      </c>
      <c r="G107" s="524" t="n">
        <v>39630</v>
      </c>
      <c r="H107" s="519" t="n">
        <f aca="false">m1!O105</f>
        <v>0.165</v>
      </c>
      <c r="J107" s="524" t="n">
        <v>39630</v>
      </c>
      <c r="K107" s="519" t="n">
        <f aca="false">m1!N105</f>
        <v>0.205</v>
      </c>
      <c r="M107" s="524" t="n">
        <v>39630</v>
      </c>
      <c r="N107" s="519" t="n">
        <f aca="false">m1!H105</f>
        <v>0.165</v>
      </c>
      <c r="P107" s="524" t="n">
        <v>39630</v>
      </c>
      <c r="Q107" s="519" t="n">
        <f aca="false">m1!E105</f>
        <v>0.165</v>
      </c>
      <c r="S107" s="524" t="n">
        <v>39630</v>
      </c>
      <c r="T107" s="519" t="n">
        <f aca="false">B107</f>
        <v>0.165</v>
      </c>
      <c r="V107" s="524" t="n">
        <v>39630</v>
      </c>
      <c r="W107" s="519" t="n">
        <f aca="false">B107</f>
        <v>0.165</v>
      </c>
      <c r="Y107" s="524" t="n">
        <v>39630</v>
      </c>
      <c r="Z107" s="519" t="n">
        <f aca="false">m1!R105</f>
        <v>0.165</v>
      </c>
      <c r="AB107" s="524" t="n">
        <v>39630</v>
      </c>
      <c r="AC107" s="519" t="n">
        <f aca="false">m1!D105</f>
        <v>0.165</v>
      </c>
      <c r="AE107" s="524" t="n">
        <v>39630</v>
      </c>
      <c r="AF107" s="519" t="n">
        <f aca="false">m1!L105</f>
        <v>0.185</v>
      </c>
      <c r="AH107" s="524" t="n">
        <v>39630</v>
      </c>
      <c r="AI107" s="519" t="n">
        <f aca="false">m1!P105</f>
        <v>0.165</v>
      </c>
      <c r="AK107" s="524" t="n">
        <v>39630</v>
      </c>
      <c r="AL107" s="525" t="n">
        <f aca="false">m1!T105</f>
        <v>-0.035</v>
      </c>
      <c r="AM107" s="524" t="n">
        <v>39630</v>
      </c>
      <c r="AN107" s="519" t="n">
        <f aca="false">m1!J105</f>
        <v>0.165</v>
      </c>
      <c r="AO107" s="524" t="n">
        <v>39630</v>
      </c>
      <c r="AP107" s="525" t="n">
        <v>0</v>
      </c>
      <c r="AQ107" s="524" t="n">
        <v>39630</v>
      </c>
      <c r="AR107" s="519" t="n">
        <f aca="false">m1!F105</f>
        <v>0.13</v>
      </c>
      <c r="AS107" s="524" t="n">
        <v>39630</v>
      </c>
      <c r="AT107" s="525" t="n">
        <v>0</v>
      </c>
      <c r="AU107" s="524" t="n">
        <v>39630</v>
      </c>
      <c r="AV107" s="519" t="n">
        <f aca="false">m1!Q105</f>
        <v>0.165</v>
      </c>
      <c r="AW107" s="524" t="n">
        <v>39630</v>
      </c>
      <c r="AX107" s="525" t="n">
        <v>0.005</v>
      </c>
      <c r="AY107" s="524" t="n">
        <v>39630</v>
      </c>
      <c r="AZ107" s="519" t="n">
        <f aca="false">m1!M105</f>
        <v>0.185</v>
      </c>
      <c r="BA107" s="524" t="n">
        <v>39630</v>
      </c>
      <c r="BB107" s="525" t="n">
        <v>0.005</v>
      </c>
      <c r="BC107" s="524" t="n">
        <v>39630</v>
      </c>
      <c r="BD107" s="519" t="n">
        <f aca="false">m1!I105</f>
        <v>0.165</v>
      </c>
      <c r="BE107" s="524" t="n">
        <v>39630</v>
      </c>
      <c r="BF107" s="525" t="n">
        <v>0.005</v>
      </c>
      <c r="BG107" s="524" t="n">
        <v>39630</v>
      </c>
      <c r="BH107" s="525" t="n">
        <v>0</v>
      </c>
      <c r="BI107" s="524" t="n">
        <v>39630</v>
      </c>
      <c r="BJ107" s="519" t="n">
        <f aca="false">m1!U105</f>
        <v>0.02</v>
      </c>
      <c r="BK107" s="524" t="n">
        <v>39630</v>
      </c>
      <c r="BL107" s="525" t="n">
        <v>0</v>
      </c>
      <c r="BM107" s="524" t="n">
        <v>39630</v>
      </c>
      <c r="BN107" s="519" t="n">
        <f aca="false">m1!V105</f>
        <v>0.1525</v>
      </c>
      <c r="BO107" s="524" t="n">
        <v>39630</v>
      </c>
      <c r="BP107" s="525" t="n">
        <v>0</v>
      </c>
    </row>
    <row r="108" customFormat="false" ht="11.25" hidden="false" customHeight="false" outlineLevel="0" collapsed="false">
      <c r="A108" s="524" t="n">
        <v>39661</v>
      </c>
      <c r="B108" s="519" t="n">
        <f aca="false">m1!C106</f>
        <v>0.165</v>
      </c>
      <c r="D108" s="524" t="n">
        <v>39661</v>
      </c>
      <c r="E108" s="519" t="n">
        <f aca="false">m1!K106</f>
        <v>0.185</v>
      </c>
      <c r="G108" s="524" t="n">
        <v>39661</v>
      </c>
      <c r="H108" s="519" t="n">
        <f aca="false">m1!O106</f>
        <v>0.165</v>
      </c>
      <c r="J108" s="524" t="n">
        <v>39661</v>
      </c>
      <c r="K108" s="519" t="n">
        <f aca="false">m1!N106</f>
        <v>0.205</v>
      </c>
      <c r="M108" s="524" t="n">
        <v>39661</v>
      </c>
      <c r="N108" s="519" t="n">
        <f aca="false">m1!H106</f>
        <v>0.165</v>
      </c>
      <c r="P108" s="524" t="n">
        <v>39661</v>
      </c>
      <c r="Q108" s="519" t="n">
        <f aca="false">m1!E106</f>
        <v>0.165</v>
      </c>
      <c r="S108" s="524" t="n">
        <v>39661</v>
      </c>
      <c r="T108" s="519" t="n">
        <f aca="false">B108</f>
        <v>0.165</v>
      </c>
      <c r="V108" s="524" t="n">
        <v>39661</v>
      </c>
      <c r="W108" s="519" t="n">
        <f aca="false">B108</f>
        <v>0.165</v>
      </c>
      <c r="Y108" s="524" t="n">
        <v>39661</v>
      </c>
      <c r="Z108" s="519" t="n">
        <f aca="false">m1!R106</f>
        <v>0.165</v>
      </c>
      <c r="AB108" s="524" t="n">
        <v>39661</v>
      </c>
      <c r="AC108" s="519" t="n">
        <f aca="false">m1!D106</f>
        <v>0.165</v>
      </c>
      <c r="AE108" s="524" t="n">
        <v>39661</v>
      </c>
      <c r="AF108" s="519" t="n">
        <f aca="false">m1!L106</f>
        <v>0.185</v>
      </c>
      <c r="AH108" s="524" t="n">
        <v>39661</v>
      </c>
      <c r="AI108" s="519" t="n">
        <f aca="false">m1!P106</f>
        <v>0.165</v>
      </c>
      <c r="AK108" s="524" t="n">
        <v>39661</v>
      </c>
      <c r="AL108" s="525" t="n">
        <f aca="false">m1!T106</f>
        <v>-0.035</v>
      </c>
      <c r="AM108" s="524" t="n">
        <v>39661</v>
      </c>
      <c r="AN108" s="519" t="n">
        <f aca="false">m1!J106</f>
        <v>0.165</v>
      </c>
      <c r="AO108" s="524" t="n">
        <v>39661</v>
      </c>
      <c r="AP108" s="525" t="n">
        <v>0</v>
      </c>
      <c r="AQ108" s="524" t="n">
        <v>39661</v>
      </c>
      <c r="AR108" s="519" t="n">
        <f aca="false">m1!F106</f>
        <v>0.13</v>
      </c>
      <c r="AS108" s="524" t="n">
        <v>39661</v>
      </c>
      <c r="AT108" s="525" t="n">
        <v>0</v>
      </c>
      <c r="AU108" s="524" t="n">
        <v>39661</v>
      </c>
      <c r="AV108" s="519" t="n">
        <f aca="false">m1!Q106</f>
        <v>0.165</v>
      </c>
      <c r="AW108" s="524" t="n">
        <v>39661</v>
      </c>
      <c r="AX108" s="525" t="n">
        <v>0.005</v>
      </c>
      <c r="AY108" s="524" t="n">
        <v>39661</v>
      </c>
      <c r="AZ108" s="519" t="n">
        <f aca="false">m1!M106</f>
        <v>0.185</v>
      </c>
      <c r="BA108" s="524" t="n">
        <v>39661</v>
      </c>
      <c r="BB108" s="525" t="n">
        <v>0.005</v>
      </c>
      <c r="BC108" s="524" t="n">
        <v>39661</v>
      </c>
      <c r="BD108" s="519" t="n">
        <f aca="false">m1!I106</f>
        <v>0.165</v>
      </c>
      <c r="BE108" s="524" t="n">
        <v>39661</v>
      </c>
      <c r="BF108" s="525" t="n">
        <v>0.005</v>
      </c>
      <c r="BG108" s="524" t="n">
        <v>39661</v>
      </c>
      <c r="BH108" s="525" t="n">
        <v>0</v>
      </c>
      <c r="BI108" s="524" t="n">
        <v>39661</v>
      </c>
      <c r="BJ108" s="519" t="n">
        <f aca="false">m1!U106</f>
        <v>0.02</v>
      </c>
      <c r="BK108" s="524" t="n">
        <v>39661</v>
      </c>
      <c r="BL108" s="525" t="n">
        <v>0</v>
      </c>
      <c r="BM108" s="524" t="n">
        <v>39661</v>
      </c>
      <c r="BN108" s="519" t="n">
        <f aca="false">m1!V106</f>
        <v>0.15</v>
      </c>
      <c r="BO108" s="524" t="n">
        <v>39661</v>
      </c>
      <c r="BP108" s="525" t="n">
        <v>0</v>
      </c>
    </row>
    <row r="109" customFormat="false" ht="11.25" hidden="false" customHeight="false" outlineLevel="0" collapsed="false">
      <c r="A109" s="524" t="n">
        <v>39692</v>
      </c>
      <c r="B109" s="519" t="n">
        <f aca="false">m1!C107</f>
        <v>0.165</v>
      </c>
      <c r="D109" s="524" t="n">
        <v>39692</v>
      </c>
      <c r="E109" s="519" t="n">
        <f aca="false">m1!K107</f>
        <v>0.185</v>
      </c>
      <c r="G109" s="524" t="n">
        <v>39692</v>
      </c>
      <c r="H109" s="519" t="n">
        <f aca="false">m1!O107</f>
        <v>0.165</v>
      </c>
      <c r="J109" s="524" t="n">
        <v>39692</v>
      </c>
      <c r="K109" s="519" t="n">
        <f aca="false">m1!N107</f>
        <v>0.205</v>
      </c>
      <c r="M109" s="524" t="n">
        <v>39692</v>
      </c>
      <c r="N109" s="519" t="n">
        <f aca="false">m1!H107</f>
        <v>0.165</v>
      </c>
      <c r="P109" s="524" t="n">
        <v>39692</v>
      </c>
      <c r="Q109" s="519" t="n">
        <f aca="false">m1!E107</f>
        <v>0.165</v>
      </c>
      <c r="S109" s="524" t="n">
        <v>39692</v>
      </c>
      <c r="T109" s="519" t="n">
        <f aca="false">B109</f>
        <v>0.165</v>
      </c>
      <c r="V109" s="524" t="n">
        <v>39692</v>
      </c>
      <c r="W109" s="519" t="n">
        <f aca="false">B109</f>
        <v>0.165</v>
      </c>
      <c r="Y109" s="524" t="n">
        <v>39692</v>
      </c>
      <c r="Z109" s="519" t="n">
        <f aca="false">m1!R107</f>
        <v>0.165</v>
      </c>
      <c r="AB109" s="524" t="n">
        <v>39692</v>
      </c>
      <c r="AC109" s="519" t="n">
        <f aca="false">m1!D107</f>
        <v>0.165</v>
      </c>
      <c r="AE109" s="524" t="n">
        <v>39692</v>
      </c>
      <c r="AF109" s="519" t="n">
        <f aca="false">m1!L107</f>
        <v>0.185</v>
      </c>
      <c r="AH109" s="524" t="n">
        <v>39692</v>
      </c>
      <c r="AI109" s="519" t="n">
        <f aca="false">m1!P107</f>
        <v>0.165</v>
      </c>
      <c r="AK109" s="524" t="n">
        <v>39692</v>
      </c>
      <c r="AL109" s="525" t="n">
        <f aca="false">m1!T107</f>
        <v>-0.035</v>
      </c>
      <c r="AM109" s="524" t="n">
        <v>39692</v>
      </c>
      <c r="AN109" s="519" t="n">
        <f aca="false">m1!J107</f>
        <v>0.165</v>
      </c>
      <c r="AO109" s="524" t="n">
        <v>39692</v>
      </c>
      <c r="AP109" s="525" t="n">
        <v>0</v>
      </c>
      <c r="AQ109" s="524" t="n">
        <v>39692</v>
      </c>
      <c r="AR109" s="519" t="n">
        <f aca="false">m1!F107</f>
        <v>0.13</v>
      </c>
      <c r="AS109" s="524" t="n">
        <v>39692</v>
      </c>
      <c r="AT109" s="525" t="n">
        <v>0</v>
      </c>
      <c r="AU109" s="524" t="n">
        <v>39692</v>
      </c>
      <c r="AV109" s="519" t="n">
        <f aca="false">m1!Q107</f>
        <v>0.165</v>
      </c>
      <c r="AW109" s="524" t="n">
        <v>39692</v>
      </c>
      <c r="AX109" s="525" t="n">
        <v>0.005</v>
      </c>
      <c r="AY109" s="524" t="n">
        <v>39692</v>
      </c>
      <c r="AZ109" s="519" t="n">
        <f aca="false">m1!M107</f>
        <v>0.185</v>
      </c>
      <c r="BA109" s="524" t="n">
        <v>39692</v>
      </c>
      <c r="BB109" s="525" t="n">
        <v>0.005</v>
      </c>
      <c r="BC109" s="524" t="n">
        <v>39692</v>
      </c>
      <c r="BD109" s="519" t="n">
        <f aca="false">m1!I107</f>
        <v>0.165</v>
      </c>
      <c r="BE109" s="524" t="n">
        <v>39692</v>
      </c>
      <c r="BF109" s="525" t="n">
        <v>0.005</v>
      </c>
      <c r="BG109" s="524" t="n">
        <v>39692</v>
      </c>
      <c r="BH109" s="525" t="n">
        <v>0</v>
      </c>
      <c r="BI109" s="524" t="n">
        <v>39692</v>
      </c>
      <c r="BJ109" s="519" t="n">
        <f aca="false">m1!U107</f>
        <v>0.02</v>
      </c>
      <c r="BK109" s="524" t="n">
        <v>39692</v>
      </c>
      <c r="BL109" s="525" t="n">
        <v>0</v>
      </c>
      <c r="BM109" s="524" t="n">
        <v>39692</v>
      </c>
      <c r="BN109" s="519" t="n">
        <f aca="false">m1!V107</f>
        <v>0.1475</v>
      </c>
      <c r="BO109" s="524" t="n">
        <v>39692</v>
      </c>
      <c r="BP109" s="525" t="n">
        <v>0</v>
      </c>
    </row>
    <row r="110" customFormat="false" ht="11.25" hidden="false" customHeight="false" outlineLevel="0" collapsed="false">
      <c r="A110" s="524" t="n">
        <v>39722</v>
      </c>
      <c r="B110" s="519" t="n">
        <f aca="false">m1!C108</f>
        <v>0.165</v>
      </c>
      <c r="D110" s="524" t="n">
        <v>39722</v>
      </c>
      <c r="E110" s="519" t="n">
        <f aca="false">m1!K108</f>
        <v>0.185</v>
      </c>
      <c r="G110" s="524" t="n">
        <v>39722</v>
      </c>
      <c r="H110" s="519" t="n">
        <f aca="false">m1!O108</f>
        <v>0.165</v>
      </c>
      <c r="J110" s="524" t="n">
        <v>39722</v>
      </c>
      <c r="K110" s="519" t="n">
        <f aca="false">m1!N108</f>
        <v>0.205</v>
      </c>
      <c r="M110" s="524" t="n">
        <v>39722</v>
      </c>
      <c r="N110" s="519" t="n">
        <f aca="false">m1!H108</f>
        <v>0.165</v>
      </c>
      <c r="P110" s="524" t="n">
        <v>39722</v>
      </c>
      <c r="Q110" s="519" t="n">
        <f aca="false">m1!E108</f>
        <v>0.165</v>
      </c>
      <c r="S110" s="524" t="n">
        <v>39722</v>
      </c>
      <c r="T110" s="519" t="n">
        <f aca="false">B110</f>
        <v>0.165</v>
      </c>
      <c r="V110" s="524" t="n">
        <v>39722</v>
      </c>
      <c r="W110" s="519" t="n">
        <f aca="false">B110</f>
        <v>0.165</v>
      </c>
      <c r="Y110" s="524" t="n">
        <v>39722</v>
      </c>
      <c r="Z110" s="519" t="n">
        <f aca="false">m1!R108</f>
        <v>0.165</v>
      </c>
      <c r="AB110" s="524" t="n">
        <v>39722</v>
      </c>
      <c r="AC110" s="519" t="n">
        <f aca="false">m1!D108</f>
        <v>0.165</v>
      </c>
      <c r="AE110" s="524" t="n">
        <v>39722</v>
      </c>
      <c r="AF110" s="519" t="n">
        <f aca="false">m1!L108</f>
        <v>0.185</v>
      </c>
      <c r="AH110" s="524" t="n">
        <v>39722</v>
      </c>
      <c r="AI110" s="519" t="n">
        <f aca="false">m1!P108</f>
        <v>0.165</v>
      </c>
      <c r="AK110" s="524" t="n">
        <v>39722</v>
      </c>
      <c r="AL110" s="525" t="n">
        <f aca="false">m1!T108</f>
        <v>-0.035</v>
      </c>
      <c r="AM110" s="524" t="n">
        <v>39722</v>
      </c>
      <c r="AN110" s="519" t="n">
        <f aca="false">m1!J108</f>
        <v>0.165</v>
      </c>
      <c r="AO110" s="524" t="n">
        <v>39722</v>
      </c>
      <c r="AP110" s="525" t="n">
        <v>0</v>
      </c>
      <c r="AQ110" s="524" t="n">
        <v>39722</v>
      </c>
      <c r="AR110" s="519" t="n">
        <f aca="false">m1!F108</f>
        <v>0.13</v>
      </c>
      <c r="AS110" s="524" t="n">
        <v>39722</v>
      </c>
      <c r="AT110" s="525" t="n">
        <v>0</v>
      </c>
      <c r="AU110" s="524" t="n">
        <v>39722</v>
      </c>
      <c r="AV110" s="519" t="n">
        <f aca="false">m1!Q108</f>
        <v>0.165</v>
      </c>
      <c r="AW110" s="524" t="n">
        <v>39722</v>
      </c>
      <c r="AX110" s="525" t="n">
        <v>0.005</v>
      </c>
      <c r="AY110" s="524" t="n">
        <v>39722</v>
      </c>
      <c r="AZ110" s="519" t="n">
        <f aca="false">m1!M108</f>
        <v>0.185</v>
      </c>
      <c r="BA110" s="524" t="n">
        <v>39722</v>
      </c>
      <c r="BB110" s="525" t="n">
        <v>0.005</v>
      </c>
      <c r="BC110" s="524" t="n">
        <v>39722</v>
      </c>
      <c r="BD110" s="519" t="n">
        <f aca="false">m1!I108</f>
        <v>0.165</v>
      </c>
      <c r="BE110" s="524" t="n">
        <v>39722</v>
      </c>
      <c r="BF110" s="525" t="n">
        <v>0.005</v>
      </c>
      <c r="BG110" s="524" t="n">
        <v>39722</v>
      </c>
      <c r="BH110" s="525" t="n">
        <v>0</v>
      </c>
      <c r="BI110" s="524" t="n">
        <v>39722</v>
      </c>
      <c r="BJ110" s="519" t="n">
        <f aca="false">m1!U108</f>
        <v>0.02</v>
      </c>
      <c r="BK110" s="524" t="n">
        <v>39722</v>
      </c>
      <c r="BL110" s="525" t="n">
        <v>0</v>
      </c>
      <c r="BM110" s="524" t="n">
        <v>39722</v>
      </c>
      <c r="BN110" s="519" t="n">
        <f aca="false">m1!V108</f>
        <v>0.1625</v>
      </c>
      <c r="BO110" s="524" t="n">
        <v>39722</v>
      </c>
      <c r="BP110" s="525" t="n">
        <v>0</v>
      </c>
    </row>
    <row r="111" customFormat="false" ht="11.25" hidden="false" customHeight="false" outlineLevel="0" collapsed="false">
      <c r="A111" s="524" t="n">
        <v>39753</v>
      </c>
      <c r="B111" s="519" t="n">
        <f aca="false">m1!C109</f>
        <v>0.295</v>
      </c>
      <c r="D111" s="524" t="n">
        <v>39753</v>
      </c>
      <c r="E111" s="519" t="n">
        <f aca="false">m1!K109</f>
        <v>0.415</v>
      </c>
      <c r="G111" s="524" t="n">
        <v>39753</v>
      </c>
      <c r="H111" s="519" t="n">
        <f aca="false">m1!O109</f>
        <v>0.515</v>
      </c>
      <c r="J111" s="524" t="n">
        <v>39753</v>
      </c>
      <c r="K111" s="519" t="n">
        <f aca="false">m1!N109</f>
        <v>0.445</v>
      </c>
      <c r="M111" s="524" t="n">
        <v>39753</v>
      </c>
      <c r="N111" s="519" t="n">
        <f aca="false">m1!H109</f>
        <v>0.41</v>
      </c>
      <c r="P111" s="524" t="n">
        <v>39753</v>
      </c>
      <c r="Q111" s="519" t="n">
        <f aca="false">m1!E109</f>
        <v>0.295</v>
      </c>
      <c r="S111" s="524" t="n">
        <v>39753</v>
      </c>
      <c r="T111" s="519" t="n">
        <f aca="false">B111</f>
        <v>0.295</v>
      </c>
      <c r="V111" s="524" t="n">
        <v>39753</v>
      </c>
      <c r="W111" s="519" t="n">
        <f aca="false">B111</f>
        <v>0.295</v>
      </c>
      <c r="Y111" s="524" t="n">
        <v>39753</v>
      </c>
      <c r="Z111" s="519" t="n">
        <f aca="false">m1!R109</f>
        <v>0.535</v>
      </c>
      <c r="AB111" s="524" t="n">
        <v>39753</v>
      </c>
      <c r="AC111" s="519" t="n">
        <f aca="false">m1!D109</f>
        <v>0.295</v>
      </c>
      <c r="AE111" s="524" t="n">
        <v>39753</v>
      </c>
      <c r="AF111" s="519" t="n">
        <f aca="false">m1!L109</f>
        <v>0.415</v>
      </c>
      <c r="AH111" s="524" t="n">
        <v>39753</v>
      </c>
      <c r="AI111" s="519" t="n">
        <f aca="false">m1!P109</f>
        <v>0.515</v>
      </c>
      <c r="AK111" s="524" t="n">
        <v>39753</v>
      </c>
      <c r="AL111" s="525" t="n">
        <f aca="false">m1!T109</f>
        <v>0.135</v>
      </c>
      <c r="AM111" s="524" t="n">
        <v>39753</v>
      </c>
      <c r="AN111" s="519" t="n">
        <f aca="false">m1!J109</f>
        <v>0.41</v>
      </c>
      <c r="AO111" s="524" t="n">
        <v>39753</v>
      </c>
      <c r="AP111" s="525" t="n">
        <v>0</v>
      </c>
      <c r="AQ111" s="524" t="n">
        <v>39753</v>
      </c>
      <c r="AR111" s="519" t="n">
        <f aca="false">m1!F109</f>
        <v>0.26</v>
      </c>
      <c r="AS111" s="524" t="n">
        <v>39753</v>
      </c>
      <c r="AT111" s="525" t="n">
        <v>0</v>
      </c>
      <c r="AU111" s="524" t="n">
        <v>39753</v>
      </c>
      <c r="AV111" s="519" t="n">
        <f aca="false">m1!Q109</f>
        <v>0.515</v>
      </c>
      <c r="AW111" s="524" t="n">
        <v>39753</v>
      </c>
      <c r="AX111" s="525" t="n">
        <v>0.005</v>
      </c>
      <c r="AY111" s="524" t="n">
        <v>39753</v>
      </c>
      <c r="AZ111" s="519" t="n">
        <f aca="false">m1!M109</f>
        <v>0.415</v>
      </c>
      <c r="BA111" s="524" t="n">
        <v>39753</v>
      </c>
      <c r="BB111" s="525" t="n">
        <v>0.005</v>
      </c>
      <c r="BC111" s="524" t="n">
        <v>39753</v>
      </c>
      <c r="BD111" s="519" t="n">
        <f aca="false">m1!I109</f>
        <v>0.41</v>
      </c>
      <c r="BE111" s="524" t="n">
        <v>39753</v>
      </c>
      <c r="BF111" s="525" t="n">
        <v>0.005</v>
      </c>
      <c r="BG111" s="524" t="n">
        <v>39753</v>
      </c>
      <c r="BH111" s="525" t="n">
        <v>0</v>
      </c>
      <c r="BI111" s="524" t="n">
        <v>39753</v>
      </c>
      <c r="BJ111" s="519" t="n">
        <f aca="false">m1!U109</f>
        <v>0.19</v>
      </c>
      <c r="BK111" s="524" t="n">
        <v>39753</v>
      </c>
      <c r="BL111" s="525" t="n">
        <v>0</v>
      </c>
      <c r="BM111" s="524" t="n">
        <v>39753</v>
      </c>
      <c r="BN111" s="519" t="n">
        <f aca="false">m1!V109</f>
        <v>0.247464</v>
      </c>
      <c r="BO111" s="524" t="n">
        <v>39753</v>
      </c>
      <c r="BP111" s="525" t="n">
        <v>0</v>
      </c>
    </row>
    <row r="112" customFormat="false" ht="11.25" hidden="false" customHeight="false" outlineLevel="0" collapsed="false">
      <c r="A112" s="524" t="n">
        <v>39783</v>
      </c>
      <c r="B112" s="519" t="n">
        <f aca="false">m1!C110</f>
        <v>0.315</v>
      </c>
      <c r="D112" s="524" t="n">
        <v>39783</v>
      </c>
      <c r="E112" s="519" t="n">
        <f aca="false">m1!K110</f>
        <v>0.435</v>
      </c>
      <c r="G112" s="524" t="n">
        <v>39783</v>
      </c>
      <c r="H112" s="519" t="n">
        <f aca="false">m1!O110</f>
        <v>0.535</v>
      </c>
      <c r="J112" s="524" t="n">
        <v>39783</v>
      </c>
      <c r="K112" s="519" t="n">
        <f aca="false">m1!N110</f>
        <v>0.465</v>
      </c>
      <c r="M112" s="524" t="n">
        <v>39783</v>
      </c>
      <c r="N112" s="519" t="n">
        <f aca="false">m1!H110</f>
        <v>0.43</v>
      </c>
      <c r="P112" s="524" t="n">
        <v>39783</v>
      </c>
      <c r="Q112" s="519" t="n">
        <f aca="false">m1!E110</f>
        <v>0.315</v>
      </c>
      <c r="S112" s="524" t="n">
        <v>39783</v>
      </c>
      <c r="T112" s="519" t="n">
        <f aca="false">B112</f>
        <v>0.315</v>
      </c>
      <c r="V112" s="524" t="n">
        <v>39783</v>
      </c>
      <c r="W112" s="519" t="n">
        <f aca="false">B112</f>
        <v>0.315</v>
      </c>
      <c r="Y112" s="524" t="n">
        <v>39783</v>
      </c>
      <c r="Z112" s="519" t="n">
        <f aca="false">m1!R110</f>
        <v>0.555</v>
      </c>
      <c r="AB112" s="524" t="n">
        <v>39783</v>
      </c>
      <c r="AC112" s="519" t="n">
        <f aca="false">m1!D110</f>
        <v>0.315</v>
      </c>
      <c r="AE112" s="524" t="n">
        <v>39783</v>
      </c>
      <c r="AF112" s="519" t="n">
        <f aca="false">m1!L110</f>
        <v>0.435</v>
      </c>
      <c r="AH112" s="524" t="n">
        <v>39783</v>
      </c>
      <c r="AI112" s="519" t="n">
        <f aca="false">m1!P110</f>
        <v>0.535</v>
      </c>
      <c r="AK112" s="524" t="n">
        <v>39783</v>
      </c>
      <c r="AL112" s="525" t="n">
        <f aca="false">m1!T110</f>
        <v>0.155</v>
      </c>
      <c r="AM112" s="524" t="n">
        <v>39783</v>
      </c>
      <c r="AN112" s="519" t="n">
        <f aca="false">m1!J110</f>
        <v>0.43</v>
      </c>
      <c r="AO112" s="524" t="n">
        <v>39783</v>
      </c>
      <c r="AP112" s="525" t="n">
        <v>0</v>
      </c>
      <c r="AQ112" s="524" t="n">
        <v>39783</v>
      </c>
      <c r="AR112" s="519" t="n">
        <f aca="false">m1!F110</f>
        <v>0.28</v>
      </c>
      <c r="AS112" s="524" t="n">
        <v>39783</v>
      </c>
      <c r="AT112" s="525" t="n">
        <v>0</v>
      </c>
      <c r="AU112" s="524" t="n">
        <v>39783</v>
      </c>
      <c r="AV112" s="519" t="n">
        <f aca="false">m1!Q110</f>
        <v>0.535</v>
      </c>
      <c r="AW112" s="524" t="n">
        <v>39783</v>
      </c>
      <c r="AX112" s="525" t="n">
        <v>0.005</v>
      </c>
      <c r="AY112" s="524" t="n">
        <v>39783</v>
      </c>
      <c r="AZ112" s="519" t="n">
        <f aca="false">m1!M110</f>
        <v>0.435</v>
      </c>
      <c r="BA112" s="524" t="n">
        <v>39783</v>
      </c>
      <c r="BB112" s="525" t="n">
        <v>0.005</v>
      </c>
      <c r="BC112" s="524" t="n">
        <v>39783</v>
      </c>
      <c r="BD112" s="519" t="n">
        <f aca="false">m1!I110</f>
        <v>0.43</v>
      </c>
      <c r="BE112" s="524" t="n">
        <v>39783</v>
      </c>
      <c r="BF112" s="525" t="n">
        <v>0.005</v>
      </c>
      <c r="BG112" s="524" t="n">
        <v>39783</v>
      </c>
      <c r="BH112" s="525" t="n">
        <v>0</v>
      </c>
      <c r="BI112" s="524" t="n">
        <v>39783</v>
      </c>
      <c r="BJ112" s="519" t="n">
        <f aca="false">m1!U110</f>
        <v>0.21</v>
      </c>
      <c r="BK112" s="524" t="n">
        <v>39783</v>
      </c>
      <c r="BL112" s="525" t="n">
        <v>0</v>
      </c>
      <c r="BM112" s="524" t="n">
        <v>39783</v>
      </c>
      <c r="BN112" s="519" t="n">
        <f aca="false">m1!V110</f>
        <v>0.270824</v>
      </c>
      <c r="BO112" s="524" t="n">
        <v>39783</v>
      </c>
      <c r="BP112" s="525" t="n">
        <v>0</v>
      </c>
    </row>
    <row r="113" customFormat="false" ht="11.25" hidden="false" customHeight="false" outlineLevel="0" collapsed="false">
      <c r="A113" s="524" t="n">
        <v>39814</v>
      </c>
      <c r="B113" s="519" t="n">
        <f aca="false">m1!C111</f>
        <v>0.325</v>
      </c>
      <c r="D113" s="524" t="n">
        <v>39814</v>
      </c>
      <c r="E113" s="519" t="n">
        <f aca="false">m1!K111</f>
        <v>0.445</v>
      </c>
      <c r="G113" s="524" t="n">
        <v>39814</v>
      </c>
      <c r="H113" s="519" t="n">
        <f aca="false">m1!O111</f>
        <v>0.545</v>
      </c>
      <c r="J113" s="524" t="n">
        <v>39814</v>
      </c>
      <c r="K113" s="519" t="n">
        <f aca="false">m1!N111</f>
        <v>0.475</v>
      </c>
      <c r="M113" s="524" t="n">
        <v>39814</v>
      </c>
      <c r="N113" s="519" t="n">
        <f aca="false">m1!H111</f>
        <v>0.44</v>
      </c>
      <c r="P113" s="524" t="n">
        <v>39814</v>
      </c>
      <c r="Q113" s="519" t="n">
        <f aca="false">m1!E111</f>
        <v>0.325</v>
      </c>
      <c r="S113" s="524" t="n">
        <v>39814</v>
      </c>
      <c r="T113" s="519" t="n">
        <f aca="false">B113</f>
        <v>0.325</v>
      </c>
      <c r="V113" s="524" t="n">
        <v>39814</v>
      </c>
      <c r="W113" s="519" t="n">
        <f aca="false">B113</f>
        <v>0.325</v>
      </c>
      <c r="Y113" s="524" t="n">
        <v>39814</v>
      </c>
      <c r="Z113" s="519" t="n">
        <f aca="false">m1!R111</f>
        <v>0.565</v>
      </c>
      <c r="AB113" s="524" t="n">
        <v>39814</v>
      </c>
      <c r="AC113" s="519" t="n">
        <f aca="false">m1!D111</f>
        <v>0.325</v>
      </c>
      <c r="AE113" s="524" t="n">
        <v>39814</v>
      </c>
      <c r="AF113" s="519" t="n">
        <f aca="false">m1!L111</f>
        <v>0.445</v>
      </c>
      <c r="AH113" s="524" t="n">
        <v>39814</v>
      </c>
      <c r="AI113" s="519" t="n">
        <f aca="false">m1!P111</f>
        <v>0.545</v>
      </c>
      <c r="AK113" s="524" t="n">
        <v>39814</v>
      </c>
      <c r="AL113" s="525" t="n">
        <f aca="false">m1!T111</f>
        <v>0.165</v>
      </c>
      <c r="AM113" s="524" t="n">
        <v>39814</v>
      </c>
      <c r="AN113" s="519" t="n">
        <f aca="false">m1!J111</f>
        <v>0.44</v>
      </c>
      <c r="AO113" s="524" t="n">
        <v>39814</v>
      </c>
      <c r="AP113" s="525" t="n">
        <v>0</v>
      </c>
      <c r="AQ113" s="524" t="n">
        <v>39814</v>
      </c>
      <c r="AR113" s="519" t="n">
        <f aca="false">m1!F111</f>
        <v>0.29</v>
      </c>
      <c r="AS113" s="524" t="n">
        <v>39814</v>
      </c>
      <c r="AT113" s="525" t="n">
        <v>0</v>
      </c>
      <c r="AU113" s="524" t="n">
        <v>39814</v>
      </c>
      <c r="AV113" s="519" t="n">
        <f aca="false">m1!Q111</f>
        <v>0.545</v>
      </c>
      <c r="AW113" s="524" t="n">
        <v>39814</v>
      </c>
      <c r="AX113" s="525" t="n">
        <v>0.005</v>
      </c>
      <c r="AY113" s="524" t="n">
        <v>39814</v>
      </c>
      <c r="AZ113" s="519" t="n">
        <f aca="false">m1!M111</f>
        <v>0.445</v>
      </c>
      <c r="BA113" s="524" t="n">
        <v>39814</v>
      </c>
      <c r="BB113" s="525" t="n">
        <v>0.005</v>
      </c>
      <c r="BC113" s="524" t="n">
        <v>39814</v>
      </c>
      <c r="BD113" s="519" t="n">
        <f aca="false">m1!I111</f>
        <v>0.44</v>
      </c>
      <c r="BE113" s="524" t="n">
        <v>39814</v>
      </c>
      <c r="BF113" s="525" t="n">
        <v>0.005</v>
      </c>
      <c r="BG113" s="524" t="n">
        <v>39814</v>
      </c>
      <c r="BH113" s="525" t="n">
        <v>0</v>
      </c>
      <c r="BI113" s="524" t="n">
        <v>39814</v>
      </c>
      <c r="BJ113" s="519" t="n">
        <f aca="false">m1!U111</f>
        <v>0.22</v>
      </c>
      <c r="BK113" s="524" t="n">
        <v>39814</v>
      </c>
      <c r="BL113" s="525" t="n">
        <v>0</v>
      </c>
      <c r="BM113" s="524" t="n">
        <v>39814</v>
      </c>
      <c r="BN113" s="519" t="n">
        <f aca="false">m1!V111</f>
        <v>0.287768</v>
      </c>
      <c r="BO113" s="524" t="n">
        <v>39814</v>
      </c>
      <c r="BP113" s="525" t="n">
        <v>0</v>
      </c>
    </row>
    <row r="114" customFormat="false" ht="11.25" hidden="false" customHeight="false" outlineLevel="0" collapsed="false">
      <c r="A114" s="524" t="n">
        <v>39845</v>
      </c>
      <c r="B114" s="519" t="n">
        <f aca="false">m1!C112</f>
        <v>0.37</v>
      </c>
      <c r="D114" s="524" t="n">
        <v>39845</v>
      </c>
      <c r="E114" s="519" t="n">
        <f aca="false">m1!K112</f>
        <v>0.49</v>
      </c>
      <c r="G114" s="524" t="n">
        <v>39845</v>
      </c>
      <c r="H114" s="519" t="n">
        <f aca="false">m1!O112</f>
        <v>0.59</v>
      </c>
      <c r="J114" s="524" t="n">
        <v>39845</v>
      </c>
      <c r="K114" s="519" t="n">
        <f aca="false">m1!N112</f>
        <v>0.52</v>
      </c>
      <c r="M114" s="524" t="n">
        <v>39845</v>
      </c>
      <c r="N114" s="519" t="n">
        <f aca="false">m1!H112</f>
        <v>0.485</v>
      </c>
      <c r="P114" s="524" t="n">
        <v>39845</v>
      </c>
      <c r="Q114" s="519" t="n">
        <f aca="false">m1!E112</f>
        <v>0.37</v>
      </c>
      <c r="S114" s="524" t="n">
        <v>39845</v>
      </c>
      <c r="T114" s="519" t="n">
        <f aca="false">B114</f>
        <v>0.37</v>
      </c>
      <c r="V114" s="524" t="n">
        <v>39845</v>
      </c>
      <c r="W114" s="519" t="n">
        <f aca="false">B114</f>
        <v>0.37</v>
      </c>
      <c r="Y114" s="524" t="n">
        <v>39845</v>
      </c>
      <c r="Z114" s="519" t="n">
        <f aca="false">m1!R112</f>
        <v>0.61</v>
      </c>
      <c r="AB114" s="524" t="n">
        <v>39845</v>
      </c>
      <c r="AC114" s="519" t="n">
        <f aca="false">m1!D112</f>
        <v>0.37</v>
      </c>
      <c r="AE114" s="524" t="n">
        <v>39845</v>
      </c>
      <c r="AF114" s="519" t="n">
        <f aca="false">m1!L112</f>
        <v>0.49</v>
      </c>
      <c r="AH114" s="524" t="n">
        <v>39845</v>
      </c>
      <c r="AI114" s="519" t="n">
        <f aca="false">m1!P112</f>
        <v>0.59</v>
      </c>
      <c r="AK114" s="524" t="n">
        <v>39845</v>
      </c>
      <c r="AL114" s="525" t="n">
        <f aca="false">m1!T112</f>
        <v>0.21</v>
      </c>
      <c r="AM114" s="524" t="n">
        <v>39845</v>
      </c>
      <c r="AN114" s="519" t="n">
        <f aca="false">m1!J112</f>
        <v>0.485</v>
      </c>
      <c r="AO114" s="524" t="n">
        <v>39845</v>
      </c>
      <c r="AP114" s="525" t="n">
        <v>0</v>
      </c>
      <c r="AQ114" s="524" t="n">
        <v>39845</v>
      </c>
      <c r="AR114" s="519" t="n">
        <f aca="false">m1!F112</f>
        <v>0.335</v>
      </c>
      <c r="AS114" s="524" t="n">
        <v>39845</v>
      </c>
      <c r="AT114" s="525" t="n">
        <v>0</v>
      </c>
      <c r="AU114" s="524" t="n">
        <v>39845</v>
      </c>
      <c r="AV114" s="519" t="n">
        <f aca="false">m1!Q112</f>
        <v>0.59</v>
      </c>
      <c r="AW114" s="524" t="n">
        <v>39845</v>
      </c>
      <c r="AX114" s="525" t="n">
        <v>0.005</v>
      </c>
      <c r="AY114" s="524" t="n">
        <v>39845</v>
      </c>
      <c r="AZ114" s="519" t="n">
        <f aca="false">m1!M112</f>
        <v>0.49</v>
      </c>
      <c r="BA114" s="524" t="n">
        <v>39845</v>
      </c>
      <c r="BB114" s="525" t="n">
        <v>0.005</v>
      </c>
      <c r="BC114" s="524" t="n">
        <v>39845</v>
      </c>
      <c r="BD114" s="519" t="n">
        <f aca="false">m1!I112</f>
        <v>0.485</v>
      </c>
      <c r="BE114" s="524" t="n">
        <v>39845</v>
      </c>
      <c r="BF114" s="525" t="n">
        <v>0.005</v>
      </c>
      <c r="BG114" s="524" t="n">
        <v>39845</v>
      </c>
      <c r="BH114" s="525" t="n">
        <v>0</v>
      </c>
      <c r="BI114" s="524" t="n">
        <v>39845</v>
      </c>
      <c r="BJ114" s="519" t="n">
        <f aca="false">m1!U112</f>
        <v>0.265</v>
      </c>
      <c r="BK114" s="524" t="n">
        <v>39845</v>
      </c>
      <c r="BL114" s="525" t="n">
        <v>0</v>
      </c>
      <c r="BM114" s="524" t="n">
        <v>39845</v>
      </c>
      <c r="BN114" s="519" t="n">
        <f aca="false">m1!V112</f>
        <v>0.330976</v>
      </c>
      <c r="BO114" s="524" t="n">
        <v>39845</v>
      </c>
      <c r="BP114" s="525" t="n">
        <v>0</v>
      </c>
    </row>
    <row r="115" customFormat="false" ht="11.25" hidden="false" customHeight="false" outlineLevel="0" collapsed="false">
      <c r="A115" s="524" t="n">
        <v>39873</v>
      </c>
      <c r="B115" s="519" t="n">
        <f aca="false">m1!C113</f>
        <v>0.37</v>
      </c>
      <c r="D115" s="524" t="n">
        <v>39873</v>
      </c>
      <c r="E115" s="519" t="n">
        <f aca="false">m1!K113</f>
        <v>0.49</v>
      </c>
      <c r="G115" s="524" t="n">
        <v>39873</v>
      </c>
      <c r="H115" s="519" t="n">
        <f aca="false">m1!O113</f>
        <v>0.59</v>
      </c>
      <c r="J115" s="524" t="n">
        <v>39873</v>
      </c>
      <c r="K115" s="519" t="n">
        <f aca="false">m1!N113</f>
        <v>0.52</v>
      </c>
      <c r="M115" s="524" t="n">
        <v>39873</v>
      </c>
      <c r="N115" s="519" t="n">
        <f aca="false">m1!H113</f>
        <v>0.485</v>
      </c>
      <c r="P115" s="524" t="n">
        <v>39873</v>
      </c>
      <c r="Q115" s="519" t="n">
        <f aca="false">m1!E113</f>
        <v>0.37</v>
      </c>
      <c r="S115" s="524" t="n">
        <v>39873</v>
      </c>
      <c r="T115" s="519" t="n">
        <f aca="false">B115</f>
        <v>0.37</v>
      </c>
      <c r="V115" s="524" t="n">
        <v>39873</v>
      </c>
      <c r="W115" s="519" t="n">
        <f aca="false">B115</f>
        <v>0.37</v>
      </c>
      <c r="Y115" s="524" t="n">
        <v>39873</v>
      </c>
      <c r="Z115" s="519" t="n">
        <f aca="false">m1!R113</f>
        <v>0.61</v>
      </c>
      <c r="AB115" s="524" t="n">
        <v>39873</v>
      </c>
      <c r="AC115" s="519" t="n">
        <f aca="false">m1!D113</f>
        <v>0.37</v>
      </c>
      <c r="AE115" s="524" t="n">
        <v>39873</v>
      </c>
      <c r="AF115" s="519" t="n">
        <f aca="false">m1!L113</f>
        <v>0.49</v>
      </c>
      <c r="AH115" s="524" t="n">
        <v>39873</v>
      </c>
      <c r="AI115" s="519" t="n">
        <f aca="false">m1!P113</f>
        <v>0.59</v>
      </c>
      <c r="AK115" s="524" t="n">
        <v>39873</v>
      </c>
      <c r="AL115" s="525" t="n">
        <f aca="false">m1!T113</f>
        <v>0.21</v>
      </c>
      <c r="AM115" s="524" t="n">
        <v>39873</v>
      </c>
      <c r="AN115" s="519" t="n">
        <f aca="false">m1!J113</f>
        <v>0.485</v>
      </c>
      <c r="AO115" s="524" t="n">
        <v>39873</v>
      </c>
      <c r="AP115" s="525" t="n">
        <v>0</v>
      </c>
      <c r="AQ115" s="524" t="n">
        <v>39873</v>
      </c>
      <c r="AR115" s="519" t="n">
        <f aca="false">m1!F113</f>
        <v>0.335</v>
      </c>
      <c r="AS115" s="524" t="n">
        <v>39873</v>
      </c>
      <c r="AT115" s="525" t="n">
        <v>0</v>
      </c>
      <c r="AU115" s="524" t="n">
        <v>39873</v>
      </c>
      <c r="AV115" s="519" t="n">
        <f aca="false">m1!Q113</f>
        <v>0.59</v>
      </c>
      <c r="AW115" s="524" t="n">
        <v>39873</v>
      </c>
      <c r="AX115" s="525" t="n">
        <v>0.005</v>
      </c>
      <c r="AY115" s="524" t="n">
        <v>39873</v>
      </c>
      <c r="AZ115" s="519" t="n">
        <f aca="false">m1!M113</f>
        <v>0.49</v>
      </c>
      <c r="BA115" s="524" t="n">
        <v>39873</v>
      </c>
      <c r="BB115" s="525" t="n">
        <v>0.005</v>
      </c>
      <c r="BC115" s="524" t="n">
        <v>39873</v>
      </c>
      <c r="BD115" s="519" t="n">
        <f aca="false">m1!I113</f>
        <v>0.485</v>
      </c>
      <c r="BE115" s="524" t="n">
        <v>39873</v>
      </c>
      <c r="BF115" s="525" t="n">
        <v>0.005</v>
      </c>
      <c r="BG115" s="524" t="n">
        <v>39873</v>
      </c>
      <c r="BH115" s="525" t="n">
        <v>0</v>
      </c>
      <c r="BI115" s="524" t="n">
        <v>39873</v>
      </c>
      <c r="BJ115" s="519" t="n">
        <f aca="false">m1!U113</f>
        <v>0.265</v>
      </c>
      <c r="BK115" s="524" t="n">
        <v>39873</v>
      </c>
      <c r="BL115" s="525" t="n">
        <v>0</v>
      </c>
      <c r="BM115" s="524" t="n">
        <v>39873</v>
      </c>
      <c r="BN115" s="519" t="n">
        <f aca="false">m1!V113</f>
        <v>0.327168</v>
      </c>
      <c r="BO115" s="524" t="n">
        <v>39873</v>
      </c>
      <c r="BP115" s="525" t="n">
        <v>0</v>
      </c>
    </row>
    <row r="116" customFormat="false" ht="11.25" hidden="false" customHeight="false" outlineLevel="0" collapsed="false">
      <c r="A116" s="524" t="n">
        <v>39904</v>
      </c>
      <c r="B116" s="519" t="n">
        <f aca="false">m1!C114</f>
        <v>0.165</v>
      </c>
      <c r="D116" s="524" t="n">
        <v>39904</v>
      </c>
      <c r="E116" s="519" t="n">
        <f aca="false">m1!K114</f>
        <v>0.185</v>
      </c>
      <c r="G116" s="524" t="n">
        <v>39904</v>
      </c>
      <c r="H116" s="519" t="n">
        <f aca="false">m1!O114</f>
        <v>0.165</v>
      </c>
      <c r="J116" s="524" t="n">
        <v>39904</v>
      </c>
      <c r="K116" s="519" t="n">
        <f aca="false">m1!N114</f>
        <v>0.205</v>
      </c>
      <c r="M116" s="524" t="n">
        <v>39904</v>
      </c>
      <c r="N116" s="519" t="n">
        <f aca="false">m1!H114</f>
        <v>0.165</v>
      </c>
      <c r="P116" s="524" t="n">
        <v>39904</v>
      </c>
      <c r="Q116" s="519" t="n">
        <f aca="false">m1!E114</f>
        <v>0.165</v>
      </c>
      <c r="S116" s="524" t="n">
        <v>39904</v>
      </c>
      <c r="T116" s="519" t="n">
        <f aca="false">B116</f>
        <v>0.165</v>
      </c>
      <c r="V116" s="524" t="n">
        <v>39904</v>
      </c>
      <c r="W116" s="519" t="n">
        <f aca="false">B116</f>
        <v>0.165</v>
      </c>
      <c r="Y116" s="524" t="n">
        <v>39904</v>
      </c>
      <c r="Z116" s="519" t="n">
        <f aca="false">m1!R114</f>
        <v>0.165</v>
      </c>
      <c r="AB116" s="524" t="n">
        <v>39904</v>
      </c>
      <c r="AC116" s="519" t="n">
        <f aca="false">m1!D114</f>
        <v>0.165</v>
      </c>
      <c r="AE116" s="524" t="n">
        <v>39904</v>
      </c>
      <c r="AF116" s="519" t="n">
        <f aca="false">m1!L114</f>
        <v>0.185</v>
      </c>
      <c r="AH116" s="524" t="n">
        <v>39904</v>
      </c>
      <c r="AI116" s="519" t="n">
        <f aca="false">m1!P114</f>
        <v>0.165</v>
      </c>
      <c r="AK116" s="524" t="n">
        <v>39904</v>
      </c>
      <c r="AL116" s="525" t="n">
        <f aca="false">m1!T114</f>
        <v>-0.035</v>
      </c>
      <c r="AM116" s="524" t="n">
        <v>39904</v>
      </c>
      <c r="AN116" s="519" t="n">
        <f aca="false">m1!J114</f>
        <v>0.165</v>
      </c>
      <c r="AO116" s="524" t="n">
        <v>39904</v>
      </c>
      <c r="AP116" s="525" t="n">
        <v>0</v>
      </c>
      <c r="AQ116" s="524" t="n">
        <v>39904</v>
      </c>
      <c r="AR116" s="519" t="n">
        <f aca="false">m1!F114</f>
        <v>0.13</v>
      </c>
      <c r="AS116" s="524" t="n">
        <v>39904</v>
      </c>
      <c r="AT116" s="525" t="n">
        <v>0</v>
      </c>
      <c r="AU116" s="524" t="n">
        <v>39904</v>
      </c>
      <c r="AV116" s="519" t="n">
        <f aca="false">m1!Q114</f>
        <v>0.165</v>
      </c>
      <c r="AW116" s="524" t="n">
        <v>39904</v>
      </c>
      <c r="AX116" s="525" t="n">
        <v>0.005</v>
      </c>
      <c r="AY116" s="524" t="n">
        <v>39904</v>
      </c>
      <c r="AZ116" s="519" t="n">
        <f aca="false">m1!M114</f>
        <v>0.185</v>
      </c>
      <c r="BA116" s="524" t="n">
        <v>39904</v>
      </c>
      <c r="BB116" s="525" t="n">
        <v>0.005</v>
      </c>
      <c r="BC116" s="524" t="n">
        <v>39904</v>
      </c>
      <c r="BD116" s="519" t="n">
        <f aca="false">m1!I114</f>
        <v>0.165</v>
      </c>
      <c r="BE116" s="524" t="n">
        <v>39904</v>
      </c>
      <c r="BF116" s="525" t="n">
        <v>0.005</v>
      </c>
      <c r="BG116" s="524" t="n">
        <v>39904</v>
      </c>
      <c r="BH116" s="525" t="n">
        <v>0</v>
      </c>
      <c r="BI116" s="524" t="n">
        <v>39904</v>
      </c>
      <c r="BJ116" s="519" t="n">
        <f aca="false">m1!U114</f>
        <v>0.02</v>
      </c>
      <c r="BK116" s="524" t="n">
        <v>39904</v>
      </c>
      <c r="BL116" s="525" t="n">
        <v>0</v>
      </c>
      <c r="BM116" s="524" t="n">
        <v>39904</v>
      </c>
      <c r="BN116" s="519" t="n">
        <f aca="false">m1!V114</f>
        <v>0.18</v>
      </c>
      <c r="BO116" s="524" t="n">
        <v>39904</v>
      </c>
      <c r="BP116" s="525" t="n">
        <v>0</v>
      </c>
    </row>
    <row r="117" customFormat="false" ht="11.25" hidden="false" customHeight="false" outlineLevel="0" collapsed="false">
      <c r="A117" s="524" t="n">
        <v>39934</v>
      </c>
      <c r="B117" s="519" t="n">
        <f aca="false">m1!C115</f>
        <v>0.165</v>
      </c>
      <c r="D117" s="524" t="n">
        <v>39934</v>
      </c>
      <c r="E117" s="519" t="n">
        <f aca="false">m1!K115</f>
        <v>0.185</v>
      </c>
      <c r="G117" s="524" t="n">
        <v>39934</v>
      </c>
      <c r="H117" s="519" t="n">
        <f aca="false">m1!O115</f>
        <v>0.165</v>
      </c>
      <c r="J117" s="524" t="n">
        <v>39934</v>
      </c>
      <c r="K117" s="519" t="n">
        <f aca="false">m1!N115</f>
        <v>0.205</v>
      </c>
      <c r="M117" s="524" t="n">
        <v>39934</v>
      </c>
      <c r="N117" s="519" t="n">
        <f aca="false">m1!H115</f>
        <v>0.165</v>
      </c>
      <c r="P117" s="524" t="n">
        <v>39934</v>
      </c>
      <c r="Q117" s="519" t="n">
        <f aca="false">m1!E115</f>
        <v>0.165</v>
      </c>
      <c r="S117" s="524" t="n">
        <v>39934</v>
      </c>
      <c r="T117" s="519" t="n">
        <f aca="false">B117</f>
        <v>0.165</v>
      </c>
      <c r="V117" s="524" t="n">
        <v>39934</v>
      </c>
      <c r="W117" s="519" t="n">
        <f aca="false">B117</f>
        <v>0.165</v>
      </c>
      <c r="Y117" s="524" t="n">
        <v>39934</v>
      </c>
      <c r="Z117" s="519" t="n">
        <f aca="false">m1!R115</f>
        <v>0.165</v>
      </c>
      <c r="AB117" s="524" t="n">
        <v>39934</v>
      </c>
      <c r="AC117" s="519" t="n">
        <f aca="false">m1!D115</f>
        <v>0.165</v>
      </c>
      <c r="AE117" s="524" t="n">
        <v>39934</v>
      </c>
      <c r="AF117" s="519" t="n">
        <f aca="false">m1!L115</f>
        <v>0.185</v>
      </c>
      <c r="AH117" s="524" t="n">
        <v>39934</v>
      </c>
      <c r="AI117" s="519" t="n">
        <f aca="false">m1!P115</f>
        <v>0.165</v>
      </c>
      <c r="AK117" s="524" t="n">
        <v>39934</v>
      </c>
      <c r="AL117" s="525" t="n">
        <f aca="false">m1!T115</f>
        <v>-0.035</v>
      </c>
      <c r="AM117" s="524" t="n">
        <v>39934</v>
      </c>
      <c r="AN117" s="519" t="n">
        <f aca="false">m1!J115</f>
        <v>0.165</v>
      </c>
      <c r="AO117" s="524" t="n">
        <v>39934</v>
      </c>
      <c r="AP117" s="525" t="n">
        <v>0</v>
      </c>
      <c r="AQ117" s="524" t="n">
        <v>39934</v>
      </c>
      <c r="AR117" s="519" t="n">
        <f aca="false">m1!F115</f>
        <v>0.13</v>
      </c>
      <c r="AS117" s="524" t="n">
        <v>39934</v>
      </c>
      <c r="AT117" s="525" t="n">
        <v>0</v>
      </c>
      <c r="AU117" s="524" t="n">
        <v>39934</v>
      </c>
      <c r="AV117" s="519" t="n">
        <f aca="false">m1!Q115</f>
        <v>0.165</v>
      </c>
      <c r="AW117" s="524" t="n">
        <v>39934</v>
      </c>
      <c r="AX117" s="525" t="n">
        <v>0.005</v>
      </c>
      <c r="AY117" s="524" t="n">
        <v>39934</v>
      </c>
      <c r="AZ117" s="519" t="n">
        <f aca="false">m1!M115</f>
        <v>0.185</v>
      </c>
      <c r="BA117" s="524" t="n">
        <v>39934</v>
      </c>
      <c r="BB117" s="525" t="n">
        <v>0.005</v>
      </c>
      <c r="BC117" s="524" t="n">
        <v>39934</v>
      </c>
      <c r="BD117" s="519" t="n">
        <f aca="false">m1!I115</f>
        <v>0.165</v>
      </c>
      <c r="BE117" s="524" t="n">
        <v>39934</v>
      </c>
      <c r="BF117" s="525" t="n">
        <v>0.005</v>
      </c>
      <c r="BG117" s="524" t="n">
        <v>39934</v>
      </c>
      <c r="BH117" s="525" t="n">
        <v>0</v>
      </c>
      <c r="BI117" s="524" t="n">
        <v>39934</v>
      </c>
      <c r="BJ117" s="519" t="n">
        <f aca="false">m1!U115</f>
        <v>0.02</v>
      </c>
      <c r="BK117" s="524" t="n">
        <v>39934</v>
      </c>
      <c r="BL117" s="525" t="n">
        <v>0</v>
      </c>
      <c r="BM117" s="524" t="n">
        <v>39934</v>
      </c>
      <c r="BN117" s="519" t="n">
        <f aca="false">m1!V115</f>
        <v>0.17</v>
      </c>
      <c r="BO117" s="524" t="n">
        <v>39934</v>
      </c>
      <c r="BP117" s="525" t="n">
        <v>0</v>
      </c>
    </row>
    <row r="118" customFormat="false" ht="11.25" hidden="false" customHeight="false" outlineLevel="0" collapsed="false">
      <c r="A118" s="524" t="n">
        <v>39965</v>
      </c>
      <c r="B118" s="519" t="n">
        <f aca="false">m1!C116</f>
        <v>0.165</v>
      </c>
      <c r="D118" s="524" t="n">
        <v>39965</v>
      </c>
      <c r="E118" s="519" t="n">
        <f aca="false">m1!K116</f>
        <v>0.185</v>
      </c>
      <c r="G118" s="524" t="n">
        <v>39965</v>
      </c>
      <c r="H118" s="519" t="n">
        <f aca="false">m1!O116</f>
        <v>0.165</v>
      </c>
      <c r="J118" s="524" t="n">
        <v>39965</v>
      </c>
      <c r="K118" s="519" t="n">
        <f aca="false">m1!N116</f>
        <v>0.205</v>
      </c>
      <c r="M118" s="524" t="n">
        <v>39965</v>
      </c>
      <c r="N118" s="519" t="n">
        <f aca="false">m1!H116</f>
        <v>0.165</v>
      </c>
      <c r="P118" s="524" t="n">
        <v>39965</v>
      </c>
      <c r="Q118" s="519" t="n">
        <f aca="false">m1!E116</f>
        <v>0.165</v>
      </c>
      <c r="S118" s="524" t="n">
        <v>39965</v>
      </c>
      <c r="T118" s="519" t="n">
        <f aca="false">B118</f>
        <v>0.165</v>
      </c>
      <c r="V118" s="524" t="n">
        <v>39965</v>
      </c>
      <c r="W118" s="519" t="n">
        <f aca="false">B118</f>
        <v>0.165</v>
      </c>
      <c r="Y118" s="524" t="n">
        <v>39965</v>
      </c>
      <c r="Z118" s="519" t="n">
        <f aca="false">m1!R116</f>
        <v>0.165</v>
      </c>
      <c r="AB118" s="524" t="n">
        <v>39965</v>
      </c>
      <c r="AC118" s="519" t="n">
        <f aca="false">m1!D116</f>
        <v>0.165</v>
      </c>
      <c r="AE118" s="524" t="n">
        <v>39965</v>
      </c>
      <c r="AF118" s="519" t="n">
        <f aca="false">m1!L116</f>
        <v>0.185</v>
      </c>
      <c r="AH118" s="524" t="n">
        <v>39965</v>
      </c>
      <c r="AI118" s="519" t="n">
        <f aca="false">m1!P116</f>
        <v>0.165</v>
      </c>
      <c r="AK118" s="524" t="n">
        <v>39965</v>
      </c>
      <c r="AL118" s="525" t="n">
        <f aca="false">m1!T116</f>
        <v>-0.035</v>
      </c>
      <c r="AM118" s="524" t="n">
        <v>39965</v>
      </c>
      <c r="AN118" s="519" t="n">
        <f aca="false">m1!J116</f>
        <v>0.165</v>
      </c>
      <c r="AO118" s="524" t="n">
        <v>39965</v>
      </c>
      <c r="AP118" s="525" t="n">
        <v>0</v>
      </c>
      <c r="AQ118" s="524" t="n">
        <v>39965</v>
      </c>
      <c r="AR118" s="519" t="n">
        <f aca="false">m1!F116</f>
        <v>0.13</v>
      </c>
      <c r="AS118" s="524" t="n">
        <v>39965</v>
      </c>
      <c r="AT118" s="525" t="n">
        <v>0</v>
      </c>
      <c r="AU118" s="524" t="n">
        <v>39965</v>
      </c>
      <c r="AV118" s="519" t="n">
        <f aca="false">m1!Q116</f>
        <v>0.165</v>
      </c>
      <c r="AW118" s="524" t="n">
        <v>39965</v>
      </c>
      <c r="AX118" s="525" t="n">
        <v>0.005</v>
      </c>
      <c r="AY118" s="524" t="n">
        <v>39965</v>
      </c>
      <c r="AZ118" s="519" t="n">
        <f aca="false">m1!M116</f>
        <v>0.185</v>
      </c>
      <c r="BA118" s="524" t="n">
        <v>39965</v>
      </c>
      <c r="BB118" s="525" t="n">
        <v>0.005</v>
      </c>
      <c r="BC118" s="524" t="n">
        <v>39965</v>
      </c>
      <c r="BD118" s="519" t="n">
        <f aca="false">m1!I116</f>
        <v>0.165</v>
      </c>
      <c r="BE118" s="524" t="n">
        <v>39965</v>
      </c>
      <c r="BF118" s="525" t="n">
        <v>0.005</v>
      </c>
      <c r="BG118" s="524" t="n">
        <v>39965</v>
      </c>
      <c r="BH118" s="525" t="n">
        <v>0</v>
      </c>
      <c r="BI118" s="524" t="n">
        <v>39965</v>
      </c>
      <c r="BJ118" s="519" t="n">
        <f aca="false">m1!U116</f>
        <v>0.02</v>
      </c>
      <c r="BK118" s="524" t="n">
        <v>39965</v>
      </c>
      <c r="BL118" s="525" t="n">
        <v>0</v>
      </c>
      <c r="BM118" s="524" t="n">
        <v>39965</v>
      </c>
      <c r="BN118" s="519" t="n">
        <f aca="false">m1!V116</f>
        <v>0.165</v>
      </c>
      <c r="BO118" s="524" t="n">
        <v>39965</v>
      </c>
      <c r="BP118" s="525" t="n">
        <v>0</v>
      </c>
    </row>
    <row r="119" customFormat="false" ht="11.25" hidden="false" customHeight="false" outlineLevel="0" collapsed="false">
      <c r="A119" s="524" t="n">
        <v>39995</v>
      </c>
      <c r="B119" s="519" t="n">
        <f aca="false">m1!C117</f>
        <v>0.165</v>
      </c>
      <c r="D119" s="524" t="n">
        <v>39995</v>
      </c>
      <c r="E119" s="519" t="n">
        <f aca="false">m1!K117</f>
        <v>0.185</v>
      </c>
      <c r="G119" s="524" t="n">
        <v>39995</v>
      </c>
      <c r="H119" s="519" t="n">
        <f aca="false">m1!O117</f>
        <v>0.165</v>
      </c>
      <c r="J119" s="524" t="n">
        <v>39995</v>
      </c>
      <c r="K119" s="519" t="n">
        <f aca="false">m1!N117</f>
        <v>0.205</v>
      </c>
      <c r="M119" s="524" t="n">
        <v>39995</v>
      </c>
      <c r="N119" s="519" t="n">
        <f aca="false">m1!H117</f>
        <v>0.165</v>
      </c>
      <c r="P119" s="524" t="n">
        <v>39995</v>
      </c>
      <c r="Q119" s="519" t="n">
        <f aca="false">m1!E117</f>
        <v>0.165</v>
      </c>
      <c r="S119" s="524" t="n">
        <v>39995</v>
      </c>
      <c r="T119" s="519" t="n">
        <f aca="false">B119</f>
        <v>0.165</v>
      </c>
      <c r="V119" s="524" t="n">
        <v>39995</v>
      </c>
      <c r="W119" s="519" t="n">
        <f aca="false">B119</f>
        <v>0.165</v>
      </c>
      <c r="Y119" s="524" t="n">
        <v>39995</v>
      </c>
      <c r="Z119" s="519" t="n">
        <f aca="false">m1!R117</f>
        <v>0.165</v>
      </c>
      <c r="AB119" s="524" t="n">
        <v>39995</v>
      </c>
      <c r="AC119" s="519" t="n">
        <f aca="false">m1!D117</f>
        <v>0.165</v>
      </c>
      <c r="AE119" s="524" t="n">
        <v>39995</v>
      </c>
      <c r="AF119" s="519" t="n">
        <f aca="false">m1!L117</f>
        <v>0.185</v>
      </c>
      <c r="AH119" s="524" t="n">
        <v>39995</v>
      </c>
      <c r="AI119" s="519" t="n">
        <f aca="false">m1!P117</f>
        <v>0.165</v>
      </c>
      <c r="AK119" s="524" t="n">
        <v>39995</v>
      </c>
      <c r="AL119" s="525" t="n">
        <f aca="false">m1!T117</f>
        <v>-0.035</v>
      </c>
      <c r="AM119" s="524" t="n">
        <v>39995</v>
      </c>
      <c r="AN119" s="519" t="n">
        <f aca="false">m1!J117</f>
        <v>0.165</v>
      </c>
      <c r="AO119" s="524" t="n">
        <v>39995</v>
      </c>
      <c r="AP119" s="525" t="n">
        <v>0</v>
      </c>
      <c r="AQ119" s="524" t="n">
        <v>39995</v>
      </c>
      <c r="AR119" s="519" t="n">
        <f aca="false">m1!F117</f>
        <v>0.13</v>
      </c>
      <c r="AS119" s="524" t="n">
        <v>39995</v>
      </c>
      <c r="AT119" s="525" t="n">
        <v>0</v>
      </c>
      <c r="AU119" s="524" t="n">
        <v>39995</v>
      </c>
      <c r="AV119" s="519" t="n">
        <f aca="false">m1!Q117</f>
        <v>0.165</v>
      </c>
      <c r="AW119" s="524" t="n">
        <v>39995</v>
      </c>
      <c r="AX119" s="525" t="n">
        <v>0.005</v>
      </c>
      <c r="AY119" s="524" t="n">
        <v>39995</v>
      </c>
      <c r="AZ119" s="519" t="n">
        <f aca="false">m1!M117</f>
        <v>0.185</v>
      </c>
      <c r="BA119" s="524" t="n">
        <v>39995</v>
      </c>
      <c r="BB119" s="525" t="n">
        <v>0.005</v>
      </c>
      <c r="BC119" s="524" t="n">
        <v>39995</v>
      </c>
      <c r="BD119" s="519" t="n">
        <f aca="false">m1!I117</f>
        <v>0.165</v>
      </c>
      <c r="BE119" s="524" t="n">
        <v>39995</v>
      </c>
      <c r="BF119" s="525" t="n">
        <v>0.005</v>
      </c>
      <c r="BG119" s="524" t="n">
        <v>39995</v>
      </c>
      <c r="BH119" s="525" t="n">
        <v>0</v>
      </c>
      <c r="BI119" s="524" t="n">
        <v>39995</v>
      </c>
      <c r="BJ119" s="519" t="n">
        <f aca="false">m1!U117</f>
        <v>0.02</v>
      </c>
      <c r="BK119" s="524" t="n">
        <v>39995</v>
      </c>
      <c r="BL119" s="525" t="n">
        <v>0</v>
      </c>
      <c r="BM119" s="524" t="n">
        <v>39995</v>
      </c>
      <c r="BN119" s="519" t="n">
        <f aca="false">m1!V117</f>
        <v>0.155</v>
      </c>
      <c r="BO119" s="524" t="n">
        <v>39995</v>
      </c>
      <c r="BP119" s="525" t="n">
        <v>0</v>
      </c>
    </row>
    <row r="120" customFormat="false" ht="11.25" hidden="false" customHeight="false" outlineLevel="0" collapsed="false">
      <c r="A120" s="524" t="n">
        <v>40026</v>
      </c>
      <c r="B120" s="519" t="n">
        <f aca="false">m1!C118</f>
        <v>0.165</v>
      </c>
      <c r="D120" s="524" t="n">
        <v>40026</v>
      </c>
      <c r="E120" s="519" t="n">
        <f aca="false">m1!K118</f>
        <v>0.185</v>
      </c>
      <c r="G120" s="524" t="n">
        <v>40026</v>
      </c>
      <c r="H120" s="519" t="n">
        <f aca="false">m1!O118</f>
        <v>0.165</v>
      </c>
      <c r="J120" s="524" t="n">
        <v>40026</v>
      </c>
      <c r="K120" s="519" t="n">
        <f aca="false">m1!N118</f>
        <v>0.205</v>
      </c>
      <c r="M120" s="524" t="n">
        <v>40026</v>
      </c>
      <c r="N120" s="519" t="n">
        <f aca="false">m1!H118</f>
        <v>0.165</v>
      </c>
      <c r="P120" s="524" t="n">
        <v>40026</v>
      </c>
      <c r="Q120" s="519" t="n">
        <f aca="false">m1!E118</f>
        <v>0.165</v>
      </c>
      <c r="S120" s="524" t="n">
        <v>40026</v>
      </c>
      <c r="T120" s="519" t="n">
        <f aca="false">B120</f>
        <v>0.165</v>
      </c>
      <c r="V120" s="524" t="n">
        <v>40026</v>
      </c>
      <c r="W120" s="519" t="n">
        <f aca="false">B120</f>
        <v>0.165</v>
      </c>
      <c r="Y120" s="524" t="n">
        <v>40026</v>
      </c>
      <c r="Z120" s="519" t="n">
        <f aca="false">m1!R118</f>
        <v>0.165</v>
      </c>
      <c r="AB120" s="524" t="n">
        <v>40026</v>
      </c>
      <c r="AC120" s="519" t="n">
        <f aca="false">m1!D118</f>
        <v>0.165</v>
      </c>
      <c r="AE120" s="524" t="n">
        <v>40026</v>
      </c>
      <c r="AF120" s="519" t="n">
        <f aca="false">m1!L118</f>
        <v>0.185</v>
      </c>
      <c r="AH120" s="524" t="n">
        <v>40026</v>
      </c>
      <c r="AI120" s="519" t="n">
        <f aca="false">m1!P118</f>
        <v>0.165</v>
      </c>
      <c r="AK120" s="524" t="n">
        <v>40026</v>
      </c>
      <c r="AL120" s="525" t="n">
        <f aca="false">m1!T118</f>
        <v>-0.035</v>
      </c>
      <c r="AM120" s="524" t="n">
        <v>40026</v>
      </c>
      <c r="AN120" s="519" t="n">
        <f aca="false">m1!J118</f>
        <v>0.165</v>
      </c>
      <c r="AO120" s="524" t="n">
        <v>40026</v>
      </c>
      <c r="AP120" s="525" t="n">
        <v>0</v>
      </c>
      <c r="AQ120" s="524" t="n">
        <v>40026</v>
      </c>
      <c r="AR120" s="519" t="n">
        <f aca="false">m1!F118</f>
        <v>0.13</v>
      </c>
      <c r="AS120" s="524" t="n">
        <v>40026</v>
      </c>
      <c r="AT120" s="525" t="n">
        <v>0</v>
      </c>
      <c r="AU120" s="524" t="n">
        <v>40026</v>
      </c>
      <c r="AV120" s="519" t="n">
        <f aca="false">m1!Q118</f>
        <v>0.165</v>
      </c>
      <c r="AW120" s="524" t="n">
        <v>40026</v>
      </c>
      <c r="AX120" s="525" t="n">
        <v>0.005</v>
      </c>
      <c r="AY120" s="524" t="n">
        <v>40026</v>
      </c>
      <c r="AZ120" s="519" t="n">
        <f aca="false">m1!M118</f>
        <v>0.185</v>
      </c>
      <c r="BA120" s="524" t="n">
        <v>40026</v>
      </c>
      <c r="BB120" s="525" t="n">
        <v>0.005</v>
      </c>
      <c r="BC120" s="524" t="n">
        <v>40026</v>
      </c>
      <c r="BD120" s="519" t="n">
        <f aca="false">m1!I118</f>
        <v>0.165</v>
      </c>
      <c r="BE120" s="524" t="n">
        <v>40026</v>
      </c>
      <c r="BF120" s="525" t="n">
        <v>0.005</v>
      </c>
      <c r="BG120" s="524" t="n">
        <v>40026</v>
      </c>
      <c r="BH120" s="525" t="n">
        <v>0</v>
      </c>
      <c r="BI120" s="524" t="n">
        <v>40026</v>
      </c>
      <c r="BJ120" s="519" t="n">
        <f aca="false">m1!U118</f>
        <v>0.02</v>
      </c>
      <c r="BK120" s="524" t="n">
        <v>40026</v>
      </c>
      <c r="BL120" s="525" t="n">
        <v>0</v>
      </c>
      <c r="BM120" s="524" t="n">
        <v>40026</v>
      </c>
      <c r="BN120" s="519" t="n">
        <f aca="false">m1!V118</f>
        <v>0.1525</v>
      </c>
      <c r="BO120" s="524" t="n">
        <v>40026</v>
      </c>
      <c r="BP120" s="525" t="n">
        <v>0</v>
      </c>
    </row>
    <row r="121" customFormat="false" ht="11.25" hidden="false" customHeight="false" outlineLevel="0" collapsed="false">
      <c r="A121" s="524" t="n">
        <v>40057</v>
      </c>
      <c r="B121" s="519" t="n">
        <f aca="false">m1!C119</f>
        <v>0.165</v>
      </c>
      <c r="D121" s="524" t="n">
        <v>40057</v>
      </c>
      <c r="E121" s="519" t="n">
        <f aca="false">m1!K119</f>
        <v>0.185</v>
      </c>
      <c r="G121" s="524" t="n">
        <v>40057</v>
      </c>
      <c r="H121" s="519" t="n">
        <f aca="false">m1!O119</f>
        <v>0.165</v>
      </c>
      <c r="J121" s="524" t="n">
        <v>40057</v>
      </c>
      <c r="K121" s="519" t="n">
        <f aca="false">m1!N119</f>
        <v>0.205</v>
      </c>
      <c r="M121" s="524" t="n">
        <v>40057</v>
      </c>
      <c r="N121" s="519" t="n">
        <f aca="false">m1!H119</f>
        <v>0.165</v>
      </c>
      <c r="P121" s="524" t="n">
        <v>40057</v>
      </c>
      <c r="Q121" s="519" t="n">
        <f aca="false">m1!E119</f>
        <v>0.165</v>
      </c>
      <c r="S121" s="524" t="n">
        <v>40057</v>
      </c>
      <c r="T121" s="519" t="n">
        <f aca="false">B121</f>
        <v>0.165</v>
      </c>
      <c r="V121" s="524" t="n">
        <v>40057</v>
      </c>
      <c r="W121" s="519" t="n">
        <f aca="false">B121</f>
        <v>0.165</v>
      </c>
      <c r="Y121" s="524" t="n">
        <v>40057</v>
      </c>
      <c r="Z121" s="519" t="n">
        <f aca="false">m1!R119</f>
        <v>0.165</v>
      </c>
      <c r="AB121" s="524" t="n">
        <v>40057</v>
      </c>
      <c r="AC121" s="519" t="n">
        <f aca="false">m1!D119</f>
        <v>0.165</v>
      </c>
      <c r="AE121" s="524" t="n">
        <v>40057</v>
      </c>
      <c r="AF121" s="519" t="n">
        <f aca="false">m1!L119</f>
        <v>0.185</v>
      </c>
      <c r="AH121" s="524" t="n">
        <v>40057</v>
      </c>
      <c r="AI121" s="519" t="n">
        <f aca="false">m1!P119</f>
        <v>0.165</v>
      </c>
      <c r="AK121" s="524" t="n">
        <v>40057</v>
      </c>
      <c r="AL121" s="525" t="n">
        <f aca="false">m1!T119</f>
        <v>-0.035</v>
      </c>
      <c r="AM121" s="524" t="n">
        <v>40057</v>
      </c>
      <c r="AN121" s="519" t="n">
        <f aca="false">m1!J119</f>
        <v>0.165</v>
      </c>
      <c r="AO121" s="524" t="n">
        <v>40057</v>
      </c>
      <c r="AP121" s="525" t="n">
        <v>0</v>
      </c>
      <c r="AQ121" s="524" t="n">
        <v>40057</v>
      </c>
      <c r="AR121" s="519" t="n">
        <f aca="false">m1!F119</f>
        <v>0.13</v>
      </c>
      <c r="AS121" s="524" t="n">
        <v>40057</v>
      </c>
      <c r="AT121" s="525" t="n">
        <v>0</v>
      </c>
      <c r="AU121" s="524" t="n">
        <v>40057</v>
      </c>
      <c r="AV121" s="519" t="n">
        <f aca="false">m1!Q119</f>
        <v>0.165</v>
      </c>
      <c r="AW121" s="524" t="n">
        <v>40057</v>
      </c>
      <c r="AX121" s="525" t="n">
        <v>0.005</v>
      </c>
      <c r="AY121" s="524" t="n">
        <v>40057</v>
      </c>
      <c r="AZ121" s="519" t="n">
        <f aca="false">m1!M119</f>
        <v>0.185</v>
      </c>
      <c r="BA121" s="524" t="n">
        <v>40057</v>
      </c>
      <c r="BB121" s="525" t="n">
        <v>0.005</v>
      </c>
      <c r="BC121" s="524" t="n">
        <v>40057</v>
      </c>
      <c r="BD121" s="519" t="n">
        <f aca="false">m1!I119</f>
        <v>0.165</v>
      </c>
      <c r="BE121" s="524" t="n">
        <v>40057</v>
      </c>
      <c r="BF121" s="525" t="n">
        <v>0.005</v>
      </c>
      <c r="BG121" s="524" t="n">
        <v>40057</v>
      </c>
      <c r="BH121" s="525" t="n">
        <v>0</v>
      </c>
      <c r="BI121" s="524" t="n">
        <v>40057</v>
      </c>
      <c r="BJ121" s="519" t="n">
        <f aca="false">m1!U119</f>
        <v>0.02</v>
      </c>
      <c r="BK121" s="524" t="n">
        <v>40057</v>
      </c>
      <c r="BL121" s="525" t="n">
        <v>0</v>
      </c>
      <c r="BM121" s="524" t="n">
        <v>40057</v>
      </c>
      <c r="BN121" s="519" t="n">
        <f aca="false">m1!V119</f>
        <v>0.15</v>
      </c>
      <c r="BO121" s="524" t="n">
        <v>40057</v>
      </c>
      <c r="BP121" s="525" t="n">
        <v>0</v>
      </c>
    </row>
    <row r="122" customFormat="false" ht="11.25" hidden="false" customHeight="false" outlineLevel="0" collapsed="false">
      <c r="A122" s="524" t="n">
        <v>40087</v>
      </c>
      <c r="B122" s="519" t="n">
        <f aca="false">m1!C120</f>
        <v>0.165</v>
      </c>
      <c r="D122" s="524" t="n">
        <v>40087</v>
      </c>
      <c r="E122" s="519" t="n">
        <f aca="false">m1!K120</f>
        <v>0.185</v>
      </c>
      <c r="G122" s="524" t="n">
        <v>40087</v>
      </c>
      <c r="H122" s="519" t="n">
        <f aca="false">m1!O120</f>
        <v>0.165</v>
      </c>
      <c r="J122" s="524" t="n">
        <v>40087</v>
      </c>
      <c r="K122" s="519" t="n">
        <f aca="false">m1!N120</f>
        <v>0.205</v>
      </c>
      <c r="M122" s="524" t="n">
        <v>40087</v>
      </c>
      <c r="N122" s="519" t="n">
        <f aca="false">m1!H120</f>
        <v>0.165</v>
      </c>
      <c r="P122" s="524" t="n">
        <v>40087</v>
      </c>
      <c r="Q122" s="519" t="n">
        <f aca="false">m1!E120</f>
        <v>0.165</v>
      </c>
      <c r="S122" s="524" t="n">
        <v>40087</v>
      </c>
      <c r="T122" s="519" t="n">
        <f aca="false">B122</f>
        <v>0.165</v>
      </c>
      <c r="V122" s="524" t="n">
        <v>40087</v>
      </c>
      <c r="W122" s="519" t="n">
        <f aca="false">B122</f>
        <v>0.165</v>
      </c>
      <c r="Y122" s="524" t="n">
        <v>40087</v>
      </c>
      <c r="Z122" s="519" t="n">
        <f aca="false">m1!R120</f>
        <v>0.165</v>
      </c>
      <c r="AB122" s="524" t="n">
        <v>40087</v>
      </c>
      <c r="AC122" s="519" t="n">
        <f aca="false">m1!D120</f>
        <v>0.165</v>
      </c>
      <c r="AE122" s="524" t="n">
        <v>40087</v>
      </c>
      <c r="AF122" s="519" t="n">
        <f aca="false">m1!L120</f>
        <v>0.185</v>
      </c>
      <c r="AH122" s="524" t="n">
        <v>40087</v>
      </c>
      <c r="AI122" s="519" t="n">
        <f aca="false">m1!P120</f>
        <v>0.165</v>
      </c>
      <c r="AK122" s="524" t="n">
        <v>40087</v>
      </c>
      <c r="AL122" s="525" t="n">
        <f aca="false">m1!T120</f>
        <v>-0.035</v>
      </c>
      <c r="AM122" s="524" t="n">
        <v>40087</v>
      </c>
      <c r="AN122" s="519" t="n">
        <f aca="false">m1!J120</f>
        <v>0.165</v>
      </c>
      <c r="AO122" s="524" t="n">
        <v>40087</v>
      </c>
      <c r="AP122" s="525" t="n">
        <v>0</v>
      </c>
      <c r="AQ122" s="524" t="n">
        <v>40087</v>
      </c>
      <c r="AR122" s="519" t="n">
        <f aca="false">m1!F120</f>
        <v>0.13</v>
      </c>
      <c r="AS122" s="524" t="n">
        <v>40087</v>
      </c>
      <c r="AT122" s="525" t="n">
        <v>0</v>
      </c>
      <c r="AU122" s="524" t="n">
        <v>40087</v>
      </c>
      <c r="AV122" s="519" t="n">
        <f aca="false">m1!Q120</f>
        <v>0.165</v>
      </c>
      <c r="AW122" s="524" t="n">
        <v>40087</v>
      </c>
      <c r="AX122" s="525" t="n">
        <v>0.005</v>
      </c>
      <c r="AY122" s="524" t="n">
        <v>40087</v>
      </c>
      <c r="AZ122" s="519" t="n">
        <f aca="false">m1!M120</f>
        <v>0.185</v>
      </c>
      <c r="BA122" s="524" t="n">
        <v>40087</v>
      </c>
      <c r="BB122" s="525" t="n">
        <v>0.005</v>
      </c>
      <c r="BC122" s="524" t="n">
        <v>40087</v>
      </c>
      <c r="BD122" s="519" t="n">
        <f aca="false">m1!I120</f>
        <v>0.165</v>
      </c>
      <c r="BE122" s="524" t="n">
        <v>40087</v>
      </c>
      <c r="BF122" s="525" t="n">
        <v>0.005</v>
      </c>
      <c r="BG122" s="524" t="n">
        <v>40087</v>
      </c>
      <c r="BH122" s="525" t="n">
        <v>0</v>
      </c>
      <c r="BI122" s="524" t="n">
        <v>40087</v>
      </c>
      <c r="BJ122" s="519" t="n">
        <f aca="false">m1!U120</f>
        <v>0.02</v>
      </c>
      <c r="BK122" s="524" t="n">
        <v>40087</v>
      </c>
      <c r="BL122" s="525" t="n">
        <v>0</v>
      </c>
      <c r="BM122" s="524" t="n">
        <v>40087</v>
      </c>
      <c r="BN122" s="519" t="n">
        <f aca="false">m1!V120</f>
        <v>0.165</v>
      </c>
      <c r="BO122" s="524" t="n">
        <v>40087</v>
      </c>
      <c r="BP122" s="525" t="n">
        <v>0</v>
      </c>
    </row>
    <row r="123" customFormat="false" ht="11.25" hidden="false" customHeight="false" outlineLevel="0" collapsed="false">
      <c r="A123" s="524" t="n">
        <v>40118</v>
      </c>
      <c r="B123" s="519" t="n">
        <f aca="false">m1!C121</f>
        <v>0.295</v>
      </c>
      <c r="D123" s="524" t="n">
        <v>40118</v>
      </c>
      <c r="E123" s="519" t="n">
        <f aca="false">m1!K121</f>
        <v>0.415</v>
      </c>
      <c r="G123" s="524" t="n">
        <v>40118</v>
      </c>
      <c r="H123" s="519" t="n">
        <f aca="false">m1!O121</f>
        <v>0.515</v>
      </c>
      <c r="J123" s="524" t="n">
        <v>40118</v>
      </c>
      <c r="K123" s="519" t="n">
        <f aca="false">m1!N121</f>
        <v>0.445</v>
      </c>
      <c r="M123" s="524" t="n">
        <v>40118</v>
      </c>
      <c r="N123" s="519" t="n">
        <f aca="false">m1!H121</f>
        <v>0.405</v>
      </c>
      <c r="P123" s="524" t="n">
        <v>40118</v>
      </c>
      <c r="Q123" s="519" t="n">
        <f aca="false">m1!E121</f>
        <v>0.295</v>
      </c>
      <c r="S123" s="524" t="n">
        <v>40118</v>
      </c>
      <c r="T123" s="519" t="n">
        <f aca="false">B123</f>
        <v>0.295</v>
      </c>
      <c r="V123" s="524" t="n">
        <v>40118</v>
      </c>
      <c r="W123" s="519" t="n">
        <f aca="false">B123</f>
        <v>0.295</v>
      </c>
      <c r="Y123" s="524" t="n">
        <v>40118</v>
      </c>
      <c r="Z123" s="519" t="n">
        <f aca="false">m1!R121</f>
        <v>0.535</v>
      </c>
      <c r="AB123" s="524" t="n">
        <v>40118</v>
      </c>
      <c r="AC123" s="519" t="n">
        <f aca="false">m1!D121</f>
        <v>0.295</v>
      </c>
      <c r="AE123" s="524" t="n">
        <v>40118</v>
      </c>
      <c r="AF123" s="519" t="n">
        <f aca="false">m1!L121</f>
        <v>0.415</v>
      </c>
      <c r="AH123" s="524" t="n">
        <v>40118</v>
      </c>
      <c r="AI123" s="519" t="n">
        <f aca="false">m1!P121</f>
        <v>0.515</v>
      </c>
      <c r="AK123" s="524" t="n">
        <v>40118</v>
      </c>
      <c r="AL123" s="525" t="n">
        <f aca="false">m1!T121</f>
        <v>0.135</v>
      </c>
      <c r="AM123" s="524" t="n">
        <v>40118</v>
      </c>
      <c r="AN123" s="519" t="n">
        <f aca="false">m1!J121</f>
        <v>0.405</v>
      </c>
      <c r="AO123" s="524" t="n">
        <v>40118</v>
      </c>
      <c r="AP123" s="525" t="n">
        <v>0</v>
      </c>
      <c r="AQ123" s="524" t="n">
        <v>40118</v>
      </c>
      <c r="AR123" s="519" t="n">
        <f aca="false">m1!F121</f>
        <v>0.26</v>
      </c>
      <c r="AS123" s="524" t="n">
        <v>40118</v>
      </c>
      <c r="AT123" s="525" t="n">
        <v>0</v>
      </c>
      <c r="AU123" s="524" t="n">
        <v>40118</v>
      </c>
      <c r="AV123" s="519" t="n">
        <f aca="false">m1!Q121</f>
        <v>0.515</v>
      </c>
      <c r="AW123" s="524" t="n">
        <v>40118</v>
      </c>
      <c r="AX123" s="525" t="n">
        <v>0.005</v>
      </c>
      <c r="AY123" s="524" t="n">
        <v>40118</v>
      </c>
      <c r="AZ123" s="519" t="n">
        <f aca="false">m1!M121</f>
        <v>0.415</v>
      </c>
      <c r="BA123" s="524" t="n">
        <v>40118</v>
      </c>
      <c r="BB123" s="525" t="n">
        <v>0.005</v>
      </c>
      <c r="BC123" s="524" t="n">
        <v>40118</v>
      </c>
      <c r="BD123" s="519" t="n">
        <f aca="false">m1!I121</f>
        <v>0.405</v>
      </c>
      <c r="BE123" s="524" t="n">
        <v>40118</v>
      </c>
      <c r="BF123" s="525" t="n">
        <v>0.005</v>
      </c>
      <c r="BG123" s="524" t="n">
        <v>40118</v>
      </c>
      <c r="BH123" s="525" t="n">
        <v>0</v>
      </c>
      <c r="BI123" s="524" t="n">
        <v>40118</v>
      </c>
      <c r="BJ123" s="519" t="n">
        <f aca="false">m1!U121</f>
        <v>0.19</v>
      </c>
      <c r="BK123" s="524" t="n">
        <v>40118</v>
      </c>
      <c r="BL123" s="525" t="n">
        <v>0</v>
      </c>
      <c r="BM123" s="524" t="n">
        <v>40118</v>
      </c>
      <c r="BN123" s="519" t="n">
        <f aca="false">m1!V121</f>
        <v>0.249288</v>
      </c>
      <c r="BO123" s="524" t="n">
        <v>40118</v>
      </c>
      <c r="BP123" s="525" t="n">
        <v>0</v>
      </c>
    </row>
    <row r="124" customFormat="false" ht="11.25" hidden="false" customHeight="false" outlineLevel="0" collapsed="false">
      <c r="A124" s="524" t="n">
        <v>40148</v>
      </c>
      <c r="B124" s="519" t="n">
        <f aca="false">m1!C122</f>
        <v>0.315</v>
      </c>
      <c r="D124" s="524" t="n">
        <v>40148</v>
      </c>
      <c r="E124" s="519" t="n">
        <f aca="false">m1!K122</f>
        <v>0.435</v>
      </c>
      <c r="G124" s="524" t="n">
        <v>40148</v>
      </c>
      <c r="H124" s="519" t="n">
        <f aca="false">m1!O122</f>
        <v>0.535</v>
      </c>
      <c r="J124" s="524" t="n">
        <v>40148</v>
      </c>
      <c r="K124" s="519" t="n">
        <f aca="false">m1!N122</f>
        <v>0.465</v>
      </c>
      <c r="M124" s="524" t="n">
        <v>40148</v>
      </c>
      <c r="N124" s="519" t="n">
        <f aca="false">m1!H122</f>
        <v>0.425</v>
      </c>
      <c r="P124" s="524" t="n">
        <v>40148</v>
      </c>
      <c r="Q124" s="519" t="n">
        <f aca="false">m1!E122</f>
        <v>0.315</v>
      </c>
      <c r="S124" s="524" t="n">
        <v>40148</v>
      </c>
      <c r="T124" s="519" t="n">
        <f aca="false">B124</f>
        <v>0.315</v>
      </c>
      <c r="V124" s="524" t="n">
        <v>40148</v>
      </c>
      <c r="W124" s="519" t="n">
        <f aca="false">B124</f>
        <v>0.315</v>
      </c>
      <c r="Y124" s="524" t="n">
        <v>40148</v>
      </c>
      <c r="Z124" s="519" t="n">
        <f aca="false">m1!R122</f>
        <v>0.555</v>
      </c>
      <c r="AB124" s="524" t="n">
        <v>40148</v>
      </c>
      <c r="AC124" s="519" t="n">
        <f aca="false">m1!D122</f>
        <v>0.315</v>
      </c>
      <c r="AE124" s="524" t="n">
        <v>40148</v>
      </c>
      <c r="AF124" s="519" t="n">
        <f aca="false">m1!L122</f>
        <v>0.435</v>
      </c>
      <c r="AH124" s="524" t="n">
        <v>40148</v>
      </c>
      <c r="AI124" s="519" t="n">
        <f aca="false">m1!P122</f>
        <v>0.535</v>
      </c>
      <c r="AK124" s="524" t="n">
        <v>40148</v>
      </c>
      <c r="AL124" s="525" t="n">
        <f aca="false">m1!T122</f>
        <v>0.155</v>
      </c>
      <c r="AM124" s="524" t="n">
        <v>40148</v>
      </c>
      <c r="AN124" s="519" t="n">
        <f aca="false">m1!J122</f>
        <v>0.425</v>
      </c>
      <c r="AO124" s="524" t="n">
        <v>40148</v>
      </c>
      <c r="AP124" s="525" t="n">
        <v>0</v>
      </c>
      <c r="AQ124" s="524" t="n">
        <v>40148</v>
      </c>
      <c r="AR124" s="519" t="n">
        <f aca="false">m1!F122</f>
        <v>0.28</v>
      </c>
      <c r="AS124" s="524" t="n">
        <v>40148</v>
      </c>
      <c r="AT124" s="525" t="n">
        <v>0</v>
      </c>
      <c r="AU124" s="524" t="n">
        <v>40148</v>
      </c>
      <c r="AV124" s="519" t="n">
        <f aca="false">m1!Q122</f>
        <v>0.535</v>
      </c>
      <c r="AW124" s="524" t="n">
        <v>40148</v>
      </c>
      <c r="AX124" s="525" t="n">
        <v>0.005</v>
      </c>
      <c r="AY124" s="524" t="n">
        <v>40148</v>
      </c>
      <c r="AZ124" s="519" t="n">
        <f aca="false">m1!M122</f>
        <v>0.435</v>
      </c>
      <c r="BA124" s="524" t="n">
        <v>40148</v>
      </c>
      <c r="BB124" s="525" t="n">
        <v>0.005</v>
      </c>
      <c r="BC124" s="524" t="n">
        <v>40148</v>
      </c>
      <c r="BD124" s="519" t="n">
        <f aca="false">m1!I122</f>
        <v>0.425</v>
      </c>
      <c r="BE124" s="524" t="n">
        <v>40148</v>
      </c>
      <c r="BF124" s="525" t="n">
        <v>0.005</v>
      </c>
      <c r="BG124" s="524" t="n">
        <v>40148</v>
      </c>
      <c r="BH124" s="525" t="n">
        <v>0</v>
      </c>
      <c r="BI124" s="524" t="n">
        <v>40148</v>
      </c>
      <c r="BJ124" s="519" t="n">
        <f aca="false">m1!U122</f>
        <v>0.21</v>
      </c>
      <c r="BK124" s="524" t="n">
        <v>40148</v>
      </c>
      <c r="BL124" s="525" t="n">
        <v>0</v>
      </c>
      <c r="BM124" s="524" t="n">
        <v>40148</v>
      </c>
      <c r="BN124" s="519" t="n">
        <f aca="false">m1!V122</f>
        <v>0.272552</v>
      </c>
      <c r="BO124" s="524" t="n">
        <v>40148</v>
      </c>
      <c r="BP124" s="525" t="n">
        <v>0</v>
      </c>
    </row>
    <row r="125" customFormat="false" ht="11.25" hidden="false" customHeight="false" outlineLevel="0" collapsed="false">
      <c r="A125" s="524" t="n">
        <v>40179</v>
      </c>
      <c r="B125" s="519" t="n">
        <f aca="false">m1!C123</f>
        <v>0.325</v>
      </c>
      <c r="D125" s="524" t="n">
        <v>40179</v>
      </c>
      <c r="E125" s="519" t="n">
        <f aca="false">m1!K123</f>
        <v>0.445</v>
      </c>
      <c r="G125" s="524" t="n">
        <v>40179</v>
      </c>
      <c r="H125" s="519" t="n">
        <f aca="false">m1!O123</f>
        <v>0.545</v>
      </c>
      <c r="J125" s="524" t="n">
        <v>40179</v>
      </c>
      <c r="K125" s="519" t="n">
        <f aca="false">m1!N123</f>
        <v>0.475</v>
      </c>
      <c r="M125" s="524" t="n">
        <v>40179</v>
      </c>
      <c r="N125" s="519" t="n">
        <f aca="false">m1!H123</f>
        <v>0.435</v>
      </c>
      <c r="P125" s="524" t="n">
        <v>40179</v>
      </c>
      <c r="Q125" s="519" t="n">
        <f aca="false">m1!E123</f>
        <v>0.325</v>
      </c>
      <c r="S125" s="524" t="n">
        <v>40179</v>
      </c>
      <c r="T125" s="519" t="n">
        <f aca="false">B125</f>
        <v>0.325</v>
      </c>
      <c r="V125" s="524" t="n">
        <v>40179</v>
      </c>
      <c r="W125" s="519" t="n">
        <f aca="false">B125</f>
        <v>0.325</v>
      </c>
      <c r="Y125" s="524" t="n">
        <v>40179</v>
      </c>
      <c r="Z125" s="519" t="n">
        <f aca="false">m1!R123</f>
        <v>0.565</v>
      </c>
      <c r="AB125" s="524" t="n">
        <v>40179</v>
      </c>
      <c r="AC125" s="519" t="n">
        <f aca="false">m1!D123</f>
        <v>0.325</v>
      </c>
      <c r="AE125" s="524" t="n">
        <v>40179</v>
      </c>
      <c r="AF125" s="519" t="n">
        <f aca="false">m1!L123</f>
        <v>0.445</v>
      </c>
      <c r="AH125" s="524" t="n">
        <v>40179</v>
      </c>
      <c r="AI125" s="519" t="n">
        <f aca="false">m1!P123</f>
        <v>0.545</v>
      </c>
      <c r="AK125" s="524" t="n">
        <v>40179</v>
      </c>
      <c r="AL125" s="525" t="n">
        <f aca="false">m1!T123</f>
        <v>0.165</v>
      </c>
      <c r="AM125" s="524" t="n">
        <v>40179</v>
      </c>
      <c r="AN125" s="519" t="n">
        <f aca="false">m1!J123</f>
        <v>0.435</v>
      </c>
      <c r="AO125" s="524" t="n">
        <v>40179</v>
      </c>
      <c r="AP125" s="525" t="n">
        <v>0</v>
      </c>
      <c r="AQ125" s="524" t="n">
        <v>40179</v>
      </c>
      <c r="AR125" s="519" t="n">
        <f aca="false">m1!F123</f>
        <v>0.29</v>
      </c>
      <c r="AS125" s="524" t="n">
        <v>40179</v>
      </c>
      <c r="AT125" s="525" t="n">
        <v>0</v>
      </c>
      <c r="AU125" s="524" t="n">
        <v>40179</v>
      </c>
      <c r="AV125" s="519" t="n">
        <f aca="false">m1!Q123</f>
        <v>0.545</v>
      </c>
      <c r="AW125" s="524" t="n">
        <v>40179</v>
      </c>
      <c r="AX125" s="525" t="n">
        <v>0.005</v>
      </c>
      <c r="AY125" s="524" t="n">
        <v>40179</v>
      </c>
      <c r="AZ125" s="519" t="n">
        <f aca="false">m1!M123</f>
        <v>0.445</v>
      </c>
      <c r="BA125" s="524" t="n">
        <v>40179</v>
      </c>
      <c r="BB125" s="525" t="n">
        <v>0.005</v>
      </c>
      <c r="BC125" s="524" t="n">
        <v>40179</v>
      </c>
      <c r="BD125" s="519" t="n">
        <f aca="false">m1!I123</f>
        <v>0.435</v>
      </c>
      <c r="BE125" s="524" t="n">
        <v>40179</v>
      </c>
      <c r="BF125" s="525" t="n">
        <v>0.005</v>
      </c>
      <c r="BG125" s="524" t="n">
        <v>40179</v>
      </c>
      <c r="BH125" s="525" t="n">
        <v>0</v>
      </c>
      <c r="BI125" s="524" t="n">
        <v>40179</v>
      </c>
      <c r="BJ125" s="519" t="n">
        <f aca="false">m1!U123</f>
        <v>0.22</v>
      </c>
      <c r="BK125" s="524" t="n">
        <v>40179</v>
      </c>
      <c r="BL125" s="525" t="n">
        <v>0</v>
      </c>
      <c r="BM125" s="524" t="n">
        <v>40179</v>
      </c>
      <c r="BN125" s="519" t="n">
        <f aca="false">m1!V123</f>
        <v>0.290072</v>
      </c>
      <c r="BO125" s="524" t="n">
        <v>40179</v>
      </c>
      <c r="BP125" s="525" t="n">
        <v>0</v>
      </c>
    </row>
    <row r="126" customFormat="false" ht="11.25" hidden="false" customHeight="false" outlineLevel="0" collapsed="false">
      <c r="A126" s="524" t="n">
        <v>40210</v>
      </c>
      <c r="B126" s="519" t="n">
        <f aca="false">m1!C124</f>
        <v>0.37</v>
      </c>
      <c r="D126" s="524" t="n">
        <v>40210</v>
      </c>
      <c r="E126" s="519" t="n">
        <f aca="false">m1!K124</f>
        <v>0.49</v>
      </c>
      <c r="G126" s="524" t="n">
        <v>40210</v>
      </c>
      <c r="H126" s="519" t="n">
        <f aca="false">m1!O124</f>
        <v>0.59</v>
      </c>
      <c r="J126" s="524" t="n">
        <v>40210</v>
      </c>
      <c r="K126" s="519" t="n">
        <f aca="false">m1!N124</f>
        <v>0.52</v>
      </c>
      <c r="M126" s="524" t="n">
        <v>40210</v>
      </c>
      <c r="N126" s="519" t="n">
        <f aca="false">m1!H124</f>
        <v>0.48</v>
      </c>
      <c r="P126" s="524" t="n">
        <v>40210</v>
      </c>
      <c r="Q126" s="519" t="n">
        <f aca="false">m1!E124</f>
        <v>0.37</v>
      </c>
      <c r="S126" s="524" t="n">
        <v>40210</v>
      </c>
      <c r="T126" s="519" t="n">
        <f aca="false">B126</f>
        <v>0.37</v>
      </c>
      <c r="V126" s="524" t="n">
        <v>40210</v>
      </c>
      <c r="W126" s="519" t="n">
        <f aca="false">B126</f>
        <v>0.37</v>
      </c>
      <c r="Y126" s="524" t="n">
        <v>40210</v>
      </c>
      <c r="Z126" s="519" t="n">
        <f aca="false">m1!R124</f>
        <v>0.61</v>
      </c>
      <c r="AB126" s="524" t="n">
        <v>40210</v>
      </c>
      <c r="AC126" s="519" t="n">
        <f aca="false">m1!D124</f>
        <v>0.37</v>
      </c>
      <c r="AE126" s="524" t="n">
        <v>40210</v>
      </c>
      <c r="AF126" s="519" t="n">
        <f aca="false">m1!L124</f>
        <v>0.49</v>
      </c>
      <c r="AH126" s="524" t="n">
        <v>40210</v>
      </c>
      <c r="AI126" s="519" t="n">
        <f aca="false">m1!P124</f>
        <v>0.59</v>
      </c>
      <c r="AK126" s="524" t="n">
        <v>40210</v>
      </c>
      <c r="AL126" s="525" t="n">
        <f aca="false">m1!T124</f>
        <v>0.21</v>
      </c>
      <c r="AM126" s="524" t="n">
        <v>40210</v>
      </c>
      <c r="AN126" s="519" t="n">
        <f aca="false">m1!J124</f>
        <v>0.48</v>
      </c>
      <c r="AO126" s="524" t="n">
        <v>40210</v>
      </c>
      <c r="AP126" s="525" t="n">
        <v>0</v>
      </c>
      <c r="AQ126" s="524" t="n">
        <v>40210</v>
      </c>
      <c r="AR126" s="519" t="n">
        <f aca="false">m1!F124</f>
        <v>0.335</v>
      </c>
      <c r="AS126" s="524" t="n">
        <v>40210</v>
      </c>
      <c r="AT126" s="525" t="n">
        <v>0</v>
      </c>
      <c r="AU126" s="524" t="n">
        <v>40210</v>
      </c>
      <c r="AV126" s="519" t="n">
        <f aca="false">m1!Q124</f>
        <v>0.59</v>
      </c>
      <c r="AW126" s="524" t="n">
        <v>40210</v>
      </c>
      <c r="AX126" s="525" t="n">
        <v>0.005</v>
      </c>
      <c r="AY126" s="524" t="n">
        <v>40210</v>
      </c>
      <c r="AZ126" s="519" t="n">
        <f aca="false">m1!M124</f>
        <v>0.49</v>
      </c>
      <c r="BA126" s="524" t="n">
        <v>40210</v>
      </c>
      <c r="BB126" s="525" t="n">
        <v>0.005</v>
      </c>
      <c r="BC126" s="524" t="n">
        <v>40210</v>
      </c>
      <c r="BD126" s="519" t="n">
        <f aca="false">m1!I124</f>
        <v>0.48</v>
      </c>
      <c r="BE126" s="524" t="n">
        <v>40210</v>
      </c>
      <c r="BF126" s="525" t="n">
        <v>0.005</v>
      </c>
      <c r="BG126" s="524" t="n">
        <v>40210</v>
      </c>
      <c r="BH126" s="525" t="n">
        <v>0</v>
      </c>
      <c r="BI126" s="524" t="n">
        <v>40210</v>
      </c>
      <c r="BJ126" s="519" t="n">
        <f aca="false">m1!U124</f>
        <v>0.265</v>
      </c>
      <c r="BK126" s="524" t="n">
        <v>40210</v>
      </c>
      <c r="BL126" s="525" t="n">
        <v>0</v>
      </c>
      <c r="BM126" s="524" t="n">
        <v>40210</v>
      </c>
      <c r="BN126" s="519" t="n">
        <f aca="false">m1!V124</f>
        <v>0.333408</v>
      </c>
      <c r="BO126" s="524" t="n">
        <v>40210</v>
      </c>
      <c r="BP126" s="525" t="n">
        <v>0</v>
      </c>
    </row>
    <row r="127" customFormat="false" ht="11.25" hidden="false" customHeight="false" outlineLevel="0" collapsed="false">
      <c r="A127" s="524" t="n">
        <v>40238</v>
      </c>
      <c r="B127" s="519" t="n">
        <f aca="false">m1!C125</f>
        <v>0.37</v>
      </c>
      <c r="D127" s="524" t="n">
        <v>40238</v>
      </c>
      <c r="E127" s="519" t="n">
        <f aca="false">m1!K125</f>
        <v>0.49</v>
      </c>
      <c r="G127" s="524" t="n">
        <v>40238</v>
      </c>
      <c r="H127" s="519" t="n">
        <f aca="false">m1!O125</f>
        <v>0.59</v>
      </c>
      <c r="J127" s="524" t="n">
        <v>40238</v>
      </c>
      <c r="K127" s="519" t="n">
        <f aca="false">m1!N125</f>
        <v>0.52</v>
      </c>
      <c r="M127" s="524" t="n">
        <v>40238</v>
      </c>
      <c r="N127" s="519" t="n">
        <f aca="false">m1!H125</f>
        <v>0.48</v>
      </c>
      <c r="P127" s="524" t="n">
        <v>40238</v>
      </c>
      <c r="Q127" s="519" t="n">
        <f aca="false">m1!E125</f>
        <v>0.37</v>
      </c>
      <c r="S127" s="524" t="n">
        <v>40238</v>
      </c>
      <c r="T127" s="519" t="n">
        <f aca="false">B127</f>
        <v>0.37</v>
      </c>
      <c r="V127" s="524" t="n">
        <v>40238</v>
      </c>
      <c r="W127" s="519" t="n">
        <f aca="false">B127</f>
        <v>0.37</v>
      </c>
      <c r="Y127" s="524" t="n">
        <v>40238</v>
      </c>
      <c r="Z127" s="519" t="n">
        <f aca="false">m1!R125</f>
        <v>0.61</v>
      </c>
      <c r="AB127" s="524" t="n">
        <v>40238</v>
      </c>
      <c r="AC127" s="519" t="n">
        <f aca="false">m1!D125</f>
        <v>0.37</v>
      </c>
      <c r="AE127" s="524" t="n">
        <v>40238</v>
      </c>
      <c r="AF127" s="519" t="n">
        <f aca="false">m1!L125</f>
        <v>0.49</v>
      </c>
      <c r="AH127" s="524" t="n">
        <v>40238</v>
      </c>
      <c r="AI127" s="519" t="n">
        <f aca="false">m1!P125</f>
        <v>0.59</v>
      </c>
      <c r="AK127" s="524" t="n">
        <v>40238</v>
      </c>
      <c r="AL127" s="525" t="n">
        <f aca="false">m1!T125</f>
        <v>0.21</v>
      </c>
      <c r="AM127" s="524" t="n">
        <v>40238</v>
      </c>
      <c r="AN127" s="519" t="n">
        <f aca="false">m1!J125</f>
        <v>0.48</v>
      </c>
      <c r="AO127" s="524" t="n">
        <v>40238</v>
      </c>
      <c r="AP127" s="525" t="n">
        <v>0</v>
      </c>
      <c r="AQ127" s="524" t="n">
        <v>40238</v>
      </c>
      <c r="AR127" s="519" t="n">
        <f aca="false">m1!F125</f>
        <v>0.335</v>
      </c>
      <c r="AS127" s="524" t="n">
        <v>40238</v>
      </c>
      <c r="AT127" s="525" t="n">
        <v>0</v>
      </c>
      <c r="AU127" s="524" t="n">
        <v>40238</v>
      </c>
      <c r="AV127" s="519" t="n">
        <f aca="false">m1!Q125</f>
        <v>0.59</v>
      </c>
      <c r="AW127" s="524" t="n">
        <v>40238</v>
      </c>
      <c r="AX127" s="525" t="n">
        <v>0.005</v>
      </c>
      <c r="AY127" s="524" t="n">
        <v>40238</v>
      </c>
      <c r="AZ127" s="519" t="n">
        <f aca="false">m1!M125</f>
        <v>0.49</v>
      </c>
      <c r="BA127" s="524" t="n">
        <v>40238</v>
      </c>
      <c r="BB127" s="525" t="n">
        <v>0.005</v>
      </c>
      <c r="BC127" s="524" t="n">
        <v>40238</v>
      </c>
      <c r="BD127" s="519" t="n">
        <f aca="false">m1!I125</f>
        <v>0.48</v>
      </c>
      <c r="BE127" s="524" t="n">
        <v>40238</v>
      </c>
      <c r="BF127" s="525" t="n">
        <v>0.005</v>
      </c>
      <c r="BG127" s="524" t="n">
        <v>40238</v>
      </c>
      <c r="BH127" s="525" t="n">
        <v>0</v>
      </c>
      <c r="BI127" s="524" t="n">
        <v>40238</v>
      </c>
      <c r="BJ127" s="519" t="n">
        <f aca="false">m1!U125</f>
        <v>0.265</v>
      </c>
      <c r="BK127" s="524" t="n">
        <v>40238</v>
      </c>
      <c r="BL127" s="525" t="n">
        <v>0</v>
      </c>
      <c r="BM127" s="524" t="n">
        <v>40238</v>
      </c>
      <c r="BN127" s="519" t="n">
        <f aca="false">m1!V125</f>
        <v>0.329696</v>
      </c>
      <c r="BO127" s="524" t="n">
        <v>40238</v>
      </c>
      <c r="BP127" s="525" t="n">
        <v>0</v>
      </c>
    </row>
    <row r="128" customFormat="false" ht="11.25" hidden="false" customHeight="false" outlineLevel="0" collapsed="false">
      <c r="A128" s="524" t="n">
        <v>40269</v>
      </c>
      <c r="B128" s="519" t="n">
        <f aca="false">m1!C126</f>
        <v>0.165</v>
      </c>
      <c r="D128" s="524" t="n">
        <v>40269</v>
      </c>
      <c r="E128" s="519" t="n">
        <f aca="false">m1!K126</f>
        <v>0.185</v>
      </c>
      <c r="G128" s="524" t="n">
        <v>40269</v>
      </c>
      <c r="H128" s="519" t="n">
        <f aca="false">m1!O126</f>
        <v>0.165</v>
      </c>
      <c r="J128" s="524" t="n">
        <v>40269</v>
      </c>
      <c r="K128" s="519" t="n">
        <f aca="false">m1!N126</f>
        <v>0.205</v>
      </c>
      <c r="M128" s="524" t="n">
        <v>40269</v>
      </c>
      <c r="N128" s="519" t="n">
        <f aca="false">m1!H126</f>
        <v>0.165</v>
      </c>
      <c r="P128" s="524" t="n">
        <v>40269</v>
      </c>
      <c r="Q128" s="519" t="n">
        <f aca="false">m1!E126</f>
        <v>0.165</v>
      </c>
      <c r="S128" s="524" t="n">
        <v>40269</v>
      </c>
      <c r="T128" s="519" t="n">
        <f aca="false">B128</f>
        <v>0.165</v>
      </c>
      <c r="V128" s="524" t="n">
        <v>40269</v>
      </c>
      <c r="W128" s="519" t="n">
        <f aca="false">B128</f>
        <v>0.165</v>
      </c>
      <c r="Y128" s="524" t="n">
        <v>40269</v>
      </c>
      <c r="Z128" s="519" t="n">
        <f aca="false">m1!R126</f>
        <v>0.165</v>
      </c>
      <c r="AB128" s="524" t="n">
        <v>40269</v>
      </c>
      <c r="AC128" s="519" t="n">
        <f aca="false">m1!D126</f>
        <v>0.165</v>
      </c>
      <c r="AE128" s="524" t="n">
        <v>40269</v>
      </c>
      <c r="AF128" s="519" t="n">
        <f aca="false">m1!L126</f>
        <v>0.185</v>
      </c>
      <c r="AH128" s="524" t="n">
        <v>40269</v>
      </c>
      <c r="AI128" s="519" t="n">
        <f aca="false">m1!P126</f>
        <v>0.165</v>
      </c>
      <c r="AK128" s="524" t="n">
        <v>40269</v>
      </c>
      <c r="AL128" s="525" t="n">
        <f aca="false">m1!T126</f>
        <v>-0.035</v>
      </c>
      <c r="AM128" s="524" t="n">
        <v>40269</v>
      </c>
      <c r="AN128" s="519" t="n">
        <f aca="false">m1!J126</f>
        <v>0.165</v>
      </c>
      <c r="AO128" s="524" t="n">
        <v>40269</v>
      </c>
      <c r="AP128" s="525" t="n">
        <v>0</v>
      </c>
      <c r="AQ128" s="524" t="n">
        <v>40269</v>
      </c>
      <c r="AR128" s="519" t="n">
        <f aca="false">m1!F126</f>
        <v>0.13</v>
      </c>
      <c r="AS128" s="524" t="n">
        <v>40269</v>
      </c>
      <c r="AT128" s="525" t="n">
        <v>0</v>
      </c>
      <c r="AU128" s="524" t="n">
        <v>40269</v>
      </c>
      <c r="AV128" s="519" t="n">
        <f aca="false">m1!Q126</f>
        <v>0.165</v>
      </c>
      <c r="AW128" s="524" t="n">
        <v>40269</v>
      </c>
      <c r="AX128" s="525" t="n">
        <v>0.005</v>
      </c>
      <c r="AY128" s="524" t="n">
        <v>40269</v>
      </c>
      <c r="AZ128" s="519" t="n">
        <f aca="false">m1!M126</f>
        <v>0.185</v>
      </c>
      <c r="BA128" s="524" t="n">
        <v>40269</v>
      </c>
      <c r="BB128" s="525" t="n">
        <v>0.005</v>
      </c>
      <c r="BC128" s="524" t="n">
        <v>40269</v>
      </c>
      <c r="BD128" s="519" t="n">
        <f aca="false">m1!I126</f>
        <v>0.165</v>
      </c>
      <c r="BE128" s="524" t="n">
        <v>40269</v>
      </c>
      <c r="BF128" s="525" t="n">
        <v>0.005</v>
      </c>
      <c r="BG128" s="524" t="n">
        <v>40269</v>
      </c>
      <c r="BH128" s="525" t="n">
        <v>0</v>
      </c>
      <c r="BI128" s="524" t="n">
        <v>40269</v>
      </c>
      <c r="BJ128" s="519" t="n">
        <f aca="false">m1!U126</f>
        <v>0.02</v>
      </c>
      <c r="BK128" s="524" t="n">
        <v>40269</v>
      </c>
      <c r="BL128" s="525" t="n">
        <v>0</v>
      </c>
      <c r="BM128" s="524" t="n">
        <v>40269</v>
      </c>
      <c r="BN128" s="519" t="n">
        <f aca="false">m1!V126</f>
        <v>0.1825</v>
      </c>
      <c r="BO128" s="524" t="n">
        <v>40269</v>
      </c>
      <c r="BP128" s="525" t="n">
        <v>0</v>
      </c>
    </row>
    <row r="129" customFormat="false" ht="11.25" hidden="false" customHeight="false" outlineLevel="0" collapsed="false">
      <c r="A129" s="524" t="n">
        <v>40299</v>
      </c>
      <c r="B129" s="519" t="n">
        <f aca="false">m1!C127</f>
        <v>0.165</v>
      </c>
      <c r="D129" s="524" t="n">
        <v>40299</v>
      </c>
      <c r="E129" s="519" t="n">
        <f aca="false">m1!K127</f>
        <v>0.185</v>
      </c>
      <c r="G129" s="524" t="n">
        <v>40299</v>
      </c>
      <c r="H129" s="519" t="n">
        <f aca="false">m1!O127</f>
        <v>0.165</v>
      </c>
      <c r="J129" s="524" t="n">
        <v>40299</v>
      </c>
      <c r="K129" s="519" t="n">
        <f aca="false">m1!N127</f>
        <v>0.205</v>
      </c>
      <c r="M129" s="524" t="n">
        <v>40299</v>
      </c>
      <c r="N129" s="519" t="n">
        <f aca="false">m1!H127</f>
        <v>0.165</v>
      </c>
      <c r="P129" s="524" t="n">
        <v>40299</v>
      </c>
      <c r="Q129" s="519" t="n">
        <f aca="false">m1!E127</f>
        <v>0.165</v>
      </c>
      <c r="S129" s="524" t="n">
        <v>40299</v>
      </c>
      <c r="T129" s="519" t="n">
        <f aca="false">B129</f>
        <v>0.165</v>
      </c>
      <c r="V129" s="524" t="n">
        <v>40299</v>
      </c>
      <c r="W129" s="519" t="n">
        <f aca="false">B129</f>
        <v>0.165</v>
      </c>
      <c r="Y129" s="524" t="n">
        <v>40299</v>
      </c>
      <c r="Z129" s="519" t="n">
        <f aca="false">m1!R127</f>
        <v>0.165</v>
      </c>
      <c r="AB129" s="524" t="n">
        <v>40299</v>
      </c>
      <c r="AC129" s="519" t="n">
        <f aca="false">m1!D127</f>
        <v>0.165</v>
      </c>
      <c r="AE129" s="524" t="n">
        <v>40299</v>
      </c>
      <c r="AF129" s="519" t="n">
        <f aca="false">m1!L127</f>
        <v>0.185</v>
      </c>
      <c r="AH129" s="524" t="n">
        <v>40299</v>
      </c>
      <c r="AI129" s="519" t="n">
        <f aca="false">m1!P127</f>
        <v>0.165</v>
      </c>
      <c r="AK129" s="524" t="n">
        <v>40299</v>
      </c>
      <c r="AL129" s="525" t="n">
        <f aca="false">m1!T127</f>
        <v>-0.035</v>
      </c>
      <c r="AM129" s="524" t="n">
        <v>40299</v>
      </c>
      <c r="AN129" s="519" t="n">
        <f aca="false">m1!J127</f>
        <v>0.165</v>
      </c>
      <c r="AO129" s="524" t="n">
        <v>40299</v>
      </c>
      <c r="AP129" s="525" t="n">
        <v>0</v>
      </c>
      <c r="AQ129" s="524" t="n">
        <v>40299</v>
      </c>
      <c r="AR129" s="519" t="n">
        <f aca="false">m1!F127</f>
        <v>0.13</v>
      </c>
      <c r="AS129" s="524" t="n">
        <v>40299</v>
      </c>
      <c r="AT129" s="525" t="n">
        <v>0</v>
      </c>
      <c r="AU129" s="524" t="n">
        <v>40299</v>
      </c>
      <c r="AV129" s="519" t="n">
        <f aca="false">m1!Q127</f>
        <v>0.165</v>
      </c>
      <c r="AW129" s="524" t="n">
        <v>40299</v>
      </c>
      <c r="AX129" s="525" t="n">
        <v>0.005</v>
      </c>
      <c r="AY129" s="524" t="n">
        <v>40299</v>
      </c>
      <c r="AZ129" s="519" t="n">
        <f aca="false">m1!M127</f>
        <v>0.185</v>
      </c>
      <c r="BA129" s="524" t="n">
        <v>40299</v>
      </c>
      <c r="BB129" s="525" t="n">
        <v>0.005</v>
      </c>
      <c r="BC129" s="524" t="n">
        <v>40299</v>
      </c>
      <c r="BD129" s="519" t="n">
        <f aca="false">m1!I127</f>
        <v>0.165</v>
      </c>
      <c r="BE129" s="524" t="n">
        <v>40299</v>
      </c>
      <c r="BF129" s="525" t="n">
        <v>0.005</v>
      </c>
      <c r="BG129" s="524" t="n">
        <v>40299</v>
      </c>
      <c r="BH129" s="525" t="n">
        <v>0</v>
      </c>
      <c r="BI129" s="524" t="n">
        <v>40299</v>
      </c>
      <c r="BJ129" s="519" t="n">
        <f aca="false">m1!U127</f>
        <v>0.02</v>
      </c>
      <c r="BK129" s="524" t="n">
        <v>40299</v>
      </c>
      <c r="BL129" s="525" t="n">
        <v>0</v>
      </c>
      <c r="BM129" s="524" t="n">
        <v>40299</v>
      </c>
      <c r="BN129" s="519" t="n">
        <f aca="false">m1!V127</f>
        <v>0.1725</v>
      </c>
      <c r="BO129" s="524" t="n">
        <v>40299</v>
      </c>
      <c r="BP129" s="525" t="n">
        <v>0</v>
      </c>
    </row>
    <row r="130" customFormat="false" ht="11.25" hidden="false" customHeight="false" outlineLevel="0" collapsed="false">
      <c r="A130" s="524" t="n">
        <v>40330</v>
      </c>
      <c r="B130" s="519" t="n">
        <f aca="false">m1!C128</f>
        <v>0.165</v>
      </c>
      <c r="D130" s="524" t="n">
        <v>40330</v>
      </c>
      <c r="E130" s="519" t="n">
        <f aca="false">m1!K128</f>
        <v>0.185</v>
      </c>
      <c r="G130" s="524" t="n">
        <v>40330</v>
      </c>
      <c r="H130" s="519" t="n">
        <f aca="false">m1!O128</f>
        <v>0.165</v>
      </c>
      <c r="J130" s="524" t="n">
        <v>40330</v>
      </c>
      <c r="K130" s="519" t="n">
        <f aca="false">m1!N128</f>
        <v>0.205</v>
      </c>
      <c r="M130" s="524" t="n">
        <v>40330</v>
      </c>
      <c r="N130" s="519" t="n">
        <f aca="false">m1!H128</f>
        <v>0.165</v>
      </c>
      <c r="P130" s="524" t="n">
        <v>40330</v>
      </c>
      <c r="Q130" s="519" t="n">
        <f aca="false">m1!E128</f>
        <v>0.165</v>
      </c>
      <c r="S130" s="524" t="n">
        <v>40330</v>
      </c>
      <c r="T130" s="519" t="n">
        <f aca="false">B130</f>
        <v>0.165</v>
      </c>
      <c r="V130" s="524" t="n">
        <v>40330</v>
      </c>
      <c r="W130" s="519" t="n">
        <f aca="false">B130</f>
        <v>0.165</v>
      </c>
      <c r="Y130" s="524" t="n">
        <v>40330</v>
      </c>
      <c r="Z130" s="519" t="n">
        <f aca="false">m1!R128</f>
        <v>0.165</v>
      </c>
      <c r="AB130" s="524" t="n">
        <v>40330</v>
      </c>
      <c r="AC130" s="519" t="n">
        <f aca="false">m1!D128</f>
        <v>0.165</v>
      </c>
      <c r="AE130" s="524" t="n">
        <v>40330</v>
      </c>
      <c r="AF130" s="519" t="n">
        <f aca="false">m1!L128</f>
        <v>0.185</v>
      </c>
      <c r="AH130" s="524" t="n">
        <v>40330</v>
      </c>
      <c r="AI130" s="519" t="n">
        <f aca="false">m1!P128</f>
        <v>0.165</v>
      </c>
      <c r="AK130" s="524" t="n">
        <v>40330</v>
      </c>
      <c r="AL130" s="525" t="n">
        <f aca="false">m1!T128</f>
        <v>-0.035</v>
      </c>
      <c r="AM130" s="524" t="n">
        <v>40330</v>
      </c>
      <c r="AN130" s="519" t="n">
        <f aca="false">m1!J128</f>
        <v>0.165</v>
      </c>
      <c r="AO130" s="524" t="n">
        <v>40330</v>
      </c>
      <c r="AP130" s="525" t="n">
        <v>0</v>
      </c>
      <c r="AQ130" s="524" t="n">
        <v>40330</v>
      </c>
      <c r="AR130" s="519" t="n">
        <f aca="false">m1!F128</f>
        <v>0.13</v>
      </c>
      <c r="AS130" s="524" t="n">
        <v>40330</v>
      </c>
      <c r="AT130" s="525" t="n">
        <v>0</v>
      </c>
      <c r="AU130" s="524" t="n">
        <v>40330</v>
      </c>
      <c r="AV130" s="519" t="n">
        <f aca="false">m1!Q128</f>
        <v>0.165</v>
      </c>
      <c r="AW130" s="524" t="n">
        <v>40330</v>
      </c>
      <c r="AX130" s="525" t="n">
        <v>0.005</v>
      </c>
      <c r="AY130" s="524" t="n">
        <v>40330</v>
      </c>
      <c r="AZ130" s="519" t="n">
        <f aca="false">m1!M128</f>
        <v>0.185</v>
      </c>
      <c r="BA130" s="524" t="n">
        <v>40330</v>
      </c>
      <c r="BB130" s="525" t="n">
        <v>0.005</v>
      </c>
      <c r="BC130" s="524" t="n">
        <v>40330</v>
      </c>
      <c r="BD130" s="519" t="n">
        <f aca="false">m1!I128</f>
        <v>0.165</v>
      </c>
      <c r="BE130" s="524" t="n">
        <v>40330</v>
      </c>
      <c r="BF130" s="525" t="n">
        <v>0.005</v>
      </c>
      <c r="BG130" s="524" t="n">
        <v>40330</v>
      </c>
      <c r="BH130" s="525" t="n">
        <v>0</v>
      </c>
      <c r="BI130" s="524" t="n">
        <v>40330</v>
      </c>
      <c r="BJ130" s="519" t="n">
        <f aca="false">m1!U128</f>
        <v>0.02</v>
      </c>
      <c r="BK130" s="524" t="n">
        <v>40330</v>
      </c>
      <c r="BL130" s="525" t="n">
        <v>0</v>
      </c>
      <c r="BM130" s="524" t="n">
        <v>40330</v>
      </c>
      <c r="BN130" s="519" t="n">
        <f aca="false">m1!V128</f>
        <v>0.1675</v>
      </c>
      <c r="BO130" s="524" t="n">
        <v>40330</v>
      </c>
      <c r="BP130" s="525" t="n">
        <v>0</v>
      </c>
    </row>
    <row r="131" customFormat="false" ht="11.25" hidden="false" customHeight="false" outlineLevel="0" collapsed="false">
      <c r="A131" s="524" t="n">
        <v>40360</v>
      </c>
      <c r="B131" s="519" t="n">
        <f aca="false">m1!C129</f>
        <v>0.165</v>
      </c>
      <c r="D131" s="524" t="n">
        <v>40360</v>
      </c>
      <c r="E131" s="519" t="n">
        <f aca="false">m1!K129</f>
        <v>0.185</v>
      </c>
      <c r="G131" s="524" t="n">
        <v>40360</v>
      </c>
      <c r="H131" s="519" t="n">
        <f aca="false">m1!O129</f>
        <v>0.165</v>
      </c>
      <c r="J131" s="524" t="n">
        <v>40360</v>
      </c>
      <c r="K131" s="519" t="n">
        <f aca="false">m1!N129</f>
        <v>0.205</v>
      </c>
      <c r="M131" s="524" t="n">
        <v>40360</v>
      </c>
      <c r="N131" s="519" t="n">
        <f aca="false">m1!H129</f>
        <v>0.165</v>
      </c>
      <c r="P131" s="524" t="n">
        <v>40360</v>
      </c>
      <c r="Q131" s="519" t="n">
        <f aca="false">m1!E129</f>
        <v>0.165</v>
      </c>
      <c r="S131" s="524" t="n">
        <v>40360</v>
      </c>
      <c r="T131" s="519" t="n">
        <f aca="false">B131</f>
        <v>0.165</v>
      </c>
      <c r="V131" s="524" t="n">
        <v>40360</v>
      </c>
      <c r="W131" s="519" t="n">
        <f aca="false">B131</f>
        <v>0.165</v>
      </c>
      <c r="Y131" s="524" t="n">
        <v>40360</v>
      </c>
      <c r="Z131" s="519" t="n">
        <f aca="false">m1!R129</f>
        <v>0.165</v>
      </c>
      <c r="AB131" s="524" t="n">
        <v>40360</v>
      </c>
      <c r="AC131" s="519" t="n">
        <f aca="false">m1!D129</f>
        <v>0.165</v>
      </c>
      <c r="AE131" s="524" t="n">
        <v>40360</v>
      </c>
      <c r="AF131" s="519" t="n">
        <f aca="false">m1!L129</f>
        <v>0.185</v>
      </c>
      <c r="AH131" s="524" t="n">
        <v>40360</v>
      </c>
      <c r="AI131" s="519" t="n">
        <f aca="false">m1!P129</f>
        <v>0.165</v>
      </c>
      <c r="AK131" s="524" t="n">
        <v>40360</v>
      </c>
      <c r="AL131" s="525" t="n">
        <f aca="false">m1!T129</f>
        <v>-0.035</v>
      </c>
      <c r="AM131" s="524" t="n">
        <v>40360</v>
      </c>
      <c r="AN131" s="519" t="n">
        <f aca="false">m1!J129</f>
        <v>0.165</v>
      </c>
      <c r="AO131" s="524" t="n">
        <v>40360</v>
      </c>
      <c r="AP131" s="525" t="n">
        <v>0</v>
      </c>
      <c r="AQ131" s="524" t="n">
        <v>40360</v>
      </c>
      <c r="AR131" s="519" t="n">
        <f aca="false">m1!F129</f>
        <v>0.13</v>
      </c>
      <c r="AS131" s="524" t="n">
        <v>40360</v>
      </c>
      <c r="AT131" s="525" t="n">
        <v>0</v>
      </c>
      <c r="AU131" s="524" t="n">
        <v>40360</v>
      </c>
      <c r="AV131" s="519" t="n">
        <f aca="false">m1!Q129</f>
        <v>0.165</v>
      </c>
      <c r="AW131" s="524" t="n">
        <v>40360</v>
      </c>
      <c r="AX131" s="525" t="n">
        <v>0.005</v>
      </c>
      <c r="AY131" s="524" t="n">
        <v>40360</v>
      </c>
      <c r="AZ131" s="519" t="n">
        <f aca="false">m1!M129</f>
        <v>0.185</v>
      </c>
      <c r="BA131" s="524" t="n">
        <v>40360</v>
      </c>
      <c r="BB131" s="525" t="n">
        <v>0.005</v>
      </c>
      <c r="BC131" s="524" t="n">
        <v>40360</v>
      </c>
      <c r="BD131" s="519" t="n">
        <f aca="false">m1!I129</f>
        <v>0.165</v>
      </c>
      <c r="BE131" s="524" t="n">
        <v>40360</v>
      </c>
      <c r="BF131" s="525" t="n">
        <v>0.005</v>
      </c>
      <c r="BG131" s="524" t="n">
        <v>40360</v>
      </c>
      <c r="BH131" s="525" t="n">
        <v>0</v>
      </c>
      <c r="BI131" s="524" t="n">
        <v>40360</v>
      </c>
      <c r="BJ131" s="519" t="n">
        <f aca="false">m1!U129</f>
        <v>0.02</v>
      </c>
      <c r="BK131" s="524" t="n">
        <v>40360</v>
      </c>
      <c r="BL131" s="525" t="n">
        <v>0</v>
      </c>
      <c r="BM131" s="524" t="n">
        <v>40360</v>
      </c>
      <c r="BN131" s="519" t="n">
        <f aca="false">m1!V129</f>
        <v>0.1575</v>
      </c>
      <c r="BO131" s="524" t="n">
        <v>40360</v>
      </c>
      <c r="BP131" s="525" t="n">
        <v>0</v>
      </c>
    </row>
    <row r="132" customFormat="false" ht="11.25" hidden="false" customHeight="false" outlineLevel="0" collapsed="false">
      <c r="A132" s="524" t="n">
        <v>40391</v>
      </c>
      <c r="B132" s="519" t="n">
        <f aca="false">m1!C130</f>
        <v>0.165</v>
      </c>
      <c r="D132" s="524" t="n">
        <v>40391</v>
      </c>
      <c r="E132" s="519" t="n">
        <f aca="false">m1!K130</f>
        <v>0.185</v>
      </c>
      <c r="G132" s="524" t="n">
        <v>40391</v>
      </c>
      <c r="H132" s="519" t="n">
        <f aca="false">m1!O130</f>
        <v>0.165</v>
      </c>
      <c r="J132" s="524" t="n">
        <v>40391</v>
      </c>
      <c r="K132" s="519" t="n">
        <f aca="false">m1!N130</f>
        <v>0.205</v>
      </c>
      <c r="M132" s="524" t="n">
        <v>40391</v>
      </c>
      <c r="N132" s="519" t="n">
        <f aca="false">m1!H130</f>
        <v>0.165</v>
      </c>
      <c r="P132" s="524" t="n">
        <v>40391</v>
      </c>
      <c r="Q132" s="519" t="n">
        <f aca="false">m1!E130</f>
        <v>0.165</v>
      </c>
      <c r="S132" s="524" t="n">
        <v>40391</v>
      </c>
      <c r="T132" s="519" t="n">
        <f aca="false">B132</f>
        <v>0.165</v>
      </c>
      <c r="V132" s="524" t="n">
        <v>40391</v>
      </c>
      <c r="W132" s="519" t="n">
        <f aca="false">B132</f>
        <v>0.165</v>
      </c>
      <c r="Y132" s="524" t="n">
        <v>40391</v>
      </c>
      <c r="Z132" s="519" t="n">
        <f aca="false">m1!R130</f>
        <v>0.165</v>
      </c>
      <c r="AB132" s="524" t="n">
        <v>40391</v>
      </c>
      <c r="AC132" s="519" t="n">
        <f aca="false">m1!D130</f>
        <v>0.165</v>
      </c>
      <c r="AE132" s="524" t="n">
        <v>40391</v>
      </c>
      <c r="AF132" s="519" t="n">
        <f aca="false">m1!L130</f>
        <v>0.185</v>
      </c>
      <c r="AH132" s="524" t="n">
        <v>40391</v>
      </c>
      <c r="AI132" s="519" t="n">
        <f aca="false">m1!P130</f>
        <v>0.165</v>
      </c>
      <c r="AK132" s="524" t="n">
        <v>40391</v>
      </c>
      <c r="AL132" s="525" t="n">
        <f aca="false">m1!T130</f>
        <v>-0.035</v>
      </c>
      <c r="AM132" s="524" t="n">
        <v>40391</v>
      </c>
      <c r="AN132" s="519" t="n">
        <f aca="false">m1!J130</f>
        <v>0.165</v>
      </c>
      <c r="AO132" s="524" t="n">
        <v>40391</v>
      </c>
      <c r="AP132" s="525" t="n">
        <v>0</v>
      </c>
      <c r="AQ132" s="524" t="n">
        <v>40391</v>
      </c>
      <c r="AR132" s="519" t="n">
        <f aca="false">m1!F130</f>
        <v>0.13</v>
      </c>
      <c r="AS132" s="524" t="n">
        <v>40391</v>
      </c>
      <c r="AT132" s="525" t="n">
        <v>0</v>
      </c>
      <c r="AU132" s="524" t="n">
        <v>40391</v>
      </c>
      <c r="AV132" s="519" t="n">
        <f aca="false">m1!Q130</f>
        <v>0.165</v>
      </c>
      <c r="AW132" s="524" t="n">
        <v>40391</v>
      </c>
      <c r="AX132" s="525" t="n">
        <v>0.005</v>
      </c>
      <c r="AY132" s="524" t="n">
        <v>40391</v>
      </c>
      <c r="AZ132" s="519" t="n">
        <f aca="false">m1!M130</f>
        <v>0.185</v>
      </c>
      <c r="BA132" s="524" t="n">
        <v>40391</v>
      </c>
      <c r="BB132" s="525" t="n">
        <v>0.005</v>
      </c>
      <c r="BC132" s="524" t="n">
        <v>40391</v>
      </c>
      <c r="BD132" s="519" t="n">
        <f aca="false">m1!I130</f>
        <v>0.165</v>
      </c>
      <c r="BE132" s="524" t="n">
        <v>40391</v>
      </c>
      <c r="BF132" s="525" t="n">
        <v>0.005</v>
      </c>
      <c r="BG132" s="524" t="n">
        <v>40391</v>
      </c>
      <c r="BH132" s="525" t="n">
        <v>0</v>
      </c>
      <c r="BI132" s="524" t="n">
        <v>40391</v>
      </c>
      <c r="BJ132" s="519" t="n">
        <f aca="false">m1!U130</f>
        <v>0.02</v>
      </c>
      <c r="BK132" s="524" t="n">
        <v>40391</v>
      </c>
      <c r="BL132" s="525" t="n">
        <v>0</v>
      </c>
      <c r="BM132" s="524" t="n">
        <v>40391</v>
      </c>
      <c r="BN132" s="519" t="n">
        <f aca="false">m1!V130</f>
        <v>0.155</v>
      </c>
      <c r="BO132" s="524" t="n">
        <v>40391</v>
      </c>
      <c r="BP132" s="525" t="n">
        <v>0</v>
      </c>
    </row>
    <row r="133" customFormat="false" ht="11.25" hidden="false" customHeight="false" outlineLevel="0" collapsed="false">
      <c r="A133" s="524" t="n">
        <v>40422</v>
      </c>
      <c r="B133" s="519" t="n">
        <f aca="false">m1!C131</f>
        <v>0.165</v>
      </c>
      <c r="D133" s="524" t="n">
        <v>40422</v>
      </c>
      <c r="E133" s="519" t="n">
        <f aca="false">m1!K131</f>
        <v>0.185</v>
      </c>
      <c r="G133" s="524" t="n">
        <v>40422</v>
      </c>
      <c r="H133" s="519" t="n">
        <f aca="false">m1!O131</f>
        <v>0.165</v>
      </c>
      <c r="J133" s="524" t="n">
        <v>40422</v>
      </c>
      <c r="K133" s="519" t="n">
        <f aca="false">m1!N131</f>
        <v>0.205</v>
      </c>
      <c r="M133" s="524" t="n">
        <v>40422</v>
      </c>
      <c r="N133" s="519" t="n">
        <f aca="false">m1!H131</f>
        <v>0.165</v>
      </c>
      <c r="P133" s="524" t="n">
        <v>40422</v>
      </c>
      <c r="Q133" s="519" t="n">
        <f aca="false">m1!E131</f>
        <v>0.165</v>
      </c>
      <c r="S133" s="524" t="n">
        <v>40422</v>
      </c>
      <c r="T133" s="519" t="n">
        <f aca="false">B133</f>
        <v>0.165</v>
      </c>
      <c r="V133" s="524" t="n">
        <v>40422</v>
      </c>
      <c r="W133" s="519" t="n">
        <f aca="false">B133</f>
        <v>0.165</v>
      </c>
      <c r="Y133" s="524" t="n">
        <v>40422</v>
      </c>
      <c r="Z133" s="519" t="n">
        <f aca="false">m1!R131</f>
        <v>0.165</v>
      </c>
      <c r="AB133" s="524" t="n">
        <v>40422</v>
      </c>
      <c r="AC133" s="519" t="n">
        <f aca="false">m1!D131</f>
        <v>0.165</v>
      </c>
      <c r="AE133" s="524" t="n">
        <v>40422</v>
      </c>
      <c r="AF133" s="519" t="n">
        <f aca="false">m1!L131</f>
        <v>0.185</v>
      </c>
      <c r="AH133" s="524" t="n">
        <v>40422</v>
      </c>
      <c r="AI133" s="519" t="n">
        <f aca="false">m1!P131</f>
        <v>0.165</v>
      </c>
      <c r="AK133" s="524" t="n">
        <v>40422</v>
      </c>
      <c r="AL133" s="525" t="n">
        <f aca="false">m1!T131</f>
        <v>-0.035</v>
      </c>
      <c r="AM133" s="524" t="n">
        <v>40422</v>
      </c>
      <c r="AN133" s="519" t="n">
        <f aca="false">m1!J131</f>
        <v>0.165</v>
      </c>
      <c r="AO133" s="524" t="n">
        <v>40422</v>
      </c>
      <c r="AP133" s="525" t="n">
        <v>0</v>
      </c>
      <c r="AQ133" s="524" t="n">
        <v>40422</v>
      </c>
      <c r="AR133" s="519" t="n">
        <f aca="false">m1!F131</f>
        <v>0.13</v>
      </c>
      <c r="AS133" s="524" t="n">
        <v>40422</v>
      </c>
      <c r="AT133" s="525" t="n">
        <v>0</v>
      </c>
      <c r="AU133" s="524" t="n">
        <v>40422</v>
      </c>
      <c r="AV133" s="519" t="n">
        <f aca="false">m1!Q131</f>
        <v>0.165</v>
      </c>
      <c r="AW133" s="524" t="n">
        <v>40422</v>
      </c>
      <c r="AX133" s="525" t="n">
        <v>0.005</v>
      </c>
      <c r="AY133" s="524" t="n">
        <v>40422</v>
      </c>
      <c r="AZ133" s="519" t="n">
        <f aca="false">m1!M131</f>
        <v>0.185</v>
      </c>
      <c r="BA133" s="524" t="n">
        <v>40422</v>
      </c>
      <c r="BB133" s="525" t="n">
        <v>0.005</v>
      </c>
      <c r="BC133" s="524" t="n">
        <v>40422</v>
      </c>
      <c r="BD133" s="519" t="n">
        <f aca="false">m1!I131</f>
        <v>0.165</v>
      </c>
      <c r="BE133" s="524" t="n">
        <v>40422</v>
      </c>
      <c r="BF133" s="525" t="n">
        <v>0.005</v>
      </c>
      <c r="BG133" s="524" t="n">
        <v>40422</v>
      </c>
      <c r="BH133" s="525" t="n">
        <v>0</v>
      </c>
      <c r="BI133" s="524" t="n">
        <v>40422</v>
      </c>
      <c r="BJ133" s="519" t="n">
        <f aca="false">m1!U131</f>
        <v>0.02</v>
      </c>
      <c r="BK133" s="524" t="n">
        <v>40422</v>
      </c>
      <c r="BL133" s="525" t="n">
        <v>0</v>
      </c>
      <c r="BM133" s="524" t="n">
        <v>40422</v>
      </c>
      <c r="BN133" s="519" t="n">
        <f aca="false">m1!V131</f>
        <v>0.1525</v>
      </c>
      <c r="BO133" s="524" t="n">
        <v>40422</v>
      </c>
      <c r="BP133" s="525" t="n">
        <v>0</v>
      </c>
    </row>
    <row r="134" customFormat="false" ht="11.25" hidden="false" customHeight="false" outlineLevel="0" collapsed="false">
      <c r="A134" s="524" t="n">
        <v>40452</v>
      </c>
      <c r="B134" s="519" t="n">
        <f aca="false">m1!C132</f>
        <v>0.165</v>
      </c>
      <c r="D134" s="524" t="n">
        <v>40452</v>
      </c>
      <c r="E134" s="519" t="n">
        <f aca="false">m1!K132</f>
        <v>0.185</v>
      </c>
      <c r="G134" s="524" t="n">
        <v>40452</v>
      </c>
      <c r="H134" s="519" t="n">
        <f aca="false">m1!O132</f>
        <v>0.165</v>
      </c>
      <c r="J134" s="524" t="n">
        <v>40452</v>
      </c>
      <c r="K134" s="519" t="n">
        <f aca="false">m1!N132</f>
        <v>0.205</v>
      </c>
      <c r="M134" s="524" t="n">
        <v>40452</v>
      </c>
      <c r="N134" s="519" t="n">
        <f aca="false">m1!H132</f>
        <v>0.165</v>
      </c>
      <c r="P134" s="524" t="n">
        <v>40452</v>
      </c>
      <c r="Q134" s="519" t="n">
        <f aca="false">m1!E132</f>
        <v>0.165</v>
      </c>
      <c r="S134" s="524" t="n">
        <v>40452</v>
      </c>
      <c r="T134" s="519" t="n">
        <f aca="false">B134</f>
        <v>0.165</v>
      </c>
      <c r="V134" s="524" t="n">
        <v>40452</v>
      </c>
      <c r="W134" s="519" t="n">
        <f aca="false">B134</f>
        <v>0.165</v>
      </c>
      <c r="Y134" s="524" t="n">
        <v>40452</v>
      </c>
      <c r="Z134" s="519" t="n">
        <f aca="false">m1!R132</f>
        <v>0.165</v>
      </c>
      <c r="AB134" s="524" t="n">
        <v>40452</v>
      </c>
      <c r="AC134" s="519" t="n">
        <f aca="false">m1!D132</f>
        <v>0.165</v>
      </c>
      <c r="AE134" s="524" t="n">
        <v>40452</v>
      </c>
      <c r="AF134" s="519" t="n">
        <f aca="false">m1!L132</f>
        <v>0.185</v>
      </c>
      <c r="AH134" s="524" t="n">
        <v>40452</v>
      </c>
      <c r="AI134" s="519" t="n">
        <f aca="false">m1!P132</f>
        <v>0.165</v>
      </c>
      <c r="AK134" s="524" t="n">
        <v>40452</v>
      </c>
      <c r="AL134" s="525" t="n">
        <f aca="false">m1!T132</f>
        <v>-0.035</v>
      </c>
      <c r="AM134" s="524" t="n">
        <v>40452</v>
      </c>
      <c r="AN134" s="519" t="n">
        <f aca="false">m1!J132</f>
        <v>0.165</v>
      </c>
      <c r="AO134" s="524" t="n">
        <v>40452</v>
      </c>
      <c r="AP134" s="525" t="n">
        <v>0</v>
      </c>
      <c r="AQ134" s="524" t="n">
        <v>40452</v>
      </c>
      <c r="AR134" s="519" t="n">
        <f aca="false">m1!F132</f>
        <v>0.13</v>
      </c>
      <c r="AS134" s="524" t="n">
        <v>40452</v>
      </c>
      <c r="AT134" s="525" t="n">
        <v>0</v>
      </c>
      <c r="AU134" s="524" t="n">
        <v>40452</v>
      </c>
      <c r="AV134" s="519" t="n">
        <f aca="false">m1!Q132</f>
        <v>0.165</v>
      </c>
      <c r="AW134" s="524" t="n">
        <v>40452</v>
      </c>
      <c r="AX134" s="525" t="n">
        <v>0.005</v>
      </c>
      <c r="AY134" s="524" t="n">
        <v>40452</v>
      </c>
      <c r="AZ134" s="519" t="n">
        <f aca="false">m1!M132</f>
        <v>0.185</v>
      </c>
      <c r="BA134" s="524" t="n">
        <v>40452</v>
      </c>
      <c r="BB134" s="525" t="n">
        <v>0.005</v>
      </c>
      <c r="BC134" s="524" t="n">
        <v>40452</v>
      </c>
      <c r="BD134" s="519" t="n">
        <f aca="false">m1!I132</f>
        <v>0.165</v>
      </c>
      <c r="BE134" s="524" t="n">
        <v>40452</v>
      </c>
      <c r="BF134" s="525" t="n">
        <v>0.005</v>
      </c>
      <c r="BG134" s="524" t="n">
        <v>40452</v>
      </c>
      <c r="BH134" s="525" t="n">
        <v>0</v>
      </c>
      <c r="BI134" s="524" t="n">
        <v>40452</v>
      </c>
      <c r="BJ134" s="519" t="n">
        <f aca="false">m1!U132</f>
        <v>0.02</v>
      </c>
      <c r="BK134" s="524" t="n">
        <v>40452</v>
      </c>
      <c r="BL134" s="525" t="n">
        <v>0</v>
      </c>
      <c r="BM134" s="524" t="n">
        <v>40452</v>
      </c>
      <c r="BN134" s="519" t="n">
        <f aca="false">m1!V132</f>
        <v>0.1675</v>
      </c>
      <c r="BO134" s="524" t="n">
        <v>40452</v>
      </c>
      <c r="BP134" s="525" t="n">
        <v>0</v>
      </c>
    </row>
    <row r="135" customFormat="false" ht="11.25" hidden="false" customHeight="false" outlineLevel="0" collapsed="false">
      <c r="A135" s="524" t="n">
        <v>40483</v>
      </c>
      <c r="B135" s="519" t="n">
        <f aca="false">m1!C133</f>
        <v>0.295</v>
      </c>
      <c r="D135" s="524" t="n">
        <v>40483</v>
      </c>
      <c r="E135" s="519" t="n">
        <f aca="false">m1!K133</f>
        <v>0.415</v>
      </c>
      <c r="G135" s="524" t="n">
        <v>40483</v>
      </c>
      <c r="H135" s="519" t="n">
        <f aca="false">m1!O133</f>
        <v>0.515</v>
      </c>
      <c r="J135" s="524" t="n">
        <v>40483</v>
      </c>
      <c r="K135" s="519" t="n">
        <f aca="false">m1!N133</f>
        <v>0.445</v>
      </c>
      <c r="M135" s="524" t="n">
        <v>40483</v>
      </c>
      <c r="N135" s="519" t="n">
        <f aca="false">m1!H133</f>
        <v>0.4</v>
      </c>
      <c r="P135" s="524" t="n">
        <v>40483</v>
      </c>
      <c r="Q135" s="519" t="n">
        <f aca="false">m1!E133</f>
        <v>0.295</v>
      </c>
      <c r="S135" s="524" t="n">
        <v>40483</v>
      </c>
      <c r="T135" s="519" t="n">
        <f aca="false">B135</f>
        <v>0.295</v>
      </c>
      <c r="V135" s="524" t="n">
        <v>40483</v>
      </c>
      <c r="W135" s="519" t="n">
        <f aca="false">B135</f>
        <v>0.295</v>
      </c>
      <c r="Y135" s="524" t="n">
        <v>40483</v>
      </c>
      <c r="Z135" s="519" t="n">
        <f aca="false">m1!R133</f>
        <v>0.535</v>
      </c>
      <c r="AB135" s="524" t="n">
        <v>40483</v>
      </c>
      <c r="AC135" s="519" t="n">
        <f aca="false">m1!D133</f>
        <v>0.295</v>
      </c>
      <c r="AE135" s="524" t="n">
        <v>40483</v>
      </c>
      <c r="AF135" s="519" t="n">
        <f aca="false">m1!L133</f>
        <v>0.415</v>
      </c>
      <c r="AH135" s="524" t="n">
        <v>40483</v>
      </c>
      <c r="AI135" s="519" t="n">
        <f aca="false">m1!P133</f>
        <v>0.515</v>
      </c>
      <c r="AK135" s="524" t="n">
        <v>40483</v>
      </c>
      <c r="AL135" s="525" t="n">
        <f aca="false">m1!T133</f>
        <v>0.135</v>
      </c>
      <c r="AM135" s="524" t="n">
        <v>40483</v>
      </c>
      <c r="AN135" s="519" t="n">
        <f aca="false">m1!J133</f>
        <v>0.4</v>
      </c>
      <c r="AO135" s="524" t="n">
        <v>40483</v>
      </c>
      <c r="AP135" s="525" t="n">
        <v>0</v>
      </c>
      <c r="AQ135" s="524" t="n">
        <v>40483</v>
      </c>
      <c r="AR135" s="519" t="n">
        <f aca="false">m1!F133</f>
        <v>0.26</v>
      </c>
      <c r="AS135" s="524" t="n">
        <v>40483</v>
      </c>
      <c r="AT135" s="525" t="n">
        <v>0</v>
      </c>
      <c r="AU135" s="524" t="n">
        <v>40483</v>
      </c>
      <c r="AV135" s="519" t="n">
        <f aca="false">m1!Q133</f>
        <v>0.515</v>
      </c>
      <c r="AW135" s="524" t="n">
        <v>40483</v>
      </c>
      <c r="AX135" s="525" t="n">
        <v>0.005</v>
      </c>
      <c r="AY135" s="524" t="n">
        <v>40483</v>
      </c>
      <c r="AZ135" s="519" t="n">
        <f aca="false">m1!M133</f>
        <v>0.415</v>
      </c>
      <c r="BA135" s="524" t="n">
        <v>40483</v>
      </c>
      <c r="BB135" s="525" t="n">
        <v>0.005</v>
      </c>
      <c r="BC135" s="524" t="n">
        <v>40483</v>
      </c>
      <c r="BD135" s="519" t="n">
        <f aca="false">m1!I133</f>
        <v>0.4</v>
      </c>
      <c r="BE135" s="524" t="n">
        <v>40483</v>
      </c>
      <c r="BF135" s="525" t="n">
        <v>0.005</v>
      </c>
      <c r="BG135" s="524" t="n">
        <v>40483</v>
      </c>
      <c r="BH135" s="525" t="n">
        <v>0</v>
      </c>
      <c r="BI135" s="524" t="n">
        <v>40483</v>
      </c>
      <c r="BJ135" s="519" t="n">
        <f aca="false">m1!U133</f>
        <v>0.19</v>
      </c>
      <c r="BK135" s="524" t="n">
        <v>40483</v>
      </c>
      <c r="BL135" s="525" t="n">
        <v>0</v>
      </c>
      <c r="BM135" s="524" t="n">
        <v>40483</v>
      </c>
      <c r="BN135" s="519" t="n">
        <f aca="false">m1!V133</f>
        <v>0.251752</v>
      </c>
      <c r="BO135" s="524" t="n">
        <v>40483</v>
      </c>
      <c r="BP135" s="525" t="n">
        <v>0</v>
      </c>
    </row>
    <row r="136" customFormat="false" ht="11.25" hidden="false" customHeight="false" outlineLevel="0" collapsed="false">
      <c r="A136" s="524" t="n">
        <v>40513</v>
      </c>
      <c r="B136" s="519" t="n">
        <f aca="false">m1!C134</f>
        <v>0.315</v>
      </c>
      <c r="D136" s="524" t="n">
        <v>40513</v>
      </c>
      <c r="E136" s="519" t="n">
        <f aca="false">m1!K134</f>
        <v>0.435</v>
      </c>
      <c r="G136" s="524" t="n">
        <v>40513</v>
      </c>
      <c r="H136" s="519" t="n">
        <f aca="false">m1!O134</f>
        <v>0.535</v>
      </c>
      <c r="J136" s="524" t="n">
        <v>40513</v>
      </c>
      <c r="K136" s="519" t="n">
        <f aca="false">m1!N134</f>
        <v>0.465</v>
      </c>
      <c r="M136" s="524" t="n">
        <v>40513</v>
      </c>
      <c r="N136" s="519" t="n">
        <f aca="false">m1!H134</f>
        <v>0.42</v>
      </c>
      <c r="P136" s="524" t="n">
        <v>40513</v>
      </c>
      <c r="Q136" s="519" t="n">
        <f aca="false">m1!E134</f>
        <v>0.315</v>
      </c>
      <c r="S136" s="524" t="n">
        <v>40513</v>
      </c>
      <c r="T136" s="519" t="n">
        <f aca="false">B136</f>
        <v>0.315</v>
      </c>
      <c r="V136" s="524" t="n">
        <v>40513</v>
      </c>
      <c r="W136" s="519" t="n">
        <f aca="false">B136</f>
        <v>0.315</v>
      </c>
      <c r="Y136" s="524" t="n">
        <v>40513</v>
      </c>
      <c r="Z136" s="519" t="n">
        <f aca="false">m1!R134</f>
        <v>0.555</v>
      </c>
      <c r="AB136" s="524" t="n">
        <v>40513</v>
      </c>
      <c r="AC136" s="519" t="n">
        <f aca="false">m1!D134</f>
        <v>0.315</v>
      </c>
      <c r="AE136" s="524" t="n">
        <v>40513</v>
      </c>
      <c r="AF136" s="519" t="n">
        <f aca="false">m1!L134</f>
        <v>0.435</v>
      </c>
      <c r="AH136" s="524" t="n">
        <v>40513</v>
      </c>
      <c r="AI136" s="519" t="n">
        <f aca="false">m1!P134</f>
        <v>0.535</v>
      </c>
      <c r="AK136" s="524" t="n">
        <v>40513</v>
      </c>
      <c r="AL136" s="525" t="n">
        <f aca="false">m1!T134</f>
        <v>0.155</v>
      </c>
      <c r="AM136" s="524" t="n">
        <v>40513</v>
      </c>
      <c r="AN136" s="519" t="n">
        <f aca="false">m1!J134</f>
        <v>0.42</v>
      </c>
      <c r="AO136" s="524" t="n">
        <v>40513</v>
      </c>
      <c r="AP136" s="525" t="n">
        <v>0</v>
      </c>
      <c r="AQ136" s="524" t="n">
        <v>40513</v>
      </c>
      <c r="AR136" s="519" t="n">
        <f aca="false">m1!F134</f>
        <v>0.28</v>
      </c>
      <c r="AS136" s="524" t="n">
        <v>40513</v>
      </c>
      <c r="AT136" s="525" t="n">
        <v>0</v>
      </c>
      <c r="AU136" s="524" t="n">
        <v>40513</v>
      </c>
      <c r="AV136" s="519" t="n">
        <f aca="false">m1!Q134</f>
        <v>0.535</v>
      </c>
      <c r="AW136" s="524" t="n">
        <v>40513</v>
      </c>
      <c r="AX136" s="525" t="n">
        <v>0.005</v>
      </c>
      <c r="AY136" s="524" t="n">
        <v>40513</v>
      </c>
      <c r="AZ136" s="519" t="n">
        <f aca="false">m1!M134</f>
        <v>0.435</v>
      </c>
      <c r="BA136" s="524" t="n">
        <v>40513</v>
      </c>
      <c r="BB136" s="525" t="n">
        <v>0.005</v>
      </c>
      <c r="BC136" s="524" t="n">
        <v>40513</v>
      </c>
      <c r="BD136" s="519" t="n">
        <f aca="false">m1!I134</f>
        <v>0.42</v>
      </c>
      <c r="BE136" s="524" t="n">
        <v>40513</v>
      </c>
      <c r="BF136" s="525" t="n">
        <v>0.005</v>
      </c>
      <c r="BG136" s="524" t="n">
        <v>40513</v>
      </c>
      <c r="BH136" s="525" t="n">
        <v>0</v>
      </c>
      <c r="BI136" s="524" t="n">
        <v>40513</v>
      </c>
      <c r="BJ136" s="519" t="n">
        <f aca="false">m1!U134</f>
        <v>0.21</v>
      </c>
      <c r="BK136" s="524" t="n">
        <v>40513</v>
      </c>
      <c r="BL136" s="525" t="n">
        <v>0</v>
      </c>
      <c r="BM136" s="524" t="n">
        <v>40513</v>
      </c>
      <c r="BN136" s="519" t="n">
        <f aca="false">m1!V134</f>
        <v>0.27492</v>
      </c>
      <c r="BO136" s="524" t="n">
        <v>40513</v>
      </c>
      <c r="BP136" s="525" t="n">
        <v>0</v>
      </c>
    </row>
    <row r="137" customFormat="false" ht="11.25" hidden="false" customHeight="false" outlineLevel="0" collapsed="false">
      <c r="A137" s="524" t="n">
        <v>40544</v>
      </c>
      <c r="B137" s="519" t="n">
        <f aca="false">m1!C135</f>
        <v>0.325</v>
      </c>
      <c r="D137" s="524" t="n">
        <v>40544</v>
      </c>
      <c r="E137" s="519" t="n">
        <f aca="false">m1!K135</f>
        <v>0.445</v>
      </c>
      <c r="G137" s="524" t="n">
        <v>40544</v>
      </c>
      <c r="H137" s="519" t="n">
        <f aca="false">m1!O135</f>
        <v>0.545</v>
      </c>
      <c r="J137" s="524" t="n">
        <v>40544</v>
      </c>
      <c r="K137" s="519" t="n">
        <f aca="false">m1!N135</f>
        <v>0.475</v>
      </c>
      <c r="M137" s="524" t="n">
        <v>40544</v>
      </c>
      <c r="N137" s="519" t="n">
        <f aca="false">m1!H135</f>
        <v>0.43</v>
      </c>
      <c r="P137" s="524" t="n">
        <v>40544</v>
      </c>
      <c r="Q137" s="519" t="n">
        <f aca="false">m1!E135</f>
        <v>0.325</v>
      </c>
      <c r="S137" s="524" t="n">
        <v>40544</v>
      </c>
      <c r="T137" s="519" t="n">
        <f aca="false">B137</f>
        <v>0.325</v>
      </c>
      <c r="V137" s="524" t="n">
        <v>40544</v>
      </c>
      <c r="W137" s="519" t="n">
        <f aca="false">B137</f>
        <v>0.325</v>
      </c>
      <c r="Y137" s="524" t="n">
        <v>40544</v>
      </c>
      <c r="Z137" s="519" t="n">
        <f aca="false">m1!R135</f>
        <v>0.565</v>
      </c>
      <c r="AB137" s="524" t="n">
        <v>40544</v>
      </c>
      <c r="AC137" s="519" t="n">
        <f aca="false">m1!D135</f>
        <v>0.325</v>
      </c>
      <c r="AE137" s="524" t="n">
        <v>40544</v>
      </c>
      <c r="AF137" s="519" t="n">
        <f aca="false">m1!L135</f>
        <v>0.445</v>
      </c>
      <c r="AH137" s="524" t="n">
        <v>40544</v>
      </c>
      <c r="AI137" s="519" t="n">
        <f aca="false">m1!P135</f>
        <v>0.545</v>
      </c>
      <c r="AK137" s="524" t="n">
        <v>40544</v>
      </c>
      <c r="AL137" s="525" t="n">
        <f aca="false">m1!T135</f>
        <v>0.165</v>
      </c>
      <c r="AM137" s="524" t="n">
        <v>40544</v>
      </c>
      <c r="AN137" s="519" t="n">
        <f aca="false">m1!J135</f>
        <v>0.43</v>
      </c>
      <c r="AO137" s="524" t="n">
        <v>40544</v>
      </c>
      <c r="AP137" s="525" t="n">
        <v>0</v>
      </c>
      <c r="AQ137" s="524" t="n">
        <v>40544</v>
      </c>
      <c r="AR137" s="519" t="n">
        <f aca="false">m1!F135</f>
        <v>0.29</v>
      </c>
      <c r="AS137" s="524" t="n">
        <v>40544</v>
      </c>
      <c r="AT137" s="525" t="n">
        <v>0</v>
      </c>
      <c r="AU137" s="524" t="n">
        <v>40544</v>
      </c>
      <c r="AV137" s="519" t="n">
        <f aca="false">m1!Q135</f>
        <v>0.545</v>
      </c>
      <c r="AW137" s="524" t="n">
        <v>40544</v>
      </c>
      <c r="AX137" s="525" t="n">
        <v>0.005</v>
      </c>
      <c r="AY137" s="524" t="n">
        <v>40544</v>
      </c>
      <c r="AZ137" s="519" t="n">
        <f aca="false">m1!M135</f>
        <v>0.445</v>
      </c>
      <c r="BA137" s="524" t="n">
        <v>40544</v>
      </c>
      <c r="BB137" s="525" t="n">
        <v>0.005</v>
      </c>
      <c r="BC137" s="524" t="n">
        <v>40544</v>
      </c>
      <c r="BD137" s="519" t="n">
        <f aca="false">m1!I135</f>
        <v>0.43</v>
      </c>
      <c r="BE137" s="524" t="n">
        <v>40544</v>
      </c>
      <c r="BF137" s="525" t="n">
        <v>0.005</v>
      </c>
      <c r="BG137" s="524" t="n">
        <v>40544</v>
      </c>
      <c r="BH137" s="525" t="n">
        <v>0</v>
      </c>
      <c r="BI137" s="524" t="n">
        <v>40544</v>
      </c>
      <c r="BJ137" s="519" t="n">
        <f aca="false">m1!U135</f>
        <v>0.22</v>
      </c>
      <c r="BK137" s="524" t="n">
        <v>40544</v>
      </c>
      <c r="BL137" s="525" t="n">
        <v>0</v>
      </c>
      <c r="BM137" s="524" t="n">
        <v>40544</v>
      </c>
      <c r="BN137" s="519" t="n">
        <f aca="false">m1!V135</f>
        <v>0.293016</v>
      </c>
      <c r="BO137" s="524" t="n">
        <v>40544</v>
      </c>
      <c r="BP137" s="525" t="n">
        <v>0</v>
      </c>
    </row>
    <row r="138" customFormat="false" ht="11.25" hidden="false" customHeight="false" outlineLevel="0" collapsed="false">
      <c r="A138" s="524" t="n">
        <v>40575</v>
      </c>
      <c r="B138" s="519" t="n">
        <f aca="false">m1!C136</f>
        <v>0.37</v>
      </c>
      <c r="D138" s="524" t="n">
        <v>40575</v>
      </c>
      <c r="E138" s="519" t="n">
        <f aca="false">m1!K136</f>
        <v>0.49</v>
      </c>
      <c r="G138" s="524" t="n">
        <v>40575</v>
      </c>
      <c r="H138" s="519" t="n">
        <f aca="false">m1!O136</f>
        <v>0.59</v>
      </c>
      <c r="J138" s="524" t="n">
        <v>40575</v>
      </c>
      <c r="K138" s="519" t="n">
        <f aca="false">m1!N136</f>
        <v>0.52</v>
      </c>
      <c r="M138" s="524" t="n">
        <v>40575</v>
      </c>
      <c r="N138" s="519" t="n">
        <f aca="false">m1!H136</f>
        <v>0.475</v>
      </c>
      <c r="P138" s="524" t="n">
        <v>40575</v>
      </c>
      <c r="Q138" s="519" t="n">
        <f aca="false">m1!E136</f>
        <v>0.37</v>
      </c>
      <c r="S138" s="524" t="n">
        <v>40575</v>
      </c>
      <c r="T138" s="519" t="n">
        <f aca="false">B138</f>
        <v>0.37</v>
      </c>
      <c r="V138" s="524" t="n">
        <v>40575</v>
      </c>
      <c r="W138" s="519" t="n">
        <f aca="false">B138</f>
        <v>0.37</v>
      </c>
      <c r="Y138" s="524" t="n">
        <v>40575</v>
      </c>
      <c r="Z138" s="519" t="n">
        <f aca="false">m1!R136</f>
        <v>0.61</v>
      </c>
      <c r="AB138" s="524" t="n">
        <v>40575</v>
      </c>
      <c r="AC138" s="519" t="n">
        <f aca="false">m1!D136</f>
        <v>0.37</v>
      </c>
      <c r="AE138" s="524" t="n">
        <v>40575</v>
      </c>
      <c r="AF138" s="519" t="n">
        <f aca="false">m1!L136</f>
        <v>0.49</v>
      </c>
      <c r="AH138" s="524" t="n">
        <v>40575</v>
      </c>
      <c r="AI138" s="519" t="n">
        <f aca="false">m1!P136</f>
        <v>0.59</v>
      </c>
      <c r="AK138" s="524" t="n">
        <v>40575</v>
      </c>
      <c r="AL138" s="525" t="n">
        <f aca="false">m1!T136</f>
        <v>0.21</v>
      </c>
      <c r="AM138" s="524" t="n">
        <v>40575</v>
      </c>
      <c r="AN138" s="519" t="n">
        <f aca="false">m1!J136</f>
        <v>0.475</v>
      </c>
      <c r="AO138" s="524" t="n">
        <v>40575</v>
      </c>
      <c r="AP138" s="525" t="n">
        <v>0</v>
      </c>
      <c r="AQ138" s="524" t="n">
        <v>40575</v>
      </c>
      <c r="AR138" s="519" t="n">
        <f aca="false">m1!F136</f>
        <v>0.335</v>
      </c>
      <c r="AS138" s="524" t="n">
        <v>40575</v>
      </c>
      <c r="AT138" s="525" t="n">
        <v>0</v>
      </c>
      <c r="AU138" s="524" t="n">
        <v>40575</v>
      </c>
      <c r="AV138" s="519" t="n">
        <f aca="false">m1!Q136</f>
        <v>0.59</v>
      </c>
      <c r="AW138" s="524" t="n">
        <v>40575</v>
      </c>
      <c r="AX138" s="525" t="n">
        <v>0.005</v>
      </c>
      <c r="AY138" s="524" t="n">
        <v>40575</v>
      </c>
      <c r="AZ138" s="519" t="n">
        <f aca="false">m1!M136</f>
        <v>0.49</v>
      </c>
      <c r="BA138" s="524" t="n">
        <v>40575</v>
      </c>
      <c r="BB138" s="525" t="n">
        <v>0.005</v>
      </c>
      <c r="BC138" s="524" t="n">
        <v>40575</v>
      </c>
      <c r="BD138" s="519" t="n">
        <f aca="false">m1!I136</f>
        <v>0.475</v>
      </c>
      <c r="BE138" s="524" t="n">
        <v>40575</v>
      </c>
      <c r="BF138" s="525" t="n">
        <v>0.005</v>
      </c>
      <c r="BG138" s="524" t="n">
        <v>40575</v>
      </c>
      <c r="BH138" s="525" t="n">
        <v>0</v>
      </c>
      <c r="BI138" s="524" t="n">
        <v>40575</v>
      </c>
      <c r="BJ138" s="519" t="n">
        <f aca="false">m1!U136</f>
        <v>0.265</v>
      </c>
      <c r="BK138" s="524" t="n">
        <v>40575</v>
      </c>
      <c r="BL138" s="525" t="n">
        <v>0</v>
      </c>
      <c r="BM138" s="524" t="n">
        <v>40575</v>
      </c>
      <c r="BN138" s="519" t="n">
        <f aca="false">m1!V136</f>
        <v>0.33648</v>
      </c>
      <c r="BO138" s="524" t="n">
        <v>40575</v>
      </c>
      <c r="BP138" s="525" t="n">
        <v>0</v>
      </c>
    </row>
    <row r="139" customFormat="false" ht="11.25" hidden="false" customHeight="false" outlineLevel="0" collapsed="false">
      <c r="A139" s="524" t="n">
        <v>40603</v>
      </c>
      <c r="B139" s="519" t="n">
        <f aca="false">m1!C137</f>
        <v>0.37</v>
      </c>
      <c r="D139" s="524" t="n">
        <v>40603</v>
      </c>
      <c r="E139" s="519" t="n">
        <f aca="false">m1!K137</f>
        <v>0.49</v>
      </c>
      <c r="G139" s="524" t="n">
        <v>40603</v>
      </c>
      <c r="H139" s="519" t="n">
        <f aca="false">m1!O137</f>
        <v>0.59</v>
      </c>
      <c r="J139" s="524" t="n">
        <v>40603</v>
      </c>
      <c r="K139" s="519" t="n">
        <f aca="false">m1!N137</f>
        <v>0.52</v>
      </c>
      <c r="M139" s="524" t="n">
        <v>40603</v>
      </c>
      <c r="N139" s="519" t="n">
        <f aca="false">m1!H137</f>
        <v>0.475</v>
      </c>
      <c r="P139" s="524" t="n">
        <v>40603</v>
      </c>
      <c r="Q139" s="519" t="n">
        <f aca="false">m1!E137</f>
        <v>0.37</v>
      </c>
      <c r="S139" s="524" t="n">
        <v>40603</v>
      </c>
      <c r="T139" s="519" t="n">
        <f aca="false">B139</f>
        <v>0.37</v>
      </c>
      <c r="V139" s="524" t="n">
        <v>40603</v>
      </c>
      <c r="W139" s="519" t="n">
        <f aca="false">B139</f>
        <v>0.37</v>
      </c>
      <c r="Y139" s="524" t="n">
        <v>40603</v>
      </c>
      <c r="Z139" s="519" t="n">
        <f aca="false">m1!R137</f>
        <v>0.61</v>
      </c>
      <c r="AB139" s="524" t="n">
        <v>40603</v>
      </c>
      <c r="AC139" s="519" t="n">
        <f aca="false">m1!D137</f>
        <v>0.37</v>
      </c>
      <c r="AE139" s="524" t="n">
        <v>40603</v>
      </c>
      <c r="AF139" s="519" t="n">
        <f aca="false">m1!L137</f>
        <v>0.49</v>
      </c>
      <c r="AH139" s="524" t="n">
        <v>40603</v>
      </c>
      <c r="AI139" s="519" t="n">
        <f aca="false">m1!P137</f>
        <v>0.59</v>
      </c>
      <c r="AK139" s="524" t="n">
        <v>40603</v>
      </c>
      <c r="AL139" s="525" t="n">
        <f aca="false">m1!T137</f>
        <v>0.21</v>
      </c>
      <c r="AM139" s="524" t="n">
        <v>40603</v>
      </c>
      <c r="AN139" s="519" t="n">
        <f aca="false">m1!J137</f>
        <v>0.475</v>
      </c>
      <c r="AO139" s="524" t="n">
        <v>40603</v>
      </c>
      <c r="AP139" s="525" t="n">
        <v>0</v>
      </c>
      <c r="AQ139" s="524" t="n">
        <v>40603</v>
      </c>
      <c r="AR139" s="519" t="n">
        <f aca="false">m1!F137</f>
        <v>0.335</v>
      </c>
      <c r="AS139" s="524" t="n">
        <v>40603</v>
      </c>
      <c r="AT139" s="525" t="n">
        <v>0</v>
      </c>
      <c r="AU139" s="524" t="n">
        <v>40603</v>
      </c>
      <c r="AV139" s="519" t="n">
        <f aca="false">m1!Q137</f>
        <v>0.59</v>
      </c>
      <c r="AW139" s="524" t="n">
        <v>40603</v>
      </c>
      <c r="AX139" s="525" t="n">
        <v>0.005</v>
      </c>
      <c r="AY139" s="524" t="n">
        <v>40603</v>
      </c>
      <c r="AZ139" s="519" t="n">
        <f aca="false">m1!M137</f>
        <v>0.49</v>
      </c>
      <c r="BA139" s="524" t="n">
        <v>40603</v>
      </c>
      <c r="BB139" s="525" t="n">
        <v>0.005</v>
      </c>
      <c r="BC139" s="524" t="n">
        <v>40603</v>
      </c>
      <c r="BD139" s="519" t="n">
        <f aca="false">m1!I137</f>
        <v>0.475</v>
      </c>
      <c r="BE139" s="524" t="n">
        <v>40603</v>
      </c>
      <c r="BF139" s="525" t="n">
        <v>0.005</v>
      </c>
      <c r="BG139" s="524" t="n">
        <v>40603</v>
      </c>
      <c r="BH139" s="525" t="n">
        <v>0</v>
      </c>
      <c r="BI139" s="524" t="n">
        <v>40603</v>
      </c>
      <c r="BJ139" s="519" t="n">
        <f aca="false">m1!U137</f>
        <v>0.265</v>
      </c>
      <c r="BK139" s="524" t="n">
        <v>40603</v>
      </c>
      <c r="BL139" s="525" t="n">
        <v>0</v>
      </c>
      <c r="BM139" s="524" t="n">
        <v>40603</v>
      </c>
      <c r="BN139" s="519" t="n">
        <f aca="false">m1!V137</f>
        <v>0.332864</v>
      </c>
      <c r="BO139" s="524" t="n">
        <v>40603</v>
      </c>
      <c r="BP139" s="525" t="n">
        <v>0</v>
      </c>
    </row>
    <row r="140" customFormat="false" ht="11.25" hidden="false" customHeight="false" outlineLevel="0" collapsed="false">
      <c r="A140" s="524" t="n">
        <v>40634</v>
      </c>
      <c r="B140" s="519" t="n">
        <f aca="false">m1!C138</f>
        <v>0.165</v>
      </c>
      <c r="D140" s="524" t="n">
        <v>40634</v>
      </c>
      <c r="E140" s="519" t="n">
        <f aca="false">m1!K138</f>
        <v>0.185</v>
      </c>
      <c r="G140" s="524" t="n">
        <v>40634</v>
      </c>
      <c r="H140" s="519" t="n">
        <f aca="false">m1!O138</f>
        <v>0.165</v>
      </c>
      <c r="J140" s="524" t="n">
        <v>40634</v>
      </c>
      <c r="K140" s="519" t="n">
        <f aca="false">m1!N138</f>
        <v>0.205</v>
      </c>
      <c r="M140" s="524" t="n">
        <v>40634</v>
      </c>
      <c r="N140" s="519" t="n">
        <f aca="false">m1!H138</f>
        <v>0.165</v>
      </c>
      <c r="P140" s="524" t="n">
        <v>40634</v>
      </c>
      <c r="Q140" s="519" t="n">
        <f aca="false">m1!E138</f>
        <v>0.165</v>
      </c>
      <c r="S140" s="524" t="n">
        <v>40634</v>
      </c>
      <c r="T140" s="519" t="n">
        <f aca="false">B140</f>
        <v>0.165</v>
      </c>
      <c r="V140" s="524" t="n">
        <v>40634</v>
      </c>
      <c r="W140" s="519" t="n">
        <f aca="false">B140</f>
        <v>0.165</v>
      </c>
      <c r="Y140" s="524" t="n">
        <v>40634</v>
      </c>
      <c r="Z140" s="519" t="n">
        <f aca="false">m1!R138</f>
        <v>0.165</v>
      </c>
      <c r="AB140" s="524" t="n">
        <v>40634</v>
      </c>
      <c r="AC140" s="519" t="n">
        <f aca="false">m1!D138</f>
        <v>0.165</v>
      </c>
      <c r="AE140" s="524" t="n">
        <v>40634</v>
      </c>
      <c r="AF140" s="519" t="n">
        <f aca="false">m1!L138</f>
        <v>0.185</v>
      </c>
      <c r="AH140" s="524" t="n">
        <v>40634</v>
      </c>
      <c r="AI140" s="519" t="n">
        <f aca="false">m1!P138</f>
        <v>0.165</v>
      </c>
      <c r="AK140" s="524" t="n">
        <v>40634</v>
      </c>
      <c r="AL140" s="525" t="n">
        <f aca="false">m1!T138</f>
        <v>-0.035</v>
      </c>
      <c r="AM140" s="524" t="n">
        <v>40634</v>
      </c>
      <c r="AN140" s="519" t="n">
        <f aca="false">m1!J138</f>
        <v>0.165</v>
      </c>
      <c r="AO140" s="524" t="n">
        <v>40634</v>
      </c>
      <c r="AP140" s="525" t="n">
        <v>0</v>
      </c>
      <c r="AQ140" s="524" t="n">
        <v>40634</v>
      </c>
      <c r="AR140" s="519" t="n">
        <f aca="false">m1!F138</f>
        <v>0.13</v>
      </c>
      <c r="AS140" s="524" t="n">
        <v>40634</v>
      </c>
      <c r="AT140" s="525" t="n">
        <v>0</v>
      </c>
      <c r="AU140" s="524" t="n">
        <v>40634</v>
      </c>
      <c r="AV140" s="519" t="n">
        <f aca="false">m1!Q138</f>
        <v>0.165</v>
      </c>
      <c r="AW140" s="524" t="n">
        <v>40634</v>
      </c>
      <c r="AX140" s="525" t="n">
        <v>0.005</v>
      </c>
      <c r="AY140" s="524" t="n">
        <v>40634</v>
      </c>
      <c r="AZ140" s="519" t="n">
        <f aca="false">m1!M138</f>
        <v>0.185</v>
      </c>
      <c r="BA140" s="524" t="n">
        <v>40634</v>
      </c>
      <c r="BB140" s="525" t="n">
        <v>0.005</v>
      </c>
      <c r="BC140" s="524" t="n">
        <v>40634</v>
      </c>
      <c r="BD140" s="519" t="n">
        <f aca="false">m1!I138</f>
        <v>0.165</v>
      </c>
      <c r="BE140" s="524" t="n">
        <v>40634</v>
      </c>
      <c r="BF140" s="525" t="n">
        <v>0.005</v>
      </c>
      <c r="BG140" s="524" t="n">
        <v>40634</v>
      </c>
      <c r="BH140" s="525" t="n">
        <v>0</v>
      </c>
      <c r="BI140" s="524" t="n">
        <v>40634</v>
      </c>
      <c r="BJ140" s="519" t="n">
        <f aca="false">m1!U138</f>
        <v>0.02</v>
      </c>
      <c r="BK140" s="524" t="n">
        <v>40634</v>
      </c>
      <c r="BL140" s="525" t="n">
        <v>0</v>
      </c>
      <c r="BM140" s="524" t="n">
        <v>40634</v>
      </c>
      <c r="BN140" s="519" t="n">
        <f aca="false">m1!V138</f>
        <v>0.185</v>
      </c>
      <c r="BO140" s="524" t="n">
        <v>40634</v>
      </c>
      <c r="BP140" s="525" t="n">
        <v>0</v>
      </c>
    </row>
    <row r="141" customFormat="false" ht="11.25" hidden="false" customHeight="false" outlineLevel="0" collapsed="false">
      <c r="A141" s="524" t="n">
        <v>40664</v>
      </c>
      <c r="B141" s="519" t="n">
        <f aca="false">m1!C139</f>
        <v>0.165</v>
      </c>
      <c r="D141" s="524" t="n">
        <v>40664</v>
      </c>
      <c r="E141" s="519" t="n">
        <f aca="false">m1!K139</f>
        <v>0.185</v>
      </c>
      <c r="G141" s="524" t="n">
        <v>40664</v>
      </c>
      <c r="H141" s="519" t="n">
        <f aca="false">m1!O139</f>
        <v>0.165</v>
      </c>
      <c r="J141" s="524" t="n">
        <v>40664</v>
      </c>
      <c r="K141" s="519" t="n">
        <f aca="false">m1!N139</f>
        <v>0.205</v>
      </c>
      <c r="M141" s="524" t="n">
        <v>40664</v>
      </c>
      <c r="N141" s="519" t="n">
        <f aca="false">m1!H139</f>
        <v>0.165</v>
      </c>
      <c r="P141" s="524" t="n">
        <v>40664</v>
      </c>
      <c r="Q141" s="519" t="n">
        <f aca="false">m1!E139</f>
        <v>0.165</v>
      </c>
      <c r="S141" s="524" t="n">
        <v>40664</v>
      </c>
      <c r="T141" s="519" t="n">
        <f aca="false">B141</f>
        <v>0.165</v>
      </c>
      <c r="V141" s="524" t="n">
        <v>40664</v>
      </c>
      <c r="W141" s="519" t="n">
        <f aca="false">B141</f>
        <v>0.165</v>
      </c>
      <c r="Y141" s="524" t="n">
        <v>40664</v>
      </c>
      <c r="Z141" s="519" t="n">
        <f aca="false">m1!R139</f>
        <v>0.165</v>
      </c>
      <c r="AB141" s="524" t="n">
        <v>40664</v>
      </c>
      <c r="AC141" s="519" t="n">
        <f aca="false">m1!D139</f>
        <v>0.165</v>
      </c>
      <c r="AE141" s="524" t="n">
        <v>40664</v>
      </c>
      <c r="AF141" s="519" t="n">
        <f aca="false">m1!L139</f>
        <v>0.185</v>
      </c>
      <c r="AH141" s="524" t="n">
        <v>40664</v>
      </c>
      <c r="AI141" s="519" t="n">
        <f aca="false">m1!P139</f>
        <v>0.165</v>
      </c>
      <c r="AK141" s="524" t="n">
        <v>40664</v>
      </c>
      <c r="AL141" s="525" t="n">
        <f aca="false">m1!T139</f>
        <v>-0.035</v>
      </c>
      <c r="AM141" s="524" t="n">
        <v>40664</v>
      </c>
      <c r="AN141" s="519" t="n">
        <f aca="false">m1!J139</f>
        <v>0.165</v>
      </c>
      <c r="AO141" s="524" t="n">
        <v>40664</v>
      </c>
      <c r="AP141" s="525" t="n">
        <v>0</v>
      </c>
      <c r="AQ141" s="524" t="n">
        <v>40664</v>
      </c>
      <c r="AR141" s="519" t="n">
        <f aca="false">m1!F139</f>
        <v>0.13</v>
      </c>
      <c r="AS141" s="524" t="n">
        <v>40664</v>
      </c>
      <c r="AT141" s="525" t="n">
        <v>0</v>
      </c>
      <c r="AU141" s="524" t="n">
        <v>40664</v>
      </c>
      <c r="AV141" s="519" t="n">
        <f aca="false">m1!Q139</f>
        <v>0.165</v>
      </c>
      <c r="AW141" s="524" t="n">
        <v>40664</v>
      </c>
      <c r="AX141" s="525" t="n">
        <v>0.005</v>
      </c>
      <c r="AY141" s="524" t="n">
        <v>40664</v>
      </c>
      <c r="AZ141" s="519" t="n">
        <f aca="false">m1!M139</f>
        <v>0.185</v>
      </c>
      <c r="BA141" s="524" t="n">
        <v>40664</v>
      </c>
      <c r="BB141" s="525" t="n">
        <v>0.005</v>
      </c>
      <c r="BC141" s="524" t="n">
        <v>40664</v>
      </c>
      <c r="BD141" s="519" t="n">
        <f aca="false">m1!I139</f>
        <v>0.165</v>
      </c>
      <c r="BE141" s="524" t="n">
        <v>40664</v>
      </c>
      <c r="BF141" s="525" t="n">
        <v>0.005</v>
      </c>
      <c r="BG141" s="524" t="n">
        <v>40664</v>
      </c>
      <c r="BH141" s="525" t="n">
        <v>0</v>
      </c>
      <c r="BI141" s="524" t="n">
        <v>40664</v>
      </c>
      <c r="BJ141" s="519" t="n">
        <f aca="false">m1!U139</f>
        <v>0.02</v>
      </c>
      <c r="BK141" s="524" t="n">
        <v>40664</v>
      </c>
      <c r="BL141" s="525" t="n">
        <v>0</v>
      </c>
      <c r="BM141" s="524" t="n">
        <v>40664</v>
      </c>
      <c r="BN141" s="519" t="n">
        <f aca="false">m1!V139</f>
        <v>0.175</v>
      </c>
      <c r="BO141" s="524" t="n">
        <v>40664</v>
      </c>
      <c r="BP141" s="525" t="n">
        <v>0</v>
      </c>
    </row>
    <row r="142" customFormat="false" ht="11.25" hidden="false" customHeight="false" outlineLevel="0" collapsed="false">
      <c r="A142" s="524" t="n">
        <v>40695</v>
      </c>
      <c r="B142" s="519" t="n">
        <f aca="false">m1!C140</f>
        <v>0.165</v>
      </c>
      <c r="D142" s="524" t="n">
        <v>40695</v>
      </c>
      <c r="E142" s="519" t="n">
        <f aca="false">m1!K140</f>
        <v>0.185</v>
      </c>
      <c r="G142" s="524" t="n">
        <v>40695</v>
      </c>
      <c r="H142" s="519" t="n">
        <f aca="false">m1!O140</f>
        <v>0.165</v>
      </c>
      <c r="J142" s="524" t="n">
        <v>40695</v>
      </c>
      <c r="K142" s="519" t="n">
        <f aca="false">m1!N140</f>
        <v>0.205</v>
      </c>
      <c r="M142" s="524" t="n">
        <v>40695</v>
      </c>
      <c r="N142" s="519" t="n">
        <f aca="false">m1!H140</f>
        <v>0.165</v>
      </c>
      <c r="P142" s="524" t="n">
        <v>40695</v>
      </c>
      <c r="Q142" s="519" t="n">
        <f aca="false">m1!E140</f>
        <v>0.165</v>
      </c>
      <c r="S142" s="524" t="n">
        <v>40695</v>
      </c>
      <c r="T142" s="519" t="n">
        <f aca="false">B142</f>
        <v>0.165</v>
      </c>
      <c r="V142" s="524" t="n">
        <v>40695</v>
      </c>
      <c r="W142" s="519" t="n">
        <f aca="false">B142</f>
        <v>0.165</v>
      </c>
      <c r="Y142" s="524" t="n">
        <v>40695</v>
      </c>
      <c r="Z142" s="519" t="n">
        <f aca="false">m1!R140</f>
        <v>0.165</v>
      </c>
      <c r="AB142" s="524" t="n">
        <v>40695</v>
      </c>
      <c r="AC142" s="519" t="n">
        <f aca="false">m1!D140</f>
        <v>0.165</v>
      </c>
      <c r="AE142" s="524" t="n">
        <v>40695</v>
      </c>
      <c r="AF142" s="519" t="n">
        <f aca="false">m1!L140</f>
        <v>0.185</v>
      </c>
      <c r="AH142" s="524" t="n">
        <v>40695</v>
      </c>
      <c r="AI142" s="519" t="n">
        <f aca="false">m1!P140</f>
        <v>0.165</v>
      </c>
      <c r="AK142" s="524" t="n">
        <v>40695</v>
      </c>
      <c r="AL142" s="525" t="n">
        <f aca="false">m1!T140</f>
        <v>-0.035</v>
      </c>
      <c r="AM142" s="524" t="n">
        <v>40695</v>
      </c>
      <c r="AN142" s="519" t="n">
        <f aca="false">m1!J140</f>
        <v>0.165</v>
      </c>
      <c r="AO142" s="524" t="n">
        <v>40695</v>
      </c>
      <c r="AP142" s="525" t="n">
        <v>0</v>
      </c>
      <c r="AQ142" s="524" t="n">
        <v>40695</v>
      </c>
      <c r="AR142" s="519" t="n">
        <f aca="false">m1!F140</f>
        <v>0.13</v>
      </c>
      <c r="AS142" s="524" t="n">
        <v>40695</v>
      </c>
      <c r="AT142" s="525" t="n">
        <v>0</v>
      </c>
      <c r="AU142" s="524" t="n">
        <v>40695</v>
      </c>
      <c r="AV142" s="519" t="n">
        <f aca="false">m1!Q140</f>
        <v>0.165</v>
      </c>
      <c r="AW142" s="524" t="n">
        <v>40695</v>
      </c>
      <c r="AX142" s="525" t="n">
        <v>0.005</v>
      </c>
      <c r="AY142" s="524" t="n">
        <v>40695</v>
      </c>
      <c r="AZ142" s="519" t="n">
        <f aca="false">m1!M140</f>
        <v>0.185</v>
      </c>
      <c r="BA142" s="524" t="n">
        <v>40695</v>
      </c>
      <c r="BB142" s="525" t="n">
        <v>0.005</v>
      </c>
      <c r="BC142" s="524" t="n">
        <v>40695</v>
      </c>
      <c r="BD142" s="519" t="n">
        <f aca="false">m1!I140</f>
        <v>0.165</v>
      </c>
      <c r="BE142" s="524" t="n">
        <v>40695</v>
      </c>
      <c r="BF142" s="525" t="n">
        <v>0.005</v>
      </c>
      <c r="BG142" s="524" t="n">
        <v>40695</v>
      </c>
      <c r="BH142" s="525" t="n">
        <v>0</v>
      </c>
      <c r="BI142" s="524" t="n">
        <v>40695</v>
      </c>
      <c r="BJ142" s="519" t="n">
        <f aca="false">m1!U140</f>
        <v>0.02</v>
      </c>
      <c r="BK142" s="524" t="n">
        <v>40695</v>
      </c>
      <c r="BL142" s="525" t="n">
        <v>0</v>
      </c>
      <c r="BM142" s="524" t="n">
        <v>40695</v>
      </c>
      <c r="BN142" s="519" t="n">
        <f aca="false">m1!V140</f>
        <v>0.17</v>
      </c>
      <c r="BO142" s="524" t="n">
        <v>40695</v>
      </c>
      <c r="BP142" s="525" t="n">
        <v>0</v>
      </c>
    </row>
    <row r="143" customFormat="false" ht="11.25" hidden="false" customHeight="false" outlineLevel="0" collapsed="false">
      <c r="A143" s="524" t="n">
        <v>40725</v>
      </c>
      <c r="B143" s="519" t="n">
        <f aca="false">m1!C141</f>
        <v>0.165</v>
      </c>
      <c r="D143" s="524" t="n">
        <v>40725</v>
      </c>
      <c r="E143" s="519" t="n">
        <f aca="false">m1!K141</f>
        <v>0.185</v>
      </c>
      <c r="G143" s="524" t="n">
        <v>40725</v>
      </c>
      <c r="H143" s="519" t="n">
        <f aca="false">m1!O141</f>
        <v>0.165</v>
      </c>
      <c r="J143" s="524" t="n">
        <v>40725</v>
      </c>
      <c r="K143" s="519" t="n">
        <f aca="false">m1!N141</f>
        <v>0.205</v>
      </c>
      <c r="M143" s="524" t="n">
        <v>40725</v>
      </c>
      <c r="N143" s="519" t="n">
        <f aca="false">m1!H141</f>
        <v>0.165</v>
      </c>
      <c r="P143" s="524" t="n">
        <v>40725</v>
      </c>
      <c r="Q143" s="519" t="n">
        <f aca="false">m1!E141</f>
        <v>0.165</v>
      </c>
      <c r="S143" s="524" t="n">
        <v>40725</v>
      </c>
      <c r="T143" s="519" t="n">
        <f aca="false">B143</f>
        <v>0.165</v>
      </c>
      <c r="V143" s="524" t="n">
        <v>40725</v>
      </c>
      <c r="W143" s="519" t="n">
        <f aca="false">B143</f>
        <v>0.165</v>
      </c>
      <c r="Y143" s="524" t="n">
        <v>40725</v>
      </c>
      <c r="Z143" s="519" t="n">
        <f aca="false">m1!R141</f>
        <v>0.165</v>
      </c>
      <c r="AB143" s="524" t="n">
        <v>40725</v>
      </c>
      <c r="AC143" s="519" t="n">
        <f aca="false">m1!D141</f>
        <v>0.165</v>
      </c>
      <c r="AE143" s="524" t="n">
        <v>40725</v>
      </c>
      <c r="AF143" s="519" t="n">
        <f aca="false">m1!L141</f>
        <v>0.185</v>
      </c>
      <c r="AH143" s="524" t="n">
        <v>40725</v>
      </c>
      <c r="AI143" s="519" t="n">
        <f aca="false">m1!P141</f>
        <v>0.165</v>
      </c>
      <c r="AK143" s="524" t="n">
        <v>40725</v>
      </c>
      <c r="AL143" s="525" t="n">
        <f aca="false">m1!T141</f>
        <v>-0.035</v>
      </c>
      <c r="AM143" s="524" t="n">
        <v>40725</v>
      </c>
      <c r="AN143" s="519" t="n">
        <f aca="false">m1!J141</f>
        <v>0.165</v>
      </c>
      <c r="AO143" s="524" t="n">
        <v>40725</v>
      </c>
      <c r="AP143" s="525" t="n">
        <v>0</v>
      </c>
      <c r="AQ143" s="524" t="n">
        <v>40725</v>
      </c>
      <c r="AR143" s="519" t="n">
        <f aca="false">m1!F141</f>
        <v>0.13</v>
      </c>
      <c r="AS143" s="524" t="n">
        <v>40725</v>
      </c>
      <c r="AT143" s="525" t="n">
        <v>0</v>
      </c>
      <c r="AU143" s="524" t="n">
        <v>40725</v>
      </c>
      <c r="AV143" s="519" t="n">
        <f aca="false">m1!Q141</f>
        <v>0.165</v>
      </c>
      <c r="AW143" s="524" t="n">
        <v>40725</v>
      </c>
      <c r="AX143" s="525" t="n">
        <v>0.005</v>
      </c>
      <c r="AY143" s="524" t="n">
        <v>40725</v>
      </c>
      <c r="AZ143" s="519" t="n">
        <f aca="false">m1!M141</f>
        <v>0.185</v>
      </c>
      <c r="BA143" s="524" t="n">
        <v>40725</v>
      </c>
      <c r="BB143" s="525" t="n">
        <v>0.005</v>
      </c>
      <c r="BC143" s="524" t="n">
        <v>40725</v>
      </c>
      <c r="BD143" s="519" t="n">
        <f aca="false">m1!I141</f>
        <v>0.165</v>
      </c>
      <c r="BE143" s="524" t="n">
        <v>40725</v>
      </c>
      <c r="BF143" s="525" t="n">
        <v>0.005</v>
      </c>
      <c r="BG143" s="524" t="n">
        <v>40725</v>
      </c>
      <c r="BH143" s="525" t="n">
        <v>0</v>
      </c>
      <c r="BI143" s="524" t="n">
        <v>40725</v>
      </c>
      <c r="BJ143" s="519" t="n">
        <f aca="false">m1!U141</f>
        <v>0.02</v>
      </c>
      <c r="BK143" s="524" t="n">
        <v>40725</v>
      </c>
      <c r="BL143" s="525" t="n">
        <v>0</v>
      </c>
      <c r="BM143" s="524" t="n">
        <v>40725</v>
      </c>
      <c r="BN143" s="519" t="n">
        <f aca="false">m1!V141</f>
        <v>0.16</v>
      </c>
      <c r="BO143" s="524" t="n">
        <v>40725</v>
      </c>
      <c r="BP143" s="525" t="n">
        <v>0</v>
      </c>
    </row>
    <row r="144" customFormat="false" ht="11.25" hidden="false" customHeight="false" outlineLevel="0" collapsed="false">
      <c r="A144" s="524" t="n">
        <v>40756</v>
      </c>
      <c r="B144" s="519" t="n">
        <f aca="false">m1!C142</f>
        <v>0.165</v>
      </c>
      <c r="D144" s="524" t="n">
        <v>40756</v>
      </c>
      <c r="E144" s="519" t="n">
        <f aca="false">m1!K142</f>
        <v>0.185</v>
      </c>
      <c r="G144" s="524" t="n">
        <v>40756</v>
      </c>
      <c r="H144" s="519" t="n">
        <f aca="false">m1!O142</f>
        <v>0.165</v>
      </c>
      <c r="J144" s="524" t="n">
        <v>40756</v>
      </c>
      <c r="K144" s="519" t="n">
        <f aca="false">m1!N142</f>
        <v>0.205</v>
      </c>
      <c r="M144" s="524" t="n">
        <v>40756</v>
      </c>
      <c r="N144" s="519" t="n">
        <f aca="false">m1!H142</f>
        <v>0.165</v>
      </c>
      <c r="P144" s="524" t="n">
        <v>40756</v>
      </c>
      <c r="Q144" s="519" t="n">
        <f aca="false">m1!E142</f>
        <v>0.165</v>
      </c>
      <c r="S144" s="524" t="n">
        <v>40756</v>
      </c>
      <c r="T144" s="519" t="n">
        <f aca="false">B144</f>
        <v>0.165</v>
      </c>
      <c r="V144" s="524" t="n">
        <v>40756</v>
      </c>
      <c r="W144" s="519" t="n">
        <f aca="false">B144</f>
        <v>0.165</v>
      </c>
      <c r="Y144" s="524" t="n">
        <v>40756</v>
      </c>
      <c r="Z144" s="519" t="n">
        <f aca="false">m1!R142</f>
        <v>0.165</v>
      </c>
      <c r="AB144" s="524" t="n">
        <v>40756</v>
      </c>
      <c r="AC144" s="519" t="n">
        <f aca="false">m1!D142</f>
        <v>0.165</v>
      </c>
      <c r="AE144" s="524" t="n">
        <v>40756</v>
      </c>
      <c r="AF144" s="519" t="n">
        <f aca="false">m1!L142</f>
        <v>0.185</v>
      </c>
      <c r="AH144" s="524" t="n">
        <v>40756</v>
      </c>
      <c r="AI144" s="519" t="n">
        <f aca="false">m1!P142</f>
        <v>0.165</v>
      </c>
      <c r="AK144" s="524" t="n">
        <v>40756</v>
      </c>
      <c r="AL144" s="525" t="n">
        <f aca="false">m1!T142</f>
        <v>-0.035</v>
      </c>
      <c r="AM144" s="524" t="n">
        <v>40756</v>
      </c>
      <c r="AN144" s="519" t="n">
        <f aca="false">m1!J142</f>
        <v>0.165</v>
      </c>
      <c r="AO144" s="524" t="n">
        <v>40756</v>
      </c>
      <c r="AP144" s="525" t="n">
        <v>0</v>
      </c>
      <c r="AQ144" s="524" t="n">
        <v>40756</v>
      </c>
      <c r="AR144" s="519" t="n">
        <f aca="false">m1!F142</f>
        <v>0.13</v>
      </c>
      <c r="AS144" s="524" t="n">
        <v>40756</v>
      </c>
      <c r="AT144" s="525" t="n">
        <v>0</v>
      </c>
      <c r="AU144" s="524" t="n">
        <v>40756</v>
      </c>
      <c r="AV144" s="519" t="n">
        <f aca="false">m1!Q142</f>
        <v>0.165</v>
      </c>
      <c r="AW144" s="524" t="n">
        <v>40756</v>
      </c>
      <c r="AX144" s="525" t="n">
        <v>0.005</v>
      </c>
      <c r="AY144" s="524" t="n">
        <v>40756</v>
      </c>
      <c r="AZ144" s="519" t="n">
        <f aca="false">m1!M142</f>
        <v>0.185</v>
      </c>
      <c r="BA144" s="524" t="n">
        <v>40756</v>
      </c>
      <c r="BB144" s="525" t="n">
        <v>0.005</v>
      </c>
      <c r="BC144" s="524" t="n">
        <v>40756</v>
      </c>
      <c r="BD144" s="519" t="n">
        <f aca="false">m1!I142</f>
        <v>0.165</v>
      </c>
      <c r="BE144" s="524" t="n">
        <v>40756</v>
      </c>
      <c r="BF144" s="525" t="n">
        <v>0.005</v>
      </c>
      <c r="BG144" s="524" t="n">
        <v>40756</v>
      </c>
      <c r="BH144" s="525" t="n">
        <v>0</v>
      </c>
      <c r="BI144" s="524" t="n">
        <v>40756</v>
      </c>
      <c r="BJ144" s="519" t="n">
        <f aca="false">m1!U142</f>
        <v>0.02</v>
      </c>
      <c r="BK144" s="524" t="n">
        <v>40756</v>
      </c>
      <c r="BL144" s="525" t="n">
        <v>0</v>
      </c>
      <c r="BM144" s="524" t="n">
        <v>40756</v>
      </c>
      <c r="BN144" s="519" t="n">
        <f aca="false">m1!V142</f>
        <v>0.1575</v>
      </c>
      <c r="BO144" s="524" t="n">
        <v>40756</v>
      </c>
      <c r="BP144" s="525" t="n">
        <v>0</v>
      </c>
    </row>
    <row r="145" customFormat="false" ht="11.25" hidden="false" customHeight="false" outlineLevel="0" collapsed="false">
      <c r="A145" s="524" t="n">
        <v>40787</v>
      </c>
      <c r="B145" s="519" t="n">
        <f aca="false">m1!C143</f>
        <v>0.165</v>
      </c>
      <c r="D145" s="524" t="n">
        <v>40787</v>
      </c>
      <c r="E145" s="519" t="n">
        <f aca="false">m1!K143</f>
        <v>0.185</v>
      </c>
      <c r="G145" s="524" t="n">
        <v>40787</v>
      </c>
      <c r="H145" s="519" t="n">
        <f aca="false">m1!O143</f>
        <v>0.165</v>
      </c>
      <c r="J145" s="524" t="n">
        <v>40787</v>
      </c>
      <c r="K145" s="519" t="n">
        <f aca="false">m1!N143</f>
        <v>0.205</v>
      </c>
      <c r="M145" s="524" t="n">
        <v>40787</v>
      </c>
      <c r="N145" s="519" t="n">
        <f aca="false">m1!H143</f>
        <v>0.165</v>
      </c>
      <c r="P145" s="524" t="n">
        <v>40787</v>
      </c>
      <c r="Q145" s="519" t="n">
        <f aca="false">m1!E143</f>
        <v>0.165</v>
      </c>
      <c r="S145" s="524" t="n">
        <v>40787</v>
      </c>
      <c r="T145" s="519" t="n">
        <f aca="false">B145</f>
        <v>0.165</v>
      </c>
      <c r="V145" s="524" t="n">
        <v>40787</v>
      </c>
      <c r="W145" s="519" t="n">
        <f aca="false">B145</f>
        <v>0.165</v>
      </c>
      <c r="Y145" s="524" t="n">
        <v>40787</v>
      </c>
      <c r="Z145" s="519" t="n">
        <f aca="false">m1!R143</f>
        <v>0.165</v>
      </c>
      <c r="AB145" s="524" t="n">
        <v>40787</v>
      </c>
      <c r="AC145" s="519" t="n">
        <f aca="false">m1!D143</f>
        <v>0.165</v>
      </c>
      <c r="AE145" s="524" t="n">
        <v>40787</v>
      </c>
      <c r="AF145" s="519" t="n">
        <f aca="false">m1!L143</f>
        <v>0.185</v>
      </c>
      <c r="AH145" s="524" t="n">
        <v>40787</v>
      </c>
      <c r="AI145" s="519" t="n">
        <f aca="false">m1!P143</f>
        <v>0.165</v>
      </c>
      <c r="AK145" s="524" t="n">
        <v>40787</v>
      </c>
      <c r="AL145" s="525" t="n">
        <f aca="false">m1!T143</f>
        <v>-0.035</v>
      </c>
      <c r="AM145" s="524" t="n">
        <v>40787</v>
      </c>
      <c r="AN145" s="519" t="n">
        <f aca="false">m1!J143</f>
        <v>0.165</v>
      </c>
      <c r="AO145" s="524" t="n">
        <v>40787</v>
      </c>
      <c r="AP145" s="525" t="n">
        <v>0</v>
      </c>
      <c r="AQ145" s="524" t="n">
        <v>40787</v>
      </c>
      <c r="AR145" s="519" t="n">
        <f aca="false">m1!F143</f>
        <v>0.13</v>
      </c>
      <c r="AS145" s="524" t="n">
        <v>40787</v>
      </c>
      <c r="AT145" s="525" t="n">
        <v>0</v>
      </c>
      <c r="AU145" s="524" t="n">
        <v>40787</v>
      </c>
      <c r="AV145" s="519" t="n">
        <f aca="false">m1!Q143</f>
        <v>0.165</v>
      </c>
      <c r="AW145" s="524" t="n">
        <v>40787</v>
      </c>
      <c r="AX145" s="525" t="n">
        <v>0.005</v>
      </c>
      <c r="AY145" s="524" t="n">
        <v>40787</v>
      </c>
      <c r="AZ145" s="519" t="n">
        <f aca="false">m1!M143</f>
        <v>0.185</v>
      </c>
      <c r="BA145" s="524" t="n">
        <v>40787</v>
      </c>
      <c r="BB145" s="525" t="n">
        <v>0.005</v>
      </c>
      <c r="BC145" s="524" t="n">
        <v>40787</v>
      </c>
      <c r="BD145" s="519" t="n">
        <f aca="false">m1!I143</f>
        <v>0.165</v>
      </c>
      <c r="BE145" s="524" t="n">
        <v>40787</v>
      </c>
      <c r="BF145" s="525" t="n">
        <v>0.005</v>
      </c>
      <c r="BG145" s="524" t="n">
        <v>40787</v>
      </c>
      <c r="BH145" s="525" t="n">
        <v>0</v>
      </c>
      <c r="BI145" s="524" t="n">
        <v>40787</v>
      </c>
      <c r="BJ145" s="519" t="n">
        <f aca="false">m1!U143</f>
        <v>0.02</v>
      </c>
      <c r="BK145" s="524" t="n">
        <v>40787</v>
      </c>
      <c r="BL145" s="525" t="n">
        <v>0</v>
      </c>
      <c r="BM145" s="524" t="n">
        <v>40787</v>
      </c>
      <c r="BN145" s="519" t="n">
        <f aca="false">m1!V143</f>
        <v>0.155</v>
      </c>
      <c r="BO145" s="524" t="n">
        <v>40787</v>
      </c>
      <c r="BP145" s="525" t="n">
        <v>0</v>
      </c>
    </row>
    <row r="146" customFormat="false" ht="11.25" hidden="false" customHeight="false" outlineLevel="0" collapsed="false">
      <c r="A146" s="524" t="n">
        <v>40817</v>
      </c>
      <c r="B146" s="519" t="n">
        <f aca="false">m1!C144</f>
        <v>0.165</v>
      </c>
      <c r="D146" s="524" t="n">
        <v>40817</v>
      </c>
      <c r="E146" s="519" t="n">
        <f aca="false">m1!K144</f>
        <v>0.185</v>
      </c>
      <c r="G146" s="524" t="n">
        <v>40817</v>
      </c>
      <c r="H146" s="519" t="n">
        <f aca="false">m1!O144</f>
        <v>0.165</v>
      </c>
      <c r="J146" s="524" t="n">
        <v>40817</v>
      </c>
      <c r="K146" s="519" t="n">
        <f aca="false">m1!N144</f>
        <v>0.205</v>
      </c>
      <c r="M146" s="524" t="n">
        <v>40817</v>
      </c>
      <c r="N146" s="519" t="n">
        <f aca="false">m1!H144</f>
        <v>0.165</v>
      </c>
      <c r="P146" s="524" t="n">
        <v>40817</v>
      </c>
      <c r="Q146" s="519" t="n">
        <f aca="false">m1!E144</f>
        <v>0.165</v>
      </c>
      <c r="S146" s="524" t="n">
        <v>40817</v>
      </c>
      <c r="T146" s="519" t="n">
        <f aca="false">B146</f>
        <v>0.165</v>
      </c>
      <c r="V146" s="524" t="n">
        <v>40817</v>
      </c>
      <c r="W146" s="519" t="n">
        <f aca="false">B146</f>
        <v>0.165</v>
      </c>
      <c r="Y146" s="524" t="n">
        <v>40817</v>
      </c>
      <c r="Z146" s="519" t="n">
        <f aca="false">m1!R144</f>
        <v>0.165</v>
      </c>
      <c r="AB146" s="524" t="n">
        <v>40817</v>
      </c>
      <c r="AC146" s="519" t="n">
        <f aca="false">m1!D144</f>
        <v>0.165</v>
      </c>
      <c r="AE146" s="524" t="n">
        <v>40817</v>
      </c>
      <c r="AF146" s="519" t="n">
        <f aca="false">m1!L144</f>
        <v>0.185</v>
      </c>
      <c r="AH146" s="524" t="n">
        <v>40817</v>
      </c>
      <c r="AI146" s="519" t="n">
        <f aca="false">m1!P144</f>
        <v>0.165</v>
      </c>
      <c r="AK146" s="524" t="n">
        <v>40817</v>
      </c>
      <c r="AL146" s="525" t="n">
        <f aca="false">m1!T144</f>
        <v>-0.035</v>
      </c>
      <c r="AM146" s="524" t="n">
        <v>40817</v>
      </c>
      <c r="AN146" s="519" t="n">
        <f aca="false">m1!J144</f>
        <v>0.165</v>
      </c>
      <c r="AO146" s="524" t="n">
        <v>40817</v>
      </c>
      <c r="AP146" s="525" t="n">
        <v>0</v>
      </c>
      <c r="AQ146" s="524" t="n">
        <v>40817</v>
      </c>
      <c r="AR146" s="519" t="n">
        <f aca="false">m1!F144</f>
        <v>0.13</v>
      </c>
      <c r="AS146" s="524" t="n">
        <v>40817</v>
      </c>
      <c r="AT146" s="525" t="n">
        <v>0</v>
      </c>
      <c r="AU146" s="524" t="n">
        <v>40817</v>
      </c>
      <c r="AV146" s="519" t="n">
        <f aca="false">m1!Q144</f>
        <v>0.165</v>
      </c>
      <c r="AW146" s="524" t="n">
        <v>40817</v>
      </c>
      <c r="AX146" s="525" t="n">
        <v>0.005</v>
      </c>
      <c r="AY146" s="524" t="n">
        <v>40817</v>
      </c>
      <c r="AZ146" s="519" t="n">
        <f aca="false">m1!M144</f>
        <v>0.185</v>
      </c>
      <c r="BA146" s="524" t="n">
        <v>40817</v>
      </c>
      <c r="BB146" s="525" t="n">
        <v>0.005</v>
      </c>
      <c r="BC146" s="524" t="n">
        <v>40817</v>
      </c>
      <c r="BD146" s="519" t="n">
        <f aca="false">m1!I144</f>
        <v>0.165</v>
      </c>
      <c r="BE146" s="524" t="n">
        <v>40817</v>
      </c>
      <c r="BF146" s="525" t="n">
        <v>0.005</v>
      </c>
      <c r="BG146" s="524" t="n">
        <v>40817</v>
      </c>
      <c r="BH146" s="525" t="n">
        <v>0</v>
      </c>
      <c r="BI146" s="524" t="n">
        <v>40817</v>
      </c>
      <c r="BJ146" s="519" t="n">
        <f aca="false">m1!U144</f>
        <v>0.02</v>
      </c>
      <c r="BK146" s="524" t="n">
        <v>40817</v>
      </c>
      <c r="BL146" s="525" t="n">
        <v>0</v>
      </c>
      <c r="BM146" s="524" t="n">
        <v>40817</v>
      </c>
      <c r="BN146" s="519" t="n">
        <f aca="false">m1!V144</f>
        <v>0.17</v>
      </c>
      <c r="BO146" s="524" t="n">
        <v>40817</v>
      </c>
      <c r="BP146" s="525" t="n">
        <v>0</v>
      </c>
    </row>
    <row r="147" customFormat="false" ht="11.25" hidden="false" customHeight="false" outlineLevel="0" collapsed="false">
      <c r="A147" s="524" t="n">
        <v>40848</v>
      </c>
      <c r="B147" s="519" t="n">
        <f aca="false">m1!C145</f>
        <v>0.295</v>
      </c>
      <c r="D147" s="524" t="n">
        <v>40848</v>
      </c>
      <c r="E147" s="519" t="n">
        <f aca="false">m1!K145</f>
        <v>0.415</v>
      </c>
      <c r="G147" s="524" t="n">
        <v>40848</v>
      </c>
      <c r="H147" s="519" t="n">
        <f aca="false">m1!O145</f>
        <v>0.515</v>
      </c>
      <c r="J147" s="524" t="n">
        <v>40848</v>
      </c>
      <c r="K147" s="519" t="n">
        <f aca="false">m1!N145</f>
        <v>0.445</v>
      </c>
      <c r="M147" s="524" t="n">
        <v>40848</v>
      </c>
      <c r="N147" s="519" t="n">
        <f aca="false">m1!H145</f>
        <v>0.395</v>
      </c>
      <c r="P147" s="524" t="n">
        <v>40848</v>
      </c>
      <c r="Q147" s="519" t="n">
        <f aca="false">m1!E145</f>
        <v>0.295</v>
      </c>
      <c r="S147" s="524" t="n">
        <v>40848</v>
      </c>
      <c r="T147" s="519" t="n">
        <f aca="false">B147</f>
        <v>0.295</v>
      </c>
      <c r="V147" s="524" t="n">
        <v>40848</v>
      </c>
      <c r="W147" s="519" t="n">
        <f aca="false">B147</f>
        <v>0.295</v>
      </c>
      <c r="Y147" s="524" t="n">
        <v>40848</v>
      </c>
      <c r="Z147" s="519" t="n">
        <f aca="false">m1!R145</f>
        <v>0.535</v>
      </c>
      <c r="AB147" s="524" t="n">
        <v>40848</v>
      </c>
      <c r="AC147" s="519" t="n">
        <f aca="false">m1!D145</f>
        <v>0.295</v>
      </c>
      <c r="AE147" s="524" t="n">
        <v>40848</v>
      </c>
      <c r="AF147" s="519" t="n">
        <f aca="false">m1!L145</f>
        <v>0.415</v>
      </c>
      <c r="AH147" s="524" t="n">
        <v>40848</v>
      </c>
      <c r="AI147" s="519" t="n">
        <f aca="false">m1!P145</f>
        <v>0.515</v>
      </c>
      <c r="AK147" s="524" t="n">
        <v>40848</v>
      </c>
      <c r="AL147" s="525" t="n">
        <f aca="false">m1!T145</f>
        <v>0.135</v>
      </c>
      <c r="AM147" s="524" t="n">
        <v>40848</v>
      </c>
      <c r="AN147" s="519" t="n">
        <f aca="false">m1!J145</f>
        <v>0.395</v>
      </c>
      <c r="AO147" s="524" t="n">
        <v>40848</v>
      </c>
      <c r="AP147" s="525" t="n">
        <v>0</v>
      </c>
      <c r="AQ147" s="524" t="n">
        <v>40848</v>
      </c>
      <c r="AR147" s="519" t="n">
        <f aca="false">m1!F145</f>
        <v>0.26</v>
      </c>
      <c r="AS147" s="524" t="n">
        <v>40848</v>
      </c>
      <c r="AT147" s="525" t="n">
        <v>0</v>
      </c>
      <c r="AU147" s="524" t="n">
        <v>40848</v>
      </c>
      <c r="AV147" s="519" t="n">
        <f aca="false">m1!Q145</f>
        <v>0.515</v>
      </c>
      <c r="AW147" s="524" t="n">
        <v>40848</v>
      </c>
      <c r="AX147" s="525" t="n">
        <v>0.005</v>
      </c>
      <c r="AY147" s="524" t="n">
        <v>40848</v>
      </c>
      <c r="AZ147" s="519" t="n">
        <f aca="false">m1!M145</f>
        <v>0.415</v>
      </c>
      <c r="BA147" s="524" t="n">
        <v>40848</v>
      </c>
      <c r="BB147" s="525" t="n">
        <v>0.005</v>
      </c>
      <c r="BC147" s="524" t="n">
        <v>40848</v>
      </c>
      <c r="BD147" s="519" t="n">
        <f aca="false">m1!I145</f>
        <v>0.395</v>
      </c>
      <c r="BE147" s="524" t="n">
        <v>40848</v>
      </c>
      <c r="BF147" s="525" t="n">
        <v>0.005</v>
      </c>
      <c r="BG147" s="524" t="n">
        <v>40848</v>
      </c>
      <c r="BH147" s="525" t="n">
        <v>0</v>
      </c>
      <c r="BI147" s="524" t="n">
        <v>40848</v>
      </c>
      <c r="BJ147" s="519" t="n">
        <f aca="false">m1!U145</f>
        <v>0.19</v>
      </c>
      <c r="BK147" s="524" t="n">
        <v>40848</v>
      </c>
      <c r="BL147" s="525" t="n">
        <v>0</v>
      </c>
      <c r="BM147" s="524" t="n">
        <v>40848</v>
      </c>
      <c r="BN147" s="519" t="n">
        <f aca="false">m1!V145</f>
        <v>0.254856</v>
      </c>
      <c r="BO147" s="524" t="n">
        <v>40848</v>
      </c>
      <c r="BP147" s="525" t="n">
        <v>0</v>
      </c>
    </row>
    <row r="148" customFormat="false" ht="11.25" hidden="false" customHeight="false" outlineLevel="0" collapsed="false">
      <c r="A148" s="524" t="n">
        <v>40878</v>
      </c>
      <c r="B148" s="519" t="n">
        <f aca="false">m1!C146</f>
        <v>0.315</v>
      </c>
      <c r="D148" s="524" t="n">
        <v>40878</v>
      </c>
      <c r="E148" s="519" t="n">
        <f aca="false">m1!K146</f>
        <v>0.435</v>
      </c>
      <c r="G148" s="524" t="n">
        <v>40878</v>
      </c>
      <c r="H148" s="519" t="n">
        <f aca="false">m1!O146</f>
        <v>0.535</v>
      </c>
      <c r="J148" s="524" t="n">
        <v>40878</v>
      </c>
      <c r="K148" s="519" t="n">
        <f aca="false">m1!N146</f>
        <v>0.465</v>
      </c>
      <c r="M148" s="524" t="n">
        <v>40878</v>
      </c>
      <c r="N148" s="519" t="n">
        <f aca="false">m1!H146</f>
        <v>0.415</v>
      </c>
      <c r="P148" s="524" t="n">
        <v>40878</v>
      </c>
      <c r="Q148" s="519" t="n">
        <f aca="false">m1!E146</f>
        <v>0.315</v>
      </c>
      <c r="S148" s="524" t="n">
        <v>40878</v>
      </c>
      <c r="T148" s="519" t="n">
        <f aca="false">B148</f>
        <v>0.315</v>
      </c>
      <c r="V148" s="524" t="n">
        <v>40878</v>
      </c>
      <c r="W148" s="519" t="n">
        <f aca="false">B148</f>
        <v>0.315</v>
      </c>
      <c r="Y148" s="524" t="n">
        <v>40878</v>
      </c>
      <c r="Z148" s="519" t="n">
        <f aca="false">m1!R146</f>
        <v>0.555</v>
      </c>
      <c r="AB148" s="524" t="n">
        <v>40878</v>
      </c>
      <c r="AC148" s="519" t="n">
        <f aca="false">m1!D146</f>
        <v>0.315</v>
      </c>
      <c r="AE148" s="524" t="n">
        <v>40878</v>
      </c>
      <c r="AF148" s="519" t="n">
        <f aca="false">m1!L146</f>
        <v>0.435</v>
      </c>
      <c r="AH148" s="524" t="n">
        <v>40878</v>
      </c>
      <c r="AI148" s="519" t="n">
        <f aca="false">m1!P146</f>
        <v>0.535</v>
      </c>
      <c r="AK148" s="524" t="n">
        <v>40878</v>
      </c>
      <c r="AL148" s="525" t="n">
        <f aca="false">m1!T146</f>
        <v>0.155</v>
      </c>
      <c r="AM148" s="524" t="n">
        <v>40878</v>
      </c>
      <c r="AN148" s="519" t="n">
        <f aca="false">m1!J146</f>
        <v>0.415</v>
      </c>
      <c r="AO148" s="524" t="n">
        <v>40878</v>
      </c>
      <c r="AP148" s="525" t="n">
        <v>0</v>
      </c>
      <c r="AQ148" s="524" t="n">
        <v>40878</v>
      </c>
      <c r="AR148" s="519" t="n">
        <f aca="false">m1!F146</f>
        <v>0.28</v>
      </c>
      <c r="AS148" s="524" t="n">
        <v>40878</v>
      </c>
      <c r="AT148" s="525" t="n">
        <v>0</v>
      </c>
      <c r="AU148" s="524" t="n">
        <v>40878</v>
      </c>
      <c r="AV148" s="519" t="n">
        <f aca="false">m1!Q146</f>
        <v>0.535</v>
      </c>
      <c r="AW148" s="524" t="n">
        <v>40878</v>
      </c>
      <c r="AX148" s="525" t="n">
        <v>0.005</v>
      </c>
      <c r="AY148" s="524" t="n">
        <v>40878</v>
      </c>
      <c r="AZ148" s="519" t="n">
        <f aca="false">m1!M146</f>
        <v>0.435</v>
      </c>
      <c r="BA148" s="524" t="n">
        <v>40878</v>
      </c>
      <c r="BB148" s="525" t="n">
        <v>0.005</v>
      </c>
      <c r="BC148" s="524" t="n">
        <v>40878</v>
      </c>
      <c r="BD148" s="519" t="n">
        <f aca="false">m1!I146</f>
        <v>0.415</v>
      </c>
      <c r="BE148" s="524" t="n">
        <v>40878</v>
      </c>
      <c r="BF148" s="525" t="n">
        <v>0.005</v>
      </c>
      <c r="BG148" s="524" t="n">
        <v>40878</v>
      </c>
      <c r="BH148" s="525" t="n">
        <v>0</v>
      </c>
      <c r="BI148" s="524" t="n">
        <v>40878</v>
      </c>
      <c r="BJ148" s="519" t="n">
        <f aca="false">m1!U146</f>
        <v>0.21</v>
      </c>
      <c r="BK148" s="524" t="n">
        <v>40878</v>
      </c>
      <c r="BL148" s="525" t="n">
        <v>0</v>
      </c>
      <c r="BM148" s="524" t="n">
        <v>40878</v>
      </c>
      <c r="BN148" s="519" t="n">
        <f aca="false">m1!V146</f>
        <v>0.277928</v>
      </c>
      <c r="BO148" s="524" t="n">
        <v>40878</v>
      </c>
      <c r="BP148" s="525" t="n">
        <v>0</v>
      </c>
    </row>
    <row r="149" customFormat="false" ht="11.25" hidden="false" customHeight="false" outlineLevel="0" collapsed="false">
      <c r="A149" s="524" t="n">
        <v>40909</v>
      </c>
      <c r="B149" s="519" t="n">
        <f aca="false">m1!C147</f>
        <v>0.325</v>
      </c>
      <c r="D149" s="524" t="n">
        <v>40909</v>
      </c>
      <c r="E149" s="519" t="n">
        <f aca="false">m1!K147</f>
        <v>0.445</v>
      </c>
      <c r="G149" s="524" t="n">
        <v>40909</v>
      </c>
      <c r="H149" s="519" t="n">
        <f aca="false">m1!O147</f>
        <v>0.545</v>
      </c>
      <c r="J149" s="524" t="n">
        <v>40909</v>
      </c>
      <c r="K149" s="519" t="n">
        <f aca="false">m1!N147</f>
        <v>0.475</v>
      </c>
      <c r="M149" s="524" t="n">
        <v>40909</v>
      </c>
      <c r="N149" s="519" t="n">
        <f aca="false">m1!H147</f>
        <v>0.425</v>
      </c>
      <c r="P149" s="524" t="n">
        <v>40909</v>
      </c>
      <c r="Q149" s="519" t="n">
        <f aca="false">m1!E147</f>
        <v>0.325</v>
      </c>
      <c r="S149" s="524" t="n">
        <v>40909</v>
      </c>
      <c r="T149" s="519" t="n">
        <f aca="false">B149</f>
        <v>0.325</v>
      </c>
      <c r="V149" s="524" t="n">
        <v>40909</v>
      </c>
      <c r="W149" s="519" t="n">
        <f aca="false">B149</f>
        <v>0.325</v>
      </c>
      <c r="Y149" s="524" t="n">
        <v>40909</v>
      </c>
      <c r="Z149" s="519" t="n">
        <f aca="false">m1!R147</f>
        <v>0.565</v>
      </c>
      <c r="AB149" s="524" t="n">
        <v>40909</v>
      </c>
      <c r="AC149" s="519" t="n">
        <f aca="false">m1!D147</f>
        <v>0.325</v>
      </c>
      <c r="AE149" s="524" t="n">
        <v>40909</v>
      </c>
      <c r="AF149" s="519" t="n">
        <f aca="false">m1!L147</f>
        <v>0.445</v>
      </c>
      <c r="AH149" s="524" t="n">
        <v>40909</v>
      </c>
      <c r="AI149" s="519" t="n">
        <f aca="false">m1!P147</f>
        <v>0.545</v>
      </c>
      <c r="AK149" s="524" t="n">
        <v>40909</v>
      </c>
      <c r="AL149" s="525" t="n">
        <f aca="false">m1!T147</f>
        <v>0.165</v>
      </c>
      <c r="AM149" s="524" t="n">
        <v>40909</v>
      </c>
      <c r="AN149" s="519" t="n">
        <f aca="false">m1!J147</f>
        <v>0.425</v>
      </c>
      <c r="AO149" s="524" t="n">
        <v>40909</v>
      </c>
      <c r="AP149" s="525" t="n">
        <v>0</v>
      </c>
      <c r="AQ149" s="524" t="n">
        <v>40909</v>
      </c>
      <c r="AR149" s="519" t="n">
        <f aca="false">m1!F147</f>
        <v>0.29</v>
      </c>
      <c r="AS149" s="524" t="n">
        <v>40909</v>
      </c>
      <c r="AT149" s="525" t="n">
        <v>0</v>
      </c>
      <c r="AU149" s="524" t="n">
        <v>40909</v>
      </c>
      <c r="AV149" s="519" t="n">
        <f aca="false">m1!Q147</f>
        <v>0.545</v>
      </c>
      <c r="AW149" s="524" t="n">
        <v>40909</v>
      </c>
      <c r="AX149" s="525" t="n">
        <v>0.005</v>
      </c>
      <c r="AY149" s="524" t="n">
        <v>40909</v>
      </c>
      <c r="AZ149" s="519" t="n">
        <f aca="false">m1!M147</f>
        <v>0.445</v>
      </c>
      <c r="BA149" s="524" t="n">
        <v>40909</v>
      </c>
      <c r="BB149" s="525" t="n">
        <v>0.005</v>
      </c>
      <c r="BC149" s="524" t="n">
        <v>40909</v>
      </c>
      <c r="BD149" s="519" t="n">
        <f aca="false">m1!I147</f>
        <v>0.425</v>
      </c>
      <c r="BE149" s="524" t="n">
        <v>40909</v>
      </c>
      <c r="BF149" s="525" t="n">
        <v>0.005</v>
      </c>
      <c r="BG149" s="524" t="n">
        <v>40909</v>
      </c>
      <c r="BH149" s="525" t="n">
        <v>0</v>
      </c>
      <c r="BI149" s="524" t="n">
        <v>40909</v>
      </c>
      <c r="BJ149" s="519" t="n">
        <f aca="false">m1!U147</f>
        <v>0.22</v>
      </c>
      <c r="BK149" s="524" t="n">
        <v>40909</v>
      </c>
      <c r="BL149" s="525" t="n">
        <v>0</v>
      </c>
      <c r="BM149" s="524" t="n">
        <v>40909</v>
      </c>
      <c r="BN149" s="519" t="n">
        <f aca="false">m1!V147</f>
        <v>0.2966</v>
      </c>
      <c r="BO149" s="524" t="n">
        <v>40909</v>
      </c>
      <c r="BP149" s="525" t="n">
        <v>0</v>
      </c>
    </row>
    <row r="150" customFormat="false" ht="11.25" hidden="false" customHeight="false" outlineLevel="0" collapsed="false">
      <c r="A150" s="524" t="n">
        <v>40940</v>
      </c>
      <c r="B150" s="519" t="n">
        <f aca="false">m1!C148</f>
        <v>0.37</v>
      </c>
      <c r="D150" s="524" t="n">
        <v>40940</v>
      </c>
      <c r="E150" s="519" t="n">
        <f aca="false">m1!K148</f>
        <v>0.49</v>
      </c>
      <c r="G150" s="524" t="n">
        <v>40940</v>
      </c>
      <c r="H150" s="519" t="n">
        <f aca="false">m1!O148</f>
        <v>0.59</v>
      </c>
      <c r="J150" s="524" t="n">
        <v>40940</v>
      </c>
      <c r="K150" s="519" t="n">
        <f aca="false">m1!N148</f>
        <v>0.52</v>
      </c>
      <c r="M150" s="524" t="n">
        <v>40940</v>
      </c>
      <c r="N150" s="519" t="n">
        <f aca="false">m1!H148</f>
        <v>0.47</v>
      </c>
      <c r="P150" s="524" t="n">
        <v>40940</v>
      </c>
      <c r="Q150" s="519" t="n">
        <f aca="false">m1!E148</f>
        <v>0.37</v>
      </c>
      <c r="S150" s="524" t="n">
        <v>40940</v>
      </c>
      <c r="T150" s="519" t="n">
        <f aca="false">B150</f>
        <v>0.37</v>
      </c>
      <c r="V150" s="524" t="n">
        <v>40940</v>
      </c>
      <c r="W150" s="519" t="n">
        <f aca="false">B150</f>
        <v>0.37</v>
      </c>
      <c r="Y150" s="524" t="n">
        <v>40940</v>
      </c>
      <c r="Z150" s="519" t="n">
        <f aca="false">m1!R148</f>
        <v>0.61</v>
      </c>
      <c r="AB150" s="524" t="n">
        <v>40940</v>
      </c>
      <c r="AC150" s="519" t="n">
        <f aca="false">m1!D148</f>
        <v>0.37</v>
      </c>
      <c r="AE150" s="524" t="n">
        <v>40940</v>
      </c>
      <c r="AF150" s="519" t="n">
        <f aca="false">m1!L148</f>
        <v>0.49</v>
      </c>
      <c r="AH150" s="524" t="n">
        <v>40940</v>
      </c>
      <c r="AI150" s="519" t="n">
        <f aca="false">m1!P148</f>
        <v>0.59</v>
      </c>
      <c r="AK150" s="524" t="n">
        <v>40940</v>
      </c>
      <c r="AL150" s="525" t="n">
        <f aca="false">m1!T148</f>
        <v>0.21</v>
      </c>
      <c r="AM150" s="524" t="n">
        <v>40940</v>
      </c>
      <c r="AN150" s="519" t="n">
        <f aca="false">m1!J148</f>
        <v>0.47</v>
      </c>
      <c r="AO150" s="524" t="n">
        <v>40940</v>
      </c>
      <c r="AP150" s="525" t="n">
        <v>0</v>
      </c>
      <c r="AQ150" s="524" t="n">
        <v>40940</v>
      </c>
      <c r="AR150" s="519" t="n">
        <f aca="false">m1!F148</f>
        <v>0.335</v>
      </c>
      <c r="AS150" s="524" t="n">
        <v>40940</v>
      </c>
      <c r="AT150" s="525" t="n">
        <v>0</v>
      </c>
      <c r="AU150" s="524" t="n">
        <v>40940</v>
      </c>
      <c r="AV150" s="519" t="n">
        <f aca="false">m1!Q148</f>
        <v>0.59</v>
      </c>
      <c r="AW150" s="524" t="n">
        <v>40940</v>
      </c>
      <c r="AX150" s="525" t="n">
        <v>0.005</v>
      </c>
      <c r="AY150" s="524" t="n">
        <v>40940</v>
      </c>
      <c r="AZ150" s="519" t="n">
        <f aca="false">m1!M148</f>
        <v>0.49</v>
      </c>
      <c r="BA150" s="524" t="n">
        <v>40940</v>
      </c>
      <c r="BB150" s="525" t="n">
        <v>0.005</v>
      </c>
      <c r="BC150" s="524" t="n">
        <v>40940</v>
      </c>
      <c r="BD150" s="519" t="n">
        <f aca="false">m1!I148</f>
        <v>0.47</v>
      </c>
      <c r="BE150" s="524" t="n">
        <v>40940</v>
      </c>
      <c r="BF150" s="525" t="n">
        <v>0.005</v>
      </c>
      <c r="BG150" s="524" t="n">
        <v>40940</v>
      </c>
      <c r="BH150" s="525" t="n">
        <v>0</v>
      </c>
      <c r="BI150" s="524" t="n">
        <v>40940</v>
      </c>
      <c r="BJ150" s="519" t="n">
        <f aca="false">m1!U148</f>
        <v>0.265</v>
      </c>
      <c r="BK150" s="524" t="n">
        <v>40940</v>
      </c>
      <c r="BL150" s="525" t="n">
        <v>0</v>
      </c>
      <c r="BM150" s="524" t="n">
        <v>40940</v>
      </c>
      <c r="BN150" s="519" t="n">
        <f aca="false">m1!V148</f>
        <v>0.340192</v>
      </c>
      <c r="BO150" s="524" t="n">
        <v>40940</v>
      </c>
      <c r="BP150" s="525" t="n">
        <v>0</v>
      </c>
    </row>
    <row r="151" customFormat="false" ht="11.25" hidden="false" customHeight="false" outlineLevel="0" collapsed="false">
      <c r="A151" s="524" t="n">
        <v>40969</v>
      </c>
      <c r="B151" s="519" t="n">
        <f aca="false">m1!C149</f>
        <v>0.37</v>
      </c>
      <c r="D151" s="524" t="n">
        <v>40969</v>
      </c>
      <c r="E151" s="519" t="n">
        <f aca="false">m1!K149</f>
        <v>0.49</v>
      </c>
      <c r="G151" s="524" t="n">
        <v>40969</v>
      </c>
      <c r="H151" s="519" t="n">
        <f aca="false">m1!O149</f>
        <v>0.59</v>
      </c>
      <c r="J151" s="524" t="n">
        <v>40969</v>
      </c>
      <c r="K151" s="519" t="n">
        <f aca="false">m1!N149</f>
        <v>0.52</v>
      </c>
      <c r="M151" s="524" t="n">
        <v>40969</v>
      </c>
      <c r="N151" s="519" t="n">
        <f aca="false">m1!H149</f>
        <v>0.47</v>
      </c>
      <c r="P151" s="524" t="n">
        <v>40969</v>
      </c>
      <c r="Q151" s="519" t="n">
        <f aca="false">m1!E149</f>
        <v>0.37</v>
      </c>
      <c r="S151" s="524" t="n">
        <v>40969</v>
      </c>
      <c r="T151" s="519" t="n">
        <f aca="false">B151</f>
        <v>0.37</v>
      </c>
      <c r="V151" s="524" t="n">
        <v>40969</v>
      </c>
      <c r="W151" s="519" t="n">
        <f aca="false">B151</f>
        <v>0.37</v>
      </c>
      <c r="Y151" s="524" t="n">
        <v>40969</v>
      </c>
      <c r="Z151" s="519" t="n">
        <f aca="false">m1!R149</f>
        <v>0.61</v>
      </c>
      <c r="AB151" s="524" t="n">
        <v>40969</v>
      </c>
      <c r="AC151" s="519" t="n">
        <f aca="false">m1!D149</f>
        <v>0.37</v>
      </c>
      <c r="AE151" s="524" t="n">
        <v>40969</v>
      </c>
      <c r="AF151" s="519" t="n">
        <f aca="false">m1!L149</f>
        <v>0.49</v>
      </c>
      <c r="AH151" s="524" t="n">
        <v>40969</v>
      </c>
      <c r="AI151" s="519" t="n">
        <f aca="false">m1!P149</f>
        <v>0.59</v>
      </c>
      <c r="AK151" s="524" t="n">
        <v>40969</v>
      </c>
      <c r="AL151" s="525" t="n">
        <f aca="false">m1!T149</f>
        <v>0.21</v>
      </c>
      <c r="AM151" s="524" t="n">
        <v>40969</v>
      </c>
      <c r="AN151" s="519" t="n">
        <f aca="false">m1!J149</f>
        <v>0.47</v>
      </c>
      <c r="AO151" s="524" t="n">
        <v>40969</v>
      </c>
      <c r="AP151" s="525" t="n">
        <v>0</v>
      </c>
      <c r="AQ151" s="524" t="n">
        <v>40969</v>
      </c>
      <c r="AR151" s="519" t="n">
        <f aca="false">m1!F149</f>
        <v>0.335</v>
      </c>
      <c r="AS151" s="524" t="n">
        <v>40969</v>
      </c>
      <c r="AT151" s="525" t="n">
        <v>0</v>
      </c>
      <c r="AU151" s="524" t="n">
        <v>40969</v>
      </c>
      <c r="AV151" s="519" t="n">
        <f aca="false">m1!Q149</f>
        <v>0.59</v>
      </c>
      <c r="AW151" s="524" t="n">
        <v>40969</v>
      </c>
      <c r="AX151" s="525" t="n">
        <v>0.005</v>
      </c>
      <c r="AY151" s="524" t="n">
        <v>40969</v>
      </c>
      <c r="AZ151" s="519" t="n">
        <f aca="false">m1!M149</f>
        <v>0.49</v>
      </c>
      <c r="BA151" s="524" t="n">
        <v>40969</v>
      </c>
      <c r="BB151" s="525" t="n">
        <v>0.005</v>
      </c>
      <c r="BC151" s="524" t="n">
        <v>40969</v>
      </c>
      <c r="BD151" s="519" t="n">
        <f aca="false">m1!I149</f>
        <v>0.47</v>
      </c>
      <c r="BE151" s="524" t="n">
        <v>40969</v>
      </c>
      <c r="BF151" s="525" t="n">
        <v>0.005</v>
      </c>
      <c r="BG151" s="524" t="n">
        <v>40969</v>
      </c>
      <c r="BH151" s="525" t="n">
        <v>0</v>
      </c>
      <c r="BI151" s="524" t="n">
        <v>40969</v>
      </c>
      <c r="BJ151" s="519" t="n">
        <f aca="false">m1!U149</f>
        <v>0.265</v>
      </c>
      <c r="BK151" s="524" t="n">
        <v>40969</v>
      </c>
      <c r="BL151" s="525" t="n">
        <v>0</v>
      </c>
      <c r="BM151" s="524" t="n">
        <v>40969</v>
      </c>
      <c r="BN151" s="519" t="n">
        <f aca="false">m1!V149</f>
        <v>0.336672</v>
      </c>
      <c r="BO151" s="524" t="n">
        <v>40969</v>
      </c>
      <c r="BP151" s="525" t="n">
        <v>0</v>
      </c>
    </row>
    <row r="152" customFormat="false" ht="11.25" hidden="false" customHeight="false" outlineLevel="0" collapsed="false">
      <c r="A152" s="524" t="n">
        <v>41000</v>
      </c>
      <c r="B152" s="519" t="n">
        <f aca="false">m1!C150</f>
        <v>0.165</v>
      </c>
      <c r="D152" s="524" t="n">
        <v>41000</v>
      </c>
      <c r="E152" s="519" t="n">
        <f aca="false">m1!K150</f>
        <v>0.185</v>
      </c>
      <c r="G152" s="524" t="n">
        <v>41000</v>
      </c>
      <c r="H152" s="519" t="n">
        <f aca="false">m1!O150</f>
        <v>0.165</v>
      </c>
      <c r="J152" s="524" t="n">
        <v>41000</v>
      </c>
      <c r="K152" s="519" t="n">
        <f aca="false">m1!N150</f>
        <v>0.205</v>
      </c>
      <c r="M152" s="524" t="n">
        <v>41000</v>
      </c>
      <c r="N152" s="519" t="n">
        <f aca="false">m1!H150</f>
        <v>0.165</v>
      </c>
      <c r="P152" s="524" t="n">
        <v>41000</v>
      </c>
      <c r="Q152" s="519" t="n">
        <f aca="false">m1!E150</f>
        <v>0.165</v>
      </c>
      <c r="S152" s="524" t="n">
        <v>41000</v>
      </c>
      <c r="T152" s="519" t="n">
        <f aca="false">B152</f>
        <v>0.165</v>
      </c>
      <c r="V152" s="524" t="n">
        <v>41000</v>
      </c>
      <c r="W152" s="519" t="n">
        <f aca="false">B152</f>
        <v>0.165</v>
      </c>
      <c r="Y152" s="524" t="n">
        <v>41000</v>
      </c>
      <c r="Z152" s="519" t="n">
        <f aca="false">m1!R150</f>
        <v>0.165</v>
      </c>
      <c r="AB152" s="524" t="n">
        <v>41000</v>
      </c>
      <c r="AC152" s="519" t="n">
        <f aca="false">m1!D150</f>
        <v>0.165</v>
      </c>
      <c r="AE152" s="524" t="n">
        <v>41000</v>
      </c>
      <c r="AF152" s="519" t="n">
        <f aca="false">m1!L150</f>
        <v>0.185</v>
      </c>
      <c r="AH152" s="524" t="n">
        <v>41000</v>
      </c>
      <c r="AI152" s="519" t="n">
        <f aca="false">m1!P150</f>
        <v>0.165</v>
      </c>
      <c r="AK152" s="524" t="n">
        <v>41000</v>
      </c>
      <c r="AL152" s="525" t="n">
        <f aca="false">m1!T150</f>
        <v>-0.035</v>
      </c>
      <c r="AM152" s="524" t="n">
        <v>41000</v>
      </c>
      <c r="AN152" s="519" t="n">
        <f aca="false">m1!J150</f>
        <v>0.165</v>
      </c>
      <c r="AO152" s="524" t="n">
        <v>41000</v>
      </c>
      <c r="AP152" s="525" t="n">
        <v>0</v>
      </c>
      <c r="AQ152" s="524" t="n">
        <v>41000</v>
      </c>
      <c r="AR152" s="519" t="n">
        <f aca="false">m1!F150</f>
        <v>0.13</v>
      </c>
      <c r="AS152" s="524" t="n">
        <v>41000</v>
      </c>
      <c r="AT152" s="525" t="n">
        <v>0</v>
      </c>
      <c r="AU152" s="524" t="n">
        <v>41000</v>
      </c>
      <c r="AV152" s="519" t="n">
        <f aca="false">m1!Q150</f>
        <v>0.165</v>
      </c>
      <c r="AW152" s="524" t="n">
        <v>41000</v>
      </c>
      <c r="AX152" s="525" t="n">
        <v>0.005</v>
      </c>
      <c r="AY152" s="524" t="n">
        <v>41000</v>
      </c>
      <c r="AZ152" s="519" t="n">
        <f aca="false">m1!M150</f>
        <v>0.185</v>
      </c>
      <c r="BA152" s="524" t="n">
        <v>41000</v>
      </c>
      <c r="BB152" s="525" t="n">
        <v>0.005</v>
      </c>
      <c r="BC152" s="524" t="n">
        <v>41000</v>
      </c>
      <c r="BD152" s="519" t="n">
        <f aca="false">m1!I150</f>
        <v>0.165</v>
      </c>
      <c r="BE152" s="524" t="n">
        <v>41000</v>
      </c>
      <c r="BF152" s="525" t="n">
        <v>0.005</v>
      </c>
      <c r="BG152" s="524" t="n">
        <v>41000</v>
      </c>
      <c r="BH152" s="525" t="n">
        <v>0</v>
      </c>
      <c r="BI152" s="524" t="n">
        <v>41000</v>
      </c>
      <c r="BJ152" s="519" t="n">
        <f aca="false">m1!U150</f>
        <v>0.02</v>
      </c>
      <c r="BK152" s="524" t="n">
        <v>41000</v>
      </c>
      <c r="BL152" s="525" t="n">
        <v>0</v>
      </c>
      <c r="BM152" s="524" t="n">
        <v>41000</v>
      </c>
      <c r="BN152" s="519" t="n">
        <f aca="false">m1!V150</f>
        <v>0.1875</v>
      </c>
      <c r="BO152" s="524" t="n">
        <v>41000</v>
      </c>
      <c r="BP152" s="525" t="n">
        <v>0</v>
      </c>
    </row>
    <row r="153" customFormat="false" ht="11.25" hidden="false" customHeight="false" outlineLevel="0" collapsed="false">
      <c r="A153" s="524" t="n">
        <v>41030</v>
      </c>
      <c r="B153" s="519" t="n">
        <f aca="false">m1!C151</f>
        <v>0.165</v>
      </c>
      <c r="D153" s="524" t="n">
        <v>41030</v>
      </c>
      <c r="E153" s="519" t="n">
        <f aca="false">m1!K151</f>
        <v>0.185</v>
      </c>
      <c r="G153" s="524" t="n">
        <v>41030</v>
      </c>
      <c r="H153" s="519" t="n">
        <f aca="false">m1!O151</f>
        <v>0.165</v>
      </c>
      <c r="J153" s="524" t="n">
        <v>41030</v>
      </c>
      <c r="K153" s="519" t="n">
        <f aca="false">m1!N151</f>
        <v>0.205</v>
      </c>
      <c r="M153" s="524" t="n">
        <v>41030</v>
      </c>
      <c r="N153" s="519" t="n">
        <f aca="false">m1!H151</f>
        <v>0.165</v>
      </c>
      <c r="P153" s="524" t="n">
        <v>41030</v>
      </c>
      <c r="Q153" s="519" t="n">
        <f aca="false">m1!E151</f>
        <v>0.165</v>
      </c>
      <c r="S153" s="524" t="n">
        <v>41030</v>
      </c>
      <c r="T153" s="519" t="n">
        <f aca="false">B153</f>
        <v>0.165</v>
      </c>
      <c r="V153" s="524" t="n">
        <v>41030</v>
      </c>
      <c r="W153" s="519" t="n">
        <f aca="false">B153</f>
        <v>0.165</v>
      </c>
      <c r="Y153" s="524" t="n">
        <v>41030</v>
      </c>
      <c r="Z153" s="519" t="n">
        <f aca="false">m1!R151</f>
        <v>0.165</v>
      </c>
      <c r="AB153" s="524" t="n">
        <v>41030</v>
      </c>
      <c r="AC153" s="519" t="n">
        <f aca="false">m1!D151</f>
        <v>0.165</v>
      </c>
      <c r="AE153" s="524" t="n">
        <v>41030</v>
      </c>
      <c r="AF153" s="519" t="n">
        <f aca="false">m1!L151</f>
        <v>0.185</v>
      </c>
      <c r="AH153" s="524" t="n">
        <v>41030</v>
      </c>
      <c r="AI153" s="519" t="n">
        <f aca="false">m1!P151</f>
        <v>0.165</v>
      </c>
      <c r="AK153" s="524" t="n">
        <v>41030</v>
      </c>
      <c r="AL153" s="525" t="n">
        <f aca="false">m1!T151</f>
        <v>-0.035</v>
      </c>
      <c r="AM153" s="524" t="n">
        <v>41030</v>
      </c>
      <c r="AN153" s="519" t="n">
        <f aca="false">m1!J151</f>
        <v>0.165</v>
      </c>
      <c r="AO153" s="524" t="n">
        <v>41030</v>
      </c>
      <c r="AP153" s="525" t="n">
        <v>0</v>
      </c>
      <c r="AQ153" s="524" t="n">
        <v>41030</v>
      </c>
      <c r="AR153" s="519" t="n">
        <f aca="false">m1!F151</f>
        <v>0.13</v>
      </c>
      <c r="AS153" s="524" t="n">
        <v>41030</v>
      </c>
      <c r="AT153" s="525" t="n">
        <v>0</v>
      </c>
      <c r="AU153" s="524" t="n">
        <v>41030</v>
      </c>
      <c r="AV153" s="519" t="n">
        <f aca="false">m1!Q151</f>
        <v>0.165</v>
      </c>
      <c r="AW153" s="524" t="n">
        <v>41030</v>
      </c>
      <c r="AX153" s="525" t="n">
        <v>0.005</v>
      </c>
      <c r="AY153" s="524" t="n">
        <v>41030</v>
      </c>
      <c r="AZ153" s="519" t="n">
        <f aca="false">m1!M151</f>
        <v>0.185</v>
      </c>
      <c r="BA153" s="524" t="n">
        <v>41030</v>
      </c>
      <c r="BB153" s="525" t="n">
        <v>0.005</v>
      </c>
      <c r="BC153" s="524" t="n">
        <v>41030</v>
      </c>
      <c r="BD153" s="519" t="n">
        <f aca="false">m1!I151</f>
        <v>0.165</v>
      </c>
      <c r="BE153" s="524" t="n">
        <v>41030</v>
      </c>
      <c r="BF153" s="525" t="n">
        <v>0.005</v>
      </c>
      <c r="BG153" s="524" t="n">
        <v>41030</v>
      </c>
      <c r="BH153" s="525" t="n">
        <v>0</v>
      </c>
      <c r="BI153" s="524" t="n">
        <v>41030</v>
      </c>
      <c r="BJ153" s="519" t="n">
        <f aca="false">m1!U151</f>
        <v>0.02</v>
      </c>
      <c r="BK153" s="524" t="n">
        <v>41030</v>
      </c>
      <c r="BL153" s="525" t="n">
        <v>0</v>
      </c>
      <c r="BM153" s="524" t="n">
        <v>41030</v>
      </c>
      <c r="BN153" s="519" t="n">
        <f aca="false">m1!V151</f>
        <v>0.1775</v>
      </c>
      <c r="BO153" s="524" t="n">
        <v>41030</v>
      </c>
      <c r="BP153" s="525" t="n">
        <v>0</v>
      </c>
    </row>
    <row r="154" customFormat="false" ht="11.25" hidden="false" customHeight="false" outlineLevel="0" collapsed="false">
      <c r="A154" s="524" t="n">
        <v>41061</v>
      </c>
      <c r="B154" s="519" t="n">
        <f aca="false">m1!C152</f>
        <v>0.165</v>
      </c>
      <c r="D154" s="524" t="n">
        <v>41061</v>
      </c>
      <c r="E154" s="519" t="n">
        <f aca="false">m1!K152</f>
        <v>0.185</v>
      </c>
      <c r="G154" s="524" t="n">
        <v>41061</v>
      </c>
      <c r="H154" s="519" t="n">
        <f aca="false">m1!O152</f>
        <v>0.165</v>
      </c>
      <c r="J154" s="524" t="n">
        <v>41061</v>
      </c>
      <c r="K154" s="519" t="n">
        <f aca="false">m1!N152</f>
        <v>0.205</v>
      </c>
      <c r="M154" s="524" t="n">
        <v>41061</v>
      </c>
      <c r="N154" s="519" t="n">
        <f aca="false">m1!H152</f>
        <v>0.165</v>
      </c>
      <c r="P154" s="524" t="n">
        <v>41061</v>
      </c>
      <c r="Q154" s="519" t="n">
        <f aca="false">m1!E152</f>
        <v>0.165</v>
      </c>
      <c r="S154" s="524" t="n">
        <v>41061</v>
      </c>
      <c r="T154" s="519" t="n">
        <f aca="false">B154</f>
        <v>0.165</v>
      </c>
      <c r="V154" s="524" t="n">
        <v>41061</v>
      </c>
      <c r="W154" s="519" t="n">
        <f aca="false">B154</f>
        <v>0.165</v>
      </c>
      <c r="Y154" s="524" t="n">
        <v>41061</v>
      </c>
      <c r="Z154" s="519" t="n">
        <f aca="false">m1!R152</f>
        <v>0.165</v>
      </c>
      <c r="AB154" s="524" t="n">
        <v>41061</v>
      </c>
      <c r="AC154" s="519" t="n">
        <f aca="false">m1!D152</f>
        <v>0.165</v>
      </c>
      <c r="AE154" s="524" t="n">
        <v>41061</v>
      </c>
      <c r="AF154" s="519" t="n">
        <f aca="false">m1!L152</f>
        <v>0.185</v>
      </c>
      <c r="AH154" s="524" t="n">
        <v>41061</v>
      </c>
      <c r="AI154" s="519" t="n">
        <f aca="false">m1!P152</f>
        <v>0.165</v>
      </c>
      <c r="AK154" s="524" t="n">
        <v>41061</v>
      </c>
      <c r="AL154" s="525" t="n">
        <f aca="false">m1!T152</f>
        <v>-0.035</v>
      </c>
      <c r="AM154" s="524" t="n">
        <v>41061</v>
      </c>
      <c r="AN154" s="519" t="n">
        <f aca="false">m1!J152</f>
        <v>0.165</v>
      </c>
      <c r="AO154" s="524" t="n">
        <v>41061</v>
      </c>
      <c r="AP154" s="525" t="n">
        <v>0</v>
      </c>
      <c r="AQ154" s="524" t="n">
        <v>41061</v>
      </c>
      <c r="AR154" s="519" t="n">
        <f aca="false">m1!F152</f>
        <v>0.13</v>
      </c>
      <c r="AS154" s="524" t="n">
        <v>41061</v>
      </c>
      <c r="AT154" s="525" t="n">
        <v>0</v>
      </c>
      <c r="AU154" s="524" t="n">
        <v>41061</v>
      </c>
      <c r="AV154" s="519" t="n">
        <f aca="false">m1!Q152</f>
        <v>0.165</v>
      </c>
      <c r="AW154" s="524" t="n">
        <v>41061</v>
      </c>
      <c r="AX154" s="525" t="n">
        <v>0.005</v>
      </c>
      <c r="AY154" s="524" t="n">
        <v>41061</v>
      </c>
      <c r="AZ154" s="519" t="n">
        <f aca="false">m1!M152</f>
        <v>0.185</v>
      </c>
      <c r="BA154" s="524" t="n">
        <v>41061</v>
      </c>
      <c r="BB154" s="525" t="n">
        <v>0.005</v>
      </c>
      <c r="BC154" s="524" t="n">
        <v>41061</v>
      </c>
      <c r="BD154" s="519" t="n">
        <f aca="false">m1!I152</f>
        <v>0.165</v>
      </c>
      <c r="BE154" s="524" t="n">
        <v>41061</v>
      </c>
      <c r="BF154" s="525" t="n">
        <v>0.005</v>
      </c>
      <c r="BG154" s="524" t="n">
        <v>41061</v>
      </c>
      <c r="BH154" s="525" t="n">
        <v>0</v>
      </c>
      <c r="BI154" s="524" t="n">
        <v>41061</v>
      </c>
      <c r="BJ154" s="519" t="n">
        <f aca="false">m1!U152</f>
        <v>0.02</v>
      </c>
      <c r="BK154" s="524" t="n">
        <v>41061</v>
      </c>
      <c r="BL154" s="525" t="n">
        <v>0</v>
      </c>
      <c r="BM154" s="524" t="n">
        <v>41061</v>
      </c>
      <c r="BN154" s="519" t="n">
        <f aca="false">m1!V152</f>
        <v>0.1725</v>
      </c>
      <c r="BO154" s="524" t="n">
        <v>41061</v>
      </c>
      <c r="BP154" s="525" t="n">
        <v>0</v>
      </c>
    </row>
    <row r="155" customFormat="false" ht="11.25" hidden="false" customHeight="false" outlineLevel="0" collapsed="false">
      <c r="A155" s="524" t="n">
        <v>41091</v>
      </c>
      <c r="B155" s="519" t="n">
        <f aca="false">m1!C153</f>
        <v>0.165</v>
      </c>
      <c r="D155" s="524" t="n">
        <v>41091</v>
      </c>
      <c r="E155" s="519" t="n">
        <f aca="false">m1!K153</f>
        <v>0.185</v>
      </c>
      <c r="G155" s="524" t="n">
        <v>41091</v>
      </c>
      <c r="H155" s="519" t="n">
        <f aca="false">m1!O153</f>
        <v>0.165</v>
      </c>
      <c r="J155" s="524" t="n">
        <v>41091</v>
      </c>
      <c r="K155" s="519" t="n">
        <f aca="false">m1!N153</f>
        <v>0.205</v>
      </c>
      <c r="M155" s="524" t="n">
        <v>41091</v>
      </c>
      <c r="N155" s="519" t="n">
        <f aca="false">m1!H153</f>
        <v>0.165</v>
      </c>
      <c r="P155" s="524" t="n">
        <v>41091</v>
      </c>
      <c r="Q155" s="519" t="n">
        <f aca="false">m1!E153</f>
        <v>0.165</v>
      </c>
      <c r="S155" s="524" t="n">
        <v>41091</v>
      </c>
      <c r="T155" s="519" t="n">
        <f aca="false">B155</f>
        <v>0.165</v>
      </c>
      <c r="V155" s="524" t="n">
        <v>41091</v>
      </c>
      <c r="W155" s="519" t="n">
        <f aca="false">B155</f>
        <v>0.165</v>
      </c>
      <c r="Y155" s="524" t="n">
        <v>41091</v>
      </c>
      <c r="Z155" s="519" t="n">
        <f aca="false">m1!R153</f>
        <v>0.165</v>
      </c>
      <c r="AB155" s="524" t="n">
        <v>41091</v>
      </c>
      <c r="AC155" s="519" t="n">
        <f aca="false">m1!D153</f>
        <v>0.165</v>
      </c>
      <c r="AE155" s="524" t="n">
        <v>41091</v>
      </c>
      <c r="AF155" s="519" t="n">
        <f aca="false">m1!L153</f>
        <v>0.185</v>
      </c>
      <c r="AH155" s="524" t="n">
        <v>41091</v>
      </c>
      <c r="AI155" s="519" t="n">
        <f aca="false">m1!P153</f>
        <v>0.165</v>
      </c>
      <c r="AK155" s="524" t="n">
        <v>41091</v>
      </c>
      <c r="AL155" s="525" t="n">
        <f aca="false">m1!T153</f>
        <v>-0.035</v>
      </c>
      <c r="AM155" s="524" t="n">
        <v>41091</v>
      </c>
      <c r="AN155" s="519" t="n">
        <f aca="false">m1!J153</f>
        <v>0.165</v>
      </c>
      <c r="AO155" s="524" t="n">
        <v>41091</v>
      </c>
      <c r="AP155" s="525" t="n">
        <v>0</v>
      </c>
      <c r="AQ155" s="524" t="n">
        <v>41091</v>
      </c>
      <c r="AR155" s="519" t="n">
        <f aca="false">m1!F153</f>
        <v>0.13</v>
      </c>
      <c r="AS155" s="524" t="n">
        <v>41091</v>
      </c>
      <c r="AT155" s="525" t="n">
        <v>0</v>
      </c>
      <c r="AU155" s="524" t="n">
        <v>41091</v>
      </c>
      <c r="AV155" s="519" t="n">
        <f aca="false">m1!Q153</f>
        <v>0.165</v>
      </c>
      <c r="AW155" s="524" t="n">
        <v>41091</v>
      </c>
      <c r="AX155" s="525" t="n">
        <v>0.005</v>
      </c>
      <c r="AY155" s="524" t="n">
        <v>41091</v>
      </c>
      <c r="AZ155" s="519" t="n">
        <f aca="false">m1!M153</f>
        <v>0.185</v>
      </c>
      <c r="BA155" s="524" t="n">
        <v>41091</v>
      </c>
      <c r="BB155" s="525" t="n">
        <v>0.005</v>
      </c>
      <c r="BC155" s="524" t="n">
        <v>41091</v>
      </c>
      <c r="BD155" s="519" t="n">
        <f aca="false">m1!I153</f>
        <v>0.165</v>
      </c>
      <c r="BE155" s="524" t="n">
        <v>41091</v>
      </c>
      <c r="BF155" s="525" t="n">
        <v>0.005</v>
      </c>
      <c r="BG155" s="524" t="n">
        <v>41091</v>
      </c>
      <c r="BH155" s="525" t="n">
        <v>0</v>
      </c>
      <c r="BI155" s="524" t="n">
        <v>41091</v>
      </c>
      <c r="BJ155" s="519" t="n">
        <f aca="false">m1!U153</f>
        <v>0.02</v>
      </c>
      <c r="BK155" s="524" t="n">
        <v>41091</v>
      </c>
      <c r="BL155" s="525" t="n">
        <v>0</v>
      </c>
      <c r="BM155" s="524" t="n">
        <v>41091</v>
      </c>
      <c r="BN155" s="519" t="n">
        <f aca="false">m1!V153</f>
        <v>0.1625</v>
      </c>
      <c r="BO155" s="524" t="n">
        <v>41091</v>
      </c>
      <c r="BP155" s="525" t="n">
        <v>0</v>
      </c>
    </row>
    <row r="156" customFormat="false" ht="11.25" hidden="false" customHeight="false" outlineLevel="0" collapsed="false">
      <c r="A156" s="524" t="n">
        <v>41122</v>
      </c>
      <c r="B156" s="519" t="n">
        <f aca="false">m1!C154</f>
        <v>0.165</v>
      </c>
      <c r="D156" s="524" t="n">
        <v>41122</v>
      </c>
      <c r="E156" s="519" t="n">
        <f aca="false">m1!K154</f>
        <v>0.185</v>
      </c>
      <c r="G156" s="524" t="n">
        <v>41122</v>
      </c>
      <c r="H156" s="519" t="n">
        <f aca="false">m1!O154</f>
        <v>0.165</v>
      </c>
      <c r="J156" s="524" t="n">
        <v>41122</v>
      </c>
      <c r="K156" s="519" t="n">
        <f aca="false">m1!N154</f>
        <v>0.205</v>
      </c>
      <c r="M156" s="524" t="n">
        <v>41122</v>
      </c>
      <c r="N156" s="519" t="n">
        <f aca="false">m1!H154</f>
        <v>0.165</v>
      </c>
      <c r="P156" s="524" t="n">
        <v>41122</v>
      </c>
      <c r="Q156" s="519" t="n">
        <f aca="false">m1!E154</f>
        <v>0.165</v>
      </c>
      <c r="S156" s="524" t="n">
        <v>41122</v>
      </c>
      <c r="T156" s="519" t="n">
        <f aca="false">B156</f>
        <v>0.165</v>
      </c>
      <c r="V156" s="524" t="n">
        <v>41122</v>
      </c>
      <c r="W156" s="519" t="n">
        <f aca="false">B156</f>
        <v>0.165</v>
      </c>
      <c r="Y156" s="524" t="n">
        <v>41122</v>
      </c>
      <c r="Z156" s="519" t="n">
        <f aca="false">m1!R154</f>
        <v>0.165</v>
      </c>
      <c r="AB156" s="524" t="n">
        <v>41122</v>
      </c>
      <c r="AC156" s="519" t="n">
        <f aca="false">m1!D154</f>
        <v>0.165</v>
      </c>
      <c r="AE156" s="524" t="n">
        <v>41122</v>
      </c>
      <c r="AF156" s="519" t="n">
        <f aca="false">m1!L154</f>
        <v>0.185</v>
      </c>
      <c r="AH156" s="524" t="n">
        <v>41122</v>
      </c>
      <c r="AI156" s="519" t="n">
        <f aca="false">m1!P154</f>
        <v>0.165</v>
      </c>
      <c r="AK156" s="524" t="n">
        <v>41122</v>
      </c>
      <c r="AL156" s="525" t="n">
        <f aca="false">m1!T154</f>
        <v>-0.035</v>
      </c>
      <c r="AM156" s="524" t="n">
        <v>41122</v>
      </c>
      <c r="AN156" s="519" t="n">
        <f aca="false">m1!J154</f>
        <v>0.165</v>
      </c>
      <c r="AO156" s="524" t="n">
        <v>41122</v>
      </c>
      <c r="AP156" s="525" t="n">
        <v>0</v>
      </c>
      <c r="AQ156" s="524" t="n">
        <v>41122</v>
      </c>
      <c r="AR156" s="519" t="n">
        <f aca="false">m1!F154</f>
        <v>0.13</v>
      </c>
      <c r="AS156" s="524" t="n">
        <v>41122</v>
      </c>
      <c r="AT156" s="525" t="n">
        <v>0</v>
      </c>
      <c r="AU156" s="524" t="n">
        <v>41122</v>
      </c>
      <c r="AV156" s="519" t="n">
        <f aca="false">m1!Q154</f>
        <v>0.165</v>
      </c>
      <c r="AW156" s="524" t="n">
        <v>41122</v>
      </c>
      <c r="AX156" s="525" t="n">
        <v>0.005</v>
      </c>
      <c r="AY156" s="524" t="n">
        <v>41122</v>
      </c>
      <c r="AZ156" s="519" t="n">
        <f aca="false">m1!M154</f>
        <v>0.185</v>
      </c>
      <c r="BA156" s="524" t="n">
        <v>41122</v>
      </c>
      <c r="BB156" s="525" t="n">
        <v>0.005</v>
      </c>
      <c r="BC156" s="524" t="n">
        <v>41122</v>
      </c>
      <c r="BD156" s="519" t="n">
        <f aca="false">m1!I154</f>
        <v>0.165</v>
      </c>
      <c r="BE156" s="524" t="n">
        <v>41122</v>
      </c>
      <c r="BF156" s="525" t="n">
        <v>0.005</v>
      </c>
      <c r="BG156" s="524" t="n">
        <v>41122</v>
      </c>
      <c r="BH156" s="525" t="n">
        <v>0</v>
      </c>
      <c r="BI156" s="524" t="n">
        <v>41122</v>
      </c>
      <c r="BJ156" s="519" t="n">
        <f aca="false">m1!U154</f>
        <v>0.02</v>
      </c>
      <c r="BK156" s="524" t="n">
        <v>41122</v>
      </c>
      <c r="BL156" s="525" t="n">
        <v>0</v>
      </c>
      <c r="BM156" s="524" t="n">
        <v>41122</v>
      </c>
      <c r="BN156" s="519" t="n">
        <f aca="false">m1!V154</f>
        <v>0.16</v>
      </c>
      <c r="BO156" s="524" t="n">
        <v>41122</v>
      </c>
      <c r="BP156" s="525" t="n">
        <v>0</v>
      </c>
    </row>
    <row r="157" customFormat="false" ht="11.25" hidden="false" customHeight="false" outlineLevel="0" collapsed="false">
      <c r="A157" s="524" t="n">
        <v>41153</v>
      </c>
      <c r="B157" s="519" t="n">
        <f aca="false">m1!C155</f>
        <v>0.165</v>
      </c>
      <c r="D157" s="524" t="n">
        <v>41153</v>
      </c>
      <c r="E157" s="519" t="n">
        <f aca="false">m1!K155</f>
        <v>0.185</v>
      </c>
      <c r="G157" s="524" t="n">
        <v>41153</v>
      </c>
      <c r="H157" s="519" t="n">
        <f aca="false">m1!O155</f>
        <v>0.165</v>
      </c>
      <c r="J157" s="524" t="n">
        <v>41153</v>
      </c>
      <c r="K157" s="519" t="n">
        <f aca="false">m1!N155</f>
        <v>0.205</v>
      </c>
      <c r="M157" s="524" t="n">
        <v>41153</v>
      </c>
      <c r="N157" s="519" t="n">
        <f aca="false">m1!H155</f>
        <v>0.165</v>
      </c>
      <c r="P157" s="524" t="n">
        <v>41153</v>
      </c>
      <c r="Q157" s="519" t="n">
        <f aca="false">m1!E155</f>
        <v>0.165</v>
      </c>
      <c r="S157" s="524" t="n">
        <v>41153</v>
      </c>
      <c r="T157" s="519" t="n">
        <f aca="false">B157</f>
        <v>0.165</v>
      </c>
      <c r="V157" s="524" t="n">
        <v>41153</v>
      </c>
      <c r="W157" s="519" t="n">
        <f aca="false">B157</f>
        <v>0.165</v>
      </c>
      <c r="Y157" s="524" t="n">
        <v>41153</v>
      </c>
      <c r="Z157" s="519" t="n">
        <f aca="false">m1!R155</f>
        <v>0.165</v>
      </c>
      <c r="AB157" s="524" t="n">
        <v>41153</v>
      </c>
      <c r="AC157" s="519" t="n">
        <f aca="false">m1!D155</f>
        <v>0.165</v>
      </c>
      <c r="AE157" s="524" t="n">
        <v>41153</v>
      </c>
      <c r="AF157" s="519" t="n">
        <f aca="false">m1!L155</f>
        <v>0.185</v>
      </c>
      <c r="AH157" s="524" t="n">
        <v>41153</v>
      </c>
      <c r="AI157" s="519" t="n">
        <f aca="false">m1!P155</f>
        <v>0.165</v>
      </c>
      <c r="AK157" s="524" t="n">
        <v>41153</v>
      </c>
      <c r="AL157" s="525" t="n">
        <f aca="false">m1!T155</f>
        <v>-0.035</v>
      </c>
      <c r="AM157" s="524" t="n">
        <v>41153</v>
      </c>
      <c r="AN157" s="519" t="n">
        <f aca="false">m1!J155</f>
        <v>0.165</v>
      </c>
      <c r="AO157" s="524" t="n">
        <v>41153</v>
      </c>
      <c r="AP157" s="525" t="n">
        <v>0</v>
      </c>
      <c r="AQ157" s="524" t="n">
        <v>41153</v>
      </c>
      <c r="AR157" s="519" t="n">
        <f aca="false">m1!F155</f>
        <v>0.13</v>
      </c>
      <c r="AS157" s="524" t="n">
        <v>41153</v>
      </c>
      <c r="AT157" s="525" t="n">
        <v>0</v>
      </c>
      <c r="AU157" s="524" t="n">
        <v>41153</v>
      </c>
      <c r="AV157" s="519" t="n">
        <f aca="false">m1!Q155</f>
        <v>0.165</v>
      </c>
      <c r="AW157" s="524" t="n">
        <v>41153</v>
      </c>
      <c r="AX157" s="525" t="n">
        <v>0.005</v>
      </c>
      <c r="AY157" s="524" t="n">
        <v>41153</v>
      </c>
      <c r="AZ157" s="519" t="n">
        <f aca="false">m1!M155</f>
        <v>0.185</v>
      </c>
      <c r="BA157" s="524" t="n">
        <v>41153</v>
      </c>
      <c r="BB157" s="525" t="n">
        <v>0.005</v>
      </c>
      <c r="BC157" s="524" t="n">
        <v>41153</v>
      </c>
      <c r="BD157" s="519" t="n">
        <f aca="false">m1!I155</f>
        <v>0.165</v>
      </c>
      <c r="BE157" s="524" t="n">
        <v>41153</v>
      </c>
      <c r="BF157" s="525" t="n">
        <v>0.005</v>
      </c>
      <c r="BG157" s="524" t="n">
        <v>41153</v>
      </c>
      <c r="BH157" s="525" t="n">
        <v>0</v>
      </c>
      <c r="BI157" s="524" t="n">
        <v>41153</v>
      </c>
      <c r="BJ157" s="519" t="n">
        <f aca="false">m1!U155</f>
        <v>0.02</v>
      </c>
      <c r="BK157" s="524" t="n">
        <v>41153</v>
      </c>
      <c r="BL157" s="525" t="n">
        <v>0</v>
      </c>
      <c r="BM157" s="524" t="n">
        <v>41153</v>
      </c>
      <c r="BN157" s="519" t="n">
        <f aca="false">m1!V155</f>
        <v>0.1575</v>
      </c>
      <c r="BO157" s="524" t="n">
        <v>41153</v>
      </c>
      <c r="BP157" s="525" t="n">
        <v>0</v>
      </c>
    </row>
    <row r="158" customFormat="false" ht="11.25" hidden="false" customHeight="false" outlineLevel="0" collapsed="false">
      <c r="A158" s="524" t="n">
        <v>41183</v>
      </c>
      <c r="B158" s="519" t="n">
        <f aca="false">m1!C156</f>
        <v>0.165</v>
      </c>
      <c r="D158" s="524" t="n">
        <v>41183</v>
      </c>
      <c r="E158" s="519" t="n">
        <f aca="false">m1!K156</f>
        <v>0.185</v>
      </c>
      <c r="G158" s="524" t="n">
        <v>41183</v>
      </c>
      <c r="H158" s="519" t="n">
        <f aca="false">m1!O156</f>
        <v>0.165</v>
      </c>
      <c r="J158" s="524" t="n">
        <v>41183</v>
      </c>
      <c r="K158" s="519" t="n">
        <f aca="false">m1!N156</f>
        <v>0.205</v>
      </c>
      <c r="M158" s="524" t="n">
        <v>41183</v>
      </c>
      <c r="N158" s="519" t="n">
        <f aca="false">m1!H156</f>
        <v>0.165</v>
      </c>
      <c r="P158" s="524" t="n">
        <v>41183</v>
      </c>
      <c r="Q158" s="519" t="n">
        <f aca="false">m1!E156</f>
        <v>0.165</v>
      </c>
      <c r="S158" s="524" t="n">
        <v>41183</v>
      </c>
      <c r="T158" s="519" t="n">
        <f aca="false">B158</f>
        <v>0.165</v>
      </c>
      <c r="V158" s="524" t="n">
        <v>41183</v>
      </c>
      <c r="W158" s="519" t="n">
        <f aca="false">B158</f>
        <v>0.165</v>
      </c>
      <c r="Y158" s="524" t="n">
        <v>41183</v>
      </c>
      <c r="Z158" s="519" t="n">
        <f aca="false">m1!R156</f>
        <v>0.165</v>
      </c>
      <c r="AB158" s="524" t="n">
        <v>41183</v>
      </c>
      <c r="AC158" s="519" t="n">
        <f aca="false">m1!D156</f>
        <v>0.165</v>
      </c>
      <c r="AE158" s="524" t="n">
        <v>41183</v>
      </c>
      <c r="AF158" s="519" t="n">
        <f aca="false">m1!L156</f>
        <v>0.185</v>
      </c>
      <c r="AH158" s="524" t="n">
        <v>41183</v>
      </c>
      <c r="AI158" s="519" t="n">
        <f aca="false">m1!P156</f>
        <v>0.165</v>
      </c>
      <c r="AK158" s="524" t="n">
        <v>41183</v>
      </c>
      <c r="AL158" s="525" t="n">
        <f aca="false">m1!T156</f>
        <v>-0.035</v>
      </c>
      <c r="AM158" s="524" t="n">
        <v>41183</v>
      </c>
      <c r="AN158" s="519" t="n">
        <f aca="false">m1!J156</f>
        <v>0.165</v>
      </c>
      <c r="AO158" s="524" t="n">
        <v>41183</v>
      </c>
      <c r="AP158" s="525" t="n">
        <v>0</v>
      </c>
      <c r="AQ158" s="524" t="n">
        <v>41183</v>
      </c>
      <c r="AR158" s="519" t="n">
        <f aca="false">m1!F156</f>
        <v>0.13</v>
      </c>
      <c r="AS158" s="524" t="n">
        <v>41183</v>
      </c>
      <c r="AT158" s="525" t="n">
        <v>0</v>
      </c>
      <c r="AU158" s="524" t="n">
        <v>41183</v>
      </c>
      <c r="AV158" s="519" t="n">
        <f aca="false">m1!Q156</f>
        <v>0.165</v>
      </c>
      <c r="AW158" s="524" t="n">
        <v>41183</v>
      </c>
      <c r="AX158" s="525" t="n">
        <v>0.005</v>
      </c>
      <c r="AY158" s="524" t="n">
        <v>41183</v>
      </c>
      <c r="AZ158" s="519" t="n">
        <f aca="false">m1!M156</f>
        <v>0.185</v>
      </c>
      <c r="BA158" s="524" t="n">
        <v>41183</v>
      </c>
      <c r="BB158" s="525" t="n">
        <v>0.005</v>
      </c>
      <c r="BC158" s="524" t="n">
        <v>41183</v>
      </c>
      <c r="BD158" s="519" t="n">
        <f aca="false">m1!I156</f>
        <v>0.165</v>
      </c>
      <c r="BE158" s="524" t="n">
        <v>41183</v>
      </c>
      <c r="BF158" s="525" t="n">
        <v>0.005</v>
      </c>
      <c r="BG158" s="524" t="n">
        <v>41183</v>
      </c>
      <c r="BH158" s="525" t="n">
        <v>0</v>
      </c>
      <c r="BI158" s="524" t="n">
        <v>41183</v>
      </c>
      <c r="BJ158" s="519" t="n">
        <f aca="false">m1!U156</f>
        <v>0.02</v>
      </c>
      <c r="BK158" s="524" t="n">
        <v>41183</v>
      </c>
      <c r="BL158" s="525" t="n">
        <v>0</v>
      </c>
      <c r="BM158" s="524" t="n">
        <v>41183</v>
      </c>
      <c r="BN158" s="519" t="n">
        <f aca="false">m1!V156</f>
        <v>0.1725</v>
      </c>
      <c r="BO158" s="524" t="n">
        <v>41183</v>
      </c>
      <c r="BP158" s="525" t="n">
        <v>0</v>
      </c>
    </row>
    <row r="159" customFormat="false" ht="11.25" hidden="false" customHeight="false" outlineLevel="0" collapsed="false">
      <c r="A159" s="524" t="n">
        <v>41214</v>
      </c>
      <c r="B159" s="519" t="n">
        <f aca="false">m1!C157</f>
        <v>0.295</v>
      </c>
      <c r="D159" s="524" t="n">
        <v>41214</v>
      </c>
      <c r="E159" s="519" t="n">
        <f aca="false">m1!K157</f>
        <v>0.415</v>
      </c>
      <c r="G159" s="524" t="n">
        <v>41214</v>
      </c>
      <c r="H159" s="519" t="n">
        <f aca="false">m1!O157</f>
        <v>0.515</v>
      </c>
      <c r="J159" s="524" t="n">
        <v>41214</v>
      </c>
      <c r="K159" s="519" t="n">
        <f aca="false">m1!N157</f>
        <v>0.445</v>
      </c>
      <c r="M159" s="524" t="n">
        <v>41214</v>
      </c>
      <c r="N159" s="519" t="n">
        <f aca="false">m1!H157</f>
        <v>0.39</v>
      </c>
      <c r="P159" s="524" t="n">
        <v>41214</v>
      </c>
      <c r="Q159" s="519" t="n">
        <f aca="false">m1!E157</f>
        <v>0.295</v>
      </c>
      <c r="S159" s="524" t="n">
        <v>41214</v>
      </c>
      <c r="T159" s="519" t="n">
        <f aca="false">B159</f>
        <v>0.295</v>
      </c>
      <c r="V159" s="524" t="n">
        <v>41214</v>
      </c>
      <c r="W159" s="519" t="n">
        <f aca="false">B159</f>
        <v>0.295</v>
      </c>
      <c r="Y159" s="524" t="n">
        <v>41214</v>
      </c>
      <c r="Z159" s="519" t="n">
        <f aca="false">m1!R157</f>
        <v>0.535</v>
      </c>
      <c r="AB159" s="524" t="n">
        <v>41214</v>
      </c>
      <c r="AC159" s="519" t="n">
        <f aca="false">m1!D157</f>
        <v>0.295</v>
      </c>
      <c r="AE159" s="524" t="n">
        <v>41214</v>
      </c>
      <c r="AF159" s="519" t="n">
        <f aca="false">m1!L157</f>
        <v>0.415</v>
      </c>
      <c r="AH159" s="524" t="n">
        <v>41214</v>
      </c>
      <c r="AI159" s="519" t="n">
        <f aca="false">m1!P157</f>
        <v>0.515</v>
      </c>
      <c r="AK159" s="524" t="n">
        <v>41214</v>
      </c>
      <c r="AL159" s="525" t="n">
        <f aca="false">m1!T157</f>
        <v>0.135</v>
      </c>
      <c r="AM159" s="524" t="n">
        <v>41214</v>
      </c>
      <c r="AN159" s="519" t="n">
        <f aca="false">m1!J157</f>
        <v>0.39</v>
      </c>
      <c r="AO159" s="524" t="n">
        <v>41214</v>
      </c>
      <c r="AP159" s="525" t="n">
        <v>0</v>
      </c>
      <c r="AQ159" s="524" t="n">
        <v>41214</v>
      </c>
      <c r="AR159" s="519" t="n">
        <f aca="false">m1!F157</f>
        <v>0.26</v>
      </c>
      <c r="AS159" s="524" t="n">
        <v>41214</v>
      </c>
      <c r="AT159" s="525" t="n">
        <v>0</v>
      </c>
      <c r="AU159" s="524" t="n">
        <v>41214</v>
      </c>
      <c r="AV159" s="519" t="n">
        <f aca="false">m1!Q157</f>
        <v>0.515</v>
      </c>
      <c r="AW159" s="524" t="n">
        <v>41214</v>
      </c>
      <c r="AX159" s="525" t="n">
        <v>0.005</v>
      </c>
      <c r="AY159" s="524" t="n">
        <v>41214</v>
      </c>
      <c r="AZ159" s="519" t="n">
        <f aca="false">m1!M157</f>
        <v>0.415</v>
      </c>
      <c r="BA159" s="524" t="n">
        <v>41214</v>
      </c>
      <c r="BB159" s="525" t="n">
        <v>0.005</v>
      </c>
      <c r="BC159" s="524" t="n">
        <v>41214</v>
      </c>
      <c r="BD159" s="519" t="n">
        <f aca="false">m1!I157</f>
        <v>0.39</v>
      </c>
      <c r="BE159" s="524" t="n">
        <v>41214</v>
      </c>
      <c r="BF159" s="525" t="n">
        <v>0.005</v>
      </c>
      <c r="BG159" s="524" t="n">
        <v>41214</v>
      </c>
      <c r="BH159" s="525" t="n">
        <v>0</v>
      </c>
      <c r="BI159" s="524" t="n">
        <v>41214</v>
      </c>
      <c r="BJ159" s="519" t="n">
        <f aca="false">m1!U157</f>
        <v>0.19</v>
      </c>
      <c r="BK159" s="524" t="n">
        <v>41214</v>
      </c>
      <c r="BL159" s="525" t="n">
        <v>0</v>
      </c>
      <c r="BM159" s="524" t="n">
        <v>41214</v>
      </c>
      <c r="BN159" s="519" t="n">
        <f aca="false">m1!V157</f>
        <v>0.2586</v>
      </c>
      <c r="BO159" s="524" t="n">
        <v>41214</v>
      </c>
      <c r="BP159" s="525" t="n">
        <v>0</v>
      </c>
    </row>
    <row r="160" customFormat="false" ht="11.25" hidden="false" customHeight="false" outlineLevel="0" collapsed="false">
      <c r="A160" s="524" t="n">
        <v>41244</v>
      </c>
      <c r="B160" s="519" t="n">
        <f aca="false">m1!C158</f>
        <v>0.315</v>
      </c>
      <c r="D160" s="524" t="n">
        <v>41244</v>
      </c>
      <c r="E160" s="519" t="n">
        <f aca="false">m1!K158</f>
        <v>0.435</v>
      </c>
      <c r="G160" s="524" t="n">
        <v>41244</v>
      </c>
      <c r="H160" s="519" t="n">
        <f aca="false">m1!O158</f>
        <v>0.535</v>
      </c>
      <c r="J160" s="524" t="n">
        <v>41244</v>
      </c>
      <c r="K160" s="519" t="n">
        <f aca="false">m1!N158</f>
        <v>0.465</v>
      </c>
      <c r="M160" s="524" t="n">
        <v>41244</v>
      </c>
      <c r="N160" s="519" t="n">
        <f aca="false">m1!H158</f>
        <v>0.41</v>
      </c>
      <c r="P160" s="524" t="n">
        <v>41244</v>
      </c>
      <c r="Q160" s="519" t="n">
        <f aca="false">m1!E158</f>
        <v>0.315</v>
      </c>
      <c r="S160" s="524" t="n">
        <v>41244</v>
      </c>
      <c r="T160" s="519" t="n">
        <f aca="false">B160</f>
        <v>0.315</v>
      </c>
      <c r="V160" s="524" t="n">
        <v>41244</v>
      </c>
      <c r="W160" s="519" t="n">
        <f aca="false">B160</f>
        <v>0.315</v>
      </c>
      <c r="Y160" s="524" t="n">
        <v>41244</v>
      </c>
      <c r="Z160" s="519" t="n">
        <f aca="false">m1!R158</f>
        <v>0.555</v>
      </c>
      <c r="AB160" s="524" t="n">
        <v>41244</v>
      </c>
      <c r="AC160" s="519" t="n">
        <f aca="false">m1!D158</f>
        <v>0.315</v>
      </c>
      <c r="AE160" s="524" t="n">
        <v>41244</v>
      </c>
      <c r="AF160" s="519" t="n">
        <f aca="false">m1!L158</f>
        <v>0.435</v>
      </c>
      <c r="AH160" s="524" t="n">
        <v>41244</v>
      </c>
      <c r="AI160" s="519" t="n">
        <f aca="false">m1!P158</f>
        <v>0.535</v>
      </c>
      <c r="AK160" s="524" t="n">
        <v>41244</v>
      </c>
      <c r="AL160" s="525" t="n">
        <f aca="false">m1!T158</f>
        <v>0.155</v>
      </c>
      <c r="AM160" s="524" t="n">
        <v>41244</v>
      </c>
      <c r="AN160" s="519" t="n">
        <f aca="false">m1!J158</f>
        <v>0.41</v>
      </c>
      <c r="AO160" s="524" t="n">
        <v>41244</v>
      </c>
      <c r="AP160" s="525" t="n">
        <v>0</v>
      </c>
      <c r="AQ160" s="524" t="n">
        <v>41244</v>
      </c>
      <c r="AR160" s="519" t="n">
        <f aca="false">m1!F158</f>
        <v>0.28</v>
      </c>
      <c r="AS160" s="524" t="n">
        <v>41244</v>
      </c>
      <c r="AT160" s="525" t="n">
        <v>0</v>
      </c>
      <c r="AU160" s="524" t="n">
        <v>41244</v>
      </c>
      <c r="AV160" s="519" t="n">
        <f aca="false">m1!Q158</f>
        <v>0.535</v>
      </c>
      <c r="AW160" s="524" t="n">
        <v>41244</v>
      </c>
      <c r="AX160" s="525" t="n">
        <v>0.005</v>
      </c>
      <c r="AY160" s="524" t="n">
        <v>41244</v>
      </c>
      <c r="AZ160" s="519" t="n">
        <f aca="false">m1!M158</f>
        <v>0.435</v>
      </c>
      <c r="BA160" s="524" t="n">
        <v>41244</v>
      </c>
      <c r="BB160" s="525" t="n">
        <v>0.005</v>
      </c>
      <c r="BC160" s="524" t="n">
        <v>41244</v>
      </c>
      <c r="BD160" s="519" t="n">
        <f aca="false">m1!I158</f>
        <v>0.41</v>
      </c>
      <c r="BE160" s="524" t="n">
        <v>41244</v>
      </c>
      <c r="BF160" s="525" t="n">
        <v>0.005</v>
      </c>
      <c r="BG160" s="524" t="n">
        <v>41244</v>
      </c>
      <c r="BH160" s="525" t="n">
        <v>0</v>
      </c>
      <c r="BI160" s="524" t="n">
        <v>41244</v>
      </c>
      <c r="BJ160" s="519" t="n">
        <f aca="false">m1!U158</f>
        <v>0.21</v>
      </c>
      <c r="BK160" s="524" t="n">
        <v>41244</v>
      </c>
      <c r="BL160" s="525" t="n">
        <v>0</v>
      </c>
      <c r="BM160" s="524" t="n">
        <v>41244</v>
      </c>
      <c r="BN160" s="519" t="n">
        <f aca="false">m1!V158</f>
        <v>0.281576</v>
      </c>
      <c r="BO160" s="524" t="n">
        <v>41244</v>
      </c>
      <c r="BP160" s="525" t="n">
        <v>0</v>
      </c>
    </row>
    <row r="161" customFormat="false" ht="11.25" hidden="false" customHeight="false" outlineLevel="0" collapsed="false">
      <c r="A161" s="524" t="n">
        <v>41275</v>
      </c>
      <c r="B161" s="519" t="n">
        <f aca="false">m1!C159</f>
        <v>0.325</v>
      </c>
      <c r="D161" s="524" t="n">
        <v>41275</v>
      </c>
      <c r="E161" s="519" t="n">
        <f aca="false">m1!K159</f>
        <v>0.445</v>
      </c>
      <c r="G161" s="524" t="n">
        <v>41275</v>
      </c>
      <c r="H161" s="519" t="n">
        <f aca="false">m1!O159</f>
        <v>0.545</v>
      </c>
      <c r="J161" s="524" t="n">
        <v>41275</v>
      </c>
      <c r="K161" s="519" t="n">
        <f aca="false">m1!N159</f>
        <v>0.475</v>
      </c>
      <c r="M161" s="524" t="n">
        <v>41275</v>
      </c>
      <c r="N161" s="519" t="n">
        <f aca="false">m1!H159</f>
        <v>0.42</v>
      </c>
      <c r="P161" s="524" t="n">
        <v>41275</v>
      </c>
      <c r="Q161" s="519" t="n">
        <f aca="false">m1!E159</f>
        <v>0.325</v>
      </c>
      <c r="S161" s="524" t="n">
        <v>41275</v>
      </c>
      <c r="T161" s="519" t="n">
        <f aca="false">B161</f>
        <v>0.325</v>
      </c>
      <c r="V161" s="524" t="n">
        <v>41275</v>
      </c>
      <c r="W161" s="519" t="n">
        <f aca="false">B161</f>
        <v>0.325</v>
      </c>
      <c r="Y161" s="524" t="n">
        <v>41275</v>
      </c>
      <c r="Z161" s="519" t="n">
        <f aca="false">m1!R159</f>
        <v>0.565</v>
      </c>
      <c r="AB161" s="524" t="n">
        <v>41275</v>
      </c>
      <c r="AC161" s="519" t="n">
        <f aca="false">m1!D159</f>
        <v>0.325</v>
      </c>
      <c r="AE161" s="524" t="n">
        <v>41275</v>
      </c>
      <c r="AF161" s="519" t="n">
        <f aca="false">m1!L159</f>
        <v>0.445</v>
      </c>
      <c r="AH161" s="524" t="n">
        <v>41275</v>
      </c>
      <c r="AI161" s="519" t="n">
        <f aca="false">m1!P159</f>
        <v>0.545</v>
      </c>
      <c r="AK161" s="524" t="n">
        <v>41275</v>
      </c>
      <c r="AL161" s="525" t="n">
        <f aca="false">m1!T159</f>
        <v>0.165</v>
      </c>
      <c r="AM161" s="524" t="n">
        <v>41275</v>
      </c>
      <c r="AN161" s="519" t="n">
        <f aca="false">m1!J159</f>
        <v>0.42</v>
      </c>
      <c r="AO161" s="524" t="n">
        <v>41275</v>
      </c>
      <c r="AP161" s="525" t="n">
        <v>0</v>
      </c>
      <c r="AQ161" s="524" t="n">
        <v>41275</v>
      </c>
      <c r="AR161" s="519" t="n">
        <f aca="false">m1!F159</f>
        <v>0.29</v>
      </c>
      <c r="AS161" s="524" t="n">
        <v>41275</v>
      </c>
      <c r="AT161" s="525" t="n">
        <v>0</v>
      </c>
      <c r="AU161" s="524" t="n">
        <v>41275</v>
      </c>
      <c r="AV161" s="519" t="n">
        <f aca="false">m1!Q159</f>
        <v>0.545</v>
      </c>
      <c r="AW161" s="524" t="n">
        <v>41275</v>
      </c>
      <c r="AX161" s="525" t="n">
        <v>0.005</v>
      </c>
      <c r="AY161" s="524" t="n">
        <v>41275</v>
      </c>
      <c r="AZ161" s="519" t="n">
        <f aca="false">m1!M159</f>
        <v>0.445</v>
      </c>
      <c r="BA161" s="524" t="n">
        <v>41275</v>
      </c>
      <c r="BB161" s="525" t="n">
        <v>0.005</v>
      </c>
      <c r="BC161" s="524" t="n">
        <v>41275</v>
      </c>
      <c r="BD161" s="519" t="n">
        <f aca="false">m1!I159</f>
        <v>0.42</v>
      </c>
      <c r="BE161" s="524" t="n">
        <v>41275</v>
      </c>
      <c r="BF161" s="525" t="n">
        <v>0.005</v>
      </c>
      <c r="BG161" s="524" t="n">
        <v>41275</v>
      </c>
      <c r="BH161" s="525" t="n">
        <v>0</v>
      </c>
      <c r="BI161" s="524" t="n">
        <v>41275</v>
      </c>
      <c r="BJ161" s="519" t="n">
        <f aca="false">m1!U159</f>
        <v>0.22</v>
      </c>
      <c r="BK161" s="524" t="n">
        <v>41275</v>
      </c>
      <c r="BL161" s="525" t="n">
        <v>0</v>
      </c>
      <c r="BM161" s="524" t="n">
        <v>41275</v>
      </c>
      <c r="BN161" s="519" t="n">
        <f aca="false">m1!V159</f>
        <v>0.300664</v>
      </c>
      <c r="BO161" s="524" t="n">
        <v>41275</v>
      </c>
      <c r="BP161" s="525" t="n">
        <v>0</v>
      </c>
    </row>
    <row r="162" customFormat="false" ht="11.25" hidden="false" customHeight="false" outlineLevel="0" collapsed="false">
      <c r="A162" s="524" t="n">
        <v>41306</v>
      </c>
      <c r="B162" s="519" t="n">
        <f aca="false">m1!C160</f>
        <v>0.37</v>
      </c>
      <c r="D162" s="524" t="n">
        <v>41306</v>
      </c>
      <c r="E162" s="519" t="n">
        <f aca="false">m1!K160</f>
        <v>0.49</v>
      </c>
      <c r="G162" s="524" t="n">
        <v>41306</v>
      </c>
      <c r="H162" s="519" t="n">
        <f aca="false">m1!O160</f>
        <v>0.59</v>
      </c>
      <c r="J162" s="524" t="n">
        <v>41306</v>
      </c>
      <c r="K162" s="519" t="n">
        <f aca="false">m1!N160</f>
        <v>0.52</v>
      </c>
      <c r="M162" s="524" t="n">
        <v>41306</v>
      </c>
      <c r="N162" s="519" t="n">
        <f aca="false">m1!H160</f>
        <v>0.465</v>
      </c>
      <c r="P162" s="524" t="n">
        <v>41306</v>
      </c>
      <c r="Q162" s="519" t="n">
        <f aca="false">m1!E160</f>
        <v>0.37</v>
      </c>
      <c r="S162" s="524" t="n">
        <v>41306</v>
      </c>
      <c r="T162" s="519" t="n">
        <f aca="false">B162</f>
        <v>0.37</v>
      </c>
      <c r="V162" s="524" t="n">
        <v>41306</v>
      </c>
      <c r="W162" s="519" t="n">
        <f aca="false">B162</f>
        <v>0.37</v>
      </c>
      <c r="Y162" s="524" t="n">
        <v>41306</v>
      </c>
      <c r="Z162" s="519" t="n">
        <f aca="false">m1!R160</f>
        <v>0.61</v>
      </c>
      <c r="AB162" s="524" t="n">
        <v>41306</v>
      </c>
      <c r="AC162" s="519" t="n">
        <f aca="false">m1!D160</f>
        <v>0.37</v>
      </c>
      <c r="AE162" s="524" t="n">
        <v>41306</v>
      </c>
      <c r="AF162" s="519" t="n">
        <f aca="false">m1!L160</f>
        <v>0.49</v>
      </c>
      <c r="AH162" s="524" t="n">
        <v>41306</v>
      </c>
      <c r="AI162" s="519" t="n">
        <f aca="false">m1!P160</f>
        <v>0.59</v>
      </c>
      <c r="AK162" s="524" t="n">
        <v>41306</v>
      </c>
      <c r="AL162" s="525" t="n">
        <f aca="false">m1!T160</f>
        <v>0.21</v>
      </c>
      <c r="AM162" s="524" t="n">
        <v>41306</v>
      </c>
      <c r="AN162" s="519" t="n">
        <f aca="false">m1!J160</f>
        <v>0.465</v>
      </c>
      <c r="AO162" s="524" t="n">
        <v>41306</v>
      </c>
      <c r="AP162" s="525" t="n">
        <v>0</v>
      </c>
      <c r="AQ162" s="524" t="n">
        <v>41306</v>
      </c>
      <c r="AR162" s="519" t="n">
        <f aca="false">m1!F160</f>
        <v>0.335</v>
      </c>
      <c r="AS162" s="524" t="n">
        <v>41306</v>
      </c>
      <c r="AT162" s="525" t="n">
        <v>0</v>
      </c>
      <c r="AU162" s="524" t="n">
        <v>41306</v>
      </c>
      <c r="AV162" s="519" t="n">
        <f aca="false">m1!Q160</f>
        <v>0.59</v>
      </c>
      <c r="AW162" s="524" t="n">
        <v>41306</v>
      </c>
      <c r="AX162" s="525" t="n">
        <v>0.005</v>
      </c>
      <c r="AY162" s="524" t="n">
        <v>41306</v>
      </c>
      <c r="AZ162" s="519" t="n">
        <f aca="false">m1!M160</f>
        <v>0.49</v>
      </c>
      <c r="BA162" s="524" t="n">
        <v>41306</v>
      </c>
      <c r="BB162" s="525" t="n">
        <v>0.005</v>
      </c>
      <c r="BC162" s="524" t="n">
        <v>41306</v>
      </c>
      <c r="BD162" s="519" t="n">
        <f aca="false">m1!I160</f>
        <v>0.465</v>
      </c>
      <c r="BE162" s="524" t="n">
        <v>41306</v>
      </c>
      <c r="BF162" s="525" t="n">
        <v>0.005</v>
      </c>
      <c r="BG162" s="524" t="n">
        <v>41306</v>
      </c>
      <c r="BH162" s="525" t="n">
        <v>0</v>
      </c>
      <c r="BI162" s="524" t="n">
        <v>41306</v>
      </c>
      <c r="BJ162" s="519" t="n">
        <f aca="false">m1!U160</f>
        <v>0.265</v>
      </c>
      <c r="BK162" s="524" t="n">
        <v>41306</v>
      </c>
      <c r="BL162" s="525" t="n">
        <v>0</v>
      </c>
      <c r="BM162" s="524" t="n">
        <v>41306</v>
      </c>
      <c r="BN162" s="519" t="n">
        <f aca="false">m1!V160</f>
        <v>0.344384</v>
      </c>
      <c r="BO162" s="524" t="n">
        <v>41306</v>
      </c>
      <c r="BP162" s="525" t="n">
        <v>0</v>
      </c>
    </row>
    <row r="163" customFormat="false" ht="11.25" hidden="false" customHeight="false" outlineLevel="0" collapsed="false">
      <c r="A163" s="524" t="n">
        <v>41334</v>
      </c>
      <c r="B163" s="519" t="n">
        <f aca="false">m1!C161</f>
        <v>0.37</v>
      </c>
      <c r="D163" s="524" t="n">
        <v>41334</v>
      </c>
      <c r="E163" s="519" t="n">
        <f aca="false">m1!K161</f>
        <v>0.49</v>
      </c>
      <c r="G163" s="524" t="n">
        <v>41334</v>
      </c>
      <c r="H163" s="519" t="n">
        <f aca="false">m1!O161</f>
        <v>0.59</v>
      </c>
      <c r="J163" s="524" t="n">
        <v>41334</v>
      </c>
      <c r="K163" s="519" t="n">
        <f aca="false">m1!N161</f>
        <v>0.52</v>
      </c>
      <c r="M163" s="524" t="n">
        <v>41334</v>
      </c>
      <c r="N163" s="519" t="n">
        <f aca="false">m1!H161</f>
        <v>0.465</v>
      </c>
      <c r="P163" s="524" t="n">
        <v>41334</v>
      </c>
      <c r="Q163" s="519" t="n">
        <f aca="false">m1!E161</f>
        <v>0.37</v>
      </c>
      <c r="S163" s="524" t="n">
        <v>41334</v>
      </c>
      <c r="T163" s="519" t="n">
        <f aca="false">B163</f>
        <v>0.37</v>
      </c>
      <c r="V163" s="524" t="n">
        <v>41334</v>
      </c>
      <c r="W163" s="519" t="n">
        <f aca="false">B163</f>
        <v>0.37</v>
      </c>
      <c r="Y163" s="524" t="n">
        <v>41334</v>
      </c>
      <c r="Z163" s="519" t="n">
        <f aca="false">m1!R161</f>
        <v>0.61</v>
      </c>
      <c r="AB163" s="524" t="n">
        <v>41334</v>
      </c>
      <c r="AC163" s="519" t="n">
        <f aca="false">m1!D161</f>
        <v>0.37</v>
      </c>
      <c r="AE163" s="524" t="n">
        <v>41334</v>
      </c>
      <c r="AF163" s="519" t="n">
        <f aca="false">m1!L161</f>
        <v>0.49</v>
      </c>
      <c r="AH163" s="524" t="n">
        <v>41334</v>
      </c>
      <c r="AI163" s="519" t="n">
        <f aca="false">m1!P161</f>
        <v>0.59</v>
      </c>
      <c r="AK163" s="524" t="n">
        <v>41334</v>
      </c>
      <c r="AL163" s="525" t="n">
        <f aca="false">m1!T161</f>
        <v>0.21</v>
      </c>
      <c r="AM163" s="524" t="n">
        <v>41334</v>
      </c>
      <c r="AN163" s="519" t="n">
        <f aca="false">m1!J161</f>
        <v>0.465</v>
      </c>
      <c r="AO163" s="524" t="n">
        <v>41334</v>
      </c>
      <c r="AP163" s="525" t="n">
        <v>0</v>
      </c>
      <c r="AQ163" s="524" t="n">
        <v>41334</v>
      </c>
      <c r="AR163" s="519" t="n">
        <f aca="false">m1!F161</f>
        <v>0.335</v>
      </c>
      <c r="AS163" s="524" t="n">
        <v>41334</v>
      </c>
      <c r="AT163" s="525" t="n">
        <v>0</v>
      </c>
      <c r="AU163" s="524" t="n">
        <v>41334</v>
      </c>
      <c r="AV163" s="519" t="n">
        <f aca="false">m1!Q161</f>
        <v>0.59</v>
      </c>
      <c r="AW163" s="524" t="n">
        <v>41334</v>
      </c>
      <c r="AX163" s="525" t="n">
        <v>0.005</v>
      </c>
      <c r="AY163" s="524" t="n">
        <v>41334</v>
      </c>
      <c r="AZ163" s="519" t="n">
        <f aca="false">m1!M161</f>
        <v>0.49</v>
      </c>
      <c r="BA163" s="524" t="n">
        <v>41334</v>
      </c>
      <c r="BB163" s="525" t="n">
        <v>0.005</v>
      </c>
      <c r="BC163" s="524" t="n">
        <v>41334</v>
      </c>
      <c r="BD163" s="519" t="n">
        <f aca="false">m1!I161</f>
        <v>0.465</v>
      </c>
      <c r="BE163" s="524" t="n">
        <v>41334</v>
      </c>
      <c r="BF163" s="525" t="n">
        <v>0.005</v>
      </c>
      <c r="BG163" s="524" t="n">
        <v>41334</v>
      </c>
      <c r="BH163" s="525" t="n">
        <v>0</v>
      </c>
      <c r="BI163" s="524" t="n">
        <v>41334</v>
      </c>
      <c r="BJ163" s="519" t="n">
        <f aca="false">m1!U161</f>
        <v>0.265</v>
      </c>
      <c r="BK163" s="524" t="n">
        <v>41334</v>
      </c>
      <c r="BL163" s="525" t="n">
        <v>0</v>
      </c>
      <c r="BM163" s="524" t="n">
        <v>41334</v>
      </c>
      <c r="BN163" s="519" t="n">
        <f aca="false">m1!V161</f>
        <v>0.34096</v>
      </c>
      <c r="BO163" s="524" t="n">
        <v>41334</v>
      </c>
      <c r="BP163" s="525" t="n">
        <v>0</v>
      </c>
    </row>
    <row r="164" customFormat="false" ht="11.25" hidden="false" customHeight="false" outlineLevel="0" collapsed="false">
      <c r="A164" s="524" t="n">
        <v>41365</v>
      </c>
      <c r="B164" s="519" t="n">
        <f aca="false">m1!C162</f>
        <v>0.165</v>
      </c>
      <c r="D164" s="524" t="n">
        <v>41365</v>
      </c>
      <c r="E164" s="519" t="n">
        <f aca="false">m1!K162</f>
        <v>0.185</v>
      </c>
      <c r="G164" s="524" t="n">
        <v>41365</v>
      </c>
      <c r="H164" s="519" t="n">
        <f aca="false">m1!O162</f>
        <v>0.165</v>
      </c>
      <c r="J164" s="524" t="n">
        <v>41365</v>
      </c>
      <c r="K164" s="519" t="n">
        <f aca="false">m1!N162</f>
        <v>0.205</v>
      </c>
      <c r="M164" s="524" t="n">
        <v>41365</v>
      </c>
      <c r="N164" s="519" t="n">
        <f aca="false">m1!H162</f>
        <v>0.165</v>
      </c>
      <c r="P164" s="524" t="n">
        <v>41365</v>
      </c>
      <c r="Q164" s="519" t="n">
        <f aca="false">m1!E162</f>
        <v>0.165</v>
      </c>
      <c r="S164" s="524" t="n">
        <v>41365</v>
      </c>
      <c r="T164" s="519" t="n">
        <f aca="false">B164</f>
        <v>0.165</v>
      </c>
      <c r="V164" s="524" t="n">
        <v>41365</v>
      </c>
      <c r="W164" s="519" t="n">
        <f aca="false">B164</f>
        <v>0.165</v>
      </c>
      <c r="Y164" s="524" t="n">
        <v>41365</v>
      </c>
      <c r="Z164" s="519" t="n">
        <f aca="false">m1!R162</f>
        <v>0.165</v>
      </c>
      <c r="AB164" s="524" t="n">
        <v>41365</v>
      </c>
      <c r="AC164" s="519" t="n">
        <f aca="false">m1!D162</f>
        <v>0.165</v>
      </c>
      <c r="AE164" s="524" t="n">
        <v>41365</v>
      </c>
      <c r="AF164" s="519" t="n">
        <f aca="false">m1!L162</f>
        <v>0.185</v>
      </c>
      <c r="AH164" s="524" t="n">
        <v>41365</v>
      </c>
      <c r="AI164" s="519" t="n">
        <f aca="false">m1!P162</f>
        <v>0.165</v>
      </c>
      <c r="AK164" s="524" t="n">
        <v>41365</v>
      </c>
      <c r="AL164" s="525" t="n">
        <f aca="false">m1!T162</f>
        <v>-0.035</v>
      </c>
      <c r="AM164" s="524" t="n">
        <v>41365</v>
      </c>
      <c r="AN164" s="519" t="n">
        <f aca="false">m1!J162</f>
        <v>0.165</v>
      </c>
      <c r="AO164" s="524" t="n">
        <v>41365</v>
      </c>
      <c r="AP164" s="525" t="n">
        <v>0</v>
      </c>
      <c r="AQ164" s="524" t="n">
        <v>41365</v>
      </c>
      <c r="AR164" s="519" t="n">
        <f aca="false">m1!F162</f>
        <v>0.13</v>
      </c>
      <c r="AS164" s="524" t="n">
        <v>41365</v>
      </c>
      <c r="AT164" s="525" t="n">
        <v>0</v>
      </c>
      <c r="AU164" s="524" t="n">
        <v>41365</v>
      </c>
      <c r="AV164" s="519" t="n">
        <f aca="false">m1!Q162</f>
        <v>0.165</v>
      </c>
      <c r="AW164" s="524" t="n">
        <v>41365</v>
      </c>
      <c r="AX164" s="525" t="n">
        <v>0.005</v>
      </c>
      <c r="AY164" s="524" t="n">
        <v>41365</v>
      </c>
      <c r="AZ164" s="519" t="n">
        <f aca="false">m1!M162</f>
        <v>0.185</v>
      </c>
      <c r="BA164" s="524" t="n">
        <v>41365</v>
      </c>
      <c r="BB164" s="525" t="n">
        <v>0.005</v>
      </c>
      <c r="BC164" s="524" t="n">
        <v>41365</v>
      </c>
      <c r="BD164" s="519" t="n">
        <f aca="false">m1!I162</f>
        <v>0.165</v>
      </c>
      <c r="BE164" s="524" t="n">
        <v>41365</v>
      </c>
      <c r="BF164" s="525" t="n">
        <v>0.005</v>
      </c>
      <c r="BG164" s="524" t="n">
        <v>41365</v>
      </c>
      <c r="BH164" s="525" t="n">
        <v>0</v>
      </c>
      <c r="BI164" s="524" t="n">
        <v>41365</v>
      </c>
      <c r="BJ164" s="519" t="n">
        <f aca="false">m1!U162</f>
        <v>0.02</v>
      </c>
      <c r="BK164" s="524" t="n">
        <v>41365</v>
      </c>
      <c r="BL164" s="525" t="n">
        <v>0</v>
      </c>
      <c r="BM164" s="524" t="n">
        <v>41365</v>
      </c>
      <c r="BN164" s="519" t="n">
        <f aca="false">m1!V162</f>
        <v>0.19</v>
      </c>
      <c r="BO164" s="524" t="n">
        <v>41365</v>
      </c>
      <c r="BP164" s="525" t="n">
        <v>0</v>
      </c>
    </row>
    <row r="165" customFormat="false" ht="11.25" hidden="false" customHeight="false" outlineLevel="0" collapsed="false">
      <c r="A165" s="524" t="n">
        <v>41395</v>
      </c>
      <c r="B165" s="519" t="n">
        <f aca="false">m1!C163</f>
        <v>0.165</v>
      </c>
      <c r="D165" s="524" t="n">
        <v>41395</v>
      </c>
      <c r="E165" s="519" t="n">
        <f aca="false">m1!K163</f>
        <v>0.185</v>
      </c>
      <c r="G165" s="524" t="n">
        <v>41395</v>
      </c>
      <c r="H165" s="519" t="n">
        <f aca="false">m1!O163</f>
        <v>0.165</v>
      </c>
      <c r="J165" s="524" t="n">
        <v>41395</v>
      </c>
      <c r="K165" s="519" t="n">
        <f aca="false">m1!N163</f>
        <v>0.205</v>
      </c>
      <c r="M165" s="524" t="n">
        <v>41395</v>
      </c>
      <c r="N165" s="519" t="n">
        <f aca="false">m1!H163</f>
        <v>0.165</v>
      </c>
      <c r="P165" s="524" t="n">
        <v>41395</v>
      </c>
      <c r="Q165" s="519" t="n">
        <f aca="false">m1!E163</f>
        <v>0.165</v>
      </c>
      <c r="S165" s="524" t="n">
        <v>41395</v>
      </c>
      <c r="T165" s="519" t="n">
        <f aca="false">B165</f>
        <v>0.165</v>
      </c>
      <c r="V165" s="524" t="n">
        <v>41395</v>
      </c>
      <c r="W165" s="519" t="n">
        <f aca="false">B165</f>
        <v>0.165</v>
      </c>
      <c r="Y165" s="524" t="n">
        <v>41395</v>
      </c>
      <c r="Z165" s="519" t="n">
        <f aca="false">m1!R163</f>
        <v>0.165</v>
      </c>
      <c r="AB165" s="524" t="n">
        <v>41395</v>
      </c>
      <c r="AC165" s="519" t="n">
        <f aca="false">m1!D163</f>
        <v>0.165</v>
      </c>
      <c r="AE165" s="524" t="n">
        <v>41395</v>
      </c>
      <c r="AF165" s="519" t="n">
        <f aca="false">m1!L163</f>
        <v>0.185</v>
      </c>
      <c r="AH165" s="524" t="n">
        <v>41395</v>
      </c>
      <c r="AI165" s="519" t="n">
        <f aca="false">m1!P163</f>
        <v>0.165</v>
      </c>
      <c r="AK165" s="524" t="n">
        <v>41395</v>
      </c>
      <c r="AL165" s="525" t="n">
        <f aca="false">m1!T163</f>
        <v>-0.035</v>
      </c>
      <c r="AM165" s="524" t="n">
        <v>41395</v>
      </c>
      <c r="AN165" s="519" t="n">
        <f aca="false">m1!J163</f>
        <v>0.165</v>
      </c>
      <c r="AO165" s="524" t="n">
        <v>41395</v>
      </c>
      <c r="AP165" s="525" t="n">
        <v>0</v>
      </c>
      <c r="AQ165" s="524" t="n">
        <v>41395</v>
      </c>
      <c r="AR165" s="519" t="n">
        <f aca="false">m1!F163</f>
        <v>0.13</v>
      </c>
      <c r="AS165" s="524" t="n">
        <v>41395</v>
      </c>
      <c r="AT165" s="525" t="n">
        <v>0</v>
      </c>
      <c r="AU165" s="524" t="n">
        <v>41395</v>
      </c>
      <c r="AV165" s="519" t="n">
        <f aca="false">m1!Q163</f>
        <v>0.165</v>
      </c>
      <c r="AW165" s="524" t="n">
        <v>41395</v>
      </c>
      <c r="AX165" s="525" t="n">
        <v>0.005</v>
      </c>
      <c r="AY165" s="524" t="n">
        <v>41395</v>
      </c>
      <c r="AZ165" s="519" t="n">
        <f aca="false">m1!M163</f>
        <v>0.185</v>
      </c>
      <c r="BA165" s="524" t="n">
        <v>41395</v>
      </c>
      <c r="BB165" s="525" t="n">
        <v>0.005</v>
      </c>
      <c r="BC165" s="524" t="n">
        <v>41395</v>
      </c>
      <c r="BD165" s="519" t="n">
        <f aca="false">m1!I163</f>
        <v>0.165</v>
      </c>
      <c r="BE165" s="524" t="n">
        <v>41395</v>
      </c>
      <c r="BF165" s="525" t="n">
        <v>0.005</v>
      </c>
      <c r="BG165" s="524" t="n">
        <v>41395</v>
      </c>
      <c r="BH165" s="525" t="n">
        <v>0</v>
      </c>
      <c r="BI165" s="524" t="n">
        <v>41395</v>
      </c>
      <c r="BJ165" s="519" t="n">
        <f aca="false">m1!U163</f>
        <v>0.02</v>
      </c>
      <c r="BK165" s="524" t="n">
        <v>41395</v>
      </c>
      <c r="BL165" s="525" t="n">
        <v>0</v>
      </c>
      <c r="BM165" s="524" t="n">
        <v>41395</v>
      </c>
      <c r="BN165" s="519" t="n">
        <f aca="false">m1!V163</f>
        <v>0.18</v>
      </c>
      <c r="BO165" s="524" t="n">
        <v>41395</v>
      </c>
      <c r="BP165" s="525" t="n">
        <v>0</v>
      </c>
    </row>
    <row r="166" customFormat="false" ht="11.25" hidden="false" customHeight="false" outlineLevel="0" collapsed="false">
      <c r="A166" s="524" t="n">
        <v>41426</v>
      </c>
      <c r="B166" s="519" t="n">
        <f aca="false">m1!C164</f>
        <v>0.165</v>
      </c>
      <c r="D166" s="524" t="n">
        <v>41426</v>
      </c>
      <c r="E166" s="519" t="n">
        <f aca="false">m1!K164</f>
        <v>0.185</v>
      </c>
      <c r="G166" s="524" t="n">
        <v>41426</v>
      </c>
      <c r="H166" s="519" t="n">
        <f aca="false">m1!O164</f>
        <v>0.165</v>
      </c>
      <c r="J166" s="524" t="n">
        <v>41426</v>
      </c>
      <c r="K166" s="519" t="n">
        <f aca="false">m1!N164</f>
        <v>0.205</v>
      </c>
      <c r="M166" s="524" t="n">
        <v>41426</v>
      </c>
      <c r="N166" s="519" t="n">
        <f aca="false">m1!H164</f>
        <v>0.165</v>
      </c>
      <c r="P166" s="524" t="n">
        <v>41426</v>
      </c>
      <c r="Q166" s="519" t="n">
        <f aca="false">m1!E164</f>
        <v>0.165</v>
      </c>
      <c r="S166" s="524" t="n">
        <v>41426</v>
      </c>
      <c r="T166" s="519" t="n">
        <f aca="false">B166</f>
        <v>0.165</v>
      </c>
      <c r="V166" s="524" t="n">
        <v>41426</v>
      </c>
      <c r="W166" s="519" t="n">
        <f aca="false">B166</f>
        <v>0.165</v>
      </c>
      <c r="Y166" s="524" t="n">
        <v>41426</v>
      </c>
      <c r="Z166" s="519" t="n">
        <f aca="false">m1!R164</f>
        <v>0.165</v>
      </c>
      <c r="AB166" s="524" t="n">
        <v>41426</v>
      </c>
      <c r="AC166" s="519" t="n">
        <f aca="false">m1!D164</f>
        <v>0.165</v>
      </c>
      <c r="AE166" s="524" t="n">
        <v>41426</v>
      </c>
      <c r="AF166" s="519" t="n">
        <f aca="false">m1!L164</f>
        <v>0.185</v>
      </c>
      <c r="AH166" s="524" t="n">
        <v>41426</v>
      </c>
      <c r="AI166" s="519" t="n">
        <f aca="false">m1!P164</f>
        <v>0.165</v>
      </c>
      <c r="AK166" s="524" t="n">
        <v>41426</v>
      </c>
      <c r="AL166" s="525" t="n">
        <f aca="false">m1!T164</f>
        <v>-0.035</v>
      </c>
      <c r="AM166" s="524" t="n">
        <v>41426</v>
      </c>
      <c r="AN166" s="519" t="n">
        <f aca="false">m1!J164</f>
        <v>0.165</v>
      </c>
      <c r="AO166" s="524" t="n">
        <v>41426</v>
      </c>
      <c r="AP166" s="525" t="n">
        <v>0</v>
      </c>
      <c r="AQ166" s="524" t="n">
        <v>41426</v>
      </c>
      <c r="AR166" s="519" t="n">
        <f aca="false">m1!F164</f>
        <v>0.13</v>
      </c>
      <c r="AS166" s="524" t="n">
        <v>41426</v>
      </c>
      <c r="AT166" s="525" t="n">
        <v>0</v>
      </c>
      <c r="AU166" s="524" t="n">
        <v>41426</v>
      </c>
      <c r="AV166" s="519" t="n">
        <f aca="false">m1!Q164</f>
        <v>0.165</v>
      </c>
      <c r="AW166" s="524" t="n">
        <v>41426</v>
      </c>
      <c r="AX166" s="525" t="n">
        <v>0.005</v>
      </c>
      <c r="AY166" s="524" t="n">
        <v>41426</v>
      </c>
      <c r="AZ166" s="519" t="n">
        <f aca="false">m1!M164</f>
        <v>0.185</v>
      </c>
      <c r="BA166" s="524" t="n">
        <v>41426</v>
      </c>
      <c r="BB166" s="525" t="n">
        <v>0.005</v>
      </c>
      <c r="BC166" s="524" t="n">
        <v>41426</v>
      </c>
      <c r="BD166" s="519" t="n">
        <f aca="false">m1!I164</f>
        <v>0.165</v>
      </c>
      <c r="BE166" s="524" t="n">
        <v>41426</v>
      </c>
      <c r="BF166" s="525" t="n">
        <v>0.005</v>
      </c>
      <c r="BG166" s="524" t="n">
        <v>41426</v>
      </c>
      <c r="BH166" s="525" t="n">
        <v>0</v>
      </c>
      <c r="BI166" s="524" t="n">
        <v>41426</v>
      </c>
      <c r="BJ166" s="519" t="n">
        <f aca="false">m1!U164</f>
        <v>0.02</v>
      </c>
      <c r="BK166" s="524" t="n">
        <v>41426</v>
      </c>
      <c r="BL166" s="525" t="n">
        <v>0</v>
      </c>
      <c r="BM166" s="524" t="n">
        <v>41426</v>
      </c>
      <c r="BN166" s="519" t="n">
        <f aca="false">m1!V164</f>
        <v>0.175</v>
      </c>
      <c r="BO166" s="524" t="n">
        <v>41426</v>
      </c>
      <c r="BP166" s="525" t="n">
        <v>0</v>
      </c>
    </row>
    <row r="167" customFormat="false" ht="11.25" hidden="false" customHeight="false" outlineLevel="0" collapsed="false">
      <c r="A167" s="524" t="n">
        <v>41456</v>
      </c>
      <c r="B167" s="519" t="n">
        <f aca="false">m1!C165</f>
        <v>0.165</v>
      </c>
      <c r="D167" s="524" t="n">
        <v>41456</v>
      </c>
      <c r="E167" s="519" t="n">
        <f aca="false">m1!K165</f>
        <v>0.185</v>
      </c>
      <c r="G167" s="524" t="n">
        <v>41456</v>
      </c>
      <c r="H167" s="519" t="n">
        <f aca="false">m1!O165</f>
        <v>0.165</v>
      </c>
      <c r="J167" s="524" t="n">
        <v>41456</v>
      </c>
      <c r="K167" s="519" t="n">
        <f aca="false">m1!N165</f>
        <v>0.205</v>
      </c>
      <c r="M167" s="524" t="n">
        <v>41456</v>
      </c>
      <c r="N167" s="519" t="n">
        <f aca="false">m1!H165</f>
        <v>0.165</v>
      </c>
      <c r="P167" s="524" t="n">
        <v>41456</v>
      </c>
      <c r="Q167" s="519" t="n">
        <f aca="false">m1!E165</f>
        <v>0.165</v>
      </c>
      <c r="S167" s="524" t="n">
        <v>41456</v>
      </c>
      <c r="T167" s="519" t="n">
        <f aca="false">B167</f>
        <v>0.165</v>
      </c>
      <c r="V167" s="524" t="n">
        <v>41456</v>
      </c>
      <c r="W167" s="519" t="n">
        <f aca="false">B167</f>
        <v>0.165</v>
      </c>
      <c r="Y167" s="524" t="n">
        <v>41456</v>
      </c>
      <c r="Z167" s="519" t="n">
        <f aca="false">m1!R165</f>
        <v>0.165</v>
      </c>
      <c r="AB167" s="524" t="n">
        <v>41456</v>
      </c>
      <c r="AC167" s="519" t="n">
        <f aca="false">m1!D165</f>
        <v>0.165</v>
      </c>
      <c r="AE167" s="524" t="n">
        <v>41456</v>
      </c>
      <c r="AF167" s="519" t="n">
        <f aca="false">m1!L165</f>
        <v>0.185</v>
      </c>
      <c r="AH167" s="524" t="n">
        <v>41456</v>
      </c>
      <c r="AI167" s="519" t="n">
        <f aca="false">m1!P165</f>
        <v>0.165</v>
      </c>
      <c r="AK167" s="524" t="n">
        <v>41456</v>
      </c>
      <c r="AL167" s="525" t="n">
        <f aca="false">m1!T165</f>
        <v>-0.035</v>
      </c>
      <c r="AM167" s="524" t="n">
        <v>41456</v>
      </c>
      <c r="AN167" s="519" t="n">
        <f aca="false">m1!J165</f>
        <v>0.165</v>
      </c>
      <c r="AO167" s="524" t="n">
        <v>41456</v>
      </c>
      <c r="AP167" s="525" t="n">
        <v>0</v>
      </c>
      <c r="AQ167" s="524" t="n">
        <v>41456</v>
      </c>
      <c r="AR167" s="519" t="n">
        <f aca="false">m1!F165</f>
        <v>0.13</v>
      </c>
      <c r="AS167" s="524" t="n">
        <v>41456</v>
      </c>
      <c r="AT167" s="525" t="n">
        <v>0</v>
      </c>
      <c r="AU167" s="524" t="n">
        <v>41456</v>
      </c>
      <c r="AV167" s="519" t="n">
        <f aca="false">m1!Q165</f>
        <v>0.165</v>
      </c>
      <c r="AW167" s="524" t="n">
        <v>41456</v>
      </c>
      <c r="AX167" s="525" t="n">
        <v>0.005</v>
      </c>
      <c r="AY167" s="524" t="n">
        <v>41456</v>
      </c>
      <c r="AZ167" s="519" t="n">
        <f aca="false">m1!M165</f>
        <v>0.185</v>
      </c>
      <c r="BA167" s="524" t="n">
        <v>41456</v>
      </c>
      <c r="BB167" s="525" t="n">
        <v>0.005</v>
      </c>
      <c r="BC167" s="524" t="n">
        <v>41456</v>
      </c>
      <c r="BD167" s="519" t="n">
        <f aca="false">m1!I165</f>
        <v>0.165</v>
      </c>
      <c r="BE167" s="524" t="n">
        <v>41456</v>
      </c>
      <c r="BF167" s="525" t="n">
        <v>0.005</v>
      </c>
      <c r="BG167" s="524" t="n">
        <v>41456</v>
      </c>
      <c r="BH167" s="525" t="n">
        <v>0</v>
      </c>
      <c r="BI167" s="524" t="n">
        <v>41456</v>
      </c>
      <c r="BJ167" s="519" t="n">
        <f aca="false">m1!U165</f>
        <v>0.02</v>
      </c>
      <c r="BK167" s="524" t="n">
        <v>41456</v>
      </c>
      <c r="BL167" s="525" t="n">
        <v>0</v>
      </c>
      <c r="BM167" s="524" t="n">
        <v>41456</v>
      </c>
      <c r="BN167" s="519" t="n">
        <f aca="false">m1!V165</f>
        <v>0.165</v>
      </c>
      <c r="BO167" s="524" t="n">
        <v>41456</v>
      </c>
      <c r="BP167" s="525" t="n">
        <v>0</v>
      </c>
    </row>
    <row r="168" customFormat="false" ht="11.25" hidden="false" customHeight="false" outlineLevel="0" collapsed="false">
      <c r="A168" s="524" t="n">
        <v>41487</v>
      </c>
      <c r="B168" s="519" t="n">
        <f aca="false">m1!C166</f>
        <v>0.165</v>
      </c>
      <c r="D168" s="524" t="n">
        <v>41487</v>
      </c>
      <c r="E168" s="519" t="n">
        <f aca="false">m1!K166</f>
        <v>0.185</v>
      </c>
      <c r="G168" s="524" t="n">
        <v>41487</v>
      </c>
      <c r="H168" s="519" t="n">
        <f aca="false">m1!O166</f>
        <v>0.165</v>
      </c>
      <c r="J168" s="524" t="n">
        <v>41487</v>
      </c>
      <c r="K168" s="519" t="n">
        <f aca="false">m1!N166</f>
        <v>0.205</v>
      </c>
      <c r="M168" s="524" t="n">
        <v>41487</v>
      </c>
      <c r="N168" s="519" t="n">
        <f aca="false">m1!H166</f>
        <v>0.165</v>
      </c>
      <c r="P168" s="524" t="n">
        <v>41487</v>
      </c>
      <c r="Q168" s="519" t="n">
        <f aca="false">m1!E166</f>
        <v>0.165</v>
      </c>
      <c r="S168" s="524" t="n">
        <v>41487</v>
      </c>
      <c r="T168" s="519" t="n">
        <f aca="false">B168</f>
        <v>0.165</v>
      </c>
      <c r="V168" s="524" t="n">
        <v>41487</v>
      </c>
      <c r="W168" s="519" t="n">
        <f aca="false">B168</f>
        <v>0.165</v>
      </c>
      <c r="Y168" s="524" t="n">
        <v>41487</v>
      </c>
      <c r="Z168" s="519" t="n">
        <f aca="false">m1!R166</f>
        <v>0.165</v>
      </c>
      <c r="AB168" s="524" t="n">
        <v>41487</v>
      </c>
      <c r="AC168" s="519" t="n">
        <f aca="false">m1!D166</f>
        <v>0.165</v>
      </c>
      <c r="AE168" s="524" t="n">
        <v>41487</v>
      </c>
      <c r="AF168" s="519" t="n">
        <f aca="false">m1!L166</f>
        <v>0.185</v>
      </c>
      <c r="AH168" s="524" t="n">
        <v>41487</v>
      </c>
      <c r="AI168" s="519" t="n">
        <f aca="false">m1!P166</f>
        <v>0.165</v>
      </c>
      <c r="AK168" s="524" t="n">
        <v>41487</v>
      </c>
      <c r="AL168" s="525" t="n">
        <f aca="false">m1!T166</f>
        <v>-0.035</v>
      </c>
      <c r="AM168" s="524" t="n">
        <v>41487</v>
      </c>
      <c r="AN168" s="519" t="n">
        <f aca="false">m1!J166</f>
        <v>0.165</v>
      </c>
      <c r="AO168" s="524" t="n">
        <v>41487</v>
      </c>
      <c r="AP168" s="525" t="n">
        <v>0</v>
      </c>
      <c r="AQ168" s="524" t="n">
        <v>41487</v>
      </c>
      <c r="AR168" s="519" t="n">
        <f aca="false">m1!F166</f>
        <v>0.13</v>
      </c>
      <c r="AS168" s="524" t="n">
        <v>41487</v>
      </c>
      <c r="AT168" s="525" t="n">
        <v>0</v>
      </c>
      <c r="AU168" s="524" t="n">
        <v>41487</v>
      </c>
      <c r="AV168" s="519" t="n">
        <f aca="false">m1!Q166</f>
        <v>0.165</v>
      </c>
      <c r="AW168" s="524" t="n">
        <v>41487</v>
      </c>
      <c r="AX168" s="525" t="n">
        <v>0.005</v>
      </c>
      <c r="AY168" s="524" t="n">
        <v>41487</v>
      </c>
      <c r="AZ168" s="519" t="n">
        <f aca="false">m1!M166</f>
        <v>0.185</v>
      </c>
      <c r="BA168" s="524" t="n">
        <v>41487</v>
      </c>
      <c r="BB168" s="525" t="n">
        <v>0.005</v>
      </c>
      <c r="BC168" s="524" t="n">
        <v>41487</v>
      </c>
      <c r="BD168" s="519" t="n">
        <f aca="false">m1!I166</f>
        <v>0.165</v>
      </c>
      <c r="BE168" s="524" t="n">
        <v>41487</v>
      </c>
      <c r="BF168" s="525" t="n">
        <v>0.005</v>
      </c>
      <c r="BG168" s="524" t="n">
        <v>41487</v>
      </c>
      <c r="BH168" s="525" t="n">
        <v>0</v>
      </c>
      <c r="BI168" s="524" t="n">
        <v>41487</v>
      </c>
      <c r="BJ168" s="519" t="n">
        <f aca="false">m1!U166</f>
        <v>0.02</v>
      </c>
      <c r="BK168" s="524" t="n">
        <v>41487</v>
      </c>
      <c r="BL168" s="525" t="n">
        <v>0</v>
      </c>
      <c r="BM168" s="524" t="n">
        <v>41487</v>
      </c>
      <c r="BN168" s="519" t="n">
        <f aca="false">m1!V166</f>
        <v>0.1625</v>
      </c>
      <c r="BO168" s="524" t="n">
        <v>41487</v>
      </c>
      <c r="BP168" s="525" t="n">
        <v>0</v>
      </c>
    </row>
    <row r="169" customFormat="false" ht="11.25" hidden="false" customHeight="false" outlineLevel="0" collapsed="false">
      <c r="A169" s="524" t="n">
        <v>41518</v>
      </c>
      <c r="B169" s="519" t="n">
        <f aca="false">m1!C167</f>
        <v>0.165</v>
      </c>
      <c r="D169" s="524" t="n">
        <v>41518</v>
      </c>
      <c r="E169" s="519" t="n">
        <f aca="false">m1!K167</f>
        <v>0.185</v>
      </c>
      <c r="G169" s="524" t="n">
        <v>41518</v>
      </c>
      <c r="H169" s="519" t="n">
        <f aca="false">m1!O167</f>
        <v>0.165</v>
      </c>
      <c r="J169" s="524" t="n">
        <v>41518</v>
      </c>
      <c r="K169" s="519" t="n">
        <f aca="false">m1!N167</f>
        <v>0.205</v>
      </c>
      <c r="M169" s="524" t="n">
        <v>41518</v>
      </c>
      <c r="N169" s="519" t="n">
        <f aca="false">m1!H167</f>
        <v>0.165</v>
      </c>
      <c r="P169" s="524" t="n">
        <v>41518</v>
      </c>
      <c r="Q169" s="519" t="n">
        <f aca="false">m1!E167</f>
        <v>0.165</v>
      </c>
      <c r="S169" s="524" t="n">
        <v>41518</v>
      </c>
      <c r="T169" s="519" t="n">
        <f aca="false">B169</f>
        <v>0.165</v>
      </c>
      <c r="V169" s="524" t="n">
        <v>41518</v>
      </c>
      <c r="W169" s="519" t="n">
        <f aca="false">B169</f>
        <v>0.165</v>
      </c>
      <c r="Y169" s="524" t="n">
        <v>41518</v>
      </c>
      <c r="Z169" s="519" t="n">
        <f aca="false">m1!R167</f>
        <v>0.165</v>
      </c>
      <c r="AB169" s="524" t="n">
        <v>41518</v>
      </c>
      <c r="AC169" s="519" t="n">
        <f aca="false">m1!D167</f>
        <v>0.165</v>
      </c>
      <c r="AE169" s="524" t="n">
        <v>41518</v>
      </c>
      <c r="AF169" s="519" t="n">
        <f aca="false">m1!L167</f>
        <v>0.185</v>
      </c>
      <c r="AH169" s="524" t="n">
        <v>41518</v>
      </c>
      <c r="AI169" s="519" t="n">
        <f aca="false">m1!P167</f>
        <v>0.165</v>
      </c>
      <c r="AK169" s="524" t="n">
        <v>41518</v>
      </c>
      <c r="AL169" s="525" t="n">
        <f aca="false">m1!T167</f>
        <v>-0.035</v>
      </c>
      <c r="AM169" s="524" t="n">
        <v>41518</v>
      </c>
      <c r="AN169" s="519" t="n">
        <f aca="false">m1!J167</f>
        <v>0.165</v>
      </c>
      <c r="AO169" s="524" t="n">
        <v>41518</v>
      </c>
      <c r="AP169" s="525" t="n">
        <v>0</v>
      </c>
      <c r="AQ169" s="524" t="n">
        <v>41518</v>
      </c>
      <c r="AR169" s="519" t="n">
        <f aca="false">m1!F167</f>
        <v>0.13</v>
      </c>
      <c r="AS169" s="524" t="n">
        <v>41518</v>
      </c>
      <c r="AT169" s="525" t="n">
        <v>0</v>
      </c>
      <c r="AU169" s="524" t="n">
        <v>41518</v>
      </c>
      <c r="AV169" s="519" t="n">
        <f aca="false">m1!Q167</f>
        <v>0.165</v>
      </c>
      <c r="AW169" s="524" t="n">
        <v>41518</v>
      </c>
      <c r="AX169" s="525" t="n">
        <v>0.005</v>
      </c>
      <c r="AY169" s="524" t="n">
        <v>41518</v>
      </c>
      <c r="AZ169" s="519" t="n">
        <f aca="false">m1!M167</f>
        <v>0.185</v>
      </c>
      <c r="BA169" s="524" t="n">
        <v>41518</v>
      </c>
      <c r="BB169" s="525" t="n">
        <v>0.005</v>
      </c>
      <c r="BC169" s="524" t="n">
        <v>41518</v>
      </c>
      <c r="BD169" s="519" t="n">
        <f aca="false">m1!I167</f>
        <v>0.165</v>
      </c>
      <c r="BE169" s="524" t="n">
        <v>41518</v>
      </c>
      <c r="BF169" s="525" t="n">
        <v>0.005</v>
      </c>
      <c r="BG169" s="524" t="n">
        <v>41518</v>
      </c>
      <c r="BH169" s="525" t="n">
        <v>0</v>
      </c>
      <c r="BI169" s="524" t="n">
        <v>41518</v>
      </c>
      <c r="BJ169" s="519" t="n">
        <f aca="false">m1!U167</f>
        <v>0.02</v>
      </c>
      <c r="BK169" s="524" t="n">
        <v>41518</v>
      </c>
      <c r="BL169" s="525" t="n">
        <v>0</v>
      </c>
      <c r="BM169" s="524" t="n">
        <v>41518</v>
      </c>
      <c r="BN169" s="519" t="n">
        <f aca="false">m1!V167</f>
        <v>0.16</v>
      </c>
      <c r="BO169" s="524" t="n">
        <v>41518</v>
      </c>
      <c r="BP169" s="525" t="n">
        <v>0</v>
      </c>
    </row>
    <row r="170" customFormat="false" ht="11.25" hidden="false" customHeight="false" outlineLevel="0" collapsed="false">
      <c r="A170" s="524" t="n">
        <v>41548</v>
      </c>
      <c r="B170" s="519" t="n">
        <f aca="false">m1!C168</f>
        <v>0.165</v>
      </c>
      <c r="D170" s="524" t="n">
        <v>41548</v>
      </c>
      <c r="E170" s="519" t="n">
        <f aca="false">m1!K168</f>
        <v>0.185</v>
      </c>
      <c r="G170" s="524" t="n">
        <v>41548</v>
      </c>
      <c r="H170" s="519" t="n">
        <f aca="false">m1!O168</f>
        <v>0.165</v>
      </c>
      <c r="J170" s="524" t="n">
        <v>41548</v>
      </c>
      <c r="K170" s="519" t="n">
        <f aca="false">m1!N168</f>
        <v>0.205</v>
      </c>
      <c r="M170" s="524" t="n">
        <v>41548</v>
      </c>
      <c r="N170" s="519" t="n">
        <f aca="false">m1!H168</f>
        <v>0.165</v>
      </c>
      <c r="P170" s="524" t="n">
        <v>41548</v>
      </c>
      <c r="Q170" s="519" t="n">
        <f aca="false">m1!E168</f>
        <v>0.165</v>
      </c>
      <c r="S170" s="524" t="n">
        <v>41548</v>
      </c>
      <c r="T170" s="519" t="n">
        <f aca="false">B170</f>
        <v>0.165</v>
      </c>
      <c r="V170" s="524" t="n">
        <v>41548</v>
      </c>
      <c r="W170" s="519" t="n">
        <f aca="false">B170</f>
        <v>0.165</v>
      </c>
      <c r="Y170" s="524" t="n">
        <v>41548</v>
      </c>
      <c r="Z170" s="519" t="n">
        <f aca="false">m1!R168</f>
        <v>0.165</v>
      </c>
      <c r="AB170" s="524" t="n">
        <v>41548</v>
      </c>
      <c r="AC170" s="519" t="n">
        <f aca="false">m1!D168</f>
        <v>0.165</v>
      </c>
      <c r="AE170" s="524" t="n">
        <v>41548</v>
      </c>
      <c r="AF170" s="519" t="n">
        <f aca="false">m1!L168</f>
        <v>0.185</v>
      </c>
      <c r="AH170" s="524" t="n">
        <v>41548</v>
      </c>
      <c r="AI170" s="519" t="n">
        <f aca="false">m1!P168</f>
        <v>0.165</v>
      </c>
      <c r="AK170" s="524" t="n">
        <v>41548</v>
      </c>
      <c r="AL170" s="525" t="n">
        <f aca="false">m1!T168</f>
        <v>-0.035</v>
      </c>
      <c r="AM170" s="524" t="n">
        <v>41548</v>
      </c>
      <c r="AN170" s="519" t="n">
        <f aca="false">m1!J168</f>
        <v>0.165</v>
      </c>
      <c r="AO170" s="524" t="n">
        <v>41548</v>
      </c>
      <c r="AP170" s="525" t="n">
        <v>0</v>
      </c>
      <c r="AQ170" s="524" t="n">
        <v>41548</v>
      </c>
      <c r="AR170" s="519" t="n">
        <f aca="false">m1!F168</f>
        <v>0.13</v>
      </c>
      <c r="AS170" s="524" t="n">
        <v>41548</v>
      </c>
      <c r="AT170" s="525" t="n">
        <v>0</v>
      </c>
      <c r="AU170" s="524" t="n">
        <v>41548</v>
      </c>
      <c r="AV170" s="519" t="n">
        <f aca="false">m1!Q168</f>
        <v>0.165</v>
      </c>
      <c r="AW170" s="524" t="n">
        <v>41548</v>
      </c>
      <c r="AX170" s="525" t="n">
        <v>0.005</v>
      </c>
      <c r="AY170" s="524" t="n">
        <v>41548</v>
      </c>
      <c r="AZ170" s="519" t="n">
        <f aca="false">m1!M168</f>
        <v>0.185</v>
      </c>
      <c r="BA170" s="524" t="n">
        <v>41548</v>
      </c>
      <c r="BB170" s="525" t="n">
        <v>0.005</v>
      </c>
      <c r="BC170" s="524" t="n">
        <v>41548</v>
      </c>
      <c r="BD170" s="519" t="n">
        <f aca="false">m1!I168</f>
        <v>0.165</v>
      </c>
      <c r="BE170" s="524" t="n">
        <v>41548</v>
      </c>
      <c r="BF170" s="525" t="n">
        <v>0.005</v>
      </c>
      <c r="BG170" s="524" t="n">
        <v>41548</v>
      </c>
      <c r="BH170" s="525" t="n">
        <v>0</v>
      </c>
      <c r="BI170" s="524" t="n">
        <v>41548</v>
      </c>
      <c r="BJ170" s="519" t="n">
        <f aca="false">m1!U168</f>
        <v>0.02</v>
      </c>
      <c r="BK170" s="524" t="n">
        <v>41548</v>
      </c>
      <c r="BL170" s="525" t="n">
        <v>0</v>
      </c>
      <c r="BM170" s="524" t="n">
        <v>41548</v>
      </c>
      <c r="BN170" s="519" t="n">
        <f aca="false">m1!V168</f>
        <v>0.175</v>
      </c>
      <c r="BO170" s="524" t="n">
        <v>41548</v>
      </c>
      <c r="BP170" s="525" t="n">
        <v>0</v>
      </c>
    </row>
    <row r="171" customFormat="false" ht="11.25" hidden="false" customHeight="false" outlineLevel="0" collapsed="false">
      <c r="A171" s="524" t="n">
        <v>41579</v>
      </c>
      <c r="B171" s="519" t="n">
        <f aca="false">m1!C169</f>
        <v>0.295</v>
      </c>
      <c r="D171" s="524" t="n">
        <v>41579</v>
      </c>
      <c r="E171" s="519" t="n">
        <f aca="false">m1!K169</f>
        <v>0.415</v>
      </c>
      <c r="G171" s="524" t="n">
        <v>41579</v>
      </c>
      <c r="H171" s="519" t="n">
        <f aca="false">m1!O169</f>
        <v>0.515</v>
      </c>
      <c r="J171" s="524" t="n">
        <v>41579</v>
      </c>
      <c r="K171" s="519" t="n">
        <f aca="false">m1!N169</f>
        <v>0.445</v>
      </c>
      <c r="M171" s="524" t="n">
        <v>41579</v>
      </c>
      <c r="N171" s="519" t="n">
        <f aca="false">m1!H169</f>
        <v>0.385</v>
      </c>
      <c r="P171" s="524" t="n">
        <v>41579</v>
      </c>
      <c r="Q171" s="519" t="n">
        <f aca="false">m1!E169</f>
        <v>0.295</v>
      </c>
      <c r="S171" s="524" t="n">
        <v>41579</v>
      </c>
      <c r="T171" s="519" t="n">
        <f aca="false">B171</f>
        <v>0.295</v>
      </c>
      <c r="V171" s="524" t="n">
        <v>41579</v>
      </c>
      <c r="W171" s="519" t="n">
        <f aca="false">B171</f>
        <v>0.295</v>
      </c>
      <c r="Y171" s="524" t="n">
        <v>41579</v>
      </c>
      <c r="Z171" s="519" t="n">
        <f aca="false">m1!R169</f>
        <v>0.535</v>
      </c>
      <c r="AB171" s="524" t="n">
        <v>41579</v>
      </c>
      <c r="AC171" s="519" t="n">
        <f aca="false">m1!D169</f>
        <v>0.295</v>
      </c>
      <c r="AE171" s="524" t="n">
        <v>41579</v>
      </c>
      <c r="AF171" s="519" t="n">
        <f aca="false">m1!L169</f>
        <v>0.415</v>
      </c>
      <c r="AH171" s="524" t="n">
        <v>41579</v>
      </c>
      <c r="AI171" s="519" t="n">
        <f aca="false">m1!P169</f>
        <v>0.515</v>
      </c>
      <c r="AK171" s="524" t="n">
        <v>41579</v>
      </c>
      <c r="AL171" s="525" t="n">
        <f aca="false">m1!T169</f>
        <v>0.135</v>
      </c>
      <c r="AM171" s="524" t="n">
        <v>41579</v>
      </c>
      <c r="AN171" s="519" t="n">
        <f aca="false">m1!J169</f>
        <v>0.385</v>
      </c>
      <c r="AO171" s="524" t="n">
        <v>41579</v>
      </c>
      <c r="AP171" s="525" t="n">
        <v>0</v>
      </c>
      <c r="AQ171" s="524" t="n">
        <v>41579</v>
      </c>
      <c r="AR171" s="519" t="n">
        <f aca="false">m1!F169</f>
        <v>0.26</v>
      </c>
      <c r="AS171" s="524" t="n">
        <v>41579</v>
      </c>
      <c r="AT171" s="525" t="n">
        <v>0</v>
      </c>
      <c r="AU171" s="524" t="n">
        <v>41579</v>
      </c>
      <c r="AV171" s="519" t="n">
        <f aca="false">m1!Q169</f>
        <v>0.515</v>
      </c>
      <c r="AW171" s="524" t="n">
        <v>41579</v>
      </c>
      <c r="AX171" s="525" t="n">
        <v>0.005</v>
      </c>
      <c r="AY171" s="524" t="n">
        <v>41579</v>
      </c>
      <c r="AZ171" s="519" t="n">
        <f aca="false">m1!M169</f>
        <v>0.415</v>
      </c>
      <c r="BA171" s="524" t="n">
        <v>41579</v>
      </c>
      <c r="BB171" s="525" t="n">
        <v>0.005</v>
      </c>
      <c r="BC171" s="524" t="n">
        <v>41579</v>
      </c>
      <c r="BD171" s="519" t="n">
        <f aca="false">m1!I169</f>
        <v>0.385</v>
      </c>
      <c r="BE171" s="524" t="n">
        <v>41579</v>
      </c>
      <c r="BF171" s="525" t="n">
        <v>0.005</v>
      </c>
      <c r="BG171" s="524" t="n">
        <v>41579</v>
      </c>
      <c r="BH171" s="525" t="n">
        <v>0</v>
      </c>
      <c r="BI171" s="524" t="n">
        <v>41579</v>
      </c>
      <c r="BJ171" s="519" t="n">
        <f aca="false">m1!U169</f>
        <v>0.19</v>
      </c>
      <c r="BK171" s="524" t="n">
        <v>41579</v>
      </c>
      <c r="BL171" s="525" t="n">
        <v>0</v>
      </c>
      <c r="BM171" s="524" t="n">
        <v>41579</v>
      </c>
      <c r="BN171" s="519" t="n">
        <f aca="false">m1!V169</f>
        <v>0.262824</v>
      </c>
      <c r="BO171" s="524" t="n">
        <v>41579</v>
      </c>
      <c r="BP171" s="525" t="n">
        <v>0</v>
      </c>
    </row>
    <row r="172" customFormat="false" ht="11.25" hidden="false" customHeight="false" outlineLevel="0" collapsed="false">
      <c r="A172" s="524" t="n">
        <v>41609</v>
      </c>
      <c r="B172" s="519" t="n">
        <f aca="false">m1!C170</f>
        <v>0.315</v>
      </c>
      <c r="D172" s="524" t="n">
        <v>41609</v>
      </c>
      <c r="E172" s="519" t="n">
        <f aca="false">m1!K170</f>
        <v>0.435</v>
      </c>
      <c r="G172" s="524" t="n">
        <v>41609</v>
      </c>
      <c r="H172" s="519" t="n">
        <f aca="false">m1!O170</f>
        <v>0.535</v>
      </c>
      <c r="J172" s="524" t="n">
        <v>41609</v>
      </c>
      <c r="K172" s="519" t="n">
        <f aca="false">m1!N170</f>
        <v>0.465</v>
      </c>
      <c r="M172" s="524" t="n">
        <v>41609</v>
      </c>
      <c r="N172" s="519" t="n">
        <f aca="false">m1!H170</f>
        <v>0.405</v>
      </c>
      <c r="P172" s="524" t="n">
        <v>41609</v>
      </c>
      <c r="Q172" s="519" t="n">
        <f aca="false">m1!E170</f>
        <v>0.315</v>
      </c>
      <c r="S172" s="524" t="n">
        <v>41609</v>
      </c>
      <c r="T172" s="519" t="n">
        <f aca="false">B172</f>
        <v>0.315</v>
      </c>
      <c r="V172" s="524" t="n">
        <v>41609</v>
      </c>
      <c r="W172" s="519" t="n">
        <f aca="false">B172</f>
        <v>0.315</v>
      </c>
      <c r="Y172" s="524" t="n">
        <v>41609</v>
      </c>
      <c r="Z172" s="519" t="n">
        <f aca="false">m1!R170</f>
        <v>0.555</v>
      </c>
      <c r="AB172" s="524" t="n">
        <v>41609</v>
      </c>
      <c r="AC172" s="519" t="n">
        <f aca="false">m1!D170</f>
        <v>0.315</v>
      </c>
      <c r="AE172" s="524" t="n">
        <v>41609</v>
      </c>
      <c r="AF172" s="519" t="n">
        <f aca="false">m1!L170</f>
        <v>0.435</v>
      </c>
      <c r="AH172" s="524" t="n">
        <v>41609</v>
      </c>
      <c r="AI172" s="519" t="n">
        <f aca="false">m1!P170</f>
        <v>0.535</v>
      </c>
      <c r="AK172" s="524" t="n">
        <v>41609</v>
      </c>
      <c r="AL172" s="525" t="n">
        <f aca="false">m1!T170</f>
        <v>0.155</v>
      </c>
      <c r="AM172" s="524" t="n">
        <v>41609</v>
      </c>
      <c r="AN172" s="519" t="n">
        <f aca="false">m1!J170</f>
        <v>0.405</v>
      </c>
      <c r="AO172" s="524" t="n">
        <v>41609</v>
      </c>
      <c r="AP172" s="525" t="n">
        <v>0</v>
      </c>
      <c r="AQ172" s="524" t="n">
        <v>41609</v>
      </c>
      <c r="AR172" s="519" t="n">
        <f aca="false">m1!F170</f>
        <v>0.28</v>
      </c>
      <c r="AS172" s="524" t="n">
        <v>41609</v>
      </c>
      <c r="AT172" s="525" t="n">
        <v>0</v>
      </c>
      <c r="AU172" s="524" t="n">
        <v>41609</v>
      </c>
      <c r="AV172" s="519" t="n">
        <f aca="false">m1!Q170</f>
        <v>0.535</v>
      </c>
      <c r="AW172" s="524" t="n">
        <v>41609</v>
      </c>
      <c r="AX172" s="525" t="n">
        <v>0.005</v>
      </c>
      <c r="AY172" s="524" t="n">
        <v>41609</v>
      </c>
      <c r="AZ172" s="519" t="n">
        <f aca="false">m1!M170</f>
        <v>0.435</v>
      </c>
      <c r="BA172" s="524" t="n">
        <v>41609</v>
      </c>
      <c r="BB172" s="525" t="n">
        <v>0.005</v>
      </c>
      <c r="BC172" s="524" t="n">
        <v>41609</v>
      </c>
      <c r="BD172" s="519" t="n">
        <f aca="false">m1!I170</f>
        <v>0.405</v>
      </c>
      <c r="BE172" s="524" t="n">
        <v>41609</v>
      </c>
      <c r="BF172" s="525" t="n">
        <v>0.005</v>
      </c>
      <c r="BG172" s="524" t="n">
        <v>41609</v>
      </c>
      <c r="BH172" s="525" t="n">
        <v>0</v>
      </c>
      <c r="BI172" s="524" t="n">
        <v>41609</v>
      </c>
      <c r="BJ172" s="519" t="n">
        <f aca="false">m1!U170</f>
        <v>0.21</v>
      </c>
      <c r="BK172" s="524" t="n">
        <v>41609</v>
      </c>
      <c r="BL172" s="525" t="n">
        <v>0</v>
      </c>
      <c r="BM172" s="524" t="n">
        <v>41609</v>
      </c>
      <c r="BN172" s="519" t="n">
        <f aca="false">m1!V170</f>
        <v>0.285704</v>
      </c>
      <c r="BO172" s="524" t="n">
        <v>41609</v>
      </c>
      <c r="BP172" s="525" t="n">
        <v>0</v>
      </c>
    </row>
    <row r="173" customFormat="false" ht="11.25" hidden="false" customHeight="false" outlineLevel="0" collapsed="false">
      <c r="A173" s="524" t="n">
        <v>41640</v>
      </c>
      <c r="B173" s="519" t="n">
        <f aca="false">m1!C171</f>
        <v>0.325</v>
      </c>
      <c r="D173" s="524" t="n">
        <v>41640</v>
      </c>
      <c r="E173" s="519" t="n">
        <f aca="false">m1!K171</f>
        <v>0.445</v>
      </c>
      <c r="G173" s="524" t="n">
        <v>41640</v>
      </c>
      <c r="H173" s="519" t="n">
        <f aca="false">m1!O171</f>
        <v>0.545</v>
      </c>
      <c r="J173" s="524" t="n">
        <v>41640</v>
      </c>
      <c r="K173" s="519" t="n">
        <f aca="false">m1!N171</f>
        <v>0.475</v>
      </c>
      <c r="M173" s="524" t="n">
        <v>41640</v>
      </c>
      <c r="N173" s="519" t="n">
        <f aca="false">m1!H171</f>
        <v>0.415</v>
      </c>
      <c r="P173" s="524" t="n">
        <v>41640</v>
      </c>
      <c r="Q173" s="519" t="n">
        <f aca="false">m1!E171</f>
        <v>0.325</v>
      </c>
      <c r="S173" s="524" t="n">
        <v>41640</v>
      </c>
      <c r="T173" s="519" t="n">
        <f aca="false">B173</f>
        <v>0.325</v>
      </c>
      <c r="V173" s="524" t="n">
        <v>41640</v>
      </c>
      <c r="W173" s="519" t="n">
        <f aca="false">B173</f>
        <v>0.325</v>
      </c>
      <c r="Y173" s="524" t="n">
        <v>41640</v>
      </c>
      <c r="Z173" s="519" t="n">
        <f aca="false">m1!R171</f>
        <v>0.565</v>
      </c>
      <c r="AB173" s="524" t="n">
        <v>41640</v>
      </c>
      <c r="AC173" s="519" t="n">
        <f aca="false">m1!D171</f>
        <v>0.325</v>
      </c>
      <c r="AE173" s="524" t="n">
        <v>41640</v>
      </c>
      <c r="AF173" s="519" t="n">
        <f aca="false">m1!L171</f>
        <v>0.445</v>
      </c>
      <c r="AH173" s="524" t="n">
        <v>41640</v>
      </c>
      <c r="AI173" s="519" t="n">
        <f aca="false">m1!P171</f>
        <v>0.545</v>
      </c>
      <c r="AK173" s="524" t="n">
        <v>41640</v>
      </c>
      <c r="AL173" s="525" t="n">
        <f aca="false">m1!T171</f>
        <v>0.165</v>
      </c>
      <c r="AM173" s="524" t="n">
        <v>41640</v>
      </c>
      <c r="AN173" s="519" t="n">
        <f aca="false">m1!J171</f>
        <v>0.415</v>
      </c>
      <c r="AO173" s="524" t="n">
        <v>41640</v>
      </c>
      <c r="AP173" s="525" t="n">
        <v>0</v>
      </c>
      <c r="AQ173" s="524" t="n">
        <v>41640</v>
      </c>
      <c r="AR173" s="519" t="n">
        <f aca="false">m1!F171</f>
        <v>0.29</v>
      </c>
      <c r="AS173" s="524" t="n">
        <v>41640</v>
      </c>
      <c r="AT173" s="525" t="n">
        <v>0</v>
      </c>
      <c r="AU173" s="524" t="n">
        <v>41640</v>
      </c>
      <c r="AV173" s="519" t="n">
        <f aca="false">m1!Q171</f>
        <v>0.545</v>
      </c>
      <c r="AW173" s="524" t="n">
        <v>41640</v>
      </c>
      <c r="AX173" s="525" t="n">
        <v>0.005</v>
      </c>
      <c r="AY173" s="524" t="n">
        <v>41640</v>
      </c>
      <c r="AZ173" s="519" t="n">
        <f aca="false">m1!M171</f>
        <v>0.445</v>
      </c>
      <c r="BA173" s="524" t="n">
        <v>41640</v>
      </c>
      <c r="BB173" s="525" t="n">
        <v>0.005</v>
      </c>
      <c r="BC173" s="524" t="n">
        <v>41640</v>
      </c>
      <c r="BD173" s="519" t="n">
        <f aca="false">m1!I171</f>
        <v>0.415</v>
      </c>
      <c r="BE173" s="524" t="n">
        <v>41640</v>
      </c>
      <c r="BF173" s="525" t="n">
        <v>0.005</v>
      </c>
      <c r="BG173" s="524" t="n">
        <v>41640</v>
      </c>
      <c r="BH173" s="525" t="n">
        <v>0</v>
      </c>
      <c r="BI173" s="524" t="n">
        <v>41640</v>
      </c>
      <c r="BJ173" s="519" t="n">
        <f aca="false">m1!U171</f>
        <v>0.22</v>
      </c>
      <c r="BK173" s="524" t="n">
        <v>41640</v>
      </c>
      <c r="BL173" s="525" t="n">
        <v>0</v>
      </c>
      <c r="BM173" s="524" t="n">
        <v>41640</v>
      </c>
      <c r="BN173" s="519" t="n">
        <f aca="false">m1!V171</f>
        <v>0.305048</v>
      </c>
      <c r="BO173" s="524" t="n">
        <v>41640</v>
      </c>
      <c r="BP173" s="525" t="n">
        <v>0</v>
      </c>
    </row>
    <row r="174" customFormat="false" ht="11.25" hidden="false" customHeight="false" outlineLevel="0" collapsed="false">
      <c r="A174" s="524" t="n">
        <v>41671</v>
      </c>
      <c r="B174" s="519" t="n">
        <f aca="false">m1!C172</f>
        <v>0.37</v>
      </c>
      <c r="D174" s="524" t="n">
        <v>41671</v>
      </c>
      <c r="E174" s="519" t="n">
        <f aca="false">m1!K172</f>
        <v>0.49</v>
      </c>
      <c r="G174" s="524" t="n">
        <v>41671</v>
      </c>
      <c r="H174" s="519" t="n">
        <f aca="false">m1!O172</f>
        <v>0.59</v>
      </c>
      <c r="J174" s="524" t="n">
        <v>41671</v>
      </c>
      <c r="K174" s="519" t="n">
        <f aca="false">m1!N172</f>
        <v>0.52</v>
      </c>
      <c r="M174" s="524" t="n">
        <v>41671</v>
      </c>
      <c r="N174" s="519" t="n">
        <f aca="false">m1!H172</f>
        <v>0.46</v>
      </c>
      <c r="P174" s="524" t="n">
        <v>41671</v>
      </c>
      <c r="Q174" s="519" t="n">
        <f aca="false">m1!E172</f>
        <v>0.37</v>
      </c>
      <c r="S174" s="524" t="n">
        <v>41671</v>
      </c>
      <c r="T174" s="519" t="n">
        <f aca="false">B174</f>
        <v>0.37</v>
      </c>
      <c r="V174" s="524" t="n">
        <v>41671</v>
      </c>
      <c r="W174" s="519" t="n">
        <f aca="false">B174</f>
        <v>0.37</v>
      </c>
      <c r="Y174" s="524" t="n">
        <v>41671</v>
      </c>
      <c r="Z174" s="519" t="n">
        <f aca="false">m1!R172</f>
        <v>0.61</v>
      </c>
      <c r="AB174" s="524" t="n">
        <v>41671</v>
      </c>
      <c r="AC174" s="519" t="n">
        <f aca="false">m1!D172</f>
        <v>0.37</v>
      </c>
      <c r="AE174" s="524" t="n">
        <v>41671</v>
      </c>
      <c r="AF174" s="519" t="n">
        <f aca="false">m1!L172</f>
        <v>0.49</v>
      </c>
      <c r="AH174" s="524" t="n">
        <v>41671</v>
      </c>
      <c r="AI174" s="519" t="n">
        <f aca="false">m1!P172</f>
        <v>0.59</v>
      </c>
      <c r="AK174" s="524" t="n">
        <v>41671</v>
      </c>
      <c r="AL174" s="525" t="n">
        <f aca="false">m1!T172</f>
        <v>0.21</v>
      </c>
      <c r="AM174" s="524" t="n">
        <v>41671</v>
      </c>
      <c r="AN174" s="519" t="n">
        <f aca="false">m1!J172</f>
        <v>0.46</v>
      </c>
      <c r="AO174" s="524" t="n">
        <v>41671</v>
      </c>
      <c r="AP174" s="525" t="n">
        <v>0</v>
      </c>
      <c r="AQ174" s="524" t="n">
        <v>41671</v>
      </c>
      <c r="AR174" s="519" t="n">
        <f aca="false">m1!F172</f>
        <v>0.335</v>
      </c>
      <c r="AS174" s="524" t="n">
        <v>41671</v>
      </c>
      <c r="AT174" s="525" t="n">
        <v>0</v>
      </c>
      <c r="AU174" s="524" t="n">
        <v>41671</v>
      </c>
      <c r="AV174" s="519" t="n">
        <f aca="false">m1!Q172</f>
        <v>0.59</v>
      </c>
      <c r="AW174" s="524" t="n">
        <v>41671</v>
      </c>
      <c r="AX174" s="525" t="n">
        <v>0.005</v>
      </c>
      <c r="AY174" s="524" t="n">
        <v>41671</v>
      </c>
      <c r="AZ174" s="519" t="n">
        <f aca="false">m1!M172</f>
        <v>0.49</v>
      </c>
      <c r="BA174" s="524" t="n">
        <v>41671</v>
      </c>
      <c r="BB174" s="525" t="n">
        <v>0.005</v>
      </c>
      <c r="BC174" s="524" t="n">
        <v>41671</v>
      </c>
      <c r="BD174" s="519" t="n">
        <f aca="false">m1!I172</f>
        <v>0.46</v>
      </c>
      <c r="BE174" s="524" t="n">
        <v>41671</v>
      </c>
      <c r="BF174" s="525" t="n">
        <v>0.005</v>
      </c>
      <c r="BG174" s="524" t="n">
        <v>41671</v>
      </c>
      <c r="BH174" s="525" t="n">
        <v>0</v>
      </c>
      <c r="BI174" s="524" t="n">
        <v>41671</v>
      </c>
      <c r="BJ174" s="519" t="n">
        <f aca="false">m1!U172</f>
        <v>0.265</v>
      </c>
      <c r="BK174" s="524" t="n">
        <v>41671</v>
      </c>
      <c r="BL174" s="525" t="n">
        <v>0</v>
      </c>
      <c r="BM174" s="524" t="n">
        <v>41671</v>
      </c>
      <c r="BN174" s="519" t="n">
        <f aca="false">m1!V172</f>
        <v>0.348896</v>
      </c>
      <c r="BO174" s="524" t="n">
        <v>41671</v>
      </c>
      <c r="BP174" s="525" t="n">
        <v>0</v>
      </c>
    </row>
    <row r="175" customFormat="false" ht="11.25" hidden="false" customHeight="false" outlineLevel="0" collapsed="false">
      <c r="A175" s="524" t="n">
        <v>41699</v>
      </c>
      <c r="B175" s="519" t="n">
        <f aca="false">m1!C173</f>
        <v>0.37</v>
      </c>
      <c r="D175" s="524" t="n">
        <v>41699</v>
      </c>
      <c r="E175" s="519" t="n">
        <f aca="false">m1!K173</f>
        <v>0.49</v>
      </c>
      <c r="G175" s="524" t="n">
        <v>41699</v>
      </c>
      <c r="H175" s="519" t="n">
        <f aca="false">m1!O173</f>
        <v>0.59</v>
      </c>
      <c r="J175" s="524" t="n">
        <v>41699</v>
      </c>
      <c r="K175" s="519" t="n">
        <f aca="false">m1!N173</f>
        <v>0.52</v>
      </c>
      <c r="M175" s="524" t="n">
        <v>41699</v>
      </c>
      <c r="N175" s="519" t="n">
        <f aca="false">m1!H173</f>
        <v>0.46</v>
      </c>
      <c r="P175" s="524" t="n">
        <v>41699</v>
      </c>
      <c r="Q175" s="519" t="n">
        <f aca="false">m1!E173</f>
        <v>0.37</v>
      </c>
      <c r="S175" s="524" t="n">
        <v>41699</v>
      </c>
      <c r="T175" s="519" t="n">
        <f aca="false">B175</f>
        <v>0.37</v>
      </c>
      <c r="V175" s="524" t="n">
        <v>41699</v>
      </c>
      <c r="W175" s="519" t="n">
        <f aca="false">B175</f>
        <v>0.37</v>
      </c>
      <c r="Y175" s="524" t="n">
        <v>41699</v>
      </c>
      <c r="Z175" s="519" t="n">
        <f aca="false">m1!R173</f>
        <v>0.61</v>
      </c>
      <c r="AB175" s="524" t="n">
        <v>41699</v>
      </c>
      <c r="AC175" s="519" t="n">
        <f aca="false">m1!D173</f>
        <v>0.37</v>
      </c>
      <c r="AE175" s="524" t="n">
        <v>41699</v>
      </c>
      <c r="AF175" s="519" t="n">
        <f aca="false">m1!L173</f>
        <v>0.49</v>
      </c>
      <c r="AH175" s="524" t="n">
        <v>41699</v>
      </c>
      <c r="AI175" s="519" t="n">
        <f aca="false">m1!P173</f>
        <v>0.59</v>
      </c>
      <c r="AK175" s="524" t="n">
        <v>41699</v>
      </c>
      <c r="AL175" s="525" t="n">
        <f aca="false">m1!T173</f>
        <v>0.21</v>
      </c>
      <c r="AM175" s="524" t="n">
        <v>41699</v>
      </c>
      <c r="AN175" s="519" t="n">
        <f aca="false">m1!J173</f>
        <v>0.46</v>
      </c>
      <c r="AO175" s="524" t="n">
        <v>41699</v>
      </c>
      <c r="AP175" s="525" t="n">
        <v>0</v>
      </c>
      <c r="AQ175" s="524" t="n">
        <v>41699</v>
      </c>
      <c r="AR175" s="519" t="n">
        <f aca="false">m1!F173</f>
        <v>0.335</v>
      </c>
      <c r="AS175" s="524" t="n">
        <v>41699</v>
      </c>
      <c r="AT175" s="525" t="n">
        <v>0</v>
      </c>
      <c r="AU175" s="524" t="n">
        <v>41699</v>
      </c>
      <c r="AV175" s="519" t="n">
        <f aca="false">m1!Q173</f>
        <v>0.59</v>
      </c>
      <c r="AW175" s="524" t="n">
        <v>41699</v>
      </c>
      <c r="AX175" s="525" t="n">
        <v>0.005</v>
      </c>
      <c r="AY175" s="524" t="n">
        <v>41699</v>
      </c>
      <c r="AZ175" s="519" t="n">
        <f aca="false">m1!M173</f>
        <v>0.49</v>
      </c>
      <c r="BA175" s="524" t="n">
        <v>41699</v>
      </c>
      <c r="BB175" s="525" t="n">
        <v>0.005</v>
      </c>
      <c r="BC175" s="524" t="n">
        <v>41699</v>
      </c>
      <c r="BD175" s="519" t="n">
        <f aca="false">m1!I173</f>
        <v>0.46</v>
      </c>
      <c r="BE175" s="524" t="n">
        <v>41699</v>
      </c>
      <c r="BF175" s="525" t="n">
        <v>0.005</v>
      </c>
      <c r="BG175" s="524" t="n">
        <v>41699</v>
      </c>
      <c r="BH175" s="525" t="n">
        <v>0</v>
      </c>
      <c r="BI175" s="524" t="n">
        <v>41699</v>
      </c>
      <c r="BJ175" s="519" t="n">
        <f aca="false">m1!U173</f>
        <v>0.265</v>
      </c>
      <c r="BK175" s="524" t="n">
        <v>41699</v>
      </c>
      <c r="BL175" s="525" t="n">
        <v>0</v>
      </c>
      <c r="BM175" s="524" t="n">
        <v>41699</v>
      </c>
      <c r="BN175" s="519" t="n">
        <f aca="false">m1!V173</f>
        <v>0.345568</v>
      </c>
      <c r="BO175" s="524" t="n">
        <v>41699</v>
      </c>
      <c r="BP175" s="525" t="n">
        <v>0</v>
      </c>
    </row>
    <row r="176" customFormat="false" ht="11.25" hidden="false" customHeight="false" outlineLevel="0" collapsed="false">
      <c r="A176" s="524" t="n">
        <v>41730</v>
      </c>
      <c r="B176" s="519" t="n">
        <f aca="false">m1!C174</f>
        <v>0.165</v>
      </c>
      <c r="D176" s="524" t="n">
        <v>41730</v>
      </c>
      <c r="E176" s="519" t="n">
        <f aca="false">m1!K174</f>
        <v>0.185</v>
      </c>
      <c r="G176" s="524" t="n">
        <v>41730</v>
      </c>
      <c r="H176" s="519" t="n">
        <f aca="false">m1!O174</f>
        <v>0.165</v>
      </c>
      <c r="J176" s="524" t="n">
        <v>41730</v>
      </c>
      <c r="K176" s="519" t="n">
        <f aca="false">m1!N174</f>
        <v>0.205</v>
      </c>
      <c r="M176" s="524" t="n">
        <v>41730</v>
      </c>
      <c r="N176" s="519" t="n">
        <f aca="false">m1!H174</f>
        <v>0.165</v>
      </c>
      <c r="P176" s="524" t="n">
        <v>41730</v>
      </c>
      <c r="Q176" s="519" t="n">
        <f aca="false">m1!E174</f>
        <v>0.165</v>
      </c>
      <c r="S176" s="524" t="n">
        <v>41730</v>
      </c>
      <c r="T176" s="519" t="n">
        <f aca="false">B176</f>
        <v>0.165</v>
      </c>
      <c r="V176" s="524" t="n">
        <v>41730</v>
      </c>
      <c r="W176" s="519" t="n">
        <f aca="false">B176</f>
        <v>0.165</v>
      </c>
      <c r="Y176" s="524" t="n">
        <v>41730</v>
      </c>
      <c r="Z176" s="519" t="n">
        <f aca="false">m1!R174</f>
        <v>0.165</v>
      </c>
      <c r="AB176" s="524" t="n">
        <v>41730</v>
      </c>
      <c r="AC176" s="519" t="n">
        <f aca="false">m1!D174</f>
        <v>0.165</v>
      </c>
      <c r="AE176" s="524" t="n">
        <v>41730</v>
      </c>
      <c r="AF176" s="519" t="n">
        <f aca="false">m1!L174</f>
        <v>0.185</v>
      </c>
      <c r="AH176" s="524" t="n">
        <v>41730</v>
      </c>
      <c r="AI176" s="519" t="n">
        <f aca="false">m1!P174</f>
        <v>0.165</v>
      </c>
      <c r="AK176" s="524" t="n">
        <v>41730</v>
      </c>
      <c r="AL176" s="525" t="n">
        <f aca="false">m1!T174</f>
        <v>-0.035</v>
      </c>
      <c r="AM176" s="524" t="n">
        <v>41730</v>
      </c>
      <c r="AN176" s="519" t="n">
        <f aca="false">m1!J174</f>
        <v>0.165</v>
      </c>
      <c r="AO176" s="524" t="n">
        <v>41730</v>
      </c>
      <c r="AP176" s="525" t="n">
        <v>0</v>
      </c>
      <c r="AQ176" s="524" t="n">
        <v>41730</v>
      </c>
      <c r="AR176" s="519" t="n">
        <f aca="false">m1!F174</f>
        <v>0.13</v>
      </c>
      <c r="AS176" s="524" t="n">
        <v>41730</v>
      </c>
      <c r="AT176" s="525" t="n">
        <v>0</v>
      </c>
      <c r="AU176" s="524" t="n">
        <v>41730</v>
      </c>
      <c r="AV176" s="519" t="n">
        <f aca="false">m1!Q174</f>
        <v>0.165</v>
      </c>
      <c r="AW176" s="524" t="n">
        <v>41730</v>
      </c>
      <c r="AX176" s="525" t="n">
        <v>0.005</v>
      </c>
      <c r="AY176" s="524" t="n">
        <v>41730</v>
      </c>
      <c r="AZ176" s="519" t="n">
        <f aca="false">m1!M174</f>
        <v>0.185</v>
      </c>
      <c r="BA176" s="524" t="n">
        <v>41730</v>
      </c>
      <c r="BB176" s="525" t="n">
        <v>0.005</v>
      </c>
      <c r="BC176" s="524" t="n">
        <v>41730</v>
      </c>
      <c r="BD176" s="519" t="n">
        <f aca="false">m1!I174</f>
        <v>0.165</v>
      </c>
      <c r="BE176" s="524" t="n">
        <v>41730</v>
      </c>
      <c r="BF176" s="525" t="n">
        <v>0.005</v>
      </c>
      <c r="BG176" s="524" t="n">
        <v>41730</v>
      </c>
      <c r="BH176" s="525" t="n">
        <v>0</v>
      </c>
      <c r="BI176" s="524" t="n">
        <v>41730</v>
      </c>
      <c r="BJ176" s="519" t="n">
        <f aca="false">m1!U174</f>
        <v>0.02</v>
      </c>
      <c r="BK176" s="524" t="n">
        <v>41730</v>
      </c>
      <c r="BL176" s="525" t="n">
        <v>0</v>
      </c>
      <c r="BM176" s="524" t="n">
        <v>41730</v>
      </c>
      <c r="BN176" s="519" t="n">
        <f aca="false">m1!V174</f>
        <v>0</v>
      </c>
      <c r="BO176" s="524" t="n">
        <v>41730</v>
      </c>
      <c r="BP176" s="525" t="n">
        <v>0</v>
      </c>
    </row>
    <row r="177" customFormat="false" ht="11.25" hidden="false" customHeight="false" outlineLevel="0" collapsed="false">
      <c r="A177" s="524" t="n">
        <v>41760</v>
      </c>
      <c r="B177" s="519" t="n">
        <f aca="false">m1!C175</f>
        <v>0.165</v>
      </c>
      <c r="D177" s="524" t="n">
        <v>41760</v>
      </c>
      <c r="E177" s="519" t="n">
        <f aca="false">m1!K175</f>
        <v>0.185</v>
      </c>
      <c r="G177" s="524" t="n">
        <v>41760</v>
      </c>
      <c r="H177" s="519" t="n">
        <f aca="false">m1!O175</f>
        <v>0.165</v>
      </c>
      <c r="J177" s="524" t="n">
        <v>41760</v>
      </c>
      <c r="K177" s="519" t="n">
        <f aca="false">m1!N175</f>
        <v>0.205</v>
      </c>
      <c r="M177" s="524" t="n">
        <v>41760</v>
      </c>
      <c r="N177" s="519" t="n">
        <f aca="false">m1!H175</f>
        <v>0.165</v>
      </c>
      <c r="P177" s="524" t="n">
        <v>41760</v>
      </c>
      <c r="Q177" s="519" t="n">
        <f aca="false">m1!E175</f>
        <v>0.165</v>
      </c>
      <c r="S177" s="524" t="n">
        <v>41760</v>
      </c>
      <c r="T177" s="519" t="n">
        <f aca="false">B177</f>
        <v>0.165</v>
      </c>
      <c r="V177" s="524" t="n">
        <v>41760</v>
      </c>
      <c r="W177" s="519" t="n">
        <f aca="false">B177</f>
        <v>0.165</v>
      </c>
      <c r="Y177" s="524" t="n">
        <v>41760</v>
      </c>
      <c r="Z177" s="519" t="n">
        <f aca="false">m1!R175</f>
        <v>0.165</v>
      </c>
      <c r="AB177" s="524" t="n">
        <v>41760</v>
      </c>
      <c r="AC177" s="519" t="n">
        <f aca="false">m1!D175</f>
        <v>0.165</v>
      </c>
      <c r="AE177" s="524" t="n">
        <v>41760</v>
      </c>
      <c r="AF177" s="519" t="n">
        <f aca="false">m1!L175</f>
        <v>0.185</v>
      </c>
      <c r="AH177" s="524" t="n">
        <v>41760</v>
      </c>
      <c r="AI177" s="519" t="n">
        <f aca="false">m1!P175</f>
        <v>0.165</v>
      </c>
      <c r="AK177" s="524" t="n">
        <v>41760</v>
      </c>
      <c r="AL177" s="525" t="n">
        <f aca="false">m1!T175</f>
        <v>-0.035</v>
      </c>
      <c r="AM177" s="524" t="n">
        <v>41760</v>
      </c>
      <c r="AN177" s="519" t="n">
        <f aca="false">m1!J175</f>
        <v>0.165</v>
      </c>
      <c r="AO177" s="524" t="n">
        <v>41760</v>
      </c>
      <c r="AP177" s="525" t="n">
        <v>0</v>
      </c>
      <c r="AQ177" s="524" t="n">
        <v>41760</v>
      </c>
      <c r="AR177" s="519" t="n">
        <f aca="false">m1!F175</f>
        <v>0.13</v>
      </c>
      <c r="AS177" s="524" t="n">
        <v>41760</v>
      </c>
      <c r="AT177" s="525" t="n">
        <v>0</v>
      </c>
      <c r="AU177" s="524" t="n">
        <v>41760</v>
      </c>
      <c r="AV177" s="519" t="n">
        <f aca="false">m1!Q175</f>
        <v>0.165</v>
      </c>
      <c r="AW177" s="524" t="n">
        <v>41760</v>
      </c>
      <c r="AX177" s="525" t="n">
        <v>0.005</v>
      </c>
      <c r="AY177" s="524" t="n">
        <v>41760</v>
      </c>
      <c r="AZ177" s="519" t="n">
        <f aca="false">m1!M175</f>
        <v>0.185</v>
      </c>
      <c r="BA177" s="524" t="n">
        <v>41760</v>
      </c>
      <c r="BB177" s="525" t="n">
        <v>0.005</v>
      </c>
      <c r="BC177" s="524" t="n">
        <v>41760</v>
      </c>
      <c r="BD177" s="519" t="n">
        <f aca="false">m1!I175</f>
        <v>0.165</v>
      </c>
      <c r="BE177" s="524" t="n">
        <v>41760</v>
      </c>
      <c r="BF177" s="525" t="n">
        <v>0.005</v>
      </c>
      <c r="BG177" s="524" t="n">
        <v>41760</v>
      </c>
      <c r="BH177" s="525" t="n">
        <v>0</v>
      </c>
      <c r="BI177" s="524" t="n">
        <v>41760</v>
      </c>
      <c r="BJ177" s="519" t="n">
        <f aca="false">m1!U175</f>
        <v>0.02</v>
      </c>
      <c r="BK177" s="524" t="n">
        <v>41760</v>
      </c>
      <c r="BL177" s="525" t="n">
        <v>0</v>
      </c>
      <c r="BM177" s="524" t="n">
        <v>41760</v>
      </c>
      <c r="BN177" s="519" t="n">
        <f aca="false">m1!V175</f>
        <v>0</v>
      </c>
      <c r="BO177" s="524" t="n">
        <v>41760</v>
      </c>
      <c r="BP177" s="525" t="n">
        <v>0</v>
      </c>
    </row>
    <row r="178" customFormat="false" ht="11.25" hidden="false" customHeight="false" outlineLevel="0" collapsed="false">
      <c r="A178" s="524" t="n">
        <v>41791</v>
      </c>
      <c r="B178" s="519" t="n">
        <f aca="false">m1!C176</f>
        <v>0.165</v>
      </c>
      <c r="D178" s="524" t="n">
        <v>41791</v>
      </c>
      <c r="E178" s="519" t="n">
        <f aca="false">m1!K176</f>
        <v>0.185</v>
      </c>
      <c r="G178" s="524" t="n">
        <v>41791</v>
      </c>
      <c r="H178" s="519" t="n">
        <f aca="false">m1!O176</f>
        <v>0.165</v>
      </c>
      <c r="J178" s="524" t="n">
        <v>41791</v>
      </c>
      <c r="K178" s="519" t="n">
        <f aca="false">m1!N176</f>
        <v>0.205</v>
      </c>
      <c r="M178" s="524" t="n">
        <v>41791</v>
      </c>
      <c r="N178" s="519" t="n">
        <f aca="false">m1!H176</f>
        <v>0.165</v>
      </c>
      <c r="P178" s="524" t="n">
        <v>41791</v>
      </c>
      <c r="Q178" s="519" t="n">
        <f aca="false">m1!E176</f>
        <v>0.165</v>
      </c>
      <c r="S178" s="524" t="n">
        <v>41791</v>
      </c>
      <c r="T178" s="519" t="n">
        <f aca="false">B178</f>
        <v>0.165</v>
      </c>
      <c r="V178" s="524" t="n">
        <v>41791</v>
      </c>
      <c r="W178" s="519" t="n">
        <f aca="false">B178</f>
        <v>0.165</v>
      </c>
      <c r="Y178" s="524" t="n">
        <v>41791</v>
      </c>
      <c r="Z178" s="519" t="n">
        <f aca="false">m1!R176</f>
        <v>0.165</v>
      </c>
      <c r="AB178" s="524" t="n">
        <v>41791</v>
      </c>
      <c r="AC178" s="519" t="n">
        <f aca="false">m1!D176</f>
        <v>0.165</v>
      </c>
      <c r="AE178" s="524" t="n">
        <v>41791</v>
      </c>
      <c r="AF178" s="519" t="n">
        <f aca="false">m1!L176</f>
        <v>0.185</v>
      </c>
      <c r="AH178" s="524" t="n">
        <v>41791</v>
      </c>
      <c r="AI178" s="519" t="n">
        <f aca="false">m1!P176</f>
        <v>0.165</v>
      </c>
      <c r="AK178" s="524" t="n">
        <v>41791</v>
      </c>
      <c r="AL178" s="525" t="n">
        <f aca="false">m1!T176</f>
        <v>-0.035</v>
      </c>
      <c r="AM178" s="524" t="n">
        <v>41791</v>
      </c>
      <c r="AN178" s="519" t="n">
        <f aca="false">m1!J176</f>
        <v>0.165</v>
      </c>
      <c r="AO178" s="524" t="n">
        <v>41791</v>
      </c>
      <c r="AP178" s="525" t="n">
        <v>0</v>
      </c>
      <c r="AQ178" s="524" t="n">
        <v>41791</v>
      </c>
      <c r="AR178" s="519" t="n">
        <f aca="false">m1!F176</f>
        <v>0.13</v>
      </c>
      <c r="AS178" s="524" t="n">
        <v>41791</v>
      </c>
      <c r="AT178" s="525" t="n">
        <v>0</v>
      </c>
      <c r="AU178" s="524" t="n">
        <v>41791</v>
      </c>
      <c r="AV178" s="519" t="n">
        <f aca="false">m1!Q176</f>
        <v>0.165</v>
      </c>
      <c r="AW178" s="524" t="n">
        <v>41791</v>
      </c>
      <c r="AX178" s="525" t="n">
        <v>0.005</v>
      </c>
      <c r="AY178" s="524" t="n">
        <v>41791</v>
      </c>
      <c r="AZ178" s="519" t="n">
        <f aca="false">m1!M176</f>
        <v>0.185</v>
      </c>
      <c r="BA178" s="524" t="n">
        <v>41791</v>
      </c>
      <c r="BB178" s="525" t="n">
        <v>0.005</v>
      </c>
      <c r="BC178" s="524" t="n">
        <v>41791</v>
      </c>
      <c r="BD178" s="519" t="n">
        <f aca="false">m1!I176</f>
        <v>0.165</v>
      </c>
      <c r="BE178" s="524" t="n">
        <v>41791</v>
      </c>
      <c r="BF178" s="525" t="n">
        <v>0.005</v>
      </c>
      <c r="BG178" s="524" t="n">
        <v>41791</v>
      </c>
      <c r="BH178" s="525" t="n">
        <v>0</v>
      </c>
      <c r="BI178" s="524" t="n">
        <v>41791</v>
      </c>
      <c r="BJ178" s="519" t="n">
        <f aca="false">m1!U176</f>
        <v>0.02</v>
      </c>
      <c r="BK178" s="524" t="n">
        <v>41791</v>
      </c>
      <c r="BL178" s="525" t="n">
        <v>0</v>
      </c>
      <c r="BM178" s="524" t="n">
        <v>41791</v>
      </c>
      <c r="BN178" s="519" t="n">
        <f aca="false">m1!V176</f>
        <v>0</v>
      </c>
      <c r="BO178" s="524" t="n">
        <v>41791</v>
      </c>
      <c r="BP178" s="525" t="n">
        <v>0</v>
      </c>
    </row>
    <row r="179" customFormat="false" ht="11.25" hidden="false" customHeight="false" outlineLevel="0" collapsed="false">
      <c r="A179" s="524" t="n">
        <v>41821</v>
      </c>
      <c r="B179" s="519" t="n">
        <f aca="false">m1!C177</f>
        <v>0.165</v>
      </c>
      <c r="D179" s="524" t="n">
        <v>41821</v>
      </c>
      <c r="E179" s="519" t="n">
        <f aca="false">m1!K177</f>
        <v>0.185</v>
      </c>
      <c r="G179" s="524" t="n">
        <v>41821</v>
      </c>
      <c r="H179" s="519" t="n">
        <f aca="false">m1!O177</f>
        <v>0.165</v>
      </c>
      <c r="J179" s="524" t="n">
        <v>41821</v>
      </c>
      <c r="K179" s="519" t="n">
        <f aca="false">m1!N177</f>
        <v>0.205</v>
      </c>
      <c r="M179" s="524" t="n">
        <v>41821</v>
      </c>
      <c r="N179" s="519" t="n">
        <f aca="false">m1!H177</f>
        <v>0.165</v>
      </c>
      <c r="P179" s="524" t="n">
        <v>41821</v>
      </c>
      <c r="Q179" s="519" t="n">
        <f aca="false">m1!E177</f>
        <v>0.165</v>
      </c>
      <c r="S179" s="524" t="n">
        <v>41821</v>
      </c>
      <c r="T179" s="519" t="n">
        <f aca="false">B179</f>
        <v>0.165</v>
      </c>
      <c r="V179" s="524" t="n">
        <v>41821</v>
      </c>
      <c r="W179" s="519" t="n">
        <f aca="false">B179</f>
        <v>0.165</v>
      </c>
      <c r="Y179" s="524" t="n">
        <v>41821</v>
      </c>
      <c r="Z179" s="519" t="n">
        <f aca="false">m1!R177</f>
        <v>0.165</v>
      </c>
      <c r="AB179" s="524" t="n">
        <v>41821</v>
      </c>
      <c r="AC179" s="519" t="n">
        <f aca="false">m1!D177</f>
        <v>0.165</v>
      </c>
      <c r="AE179" s="524" t="n">
        <v>41821</v>
      </c>
      <c r="AF179" s="519" t="n">
        <f aca="false">m1!L177</f>
        <v>0.185</v>
      </c>
      <c r="AH179" s="524" t="n">
        <v>41821</v>
      </c>
      <c r="AI179" s="519" t="n">
        <f aca="false">m1!P177</f>
        <v>0.165</v>
      </c>
      <c r="AK179" s="524" t="n">
        <v>41821</v>
      </c>
      <c r="AL179" s="525" t="n">
        <f aca="false">m1!T177</f>
        <v>-0.035</v>
      </c>
      <c r="AM179" s="524" t="n">
        <v>41821</v>
      </c>
      <c r="AN179" s="519" t="n">
        <f aca="false">m1!J177</f>
        <v>0.165</v>
      </c>
      <c r="AO179" s="524" t="n">
        <v>41821</v>
      </c>
      <c r="AP179" s="525" t="n">
        <v>0</v>
      </c>
      <c r="AQ179" s="524" t="n">
        <v>41821</v>
      </c>
      <c r="AR179" s="519" t="n">
        <f aca="false">m1!F177</f>
        <v>0.13</v>
      </c>
      <c r="AS179" s="524" t="n">
        <v>41821</v>
      </c>
      <c r="AT179" s="525" t="n">
        <v>0</v>
      </c>
      <c r="AU179" s="524" t="n">
        <v>41821</v>
      </c>
      <c r="AV179" s="519" t="n">
        <f aca="false">m1!Q177</f>
        <v>0.165</v>
      </c>
      <c r="AW179" s="524" t="n">
        <v>41821</v>
      </c>
      <c r="AX179" s="525" t="n">
        <v>0.005</v>
      </c>
      <c r="AY179" s="524" t="n">
        <v>41821</v>
      </c>
      <c r="AZ179" s="519" t="n">
        <f aca="false">m1!M177</f>
        <v>0.185</v>
      </c>
      <c r="BA179" s="524" t="n">
        <v>41821</v>
      </c>
      <c r="BB179" s="525" t="n">
        <v>0.005</v>
      </c>
      <c r="BC179" s="524" t="n">
        <v>41821</v>
      </c>
      <c r="BD179" s="519" t="n">
        <f aca="false">m1!I177</f>
        <v>0.165</v>
      </c>
      <c r="BE179" s="524" t="n">
        <v>41821</v>
      </c>
      <c r="BF179" s="525" t="n">
        <v>0.005</v>
      </c>
      <c r="BG179" s="524" t="n">
        <v>41821</v>
      </c>
      <c r="BH179" s="525" t="n">
        <v>0</v>
      </c>
      <c r="BI179" s="524" t="n">
        <v>41821</v>
      </c>
      <c r="BJ179" s="519" t="n">
        <f aca="false">m1!U177</f>
        <v>0.02</v>
      </c>
      <c r="BK179" s="524" t="n">
        <v>41821</v>
      </c>
      <c r="BL179" s="525" t="n">
        <v>0</v>
      </c>
      <c r="BM179" s="524" t="n">
        <v>41821</v>
      </c>
      <c r="BN179" s="519" t="n">
        <f aca="false">m1!V177</f>
        <v>0</v>
      </c>
      <c r="BO179" s="524" t="n">
        <v>41821</v>
      </c>
      <c r="BP179" s="525" t="n">
        <v>0</v>
      </c>
    </row>
    <row r="180" customFormat="false" ht="11.25" hidden="false" customHeight="false" outlineLevel="0" collapsed="false">
      <c r="A180" s="524" t="n">
        <v>41852</v>
      </c>
      <c r="B180" s="519" t="n">
        <f aca="false">m1!C178</f>
        <v>0.165</v>
      </c>
      <c r="D180" s="524" t="n">
        <v>41852</v>
      </c>
      <c r="E180" s="519" t="n">
        <f aca="false">m1!K178</f>
        <v>0.185</v>
      </c>
      <c r="G180" s="524" t="n">
        <v>41852</v>
      </c>
      <c r="H180" s="519" t="n">
        <f aca="false">m1!O178</f>
        <v>0.165</v>
      </c>
      <c r="J180" s="524" t="n">
        <v>41852</v>
      </c>
      <c r="K180" s="519" t="n">
        <f aca="false">m1!N178</f>
        <v>0.205</v>
      </c>
      <c r="M180" s="524" t="n">
        <v>41852</v>
      </c>
      <c r="N180" s="519" t="n">
        <f aca="false">m1!H178</f>
        <v>0.165</v>
      </c>
      <c r="P180" s="524" t="n">
        <v>41852</v>
      </c>
      <c r="Q180" s="519" t="n">
        <f aca="false">m1!E178</f>
        <v>0.165</v>
      </c>
      <c r="S180" s="524" t="n">
        <v>41852</v>
      </c>
      <c r="T180" s="519" t="n">
        <f aca="false">B180</f>
        <v>0.165</v>
      </c>
      <c r="V180" s="524" t="n">
        <v>41852</v>
      </c>
      <c r="W180" s="519" t="n">
        <f aca="false">B180</f>
        <v>0.165</v>
      </c>
      <c r="Y180" s="524" t="n">
        <v>41852</v>
      </c>
      <c r="Z180" s="519" t="n">
        <f aca="false">m1!R178</f>
        <v>0.165</v>
      </c>
      <c r="AB180" s="524" t="n">
        <v>41852</v>
      </c>
      <c r="AC180" s="519" t="n">
        <f aca="false">m1!D178</f>
        <v>0.165</v>
      </c>
      <c r="AE180" s="524" t="n">
        <v>41852</v>
      </c>
      <c r="AF180" s="519" t="n">
        <f aca="false">m1!L178</f>
        <v>0.185</v>
      </c>
      <c r="AH180" s="524" t="n">
        <v>41852</v>
      </c>
      <c r="AI180" s="519" t="n">
        <f aca="false">m1!P178</f>
        <v>0.165</v>
      </c>
      <c r="AK180" s="524" t="n">
        <v>41852</v>
      </c>
      <c r="AL180" s="525" t="n">
        <f aca="false">m1!T178</f>
        <v>-0.035</v>
      </c>
      <c r="AM180" s="524" t="n">
        <v>41852</v>
      </c>
      <c r="AN180" s="519" t="n">
        <f aca="false">m1!J178</f>
        <v>0.165</v>
      </c>
      <c r="AO180" s="524" t="n">
        <v>41852</v>
      </c>
      <c r="AP180" s="525" t="n">
        <v>0</v>
      </c>
      <c r="AQ180" s="524" t="n">
        <v>41852</v>
      </c>
      <c r="AR180" s="519" t="n">
        <f aca="false">m1!F178</f>
        <v>0.13</v>
      </c>
      <c r="AS180" s="524" t="n">
        <v>41852</v>
      </c>
      <c r="AT180" s="525" t="n">
        <v>0</v>
      </c>
      <c r="AU180" s="524" t="n">
        <v>41852</v>
      </c>
      <c r="AV180" s="519" t="n">
        <f aca="false">m1!Q178</f>
        <v>0.165</v>
      </c>
      <c r="AW180" s="524" t="n">
        <v>41852</v>
      </c>
      <c r="AX180" s="525" t="n">
        <v>0.005</v>
      </c>
      <c r="AY180" s="524" t="n">
        <v>41852</v>
      </c>
      <c r="AZ180" s="519" t="n">
        <f aca="false">m1!M178</f>
        <v>0.185</v>
      </c>
      <c r="BA180" s="524" t="n">
        <v>41852</v>
      </c>
      <c r="BB180" s="525" t="n">
        <v>0.005</v>
      </c>
      <c r="BC180" s="524" t="n">
        <v>41852</v>
      </c>
      <c r="BD180" s="519" t="n">
        <f aca="false">m1!I178</f>
        <v>0.165</v>
      </c>
      <c r="BE180" s="524" t="n">
        <v>41852</v>
      </c>
      <c r="BF180" s="525" t="n">
        <v>0.005</v>
      </c>
      <c r="BG180" s="524" t="n">
        <v>41852</v>
      </c>
      <c r="BH180" s="525" t="n">
        <v>0</v>
      </c>
      <c r="BI180" s="524" t="n">
        <v>41852</v>
      </c>
      <c r="BJ180" s="519" t="n">
        <f aca="false">m1!U178</f>
        <v>0.02</v>
      </c>
      <c r="BK180" s="524" t="n">
        <v>41852</v>
      </c>
      <c r="BL180" s="525" t="n">
        <v>0</v>
      </c>
      <c r="BM180" s="524" t="n">
        <v>41852</v>
      </c>
      <c r="BN180" s="519" t="n">
        <f aca="false">m1!V178</f>
        <v>0</v>
      </c>
      <c r="BO180" s="524" t="n">
        <v>41852</v>
      </c>
      <c r="BP180" s="525" t="n">
        <v>0</v>
      </c>
    </row>
    <row r="181" customFormat="false" ht="11.25" hidden="false" customHeight="false" outlineLevel="0" collapsed="false">
      <c r="A181" s="524" t="n">
        <v>41883</v>
      </c>
      <c r="B181" s="519" t="n">
        <f aca="false">m1!C179</f>
        <v>0.165</v>
      </c>
      <c r="D181" s="524" t="n">
        <v>41883</v>
      </c>
      <c r="E181" s="519" t="n">
        <f aca="false">m1!K179</f>
        <v>0.185</v>
      </c>
      <c r="G181" s="524" t="n">
        <v>41883</v>
      </c>
      <c r="H181" s="519" t="n">
        <f aca="false">m1!O179</f>
        <v>0.165</v>
      </c>
      <c r="J181" s="524" t="n">
        <v>41883</v>
      </c>
      <c r="K181" s="519" t="n">
        <f aca="false">m1!N179</f>
        <v>0.205</v>
      </c>
      <c r="M181" s="524" t="n">
        <v>41883</v>
      </c>
      <c r="N181" s="519" t="n">
        <f aca="false">m1!H179</f>
        <v>0.165</v>
      </c>
      <c r="P181" s="524" t="n">
        <v>41883</v>
      </c>
      <c r="Q181" s="519" t="n">
        <f aca="false">m1!E179</f>
        <v>0.165</v>
      </c>
      <c r="S181" s="524" t="n">
        <v>41883</v>
      </c>
      <c r="T181" s="519" t="n">
        <f aca="false">B181</f>
        <v>0.165</v>
      </c>
      <c r="V181" s="524" t="n">
        <v>41883</v>
      </c>
      <c r="W181" s="519" t="n">
        <f aca="false">B181</f>
        <v>0.165</v>
      </c>
      <c r="Y181" s="524" t="n">
        <v>41883</v>
      </c>
      <c r="Z181" s="519" t="n">
        <f aca="false">m1!R179</f>
        <v>0.165</v>
      </c>
      <c r="AB181" s="524" t="n">
        <v>41883</v>
      </c>
      <c r="AC181" s="519" t="n">
        <f aca="false">m1!D179</f>
        <v>0.165</v>
      </c>
      <c r="AE181" s="524" t="n">
        <v>41883</v>
      </c>
      <c r="AF181" s="519" t="n">
        <f aca="false">m1!L179</f>
        <v>0.185</v>
      </c>
      <c r="AH181" s="524" t="n">
        <v>41883</v>
      </c>
      <c r="AI181" s="519" t="n">
        <f aca="false">m1!P179</f>
        <v>0.165</v>
      </c>
      <c r="AK181" s="524" t="n">
        <v>41883</v>
      </c>
      <c r="AL181" s="525" t="n">
        <f aca="false">m1!T179</f>
        <v>-0.035</v>
      </c>
      <c r="AM181" s="524" t="n">
        <v>41883</v>
      </c>
      <c r="AN181" s="519" t="n">
        <f aca="false">m1!J179</f>
        <v>0.165</v>
      </c>
      <c r="AO181" s="524" t="n">
        <v>41883</v>
      </c>
      <c r="AP181" s="525" t="n">
        <v>0</v>
      </c>
      <c r="AQ181" s="524" t="n">
        <v>41883</v>
      </c>
      <c r="AR181" s="519" t="n">
        <f aca="false">m1!F179</f>
        <v>0.13</v>
      </c>
      <c r="AS181" s="524" t="n">
        <v>41883</v>
      </c>
      <c r="AT181" s="525" t="n">
        <v>0</v>
      </c>
      <c r="AU181" s="524" t="n">
        <v>41883</v>
      </c>
      <c r="AV181" s="519" t="n">
        <f aca="false">m1!Q179</f>
        <v>0.165</v>
      </c>
      <c r="AW181" s="524" t="n">
        <v>41883</v>
      </c>
      <c r="AX181" s="525" t="n">
        <v>0.005</v>
      </c>
      <c r="AY181" s="524" t="n">
        <v>41883</v>
      </c>
      <c r="AZ181" s="519" t="n">
        <f aca="false">m1!M179</f>
        <v>0.185</v>
      </c>
      <c r="BA181" s="524" t="n">
        <v>41883</v>
      </c>
      <c r="BB181" s="525" t="n">
        <v>0.005</v>
      </c>
      <c r="BC181" s="524" t="n">
        <v>41883</v>
      </c>
      <c r="BD181" s="519" t="n">
        <f aca="false">m1!I179</f>
        <v>0.165</v>
      </c>
      <c r="BE181" s="524" t="n">
        <v>41883</v>
      </c>
      <c r="BF181" s="525" t="n">
        <v>0.005</v>
      </c>
      <c r="BG181" s="524" t="n">
        <v>41883</v>
      </c>
      <c r="BH181" s="525" t="n">
        <v>0</v>
      </c>
      <c r="BI181" s="524" t="n">
        <v>41883</v>
      </c>
      <c r="BJ181" s="519" t="n">
        <f aca="false">m1!U179</f>
        <v>0.02</v>
      </c>
      <c r="BK181" s="524" t="n">
        <v>41883</v>
      </c>
      <c r="BL181" s="525" t="n">
        <v>0</v>
      </c>
      <c r="BM181" s="524" t="n">
        <v>41883</v>
      </c>
      <c r="BN181" s="519" t="n">
        <f aca="false">m1!V179</f>
        <v>0</v>
      </c>
      <c r="BO181" s="524" t="n">
        <v>41883</v>
      </c>
      <c r="BP181" s="525" t="n">
        <v>0</v>
      </c>
    </row>
    <row r="182" customFormat="false" ht="11.25" hidden="false" customHeight="false" outlineLevel="0" collapsed="false">
      <c r="A182" s="524" t="n">
        <v>41913</v>
      </c>
      <c r="B182" s="519" t="n">
        <f aca="false">m1!C180</f>
        <v>0.165</v>
      </c>
      <c r="D182" s="524" t="n">
        <v>41913</v>
      </c>
      <c r="E182" s="519" t="n">
        <f aca="false">m1!K180</f>
        <v>0.185</v>
      </c>
      <c r="G182" s="524" t="n">
        <v>41913</v>
      </c>
      <c r="H182" s="519" t="n">
        <f aca="false">m1!O180</f>
        <v>0.165</v>
      </c>
      <c r="J182" s="524" t="n">
        <v>41913</v>
      </c>
      <c r="K182" s="519" t="n">
        <f aca="false">m1!N180</f>
        <v>0.205</v>
      </c>
      <c r="M182" s="524" t="n">
        <v>41913</v>
      </c>
      <c r="N182" s="519" t="n">
        <f aca="false">m1!H180</f>
        <v>0.165</v>
      </c>
      <c r="P182" s="524" t="n">
        <v>41913</v>
      </c>
      <c r="Q182" s="519" t="n">
        <f aca="false">m1!E180</f>
        <v>0.165</v>
      </c>
      <c r="S182" s="524" t="n">
        <v>41913</v>
      </c>
      <c r="T182" s="519" t="n">
        <f aca="false">B182</f>
        <v>0.165</v>
      </c>
      <c r="V182" s="524" t="n">
        <v>41913</v>
      </c>
      <c r="W182" s="519" t="n">
        <f aca="false">B182</f>
        <v>0.165</v>
      </c>
      <c r="Y182" s="524" t="n">
        <v>41913</v>
      </c>
      <c r="Z182" s="519" t="n">
        <f aca="false">m1!R180</f>
        <v>0.165</v>
      </c>
      <c r="AB182" s="524" t="n">
        <v>41913</v>
      </c>
      <c r="AC182" s="519" t="n">
        <f aca="false">m1!D180</f>
        <v>0.165</v>
      </c>
      <c r="AE182" s="524" t="n">
        <v>41913</v>
      </c>
      <c r="AF182" s="519" t="n">
        <f aca="false">m1!L180</f>
        <v>0.185</v>
      </c>
      <c r="AH182" s="524" t="n">
        <v>41913</v>
      </c>
      <c r="AI182" s="519" t="n">
        <f aca="false">m1!P180</f>
        <v>0.165</v>
      </c>
      <c r="AK182" s="524" t="n">
        <v>41913</v>
      </c>
      <c r="AL182" s="525" t="n">
        <f aca="false">m1!T180</f>
        <v>-0.035</v>
      </c>
      <c r="AM182" s="524" t="n">
        <v>41913</v>
      </c>
      <c r="AN182" s="519" t="n">
        <f aca="false">m1!J180</f>
        <v>0.165</v>
      </c>
      <c r="AO182" s="524" t="n">
        <v>41913</v>
      </c>
      <c r="AP182" s="525" t="n">
        <v>0</v>
      </c>
      <c r="AQ182" s="524" t="n">
        <v>41913</v>
      </c>
      <c r="AR182" s="519" t="n">
        <f aca="false">m1!F180</f>
        <v>0.13</v>
      </c>
      <c r="AS182" s="524" t="n">
        <v>41913</v>
      </c>
      <c r="AT182" s="525" t="n">
        <v>0</v>
      </c>
      <c r="AU182" s="524" t="n">
        <v>41913</v>
      </c>
      <c r="AV182" s="519" t="n">
        <f aca="false">m1!Q180</f>
        <v>0.165</v>
      </c>
      <c r="AW182" s="524" t="n">
        <v>41913</v>
      </c>
      <c r="AX182" s="525" t="n">
        <v>0.005</v>
      </c>
      <c r="AY182" s="524" t="n">
        <v>41913</v>
      </c>
      <c r="AZ182" s="519" t="n">
        <f aca="false">m1!M180</f>
        <v>0.185</v>
      </c>
      <c r="BA182" s="524" t="n">
        <v>41913</v>
      </c>
      <c r="BB182" s="525" t="n">
        <v>0.005</v>
      </c>
      <c r="BC182" s="524" t="n">
        <v>41913</v>
      </c>
      <c r="BD182" s="519" t="n">
        <f aca="false">m1!I180</f>
        <v>0.165</v>
      </c>
      <c r="BE182" s="524" t="n">
        <v>41913</v>
      </c>
      <c r="BF182" s="525" t="n">
        <v>0.005</v>
      </c>
      <c r="BG182" s="524" t="n">
        <v>41913</v>
      </c>
      <c r="BH182" s="525" t="n">
        <v>0</v>
      </c>
      <c r="BI182" s="524" t="n">
        <v>41913</v>
      </c>
      <c r="BJ182" s="519" t="n">
        <f aca="false">m1!U180</f>
        <v>0.02</v>
      </c>
      <c r="BK182" s="524" t="n">
        <v>41913</v>
      </c>
      <c r="BL182" s="525" t="n">
        <v>0</v>
      </c>
      <c r="BM182" s="524" t="n">
        <v>41913</v>
      </c>
      <c r="BN182" s="519" t="n">
        <f aca="false">m1!V180</f>
        <v>0</v>
      </c>
      <c r="BO182" s="524" t="n">
        <v>41913</v>
      </c>
      <c r="BP182" s="525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R1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4.25" customHeight="true" zeroHeight="false" outlineLevelRow="0" outlineLevelCol="0"/>
  <cols>
    <col collapsed="false" customWidth="true" hidden="false" outlineLevel="0" max="1" min="1" style="504" width="5.41"/>
    <col collapsed="false" customWidth="true" hidden="false" outlineLevel="0" max="2" min="2" style="504" width="22.99"/>
    <col collapsed="false" customWidth="true" hidden="false" outlineLevel="0" max="4" min="3" style="504" width="10.71"/>
    <col collapsed="false" customWidth="true" hidden="false" outlineLevel="0" max="5" min="5" style="504" width="31.99"/>
    <col collapsed="false" customWidth="true" hidden="false" outlineLevel="0" max="6" min="6" style="504" width="29.13"/>
    <col collapsed="false" customWidth="false" hidden="false" outlineLevel="0" max="257" min="7" style="504" width="9.14"/>
  </cols>
  <sheetData>
    <row r="1" customFormat="false" ht="15" hidden="false" customHeight="false" outlineLevel="0" collapsed="false">
      <c r="B1" s="526" t="s">
        <v>681</v>
      </c>
      <c r="C1" s="527" t="s">
        <v>681</v>
      </c>
      <c r="D1" s="527" t="s">
        <v>682</v>
      </c>
    </row>
    <row r="2" customFormat="false" ht="15" hidden="false" customHeight="false" outlineLevel="0" collapsed="false">
      <c r="B2" s="528" t="s">
        <v>683</v>
      </c>
      <c r="C2" s="528" t="s">
        <v>684</v>
      </c>
      <c r="D2" s="528" t="s">
        <v>683</v>
      </c>
      <c r="E2" s="528" t="s">
        <v>685</v>
      </c>
      <c r="F2" s="528" t="s">
        <v>685</v>
      </c>
    </row>
    <row r="3" customFormat="false" ht="15" hidden="false" customHeight="false" outlineLevel="0" collapsed="false">
      <c r="B3" s="529"/>
      <c r="C3" s="529"/>
      <c r="D3" s="529"/>
      <c r="E3" s="529"/>
    </row>
    <row r="4" customFormat="false" ht="15" hidden="false" customHeight="false" outlineLevel="0" collapsed="false">
      <c r="B4" s="530" t="s">
        <v>46</v>
      </c>
    </row>
    <row r="5" customFormat="false" ht="14.25" hidden="false" customHeight="false" outlineLevel="0" collapsed="false">
      <c r="B5" s="508" t="s">
        <v>190</v>
      </c>
      <c r="C5" s="508" t="s">
        <v>412</v>
      </c>
      <c r="D5" s="508" t="s">
        <v>298</v>
      </c>
      <c r="E5" s="531" t="s">
        <v>686</v>
      </c>
    </row>
    <row r="6" customFormat="false" ht="14.25" hidden="false" customHeight="false" outlineLevel="0" collapsed="false">
      <c r="B6" s="508" t="s">
        <v>190</v>
      </c>
      <c r="C6" s="508" t="s">
        <v>410</v>
      </c>
      <c r="D6" s="508" t="s">
        <v>298</v>
      </c>
      <c r="E6" s="531" t="s">
        <v>687</v>
      </c>
    </row>
    <row r="7" customFormat="false" ht="14.25" hidden="false" customHeight="false" outlineLevel="0" collapsed="false">
      <c r="B7" s="508" t="s">
        <v>190</v>
      </c>
      <c r="C7" s="508" t="s">
        <v>414</v>
      </c>
      <c r="D7" s="508" t="s">
        <v>298</v>
      </c>
      <c r="E7" s="531" t="s">
        <v>688</v>
      </c>
    </row>
    <row r="8" customFormat="false" ht="14.25" hidden="false" customHeight="false" outlineLevel="0" collapsed="false">
      <c r="B8" s="508"/>
      <c r="C8" s="508"/>
      <c r="D8" s="508"/>
      <c r="E8" s="531"/>
    </row>
    <row r="9" customFormat="false" ht="14.25" hidden="false" customHeight="false" outlineLevel="0" collapsed="false">
      <c r="B9" s="508" t="s">
        <v>190</v>
      </c>
      <c r="C9" s="0" t="s">
        <v>420</v>
      </c>
      <c r="D9" s="508" t="s">
        <v>298</v>
      </c>
      <c r="E9" s="531" t="s">
        <v>689</v>
      </c>
    </row>
    <row r="10" customFormat="false" ht="14.25" hidden="false" customHeight="false" outlineLevel="0" collapsed="false">
      <c r="B10" s="508" t="s">
        <v>190</v>
      </c>
      <c r="C10" s="508" t="s">
        <v>418</v>
      </c>
      <c r="D10" s="508" t="s">
        <v>298</v>
      </c>
      <c r="E10" s="531" t="s">
        <v>690</v>
      </c>
    </row>
    <row r="11" customFormat="false" ht="14.25" hidden="false" customHeight="false" outlineLevel="0" collapsed="false">
      <c r="B11" s="508" t="s">
        <v>190</v>
      </c>
      <c r="C11" s="508" t="s">
        <v>422</v>
      </c>
      <c r="D11" s="508" t="s">
        <v>298</v>
      </c>
      <c r="E11" s="531" t="s">
        <v>691</v>
      </c>
    </row>
    <row r="12" customFormat="false" ht="14.25" hidden="false" customHeight="false" outlineLevel="0" collapsed="false">
      <c r="B12" s="508"/>
      <c r="C12" s="508"/>
      <c r="D12" s="508"/>
      <c r="E12" s="531"/>
    </row>
    <row r="13" customFormat="false" ht="14.25" hidden="false" customHeight="false" outlineLevel="0" collapsed="false">
      <c r="B13" s="504" t="s">
        <v>540</v>
      </c>
      <c r="C13" s="504" t="s">
        <v>410</v>
      </c>
      <c r="D13" s="504" t="s">
        <v>298</v>
      </c>
      <c r="E13" s="532" t="s">
        <v>692</v>
      </c>
      <c r="F13" s="532" t="s">
        <v>693</v>
      </c>
    </row>
    <row r="14" customFormat="false" ht="14.25" hidden="false" customHeight="false" outlineLevel="0" collapsed="false">
      <c r="B14" s="508" t="s">
        <v>540</v>
      </c>
      <c r="C14" s="508" t="s">
        <v>418</v>
      </c>
      <c r="D14" s="508" t="s">
        <v>298</v>
      </c>
      <c r="E14" s="531" t="s">
        <v>694</v>
      </c>
      <c r="F14" s="532" t="s">
        <v>693</v>
      </c>
    </row>
    <row r="16" customFormat="false" ht="15" hidden="false" customHeight="false" outlineLevel="0" collapsed="false">
      <c r="B16" s="533" t="s">
        <v>695</v>
      </c>
    </row>
    <row r="17" customFormat="false" ht="14.25" hidden="false" customHeight="false" outlineLevel="0" collapsed="false">
      <c r="B17" s="508" t="s">
        <v>433</v>
      </c>
      <c r="C17" s="508" t="s">
        <v>206</v>
      </c>
      <c r="D17" s="508" t="s">
        <v>406</v>
      </c>
      <c r="E17" s="531" t="s">
        <v>696</v>
      </c>
    </row>
    <row r="19" customFormat="false" ht="15" hidden="false" customHeight="false" outlineLevel="0" collapsed="false">
      <c r="B19" s="534" t="s">
        <v>697</v>
      </c>
      <c r="C19" s="534"/>
      <c r="D19" s="534"/>
    </row>
    <row r="20" customFormat="false" ht="14.25" hidden="false" customHeight="false" outlineLevel="0" collapsed="false">
      <c r="B20" s="504" t="s">
        <v>446</v>
      </c>
      <c r="C20" s="504" t="s">
        <v>410</v>
      </c>
      <c r="D20" s="504" t="s">
        <v>698</v>
      </c>
      <c r="E20" s="504" t="s">
        <v>699</v>
      </c>
      <c r="F20" s="504" t="s">
        <v>700</v>
      </c>
      <c r="G20" s="0"/>
    </row>
    <row r="21" customFormat="false" ht="14.25" hidden="false" customHeight="false" outlineLevel="0" collapsed="false">
      <c r="B21" s="504" t="s">
        <v>436</v>
      </c>
      <c r="C21" s="504" t="s">
        <v>410</v>
      </c>
      <c r="D21" s="504" t="s">
        <v>698</v>
      </c>
      <c r="E21" s="504" t="s">
        <v>701</v>
      </c>
      <c r="F21" s="504" t="s">
        <v>702</v>
      </c>
      <c r="G21" s="0"/>
    </row>
    <row r="22" customFormat="false" ht="14.25" hidden="false" customHeight="false" outlineLevel="0" collapsed="false">
      <c r="B22" s="504" t="s">
        <v>435</v>
      </c>
      <c r="C22" s="504" t="s">
        <v>410</v>
      </c>
      <c r="D22" s="504" t="s">
        <v>698</v>
      </c>
      <c r="E22" s="504" t="s">
        <v>701</v>
      </c>
      <c r="F22" s="504" t="s">
        <v>703</v>
      </c>
      <c r="G22" s="0"/>
    </row>
    <row r="23" customFormat="false" ht="14.25" hidden="false" customHeight="false" outlineLevel="0" collapsed="false">
      <c r="B23" s="504" t="s">
        <v>440</v>
      </c>
      <c r="C23" s="504" t="s">
        <v>410</v>
      </c>
      <c r="D23" s="504" t="s">
        <v>698</v>
      </c>
      <c r="E23" s="504" t="s">
        <v>704</v>
      </c>
      <c r="F23" s="504" t="s">
        <v>705</v>
      </c>
      <c r="G23" s="0"/>
    </row>
    <row r="24" customFormat="false" ht="14.25" hidden="false" customHeight="false" outlineLevel="0" collapsed="false">
      <c r="B24" s="504" t="s">
        <v>443</v>
      </c>
      <c r="C24" s="504" t="s">
        <v>410</v>
      </c>
      <c r="D24" s="504" t="s">
        <v>698</v>
      </c>
      <c r="E24" s="504" t="s">
        <v>706</v>
      </c>
      <c r="F24" s="504" t="s">
        <v>707</v>
      </c>
      <c r="G24" s="0"/>
    </row>
    <row r="25" customFormat="false" ht="14.25" hidden="false" customHeight="false" outlineLevel="0" collapsed="false">
      <c r="B25" s="504" t="s">
        <v>444</v>
      </c>
      <c r="C25" s="504" t="s">
        <v>410</v>
      </c>
      <c r="D25" s="504" t="s">
        <v>698</v>
      </c>
      <c r="E25" s="504" t="s">
        <v>706</v>
      </c>
      <c r="F25" s="504" t="s">
        <v>708</v>
      </c>
      <c r="G25" s="0"/>
    </row>
    <row r="26" customFormat="false" ht="14.25" hidden="false" customHeight="false" outlineLevel="0" collapsed="false">
      <c r="B26" s="504" t="s">
        <v>445</v>
      </c>
      <c r="C26" s="504" t="s">
        <v>410</v>
      </c>
      <c r="D26" s="504" t="s">
        <v>698</v>
      </c>
      <c r="E26" s="504" t="s">
        <v>706</v>
      </c>
      <c r="F26" s="504" t="s">
        <v>709</v>
      </c>
      <c r="G26" s="0"/>
    </row>
    <row r="27" customFormat="false" ht="14.25" hidden="false" customHeight="false" outlineLevel="0" collapsed="false">
      <c r="B27" s="504" t="s">
        <v>449</v>
      </c>
      <c r="C27" s="504" t="s">
        <v>410</v>
      </c>
      <c r="D27" s="504" t="s">
        <v>698</v>
      </c>
      <c r="E27" s="504" t="s">
        <v>710</v>
      </c>
      <c r="F27" s="504" t="s">
        <v>705</v>
      </c>
      <c r="G27" s="0"/>
    </row>
    <row r="28" customFormat="false" ht="14.25" hidden="false" customHeight="false" outlineLevel="0" collapsed="false">
      <c r="B28" s="504" t="s">
        <v>451</v>
      </c>
      <c r="C28" s="504" t="s">
        <v>410</v>
      </c>
      <c r="D28" s="504" t="s">
        <v>698</v>
      </c>
      <c r="E28" s="504" t="s">
        <v>711</v>
      </c>
      <c r="F28" s="504" t="s">
        <v>705</v>
      </c>
      <c r="G28" s="0"/>
    </row>
    <row r="29" customFormat="false" ht="14.25" hidden="false" customHeight="false" outlineLevel="0" collapsed="false">
      <c r="B29" s="504" t="s">
        <v>465</v>
      </c>
      <c r="C29" s="504" t="s">
        <v>410</v>
      </c>
      <c r="D29" s="504" t="s">
        <v>698</v>
      </c>
      <c r="E29" s="504" t="s">
        <v>712</v>
      </c>
      <c r="F29" s="504" t="s">
        <v>705</v>
      </c>
      <c r="G29" s="0"/>
    </row>
    <row r="30" customFormat="false" ht="14.25" hidden="false" customHeight="false" outlineLevel="0" collapsed="false">
      <c r="B30" s="504" t="s">
        <v>466</v>
      </c>
      <c r="C30" s="504" t="s">
        <v>410</v>
      </c>
      <c r="D30" s="504" t="s">
        <v>698</v>
      </c>
      <c r="E30" s="504" t="s">
        <v>713</v>
      </c>
      <c r="F30" s="504" t="s">
        <v>714</v>
      </c>
      <c r="G30" s="0"/>
    </row>
    <row r="31" customFormat="false" ht="14.25" hidden="false" customHeight="false" outlineLevel="0" collapsed="false">
      <c r="B31" s="504" t="s">
        <v>715</v>
      </c>
      <c r="C31" s="504" t="s">
        <v>410</v>
      </c>
      <c r="D31" s="504" t="s">
        <v>698</v>
      </c>
      <c r="E31" s="504" t="s">
        <v>713</v>
      </c>
      <c r="F31" s="504" t="s">
        <v>716</v>
      </c>
      <c r="G31" s="0"/>
    </row>
    <row r="32" customFormat="false" ht="14.25" hidden="false" customHeight="false" outlineLevel="0" collapsed="false">
      <c r="B32" s="504" t="s">
        <v>471</v>
      </c>
      <c r="C32" s="504" t="s">
        <v>410</v>
      </c>
      <c r="D32" s="504" t="s">
        <v>698</v>
      </c>
      <c r="E32" s="504" t="s">
        <v>717</v>
      </c>
      <c r="F32" s="504" t="s">
        <v>718</v>
      </c>
      <c r="G32" s="0"/>
    </row>
    <row r="33" customFormat="false" ht="14.25" hidden="false" customHeight="false" outlineLevel="0" collapsed="false">
      <c r="B33" s="504" t="s">
        <v>475</v>
      </c>
      <c r="C33" s="504" t="s">
        <v>410</v>
      </c>
      <c r="D33" s="504" t="s">
        <v>698</v>
      </c>
      <c r="E33" s="504" t="s">
        <v>719</v>
      </c>
      <c r="F33" s="504" t="s">
        <v>720</v>
      </c>
      <c r="G33" s="0"/>
    </row>
    <row r="34" customFormat="false" ht="14.25" hidden="false" customHeight="false" outlineLevel="0" collapsed="false">
      <c r="B34" s="504" t="s">
        <v>472</v>
      </c>
      <c r="C34" s="504" t="s">
        <v>410</v>
      </c>
      <c r="D34" s="504" t="s">
        <v>698</v>
      </c>
      <c r="E34" s="504" t="s">
        <v>719</v>
      </c>
      <c r="F34" s="504" t="s">
        <v>721</v>
      </c>
      <c r="G34" s="0"/>
    </row>
    <row r="35" customFormat="false" ht="14.25" hidden="false" customHeight="false" outlineLevel="0" collapsed="false">
      <c r="B35" s="504" t="s">
        <v>477</v>
      </c>
      <c r="C35" s="504" t="s">
        <v>410</v>
      </c>
      <c r="D35" s="504" t="s">
        <v>698</v>
      </c>
      <c r="E35" s="504" t="s">
        <v>722</v>
      </c>
      <c r="F35" s="504" t="s">
        <v>723</v>
      </c>
      <c r="G35" s="0"/>
    </row>
    <row r="36" customFormat="false" ht="14.25" hidden="false" customHeight="false" outlineLevel="0" collapsed="false">
      <c r="B36" s="504" t="s">
        <v>476</v>
      </c>
      <c r="C36" s="504" t="s">
        <v>410</v>
      </c>
      <c r="D36" s="504" t="s">
        <v>698</v>
      </c>
      <c r="E36" s="504" t="s">
        <v>722</v>
      </c>
      <c r="F36" s="504" t="s">
        <v>707</v>
      </c>
      <c r="G36" s="0"/>
    </row>
    <row r="37" customFormat="false" ht="14.25" hidden="false" customHeight="false" outlineLevel="0" collapsed="false">
      <c r="B37" s="504" t="s">
        <v>479</v>
      </c>
      <c r="C37" s="504" t="s">
        <v>410</v>
      </c>
      <c r="D37" s="504" t="s">
        <v>698</v>
      </c>
      <c r="E37" s="504" t="s">
        <v>724</v>
      </c>
      <c r="F37" s="504" t="s">
        <v>725</v>
      </c>
      <c r="G37" s="0"/>
    </row>
    <row r="38" customFormat="false" ht="14.25" hidden="false" customHeight="false" outlineLevel="0" collapsed="false">
      <c r="B38" s="504" t="s">
        <v>480</v>
      </c>
      <c r="C38" s="504" t="s">
        <v>410</v>
      </c>
      <c r="D38" s="504" t="s">
        <v>698</v>
      </c>
      <c r="E38" s="504" t="s">
        <v>724</v>
      </c>
      <c r="F38" s="504" t="s">
        <v>726</v>
      </c>
      <c r="G38" s="0"/>
    </row>
    <row r="39" customFormat="false" ht="14.25" hidden="false" customHeight="false" outlineLevel="0" collapsed="false">
      <c r="B39" s="504" t="s">
        <v>481</v>
      </c>
      <c r="C39" s="504" t="s">
        <v>410</v>
      </c>
      <c r="D39" s="504" t="s">
        <v>698</v>
      </c>
      <c r="E39" s="504" t="s">
        <v>724</v>
      </c>
      <c r="F39" s="504" t="s">
        <v>727</v>
      </c>
      <c r="G39" s="0"/>
    </row>
    <row r="40" customFormat="false" ht="14.25" hidden="false" customHeight="false" outlineLevel="0" collapsed="false">
      <c r="B40" s="504" t="s">
        <v>484</v>
      </c>
      <c r="C40" s="504" t="s">
        <v>410</v>
      </c>
      <c r="D40" s="504" t="s">
        <v>698</v>
      </c>
      <c r="E40" s="504" t="s">
        <v>728</v>
      </c>
      <c r="F40" s="504" t="s">
        <v>705</v>
      </c>
      <c r="G40" s="0"/>
    </row>
    <row r="41" customFormat="false" ht="14.25" hidden="false" customHeight="false" outlineLevel="0" collapsed="false">
      <c r="G41" s="0"/>
    </row>
    <row r="42" customFormat="false" ht="15" hidden="false" customHeight="false" outlineLevel="0" collapsed="false">
      <c r="B42" s="533" t="s">
        <v>729</v>
      </c>
      <c r="E42" s="0"/>
      <c r="G42" s="0"/>
    </row>
    <row r="43" customFormat="false" ht="14.25" hidden="false" customHeight="false" outlineLevel="0" collapsed="false">
      <c r="B43" s="504" t="s">
        <v>447</v>
      </c>
      <c r="C43" s="504" t="s">
        <v>410</v>
      </c>
      <c r="D43" s="504" t="s">
        <v>698</v>
      </c>
      <c r="E43" s="504" t="s">
        <v>730</v>
      </c>
      <c r="F43" s="504" t="s">
        <v>731</v>
      </c>
      <c r="G43" s="0"/>
    </row>
    <row r="44" customFormat="false" ht="14.25" hidden="false" customHeight="false" outlineLevel="0" collapsed="false">
      <c r="B44" s="504" t="s">
        <v>443</v>
      </c>
      <c r="C44" s="504" t="s">
        <v>410</v>
      </c>
      <c r="D44" s="504" t="s">
        <v>698</v>
      </c>
      <c r="E44" s="504" t="s">
        <v>706</v>
      </c>
      <c r="F44" s="504" t="s">
        <v>707</v>
      </c>
      <c r="G44" s="0"/>
    </row>
    <row r="45" customFormat="false" ht="14.25" hidden="false" customHeight="false" outlineLevel="0" collapsed="false">
      <c r="B45" s="504" t="s">
        <v>450</v>
      </c>
      <c r="C45" s="504" t="s">
        <v>410</v>
      </c>
      <c r="D45" s="504" t="s">
        <v>698</v>
      </c>
      <c r="E45" s="504" t="s">
        <v>710</v>
      </c>
      <c r="F45" s="504" t="s">
        <v>732</v>
      </c>
      <c r="G45" s="0"/>
    </row>
    <row r="46" customFormat="false" ht="14.25" hidden="false" customHeight="false" outlineLevel="0" collapsed="false">
      <c r="B46" s="504" t="s">
        <v>453</v>
      </c>
      <c r="C46" s="504" t="s">
        <v>410</v>
      </c>
      <c r="D46" s="504" t="s">
        <v>698</v>
      </c>
      <c r="E46" s="504" t="s">
        <v>711</v>
      </c>
      <c r="F46" s="504" t="s">
        <v>733</v>
      </c>
      <c r="G46" s="0"/>
    </row>
    <row r="47" customFormat="false" ht="14.25" hidden="false" customHeight="false" outlineLevel="0" collapsed="false">
      <c r="B47" s="504" t="s">
        <v>468</v>
      </c>
      <c r="C47" s="504" t="s">
        <v>410</v>
      </c>
      <c r="D47" s="504" t="s">
        <v>698</v>
      </c>
      <c r="E47" s="504" t="s">
        <v>713</v>
      </c>
      <c r="F47" s="504" t="s">
        <v>734</v>
      </c>
      <c r="G47" s="0"/>
    </row>
    <row r="48" customFormat="false" ht="14.25" hidden="false" customHeight="false" outlineLevel="0" collapsed="false">
      <c r="B48" s="504" t="s">
        <v>474</v>
      </c>
      <c r="C48" s="504" t="s">
        <v>410</v>
      </c>
      <c r="D48" s="504" t="s">
        <v>698</v>
      </c>
      <c r="E48" s="504" t="s">
        <v>719</v>
      </c>
      <c r="F48" s="504" t="s">
        <v>735</v>
      </c>
      <c r="G48" s="0"/>
    </row>
    <row r="49" customFormat="false" ht="14.25" hidden="false" customHeight="false" outlineLevel="0" collapsed="false">
      <c r="B49" s="504" t="s">
        <v>478</v>
      </c>
      <c r="C49" s="504" t="s">
        <v>410</v>
      </c>
      <c r="D49" s="504" t="s">
        <v>698</v>
      </c>
      <c r="E49" s="504" t="s">
        <v>736</v>
      </c>
      <c r="F49" s="504" t="s">
        <v>737</v>
      </c>
      <c r="G49" s="0"/>
    </row>
    <row r="50" customFormat="false" ht="14.25" hidden="false" customHeight="false" outlineLevel="0" collapsed="false">
      <c r="B50" s="504" t="s">
        <v>485</v>
      </c>
      <c r="C50" s="504" t="s">
        <v>410</v>
      </c>
      <c r="D50" s="504" t="s">
        <v>698</v>
      </c>
      <c r="E50" s="504" t="s">
        <v>728</v>
      </c>
      <c r="F50" s="504" t="s">
        <v>732</v>
      </c>
      <c r="G50" s="0"/>
    </row>
    <row r="51" customFormat="false" ht="14.25" hidden="false" customHeight="false" outlineLevel="0" collapsed="false">
      <c r="B51" s="504" t="s">
        <v>487</v>
      </c>
      <c r="C51" s="504" t="s">
        <v>410</v>
      </c>
      <c r="D51" s="504" t="s">
        <v>698</v>
      </c>
      <c r="E51" s="504" t="s">
        <v>738</v>
      </c>
      <c r="F51" s="504" t="s">
        <v>732</v>
      </c>
      <c r="G51" s="0"/>
    </row>
    <row r="52" customFormat="false" ht="14.25" hidden="false" customHeight="false" outlineLevel="0" collapsed="false">
      <c r="G52" s="0"/>
    </row>
    <row r="53" customFormat="false" ht="15" hidden="false" customHeight="false" outlineLevel="0" collapsed="false">
      <c r="B53" s="533" t="s">
        <v>739</v>
      </c>
      <c r="E53" s="0"/>
      <c r="G53" s="0"/>
    </row>
    <row r="54" customFormat="false" ht="14.25" hidden="false" customHeight="false" outlineLevel="0" collapsed="false">
      <c r="B54" s="504" t="s">
        <v>437</v>
      </c>
      <c r="C54" s="504" t="s">
        <v>410</v>
      </c>
      <c r="D54" s="504" t="s">
        <v>698</v>
      </c>
      <c r="E54" s="504" t="s">
        <v>740</v>
      </c>
      <c r="F54" s="504" t="s">
        <v>741</v>
      </c>
      <c r="G54" s="0"/>
    </row>
    <row r="55" customFormat="false" ht="14.25" hidden="false" customHeight="false" outlineLevel="0" collapsed="false">
      <c r="B55" s="504" t="s">
        <v>452</v>
      </c>
      <c r="C55" s="504" t="s">
        <v>410</v>
      </c>
      <c r="D55" s="504" t="s">
        <v>698</v>
      </c>
      <c r="E55" s="504" t="s">
        <v>711</v>
      </c>
      <c r="F55" s="504" t="s">
        <v>742</v>
      </c>
      <c r="G55" s="0"/>
    </row>
    <row r="56" customFormat="false" ht="14.25" hidden="false" customHeight="false" outlineLevel="0" collapsed="false">
      <c r="B56" s="504" t="s">
        <v>743</v>
      </c>
      <c r="C56" s="504" t="s">
        <v>410</v>
      </c>
      <c r="D56" s="504" t="s">
        <v>698</v>
      </c>
      <c r="E56" s="504" t="s">
        <v>711</v>
      </c>
      <c r="F56" s="504" t="s">
        <v>744</v>
      </c>
      <c r="G56" s="0"/>
    </row>
    <row r="57" customFormat="false" ht="14.25" hidden="false" customHeight="false" outlineLevel="0" collapsed="false">
      <c r="B57" s="504" t="s">
        <v>458</v>
      </c>
      <c r="C57" s="504" t="s">
        <v>410</v>
      </c>
      <c r="D57" s="504" t="s">
        <v>698</v>
      </c>
      <c r="E57" s="504" t="s">
        <v>745</v>
      </c>
      <c r="F57" s="504" t="s">
        <v>746</v>
      </c>
      <c r="G57" s="0"/>
    </row>
    <row r="58" customFormat="false" ht="14.25" hidden="false" customHeight="false" outlineLevel="0" collapsed="false">
      <c r="B58" s="504" t="s">
        <v>459</v>
      </c>
      <c r="C58" s="504" t="s">
        <v>410</v>
      </c>
      <c r="D58" s="504" t="s">
        <v>698</v>
      </c>
      <c r="E58" s="504" t="s">
        <v>745</v>
      </c>
      <c r="F58" s="504" t="s">
        <v>101</v>
      </c>
      <c r="G58" s="0"/>
    </row>
    <row r="59" customFormat="false" ht="14.25" hidden="false" customHeight="false" outlineLevel="0" collapsed="false">
      <c r="B59" s="504" t="s">
        <v>456</v>
      </c>
      <c r="C59" s="504" t="s">
        <v>410</v>
      </c>
      <c r="D59" s="504" t="s">
        <v>698</v>
      </c>
      <c r="E59" s="504" t="s">
        <v>747</v>
      </c>
      <c r="F59" s="504" t="s">
        <v>748</v>
      </c>
      <c r="G59" s="0"/>
    </row>
    <row r="60" customFormat="false" ht="14.25" hidden="false" customHeight="false" outlineLevel="0" collapsed="false">
      <c r="B60" s="504" t="s">
        <v>457</v>
      </c>
      <c r="C60" s="504" t="s">
        <v>410</v>
      </c>
      <c r="D60" s="504" t="s">
        <v>698</v>
      </c>
      <c r="E60" s="504" t="s">
        <v>747</v>
      </c>
      <c r="F60" s="504" t="s">
        <v>749</v>
      </c>
      <c r="G60" s="0"/>
    </row>
    <row r="61" customFormat="false" ht="14.25" hidden="false" customHeight="false" outlineLevel="0" collapsed="false">
      <c r="B61" s="504" t="s">
        <v>455</v>
      </c>
      <c r="C61" s="504" t="s">
        <v>410</v>
      </c>
      <c r="D61" s="504" t="s">
        <v>698</v>
      </c>
      <c r="E61" s="504" t="s">
        <v>747</v>
      </c>
      <c r="F61" s="504" t="s">
        <v>750</v>
      </c>
      <c r="G61" s="0"/>
    </row>
    <row r="62" customFormat="false" ht="14.25" hidden="false" customHeight="false" outlineLevel="0" collapsed="false">
      <c r="B62" s="504" t="s">
        <v>462</v>
      </c>
      <c r="C62" s="504" t="s">
        <v>410</v>
      </c>
      <c r="D62" s="504" t="s">
        <v>698</v>
      </c>
      <c r="E62" s="504" t="s">
        <v>751</v>
      </c>
      <c r="F62" s="504" t="s">
        <v>752</v>
      </c>
      <c r="G62" s="0"/>
    </row>
    <row r="63" customFormat="false" ht="14.25" hidden="false" customHeight="false" outlineLevel="0" collapsed="false">
      <c r="B63" s="504" t="s">
        <v>463</v>
      </c>
      <c r="C63" s="504" t="s">
        <v>410</v>
      </c>
      <c r="D63" s="504" t="s">
        <v>698</v>
      </c>
      <c r="E63" s="504" t="s">
        <v>753</v>
      </c>
      <c r="F63" s="504" t="s">
        <v>754</v>
      </c>
      <c r="G63" s="0"/>
    </row>
    <row r="64" customFormat="false" ht="14.25" hidden="false" customHeight="false" outlineLevel="0" collapsed="false">
      <c r="B64" s="504" t="s">
        <v>488</v>
      </c>
      <c r="C64" s="504" t="s">
        <v>410</v>
      </c>
      <c r="D64" s="504" t="s">
        <v>698</v>
      </c>
      <c r="E64" s="504" t="s">
        <v>755</v>
      </c>
      <c r="F64" s="504" t="s">
        <v>748</v>
      </c>
      <c r="G64" s="0"/>
    </row>
    <row r="65" customFormat="false" ht="14.25" hidden="false" customHeight="false" outlineLevel="0" collapsed="false">
      <c r="G65" s="0"/>
    </row>
    <row r="66" customFormat="false" ht="15" hidden="false" customHeight="false" outlineLevel="0" collapsed="false">
      <c r="B66" s="533" t="s">
        <v>756</v>
      </c>
      <c r="E66" s="0"/>
      <c r="G66" s="0"/>
    </row>
    <row r="67" customFormat="false" ht="14.25" hidden="false" customHeight="false" outlineLevel="0" collapsed="false">
      <c r="B67" s="504" t="s">
        <v>439</v>
      </c>
      <c r="C67" s="504" t="s">
        <v>410</v>
      </c>
      <c r="D67" s="504" t="s">
        <v>698</v>
      </c>
      <c r="E67" s="504" t="s">
        <v>757</v>
      </c>
      <c r="F67" s="504" t="s">
        <v>758</v>
      </c>
      <c r="G67" s="0"/>
    </row>
    <row r="68" customFormat="false" ht="14.25" hidden="false" customHeight="false" outlineLevel="0" collapsed="false">
      <c r="B68" s="504" t="s">
        <v>441</v>
      </c>
      <c r="C68" s="504" t="s">
        <v>410</v>
      </c>
      <c r="D68" s="504" t="s">
        <v>698</v>
      </c>
      <c r="E68" s="504" t="s">
        <v>759</v>
      </c>
      <c r="F68" s="504" t="s">
        <v>760</v>
      </c>
      <c r="G68" s="0"/>
    </row>
    <row r="69" customFormat="false" ht="14.25" hidden="false" customHeight="false" outlineLevel="0" collapsed="false">
      <c r="B69" s="504" t="s">
        <v>442</v>
      </c>
      <c r="C69" s="504" t="s">
        <v>410</v>
      </c>
      <c r="D69" s="504" t="s">
        <v>698</v>
      </c>
      <c r="E69" s="504" t="s">
        <v>759</v>
      </c>
      <c r="F69" s="504" t="s">
        <v>761</v>
      </c>
      <c r="G69" s="0"/>
    </row>
    <row r="70" customFormat="false" ht="14.25" hidden="false" customHeight="false" outlineLevel="0" collapsed="false">
      <c r="B70" s="504" t="s">
        <v>448</v>
      </c>
      <c r="C70" s="504" t="s">
        <v>410</v>
      </c>
      <c r="D70" s="504" t="s">
        <v>698</v>
      </c>
      <c r="E70" s="504" t="s">
        <v>762</v>
      </c>
      <c r="F70" s="504" t="s">
        <v>763</v>
      </c>
      <c r="G70" s="0"/>
    </row>
    <row r="71" customFormat="false" ht="14.25" hidden="false" customHeight="false" outlineLevel="0" collapsed="false">
      <c r="B71" s="504" t="s">
        <v>461</v>
      </c>
      <c r="C71" s="504" t="s">
        <v>410</v>
      </c>
      <c r="D71" s="504" t="s">
        <v>698</v>
      </c>
      <c r="E71" s="504" t="s">
        <v>764</v>
      </c>
      <c r="F71" s="504" t="s">
        <v>758</v>
      </c>
      <c r="G71" s="0"/>
    </row>
    <row r="72" customFormat="false" ht="14.25" hidden="false" customHeight="false" outlineLevel="0" collapsed="false">
      <c r="B72" s="504" t="s">
        <v>460</v>
      </c>
      <c r="C72" s="504" t="s">
        <v>410</v>
      </c>
      <c r="D72" s="504" t="s">
        <v>698</v>
      </c>
      <c r="E72" s="504" t="s">
        <v>764</v>
      </c>
      <c r="F72" s="504" t="s">
        <v>765</v>
      </c>
      <c r="G72" s="0"/>
    </row>
    <row r="73" customFormat="false" ht="14.25" hidden="false" customHeight="false" outlineLevel="0" collapsed="false">
      <c r="B73" s="504" t="s">
        <v>464</v>
      </c>
      <c r="C73" s="504" t="s">
        <v>410</v>
      </c>
      <c r="D73" s="504" t="s">
        <v>698</v>
      </c>
      <c r="E73" s="504" t="s">
        <v>766</v>
      </c>
      <c r="F73" s="504" t="s">
        <v>758</v>
      </c>
      <c r="G73" s="0"/>
    </row>
    <row r="74" customFormat="false" ht="14.25" hidden="false" customHeight="false" outlineLevel="0" collapsed="false">
      <c r="B74" s="504" t="s">
        <v>486</v>
      </c>
      <c r="C74" s="504" t="s">
        <v>410</v>
      </c>
      <c r="D74" s="504" t="s">
        <v>698</v>
      </c>
      <c r="E74" s="504" t="s">
        <v>767</v>
      </c>
      <c r="F74" s="504" t="s">
        <v>760</v>
      </c>
      <c r="G74" s="0"/>
    </row>
    <row r="75" customFormat="false" ht="14.25" hidden="false" customHeight="false" outlineLevel="0" collapsed="false">
      <c r="B75" s="504" t="s">
        <v>125</v>
      </c>
      <c r="C75" s="504" t="s">
        <v>410</v>
      </c>
      <c r="D75" s="504" t="s">
        <v>698</v>
      </c>
      <c r="E75" s="504" t="s">
        <v>13</v>
      </c>
      <c r="F75" s="504" t="s">
        <v>768</v>
      </c>
      <c r="G75" s="0"/>
      <c r="P75" s="0"/>
    </row>
    <row r="76" customFormat="false" ht="14.25" hidden="false" customHeight="false" outlineLevel="0" collapsed="false">
      <c r="B76" s="504" t="s">
        <v>493</v>
      </c>
      <c r="C76" s="504" t="s">
        <v>410</v>
      </c>
      <c r="D76" s="504" t="s">
        <v>698</v>
      </c>
      <c r="F76" s="504" t="s">
        <v>769</v>
      </c>
      <c r="G76" s="0"/>
      <c r="P76" s="0"/>
    </row>
    <row r="77" customFormat="false" ht="14.25" hidden="false" customHeight="false" outlineLevel="0" collapsed="false">
      <c r="G77" s="0"/>
    </row>
    <row r="78" customFormat="false" ht="15" hidden="false" customHeight="false" outlineLevel="0" collapsed="false">
      <c r="B78" s="533" t="s">
        <v>770</v>
      </c>
      <c r="E78" s="0"/>
      <c r="G78" s="0"/>
    </row>
    <row r="79" customFormat="false" ht="14.25" hidden="false" customHeight="false" outlineLevel="0" collapsed="false">
      <c r="B79" s="504" t="s">
        <v>438</v>
      </c>
      <c r="C79" s="504" t="s">
        <v>410</v>
      </c>
      <c r="D79" s="504" t="s">
        <v>698</v>
      </c>
      <c r="E79" s="504" t="s">
        <v>771</v>
      </c>
      <c r="F79" s="504" t="s">
        <v>772</v>
      </c>
      <c r="G79" s="0"/>
    </row>
    <row r="80" customFormat="false" ht="14.25" hidden="false" customHeight="false" outlineLevel="0" collapsed="false">
      <c r="B80" s="504" t="s">
        <v>143</v>
      </c>
      <c r="C80" s="504" t="s">
        <v>410</v>
      </c>
      <c r="D80" s="504" t="s">
        <v>698</v>
      </c>
      <c r="E80" s="504" t="s">
        <v>773</v>
      </c>
      <c r="F80" s="504" t="s">
        <v>774</v>
      </c>
      <c r="G80" s="0"/>
    </row>
    <row r="81" customFormat="false" ht="14.25" hidden="false" customHeight="false" outlineLevel="0" collapsed="false">
      <c r="G81" s="0"/>
    </row>
    <row r="82" customFormat="false" ht="15" hidden="false" customHeight="false" outlineLevel="0" collapsed="false">
      <c r="B82" s="533" t="s">
        <v>775</v>
      </c>
      <c r="E82" s="0"/>
      <c r="G82" s="0"/>
    </row>
    <row r="83" customFormat="false" ht="14.25" hidden="false" customHeight="false" outlineLevel="0" collapsed="false">
      <c r="B83" s="504" t="s">
        <v>492</v>
      </c>
      <c r="C83" s="504" t="s">
        <v>410</v>
      </c>
      <c r="D83" s="504" t="s">
        <v>698</v>
      </c>
      <c r="E83" s="504" t="s">
        <v>776</v>
      </c>
      <c r="F83" s="504" t="s">
        <v>777</v>
      </c>
      <c r="G83" s="0"/>
    </row>
    <row r="84" customFormat="false" ht="14.25" hidden="false" customHeight="false" outlineLevel="0" collapsed="false">
      <c r="B84" s="504" t="s">
        <v>490</v>
      </c>
      <c r="C84" s="504" t="s">
        <v>410</v>
      </c>
      <c r="D84" s="504" t="s">
        <v>698</v>
      </c>
      <c r="E84" s="504" t="s">
        <v>778</v>
      </c>
      <c r="F84" s="504" t="s">
        <v>779</v>
      </c>
      <c r="G84" s="0"/>
    </row>
    <row r="85" customFormat="false" ht="14.25" hidden="false" customHeight="false" outlineLevel="0" collapsed="false">
      <c r="B85" s="504" t="s">
        <v>489</v>
      </c>
      <c r="C85" s="504" t="s">
        <v>410</v>
      </c>
      <c r="D85" s="504" t="s">
        <v>698</v>
      </c>
      <c r="E85" s="504" t="s">
        <v>780</v>
      </c>
      <c r="F85" s="504" t="s">
        <v>781</v>
      </c>
      <c r="G85" s="0"/>
      <c r="H85" s="504" t="s">
        <v>782</v>
      </c>
    </row>
    <row r="86" customFormat="false" ht="14.25" hidden="false" customHeight="false" outlineLevel="0" collapsed="false">
      <c r="B86" s="504" t="s">
        <v>783</v>
      </c>
      <c r="C86" s="504" t="s">
        <v>410</v>
      </c>
      <c r="D86" s="504" t="s">
        <v>698</v>
      </c>
      <c r="E86" s="532" t="s">
        <v>784</v>
      </c>
      <c r="F86" s="504" t="s">
        <v>785</v>
      </c>
      <c r="G86" s="0"/>
    </row>
    <row r="87" customFormat="false" ht="14.25" hidden="false" customHeight="false" outlineLevel="0" collapsed="false">
      <c r="B87" s="504" t="s">
        <v>482</v>
      </c>
      <c r="C87" s="504" t="s">
        <v>410</v>
      </c>
      <c r="D87" s="504" t="s">
        <v>698</v>
      </c>
      <c r="E87" s="504" t="s">
        <v>786</v>
      </c>
      <c r="F87" s="504" t="s">
        <v>787</v>
      </c>
      <c r="G87" s="0"/>
    </row>
    <row r="88" customFormat="false" ht="14.25" hidden="false" customHeight="false" outlineLevel="0" collapsed="false">
      <c r="B88" s="504" t="s">
        <v>483</v>
      </c>
      <c r="C88" s="504" t="s">
        <v>410</v>
      </c>
      <c r="D88" s="504" t="s">
        <v>698</v>
      </c>
      <c r="E88" s="504" t="s">
        <v>724</v>
      </c>
      <c r="F88" s="504" t="s">
        <v>788</v>
      </c>
      <c r="G88" s="0"/>
    </row>
    <row r="89" customFormat="false" ht="14.25" hidden="false" customHeight="false" outlineLevel="0" collapsed="false">
      <c r="B89" s="504" t="s">
        <v>473</v>
      </c>
      <c r="C89" s="504" t="s">
        <v>410</v>
      </c>
      <c r="D89" s="504" t="s">
        <v>698</v>
      </c>
      <c r="E89" s="504" t="s">
        <v>719</v>
      </c>
      <c r="F89" s="504" t="s">
        <v>789</v>
      </c>
      <c r="G89" s="0"/>
    </row>
    <row r="91" customFormat="false" ht="15" hidden="false" customHeight="false" outlineLevel="0" collapsed="false">
      <c r="B91" s="533" t="s">
        <v>790</v>
      </c>
    </row>
    <row r="92" customFormat="false" ht="14.25" hidden="false" customHeight="false" outlineLevel="0" collapsed="false">
      <c r="B92" s="504" t="s">
        <v>510</v>
      </c>
      <c r="C92" s="504" t="s">
        <v>410</v>
      </c>
      <c r="D92" s="504" t="s">
        <v>298</v>
      </c>
      <c r="E92" s="504" t="s">
        <v>791</v>
      </c>
      <c r="F92" s="532" t="s">
        <v>792</v>
      </c>
      <c r="G92" s="532"/>
      <c r="K92" s="0"/>
      <c r="M92" s="0"/>
      <c r="O92" s="0"/>
    </row>
    <row r="93" customFormat="false" ht="14.25" hidden="false" customHeight="false" outlineLevel="0" collapsed="false">
      <c r="B93" s="504" t="s">
        <v>512</v>
      </c>
      <c r="C93" s="504" t="s">
        <v>410</v>
      </c>
      <c r="D93" s="504" t="s">
        <v>298</v>
      </c>
      <c r="E93" s="504" t="s">
        <v>793</v>
      </c>
      <c r="F93" s="532" t="s">
        <v>792</v>
      </c>
      <c r="I93" s="0"/>
      <c r="M93" s="0"/>
      <c r="O93" s="0"/>
    </row>
    <row r="94" customFormat="false" ht="14.25" hidden="false" customHeight="false" outlineLevel="0" collapsed="false">
      <c r="B94" s="504" t="s">
        <v>514</v>
      </c>
      <c r="C94" s="504" t="s">
        <v>410</v>
      </c>
      <c r="D94" s="504" t="s">
        <v>298</v>
      </c>
      <c r="E94" s="504" t="s">
        <v>794</v>
      </c>
      <c r="F94" s="532" t="s">
        <v>795</v>
      </c>
      <c r="I94" s="0"/>
      <c r="M94" s="0"/>
      <c r="O94" s="0"/>
      <c r="R94" s="0"/>
    </row>
    <row r="95" customFormat="false" ht="14.25" hidden="false" customHeight="false" outlineLevel="0" collapsed="false">
      <c r="M95" s="0"/>
      <c r="O95" s="0"/>
    </row>
    <row r="96" customFormat="false" ht="14.25" hidden="false" customHeight="false" outlineLevel="0" collapsed="false">
      <c r="B96" s="504" t="s">
        <v>516</v>
      </c>
      <c r="C96" s="504" t="s">
        <v>410</v>
      </c>
      <c r="D96" s="504" t="s">
        <v>298</v>
      </c>
      <c r="E96" s="504" t="s">
        <v>796</v>
      </c>
      <c r="F96" s="532" t="s">
        <v>792</v>
      </c>
      <c r="H96" s="0"/>
      <c r="L96" s="0"/>
      <c r="M96" s="0"/>
      <c r="O96" s="0"/>
      <c r="P96" s="0"/>
    </row>
    <row r="97" customFormat="false" ht="14.25" hidden="false" customHeight="false" outlineLevel="0" collapsed="false">
      <c r="B97" s="504" t="s">
        <v>518</v>
      </c>
      <c r="C97" s="504" t="s">
        <v>410</v>
      </c>
      <c r="D97" s="504" t="s">
        <v>298</v>
      </c>
      <c r="E97" s="504" t="s">
        <v>797</v>
      </c>
      <c r="F97" s="532" t="s">
        <v>792</v>
      </c>
      <c r="J97" s="0"/>
      <c r="M97" s="0"/>
      <c r="N97" s="0"/>
      <c r="O97" s="0"/>
    </row>
    <row r="98" customFormat="false" ht="14.25" hidden="false" customHeight="false" outlineLevel="0" collapsed="false">
      <c r="B98" s="504" t="s">
        <v>520</v>
      </c>
      <c r="C98" s="504" t="s">
        <v>410</v>
      </c>
      <c r="D98" s="504" t="s">
        <v>298</v>
      </c>
      <c r="E98" s="504" t="s">
        <v>798</v>
      </c>
      <c r="F98" s="532" t="s">
        <v>795</v>
      </c>
      <c r="I98" s="0"/>
      <c r="M98" s="0"/>
      <c r="O98" s="0"/>
      <c r="R98" s="0"/>
    </row>
    <row r="99" customFormat="false" ht="14.25" hidden="false" customHeight="false" outlineLevel="0" collapsed="false">
      <c r="M99" s="0"/>
      <c r="O99" s="0"/>
    </row>
    <row r="100" customFormat="false" ht="14.25" hidden="false" customHeight="false" outlineLevel="0" collapsed="false">
      <c r="B100" s="504" t="s">
        <v>522</v>
      </c>
      <c r="C100" s="504" t="s">
        <v>410</v>
      </c>
      <c r="D100" s="504" t="s">
        <v>298</v>
      </c>
      <c r="E100" s="504" t="s">
        <v>799</v>
      </c>
      <c r="F100" s="532" t="s">
        <v>792</v>
      </c>
      <c r="K100" s="0"/>
      <c r="M100" s="0"/>
      <c r="O100" s="0"/>
    </row>
    <row r="101" customFormat="false" ht="14.25" hidden="false" customHeight="false" outlineLevel="0" collapsed="false">
      <c r="B101" s="504" t="s">
        <v>524</v>
      </c>
      <c r="C101" s="504" t="s">
        <v>410</v>
      </c>
      <c r="D101" s="504" t="s">
        <v>298</v>
      </c>
      <c r="E101" s="504" t="s">
        <v>800</v>
      </c>
      <c r="F101" s="532" t="s">
        <v>792</v>
      </c>
      <c r="J101" s="0"/>
      <c r="M101" s="0"/>
      <c r="N101" s="0"/>
      <c r="O101" s="0"/>
    </row>
    <row r="102" customFormat="false" ht="14.25" hidden="false" customHeight="false" outlineLevel="0" collapsed="false">
      <c r="B102" s="504" t="s">
        <v>526</v>
      </c>
      <c r="C102" s="504" t="s">
        <v>410</v>
      </c>
      <c r="D102" s="504" t="s">
        <v>298</v>
      </c>
      <c r="E102" s="504" t="s">
        <v>801</v>
      </c>
      <c r="F102" s="532" t="s">
        <v>795</v>
      </c>
      <c r="M102" s="0"/>
      <c r="O102" s="0"/>
      <c r="R102" s="0"/>
    </row>
    <row r="103" customFormat="false" ht="14.25" hidden="false" customHeight="false" outlineLevel="0" collapsed="false">
      <c r="M103" s="0"/>
      <c r="O103" s="0"/>
    </row>
    <row r="104" customFormat="false" ht="14.25" hidden="false" customHeight="false" outlineLevel="0" collapsed="false">
      <c r="B104" s="504" t="s">
        <v>528</v>
      </c>
      <c r="C104" s="504" t="s">
        <v>410</v>
      </c>
      <c r="D104" s="504" t="s">
        <v>298</v>
      </c>
      <c r="E104" s="504" t="s">
        <v>802</v>
      </c>
      <c r="F104" s="532" t="s">
        <v>792</v>
      </c>
      <c r="K104" s="0"/>
      <c r="M104" s="0"/>
      <c r="O104" s="0"/>
    </row>
    <row r="105" customFormat="false" ht="14.25" hidden="false" customHeight="false" outlineLevel="0" collapsed="false">
      <c r="B105" s="504" t="s">
        <v>530</v>
      </c>
      <c r="C105" s="504" t="s">
        <v>410</v>
      </c>
      <c r="D105" s="504" t="s">
        <v>298</v>
      </c>
      <c r="E105" s="504" t="s">
        <v>803</v>
      </c>
      <c r="F105" s="532" t="s">
        <v>792</v>
      </c>
      <c r="I105" s="0"/>
      <c r="M105" s="0"/>
      <c r="O105" s="0"/>
    </row>
    <row r="106" customFormat="false" ht="14.25" hidden="false" customHeight="false" outlineLevel="0" collapsed="false">
      <c r="B106" s="504" t="s">
        <v>532</v>
      </c>
      <c r="C106" s="504" t="s">
        <v>410</v>
      </c>
      <c r="D106" s="504" t="s">
        <v>298</v>
      </c>
      <c r="E106" s="504" t="s">
        <v>804</v>
      </c>
      <c r="F106" s="532" t="s">
        <v>795</v>
      </c>
      <c r="H106" s="0"/>
      <c r="L106" s="0"/>
      <c r="M106" s="0"/>
      <c r="O106" s="0"/>
      <c r="Q106" s="0"/>
    </row>
    <row r="107" customFormat="false" ht="14.25" hidden="false" customHeight="false" outlineLevel="0" collapsed="false">
      <c r="F107" s="0"/>
      <c r="M107" s="0"/>
      <c r="O107" s="0"/>
    </row>
    <row r="108" customFormat="false" ht="14.25" hidden="false" customHeight="false" outlineLevel="0" collapsed="false">
      <c r="B108" s="504" t="s">
        <v>534</v>
      </c>
      <c r="C108" s="504" t="s">
        <v>410</v>
      </c>
      <c r="D108" s="504" t="s">
        <v>298</v>
      </c>
      <c r="E108" s="504" t="s">
        <v>805</v>
      </c>
      <c r="F108" s="532" t="s">
        <v>792</v>
      </c>
      <c r="K108" s="0"/>
      <c r="M108" s="0"/>
      <c r="O108" s="0"/>
    </row>
    <row r="109" customFormat="false" ht="14.25" hidden="false" customHeight="false" outlineLevel="0" collapsed="false">
      <c r="B109" s="504" t="s">
        <v>536</v>
      </c>
      <c r="C109" s="504" t="s">
        <v>410</v>
      </c>
      <c r="D109" s="504" t="s">
        <v>298</v>
      </c>
      <c r="E109" s="504" t="s">
        <v>806</v>
      </c>
      <c r="F109" s="532" t="s">
        <v>792</v>
      </c>
      <c r="J109" s="0"/>
      <c r="M109" s="0"/>
      <c r="N109" s="0"/>
      <c r="O109" s="0"/>
    </row>
    <row r="110" customFormat="false" ht="14.25" hidden="false" customHeight="false" outlineLevel="0" collapsed="false">
      <c r="B110" s="504" t="s">
        <v>538</v>
      </c>
      <c r="C110" s="504" t="s">
        <v>410</v>
      </c>
      <c r="D110" s="504" t="s">
        <v>298</v>
      </c>
      <c r="E110" s="504" t="s">
        <v>807</v>
      </c>
      <c r="F110" s="532" t="s">
        <v>795</v>
      </c>
      <c r="M110" s="0"/>
      <c r="O110" s="0"/>
      <c r="R110" s="0"/>
    </row>
    <row r="111" customFormat="false" ht="14.25" hidden="false" customHeight="false" outlineLevel="0" collapsed="false">
      <c r="M111" s="0"/>
      <c r="O111" s="0"/>
    </row>
    <row r="112" customFormat="false" ht="14.25" hidden="false" customHeight="false" outlineLevel="0" collapsed="false">
      <c r="B112" s="0"/>
      <c r="C112" s="0"/>
      <c r="D112" s="0"/>
      <c r="E112" s="0"/>
      <c r="F112" s="0"/>
      <c r="G112" s="0"/>
      <c r="L112" s="0"/>
      <c r="M112" s="0"/>
      <c r="O112" s="0"/>
      <c r="P112" s="0"/>
    </row>
    <row r="113" customFormat="false" ht="14.25" hidden="false" customHeight="false" outlineLevel="0" collapsed="false">
      <c r="B113" s="0"/>
      <c r="C113" s="0"/>
      <c r="D113" s="0"/>
      <c r="E113" s="0"/>
      <c r="F113" s="0"/>
      <c r="G113" s="0"/>
      <c r="L113" s="0"/>
      <c r="M113" s="0"/>
      <c r="O113" s="0"/>
      <c r="P113" s="0"/>
    </row>
    <row r="114" customFormat="false" ht="14.25" hidden="false" customHeight="false" outlineLevel="0" collapsed="false">
      <c r="M114" s="0"/>
      <c r="O114" s="0"/>
    </row>
    <row r="115" customFormat="false" ht="14.25" hidden="false" customHeight="false" outlineLevel="0" collapsed="false">
      <c r="B115" s="504" t="s">
        <v>542</v>
      </c>
      <c r="C115" s="504" t="s">
        <v>410</v>
      </c>
      <c r="D115" s="504" t="s">
        <v>298</v>
      </c>
      <c r="E115" s="504" t="s">
        <v>808</v>
      </c>
      <c r="F115" s="532" t="s">
        <v>809</v>
      </c>
      <c r="G115" s="532"/>
      <c r="J115" s="0"/>
      <c r="M115" s="0"/>
      <c r="O115" s="0"/>
    </row>
    <row r="116" customFormat="false" ht="14.25" hidden="false" customHeight="false" outlineLevel="0" collapsed="false">
      <c r="B116" s="504" t="s">
        <v>544</v>
      </c>
      <c r="C116" s="504" t="s">
        <v>410</v>
      </c>
      <c r="D116" s="504" t="s">
        <v>298</v>
      </c>
      <c r="E116" s="504" t="s">
        <v>810</v>
      </c>
      <c r="F116" s="532" t="s">
        <v>809</v>
      </c>
      <c r="J116" s="0"/>
      <c r="M116" s="0"/>
      <c r="O116" s="0"/>
    </row>
    <row r="117" customFormat="false" ht="14.25" hidden="false" customHeight="false" outlineLevel="0" collapsed="false">
      <c r="B117" s="504" t="s">
        <v>546</v>
      </c>
      <c r="C117" s="504" t="s">
        <v>410</v>
      </c>
      <c r="D117" s="504" t="s">
        <v>298</v>
      </c>
      <c r="E117" s="504" t="s">
        <v>808</v>
      </c>
      <c r="F117" s="532" t="s">
        <v>811</v>
      </c>
      <c r="J117" s="0"/>
      <c r="M117" s="0"/>
      <c r="N117" s="0"/>
      <c r="O117" s="0"/>
    </row>
    <row r="118" customFormat="false" ht="14.25" hidden="false" customHeight="false" outlineLevel="0" collapsed="false">
      <c r="B118" s="504" t="s">
        <v>548</v>
      </c>
      <c r="C118" s="504" t="s">
        <v>410</v>
      </c>
      <c r="D118" s="504" t="s">
        <v>298</v>
      </c>
      <c r="E118" s="504" t="s">
        <v>812</v>
      </c>
      <c r="F118" s="532" t="s">
        <v>811</v>
      </c>
      <c r="J118" s="0"/>
      <c r="M118" s="0"/>
      <c r="N118" s="0"/>
      <c r="O118" s="0"/>
    </row>
    <row r="119" customFormat="false" ht="14.25" hidden="false" customHeight="false" outlineLevel="0" collapsed="false">
      <c r="M119" s="0"/>
      <c r="O119" s="0"/>
    </row>
    <row r="120" customFormat="false" ht="14.25" hidden="false" customHeight="false" outlineLevel="0" collapsed="false">
      <c r="B120" s="504" t="s">
        <v>550</v>
      </c>
      <c r="C120" s="504" t="s">
        <v>410</v>
      </c>
      <c r="D120" s="504" t="s">
        <v>298</v>
      </c>
      <c r="E120" s="504" t="s">
        <v>813</v>
      </c>
      <c r="F120" s="532" t="s">
        <v>811</v>
      </c>
      <c r="G120" s="0"/>
      <c r="K120" s="0"/>
      <c r="M120" s="0"/>
      <c r="O120" s="0"/>
    </row>
    <row r="121" customFormat="false" ht="14.25" hidden="false" customHeight="false" outlineLevel="0" collapsed="false">
      <c r="B121" s="504" t="s">
        <v>552</v>
      </c>
      <c r="C121" s="504" t="s">
        <v>410</v>
      </c>
      <c r="D121" s="504" t="s">
        <v>298</v>
      </c>
      <c r="E121" s="504" t="s">
        <v>553</v>
      </c>
      <c r="M121" s="0"/>
      <c r="O121" s="0"/>
      <c r="P121" s="0"/>
    </row>
    <row r="122" customFormat="false" ht="14.25" hidden="false" customHeight="false" outlineLevel="0" collapsed="false">
      <c r="B122" s="504" t="s">
        <v>554</v>
      </c>
      <c r="C122" s="504" t="s">
        <v>410</v>
      </c>
      <c r="D122" s="504" t="s">
        <v>298</v>
      </c>
      <c r="E122" s="504" t="s">
        <v>814</v>
      </c>
      <c r="F122" s="532" t="s">
        <v>811</v>
      </c>
      <c r="I122" s="0"/>
      <c r="M122" s="0"/>
      <c r="O122" s="0"/>
      <c r="Q122" s="0"/>
    </row>
    <row r="123" customFormat="false" ht="14.25" hidden="false" customHeight="false" outlineLevel="0" collapsed="false">
      <c r="B123" s="504" t="s">
        <v>556</v>
      </c>
      <c r="C123" s="504" t="s">
        <v>410</v>
      </c>
      <c r="D123" s="504" t="s">
        <v>298</v>
      </c>
      <c r="E123" s="504" t="s">
        <v>556</v>
      </c>
      <c r="F123" s="532" t="s">
        <v>811</v>
      </c>
      <c r="M123" s="0"/>
      <c r="N123" s="0"/>
      <c r="O123" s="0"/>
      <c r="R123" s="0"/>
    </row>
    <row r="124" customFormat="false" ht="14.25" hidden="false" customHeight="false" outlineLevel="0" collapsed="false">
      <c r="O124" s="0"/>
    </row>
    <row r="125" customFormat="false" ht="14.25" hidden="false" customHeight="false" outlineLevel="0" collapsed="false">
      <c r="B125" s="504" t="s">
        <v>558</v>
      </c>
      <c r="C125" s="504" t="s">
        <v>418</v>
      </c>
      <c r="D125" s="504" t="s">
        <v>298</v>
      </c>
      <c r="E125" s="532" t="s">
        <v>815</v>
      </c>
      <c r="O125" s="0"/>
    </row>
    <row r="126" customFormat="false" ht="14.25" hidden="false" customHeight="false" outlineLevel="0" collapsed="false">
      <c r="B126" s="504" t="s">
        <v>560</v>
      </c>
      <c r="C126" s="504" t="s">
        <v>418</v>
      </c>
      <c r="D126" s="504" t="s">
        <v>298</v>
      </c>
      <c r="E126" s="532" t="s">
        <v>816</v>
      </c>
    </row>
    <row r="127" customFormat="false" ht="14.25" hidden="false" customHeight="false" outlineLevel="0" collapsed="false">
      <c r="B127" s="504" t="s">
        <v>562</v>
      </c>
      <c r="C127" s="504" t="s">
        <v>418</v>
      </c>
      <c r="D127" s="504" t="s">
        <v>298</v>
      </c>
      <c r="E127" s="532" t="s">
        <v>817</v>
      </c>
      <c r="F127" s="532"/>
      <c r="G127" s="532"/>
    </row>
    <row r="128" customFormat="false" ht="14.25" hidden="false" customHeight="false" outlineLevel="0" collapsed="false">
      <c r="B128" s="504" t="s">
        <v>564</v>
      </c>
      <c r="C128" s="504" t="s">
        <v>418</v>
      </c>
      <c r="D128" s="504" t="s">
        <v>298</v>
      </c>
      <c r="E128" s="532" t="s">
        <v>446</v>
      </c>
      <c r="F128" s="532"/>
    </row>
    <row r="129" customFormat="false" ht="14.25" hidden="false" customHeight="false" outlineLevel="0" collapsed="false">
      <c r="B129" s="504" t="s">
        <v>566</v>
      </c>
      <c r="C129" s="504" t="s">
        <v>418</v>
      </c>
      <c r="D129" s="504" t="s">
        <v>298</v>
      </c>
      <c r="E129" s="532" t="s">
        <v>818</v>
      </c>
    </row>
    <row r="130" customFormat="false" ht="14.25" hidden="false" customHeight="false" outlineLevel="0" collapsed="false">
      <c r="B130" s="504" t="s">
        <v>568</v>
      </c>
      <c r="C130" s="504" t="s">
        <v>418</v>
      </c>
      <c r="D130" s="504" t="s">
        <v>298</v>
      </c>
      <c r="E130" s="532" t="s">
        <v>819</v>
      </c>
      <c r="F130" s="532"/>
    </row>
    <row r="131" customFormat="false" ht="14.25" hidden="false" customHeight="false" outlineLevel="0" collapsed="false">
      <c r="B131" s="504" t="s">
        <v>570</v>
      </c>
      <c r="C131" s="504" t="s">
        <v>418</v>
      </c>
      <c r="D131" s="504" t="s">
        <v>298</v>
      </c>
      <c r="E131" s="532" t="s">
        <v>820</v>
      </c>
      <c r="F131" s="532"/>
      <c r="G131" s="532"/>
      <c r="H131" s="532"/>
      <c r="I131" s="532"/>
      <c r="J131" s="532"/>
    </row>
    <row r="132" customFormat="false" ht="14.25" hidden="false" customHeight="false" outlineLevel="0" collapsed="false">
      <c r="B132" s="504" t="s">
        <v>572</v>
      </c>
      <c r="C132" s="504" t="s">
        <v>418</v>
      </c>
      <c r="D132" s="504" t="s">
        <v>298</v>
      </c>
      <c r="E132" s="504" t="s">
        <v>463</v>
      </c>
      <c r="H132" s="0"/>
    </row>
    <row r="133" customFormat="false" ht="14.25" hidden="false" customHeight="false" outlineLevel="0" collapsed="false">
      <c r="B133" s="504" t="s">
        <v>574</v>
      </c>
      <c r="C133" s="504" t="s">
        <v>418</v>
      </c>
      <c r="D133" s="504" t="s">
        <v>298</v>
      </c>
      <c r="E133" s="532" t="s">
        <v>821</v>
      </c>
      <c r="F133" s="532"/>
      <c r="G133" s="532"/>
    </row>
    <row r="134" customFormat="false" ht="14.25" hidden="false" customHeight="false" outlineLevel="0" collapsed="false">
      <c r="B134" s="504" t="s">
        <v>576</v>
      </c>
      <c r="C134" s="504" t="s">
        <v>418</v>
      </c>
      <c r="D134" s="504" t="s">
        <v>298</v>
      </c>
      <c r="E134" s="532" t="s">
        <v>822</v>
      </c>
    </row>
    <row r="135" customFormat="false" ht="14.25" hidden="false" customHeight="false" outlineLevel="0" collapsed="false">
      <c r="B135" s="504" t="s">
        <v>578</v>
      </c>
      <c r="C135" s="504" t="s">
        <v>418</v>
      </c>
      <c r="D135" s="504" t="s">
        <v>298</v>
      </c>
      <c r="E135" s="532" t="s">
        <v>823</v>
      </c>
    </row>
    <row r="136" customFormat="false" ht="14.25" hidden="false" customHeight="false" outlineLevel="0" collapsed="false">
      <c r="B136" s="504" t="s">
        <v>580</v>
      </c>
      <c r="C136" s="504" t="s">
        <v>418</v>
      </c>
      <c r="D136" s="504" t="s">
        <v>298</v>
      </c>
      <c r="E136" s="532" t="s">
        <v>824</v>
      </c>
    </row>
    <row r="137" customFormat="false" ht="14.25" hidden="false" customHeight="false" outlineLevel="0" collapsed="false">
      <c r="B137" s="504" t="s">
        <v>582</v>
      </c>
      <c r="C137" s="504" t="s">
        <v>418</v>
      </c>
      <c r="D137" s="504" t="s">
        <v>298</v>
      </c>
      <c r="E137" s="532" t="s">
        <v>825</v>
      </c>
      <c r="F137" s="532"/>
      <c r="G137" s="532"/>
      <c r="H137" s="532"/>
    </row>
    <row r="138" customFormat="false" ht="14.25" hidden="false" customHeight="false" outlineLevel="0" collapsed="false">
      <c r="B138" s="504" t="s">
        <v>584</v>
      </c>
      <c r="C138" s="504" t="s">
        <v>418</v>
      </c>
      <c r="D138" s="504" t="s">
        <v>298</v>
      </c>
      <c r="E138" s="532" t="s">
        <v>826</v>
      </c>
      <c r="F138" s="532"/>
    </row>
    <row r="139" customFormat="false" ht="14.25" hidden="false" customHeight="false" outlineLevel="0" collapsed="false">
      <c r="B139" s="504" t="s">
        <v>586</v>
      </c>
      <c r="C139" s="504" t="s">
        <v>418</v>
      </c>
      <c r="D139" s="504" t="s">
        <v>298</v>
      </c>
      <c r="E139" s="532" t="s">
        <v>827</v>
      </c>
    </row>
    <row r="140" customFormat="false" ht="14.25" hidden="false" customHeight="false" outlineLevel="0" collapsed="false">
      <c r="B140" s="504" t="s">
        <v>588</v>
      </c>
      <c r="C140" s="504" t="s">
        <v>418</v>
      </c>
      <c r="D140" s="504" t="s">
        <v>298</v>
      </c>
      <c r="E140" s="532" t="s">
        <v>828</v>
      </c>
      <c r="F140" s="532"/>
    </row>
    <row r="141" customFormat="false" ht="14.25" hidden="false" customHeight="false" outlineLevel="0" collapsed="false">
      <c r="B141" s="504" t="s">
        <v>590</v>
      </c>
      <c r="C141" s="504" t="s">
        <v>418</v>
      </c>
      <c r="D141" s="504" t="s">
        <v>298</v>
      </c>
      <c r="E141" s="532" t="s">
        <v>829</v>
      </c>
      <c r="F141" s="532"/>
    </row>
    <row r="142" customFormat="false" ht="14.25" hidden="false" customHeight="false" outlineLevel="0" collapsed="false">
      <c r="E142" s="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" zoomScaleNormal="10" zoomScalePageLayoutView="1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K350"/>
  <sheetViews>
    <sheetView showFormulas="false" showGridLines="false" showRowColHeaders="true" showZeros="true" rightToLeft="false" tabSelected="false" showOutlineSymbols="true" defaultGridColor="true" view="normal" topLeftCell="T1" colorId="64" zoomScale="100" zoomScaleNormal="100" zoomScalePageLayoutView="100" workbookViewId="0">
      <selection pane="topLeft" activeCell="AI1" activeCellId="0" sqref="A1:AI3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4" min="1" style="2" width="6.99"/>
    <col collapsed="false" customWidth="true" hidden="false" outlineLevel="0" max="8" min="5" style="2" width="8.41"/>
    <col collapsed="false" customWidth="true" hidden="false" outlineLevel="0" max="9" min="9" style="2" width="9.99"/>
    <col collapsed="false" customWidth="true" hidden="false" outlineLevel="0" max="10" min="10" style="2" width="9.56"/>
    <col collapsed="false" customWidth="true" hidden="false" outlineLevel="0" max="11" min="11" style="2" width="8.41"/>
    <col collapsed="false" customWidth="true" hidden="false" outlineLevel="0" max="12" min="12" style="2" width="7.42"/>
    <col collapsed="false" customWidth="true" hidden="false" outlineLevel="0" max="13" min="13" style="2" width="1.41"/>
    <col collapsed="false" customWidth="true" hidden="false" outlineLevel="0" max="14" min="14" style="2" width="6.85"/>
    <col collapsed="false" customWidth="true" hidden="false" outlineLevel="0" max="18" min="15" style="2" width="5.71"/>
    <col collapsed="false" customWidth="true" hidden="false" outlineLevel="0" max="19" min="19" style="32" width="7.7"/>
    <col collapsed="false" customWidth="true" hidden="false" outlineLevel="0" max="21" min="20" style="2" width="7.28"/>
    <col collapsed="false" customWidth="true" hidden="false" outlineLevel="0" max="25" min="22" style="2" width="7.42"/>
    <col collapsed="false" customWidth="true" hidden="true" outlineLevel="0" max="27" min="26" style="2" width="7.42"/>
    <col collapsed="false" customWidth="true" hidden="true" outlineLevel="0" max="29" min="28" style="2" width="6.99"/>
    <col collapsed="false" customWidth="true" hidden="true" outlineLevel="0" max="30" min="30" style="2" width="6.41"/>
    <col collapsed="false" customWidth="true" hidden="false" outlineLevel="0" max="31" min="31" style="2" width="6.28"/>
    <col collapsed="false" customWidth="true" hidden="false" outlineLevel="0" max="32" min="32" style="2" width="1.56"/>
    <col collapsed="false" customWidth="true" hidden="false" outlineLevel="0" max="33" min="33" style="2" width="6.13"/>
    <col collapsed="false" customWidth="true" hidden="false" outlineLevel="0" max="34" min="34" style="2" width="1.99"/>
    <col collapsed="false" customWidth="true" hidden="false" outlineLevel="0" max="35" min="35" style="2" width="6.13"/>
    <col collapsed="false" customWidth="true" hidden="false" outlineLevel="0" max="36" min="36" style="2" width="5.71"/>
    <col collapsed="false" customWidth="true" hidden="false" outlineLevel="0" max="37" min="37" style="2" width="8.14"/>
    <col collapsed="false" customWidth="true" hidden="false" outlineLevel="0" max="38" min="38" style="2" width="2.99"/>
    <col collapsed="false" customWidth="true" hidden="false" outlineLevel="0" max="39" min="39" style="2" width="6.56"/>
    <col collapsed="false" customWidth="true" hidden="false" outlineLevel="0" max="40" min="40" style="2" width="4.7"/>
    <col collapsed="false" customWidth="true" hidden="false" outlineLevel="0" max="41" min="41" style="2" width="6.56"/>
    <col collapsed="false" customWidth="true" hidden="false" outlineLevel="0" max="44" min="42" style="2" width="5.71"/>
    <col collapsed="false" customWidth="true" hidden="false" outlineLevel="0" max="45" min="45" style="2" width="5.85"/>
    <col collapsed="false" customWidth="true" hidden="false" outlineLevel="0" max="46" min="46" style="2" width="7.14"/>
    <col collapsed="false" customWidth="true" hidden="false" outlineLevel="0" max="47" min="47" style="2" width="5.56"/>
    <col collapsed="false" customWidth="true" hidden="false" outlineLevel="0" max="48" min="48" style="2" width="7.14"/>
    <col collapsed="false" customWidth="true" hidden="false" outlineLevel="0" max="49" min="49" style="2" width="5.28"/>
    <col collapsed="false" customWidth="true" hidden="false" outlineLevel="0" max="50" min="50" style="2" width="6.56"/>
    <col collapsed="false" customWidth="true" hidden="false" outlineLevel="0" max="52" min="51" style="2" width="1.99"/>
    <col collapsed="false" customWidth="true" hidden="false" outlineLevel="0" max="53" min="53" style="2" width="5.28"/>
    <col collapsed="false" customWidth="true" hidden="false" outlineLevel="0" max="54" min="54" style="2" width="5.71"/>
    <col collapsed="false" customWidth="true" hidden="false" outlineLevel="0" max="55" min="55" style="2" width="5.28"/>
    <col collapsed="false" customWidth="true" hidden="false" outlineLevel="0" max="56" min="56" style="2" width="5.71"/>
    <col collapsed="false" customWidth="true" hidden="false" outlineLevel="0" max="57" min="57" style="2" width="5.28"/>
    <col collapsed="false" customWidth="true" hidden="false" outlineLevel="0" max="58" min="58" style="2" width="5.71"/>
    <col collapsed="false" customWidth="true" hidden="false" outlineLevel="0" max="60" min="59" style="2" width="5.13"/>
    <col collapsed="false" customWidth="true" hidden="false" outlineLevel="0" max="62" min="61" style="80" width="1.7"/>
    <col collapsed="false" customWidth="true" hidden="false" outlineLevel="0" max="63" min="63" style="2" width="5.28"/>
    <col collapsed="false" customWidth="true" hidden="false" outlineLevel="0" max="64" min="64" style="2" width="6.56"/>
    <col collapsed="false" customWidth="true" hidden="false" outlineLevel="0" max="65" min="65" style="2" width="5.85"/>
    <col collapsed="false" customWidth="true" hidden="false" outlineLevel="0" max="66" min="66" style="2" width="5.99"/>
    <col collapsed="false" customWidth="true" hidden="false" outlineLevel="0" max="67" min="67" style="2" width="5.71"/>
    <col collapsed="false" customWidth="false" hidden="false" outlineLevel="0" max="68" min="68" style="2" width="9.14"/>
    <col collapsed="false" customWidth="true" hidden="false" outlineLevel="0" max="75" min="69" style="2" width="9.85"/>
    <col collapsed="false" customWidth="true" hidden="false" outlineLevel="0" max="76" min="76" style="2" width="3.7"/>
    <col collapsed="false" customWidth="false" hidden="false" outlineLevel="0" max="78" min="77" style="81" width="9.14"/>
    <col collapsed="false" customWidth="true" hidden="false" outlineLevel="0" max="80" min="79" style="2" width="8.28"/>
    <col collapsed="false" customWidth="false" hidden="false" outlineLevel="0" max="82" min="81" style="2" width="9.14"/>
    <col collapsed="false" customWidth="true" hidden="false" outlineLevel="0" max="89" min="83" style="2" width="8.28"/>
    <col collapsed="false" customWidth="false" hidden="false" outlineLevel="0" max="115" min="90" style="2" width="9.14"/>
    <col collapsed="false" customWidth="true" hidden="false" outlineLevel="0" max="118" min="116" style="2" width="8.41"/>
    <col collapsed="false" customWidth="false" hidden="false" outlineLevel="0" max="125" min="119" style="2" width="9.14"/>
    <col collapsed="false" customWidth="true" hidden="false" outlineLevel="0" max="126" min="126" style="2" width="8.99"/>
    <col collapsed="false" customWidth="true" hidden="false" outlineLevel="0" max="127" min="127" style="2" width="9.85"/>
    <col collapsed="false" customWidth="false" hidden="false" outlineLevel="0" max="130" min="128" style="2" width="9.14"/>
    <col collapsed="false" customWidth="true" hidden="false" outlineLevel="0" max="131" min="131" style="2" width="8.99"/>
    <col collapsed="false" customWidth="false" hidden="false" outlineLevel="0" max="137" min="132" style="2" width="9.14"/>
    <col collapsed="false" customWidth="true" hidden="false" outlineLevel="0" max="138" min="138" style="2" width="8.99"/>
    <col collapsed="false" customWidth="false" hidden="false" outlineLevel="0" max="142" min="139" style="2" width="9.14"/>
    <col collapsed="false" customWidth="true" hidden="false" outlineLevel="0" max="143" min="143" style="2" width="8.99"/>
    <col collapsed="false" customWidth="false" hidden="false" outlineLevel="0" max="162" min="144" style="2" width="9.14"/>
    <col collapsed="false" customWidth="true" hidden="false" outlineLevel="0" max="163" min="163" style="0" width="9.06"/>
    <col collapsed="false" customWidth="false" hidden="false" outlineLevel="0" max="164" min="164" style="2" width="9.14"/>
    <col collapsed="false" customWidth="true" hidden="false" outlineLevel="0" max="165" min="165" style="2" width="8.99"/>
    <col collapsed="false" customWidth="false" hidden="false" outlineLevel="0" max="169" min="166" style="2" width="9.14"/>
    <col collapsed="false" customWidth="true" hidden="false" outlineLevel="0" max="170" min="170" style="2" width="8.99"/>
    <col collapsed="false" customWidth="false" hidden="false" outlineLevel="0" max="174" min="171" style="2" width="9.14"/>
    <col collapsed="false" customWidth="true" hidden="false" outlineLevel="0" max="175" min="175" style="2" width="8.99"/>
    <col collapsed="false" customWidth="false" hidden="false" outlineLevel="0" max="179" min="176" style="2" width="9.14"/>
    <col collapsed="false" customWidth="true" hidden="false" outlineLevel="0" max="180" min="180" style="2" width="8.99"/>
    <col collapsed="false" customWidth="false" hidden="false" outlineLevel="0" max="182" min="181" style="2" width="9.14"/>
    <col collapsed="false" customWidth="true" hidden="false" outlineLevel="0" max="183" min="183" style="0" width="9.06"/>
    <col collapsed="false" customWidth="false" hidden="false" outlineLevel="0" max="184" min="184" style="2" width="9.14"/>
    <col collapsed="false" customWidth="true" hidden="false" outlineLevel="0" max="185" min="185" style="2" width="8.99"/>
    <col collapsed="false" customWidth="false" hidden="false" outlineLevel="0" max="187" min="186" style="2" width="9.14"/>
    <col collapsed="false" customWidth="true" hidden="false" outlineLevel="0" max="192" min="188" style="0" width="9.06"/>
    <col collapsed="false" customWidth="false" hidden="false" outlineLevel="0" max="193" min="193" style="2" width="9.14"/>
    <col collapsed="false" customWidth="true" hidden="false" outlineLevel="0" max="197" min="194" style="0" width="9.06"/>
    <col collapsed="false" customWidth="false" hidden="false" outlineLevel="0" max="257" min="198" style="2" width="9.14"/>
  </cols>
  <sheetData>
    <row r="1" customFormat="false" ht="15" hidden="false" customHeight="false" outlineLevel="0" collapsed="false">
      <c r="A1" s="3" t="s">
        <v>0</v>
      </c>
      <c r="B1" s="3"/>
      <c r="C1" s="3"/>
      <c r="D1" s="3"/>
      <c r="CA1" s="82"/>
      <c r="CB1" s="82" t="s">
        <v>51</v>
      </c>
      <c r="CD1" s="83" t="s">
        <v>52</v>
      </c>
      <c r="CE1" s="82"/>
      <c r="CF1" s="82"/>
      <c r="CG1" s="82"/>
      <c r="CH1" s="82"/>
      <c r="CI1" s="82"/>
      <c r="CJ1" s="82"/>
      <c r="CK1" s="82"/>
      <c r="CL1" s="82"/>
      <c r="CM1" s="82"/>
      <c r="CP1" s="83" t="s">
        <v>53</v>
      </c>
      <c r="CQ1" s="82"/>
      <c r="CR1" s="82"/>
      <c r="CS1" s="82"/>
      <c r="CT1" s="82"/>
      <c r="CU1" s="82"/>
      <c r="CV1" s="82"/>
      <c r="CW1" s="82"/>
      <c r="CX1" s="82"/>
      <c r="DA1" s="83" t="s">
        <v>54</v>
      </c>
      <c r="DB1" s="82"/>
      <c r="DC1" s="82"/>
      <c r="DF1" s="83" t="s">
        <v>55</v>
      </c>
      <c r="DG1" s="82"/>
      <c r="DH1" s="82"/>
      <c r="DK1" s="83" t="s">
        <v>56</v>
      </c>
      <c r="DL1" s="82" t="s">
        <v>57</v>
      </c>
      <c r="DM1" s="82"/>
      <c r="DP1" s="83" t="s">
        <v>58</v>
      </c>
      <c r="DQ1" s="84"/>
      <c r="DR1" s="82"/>
      <c r="DU1" s="83" t="s">
        <v>59</v>
      </c>
      <c r="DV1" s="84" t="s">
        <v>60</v>
      </c>
      <c r="DW1" s="82"/>
      <c r="DZ1" s="83" t="s">
        <v>61</v>
      </c>
      <c r="EA1" s="84"/>
      <c r="EB1" s="82"/>
      <c r="EC1" s="82"/>
      <c r="ED1" s="82"/>
      <c r="EG1" s="83" t="s">
        <v>62</v>
      </c>
      <c r="EH1" s="84" t="s">
        <v>63</v>
      </c>
      <c r="EI1" s="82"/>
      <c r="EL1" s="83" t="s">
        <v>64</v>
      </c>
      <c r="EM1" s="84"/>
      <c r="EN1" s="82"/>
      <c r="EQ1" s="83" t="s">
        <v>44</v>
      </c>
      <c r="ER1" s="82"/>
      <c r="ES1" s="82"/>
      <c r="ET1" s="82"/>
      <c r="EW1" s="83" t="s">
        <v>43</v>
      </c>
      <c r="EX1" s="82"/>
      <c r="EY1" s="82"/>
      <c r="EZ1" s="82"/>
      <c r="FC1" s="83" t="s">
        <v>65</v>
      </c>
      <c r="FD1" s="82"/>
      <c r="FE1" s="82"/>
      <c r="FH1" s="83" t="s">
        <v>66</v>
      </c>
      <c r="FI1" s="84"/>
      <c r="FJ1" s="82"/>
      <c r="FM1" s="83" t="s">
        <v>67</v>
      </c>
      <c r="FN1" s="84"/>
      <c r="FO1" s="82"/>
      <c r="FR1" s="83" t="s">
        <v>68</v>
      </c>
      <c r="FS1" s="84"/>
      <c r="FT1" s="82"/>
      <c r="FW1" s="83" t="s">
        <v>2</v>
      </c>
      <c r="FX1" s="84"/>
      <c r="FY1" s="82"/>
      <c r="GB1" s="83" t="s">
        <v>69</v>
      </c>
      <c r="GC1" s="84"/>
      <c r="GD1" s="82"/>
    </row>
    <row r="2" customFormat="false" ht="14.25" hidden="false" customHeight="false" outlineLevel="0" collapsed="false">
      <c r="A2" s="85" t="n">
        <f aca="true">NOW()</f>
        <v>45926.9851470829</v>
      </c>
      <c r="B2" s="85"/>
      <c r="C2" s="85"/>
      <c r="D2" s="85"/>
      <c r="E2" s="85"/>
      <c r="F2" s="85"/>
      <c r="H2" s="86" t="s">
        <v>70</v>
      </c>
      <c r="N2" s="87" t="s">
        <v>71</v>
      </c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J2" s="0"/>
      <c r="AL2" s="88"/>
      <c r="AM2" s="88"/>
      <c r="AN2" s="88"/>
      <c r="AO2" s="88"/>
      <c r="AP2" s="88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89"/>
      <c r="BJ2" s="89"/>
      <c r="BK2" s="0"/>
      <c r="BM2" s="0"/>
      <c r="BN2" s="0"/>
      <c r="BO2" s="0"/>
      <c r="CA2" s="90"/>
      <c r="CB2" s="90" t="n">
        <v>36617</v>
      </c>
      <c r="CC2" s="91"/>
      <c r="CD2" s="92" t="s">
        <v>72</v>
      </c>
      <c r="CE2" s="93" t="n">
        <v>36831</v>
      </c>
      <c r="CF2" s="90" t="n">
        <v>36982</v>
      </c>
      <c r="CG2" s="90" t="n">
        <v>36831</v>
      </c>
      <c r="CH2" s="90" t="n">
        <v>36831</v>
      </c>
      <c r="CI2" s="90" t="n">
        <v>36708</v>
      </c>
      <c r="CJ2" s="90" t="n">
        <v>36770</v>
      </c>
      <c r="CK2" s="90" t="n">
        <v>36708</v>
      </c>
      <c r="CL2" s="90" t="n">
        <v>37196</v>
      </c>
      <c r="CM2" s="90" t="n">
        <v>36831</v>
      </c>
      <c r="CO2" s="91"/>
      <c r="CP2" s="92" t="s">
        <v>72</v>
      </c>
      <c r="CQ2" s="90" t="n">
        <v>36831</v>
      </c>
      <c r="CR2" s="90" t="n">
        <v>36861</v>
      </c>
      <c r="CS2" s="90" t="n">
        <v>36678</v>
      </c>
      <c r="CT2" s="90" t="n">
        <v>36678</v>
      </c>
      <c r="CU2" s="90" t="n">
        <v>36678</v>
      </c>
      <c r="CV2" s="90" t="n">
        <v>36678</v>
      </c>
      <c r="CW2" s="90" t="n">
        <v>36678</v>
      </c>
      <c r="CX2" s="90" t="n">
        <v>36678</v>
      </c>
      <c r="DA2" s="92" t="s">
        <v>72</v>
      </c>
      <c r="DB2" s="90" t="n">
        <v>36831</v>
      </c>
      <c r="DC2" s="90" t="n">
        <v>39753</v>
      </c>
      <c r="DE2" s="91"/>
      <c r="DF2" s="92" t="s">
        <v>72</v>
      </c>
      <c r="DG2" s="90" t="n">
        <v>36831</v>
      </c>
      <c r="DH2" s="90" t="n">
        <v>36617</v>
      </c>
      <c r="DK2" s="92" t="s">
        <v>72</v>
      </c>
      <c r="DL2" s="90" t="n">
        <v>36617</v>
      </c>
      <c r="DM2" s="90" t="n">
        <v>36586</v>
      </c>
      <c r="DO2" s="91"/>
      <c r="DP2" s="92" t="s">
        <v>72</v>
      </c>
      <c r="DQ2" s="90" t="n">
        <v>36647</v>
      </c>
      <c r="DR2" s="90" t="n">
        <v>36831</v>
      </c>
      <c r="DU2" s="92" t="s">
        <v>72</v>
      </c>
      <c r="DV2" s="90" t="n">
        <v>36678</v>
      </c>
      <c r="DW2" s="90" t="n">
        <v>36617</v>
      </c>
      <c r="DZ2" s="92" t="s">
        <v>72</v>
      </c>
      <c r="EA2" s="90" t="n">
        <v>36831</v>
      </c>
      <c r="EB2" s="90" t="n">
        <v>36708</v>
      </c>
      <c r="EC2" s="90" t="n">
        <v>36678</v>
      </c>
      <c r="ED2" s="90" t="n">
        <v>36678</v>
      </c>
      <c r="EF2" s="91"/>
      <c r="EG2" s="92" t="s">
        <v>72</v>
      </c>
      <c r="EH2" s="90" t="n">
        <v>36678</v>
      </c>
      <c r="EI2" s="90" t="n">
        <v>37196</v>
      </c>
      <c r="EK2" s="91"/>
      <c r="EL2" s="92" t="s">
        <v>72</v>
      </c>
      <c r="EM2" s="90" t="n">
        <v>36831</v>
      </c>
      <c r="EN2" s="90" t="n">
        <v>36069</v>
      </c>
      <c r="EQ2" s="92" t="s">
        <v>72</v>
      </c>
      <c r="ER2" s="90" t="n">
        <v>36708</v>
      </c>
      <c r="ES2" s="90" t="n">
        <v>36982</v>
      </c>
      <c r="ET2" s="93" t="n">
        <v>37196</v>
      </c>
      <c r="EV2" s="91"/>
      <c r="EW2" s="92" t="s">
        <v>72</v>
      </c>
      <c r="EX2" s="90" t="n">
        <v>36831</v>
      </c>
      <c r="EY2" s="90" t="n">
        <v>36800</v>
      </c>
      <c r="EZ2" s="90" t="n">
        <v>36708</v>
      </c>
      <c r="FB2" s="91"/>
      <c r="FC2" s="92" t="s">
        <v>72</v>
      </c>
      <c r="FD2" s="90" t="n">
        <v>36678</v>
      </c>
      <c r="FE2" s="90" t="n">
        <v>36281</v>
      </c>
      <c r="FH2" s="92" t="s">
        <v>72</v>
      </c>
      <c r="FI2" s="90" t="n">
        <v>36708</v>
      </c>
      <c r="FJ2" s="90" t="n">
        <v>36800</v>
      </c>
      <c r="FL2" s="91"/>
      <c r="FM2" s="92" t="s">
        <v>72</v>
      </c>
      <c r="FN2" s="90" t="n">
        <v>36982</v>
      </c>
      <c r="FO2" s="90" t="n">
        <v>36130</v>
      </c>
      <c r="FQ2" s="91"/>
      <c r="FR2" s="92" t="s">
        <v>72</v>
      </c>
      <c r="FS2" s="90" t="n">
        <v>36831</v>
      </c>
      <c r="FT2" s="90" t="n">
        <v>35886</v>
      </c>
      <c r="FV2" s="91"/>
      <c r="FW2" s="92" t="s">
        <v>72</v>
      </c>
      <c r="FX2" s="90" t="n">
        <v>36831</v>
      </c>
      <c r="FY2" s="90" t="n">
        <v>36831</v>
      </c>
      <c r="GB2" s="92" t="s">
        <v>72</v>
      </c>
      <c r="GC2" s="90" t="n">
        <v>36831</v>
      </c>
      <c r="GD2" s="90" t="n">
        <v>35886</v>
      </c>
      <c r="GK2" s="91"/>
    </row>
    <row r="3" customFormat="false" ht="15.75" hidden="false" customHeight="true" outlineLevel="0" collapsed="false">
      <c r="A3" s="94"/>
      <c r="B3" s="95"/>
      <c r="C3" s="96"/>
      <c r="D3" s="97"/>
      <c r="E3" s="98"/>
      <c r="F3" s="99"/>
      <c r="G3" s="100"/>
      <c r="H3" s="101"/>
      <c r="I3" s="99" t="s">
        <v>73</v>
      </c>
      <c r="J3" s="99" t="s">
        <v>74</v>
      </c>
      <c r="K3" s="102"/>
      <c r="L3" s="103"/>
      <c r="N3" s="104" t="s">
        <v>75</v>
      </c>
      <c r="O3" s="99" t="s">
        <v>75</v>
      </c>
      <c r="P3" s="105" t="s">
        <v>75</v>
      </c>
      <c r="Q3" s="99"/>
      <c r="R3" s="99" t="s">
        <v>76</v>
      </c>
      <c r="S3" s="106" t="s">
        <v>75</v>
      </c>
      <c r="T3" s="105" t="s">
        <v>77</v>
      </c>
      <c r="U3" s="99" t="s">
        <v>78</v>
      </c>
      <c r="V3" s="106" t="s">
        <v>78</v>
      </c>
      <c r="W3" s="99" t="s">
        <v>78</v>
      </c>
      <c r="X3" s="99" t="s">
        <v>78</v>
      </c>
      <c r="Y3" s="99" t="s">
        <v>78</v>
      </c>
      <c r="Z3" s="104" t="s">
        <v>78</v>
      </c>
      <c r="AA3" s="107" t="s">
        <v>78</v>
      </c>
      <c r="AB3" s="99" t="s">
        <v>78</v>
      </c>
      <c r="AC3" s="99" t="s">
        <v>78</v>
      </c>
      <c r="AD3" s="107" t="s">
        <v>79</v>
      </c>
      <c r="AE3" s="103"/>
      <c r="AG3" s="108" t="s">
        <v>13</v>
      </c>
      <c r="AI3" s="108" t="s">
        <v>80</v>
      </c>
      <c r="AK3" s="109"/>
      <c r="CA3" s="90"/>
      <c r="CB3" s="90" t="n">
        <v>36617</v>
      </c>
      <c r="CC3" s="110"/>
      <c r="CD3" s="111" t="s">
        <v>81</v>
      </c>
      <c r="CE3" s="93" t="n">
        <v>36951</v>
      </c>
      <c r="CF3" s="90" t="n">
        <v>37165</v>
      </c>
      <c r="CG3" s="90" t="n">
        <v>36951</v>
      </c>
      <c r="CH3" s="90" t="n">
        <v>36951</v>
      </c>
      <c r="CI3" s="90" t="n">
        <v>36708</v>
      </c>
      <c r="CJ3" s="90" t="n">
        <v>36770</v>
      </c>
      <c r="CK3" s="90" t="n">
        <v>36800</v>
      </c>
      <c r="CL3" s="90" t="n">
        <v>37316</v>
      </c>
      <c r="CM3" s="90" t="n">
        <v>36951</v>
      </c>
      <c r="CO3" s="110"/>
      <c r="CP3" s="111" t="s">
        <v>81</v>
      </c>
      <c r="CQ3" s="90" t="n">
        <v>36951</v>
      </c>
      <c r="CR3" s="90" t="n">
        <v>36923</v>
      </c>
      <c r="CS3" s="90" t="n">
        <v>36678</v>
      </c>
      <c r="CT3" s="90" t="n">
        <v>36678</v>
      </c>
      <c r="CU3" s="90" t="n">
        <v>36678</v>
      </c>
      <c r="CV3" s="90" t="n">
        <v>36678</v>
      </c>
      <c r="CW3" s="90" t="n">
        <v>36678</v>
      </c>
      <c r="CX3" s="90" t="n">
        <v>36800</v>
      </c>
      <c r="CY3" s="0"/>
      <c r="DA3" s="111" t="s">
        <v>81</v>
      </c>
      <c r="DB3" s="90" t="n">
        <v>36951</v>
      </c>
      <c r="DC3" s="90" t="n">
        <v>38777</v>
      </c>
      <c r="DE3" s="110"/>
      <c r="DF3" s="111" t="s">
        <v>81</v>
      </c>
      <c r="DG3" s="90" t="n">
        <v>36951</v>
      </c>
      <c r="DH3" s="90" t="n">
        <v>38412</v>
      </c>
      <c r="DK3" s="111" t="s">
        <v>81</v>
      </c>
      <c r="DL3" s="90" t="n">
        <v>36617</v>
      </c>
      <c r="DM3" s="90" t="n">
        <v>36586</v>
      </c>
      <c r="DO3" s="110"/>
      <c r="DP3" s="111" t="s">
        <v>81</v>
      </c>
      <c r="DQ3" s="90" t="n">
        <v>36647</v>
      </c>
      <c r="DR3" s="90" t="n">
        <v>36951</v>
      </c>
      <c r="DU3" s="111" t="s">
        <v>81</v>
      </c>
      <c r="DV3" s="90" t="n">
        <v>36678</v>
      </c>
      <c r="DW3" s="90" t="n">
        <v>36617</v>
      </c>
      <c r="DZ3" s="111" t="s">
        <v>81</v>
      </c>
      <c r="EA3" s="90" t="n">
        <v>36951</v>
      </c>
      <c r="EB3" s="90" t="n">
        <v>36708</v>
      </c>
      <c r="EC3" s="90" t="n">
        <v>36678</v>
      </c>
      <c r="ED3" s="90" t="n">
        <v>36678</v>
      </c>
      <c r="EF3" s="110"/>
      <c r="EG3" s="111" t="s">
        <v>81</v>
      </c>
      <c r="EH3" s="90" t="n">
        <v>36678</v>
      </c>
      <c r="EI3" s="90" t="n">
        <v>37316</v>
      </c>
      <c r="EK3" s="110"/>
      <c r="EL3" s="111" t="s">
        <v>81</v>
      </c>
      <c r="EM3" s="90" t="n">
        <v>36951</v>
      </c>
      <c r="EN3" s="90" t="n">
        <v>36069</v>
      </c>
      <c r="EQ3" s="111" t="s">
        <v>81</v>
      </c>
      <c r="ER3" s="90" t="n">
        <v>36708</v>
      </c>
      <c r="ES3" s="90" t="n">
        <v>37165</v>
      </c>
      <c r="ET3" s="93" t="n">
        <v>37316</v>
      </c>
      <c r="EV3" s="110"/>
      <c r="EW3" s="111" t="s">
        <v>81</v>
      </c>
      <c r="EX3" s="90" t="n">
        <v>36951</v>
      </c>
      <c r="EY3" s="90" t="n">
        <v>36800</v>
      </c>
      <c r="EZ3" s="90" t="n">
        <v>36800</v>
      </c>
      <c r="FB3" s="110"/>
      <c r="FC3" s="111" t="s">
        <v>81</v>
      </c>
      <c r="FD3" s="90" t="n">
        <v>36800</v>
      </c>
      <c r="FE3" s="90" t="n">
        <v>36464</v>
      </c>
      <c r="FH3" s="111" t="s">
        <v>81</v>
      </c>
      <c r="FI3" s="90" t="n">
        <v>36800</v>
      </c>
      <c r="FJ3" s="90" t="n">
        <v>36800</v>
      </c>
      <c r="FL3" s="110"/>
      <c r="FM3" s="111" t="s">
        <v>81</v>
      </c>
      <c r="FN3" s="90" t="n">
        <v>37165</v>
      </c>
      <c r="FO3" s="90" t="n">
        <v>36160</v>
      </c>
      <c r="FQ3" s="110"/>
      <c r="FR3" s="111" t="s">
        <v>81</v>
      </c>
      <c r="FS3" s="90" t="n">
        <v>36951</v>
      </c>
      <c r="FT3" s="90" t="n">
        <v>35915</v>
      </c>
      <c r="FV3" s="110"/>
      <c r="FW3" s="111" t="s">
        <v>81</v>
      </c>
      <c r="FX3" s="90" t="n">
        <v>36951</v>
      </c>
      <c r="FY3" s="90" t="n">
        <v>36951</v>
      </c>
      <c r="GB3" s="111" t="s">
        <v>81</v>
      </c>
      <c r="GC3" s="90" t="n">
        <v>36951</v>
      </c>
      <c r="GD3" s="90" t="n">
        <v>35915</v>
      </c>
      <c r="GK3" s="110"/>
    </row>
    <row r="4" customFormat="false" ht="15.75" hidden="false" customHeight="true" outlineLevel="0" collapsed="false">
      <c r="A4" s="112"/>
      <c r="B4" s="113" t="s">
        <v>2</v>
      </c>
      <c r="C4" s="114" t="s">
        <v>82</v>
      </c>
      <c r="D4" s="115" t="s">
        <v>83</v>
      </c>
      <c r="E4" s="116" t="s">
        <v>59</v>
      </c>
      <c r="F4" s="117" t="s">
        <v>84</v>
      </c>
      <c r="G4" s="117" t="s">
        <v>53</v>
      </c>
      <c r="H4" s="117" t="s">
        <v>56</v>
      </c>
      <c r="I4" s="117" t="s">
        <v>54</v>
      </c>
      <c r="J4" s="117" t="s">
        <v>5</v>
      </c>
      <c r="K4" s="118" t="s">
        <v>85</v>
      </c>
      <c r="L4" s="119" t="s">
        <v>40</v>
      </c>
      <c r="N4" s="120" t="s">
        <v>53</v>
      </c>
      <c r="O4" s="117" t="s">
        <v>52</v>
      </c>
      <c r="P4" s="121" t="s">
        <v>85</v>
      </c>
      <c r="Q4" s="117" t="s">
        <v>86</v>
      </c>
      <c r="R4" s="117" t="s">
        <v>87</v>
      </c>
      <c r="S4" s="122" t="s">
        <v>88</v>
      </c>
      <c r="T4" s="121" t="s">
        <v>43</v>
      </c>
      <c r="U4" s="117" t="s">
        <v>89</v>
      </c>
      <c r="V4" s="122" t="s">
        <v>90</v>
      </c>
      <c r="W4" s="117" t="s">
        <v>67</v>
      </c>
      <c r="X4" s="117" t="s">
        <v>66</v>
      </c>
      <c r="Y4" s="117" t="s">
        <v>91</v>
      </c>
      <c r="Z4" s="120" t="s">
        <v>92</v>
      </c>
      <c r="AA4" s="118" t="s">
        <v>93</v>
      </c>
      <c r="AB4" s="117" t="s">
        <v>94</v>
      </c>
      <c r="AC4" s="117" t="s">
        <v>95</v>
      </c>
      <c r="AD4" s="118" t="s">
        <v>69</v>
      </c>
      <c r="AE4" s="119" t="s">
        <v>40</v>
      </c>
      <c r="AG4" s="119" t="s">
        <v>41</v>
      </c>
      <c r="AI4" s="119" t="s">
        <v>96</v>
      </c>
      <c r="AL4" s="123"/>
      <c r="AM4" s="124"/>
      <c r="AN4" s="124"/>
      <c r="AO4" s="125"/>
      <c r="AP4" s="126"/>
      <c r="AQ4" s="125"/>
      <c r="AR4" s="126"/>
      <c r="AS4" s="125"/>
      <c r="AT4" s="126"/>
      <c r="AU4" s="125"/>
      <c r="AV4" s="126"/>
      <c r="AW4" s="126"/>
      <c r="AX4" s="127"/>
      <c r="AY4" s="0"/>
      <c r="AZ4" s="128"/>
      <c r="BA4" s="129"/>
      <c r="BB4" s="129"/>
      <c r="BC4" s="129"/>
      <c r="BD4" s="129"/>
      <c r="BE4" s="129"/>
      <c r="BF4" s="129"/>
      <c r="BG4" s="129"/>
      <c r="BH4" s="130"/>
      <c r="BI4" s="89"/>
      <c r="BJ4" s="131"/>
      <c r="BK4" s="132"/>
      <c r="BL4" s="133"/>
      <c r="BQ4" s="8" t="s">
        <v>40</v>
      </c>
      <c r="BR4" s="8"/>
      <c r="BZ4" s="134" t="n">
        <f aca="false">SUM(BZ6:BZ106)</f>
        <v>0</v>
      </c>
      <c r="CA4" s="135"/>
      <c r="CB4" s="135"/>
      <c r="CC4" s="136"/>
      <c r="CD4" s="92" t="s">
        <v>97</v>
      </c>
      <c r="CE4" s="135"/>
      <c r="CF4" s="135"/>
      <c r="CG4" s="135"/>
      <c r="CH4" s="135"/>
      <c r="CI4" s="135"/>
      <c r="CJ4" s="135"/>
      <c r="CK4" s="135"/>
      <c r="CL4" s="135"/>
      <c r="CM4" s="135"/>
      <c r="CN4" s="137" t="s">
        <v>98</v>
      </c>
      <c r="CO4" s="136"/>
      <c r="CP4" s="92" t="s">
        <v>97</v>
      </c>
      <c r="CQ4" s="135"/>
      <c r="CR4" s="135"/>
      <c r="CS4" s="135"/>
      <c r="CT4" s="135"/>
      <c r="CU4" s="135"/>
      <c r="CV4" s="135"/>
      <c r="CW4" s="135"/>
      <c r="CX4" s="135"/>
      <c r="CY4" s="137" t="s">
        <v>98</v>
      </c>
      <c r="DA4" s="92" t="s">
        <v>97</v>
      </c>
      <c r="DB4" s="135"/>
      <c r="DC4" s="135"/>
      <c r="DD4" s="137" t="s">
        <v>98</v>
      </c>
      <c r="DE4" s="136"/>
      <c r="DF4" s="92" t="s">
        <v>97</v>
      </c>
      <c r="DG4" s="135"/>
      <c r="DH4" s="135"/>
      <c r="DI4" s="137" t="s">
        <v>98</v>
      </c>
      <c r="DK4" s="92" t="s">
        <v>97</v>
      </c>
      <c r="DL4" s="135"/>
      <c r="DM4" s="135"/>
      <c r="DN4" s="137" t="s">
        <v>98</v>
      </c>
      <c r="DO4" s="136"/>
      <c r="DP4" s="92" t="s">
        <v>97</v>
      </c>
      <c r="DQ4" s="135"/>
      <c r="DR4" s="135"/>
      <c r="DS4" s="137" t="s">
        <v>98</v>
      </c>
      <c r="DT4" s="137"/>
      <c r="DU4" s="92" t="s">
        <v>97</v>
      </c>
      <c r="DV4" s="135"/>
      <c r="DW4" s="135"/>
      <c r="DX4" s="137" t="s">
        <v>98</v>
      </c>
      <c r="DY4" s="137"/>
      <c r="DZ4" s="92" t="s">
        <v>97</v>
      </c>
      <c r="EA4" s="135"/>
      <c r="EB4" s="135"/>
      <c r="EC4" s="135"/>
      <c r="ED4" s="135"/>
      <c r="EE4" s="137" t="s">
        <v>98</v>
      </c>
      <c r="EF4" s="136"/>
      <c r="EG4" s="92" t="s">
        <v>97</v>
      </c>
      <c r="EH4" s="135"/>
      <c r="EI4" s="135"/>
      <c r="EJ4" s="137" t="s">
        <v>98</v>
      </c>
      <c r="EK4" s="136"/>
      <c r="EL4" s="92" t="s">
        <v>97</v>
      </c>
      <c r="EM4" s="135"/>
      <c r="EN4" s="135"/>
      <c r="EO4" s="137" t="s">
        <v>98</v>
      </c>
      <c r="EP4" s="137"/>
      <c r="EQ4" s="92" t="s">
        <v>97</v>
      </c>
      <c r="ER4" s="135" t="n">
        <v>0</v>
      </c>
      <c r="ES4" s="135"/>
      <c r="ET4" s="135"/>
      <c r="EU4" s="137" t="s">
        <v>98</v>
      </c>
      <c r="EV4" s="136"/>
      <c r="EW4" s="92" t="s">
        <v>97</v>
      </c>
      <c r="EX4" s="135"/>
      <c r="EY4" s="135"/>
      <c r="EZ4" s="135"/>
      <c r="FA4" s="137" t="s">
        <v>98</v>
      </c>
      <c r="FB4" s="136"/>
      <c r="FC4" s="92" t="s">
        <v>97</v>
      </c>
      <c r="FD4" s="135"/>
      <c r="FE4" s="135"/>
      <c r="FF4" s="137" t="s">
        <v>98</v>
      </c>
      <c r="FH4" s="92" t="s">
        <v>97</v>
      </c>
      <c r="FI4" s="135"/>
      <c r="FJ4" s="135"/>
      <c r="FK4" s="137" t="s">
        <v>98</v>
      </c>
      <c r="FL4" s="136"/>
      <c r="FM4" s="92" t="s">
        <v>97</v>
      </c>
      <c r="FN4" s="135"/>
      <c r="FO4" s="135"/>
      <c r="FP4" s="137" t="s">
        <v>98</v>
      </c>
      <c r="FQ4" s="136"/>
      <c r="FR4" s="92" t="s">
        <v>97</v>
      </c>
      <c r="FS4" s="135"/>
      <c r="FT4" s="135"/>
      <c r="FU4" s="137" t="s">
        <v>98</v>
      </c>
      <c r="FV4" s="136"/>
      <c r="FW4" s="92" t="s">
        <v>97</v>
      </c>
      <c r="FX4" s="135"/>
      <c r="FY4" s="135"/>
      <c r="FZ4" s="137" t="s">
        <v>98</v>
      </c>
      <c r="GB4" s="92" t="s">
        <v>97</v>
      </c>
      <c r="GC4" s="135"/>
      <c r="GD4" s="135"/>
      <c r="GE4" s="137" t="s">
        <v>98</v>
      </c>
      <c r="GK4" s="136"/>
    </row>
    <row r="5" customFormat="false" ht="15" hidden="false" customHeight="false" outlineLevel="0" collapsed="false">
      <c r="A5" s="138"/>
      <c r="B5" s="138"/>
      <c r="C5" s="138"/>
      <c r="D5" s="138"/>
      <c r="E5" s="139"/>
      <c r="F5" s="139"/>
      <c r="G5" s="139"/>
      <c r="H5" s="46"/>
      <c r="I5" s="46"/>
      <c r="J5" s="46"/>
      <c r="K5" s="46"/>
      <c r="L5" s="140"/>
      <c r="N5" s="46"/>
      <c r="O5" s="46"/>
      <c r="P5" s="46"/>
      <c r="Q5" s="46"/>
      <c r="R5" s="46"/>
      <c r="S5" s="141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142"/>
      <c r="AL5" s="143"/>
      <c r="AM5" s="144" t="s">
        <v>99</v>
      </c>
      <c r="AN5" s="145"/>
      <c r="AO5" s="146" t="s">
        <v>3</v>
      </c>
      <c r="AP5" s="145"/>
      <c r="AQ5" s="146" t="s">
        <v>4</v>
      </c>
      <c r="AR5" s="145"/>
      <c r="AS5" s="146" t="s">
        <v>5</v>
      </c>
      <c r="AT5" s="145"/>
      <c r="AU5" s="146" t="s">
        <v>6</v>
      </c>
      <c r="AV5" s="145"/>
      <c r="AW5" s="147" t="s">
        <v>100</v>
      </c>
      <c r="AX5" s="148"/>
      <c r="AY5" s="0"/>
      <c r="AZ5" s="149"/>
      <c r="BA5" s="150" t="s">
        <v>9</v>
      </c>
      <c r="BB5" s="151"/>
      <c r="BC5" s="150" t="s">
        <v>10</v>
      </c>
      <c r="BD5" s="152"/>
      <c r="BE5" s="153" t="s">
        <v>11</v>
      </c>
      <c r="BF5" s="152"/>
      <c r="BG5" s="153" t="s">
        <v>101</v>
      </c>
      <c r="BH5" s="152"/>
      <c r="BI5" s="154"/>
      <c r="BJ5" s="56"/>
      <c r="BK5" s="155" t="s">
        <v>40</v>
      </c>
      <c r="BL5" s="156"/>
      <c r="BQ5" s="157" t="s">
        <v>102</v>
      </c>
      <c r="BR5" s="157" t="s">
        <v>38</v>
      </c>
      <c r="BS5" s="157" t="s">
        <v>103</v>
      </c>
      <c r="BT5" s="157" t="s">
        <v>104</v>
      </c>
      <c r="BU5" s="157" t="s">
        <v>104</v>
      </c>
      <c r="BV5" s="157" t="s">
        <v>105</v>
      </c>
      <c r="BW5" s="157" t="s">
        <v>103</v>
      </c>
      <c r="BZ5" s="158" t="s">
        <v>98</v>
      </c>
      <c r="CA5" s="159"/>
      <c r="CB5" s="159" t="n">
        <f aca="false">SUM(CB6:CB180)</f>
        <v>0</v>
      </c>
      <c r="CC5" s="91"/>
      <c r="CD5" s="160"/>
      <c r="CE5" s="159" t="n">
        <f aca="false">SUM(CE6:CE180)</f>
        <v>0</v>
      </c>
      <c r="CF5" s="159" t="n">
        <f aca="false">SUM(CF6:CF180)</f>
        <v>0</v>
      </c>
      <c r="CG5" s="159" t="n">
        <f aca="false">SUM(CG6:CG180)</f>
        <v>0</v>
      </c>
      <c r="CH5" s="159" t="n">
        <f aca="false">SUM(CH6:CH180)</f>
        <v>0</v>
      </c>
      <c r="CI5" s="159" t="n">
        <f aca="false">SUM(CI6:CI180)</f>
        <v>0</v>
      </c>
      <c r="CJ5" s="159" t="n">
        <f aca="false">SUM(CJ6:CJ180)</f>
        <v>0</v>
      </c>
      <c r="CK5" s="159" t="n">
        <f aca="false">SUM(CK6:CK180)</f>
        <v>0</v>
      </c>
      <c r="CL5" s="159" t="n">
        <f aca="false">SUM(CL6:CL180)</f>
        <v>0</v>
      </c>
      <c r="CM5" s="159" t="n">
        <f aca="false">SUM(CM6:CM180)</f>
        <v>0</v>
      </c>
      <c r="CN5" s="159" t="n">
        <f aca="false">SUM(CN6:CN180)</f>
        <v>0</v>
      </c>
      <c r="CO5" s="91"/>
      <c r="CP5" s="160"/>
      <c r="CQ5" s="159" t="n">
        <f aca="false">SUM(CQ6:CQ180)</f>
        <v>0</v>
      </c>
      <c r="CR5" s="159" t="n">
        <f aca="false">SUM(CR6:CR180)</f>
        <v>0</v>
      </c>
      <c r="CS5" s="159" t="n">
        <f aca="false">SUM(CS6:CS180)</f>
        <v>0</v>
      </c>
      <c r="CT5" s="159" t="n">
        <f aca="false">SUM(CT6:CT180)</f>
        <v>0</v>
      </c>
      <c r="CU5" s="159" t="n">
        <f aca="false">SUM(CU6:CU180)</f>
        <v>0</v>
      </c>
      <c r="CV5" s="159" t="n">
        <f aca="false">SUM(CV6:CV180)</f>
        <v>0</v>
      </c>
      <c r="CW5" s="159" t="n">
        <f aca="false">SUM(CW6:CW180)</f>
        <v>0</v>
      </c>
      <c r="CX5" s="159" t="n">
        <f aca="false">SUM(CX6:CX180)</f>
        <v>0</v>
      </c>
      <c r="CY5" s="159" t="n">
        <f aca="false">SUM(CY6:CY180)</f>
        <v>0</v>
      </c>
      <c r="DA5" s="160"/>
      <c r="DB5" s="159" t="n">
        <f aca="false">SUM(DB6:DB180)</f>
        <v>0</v>
      </c>
      <c r="DC5" s="159" t="n">
        <f aca="false">SUM(DC6:DC180)</f>
        <v>0</v>
      </c>
      <c r="DD5" s="159" t="n">
        <f aca="false">SUM(DD6:DD180)</f>
        <v>0</v>
      </c>
      <c r="DE5" s="91"/>
      <c r="DF5" s="160"/>
      <c r="DG5" s="159" t="n">
        <f aca="false">SUM(DG6:DG180)</f>
        <v>0</v>
      </c>
      <c r="DH5" s="159" t="n">
        <f aca="false">SUM(DH6:DH180)</f>
        <v>0</v>
      </c>
      <c r="DI5" s="159" t="n">
        <f aca="false">SUM(DI6:DI180)</f>
        <v>0</v>
      </c>
      <c r="DK5" s="160"/>
      <c r="DL5" s="159" t="n">
        <f aca="false">SUM(DL6:DL180)</f>
        <v>0</v>
      </c>
      <c r="DM5" s="159" t="n">
        <f aca="false">SUM(DM6:DM180)</f>
        <v>0</v>
      </c>
      <c r="DN5" s="159" t="n">
        <f aca="false">SUM(DN6:DN180)</f>
        <v>0</v>
      </c>
      <c r="DO5" s="91"/>
      <c r="DP5" s="160"/>
      <c r="DQ5" s="159" t="n">
        <f aca="false">SUM(DQ6:DQ180)</f>
        <v>0</v>
      </c>
      <c r="DR5" s="159" t="n">
        <f aca="false">SUM(DR6:DR180)</f>
        <v>0</v>
      </c>
      <c r="DS5" s="159" t="n">
        <f aca="false">SUM(DS6:DS180)</f>
        <v>0</v>
      </c>
      <c r="DT5" s="159"/>
      <c r="DU5" s="160"/>
      <c r="DV5" s="159" t="n">
        <f aca="false">SUM(DV6:DV180)</f>
        <v>0</v>
      </c>
      <c r="DW5" s="159" t="n">
        <f aca="false">SUM(DW6:DW180)</f>
        <v>0</v>
      </c>
      <c r="DX5" s="159" t="n">
        <f aca="false">SUM(DX6:DX180)</f>
        <v>0</v>
      </c>
      <c r="DY5" s="159"/>
      <c r="DZ5" s="160"/>
      <c r="EA5" s="159" t="n">
        <f aca="false">SUM(EA6:EA180)</f>
        <v>0</v>
      </c>
      <c r="EB5" s="159" t="n">
        <f aca="false">SUM(EB6:EB180)</f>
        <v>0</v>
      </c>
      <c r="EC5" s="159" t="n">
        <f aca="false">SUM(EC6:EC180)</f>
        <v>0</v>
      </c>
      <c r="ED5" s="159" t="n">
        <f aca="false">SUM(ED6:ED180)</f>
        <v>0</v>
      </c>
      <c r="EE5" s="159" t="n">
        <f aca="false">SUM(EE6:EE180)</f>
        <v>0</v>
      </c>
      <c r="EF5" s="91"/>
      <c r="EG5" s="160"/>
      <c r="EH5" s="159" t="n">
        <f aca="false">SUM(EH6:EH180)</f>
        <v>0</v>
      </c>
      <c r="EI5" s="159" t="n">
        <f aca="false">SUM(EI6:EI180)</f>
        <v>0</v>
      </c>
      <c r="EJ5" s="159" t="n">
        <f aca="false">SUM(EJ6:EJ180)</f>
        <v>0</v>
      </c>
      <c r="EK5" s="91"/>
      <c r="EL5" s="160"/>
      <c r="EM5" s="159" t="n">
        <f aca="false">SUM(EM6:EM180)</f>
        <v>0</v>
      </c>
      <c r="EN5" s="159" t="n">
        <f aca="false">SUM(EN6:EN180)</f>
        <v>0</v>
      </c>
      <c r="EO5" s="159" t="n">
        <f aca="false">SUM(EO6:EO180)</f>
        <v>0</v>
      </c>
      <c r="EP5" s="159"/>
      <c r="EQ5" s="160"/>
      <c r="ER5" s="159" t="n">
        <f aca="false">SUM(ER6:ER180)</f>
        <v>0</v>
      </c>
      <c r="ES5" s="159" t="n">
        <f aca="false">SUM(ES6:ES180)</f>
        <v>0</v>
      </c>
      <c r="ET5" s="159" t="n">
        <f aca="false">SUM(ET6:ET180)</f>
        <v>0</v>
      </c>
      <c r="EU5" s="159" t="n">
        <f aca="false">SUM(EU6:EU180)</f>
        <v>0</v>
      </c>
      <c r="EV5" s="91"/>
      <c r="EW5" s="160"/>
      <c r="EX5" s="159" t="n">
        <f aca="false">SUM(EX6:EX180)</f>
        <v>0</v>
      </c>
      <c r="EY5" s="159" t="n">
        <f aca="false">SUM(EY6:EY180)</f>
        <v>0</v>
      </c>
      <c r="EZ5" s="159" t="n">
        <f aca="false">SUM(EZ6:EZ180)</f>
        <v>0</v>
      </c>
      <c r="FA5" s="159" t="n">
        <f aca="false">SUM(FA6:FA180)</f>
        <v>0</v>
      </c>
      <c r="FB5" s="91"/>
      <c r="FC5" s="160"/>
      <c r="FD5" s="159" t="n">
        <f aca="false">SUM(FD6:FD180)</f>
        <v>0</v>
      </c>
      <c r="FE5" s="159" t="n">
        <f aca="false">SUM(FE6:FE180)</f>
        <v>0</v>
      </c>
      <c r="FF5" s="159" t="n">
        <f aca="false">SUM(FF6:FF180)</f>
        <v>0</v>
      </c>
      <c r="FH5" s="160"/>
      <c r="FI5" s="159" t="n">
        <f aca="false">SUM(FI6:FI180)</f>
        <v>0</v>
      </c>
      <c r="FJ5" s="159" t="n">
        <f aca="false">SUM(FJ6:FJ180)</f>
        <v>0</v>
      </c>
      <c r="FK5" s="159" t="n">
        <f aca="false">SUM(FK6:FK180)</f>
        <v>0</v>
      </c>
      <c r="FL5" s="91"/>
      <c r="FM5" s="160"/>
      <c r="FN5" s="159" t="n">
        <f aca="false">SUM(FN6:FN180)</f>
        <v>0</v>
      </c>
      <c r="FO5" s="159" t="n">
        <f aca="false">SUM(FO6:FO180)</f>
        <v>0</v>
      </c>
      <c r="FP5" s="159" t="n">
        <f aca="false">SUM(FP6:FP180)</f>
        <v>0</v>
      </c>
      <c r="FQ5" s="91"/>
      <c r="FR5" s="160"/>
      <c r="FS5" s="159" t="n">
        <f aca="false">SUM(FS6:FS180)</f>
        <v>0</v>
      </c>
      <c r="FT5" s="159" t="n">
        <f aca="false">SUM(FT6:FT180)</f>
        <v>0</v>
      </c>
      <c r="FU5" s="159" t="n">
        <f aca="false">SUM(FU6:FU180)</f>
        <v>0</v>
      </c>
      <c r="FV5" s="91"/>
      <c r="FW5" s="160"/>
      <c r="FX5" s="159" t="n">
        <f aca="false">SUM(FX6:FX180)</f>
        <v>0</v>
      </c>
      <c r="FY5" s="159" t="n">
        <f aca="false">SUM(FY6:FY180)</f>
        <v>0</v>
      </c>
      <c r="FZ5" s="159" t="n">
        <f aca="false">SUM(FZ6:FZ180)</f>
        <v>0</v>
      </c>
      <c r="GB5" s="160"/>
      <c r="GC5" s="159" t="n">
        <f aca="false">SUM(GC6:GC180)</f>
        <v>0</v>
      </c>
      <c r="GD5" s="159" t="n">
        <f aca="false">SUM(GD6:GD180)</f>
        <v>0</v>
      </c>
      <c r="GE5" s="159" t="n">
        <f aca="false">SUM(GE6:GE180)</f>
        <v>0</v>
      </c>
      <c r="GK5" s="91"/>
    </row>
    <row r="6" customFormat="false" ht="15" hidden="false" customHeight="true" outlineLevel="0" collapsed="false">
      <c r="A6" s="161" t="n">
        <v>36678</v>
      </c>
      <c r="B6" s="162" t="n">
        <f aca="false">p1!F15</f>
        <v>0</v>
      </c>
      <c r="C6" s="163" t="n">
        <f aca="false">+p1!C15</f>
        <v>0</v>
      </c>
      <c r="D6" s="164" t="n">
        <f aca="false">+p1!G15</f>
        <v>0</v>
      </c>
      <c r="E6" s="163" t="n">
        <f aca="false">p1!L15+DX6</f>
        <v>0</v>
      </c>
      <c r="F6" s="163" t="n">
        <f aca="false">p1!E15+CN6</f>
        <v>0</v>
      </c>
      <c r="G6" s="163" t="n">
        <f aca="false">p1!I15+p1!K15+CY6</f>
        <v>0</v>
      </c>
      <c r="H6" s="163" t="n">
        <f aca="false">p1!D15+DN6</f>
        <v>0</v>
      </c>
      <c r="I6" s="163" t="n">
        <f aca="false">p1!J15+p1!AH15+DD6</f>
        <v>0</v>
      </c>
      <c r="J6" s="163" t="n">
        <f aca="false">p1!N15+DG6</f>
        <v>0</v>
      </c>
      <c r="K6" s="163" t="n">
        <f aca="false">p1!M15+p1!H15+DS6</f>
        <v>0</v>
      </c>
      <c r="L6" s="165" t="n">
        <f aca="false">SUM(E6:K6)</f>
        <v>0</v>
      </c>
      <c r="M6" s="32"/>
      <c r="N6" s="162" t="n">
        <f aca="false">p1!P15+EJ6</f>
        <v>0</v>
      </c>
      <c r="O6" s="163" t="n">
        <f aca="false">p1!O15+EE6</f>
        <v>0</v>
      </c>
      <c r="P6" s="163" t="n">
        <f aca="false">p1!Q15+EO6</f>
        <v>0</v>
      </c>
      <c r="Q6" s="163" t="n">
        <f aca="false">p1!AA15</f>
        <v>0</v>
      </c>
      <c r="R6" s="163" t="n">
        <f aca="false">p1!Y15</f>
        <v>0</v>
      </c>
      <c r="S6" s="163" t="n">
        <f aca="false">p1!Z15+EU6</f>
        <v>0</v>
      </c>
      <c r="T6" s="163" t="n">
        <f aca="false">p1!AC15+FA6</f>
        <v>0</v>
      </c>
      <c r="U6" s="163"/>
      <c r="V6" s="163" t="n">
        <f aca="false">p1!X15+FF6</f>
        <v>0</v>
      </c>
      <c r="W6" s="163" t="n">
        <f aca="false">p1!S15+FP6</f>
        <v>0</v>
      </c>
      <c r="X6" s="163" t="n">
        <f aca="false">p1!T15+FK6</f>
        <v>0</v>
      </c>
      <c r="Y6" s="163"/>
      <c r="Z6" s="163"/>
      <c r="AA6" s="163"/>
      <c r="AB6" s="163"/>
      <c r="AC6" s="163"/>
      <c r="AD6" s="163"/>
      <c r="AE6" s="165" t="n">
        <f aca="false">SUM(N6:AD6)</f>
        <v>0</v>
      </c>
      <c r="AF6" s="32"/>
      <c r="AG6" s="165" t="n">
        <f aca="false">GE6+p1!B15</f>
        <v>0</v>
      </c>
      <c r="AH6" s="18"/>
      <c r="AI6" s="165" t="n">
        <f aca="false">p1!AB15+BQ6</f>
        <v>0</v>
      </c>
      <c r="AJ6" s="32"/>
      <c r="AK6" s="166" t="n">
        <v>36678</v>
      </c>
      <c r="AL6" s="143"/>
      <c r="AM6" s="167" t="n">
        <f aca="false">+B6+C6+D6</f>
        <v>0</v>
      </c>
      <c r="AN6" s="168"/>
      <c r="AO6" s="167" t="n">
        <f aca="false">E6+F6+O6</f>
        <v>0</v>
      </c>
      <c r="AP6" s="168"/>
      <c r="AQ6" s="167" t="n">
        <f aca="false">+G6+H6+N6</f>
        <v>0</v>
      </c>
      <c r="AR6" s="168"/>
      <c r="AS6" s="167" t="n">
        <f aca="false">+I6+J6</f>
        <v>0</v>
      </c>
      <c r="AT6" s="168"/>
      <c r="AU6" s="167" t="n">
        <f aca="false">K6+P6</f>
        <v>0</v>
      </c>
      <c r="AV6" s="168"/>
      <c r="AW6" s="167" t="n">
        <f aca="false">AO6+AQ6+AS6+AU6</f>
        <v>0</v>
      </c>
      <c r="AX6" s="145"/>
      <c r="AY6" s="0"/>
      <c r="AZ6" s="149"/>
      <c r="BA6" s="169" t="n">
        <f aca="false">Q6+R6+S6</f>
        <v>0</v>
      </c>
      <c r="BB6" s="151"/>
      <c r="BC6" s="169" t="n">
        <f aca="false">T6+U6</f>
        <v>0</v>
      </c>
      <c r="BD6" s="151"/>
      <c r="BE6" s="169" t="n">
        <f aca="false">SUM(V6:Y6)</f>
        <v>0</v>
      </c>
      <c r="BF6" s="151"/>
      <c r="BG6" s="169" t="n">
        <f aca="false">SUM(AB6:AD6)</f>
        <v>0</v>
      </c>
      <c r="BH6" s="170"/>
      <c r="BI6" s="154"/>
      <c r="BJ6" s="56"/>
      <c r="BK6" s="171" t="n">
        <f aca="false">+AE6+L6</f>
        <v>0</v>
      </c>
      <c r="BL6" s="156"/>
      <c r="BM6" s="141"/>
      <c r="BN6" s="141"/>
      <c r="BO6" s="141"/>
      <c r="BP6" s="172" t="n">
        <f aca="false">$A6</f>
        <v>36678</v>
      </c>
      <c r="BQ6" s="173" t="n">
        <f aca="false">SUM(BR6:BW6)</f>
        <v>0</v>
      </c>
      <c r="BR6" s="173"/>
      <c r="BS6" s="173"/>
      <c r="BT6" s="173"/>
      <c r="BU6" s="173"/>
      <c r="BV6" s="173"/>
      <c r="BW6" s="173"/>
      <c r="BY6" s="81" t="n">
        <f aca="false">m1!BK8</f>
        <v>1</v>
      </c>
      <c r="BZ6" s="174" t="n">
        <f aca="false">CN6+CY6+EU6+FF6+FA6+DD6+DN6+DS6+FP6+FU6+EE6+EJ6+EO6+DX6+FZ6</f>
        <v>0</v>
      </c>
      <c r="CA6" s="175"/>
      <c r="CB6" s="175" t="n">
        <f aca="false">IF(CB$2&lt;=$A6,IF(CB$3&gt;=$A6,(CB$4),0),0)*($A7-$A6)/10000*$BY6</f>
        <v>0</v>
      </c>
      <c r="CC6" s="0"/>
      <c r="CD6" s="91" t="n">
        <f aca="false">$A6</f>
        <v>36678</v>
      </c>
      <c r="CE6" s="175" t="n">
        <f aca="false">IF(CE$2&lt;=$A6,IF(CE$3&gt;=$A6,(CE$4),0),0)*($A7-$A6)/10000*$BY6</f>
        <v>0</v>
      </c>
      <c r="CF6" s="175" t="n">
        <f aca="false">IF(CF$2&lt;=$A6,IF(CF$3&gt;=$A6,(CF$4),0),0)*($A7-$A6)/10000*$BY6</f>
        <v>0</v>
      </c>
      <c r="CG6" s="175" t="n">
        <f aca="false">IF(CG$2&lt;=$A6,IF(CG$3&gt;=$A6,(CG$4),0),0)*($A7-$A6)/10000*$BY6</f>
        <v>0</v>
      </c>
      <c r="CH6" s="175" t="n">
        <f aca="false">IF(CH$2&lt;=$A6,IF(CH$3&gt;=$A6,(CH$4),0),0)*($A7-$A6)/10000*$BY6</f>
        <v>0</v>
      </c>
      <c r="CI6" s="175" t="n">
        <f aca="false">IF(CI$2&lt;=$A6,IF(CI$3&gt;=$A6,(CI$4),0),0)*($A7-$A6)/10000*$BY6</f>
        <v>0</v>
      </c>
      <c r="CJ6" s="175" t="n">
        <f aca="false">IF(CJ$2&lt;=$A6,IF(CJ$3&gt;=$A6,(CJ$4),0),0)*($A7-$A6)/10000*$BY6</f>
        <v>0</v>
      </c>
      <c r="CK6" s="175" t="n">
        <f aca="false">IF(CK$2&lt;=$A6,IF(CK$3&gt;=$A6,(CK$4),0),0)*($A7-$A6)/10000*$BY6</f>
        <v>0</v>
      </c>
      <c r="CL6" s="175" t="n">
        <f aca="false">IF(CL$2&lt;=$A6,IF(CL$3&gt;=$A6,(CL$4),0),0)*($A7-$A6)/10000*$BY6</f>
        <v>0</v>
      </c>
      <c r="CM6" s="175" t="n">
        <f aca="false">IF(CM$2&lt;=$A6,IF(CM$3&gt;=$A6,(CM$4),0),0)*($A7-$A6)/10000*$BY6</f>
        <v>0</v>
      </c>
      <c r="CN6" s="175" t="n">
        <f aca="false">SUM(CE6:CM6)</f>
        <v>0</v>
      </c>
      <c r="CO6" s="0"/>
      <c r="CP6" s="91" t="n">
        <f aca="false">$A6</f>
        <v>36678</v>
      </c>
      <c r="CQ6" s="175" t="n">
        <f aca="false">IF(CQ$2&lt;=$A6,IF(CQ$3&gt;=$A6,(CQ$4),0),0)*($A7-$A6)/10000*$BY6</f>
        <v>0</v>
      </c>
      <c r="CR6" s="175" t="n">
        <f aca="false">IF(CR$2&lt;=$A6,IF(CR$3&gt;=$A6,(CR$4),0),0)*($A7-$A6)/10000*$BY6</f>
        <v>0</v>
      </c>
      <c r="CS6" s="175" t="n">
        <f aca="false">IF(CS$2&lt;=$A6,IF(CS$3&gt;=$A6,(CS$4),0),0)*($A7-$A6)/10000*$BY6</f>
        <v>0</v>
      </c>
      <c r="CT6" s="175" t="n">
        <f aca="false">IF(CT$2&lt;=$A6,IF(CT$3&gt;=$A6,(CT$4),0),0)*($A7-$A6)/10000*$BY6</f>
        <v>0</v>
      </c>
      <c r="CU6" s="175" t="n">
        <f aca="false">IF(CU$2&lt;=$A6,IF(CU$3&gt;=$A6,(CU$4),0),0)*($A7-$A6)/10000*$BY6</f>
        <v>0</v>
      </c>
      <c r="CV6" s="175" t="n">
        <f aca="false">IF(CV$2&lt;=$A6,IF(CV$3&gt;=$A6,(CV$4),0),0)*($A7-$A6)/10000*$BY6</f>
        <v>0</v>
      </c>
      <c r="CW6" s="175" t="n">
        <f aca="false">IF(CW$2&lt;=$A6,IF(CW$3&gt;=$A6,(CW$4),0),0)*($A7-$A6)/10000*$BY6</f>
        <v>0</v>
      </c>
      <c r="CX6" s="175" t="n">
        <f aca="false">IF(CX$2&lt;=$A6,IF(CX$3&gt;=$A6,(CX$4),0),0)*($A7-$A6)/10000*$BY6</f>
        <v>0</v>
      </c>
      <c r="CY6" s="175" t="n">
        <f aca="false">SUM(CQ6:CX6)</f>
        <v>0</v>
      </c>
      <c r="DA6" s="91" t="n">
        <f aca="false">$A6</f>
        <v>36678</v>
      </c>
      <c r="DB6" s="175" t="n">
        <f aca="false">IF(DB$2&lt;=$A6,IF(DB$3&gt;=$A6,(DB$4),0),0)*($A7-$A6)/10000*$BY6</f>
        <v>0</v>
      </c>
      <c r="DC6" s="175" t="n">
        <f aca="false">IF(DC$2&lt;=$A6,IF(DC$3&gt;=$A6,(DC$4),0),0)*($A7-$A6)/10000*$BY6</f>
        <v>0</v>
      </c>
      <c r="DD6" s="175" t="n">
        <f aca="false">SUM(DB6:DC6)</f>
        <v>0</v>
      </c>
      <c r="DE6" s="0"/>
      <c r="DF6" s="91" t="n">
        <f aca="false">$A6</f>
        <v>36678</v>
      </c>
      <c r="DG6" s="175" t="n">
        <f aca="false">IF(DG$2&lt;=$A6,IF(DG$3&gt;=$A6,(DG$4),0),0)*($A7-$A6)/10000*$BY6</f>
        <v>0</v>
      </c>
      <c r="DH6" s="175" t="n">
        <f aca="false">IF(DH$2&lt;=$A6,IF(DH$3&gt;=$A6,(DH$4),0),0)*($A7-$A6)/10000*$BY6</f>
        <v>0</v>
      </c>
      <c r="DI6" s="175" t="n">
        <f aca="false">SUM(DG6:DH6)</f>
        <v>0</v>
      </c>
      <c r="DK6" s="91" t="n">
        <f aca="false">$A6</f>
        <v>36678</v>
      </c>
      <c r="DL6" s="175" t="n">
        <f aca="false">IF(DL$2&lt;=$A6,IF(DL$3&gt;=$A6,(DL$4),0),0)*($A7-$A6)/10000*$BY6</f>
        <v>0</v>
      </c>
      <c r="DM6" s="175" t="n">
        <f aca="false">IF(DM$2&lt;=$A6,IF(DM$3&gt;=$A6,(DM$4),0),0)*($A7-$A6)/10000*$BY6</f>
        <v>0</v>
      </c>
      <c r="DN6" s="175" t="n">
        <f aca="false">SUM(DL6:DM6)</f>
        <v>0</v>
      </c>
      <c r="DO6" s="0"/>
      <c r="DP6" s="91" t="n">
        <f aca="false">$A6</f>
        <v>36678</v>
      </c>
      <c r="DQ6" s="175" t="n">
        <f aca="false">IF(DQ$2&lt;=$A6,IF(DQ$3&gt;=$A6,(DQ$4),0),0)*($A7-$A6)/10000*$BY6</f>
        <v>0</v>
      </c>
      <c r="DR6" s="175" t="n">
        <f aca="false">IF(DR$2&lt;=$A6,IF(DR$3&gt;=$A6,(DR$4),0),0)*($A7-$A6)/10000*$BY6</f>
        <v>0</v>
      </c>
      <c r="DS6" s="175" t="n">
        <f aca="false">SUM(DQ6:DR6)</f>
        <v>0</v>
      </c>
      <c r="DT6" s="175"/>
      <c r="DU6" s="91" t="n">
        <f aca="false">$A6</f>
        <v>36678</v>
      </c>
      <c r="DV6" s="175" t="n">
        <f aca="false">IF(DV$2&lt;=$A6,IF(DV$3&gt;=$A6,(DV$4),0),0)*($A7-$A6)/10000*$BY6</f>
        <v>0</v>
      </c>
      <c r="DW6" s="175" t="n">
        <f aca="false">IF(DW$2&lt;=$A6,IF(DW$3&gt;=$A6,(DW$4),0),0)*($A7-$A6)/10000*$BY6</f>
        <v>0</v>
      </c>
      <c r="DX6" s="175" t="n">
        <f aca="false">SUM(DV6:DW6)</f>
        <v>0</v>
      </c>
      <c r="DY6" s="175"/>
      <c r="DZ6" s="91" t="n">
        <f aca="false">$A6</f>
        <v>36678</v>
      </c>
      <c r="EA6" s="175" t="n">
        <f aca="false">IF(EA$2&lt;=$A6,IF(EA$3&gt;=$A6,(EA$4),0),0)*($A7-$A6)/10000*$BY6</f>
        <v>0</v>
      </c>
      <c r="EB6" s="175" t="n">
        <f aca="false">IF(EB$2&lt;=$A6,IF(EB$3&gt;=$A6,(EB$4),0),0)*($A7-$A6)/10000*$BY6</f>
        <v>0</v>
      </c>
      <c r="EC6" s="175" t="n">
        <f aca="false">IF(EC$2&lt;=$A6,IF(EC$3&gt;=$A6,(EC$4),0),0)*($A7-$A6)/10000*$BY6</f>
        <v>0</v>
      </c>
      <c r="ED6" s="175" t="n">
        <f aca="false">IF(ED$2&lt;=$A6,IF(ED$3&gt;=$A6,(ED$4),0),0)*($A7-$A6)/10000*$BY6</f>
        <v>0</v>
      </c>
      <c r="EE6" s="175" t="n">
        <f aca="false">SUM(EA6:ED6)</f>
        <v>0</v>
      </c>
      <c r="EF6" s="0"/>
      <c r="EG6" s="91" t="n">
        <f aca="false">$A6</f>
        <v>36678</v>
      </c>
      <c r="EH6" s="175" t="n">
        <f aca="false">IF(EH$2&lt;=$A6,IF(EH$3&gt;=$A6,(EH$4),0),0)*($A7-$A6)/10000*$BY6</f>
        <v>0</v>
      </c>
      <c r="EI6" s="175" t="n">
        <f aca="false">IF(EI$2&lt;=$A6,IF(EI$3&gt;=$A6,(EI$4),0),0)*($A7-$A6)/10000*$BY6</f>
        <v>0</v>
      </c>
      <c r="EJ6" s="175" t="n">
        <f aca="false">SUM(EH6:EI6)</f>
        <v>0</v>
      </c>
      <c r="EK6" s="0"/>
      <c r="EL6" s="91" t="n">
        <f aca="false">$A6</f>
        <v>36678</v>
      </c>
      <c r="EM6" s="175" t="n">
        <f aca="false">IF(EM$2&lt;=$A6,IF(EM$3&gt;=$A6,(EM$4),0),0)*($A7-$A6)/10000*$BY6</f>
        <v>0</v>
      </c>
      <c r="EN6" s="175" t="n">
        <f aca="false">IF(EN$2&lt;=$A6,IF(EN$3&gt;=$A6,(EN$4),0),0)*($A7-$A6)/10000*$BY6</f>
        <v>0</v>
      </c>
      <c r="EO6" s="175" t="n">
        <f aca="false">SUM(EM6:EN6)</f>
        <v>0</v>
      </c>
      <c r="EP6" s="175"/>
      <c r="EQ6" s="91" t="n">
        <f aca="false">$A6</f>
        <v>36678</v>
      </c>
      <c r="ER6" s="175" t="n">
        <f aca="false">IF(ER$2&lt;=$A6,IF(ER$3&gt;=$A6,(ER$4),0),0)*($A7-$A6)/10000*$BY6</f>
        <v>0</v>
      </c>
      <c r="ES6" s="175" t="n">
        <f aca="false">IF(ES$2&lt;=$A6,IF(ES$3&gt;=$A6,(ES$4),0),0)*($A7-$A6)/10000*$BY6</f>
        <v>0</v>
      </c>
      <c r="ET6" s="175" t="n">
        <f aca="false">IF(ET$2&lt;=$A6,IF(ET$3&gt;=$A6,(ET$4),0),0)*($A7-$A6)/10000*$BY6</f>
        <v>0</v>
      </c>
      <c r="EU6" s="175" t="n">
        <f aca="false">SUM(ER6:ET6)</f>
        <v>0</v>
      </c>
      <c r="EV6" s="0"/>
      <c r="EW6" s="91" t="n">
        <f aca="false">$A6</f>
        <v>36678</v>
      </c>
      <c r="EX6" s="175" t="n">
        <f aca="false">IF(EX$2&lt;=$A6,IF(EX$3&gt;=$A6,(EX$4),0),0)*($A7-$A6)/10000*$BY6</f>
        <v>0</v>
      </c>
      <c r="EY6" s="175" t="n">
        <f aca="false">IF(EY$2&lt;=$A6,IF(EY$3&gt;=$A6,(EY$4),0),0)*($A7-$A6)/10000*$BY6</f>
        <v>0</v>
      </c>
      <c r="EZ6" s="175" t="n">
        <f aca="false">IF(EZ$2&lt;=$A6,IF(EZ$3&gt;=$A6,(EZ$4),0),0)*($A7-$A6)/10000*$BY6</f>
        <v>0</v>
      </c>
      <c r="FA6" s="175" t="n">
        <f aca="false">SUM(EX6:EZ6)</f>
        <v>0</v>
      </c>
      <c r="FB6" s="0"/>
      <c r="FC6" s="91" t="n">
        <f aca="false">$A6</f>
        <v>36678</v>
      </c>
      <c r="FD6" s="175" t="n">
        <f aca="false">IF(FD$2&lt;=$A6,IF(FD$3&gt;=$A6,(FD$4),0),0)*($A7-$A6)/10000*$BY6</f>
        <v>0</v>
      </c>
      <c r="FE6" s="175" t="n">
        <f aca="false">IF(FE$2&lt;=$A6,IF(FE$3&gt;=$A6,(FE$4),0),0)*($A7-$A6)/10000*$BY6</f>
        <v>0</v>
      </c>
      <c r="FF6" s="175" t="n">
        <f aca="false">SUM(FD6:FE6)</f>
        <v>0</v>
      </c>
      <c r="FH6" s="91" t="n">
        <f aca="false">$A6</f>
        <v>36678</v>
      </c>
      <c r="FI6" s="175" t="n">
        <f aca="false">IF(FI$2&lt;=$A6,IF(FI$3&gt;=$A6,(FI$4),0),0)*($A7-$A6)/10000*$BY6</f>
        <v>0</v>
      </c>
      <c r="FJ6" s="175" t="n">
        <f aca="false">IF(FJ$2&lt;=$A6,IF(FJ$3&gt;=$A6,(FJ$4),0),0)*($A7-$A6)/10000*$BY6</f>
        <v>0</v>
      </c>
      <c r="FK6" s="175" t="n">
        <f aca="false">SUM(FI6:FJ6)</f>
        <v>0</v>
      </c>
      <c r="FL6" s="0"/>
      <c r="FM6" s="91" t="n">
        <f aca="false">$A6</f>
        <v>36678</v>
      </c>
      <c r="FN6" s="175" t="n">
        <f aca="false">IF(FN$2&lt;=$A6,IF(FN$3&gt;=$A6,(FN$4),0),0)*($A7-$A6)/10000*$BY6</f>
        <v>0</v>
      </c>
      <c r="FO6" s="175" t="n">
        <f aca="false">IF(FO$2&lt;=$A6,IF(FO$3&gt;=$A6,(FO$4),0),0)*($A7-$A6)/10000*$BY6</f>
        <v>0</v>
      </c>
      <c r="FP6" s="175" t="n">
        <f aca="false">SUM(FN6:FO6)</f>
        <v>0</v>
      </c>
      <c r="FQ6" s="0"/>
      <c r="FR6" s="91" t="n">
        <f aca="false">$A6</f>
        <v>36678</v>
      </c>
      <c r="FS6" s="175" t="n">
        <f aca="false">IF(FS$2&lt;=$A6,IF(FS$3&gt;=$A6,(FS$4),0),0)*($A7-$A6)/10000*$BY6</f>
        <v>0</v>
      </c>
      <c r="FT6" s="175" t="n">
        <f aca="false">IF(FT$2&lt;=$A6,IF(FT$3&gt;=$A6,(FT$4),0),0)*($A7-$A6)/10000*$BY6</f>
        <v>0</v>
      </c>
      <c r="FU6" s="175" t="n">
        <f aca="false">SUM(FS6:FT6)</f>
        <v>0</v>
      </c>
      <c r="FV6" s="0"/>
      <c r="FW6" s="91" t="n">
        <f aca="false">$A6</f>
        <v>36678</v>
      </c>
      <c r="FX6" s="175" t="n">
        <f aca="false">IF(FX$2&lt;=$A6,IF(FX$3&gt;=$A6,(FX$4),0),0)*($A7-$A6)/10000*$BY6</f>
        <v>0</v>
      </c>
      <c r="FY6" s="175" t="n">
        <f aca="false">IF(FY$2&lt;=$A6,IF(FY$3&gt;=$A6,(FY$4),0),0)*($A7-$A6)/10000*$BY6</f>
        <v>0</v>
      </c>
      <c r="FZ6" s="175" t="n">
        <f aca="false">SUM(FX6:FY6)</f>
        <v>0</v>
      </c>
      <c r="GB6" s="91" t="n">
        <f aca="false">$A6</f>
        <v>36678</v>
      </c>
      <c r="GC6" s="175" t="n">
        <f aca="false">IF(GC$2&lt;=$A6,IF(GC$3&gt;=$A6,(GC$4),0),0)*($A7-$A6)/10000*$BY6</f>
        <v>0</v>
      </c>
      <c r="GD6" s="175" t="n">
        <f aca="false">IF(GD$2&lt;=$A6,IF(GD$3&gt;=$A6,(GD$4),0),0)*($A7-$A6)/10000*$BY6</f>
        <v>0</v>
      </c>
      <c r="GE6" s="175" t="n">
        <f aca="false">SUM(GC6:GD6)</f>
        <v>0</v>
      </c>
      <c r="GG6" s="162"/>
      <c r="GH6" s="163"/>
      <c r="GI6" s="164"/>
      <c r="GK6" s="0"/>
    </row>
    <row r="7" customFormat="false" ht="15" hidden="false" customHeight="true" outlineLevel="0" collapsed="false">
      <c r="A7" s="176" t="n">
        <v>36708</v>
      </c>
      <c r="B7" s="177" t="n">
        <f aca="false">p1!F16</f>
        <v>0</v>
      </c>
      <c r="C7" s="178" t="n">
        <f aca="false">+p1!C16</f>
        <v>0</v>
      </c>
      <c r="D7" s="179" t="n">
        <f aca="false">+p1!G16</f>
        <v>0</v>
      </c>
      <c r="E7" s="178" t="n">
        <f aca="false">p1!L16+DX7</f>
        <v>55.62</v>
      </c>
      <c r="F7" s="178" t="n">
        <f aca="false">p1!E16+CN7</f>
        <v>-58.75</v>
      </c>
      <c r="G7" s="178" t="n">
        <f aca="false">p1!I16+p1!K16+CY7</f>
        <v>154.49</v>
      </c>
      <c r="H7" s="178" t="n">
        <f aca="false">p1!D16+DN7</f>
        <v>-36.44</v>
      </c>
      <c r="I7" s="178" t="n">
        <f aca="false">p1!J16+p1!AH16+DD7</f>
        <v>5.6</v>
      </c>
      <c r="J7" s="178" t="n">
        <f aca="false">p1!N16+DG7</f>
        <v>-23</v>
      </c>
      <c r="K7" s="178" t="n">
        <f aca="false">p1!M16+p1!H16+DS7</f>
        <v>52.03</v>
      </c>
      <c r="L7" s="180" t="n">
        <f aca="false">SUM(E7:K7)</f>
        <v>149.55</v>
      </c>
      <c r="M7" s="32"/>
      <c r="N7" s="177" t="n">
        <f aca="false">p1!P16+EJ7</f>
        <v>9.22</v>
      </c>
      <c r="O7" s="178" t="n">
        <f aca="false">p1!O16+EE7</f>
        <v>61.8</v>
      </c>
      <c r="P7" s="178" t="n">
        <f aca="false">p1!Q16+EO7</f>
        <v>-61.3</v>
      </c>
      <c r="Q7" s="178" t="n">
        <f aca="false">p1!AA16</f>
        <v>-30.9</v>
      </c>
      <c r="R7" s="178" t="n">
        <f aca="false">p1!Y16</f>
        <v>0</v>
      </c>
      <c r="S7" s="178" t="n">
        <f aca="false">p1!Z16+EU7</f>
        <v>-92.69</v>
      </c>
      <c r="T7" s="178" t="n">
        <f aca="false">p1!AC16+FA7</f>
        <v>108.14</v>
      </c>
      <c r="U7" s="178"/>
      <c r="V7" s="178" t="n">
        <f aca="false">p1!X16+FF7</f>
        <v>0</v>
      </c>
      <c r="W7" s="178" t="n">
        <f aca="false">p1!S16+FP7</f>
        <v>0</v>
      </c>
      <c r="X7" s="178" t="n">
        <f aca="false">p1!T16+FK7</f>
        <v>0</v>
      </c>
      <c r="Y7" s="178"/>
      <c r="Z7" s="178"/>
      <c r="AA7" s="178"/>
      <c r="AB7" s="178"/>
      <c r="AC7" s="178"/>
      <c r="AD7" s="178"/>
      <c r="AE7" s="180" t="n">
        <f aca="false">SUM(N7:AD7)</f>
        <v>-5.72999999999999</v>
      </c>
      <c r="AF7" s="32"/>
      <c r="AG7" s="180" t="n">
        <f aca="false">GE7+p1!B16</f>
        <v>0</v>
      </c>
      <c r="AH7" s="18"/>
      <c r="AI7" s="180" t="n">
        <f aca="false">p1!AB16+BQ7</f>
        <v>51.0603657466918</v>
      </c>
      <c r="AJ7" s="181"/>
      <c r="AK7" s="182" t="n">
        <v>36708</v>
      </c>
      <c r="AL7" s="143"/>
      <c r="AM7" s="167" t="n">
        <f aca="false">+B7+C7+D7</f>
        <v>0</v>
      </c>
      <c r="AN7" s="183" t="n">
        <f aca="false">SUM(AM6:AM10)</f>
        <v>0</v>
      </c>
      <c r="AO7" s="167" t="n">
        <f aca="false">E7+F7+O7</f>
        <v>58.67</v>
      </c>
      <c r="AP7" s="183" t="n">
        <f aca="false">SUM(AO6:AO10)</f>
        <v>345.97</v>
      </c>
      <c r="AQ7" s="184" t="n">
        <f aca="false">+G7+H7+N7</f>
        <v>127.27</v>
      </c>
      <c r="AR7" s="183" t="n">
        <f aca="false">SUM(AQ6:AQ10)</f>
        <v>588.06</v>
      </c>
      <c r="AS7" s="185" t="n">
        <f aca="false">+I7+J7</f>
        <v>-17.4</v>
      </c>
      <c r="AT7" s="183" t="n">
        <f aca="false">SUM(AS6:AS10)</f>
        <v>-205.05</v>
      </c>
      <c r="AU7" s="167" t="n">
        <f aca="false">K7+P7</f>
        <v>-9.27</v>
      </c>
      <c r="AV7" s="183" t="n">
        <f aca="false">SUM(AU6:AU10)</f>
        <v>-36.47</v>
      </c>
      <c r="AW7" s="167" t="n">
        <f aca="false">AO7+AQ7+AS7+AU7</f>
        <v>159.27</v>
      </c>
      <c r="AX7" s="186" t="n">
        <f aca="false">SUM(AW6:AW10)</f>
        <v>692.51</v>
      </c>
      <c r="AY7" s="0"/>
      <c r="AZ7" s="149"/>
      <c r="BA7" s="169" t="n">
        <f aca="false">Q7+R7+S7</f>
        <v>-123.59</v>
      </c>
      <c r="BB7" s="187" t="n">
        <f aca="false">SUM(BA6:BA10)</f>
        <v>-199.06</v>
      </c>
      <c r="BC7" s="169" t="n">
        <f aca="false">T7+U7</f>
        <v>108.14</v>
      </c>
      <c r="BD7" s="187" t="n">
        <f aca="false">SUM(BC6:BC10)</f>
        <v>152.32</v>
      </c>
      <c r="BE7" s="169" t="n">
        <f aca="false">SUM(V7:Y7)</f>
        <v>0</v>
      </c>
      <c r="BF7" s="187" t="n">
        <f aca="false">SUM(BE6:BE10)</f>
        <v>121.47</v>
      </c>
      <c r="BG7" s="169" t="n">
        <f aca="false">SUM(AB7:AD7)</f>
        <v>0</v>
      </c>
      <c r="BH7" s="188" t="n">
        <f aca="false">SUM(BG6:BG10)</f>
        <v>0</v>
      </c>
      <c r="BI7" s="154"/>
      <c r="BJ7" s="56"/>
      <c r="BK7" s="171" t="n">
        <f aca="false">+AE7+L7</f>
        <v>143.82</v>
      </c>
      <c r="BL7" s="189" t="n">
        <f aca="false">SUM(BK6:BK10)</f>
        <v>767.24</v>
      </c>
      <c r="BM7" s="141"/>
      <c r="BN7" s="141"/>
      <c r="BO7" s="141"/>
      <c r="BP7" s="172" t="n">
        <f aca="false">$A7</f>
        <v>36708</v>
      </c>
      <c r="BQ7" s="173" t="n">
        <f aca="false">SUM(BR7:BW7)</f>
        <v>29.2803657466918</v>
      </c>
      <c r="BR7" s="173" t="n">
        <f aca="false">[3]Option!$P$22</f>
        <v>-20.7196342533082</v>
      </c>
      <c r="BS7" s="173" t="n">
        <v>50</v>
      </c>
      <c r="BT7" s="173"/>
      <c r="BU7" s="173"/>
      <c r="BV7" s="173"/>
      <c r="BW7" s="173"/>
      <c r="BY7" s="81" t="n">
        <f aca="false">m1!BK9</f>
        <v>0.996521795522531</v>
      </c>
      <c r="BZ7" s="174" t="n">
        <f aca="false">CN7+CY7+EU7+FF7+FA7+DD7+DN7+DS7+FP7+FU7+EE7+EJ7+EO7+DX7+FZ7</f>
        <v>0</v>
      </c>
      <c r="CA7" s="175"/>
      <c r="CB7" s="175" t="n">
        <f aca="false">IF(CB$2&lt;=$A7,IF(CB$3&gt;=$A7,(CB$4),0),0)*($A8-$A7)/10000*$BY7</f>
        <v>0</v>
      </c>
      <c r="CC7" s="0"/>
      <c r="CD7" s="91" t="n">
        <f aca="false">$A7</f>
        <v>36708</v>
      </c>
      <c r="CE7" s="175" t="n">
        <f aca="false">IF(CE$2&lt;=$A7,IF(CE$3&gt;=$A7,(CE$4),0),0)*($A8-$A7)/10000*$BY7</f>
        <v>0</v>
      </c>
      <c r="CF7" s="175" t="n">
        <f aca="false">IF(CF$2&lt;=$A7,IF(CF$3&gt;=$A7,(CF$4),0),0)*($A8-$A7)/10000*$BY7</f>
        <v>0</v>
      </c>
      <c r="CG7" s="175" t="n">
        <f aca="false">IF(CG$2&lt;=$A7,IF(CG$3&gt;=$A7,(CG$4),0),0)*($A8-$A7)/10000*$BY7</f>
        <v>0</v>
      </c>
      <c r="CH7" s="175" t="n">
        <f aca="false">IF(CH$2&lt;=$A7,IF(CH$3&gt;=$A7,(CH$4),0),0)*($A8-$A7)/10000*$BY7</f>
        <v>0</v>
      </c>
      <c r="CI7" s="175" t="n">
        <f aca="false">IF(CI$2&lt;=$A7,IF(CI$3&gt;=$A7,(CI$4),0),0)*($A8-$A7)/10000*$BY7</f>
        <v>0</v>
      </c>
      <c r="CJ7" s="175" t="n">
        <f aca="false">IF(CJ$2&lt;=$A7,IF(CJ$3&gt;=$A7,(CJ$4),0),0)*($A8-$A7)/10000*$BY7</f>
        <v>0</v>
      </c>
      <c r="CK7" s="175" t="n">
        <f aca="false">IF(CK$2&lt;=$A7,IF(CK$3&gt;=$A7,(CK$4),0),0)*($A8-$A7)/10000*$BY7</f>
        <v>0</v>
      </c>
      <c r="CL7" s="175" t="n">
        <f aca="false">IF(CL$2&lt;=$A7,IF(CL$3&gt;=$A7,(CL$4),0),0)*($A8-$A7)/10000*$BY7</f>
        <v>0</v>
      </c>
      <c r="CM7" s="175" t="n">
        <f aca="false">IF(CM$2&lt;=$A7,IF(CM$3&gt;=$A7,(CM$4),0),0)*($A8-$A7)/10000*$BY7</f>
        <v>0</v>
      </c>
      <c r="CN7" s="175" t="n">
        <f aca="false">SUM(CE7:CM7)</f>
        <v>0</v>
      </c>
      <c r="CO7" s="0"/>
      <c r="CP7" s="91" t="n">
        <f aca="false">$A7</f>
        <v>36708</v>
      </c>
      <c r="CQ7" s="175" t="n">
        <f aca="false">IF(CQ$2&lt;=$A7,IF(CQ$3&gt;=$A7,(CQ$4),0),0)*($A8-$A7)/10000*$BY7</f>
        <v>0</v>
      </c>
      <c r="CR7" s="175" t="n">
        <f aca="false">IF(CR$2&lt;=$A7,IF(CR$3&gt;=$A7,(CR$4),0),0)*($A8-$A7)/10000*$BY7</f>
        <v>0</v>
      </c>
      <c r="CS7" s="175" t="n">
        <f aca="false">IF(CS$2&lt;=$A7,IF(CS$3&gt;=$A7,(CS$4),0),0)*($A8-$A7)/10000*$BY7</f>
        <v>0</v>
      </c>
      <c r="CT7" s="175" t="n">
        <f aca="false">IF(CT$2&lt;=$A7,IF(CT$3&gt;=$A7,(CT$4),0),0)*($A8-$A7)/10000*$BY7</f>
        <v>0</v>
      </c>
      <c r="CU7" s="175" t="n">
        <f aca="false">IF(CU$2&lt;=$A7,IF(CU$3&gt;=$A7,(CU$4),0),0)*($A8-$A7)/10000*$BY7</f>
        <v>0</v>
      </c>
      <c r="CV7" s="175" t="n">
        <f aca="false">IF(CV$2&lt;=$A7,IF(CV$3&gt;=$A7,(CV$4),0),0)*($A8-$A7)/10000*$BY7</f>
        <v>0</v>
      </c>
      <c r="CW7" s="175" t="n">
        <f aca="false">IF(CW$2&lt;=$A7,IF(CW$3&gt;=$A7,(CW$4),0),0)*($A8-$A7)/10000*$BY7</f>
        <v>0</v>
      </c>
      <c r="CX7" s="175" t="n">
        <f aca="false">IF(CX$2&lt;=$A7,IF(CX$3&gt;=$A7,(CX$4),0),0)*($A8-$A7)/10000*$BY7</f>
        <v>0</v>
      </c>
      <c r="CY7" s="175" t="n">
        <f aca="false">SUM(CQ7:CX7)</f>
        <v>0</v>
      </c>
      <c r="DA7" s="91" t="n">
        <f aca="false">$A7</f>
        <v>36708</v>
      </c>
      <c r="DB7" s="175" t="n">
        <f aca="false">IF(DB$2&lt;=$A7,IF(DB$3&gt;=$A7,(DB$4),0),0)*($A8-$A7)/10000*$BY7</f>
        <v>0</v>
      </c>
      <c r="DC7" s="175" t="n">
        <f aca="false">IF(DC$2&lt;=$A7,IF(DC$3&gt;=$A7,(DC$4),0),0)*($A8-$A7)/10000*$BY7</f>
        <v>0</v>
      </c>
      <c r="DD7" s="175" t="n">
        <f aca="false">SUM(DB7:DC7)</f>
        <v>0</v>
      </c>
      <c r="DE7" s="0"/>
      <c r="DF7" s="91" t="n">
        <f aca="false">$A7</f>
        <v>36708</v>
      </c>
      <c r="DG7" s="175" t="n">
        <f aca="false">IF(DG$2&lt;=$A7,IF(DG$3&gt;=$A7,(DG$4),0),0)*($A8-$A7)/10000*$BY7</f>
        <v>0</v>
      </c>
      <c r="DH7" s="175" t="n">
        <f aca="false">IF(DH$2&lt;=$A7,IF(DH$3&gt;=$A7,(DH$4),0),0)*($A8-$A7)/10000*$BY7</f>
        <v>0</v>
      </c>
      <c r="DI7" s="175" t="n">
        <f aca="false">SUM(DG7:DH7)</f>
        <v>0</v>
      </c>
      <c r="DK7" s="91" t="n">
        <f aca="false">$A7</f>
        <v>36708</v>
      </c>
      <c r="DL7" s="175" t="n">
        <f aca="false">IF(DL$2&lt;=$A7,IF(DL$3&gt;=$A7,(DL$4),0),0)*($A8-$A7)/10000*$BY7</f>
        <v>0</v>
      </c>
      <c r="DM7" s="175" t="n">
        <f aca="false">IF(DM$2&lt;=$A7,IF(DM$3&gt;=$A7,(DM$4),0),0)*($A8-$A7)/10000*$BY7</f>
        <v>0</v>
      </c>
      <c r="DN7" s="175" t="n">
        <f aca="false">SUM(DL7:DM7)</f>
        <v>0</v>
      </c>
      <c r="DO7" s="0"/>
      <c r="DP7" s="91" t="n">
        <f aca="false">$A7</f>
        <v>36708</v>
      </c>
      <c r="DQ7" s="175" t="n">
        <f aca="false">IF(DQ$2&lt;=$A7,IF(DQ$3&gt;=$A7,(DQ$4),0),0)*($A8-$A7)/10000*$BY7</f>
        <v>0</v>
      </c>
      <c r="DR7" s="175" t="n">
        <f aca="false">IF(DR$2&lt;=$A7,IF(DR$3&gt;=$A7,(DR$4),0),0)*($A8-$A7)/10000*$BY7</f>
        <v>0</v>
      </c>
      <c r="DS7" s="175" t="n">
        <f aca="false">SUM(DQ7:DR7)</f>
        <v>0</v>
      </c>
      <c r="DT7" s="175"/>
      <c r="DU7" s="91" t="n">
        <f aca="false">$A7</f>
        <v>36708</v>
      </c>
      <c r="DV7" s="175" t="n">
        <f aca="false">IF(DV$2&lt;=$A7,IF(DV$3&gt;=$A7,(DV$4),0),0)*($A8-$A7)/10000*$BY7</f>
        <v>0</v>
      </c>
      <c r="DW7" s="175" t="n">
        <f aca="false">IF(DW$2&lt;=$A7,IF(DW$3&gt;=$A7,(DW$4),0),0)*($A8-$A7)/10000*$BY7</f>
        <v>0</v>
      </c>
      <c r="DX7" s="175" t="n">
        <f aca="false">SUM(DV7:DW7)</f>
        <v>0</v>
      </c>
      <c r="DY7" s="175"/>
      <c r="DZ7" s="91" t="n">
        <f aca="false">$A7</f>
        <v>36708</v>
      </c>
      <c r="EA7" s="175" t="n">
        <f aca="false">IF(EA$2&lt;=$A7,IF(EA$3&gt;=$A7,(EA$4),0),0)*($A8-$A7)/10000*$BY7</f>
        <v>0</v>
      </c>
      <c r="EB7" s="175" t="n">
        <f aca="false">IF(EB$2&lt;=$A7,IF(EB$3&gt;=$A7,(EB$4),0),0)*($A8-$A7)/10000*$BY7</f>
        <v>0</v>
      </c>
      <c r="EC7" s="175" t="n">
        <f aca="false">IF(EC$2&lt;=$A7,IF(EC$3&gt;=$A7,(EC$4),0),0)*($A8-$A7)/10000*$BY7</f>
        <v>0</v>
      </c>
      <c r="ED7" s="175" t="n">
        <f aca="false">IF(ED$2&lt;=$A7,IF(ED$3&gt;=$A7,(ED$4),0),0)*($A8-$A7)/10000*$BY7</f>
        <v>0</v>
      </c>
      <c r="EE7" s="175" t="n">
        <f aca="false">SUM(EA7:ED7)</f>
        <v>0</v>
      </c>
      <c r="EF7" s="0"/>
      <c r="EG7" s="91" t="n">
        <f aca="false">$A7</f>
        <v>36708</v>
      </c>
      <c r="EH7" s="175" t="n">
        <f aca="false">IF(EH$2&lt;=$A7,IF(EH$3&gt;=$A7,(EH$4),0),0)*($A8-$A7)/10000*$BY7</f>
        <v>0</v>
      </c>
      <c r="EI7" s="175" t="n">
        <f aca="false">IF(EI$2&lt;=$A7,IF(EI$3&gt;=$A7,(EI$4),0),0)*($A8-$A7)/10000*$BY7</f>
        <v>0</v>
      </c>
      <c r="EJ7" s="175" t="n">
        <f aca="false">SUM(EH7:EI7)</f>
        <v>0</v>
      </c>
      <c r="EK7" s="0"/>
      <c r="EL7" s="91" t="n">
        <f aca="false">$A7</f>
        <v>36708</v>
      </c>
      <c r="EM7" s="175" t="n">
        <f aca="false">IF(EM$2&lt;=$A7,IF(EM$3&gt;=$A7,(EM$4),0),0)*($A8-$A7)/10000*$BY7</f>
        <v>0</v>
      </c>
      <c r="EN7" s="175" t="n">
        <f aca="false">IF(EN$2&lt;=$A7,IF(EN$3&gt;=$A7,(EN$4),0),0)*($A8-$A7)/10000*$BY7</f>
        <v>0</v>
      </c>
      <c r="EO7" s="175" t="n">
        <f aca="false">SUM(EM7:EN7)</f>
        <v>0</v>
      </c>
      <c r="EP7" s="175"/>
      <c r="EQ7" s="91" t="n">
        <f aca="false">$A7</f>
        <v>36708</v>
      </c>
      <c r="ER7" s="175" t="n">
        <f aca="false">IF(ER$2&lt;=$A7,IF(ER$3&gt;=$A7,(ER$4),0),0)*($A8-$A7)/10000*$BY7</f>
        <v>0</v>
      </c>
      <c r="ES7" s="175" t="n">
        <f aca="false">IF(ES$2&lt;=$A7,IF(ES$3&gt;=$A7,(ES$4),0),0)*($A8-$A7)/10000*$BY7</f>
        <v>0</v>
      </c>
      <c r="ET7" s="175" t="n">
        <f aca="false">IF(ET$2&lt;=$A7,IF(ET$3&gt;=$A7,(ET$4),0),0)*($A8-$A7)/10000*$BY7</f>
        <v>0</v>
      </c>
      <c r="EU7" s="175" t="n">
        <f aca="false">SUM(ER7:ET7)</f>
        <v>0</v>
      </c>
      <c r="EV7" s="0"/>
      <c r="EW7" s="91" t="n">
        <f aca="false">$A7</f>
        <v>36708</v>
      </c>
      <c r="EX7" s="175" t="n">
        <f aca="false">IF(EX$2&lt;=$A7,IF(EX$3&gt;=$A7,(EX$4),0),0)*($A8-$A7)/10000*$BY7</f>
        <v>0</v>
      </c>
      <c r="EY7" s="175" t="n">
        <f aca="false">IF(EY$2&lt;=$A7,IF(EY$3&gt;=$A7,(EY$4),0),0)*($A8-$A7)/10000*$BY7</f>
        <v>0</v>
      </c>
      <c r="EZ7" s="175" t="n">
        <f aca="false">IF(EZ$2&lt;=$A7,IF(EZ$3&gt;=$A7,(EZ$4),0),0)*($A8-$A7)/10000*$BY7</f>
        <v>0</v>
      </c>
      <c r="FA7" s="175" t="n">
        <f aca="false">SUM(EX7:EZ7)</f>
        <v>0</v>
      </c>
      <c r="FB7" s="0"/>
      <c r="FC7" s="91" t="n">
        <f aca="false">$A7</f>
        <v>36708</v>
      </c>
      <c r="FD7" s="175" t="n">
        <f aca="false">IF(FD$2&lt;=$A7,IF(FD$3&gt;=$A7,(FD$4),0),0)*($A8-$A7)/10000*$BY7</f>
        <v>0</v>
      </c>
      <c r="FE7" s="175" t="n">
        <f aca="false">IF(FE$2&lt;=$A7,IF(FE$3&gt;=$A7,(FE$4),0),0)*($A8-$A7)/10000*$BY7</f>
        <v>0</v>
      </c>
      <c r="FF7" s="175" t="n">
        <f aca="false">SUM(FD7:FE7)</f>
        <v>0</v>
      </c>
      <c r="FH7" s="91" t="n">
        <f aca="false">$A7</f>
        <v>36708</v>
      </c>
      <c r="FI7" s="175" t="n">
        <f aca="false">IF(FI$2&lt;=$A7,IF(FI$3&gt;=$A7,(FI$4),0),0)*($A8-$A7)/10000*$BY7</f>
        <v>0</v>
      </c>
      <c r="FJ7" s="175" t="n">
        <f aca="false">IF(FJ$2&lt;=$A7,IF(FJ$3&gt;=$A7,(FJ$4),0),0)*($A8-$A7)/10000*$BY7</f>
        <v>0</v>
      </c>
      <c r="FK7" s="175" t="n">
        <f aca="false">SUM(FI7:FJ7)</f>
        <v>0</v>
      </c>
      <c r="FL7" s="0"/>
      <c r="FM7" s="91" t="n">
        <f aca="false">$A7</f>
        <v>36708</v>
      </c>
      <c r="FN7" s="175" t="n">
        <f aca="false">IF(FN$2&lt;=$A7,IF(FN$3&gt;=$A7,(FN$4),0),0)*($A8-$A7)/10000*$BY7</f>
        <v>0</v>
      </c>
      <c r="FO7" s="175" t="n">
        <f aca="false">IF(FO$2&lt;=$A7,IF(FO$3&gt;=$A7,(FO$4),0),0)*($A8-$A7)/10000*$BY7</f>
        <v>0</v>
      </c>
      <c r="FP7" s="175" t="n">
        <f aca="false">SUM(FN7:FO7)</f>
        <v>0</v>
      </c>
      <c r="FQ7" s="0"/>
      <c r="FR7" s="91" t="n">
        <f aca="false">$A7</f>
        <v>36708</v>
      </c>
      <c r="FS7" s="175" t="n">
        <f aca="false">IF(FS$2&lt;=$A7,IF(FS$3&gt;=$A7,(FS$4),0),0)*($A8-$A7)/10000*$BY7</f>
        <v>0</v>
      </c>
      <c r="FT7" s="175" t="n">
        <f aca="false">IF(FT$2&lt;=$A7,IF(FT$3&gt;=$A7,(FT$4),0),0)*($A8-$A7)/10000*$BY7</f>
        <v>0</v>
      </c>
      <c r="FU7" s="175" t="n">
        <f aca="false">SUM(FS7:FT7)</f>
        <v>0</v>
      </c>
      <c r="FV7" s="0"/>
      <c r="FW7" s="91" t="n">
        <f aca="false">$A7</f>
        <v>36708</v>
      </c>
      <c r="FX7" s="175" t="n">
        <f aca="false">IF(FX$2&lt;=$A7,IF(FX$3&gt;=$A7,(FX$4),0),0)*($A8-$A7)/10000*$BY7</f>
        <v>0</v>
      </c>
      <c r="FY7" s="175" t="n">
        <f aca="false">IF(FY$2&lt;=$A7,IF(FY$3&gt;=$A7,(FY$4),0),0)*($A8-$A7)/10000*$BY7</f>
        <v>0</v>
      </c>
      <c r="FZ7" s="175" t="n">
        <f aca="false">SUM(FX7:FY7)</f>
        <v>0</v>
      </c>
      <c r="GB7" s="91" t="n">
        <f aca="false">$A7</f>
        <v>36708</v>
      </c>
      <c r="GC7" s="175" t="n">
        <f aca="false">IF(GC$2&lt;=$A7,IF(GC$3&gt;=$A7,(GC$4),0),0)*($A8-$A7)/10000*$BY7</f>
        <v>0</v>
      </c>
      <c r="GD7" s="175" t="n">
        <f aca="false">IF(GD$2&lt;=$A7,IF(GD$3&gt;=$A7,(GD$4),0),0)*($A8-$A7)/10000*$BY7</f>
        <v>0</v>
      </c>
      <c r="GE7" s="175" t="n">
        <f aca="false">SUM(GC7:GD7)</f>
        <v>0</v>
      </c>
      <c r="GG7" s="177"/>
      <c r="GH7" s="178"/>
      <c r="GI7" s="179"/>
      <c r="GK7" s="0"/>
    </row>
    <row r="8" customFormat="false" ht="15" hidden="false" customHeight="true" outlineLevel="0" collapsed="false">
      <c r="A8" s="176" t="n">
        <v>36739</v>
      </c>
      <c r="B8" s="177" t="n">
        <f aca="false">p1!F17</f>
        <v>0</v>
      </c>
      <c r="C8" s="178" t="n">
        <f aca="false">+p1!C17</f>
        <v>0</v>
      </c>
      <c r="D8" s="179" t="n">
        <f aca="false">+p1!G17</f>
        <v>0</v>
      </c>
      <c r="E8" s="178" t="n">
        <f aca="false">p1!L17+DX8</f>
        <v>55.3</v>
      </c>
      <c r="F8" s="178" t="n">
        <f aca="false">p1!E17+CN8</f>
        <v>104.51</v>
      </c>
      <c r="G8" s="178" t="n">
        <f aca="false">p1!I17+p1!K17+CY8</f>
        <v>184.32</v>
      </c>
      <c r="H8" s="178" t="n">
        <f aca="false">p1!D17+DN8</f>
        <v>-36.88</v>
      </c>
      <c r="I8" s="178" t="n">
        <f aca="false">p1!J17+p1!AH17+DD8</f>
        <v>-40.73</v>
      </c>
      <c r="J8" s="178" t="n">
        <f aca="false">p1!N17+DG8</f>
        <v>-22.87</v>
      </c>
      <c r="K8" s="178" t="n">
        <f aca="false">p1!M17+p1!H17+DS8</f>
        <v>51.73</v>
      </c>
      <c r="L8" s="180" t="n">
        <f aca="false">SUM(E8:K8)</f>
        <v>295.38</v>
      </c>
      <c r="M8" s="32"/>
      <c r="N8" s="177" t="n">
        <f aca="false">p1!P17+EJ8</f>
        <v>9.17</v>
      </c>
      <c r="O8" s="178" t="n">
        <f aca="false">p1!O17+EE8</f>
        <v>-46.08</v>
      </c>
      <c r="P8" s="178" t="n">
        <f aca="false">p1!Q17+EO8</f>
        <v>-60.95</v>
      </c>
      <c r="Q8" s="178" t="n">
        <f aca="false">p1!AA17</f>
        <v>-30.72</v>
      </c>
      <c r="R8" s="178" t="n">
        <f aca="false">p1!Y17</f>
        <v>0</v>
      </c>
      <c r="S8" s="178" t="n">
        <f aca="false">p1!Z17+EU8</f>
        <v>0</v>
      </c>
      <c r="T8" s="178" t="n">
        <f aca="false">p1!AC17+FA8</f>
        <v>92.16</v>
      </c>
      <c r="U8" s="178"/>
      <c r="V8" s="178" t="n">
        <f aca="false">p1!X17+FF8</f>
        <v>0</v>
      </c>
      <c r="W8" s="178" t="n">
        <f aca="false">p1!S17+FP8</f>
        <v>0</v>
      </c>
      <c r="X8" s="178" t="n">
        <f aca="false">p1!T17+FK8</f>
        <v>0</v>
      </c>
      <c r="Y8" s="178"/>
      <c r="Z8" s="178"/>
      <c r="AA8" s="178"/>
      <c r="AB8" s="178"/>
      <c r="AC8" s="178"/>
      <c r="AD8" s="178"/>
      <c r="AE8" s="180" t="n">
        <f aca="false">SUM(N8:AD8)</f>
        <v>-36.42</v>
      </c>
      <c r="AF8" s="32"/>
      <c r="AG8" s="180" t="n">
        <f aca="false">GE8+p1!B17</f>
        <v>0</v>
      </c>
      <c r="AH8" s="18"/>
      <c r="AI8" s="180" t="n">
        <f aca="false">p1!AB17+BQ8</f>
        <v>85.85</v>
      </c>
      <c r="AJ8" s="32"/>
      <c r="AK8" s="182" t="n">
        <v>36739</v>
      </c>
      <c r="AL8" s="143"/>
      <c r="AM8" s="167" t="n">
        <f aca="false">+B8+C8+D8</f>
        <v>0</v>
      </c>
      <c r="AN8" s="148"/>
      <c r="AO8" s="167" t="n">
        <f aca="false">E8+F8+O8</f>
        <v>113.73</v>
      </c>
      <c r="AP8" s="148"/>
      <c r="AQ8" s="184" t="n">
        <f aca="false">+G8+H8+N8</f>
        <v>156.61</v>
      </c>
      <c r="AR8" s="148"/>
      <c r="AS8" s="185" t="n">
        <f aca="false">+I8+J8</f>
        <v>-63.6</v>
      </c>
      <c r="AT8" s="148"/>
      <c r="AU8" s="167" t="n">
        <f aca="false">K8+P8</f>
        <v>-9.22000000000001</v>
      </c>
      <c r="AV8" s="148"/>
      <c r="AW8" s="167" t="n">
        <f aca="false">AO8+AQ8+AS8+AU8</f>
        <v>197.52</v>
      </c>
      <c r="AX8" s="186"/>
      <c r="AY8" s="0"/>
      <c r="AZ8" s="149"/>
      <c r="BA8" s="169" t="n">
        <f aca="false">Q8+R8+S8</f>
        <v>-30.72</v>
      </c>
      <c r="BB8" s="151"/>
      <c r="BC8" s="169" t="n">
        <f aca="false">T8+U8</f>
        <v>92.16</v>
      </c>
      <c r="BD8" s="151"/>
      <c r="BE8" s="169" t="n">
        <f aca="false">SUM(V8:Y8)</f>
        <v>0</v>
      </c>
      <c r="BF8" s="151"/>
      <c r="BG8" s="169" t="n">
        <f aca="false">SUM(AB8:AD8)</f>
        <v>0</v>
      </c>
      <c r="BH8" s="170"/>
      <c r="BI8" s="154"/>
      <c r="BJ8" s="56"/>
      <c r="BK8" s="171" t="n">
        <f aca="false">+AE8+L8</f>
        <v>258.96</v>
      </c>
      <c r="BL8" s="156"/>
      <c r="BM8" s="141"/>
      <c r="BN8" s="141"/>
      <c r="BO8" s="141"/>
      <c r="BP8" s="172" t="n">
        <f aca="false">$A8</f>
        <v>36739</v>
      </c>
      <c r="BQ8" s="173" t="n">
        <f aca="false">SUM(BR8:BW8)</f>
        <v>0</v>
      </c>
      <c r="BR8" s="173"/>
      <c r="BS8" s="173"/>
      <c r="BT8" s="173"/>
      <c r="BU8" s="173"/>
      <c r="BV8" s="173"/>
      <c r="BW8" s="173"/>
      <c r="BY8" s="81" t="n">
        <f aca="false">m1!BK10</f>
        <v>0.990792850679847</v>
      </c>
      <c r="BZ8" s="174" t="n">
        <f aca="false">CN8+CY8+EU8+FF8+FA8+DD8+DN8+DS8+FP8+FU8+EE8+EJ8+EO8+DX8+FZ8</f>
        <v>0</v>
      </c>
      <c r="CA8" s="175"/>
      <c r="CB8" s="175" t="n">
        <f aca="false">IF(CB$2&lt;=$A8,IF(CB$3&gt;=$A8,(CB$4),0),0)*($A9-$A8)/10000*$BY8</f>
        <v>0</v>
      </c>
      <c r="CC8" s="0"/>
      <c r="CD8" s="91" t="n">
        <f aca="false">$A8</f>
        <v>36739</v>
      </c>
      <c r="CE8" s="175" t="n">
        <f aca="false">IF(CE$2&lt;=$A8,IF(CE$3&gt;=$A8,(CE$4),0),0)*($A9-$A8)/10000*$BY8</f>
        <v>0</v>
      </c>
      <c r="CF8" s="175" t="n">
        <f aca="false">IF(CF$2&lt;=$A8,IF(CF$3&gt;=$A8,(CF$4),0),0)*($A9-$A8)/10000*$BY8</f>
        <v>0</v>
      </c>
      <c r="CG8" s="175" t="n">
        <f aca="false">IF(CG$2&lt;=$A8,IF(CG$3&gt;=$A8,(CG$4),0),0)*($A9-$A8)/10000*$BY8</f>
        <v>0</v>
      </c>
      <c r="CH8" s="175" t="n">
        <f aca="false">IF(CH$2&lt;=$A8,IF(CH$3&gt;=$A8,(CH$4),0),0)*($A9-$A8)/10000*$BY8</f>
        <v>0</v>
      </c>
      <c r="CI8" s="175" t="n">
        <f aca="false">IF(CI$2&lt;=$A8,IF(CI$3&gt;=$A8,(CI$4),0),0)*($A9-$A8)/10000*$BY8</f>
        <v>0</v>
      </c>
      <c r="CJ8" s="175" t="n">
        <f aca="false">IF(CJ$2&lt;=$A8,IF(CJ$3&gt;=$A8,(CJ$4),0),0)*($A9-$A8)/10000*$BY8</f>
        <v>0</v>
      </c>
      <c r="CK8" s="175" t="n">
        <f aca="false">IF(CK$2&lt;=$A8,IF(CK$3&gt;=$A8,(CK$4),0),0)*($A9-$A8)/10000*$BY8</f>
        <v>0</v>
      </c>
      <c r="CL8" s="175" t="n">
        <f aca="false">IF(CL$2&lt;=$A8,IF(CL$3&gt;=$A8,(CL$4),0),0)*($A9-$A8)/10000*$BY8</f>
        <v>0</v>
      </c>
      <c r="CM8" s="175" t="n">
        <f aca="false">IF(CM$2&lt;=$A8,IF(CM$3&gt;=$A8,(CM$4),0),0)*($A9-$A8)/10000*$BY8</f>
        <v>0</v>
      </c>
      <c r="CN8" s="175" t="n">
        <f aca="false">SUM(CE8:CM8)</f>
        <v>0</v>
      </c>
      <c r="CO8" s="0"/>
      <c r="CP8" s="91" t="n">
        <f aca="false">$A8</f>
        <v>36739</v>
      </c>
      <c r="CQ8" s="175" t="n">
        <f aca="false">IF(CQ$2&lt;=$A8,IF(CQ$3&gt;=$A8,(CQ$4),0),0)*($A9-$A8)/10000*$BY8</f>
        <v>0</v>
      </c>
      <c r="CR8" s="175" t="n">
        <f aca="false">IF(CR$2&lt;=$A8,IF(CR$3&gt;=$A8,(CR$4),0),0)*($A9-$A8)/10000*$BY8</f>
        <v>0</v>
      </c>
      <c r="CS8" s="175" t="n">
        <f aca="false">IF(CS$2&lt;=$A8,IF(CS$3&gt;=$A8,(CS$4),0),0)*($A9-$A8)/10000*$BY8</f>
        <v>0</v>
      </c>
      <c r="CT8" s="175" t="n">
        <f aca="false">IF(CT$2&lt;=$A8,IF(CT$3&gt;=$A8,(CT$4),0),0)*($A9-$A8)/10000*$BY8</f>
        <v>0</v>
      </c>
      <c r="CU8" s="175" t="n">
        <f aca="false">IF(CU$2&lt;=$A8,IF(CU$3&gt;=$A8,(CU$4),0),0)*($A9-$A8)/10000*$BY8</f>
        <v>0</v>
      </c>
      <c r="CV8" s="175" t="n">
        <f aca="false">IF(CV$2&lt;=$A8,IF(CV$3&gt;=$A8,(CV$4),0),0)*($A9-$A8)/10000*$BY8</f>
        <v>0</v>
      </c>
      <c r="CW8" s="175" t="n">
        <f aca="false">IF(CW$2&lt;=$A8,IF(CW$3&gt;=$A8,(CW$4),0),0)*($A9-$A8)/10000*$BY8</f>
        <v>0</v>
      </c>
      <c r="CX8" s="175" t="n">
        <f aca="false">IF(CX$2&lt;=$A8,IF(CX$3&gt;=$A8,(CX$4),0),0)*($A9-$A8)/10000*$BY8</f>
        <v>0</v>
      </c>
      <c r="CY8" s="175" t="n">
        <f aca="false">SUM(CQ8:CX8)</f>
        <v>0</v>
      </c>
      <c r="DA8" s="91" t="n">
        <f aca="false">$A8</f>
        <v>36739</v>
      </c>
      <c r="DB8" s="175" t="n">
        <f aca="false">IF(DB$2&lt;=$A8,IF(DB$3&gt;=$A8,(DB$4),0),0)*($A9-$A8)/10000*$BY8</f>
        <v>0</v>
      </c>
      <c r="DC8" s="175" t="n">
        <f aca="false">IF(DC$2&lt;=$A8,IF(DC$3&gt;=$A8,(DC$4),0),0)*($A9-$A8)/10000*$BY8</f>
        <v>0</v>
      </c>
      <c r="DD8" s="175" t="n">
        <f aca="false">SUM(DB8:DC8)</f>
        <v>0</v>
      </c>
      <c r="DE8" s="0"/>
      <c r="DF8" s="91" t="n">
        <f aca="false">$A8</f>
        <v>36739</v>
      </c>
      <c r="DG8" s="175" t="n">
        <f aca="false">IF(DG$2&lt;=$A8,IF(DG$3&gt;=$A8,(DG$4),0),0)*($A9-$A8)/10000*$BY8</f>
        <v>0</v>
      </c>
      <c r="DH8" s="175" t="n">
        <f aca="false">IF(DH$2&lt;=$A8,IF(DH$3&gt;=$A8,(DH$4),0),0)*($A9-$A8)/10000*$BY8</f>
        <v>0</v>
      </c>
      <c r="DI8" s="175" t="n">
        <f aca="false">SUM(DG8:DH8)</f>
        <v>0</v>
      </c>
      <c r="DK8" s="91" t="n">
        <f aca="false">$A8</f>
        <v>36739</v>
      </c>
      <c r="DL8" s="175" t="n">
        <f aca="false">IF(DL$2&lt;=$A8,IF(DL$3&gt;=$A8,(DL$4),0),0)*($A9-$A8)/10000*$BY8</f>
        <v>0</v>
      </c>
      <c r="DM8" s="175" t="n">
        <f aca="false">IF(DM$2&lt;=$A8,IF(DM$3&gt;=$A8,(DM$4),0),0)*($A9-$A8)/10000*$BY8</f>
        <v>0</v>
      </c>
      <c r="DN8" s="175" t="n">
        <f aca="false">SUM(DL8:DM8)</f>
        <v>0</v>
      </c>
      <c r="DO8" s="0"/>
      <c r="DP8" s="91" t="n">
        <f aca="false">$A8</f>
        <v>36739</v>
      </c>
      <c r="DQ8" s="175" t="n">
        <f aca="false">IF(DQ$2&lt;=$A8,IF(DQ$3&gt;=$A8,(DQ$4),0),0)*($A9-$A8)/10000*$BY8</f>
        <v>0</v>
      </c>
      <c r="DR8" s="175" t="n">
        <f aca="false">IF(DR$2&lt;=$A8,IF(DR$3&gt;=$A8,(DR$4),0),0)*($A9-$A8)/10000*$BY8</f>
        <v>0</v>
      </c>
      <c r="DS8" s="175" t="n">
        <f aca="false">SUM(DQ8:DR8)</f>
        <v>0</v>
      </c>
      <c r="DT8" s="175"/>
      <c r="DU8" s="91" t="n">
        <f aca="false">$A8</f>
        <v>36739</v>
      </c>
      <c r="DV8" s="175" t="n">
        <f aca="false">IF(DV$2&lt;=$A8,IF(DV$3&gt;=$A8,(DV$4),0),0)*($A9-$A8)/10000*$BY8</f>
        <v>0</v>
      </c>
      <c r="DW8" s="175" t="n">
        <f aca="false">IF(DW$2&lt;=$A8,IF(DW$3&gt;=$A8,(DW$4),0),0)*($A9-$A8)/10000*$BY8</f>
        <v>0</v>
      </c>
      <c r="DX8" s="175" t="n">
        <f aca="false">SUM(DV8:DW8)</f>
        <v>0</v>
      </c>
      <c r="DY8" s="175"/>
      <c r="DZ8" s="91" t="n">
        <f aca="false">$A8</f>
        <v>36739</v>
      </c>
      <c r="EA8" s="175" t="n">
        <f aca="false">IF(EA$2&lt;=$A8,IF(EA$3&gt;=$A8,(EA$4),0),0)*($A9-$A8)/10000*$BY8</f>
        <v>0</v>
      </c>
      <c r="EB8" s="175" t="n">
        <f aca="false">IF(EB$2&lt;=$A8,IF(EB$3&gt;=$A8,(EB$4),0),0)*($A9-$A8)/10000*$BY8</f>
        <v>0</v>
      </c>
      <c r="EC8" s="175" t="n">
        <f aca="false">IF(EC$2&lt;=$A8,IF(EC$3&gt;=$A8,(EC$4),0),0)*($A9-$A8)/10000*$BY8</f>
        <v>0</v>
      </c>
      <c r="ED8" s="175" t="n">
        <f aca="false">IF(ED$2&lt;=$A8,IF(ED$3&gt;=$A8,(ED$4),0),0)*($A9-$A8)/10000*$BY8</f>
        <v>0</v>
      </c>
      <c r="EE8" s="175" t="n">
        <f aca="false">SUM(EA8:ED8)</f>
        <v>0</v>
      </c>
      <c r="EF8" s="0"/>
      <c r="EG8" s="91" t="n">
        <f aca="false">$A8</f>
        <v>36739</v>
      </c>
      <c r="EH8" s="175" t="n">
        <f aca="false">IF(EH$2&lt;=$A8,IF(EH$3&gt;=$A8,(EH$4),0),0)*($A9-$A8)/10000*$BY8</f>
        <v>0</v>
      </c>
      <c r="EI8" s="175" t="n">
        <f aca="false">IF(EI$2&lt;=$A8,IF(EI$3&gt;=$A8,(EI$4),0),0)*($A9-$A8)/10000*$BY8</f>
        <v>0</v>
      </c>
      <c r="EJ8" s="175" t="n">
        <f aca="false">SUM(EH8:EI8)</f>
        <v>0</v>
      </c>
      <c r="EK8" s="0"/>
      <c r="EL8" s="91" t="n">
        <f aca="false">$A8</f>
        <v>36739</v>
      </c>
      <c r="EM8" s="175" t="n">
        <f aca="false">IF(EM$2&lt;=$A8,IF(EM$3&gt;=$A8,(EM$4),0),0)*($A9-$A8)/10000*$BY8</f>
        <v>0</v>
      </c>
      <c r="EN8" s="175" t="n">
        <f aca="false">IF(EN$2&lt;=$A8,IF(EN$3&gt;=$A8,(EN$4),0),0)*($A9-$A8)/10000*$BY8</f>
        <v>0</v>
      </c>
      <c r="EO8" s="175" t="n">
        <f aca="false">SUM(EM8:EN8)</f>
        <v>0</v>
      </c>
      <c r="EP8" s="175"/>
      <c r="EQ8" s="91" t="n">
        <f aca="false">$A8</f>
        <v>36739</v>
      </c>
      <c r="ER8" s="175" t="n">
        <f aca="false">IF(ER$2&lt;=$A8,IF(ER$3&gt;=$A8,(ER$4),0),0)*($A9-$A8)/10000*$BY8</f>
        <v>0</v>
      </c>
      <c r="ES8" s="175" t="n">
        <f aca="false">IF(ES$2&lt;=$A8,IF(ES$3&gt;=$A8,(ES$4),0),0)*($A9-$A8)/10000*$BY8</f>
        <v>0</v>
      </c>
      <c r="ET8" s="175" t="n">
        <f aca="false">IF(ET$2&lt;=$A8,IF(ET$3&gt;=$A8,(ET$4),0),0)*($A9-$A8)/10000*$BY8</f>
        <v>0</v>
      </c>
      <c r="EU8" s="175" t="n">
        <f aca="false">SUM(ER8:ET8)</f>
        <v>0</v>
      </c>
      <c r="EV8" s="0"/>
      <c r="EW8" s="91" t="n">
        <f aca="false">$A8</f>
        <v>36739</v>
      </c>
      <c r="EX8" s="175" t="n">
        <f aca="false">IF(EX$2&lt;=$A8,IF(EX$3&gt;=$A8,(EX$4),0),0)*($A9-$A8)/10000*$BY8</f>
        <v>0</v>
      </c>
      <c r="EY8" s="175" t="n">
        <f aca="false">IF(EY$2&lt;=$A8,IF(EY$3&gt;=$A8,(EY$4),0),0)*($A9-$A8)/10000*$BY8</f>
        <v>0</v>
      </c>
      <c r="EZ8" s="175" t="n">
        <f aca="false">IF(EZ$2&lt;=$A8,IF(EZ$3&gt;=$A8,(EZ$4),0),0)*($A9-$A8)/10000*$BY8</f>
        <v>0</v>
      </c>
      <c r="FA8" s="175" t="n">
        <f aca="false">SUM(EX8:EZ8)</f>
        <v>0</v>
      </c>
      <c r="FB8" s="0"/>
      <c r="FC8" s="91" t="n">
        <f aca="false">$A8</f>
        <v>36739</v>
      </c>
      <c r="FD8" s="175" t="n">
        <f aca="false">IF(FD$2&lt;=$A8,IF(FD$3&gt;=$A8,(FD$4),0),0)*($A9-$A8)/10000*$BY8</f>
        <v>0</v>
      </c>
      <c r="FE8" s="175" t="n">
        <f aca="false">IF(FE$2&lt;=$A8,IF(FE$3&gt;=$A8,(FE$4),0),0)*($A9-$A8)/10000*$BY8</f>
        <v>0</v>
      </c>
      <c r="FF8" s="175" t="n">
        <f aca="false">SUM(FD8:FE8)</f>
        <v>0</v>
      </c>
      <c r="FH8" s="91" t="n">
        <f aca="false">$A8</f>
        <v>36739</v>
      </c>
      <c r="FI8" s="175" t="n">
        <f aca="false">IF(FI$2&lt;=$A8,IF(FI$3&gt;=$A8,(FI$4),0),0)*($A9-$A8)/10000*$BY8</f>
        <v>0</v>
      </c>
      <c r="FJ8" s="175" t="n">
        <f aca="false">IF(FJ$2&lt;=$A8,IF(FJ$3&gt;=$A8,(FJ$4),0),0)*($A9-$A8)/10000*$BY8</f>
        <v>0</v>
      </c>
      <c r="FK8" s="175" t="n">
        <f aca="false">SUM(FI8:FJ8)</f>
        <v>0</v>
      </c>
      <c r="FL8" s="0"/>
      <c r="FM8" s="91" t="n">
        <f aca="false">$A8</f>
        <v>36739</v>
      </c>
      <c r="FN8" s="175" t="n">
        <f aca="false">IF(FN$2&lt;=$A8,IF(FN$3&gt;=$A8,(FN$4),0),0)*($A9-$A8)/10000*$BY8</f>
        <v>0</v>
      </c>
      <c r="FO8" s="175" t="n">
        <f aca="false">IF(FO$2&lt;=$A8,IF(FO$3&gt;=$A8,(FO$4),0),0)*($A9-$A8)/10000*$BY8</f>
        <v>0</v>
      </c>
      <c r="FP8" s="175" t="n">
        <f aca="false">SUM(FN8:FO8)</f>
        <v>0</v>
      </c>
      <c r="FQ8" s="0"/>
      <c r="FR8" s="91" t="n">
        <f aca="false">$A8</f>
        <v>36739</v>
      </c>
      <c r="FS8" s="175" t="n">
        <f aca="false">IF(FS$2&lt;=$A8,IF(FS$3&gt;=$A8,(FS$4),0),0)*($A9-$A8)/10000*$BY8</f>
        <v>0</v>
      </c>
      <c r="FT8" s="175" t="n">
        <f aca="false">IF(FT$2&lt;=$A8,IF(FT$3&gt;=$A8,(FT$4),0),0)*($A9-$A8)/10000*$BY8</f>
        <v>0</v>
      </c>
      <c r="FU8" s="175" t="n">
        <f aca="false">SUM(FS8:FT8)</f>
        <v>0</v>
      </c>
      <c r="FV8" s="0"/>
      <c r="FW8" s="91" t="n">
        <f aca="false">$A8</f>
        <v>36739</v>
      </c>
      <c r="FX8" s="175" t="n">
        <f aca="false">IF(FX$2&lt;=$A8,IF(FX$3&gt;=$A8,(FX$4),0),0)*($A9-$A8)/10000*$BY8</f>
        <v>0</v>
      </c>
      <c r="FY8" s="175" t="n">
        <f aca="false">IF(FY$2&lt;=$A8,IF(FY$3&gt;=$A8,(FY$4),0),0)*($A9-$A8)/10000*$BY8</f>
        <v>0</v>
      </c>
      <c r="FZ8" s="175" t="n">
        <f aca="false">SUM(FX8:FY8)</f>
        <v>0</v>
      </c>
      <c r="GB8" s="91" t="n">
        <f aca="false">$A8</f>
        <v>36739</v>
      </c>
      <c r="GC8" s="175" t="n">
        <f aca="false">IF(GC$2&lt;=$A8,IF(GC$3&gt;=$A8,(GC$4),0),0)*($A9-$A8)/10000*$BY8</f>
        <v>0</v>
      </c>
      <c r="GD8" s="175" t="n">
        <f aca="false">IF(GD$2&lt;=$A8,IF(GD$3&gt;=$A8,(GD$4),0),0)*($A9-$A8)/10000*$BY8</f>
        <v>0</v>
      </c>
      <c r="GE8" s="175" t="n">
        <f aca="false">SUM(GC8:GD8)</f>
        <v>0</v>
      </c>
      <c r="GG8" s="177"/>
      <c r="GH8" s="178"/>
      <c r="GI8" s="179"/>
      <c r="GK8" s="0"/>
    </row>
    <row r="9" customFormat="false" ht="15" hidden="false" customHeight="true" outlineLevel="0" collapsed="false">
      <c r="A9" s="176" t="n">
        <v>36770</v>
      </c>
      <c r="B9" s="177" t="n">
        <f aca="false">p1!F18</f>
        <v>0</v>
      </c>
      <c r="C9" s="178" t="n">
        <f aca="false">+p1!C18</f>
        <v>0</v>
      </c>
      <c r="D9" s="179" t="n">
        <f aca="false">+p1!G18</f>
        <v>0</v>
      </c>
      <c r="E9" s="178" t="n">
        <f aca="false">p1!L18+DX9</f>
        <v>53.2</v>
      </c>
      <c r="F9" s="178" t="n">
        <f aca="false">p1!E18+CN9</f>
        <v>66.01</v>
      </c>
      <c r="G9" s="178" t="n">
        <f aca="false">p1!I18+p1!K18+CY9</f>
        <v>177.33</v>
      </c>
      <c r="H9" s="178" t="n">
        <f aca="false">p1!D18+DN9</f>
        <v>-35.56</v>
      </c>
      <c r="I9" s="178" t="n">
        <f aca="false">p1!J18+p1!AH18+DD9</f>
        <v>-39.18</v>
      </c>
      <c r="J9" s="178" t="n">
        <f aca="false">p1!N18+DG9</f>
        <v>-22</v>
      </c>
      <c r="K9" s="178" t="n">
        <f aca="false">p1!M18+p1!H18+DS9</f>
        <v>49.77</v>
      </c>
      <c r="L9" s="180" t="n">
        <f aca="false">SUM(E9:K9)</f>
        <v>249.57</v>
      </c>
      <c r="M9" s="32"/>
      <c r="N9" s="177" t="n">
        <f aca="false">p1!P18+EJ9</f>
        <v>8.87</v>
      </c>
      <c r="O9" s="178" t="n">
        <f aca="false">p1!O18+EE9</f>
        <v>-44.33</v>
      </c>
      <c r="P9" s="178" t="n">
        <f aca="false">p1!Q18+EO9</f>
        <v>-58.64</v>
      </c>
      <c r="Q9" s="178" t="n">
        <f aca="false">p1!AA18</f>
        <v>-29.56</v>
      </c>
      <c r="R9" s="178" t="n">
        <f aca="false">p1!Y18</f>
        <v>0</v>
      </c>
      <c r="S9" s="178" t="n">
        <f aca="false">p1!Z18+EU9</f>
        <v>0</v>
      </c>
      <c r="T9" s="178" t="n">
        <f aca="false">p1!AC18+FA9</f>
        <v>88.67</v>
      </c>
      <c r="U9" s="178"/>
      <c r="V9" s="178" t="n">
        <f aca="false">p1!X18+FF9</f>
        <v>0</v>
      </c>
      <c r="W9" s="178" t="n">
        <f aca="false">p1!S18+FP9</f>
        <v>0</v>
      </c>
      <c r="X9" s="178" t="n">
        <f aca="false">p1!T18+FK9</f>
        <v>0</v>
      </c>
      <c r="Y9" s="178"/>
      <c r="Z9" s="178"/>
      <c r="AA9" s="178"/>
      <c r="AB9" s="178"/>
      <c r="AC9" s="178"/>
      <c r="AD9" s="178"/>
      <c r="AE9" s="180" t="n">
        <f aca="false">SUM(N9:AD9)</f>
        <v>-34.99</v>
      </c>
      <c r="AF9" s="32"/>
      <c r="AG9" s="180" t="n">
        <f aca="false">GE9+p1!B18</f>
        <v>0</v>
      </c>
      <c r="AH9" s="18"/>
      <c r="AI9" s="180" t="n">
        <f aca="false">p1!AB18+BQ9</f>
        <v>-11.68</v>
      </c>
      <c r="AJ9" s="32"/>
      <c r="AK9" s="182" t="n">
        <v>36770</v>
      </c>
      <c r="AL9" s="143"/>
      <c r="AM9" s="167" t="n">
        <f aca="false">+B9+C9+D9</f>
        <v>0</v>
      </c>
      <c r="AN9" s="148"/>
      <c r="AO9" s="167" t="n">
        <f aca="false">E9+F9+O9</f>
        <v>74.88</v>
      </c>
      <c r="AP9" s="148"/>
      <c r="AQ9" s="184" t="n">
        <f aca="false">+G9+H9+N9</f>
        <v>150.64</v>
      </c>
      <c r="AR9" s="148"/>
      <c r="AS9" s="185" t="n">
        <f aca="false">+I9+J9</f>
        <v>-61.18</v>
      </c>
      <c r="AT9" s="148"/>
      <c r="AU9" s="167" t="n">
        <f aca="false">K9+P9</f>
        <v>-8.87000000000001</v>
      </c>
      <c r="AV9" s="148"/>
      <c r="AW9" s="167" t="n">
        <f aca="false">AO9+AQ9+AS9+AU9</f>
        <v>155.47</v>
      </c>
      <c r="AX9" s="145"/>
      <c r="AY9" s="0"/>
      <c r="AZ9" s="149"/>
      <c r="BA9" s="169" t="n">
        <f aca="false">Q9+R9+S9</f>
        <v>-29.56</v>
      </c>
      <c r="BB9" s="151"/>
      <c r="BC9" s="169" t="n">
        <f aca="false">T9+U9</f>
        <v>88.67</v>
      </c>
      <c r="BD9" s="151"/>
      <c r="BE9" s="169" t="n">
        <f aca="false">SUM(V9:Y9)</f>
        <v>0</v>
      </c>
      <c r="BF9" s="151"/>
      <c r="BG9" s="169" t="n">
        <f aca="false">SUM(AB9:AD9)</f>
        <v>0</v>
      </c>
      <c r="BH9" s="170"/>
      <c r="BI9" s="154"/>
      <c r="BJ9" s="56"/>
      <c r="BK9" s="171" t="n">
        <f aca="false">+AE9+L9</f>
        <v>214.58</v>
      </c>
      <c r="BL9" s="156"/>
      <c r="BM9" s="141"/>
      <c r="BN9" s="141"/>
      <c r="BO9" s="141"/>
      <c r="BP9" s="172" t="n">
        <f aca="false">$A9</f>
        <v>36770</v>
      </c>
      <c r="BQ9" s="173" t="n">
        <f aca="false">SUM(BR9:BW9)</f>
        <v>0</v>
      </c>
      <c r="BR9" s="173"/>
      <c r="BS9" s="173"/>
      <c r="BT9" s="173"/>
      <c r="BU9" s="173"/>
      <c r="BV9" s="173"/>
      <c r="BW9" s="173"/>
      <c r="BY9" s="81" t="n">
        <f aca="false">m1!BK11</f>
        <v>0.984990863617936</v>
      </c>
      <c r="BZ9" s="174" t="n">
        <f aca="false">CN9+CY9+EU9+FF9+FA9+DD9+DN9+DS9+FP9+FU9+EE9+EJ9+EO9+DX9+FZ9</f>
        <v>0</v>
      </c>
      <c r="CA9" s="175"/>
      <c r="CB9" s="175" t="n">
        <f aca="false">IF(CB$2&lt;=$A9,IF(CB$3&gt;=$A9,(CB$4),0),0)*($A10-$A9)/10000*$BY9</f>
        <v>0</v>
      </c>
      <c r="CC9" s="0"/>
      <c r="CD9" s="91" t="n">
        <f aca="false">$A9</f>
        <v>36770</v>
      </c>
      <c r="CE9" s="175" t="n">
        <f aca="false">IF(CE$2&lt;=$A9,IF(CE$3&gt;=$A9,(CE$4),0),0)*($A10-$A9)/10000*$BY9</f>
        <v>0</v>
      </c>
      <c r="CF9" s="175" t="n">
        <f aca="false">IF(CF$2&lt;=$A9,IF(CF$3&gt;=$A9,(CF$4),0),0)*($A10-$A9)/10000*$BY9</f>
        <v>0</v>
      </c>
      <c r="CG9" s="175" t="n">
        <f aca="false">IF(CG$2&lt;=$A9,IF(CG$3&gt;=$A9,(CG$4),0),0)*($A10-$A9)/10000*$BY9</f>
        <v>0</v>
      </c>
      <c r="CH9" s="175" t="n">
        <f aca="false">IF(CH$2&lt;=$A9,IF(CH$3&gt;=$A9,(CH$4),0),0)*($A10-$A9)/10000*$BY9</f>
        <v>0</v>
      </c>
      <c r="CI9" s="175" t="n">
        <f aca="false">IF(CI$2&lt;=$A9,IF(CI$3&gt;=$A9,(CI$4),0),0)*($A10-$A9)/10000*$BY9</f>
        <v>0</v>
      </c>
      <c r="CJ9" s="175" t="n">
        <f aca="false">IF(CJ$2&lt;=$A9,IF(CJ$3&gt;=$A9,(CJ$4),0),0)*($A10-$A9)/10000*$BY9</f>
        <v>0</v>
      </c>
      <c r="CK9" s="175" t="n">
        <f aca="false">IF(CK$2&lt;=$A9,IF(CK$3&gt;=$A9,(CK$4),0),0)*($A10-$A9)/10000*$BY9</f>
        <v>0</v>
      </c>
      <c r="CL9" s="175" t="n">
        <f aca="false">IF(CL$2&lt;=$A9,IF(CL$3&gt;=$A9,(CL$4),0),0)*($A10-$A9)/10000*$BY9</f>
        <v>0</v>
      </c>
      <c r="CM9" s="175" t="n">
        <f aca="false">IF(CM$2&lt;=$A9,IF(CM$3&gt;=$A9,(CM$4),0),0)*($A10-$A9)/10000*$BY9</f>
        <v>0</v>
      </c>
      <c r="CN9" s="175" t="n">
        <f aca="false">SUM(CE9:CM9)</f>
        <v>0</v>
      </c>
      <c r="CO9" s="0"/>
      <c r="CP9" s="91" t="n">
        <f aca="false">$A9</f>
        <v>36770</v>
      </c>
      <c r="CQ9" s="175" t="n">
        <f aca="false">IF(CQ$2&lt;=$A9,IF(CQ$3&gt;=$A9,(CQ$4),0),0)*($A10-$A9)/10000*$BY9</f>
        <v>0</v>
      </c>
      <c r="CR9" s="175" t="n">
        <f aca="false">IF(CR$2&lt;=$A9,IF(CR$3&gt;=$A9,(CR$4),0),0)*($A10-$A9)/10000*$BY9</f>
        <v>0</v>
      </c>
      <c r="CS9" s="175" t="n">
        <f aca="false">IF(CS$2&lt;=$A9,IF(CS$3&gt;=$A9,(CS$4),0),0)*($A10-$A9)/10000*$BY9</f>
        <v>0</v>
      </c>
      <c r="CT9" s="175" t="n">
        <f aca="false">IF(CT$2&lt;=$A9,IF(CT$3&gt;=$A9,(CT$4),0),0)*($A10-$A9)/10000*$BY9</f>
        <v>0</v>
      </c>
      <c r="CU9" s="175" t="n">
        <f aca="false">IF(CU$2&lt;=$A9,IF(CU$3&gt;=$A9,(CU$4),0),0)*($A10-$A9)/10000*$BY9</f>
        <v>0</v>
      </c>
      <c r="CV9" s="175" t="n">
        <f aca="false">IF(CV$2&lt;=$A9,IF(CV$3&gt;=$A9,(CV$4),0),0)*($A10-$A9)/10000*$BY9</f>
        <v>0</v>
      </c>
      <c r="CW9" s="175" t="n">
        <f aca="false">IF(CW$2&lt;=$A9,IF(CW$3&gt;=$A9,(CW$4),0),0)*($A10-$A9)/10000*$BY9</f>
        <v>0</v>
      </c>
      <c r="CX9" s="175" t="n">
        <f aca="false">IF(CX$2&lt;=$A9,IF(CX$3&gt;=$A9,(CX$4),0),0)*($A10-$A9)/10000*$BY9</f>
        <v>0</v>
      </c>
      <c r="CY9" s="175" t="n">
        <f aca="false">SUM(CQ9:CX9)</f>
        <v>0</v>
      </c>
      <c r="DA9" s="91" t="n">
        <f aca="false">$A9</f>
        <v>36770</v>
      </c>
      <c r="DB9" s="175" t="n">
        <f aca="false">IF(DB$2&lt;=$A9,IF(DB$3&gt;=$A9,(DB$4),0),0)*($A10-$A9)/10000*$BY9</f>
        <v>0</v>
      </c>
      <c r="DC9" s="175" t="n">
        <f aca="false">IF(DC$2&lt;=$A9,IF(DC$3&gt;=$A9,(DC$4),0),0)*($A10-$A9)/10000*$BY9</f>
        <v>0</v>
      </c>
      <c r="DD9" s="175" t="n">
        <f aca="false">SUM(DB9:DC9)</f>
        <v>0</v>
      </c>
      <c r="DE9" s="0"/>
      <c r="DF9" s="91" t="n">
        <f aca="false">$A9</f>
        <v>36770</v>
      </c>
      <c r="DG9" s="175" t="n">
        <f aca="false">IF(DG$2&lt;=$A9,IF(DG$3&gt;=$A9,(DG$4),0),0)*($A10-$A9)/10000*$BY9</f>
        <v>0</v>
      </c>
      <c r="DH9" s="175" t="n">
        <f aca="false">IF(DH$2&lt;=$A9,IF(DH$3&gt;=$A9,(DH$4),0),0)*($A10-$A9)/10000*$BY9</f>
        <v>0</v>
      </c>
      <c r="DI9" s="175" t="n">
        <f aca="false">SUM(DG9:DH9)</f>
        <v>0</v>
      </c>
      <c r="DK9" s="91" t="n">
        <f aca="false">$A9</f>
        <v>36770</v>
      </c>
      <c r="DL9" s="175" t="n">
        <f aca="false">IF(DL$2&lt;=$A9,IF(DL$3&gt;=$A9,(DL$4),0),0)*($A10-$A9)/10000*$BY9</f>
        <v>0</v>
      </c>
      <c r="DM9" s="175" t="n">
        <f aca="false">IF(DM$2&lt;=$A9,IF(DM$3&gt;=$A9,(DM$4),0),0)*($A10-$A9)/10000*$BY9</f>
        <v>0</v>
      </c>
      <c r="DN9" s="175" t="n">
        <f aca="false">SUM(DL9:DM9)</f>
        <v>0</v>
      </c>
      <c r="DO9" s="0"/>
      <c r="DP9" s="91" t="n">
        <f aca="false">$A9</f>
        <v>36770</v>
      </c>
      <c r="DQ9" s="175" t="n">
        <f aca="false">IF(DQ$2&lt;=$A9,IF(DQ$3&gt;=$A9,(DQ$4),0),0)*($A10-$A9)/10000*$BY9</f>
        <v>0</v>
      </c>
      <c r="DR9" s="175" t="n">
        <f aca="false">IF(DR$2&lt;=$A9,IF(DR$3&gt;=$A9,(DR$4),0),0)*($A10-$A9)/10000*$BY9</f>
        <v>0</v>
      </c>
      <c r="DS9" s="175" t="n">
        <f aca="false">SUM(DQ9:DR9)</f>
        <v>0</v>
      </c>
      <c r="DT9" s="175"/>
      <c r="DU9" s="91" t="n">
        <f aca="false">$A9</f>
        <v>36770</v>
      </c>
      <c r="DV9" s="175" t="n">
        <f aca="false">IF(DV$2&lt;=$A9,IF(DV$3&gt;=$A9,(DV$4),0),0)*($A10-$A9)/10000*$BY9</f>
        <v>0</v>
      </c>
      <c r="DW9" s="175" t="n">
        <f aca="false">IF(DW$2&lt;=$A9,IF(DW$3&gt;=$A9,(DW$4),0),0)*($A10-$A9)/10000*$BY9</f>
        <v>0</v>
      </c>
      <c r="DX9" s="175" t="n">
        <f aca="false">SUM(DV9:DW9)</f>
        <v>0</v>
      </c>
      <c r="DY9" s="175"/>
      <c r="DZ9" s="91" t="n">
        <f aca="false">$A9</f>
        <v>36770</v>
      </c>
      <c r="EA9" s="175" t="n">
        <f aca="false">IF(EA$2&lt;=$A9,IF(EA$3&gt;=$A9,(EA$4),0),0)*($A10-$A9)/10000*$BY9</f>
        <v>0</v>
      </c>
      <c r="EB9" s="175" t="n">
        <f aca="false">IF(EB$2&lt;=$A9,IF(EB$3&gt;=$A9,(EB$4),0),0)*($A10-$A9)/10000*$BY9</f>
        <v>0</v>
      </c>
      <c r="EC9" s="175" t="n">
        <f aca="false">IF(EC$2&lt;=$A9,IF(EC$3&gt;=$A9,(EC$4),0),0)*($A10-$A9)/10000*$BY9</f>
        <v>0</v>
      </c>
      <c r="ED9" s="175" t="n">
        <f aca="false">IF(ED$2&lt;=$A9,IF(ED$3&gt;=$A9,(ED$4),0),0)*($A10-$A9)/10000*$BY9</f>
        <v>0</v>
      </c>
      <c r="EE9" s="175" t="n">
        <f aca="false">SUM(EA9:ED9)</f>
        <v>0</v>
      </c>
      <c r="EF9" s="0"/>
      <c r="EG9" s="91" t="n">
        <f aca="false">$A9</f>
        <v>36770</v>
      </c>
      <c r="EH9" s="175" t="n">
        <f aca="false">IF(EH$2&lt;=$A9,IF(EH$3&gt;=$A9,(EH$4),0),0)*($A10-$A9)/10000*$BY9</f>
        <v>0</v>
      </c>
      <c r="EI9" s="175" t="n">
        <f aca="false">IF(EI$2&lt;=$A9,IF(EI$3&gt;=$A9,(EI$4),0),0)*($A10-$A9)/10000*$BY9</f>
        <v>0</v>
      </c>
      <c r="EJ9" s="175" t="n">
        <f aca="false">SUM(EH9:EI9)</f>
        <v>0</v>
      </c>
      <c r="EK9" s="0"/>
      <c r="EL9" s="91" t="n">
        <f aca="false">$A9</f>
        <v>36770</v>
      </c>
      <c r="EM9" s="175" t="n">
        <f aca="false">IF(EM$2&lt;=$A9,IF(EM$3&gt;=$A9,(EM$4),0),0)*($A10-$A9)/10000*$BY9</f>
        <v>0</v>
      </c>
      <c r="EN9" s="175" t="n">
        <f aca="false">IF(EN$2&lt;=$A9,IF(EN$3&gt;=$A9,(EN$4),0),0)*($A10-$A9)/10000*$BY9</f>
        <v>0</v>
      </c>
      <c r="EO9" s="175" t="n">
        <f aca="false">SUM(EM9:EN9)</f>
        <v>0</v>
      </c>
      <c r="EP9" s="175"/>
      <c r="EQ9" s="91" t="n">
        <f aca="false">$A9</f>
        <v>36770</v>
      </c>
      <c r="ER9" s="175" t="n">
        <f aca="false">IF(ER$2&lt;=$A9,IF(ER$3&gt;=$A9,(ER$4),0),0)*($A10-$A9)/10000*$BY9</f>
        <v>0</v>
      </c>
      <c r="ES9" s="175" t="n">
        <f aca="false">IF(ES$2&lt;=$A9,IF(ES$3&gt;=$A9,(ES$4),0),0)*($A10-$A9)/10000*$BY9</f>
        <v>0</v>
      </c>
      <c r="ET9" s="175" t="n">
        <f aca="false">IF(ET$2&lt;=$A9,IF(ET$3&gt;=$A9,(ET$4),0),0)*($A10-$A9)/10000*$BY9</f>
        <v>0</v>
      </c>
      <c r="EU9" s="175" t="n">
        <f aca="false">SUM(ER9:ET9)</f>
        <v>0</v>
      </c>
      <c r="EV9" s="0"/>
      <c r="EW9" s="91" t="n">
        <f aca="false">$A9</f>
        <v>36770</v>
      </c>
      <c r="EX9" s="175" t="n">
        <f aca="false">IF(EX$2&lt;=$A9,IF(EX$3&gt;=$A9,(EX$4),0),0)*($A10-$A9)/10000*$BY9</f>
        <v>0</v>
      </c>
      <c r="EY9" s="175" t="n">
        <f aca="false">IF(EY$2&lt;=$A9,IF(EY$3&gt;=$A9,(EY$4),0),0)*($A10-$A9)/10000*$BY9</f>
        <v>0</v>
      </c>
      <c r="EZ9" s="175" t="n">
        <f aca="false">IF(EZ$2&lt;=$A9,IF(EZ$3&gt;=$A9,(EZ$4),0),0)*($A10-$A9)/10000*$BY9</f>
        <v>0</v>
      </c>
      <c r="FA9" s="175" t="n">
        <f aca="false">SUM(EX9:EZ9)</f>
        <v>0</v>
      </c>
      <c r="FB9" s="0"/>
      <c r="FC9" s="91" t="n">
        <f aca="false">$A9</f>
        <v>36770</v>
      </c>
      <c r="FD9" s="175" t="n">
        <f aca="false">IF(FD$2&lt;=$A9,IF(FD$3&gt;=$A9,(FD$4),0),0)*($A10-$A9)/10000*$BY9</f>
        <v>0</v>
      </c>
      <c r="FE9" s="175" t="n">
        <f aca="false">IF(FE$2&lt;=$A9,IF(FE$3&gt;=$A9,(FE$4),0),0)*($A10-$A9)/10000*$BY9</f>
        <v>0</v>
      </c>
      <c r="FF9" s="175" t="n">
        <f aca="false">SUM(FD9:FE9)</f>
        <v>0</v>
      </c>
      <c r="FH9" s="91" t="n">
        <f aca="false">$A9</f>
        <v>36770</v>
      </c>
      <c r="FI9" s="175" t="n">
        <f aca="false">IF(FI$2&lt;=$A9,IF(FI$3&gt;=$A9,(FI$4),0),0)*($A10-$A9)/10000*$BY9</f>
        <v>0</v>
      </c>
      <c r="FJ9" s="175" t="n">
        <f aca="false">IF(FJ$2&lt;=$A9,IF(FJ$3&gt;=$A9,(FJ$4),0),0)*($A10-$A9)/10000*$BY9</f>
        <v>0</v>
      </c>
      <c r="FK9" s="175" t="n">
        <f aca="false">SUM(FI9:FJ9)</f>
        <v>0</v>
      </c>
      <c r="FL9" s="0"/>
      <c r="FM9" s="91" t="n">
        <f aca="false">$A9</f>
        <v>36770</v>
      </c>
      <c r="FN9" s="175" t="n">
        <f aca="false">IF(FN$2&lt;=$A9,IF(FN$3&gt;=$A9,(FN$4),0),0)*($A10-$A9)/10000*$BY9</f>
        <v>0</v>
      </c>
      <c r="FO9" s="175" t="n">
        <f aca="false">IF(FO$2&lt;=$A9,IF(FO$3&gt;=$A9,(FO$4),0),0)*($A10-$A9)/10000*$BY9</f>
        <v>0</v>
      </c>
      <c r="FP9" s="175" t="n">
        <f aca="false">SUM(FN9:FO9)</f>
        <v>0</v>
      </c>
      <c r="FQ9" s="0"/>
      <c r="FR9" s="91" t="n">
        <f aca="false">$A9</f>
        <v>36770</v>
      </c>
      <c r="FS9" s="175" t="n">
        <f aca="false">IF(FS$2&lt;=$A9,IF(FS$3&gt;=$A9,(FS$4),0),0)*($A10-$A9)/10000*$BY9</f>
        <v>0</v>
      </c>
      <c r="FT9" s="175" t="n">
        <f aca="false">IF(FT$2&lt;=$A9,IF(FT$3&gt;=$A9,(FT$4),0),0)*($A10-$A9)/10000*$BY9</f>
        <v>0</v>
      </c>
      <c r="FU9" s="175" t="n">
        <f aca="false">SUM(FS9:FT9)</f>
        <v>0</v>
      </c>
      <c r="FV9" s="0"/>
      <c r="FW9" s="91" t="n">
        <f aca="false">$A9</f>
        <v>36770</v>
      </c>
      <c r="FX9" s="175" t="n">
        <f aca="false">IF(FX$2&lt;=$A9,IF(FX$3&gt;=$A9,(FX$4),0),0)*($A10-$A9)/10000*$BY9</f>
        <v>0</v>
      </c>
      <c r="FY9" s="175" t="n">
        <f aca="false">IF(FY$2&lt;=$A9,IF(FY$3&gt;=$A9,(FY$4),0),0)*($A10-$A9)/10000*$BY9</f>
        <v>0</v>
      </c>
      <c r="FZ9" s="175" t="n">
        <f aca="false">SUM(FX9:FY9)</f>
        <v>0</v>
      </c>
      <c r="GB9" s="91" t="n">
        <f aca="false">$A9</f>
        <v>36770</v>
      </c>
      <c r="GC9" s="175" t="n">
        <f aca="false">IF(GC$2&lt;=$A9,IF(GC$3&gt;=$A9,(GC$4),0),0)*($A10-$A9)/10000*$BY9</f>
        <v>0</v>
      </c>
      <c r="GD9" s="175" t="n">
        <f aca="false">IF(GD$2&lt;=$A9,IF(GD$3&gt;=$A9,(GD$4),0),0)*($A10-$A9)/10000*$BY9</f>
        <v>0</v>
      </c>
      <c r="GE9" s="175" t="n">
        <f aca="false">SUM(GC9:GD9)</f>
        <v>0</v>
      </c>
      <c r="GG9" s="177"/>
      <c r="GH9" s="178"/>
      <c r="GI9" s="179"/>
      <c r="GK9" s="0"/>
    </row>
    <row r="10" customFormat="false" ht="15" hidden="false" customHeight="true" outlineLevel="0" collapsed="false">
      <c r="A10" s="190" t="n">
        <v>36800</v>
      </c>
      <c r="B10" s="177" t="n">
        <f aca="false">p1!F19</f>
        <v>0</v>
      </c>
      <c r="C10" s="178" t="n">
        <f aca="false">+p1!C19</f>
        <v>0</v>
      </c>
      <c r="D10" s="179" t="n">
        <f aca="false">+p1!G19</f>
        <v>0</v>
      </c>
      <c r="E10" s="191" t="n">
        <f aca="false">p1!L19+DX10</f>
        <v>54.66</v>
      </c>
      <c r="F10" s="191" t="n">
        <f aca="false">p1!E19+CN10</f>
        <v>89.58</v>
      </c>
      <c r="G10" s="191" t="n">
        <f aca="false">p1!I19+p1!K19+CY10</f>
        <v>182.2</v>
      </c>
      <c r="H10" s="191" t="n">
        <f aca="false">p1!D19+DN10</f>
        <v>-37.72</v>
      </c>
      <c r="I10" s="191" t="n">
        <f aca="false">p1!J19+p1!AH19+DD10</f>
        <v>-40.26</v>
      </c>
      <c r="J10" s="191" t="n">
        <f aca="false">p1!N19+DG10</f>
        <v>-22.61</v>
      </c>
      <c r="K10" s="191" t="n">
        <f aca="false">p1!M19+p1!H19+DS10</f>
        <v>51.14</v>
      </c>
      <c r="L10" s="192" t="n">
        <f aca="false">SUM(E10:K10)</f>
        <v>276.99</v>
      </c>
      <c r="M10" s="32"/>
      <c r="N10" s="193" t="n">
        <f aca="false">p1!P19+EJ10</f>
        <v>9.06</v>
      </c>
      <c r="O10" s="191" t="n">
        <f aca="false">p1!O19+EE10</f>
        <v>-45.55</v>
      </c>
      <c r="P10" s="191" t="n">
        <f aca="false">p1!Q19+EO10</f>
        <v>-60.25</v>
      </c>
      <c r="Q10" s="191" t="n">
        <f aca="false">p1!AA19</f>
        <v>-30.37</v>
      </c>
      <c r="R10" s="191" t="n">
        <f aca="false">p1!Y19</f>
        <v>0</v>
      </c>
      <c r="S10" s="191" t="n">
        <f aca="false">p1!Z19+EU10</f>
        <v>15.18</v>
      </c>
      <c r="T10" s="191" t="n">
        <f aca="false">p1!AC19+FA10</f>
        <v>-136.65</v>
      </c>
      <c r="U10" s="191"/>
      <c r="V10" s="191" t="n">
        <f aca="false">p1!X19+FF10</f>
        <v>0</v>
      </c>
      <c r="W10" s="191" t="n">
        <f aca="false">p1!S19+FP10</f>
        <v>30.37</v>
      </c>
      <c r="X10" s="191" t="n">
        <f aca="false">p1!T19+FK10</f>
        <v>91.1</v>
      </c>
      <c r="Y10" s="191"/>
      <c r="Z10" s="191"/>
      <c r="AA10" s="191"/>
      <c r="AB10" s="191"/>
      <c r="AC10" s="191"/>
      <c r="AD10" s="191"/>
      <c r="AE10" s="192" t="n">
        <f aca="false">SUM(N10:AD10)</f>
        <v>-127.11</v>
      </c>
      <c r="AF10" s="32"/>
      <c r="AG10" s="192" t="n">
        <f aca="false">GE10+p1!B19</f>
        <v>0</v>
      </c>
      <c r="AH10" s="18"/>
      <c r="AI10" s="192" t="n">
        <f aca="false">p1!AB19+BQ10</f>
        <v>-49.34</v>
      </c>
      <c r="AJ10" s="32"/>
      <c r="AK10" s="194" t="n">
        <v>36800</v>
      </c>
      <c r="AL10" s="143"/>
      <c r="AM10" s="167" t="n">
        <f aca="false">+B10+C10+D10</f>
        <v>0</v>
      </c>
      <c r="AN10" s="148"/>
      <c r="AO10" s="167" t="n">
        <f aca="false">E10+F10+O10</f>
        <v>98.69</v>
      </c>
      <c r="AP10" s="148"/>
      <c r="AQ10" s="184" t="n">
        <f aca="false">+G10+H10+N10</f>
        <v>153.54</v>
      </c>
      <c r="AR10" s="148"/>
      <c r="AS10" s="185" t="n">
        <f aca="false">+I10+J10</f>
        <v>-62.87</v>
      </c>
      <c r="AT10" s="148"/>
      <c r="AU10" s="167" t="n">
        <f aca="false">K10+P10</f>
        <v>-9.11</v>
      </c>
      <c r="AV10" s="148"/>
      <c r="AW10" s="167" t="n">
        <f aca="false">AO10+AQ10+AS10+AU10</f>
        <v>180.25</v>
      </c>
      <c r="AX10" s="145"/>
      <c r="AY10" s="0"/>
      <c r="AZ10" s="149"/>
      <c r="BA10" s="195" t="n">
        <f aca="false">Q10+R10+S10</f>
        <v>-15.19</v>
      </c>
      <c r="BB10" s="151"/>
      <c r="BC10" s="195" t="n">
        <f aca="false">T10+U10</f>
        <v>-136.65</v>
      </c>
      <c r="BD10" s="151"/>
      <c r="BE10" s="195" t="n">
        <f aca="false">SUM(V10:Y10)</f>
        <v>121.47</v>
      </c>
      <c r="BF10" s="151"/>
      <c r="BG10" s="195" t="n">
        <f aca="false">SUM(AB10:AD10)</f>
        <v>0</v>
      </c>
      <c r="BH10" s="170"/>
      <c r="BI10" s="154"/>
      <c r="BJ10" s="56"/>
      <c r="BK10" s="196" t="n">
        <f aca="false">+AE10+L10</f>
        <v>149.88</v>
      </c>
      <c r="BL10" s="156"/>
      <c r="BM10" s="141"/>
      <c r="BN10" s="141"/>
      <c r="BO10" s="141"/>
      <c r="BP10" s="172" t="n">
        <f aca="false">$A10</f>
        <v>36800</v>
      </c>
      <c r="BQ10" s="173" t="n">
        <f aca="false">SUM(BR10:BW10)</f>
        <v>0</v>
      </c>
      <c r="BR10" s="173"/>
      <c r="BS10" s="173"/>
      <c r="BT10" s="173"/>
      <c r="BU10" s="173"/>
      <c r="BV10" s="173"/>
      <c r="BW10" s="173"/>
      <c r="BY10" s="81" t="n">
        <f aca="false">m1!BK12</f>
        <v>0.979375257823797</v>
      </c>
      <c r="BZ10" s="174" t="n">
        <f aca="false">CN10+CY10+EU10+FF10+FA10+DD10+DN10+DS10+FP10+FU10+EE10+EJ10+EO10+DX10+FZ10</f>
        <v>0</v>
      </c>
      <c r="CA10" s="175"/>
      <c r="CB10" s="175" t="n">
        <f aca="false">IF(CB$2&lt;=$A10,IF(CB$3&gt;=$A10,(CB$4),0),0)*($A11-$A10)/10000*$BY10</f>
        <v>0</v>
      </c>
      <c r="CC10" s="0"/>
      <c r="CD10" s="91" t="n">
        <f aca="false">$A10</f>
        <v>36800</v>
      </c>
      <c r="CE10" s="175" t="n">
        <f aca="false">IF(CE$2&lt;=$A10,IF(CE$3&gt;=$A10,(CE$4),0),0)*($A11-$A10)/10000*$BY10</f>
        <v>0</v>
      </c>
      <c r="CF10" s="175" t="n">
        <f aca="false">IF(CF$2&lt;=$A10,IF(CF$3&gt;=$A10,(CF$4),0),0)*($A11-$A10)/10000*$BY10</f>
        <v>0</v>
      </c>
      <c r="CG10" s="175" t="n">
        <f aca="false">IF(CG$2&lt;=$A10,IF(CG$3&gt;=$A10,(CG$4),0),0)*($A11-$A10)/10000*$BY10</f>
        <v>0</v>
      </c>
      <c r="CH10" s="175" t="n">
        <f aca="false">IF(CH$2&lt;=$A10,IF(CH$3&gt;=$A10,(CH$4),0),0)*($A11-$A10)/10000*$BY10</f>
        <v>0</v>
      </c>
      <c r="CI10" s="175" t="n">
        <f aca="false">IF(CI$2&lt;=$A10,IF(CI$3&gt;=$A10,(CI$4),0),0)*($A11-$A10)/10000*$BY10</f>
        <v>0</v>
      </c>
      <c r="CJ10" s="175" t="n">
        <f aca="false">IF(CJ$2&lt;=$A10,IF(CJ$3&gt;=$A10,(CJ$4),0),0)*($A11-$A10)/10000*$BY10</f>
        <v>0</v>
      </c>
      <c r="CK10" s="175" t="n">
        <f aca="false">IF(CK$2&lt;=$A10,IF(CK$3&gt;=$A10,(CK$4),0),0)*($A11-$A10)/10000*$BY10</f>
        <v>0</v>
      </c>
      <c r="CL10" s="175" t="n">
        <f aca="false">IF(CL$2&lt;=$A10,IF(CL$3&gt;=$A10,(CL$4),0),0)*($A11-$A10)/10000*$BY10</f>
        <v>0</v>
      </c>
      <c r="CM10" s="175" t="n">
        <f aca="false">IF(CM$2&lt;=$A10,IF(CM$3&gt;=$A10,(CM$4),0),0)*($A11-$A10)/10000*$BY10</f>
        <v>0</v>
      </c>
      <c r="CN10" s="175" t="n">
        <f aca="false">SUM(CE10:CM10)</f>
        <v>0</v>
      </c>
      <c r="CO10" s="0"/>
      <c r="CP10" s="91" t="n">
        <f aca="false">$A10</f>
        <v>36800</v>
      </c>
      <c r="CQ10" s="175" t="n">
        <f aca="false">IF(CQ$2&lt;=$A10,IF(CQ$3&gt;=$A10,(CQ$4),0),0)*($A11-$A10)/10000*$BY10</f>
        <v>0</v>
      </c>
      <c r="CR10" s="175" t="n">
        <f aca="false">IF(CR$2&lt;=$A10,IF(CR$3&gt;=$A10,(CR$4),0),0)*($A11-$A10)/10000*$BY10</f>
        <v>0</v>
      </c>
      <c r="CS10" s="175" t="n">
        <f aca="false">IF(CS$2&lt;=$A10,IF(CS$3&gt;=$A10,(CS$4),0),0)*($A11-$A10)/10000*$BY10</f>
        <v>0</v>
      </c>
      <c r="CT10" s="175" t="n">
        <f aca="false">IF(CT$2&lt;=$A10,IF(CT$3&gt;=$A10,(CT$4),0),0)*($A11-$A10)/10000*$BY10</f>
        <v>0</v>
      </c>
      <c r="CU10" s="175" t="n">
        <f aca="false">IF(CU$2&lt;=$A10,IF(CU$3&gt;=$A10,(CU$4),0),0)*($A11-$A10)/10000*$BY10</f>
        <v>0</v>
      </c>
      <c r="CV10" s="175" t="n">
        <f aca="false">IF(CV$2&lt;=$A10,IF(CV$3&gt;=$A10,(CV$4),0),0)*($A11-$A10)/10000*$BY10</f>
        <v>0</v>
      </c>
      <c r="CW10" s="175" t="n">
        <f aca="false">IF(CW$2&lt;=$A10,IF(CW$3&gt;=$A10,(CW$4),0),0)*($A11-$A10)/10000*$BY10</f>
        <v>0</v>
      </c>
      <c r="CX10" s="175" t="n">
        <f aca="false">IF(CX$2&lt;=$A10,IF(CX$3&gt;=$A10,(CX$4),0),0)*($A11-$A10)/10000*$BY10</f>
        <v>0</v>
      </c>
      <c r="CY10" s="175" t="n">
        <f aca="false">SUM(CQ10:CX10)</f>
        <v>0</v>
      </c>
      <c r="DA10" s="91" t="n">
        <f aca="false">$A10</f>
        <v>36800</v>
      </c>
      <c r="DB10" s="175" t="n">
        <f aca="false">IF(DB$2&lt;=$A10,IF(DB$3&gt;=$A10,(DB$4),0),0)*($A11-$A10)/10000*$BY10</f>
        <v>0</v>
      </c>
      <c r="DC10" s="175" t="n">
        <f aca="false">IF(DC$2&lt;=$A10,IF(DC$3&gt;=$A10,(DC$4),0),0)*($A11-$A10)/10000*$BY10</f>
        <v>0</v>
      </c>
      <c r="DD10" s="175" t="n">
        <f aca="false">SUM(DB10:DC10)</f>
        <v>0</v>
      </c>
      <c r="DE10" s="0"/>
      <c r="DF10" s="91" t="n">
        <f aca="false">$A10</f>
        <v>36800</v>
      </c>
      <c r="DG10" s="175" t="n">
        <f aca="false">IF(DG$2&lt;=$A10,IF(DG$3&gt;=$A10,(DG$4),0),0)*($A11-$A10)/10000*$BY10</f>
        <v>0</v>
      </c>
      <c r="DH10" s="175" t="n">
        <f aca="false">IF(DH$2&lt;=$A10,IF(DH$3&gt;=$A10,(DH$4),0),0)*($A11-$A10)/10000*$BY10</f>
        <v>0</v>
      </c>
      <c r="DI10" s="175" t="n">
        <f aca="false">SUM(DG10:DH10)</f>
        <v>0</v>
      </c>
      <c r="DK10" s="91" t="n">
        <f aca="false">$A10</f>
        <v>36800</v>
      </c>
      <c r="DL10" s="175" t="n">
        <f aca="false">IF(DL$2&lt;=$A10,IF(DL$3&gt;=$A10,(DL$4),0),0)*($A11-$A10)/10000*$BY10</f>
        <v>0</v>
      </c>
      <c r="DM10" s="175" t="n">
        <f aca="false">IF(DM$2&lt;=$A10,IF(DM$3&gt;=$A10,(DM$4),0),0)*($A11-$A10)/10000*$BY10</f>
        <v>0</v>
      </c>
      <c r="DN10" s="175" t="n">
        <f aca="false">SUM(DL10:DM10)</f>
        <v>0</v>
      </c>
      <c r="DO10" s="0"/>
      <c r="DP10" s="91" t="n">
        <f aca="false">$A10</f>
        <v>36800</v>
      </c>
      <c r="DQ10" s="175" t="n">
        <f aca="false">IF(DQ$2&lt;=$A10,IF(DQ$3&gt;=$A10,(DQ$4),0),0)*($A11-$A10)/10000*$BY10</f>
        <v>0</v>
      </c>
      <c r="DR10" s="175" t="n">
        <f aca="false">IF(DR$2&lt;=$A10,IF(DR$3&gt;=$A10,(DR$4),0),0)*($A11-$A10)/10000*$BY10</f>
        <v>0</v>
      </c>
      <c r="DS10" s="175" t="n">
        <f aca="false">SUM(DQ10:DR10)</f>
        <v>0</v>
      </c>
      <c r="DT10" s="175"/>
      <c r="DU10" s="91" t="n">
        <f aca="false">$A10</f>
        <v>36800</v>
      </c>
      <c r="DV10" s="175" t="n">
        <f aca="false">IF(DV$2&lt;=$A10,IF(DV$3&gt;=$A10,(DV$4),0),0)*($A11-$A10)/10000*$BY10</f>
        <v>0</v>
      </c>
      <c r="DW10" s="175" t="n">
        <f aca="false">IF(DW$2&lt;=$A10,IF(DW$3&gt;=$A10,(DW$4),0),0)*($A11-$A10)/10000*$BY10</f>
        <v>0</v>
      </c>
      <c r="DX10" s="175" t="n">
        <f aca="false">SUM(DV10:DW10)</f>
        <v>0</v>
      </c>
      <c r="DY10" s="175"/>
      <c r="DZ10" s="91" t="n">
        <f aca="false">$A10</f>
        <v>36800</v>
      </c>
      <c r="EA10" s="175" t="n">
        <f aca="false">IF(EA$2&lt;=$A10,IF(EA$3&gt;=$A10,(EA$4),0),0)*($A11-$A10)/10000*$BY10</f>
        <v>0</v>
      </c>
      <c r="EB10" s="175" t="n">
        <f aca="false">IF(EB$2&lt;=$A10,IF(EB$3&gt;=$A10,(EB$4),0),0)*($A11-$A10)/10000*$BY10</f>
        <v>0</v>
      </c>
      <c r="EC10" s="175" t="n">
        <f aca="false">IF(EC$2&lt;=$A10,IF(EC$3&gt;=$A10,(EC$4),0),0)*($A11-$A10)/10000*$BY10</f>
        <v>0</v>
      </c>
      <c r="ED10" s="175" t="n">
        <f aca="false">IF(ED$2&lt;=$A10,IF(ED$3&gt;=$A10,(ED$4),0),0)*($A11-$A10)/10000*$BY10</f>
        <v>0</v>
      </c>
      <c r="EE10" s="175" t="n">
        <f aca="false">SUM(EA10:ED10)</f>
        <v>0</v>
      </c>
      <c r="EF10" s="0"/>
      <c r="EG10" s="91" t="n">
        <f aca="false">$A10</f>
        <v>36800</v>
      </c>
      <c r="EH10" s="175" t="n">
        <f aca="false">IF(EH$2&lt;=$A10,IF(EH$3&gt;=$A10,(EH$4),0),0)*($A11-$A10)/10000*$BY10</f>
        <v>0</v>
      </c>
      <c r="EI10" s="175" t="n">
        <f aca="false">IF(EI$2&lt;=$A10,IF(EI$3&gt;=$A10,(EI$4),0),0)*($A11-$A10)/10000*$BY10</f>
        <v>0</v>
      </c>
      <c r="EJ10" s="175" t="n">
        <f aca="false">SUM(EH10:EI10)</f>
        <v>0</v>
      </c>
      <c r="EK10" s="0"/>
      <c r="EL10" s="91" t="n">
        <f aca="false">$A10</f>
        <v>36800</v>
      </c>
      <c r="EM10" s="175" t="n">
        <f aca="false">IF(EM$2&lt;=$A10,IF(EM$3&gt;=$A10,(EM$4),0),0)*($A11-$A10)/10000*$BY10</f>
        <v>0</v>
      </c>
      <c r="EN10" s="175" t="n">
        <f aca="false">IF(EN$2&lt;=$A10,IF(EN$3&gt;=$A10,(EN$4),0),0)*($A11-$A10)/10000*$BY10</f>
        <v>0</v>
      </c>
      <c r="EO10" s="175" t="n">
        <f aca="false">SUM(EM10:EN10)</f>
        <v>0</v>
      </c>
      <c r="EP10" s="175"/>
      <c r="EQ10" s="91" t="n">
        <f aca="false">$A10</f>
        <v>36800</v>
      </c>
      <c r="ER10" s="175" t="n">
        <f aca="false">IF(ER$2&lt;=$A10,IF(ER$3&gt;=$A10,(ER$4),0),0)*($A11-$A10)/10000*$BY10</f>
        <v>0</v>
      </c>
      <c r="ES10" s="175" t="n">
        <f aca="false">IF(ES$2&lt;=$A10,IF(ES$3&gt;=$A10,(ES$4),0),0)*($A11-$A10)/10000*$BY10</f>
        <v>0</v>
      </c>
      <c r="ET10" s="175" t="n">
        <f aca="false">IF(ET$2&lt;=$A10,IF(ET$3&gt;=$A10,(ET$4),0),0)*($A11-$A10)/10000*$BY10</f>
        <v>0</v>
      </c>
      <c r="EU10" s="175" t="n">
        <f aca="false">SUM(ER10:ET10)</f>
        <v>0</v>
      </c>
      <c r="EV10" s="0"/>
      <c r="EW10" s="91" t="n">
        <f aca="false">$A10</f>
        <v>36800</v>
      </c>
      <c r="EX10" s="175" t="n">
        <f aca="false">IF(EX$2&lt;=$A10,IF(EX$3&gt;=$A10,(EX$4),0),0)*($A11-$A10)/10000*$BY10</f>
        <v>0</v>
      </c>
      <c r="EY10" s="175" t="n">
        <f aca="false">IF(EY$2&lt;=$A10,IF(EY$3&gt;=$A10,(EY$4),0),0)*($A11-$A10)/10000*$BY10</f>
        <v>0</v>
      </c>
      <c r="EZ10" s="175" t="n">
        <f aca="false">IF(EZ$2&lt;=$A10,IF(EZ$3&gt;=$A10,(EZ$4),0),0)*($A11-$A10)/10000*$BY10</f>
        <v>0</v>
      </c>
      <c r="FA10" s="175" t="n">
        <f aca="false">SUM(EX10:EZ10)</f>
        <v>0</v>
      </c>
      <c r="FB10" s="0"/>
      <c r="FC10" s="91" t="n">
        <f aca="false">$A10</f>
        <v>36800</v>
      </c>
      <c r="FD10" s="175" t="n">
        <f aca="false">IF(FD$2&lt;=$A10,IF(FD$3&gt;=$A10,(FD$4),0),0)*($A11-$A10)/10000*$BY10</f>
        <v>0</v>
      </c>
      <c r="FE10" s="175" t="n">
        <f aca="false">IF(FE$2&lt;=$A10,IF(FE$3&gt;=$A10,(FE$4),0),0)*($A11-$A10)/10000*$BY10</f>
        <v>0</v>
      </c>
      <c r="FF10" s="175" t="n">
        <f aca="false">SUM(FD10:FE10)</f>
        <v>0</v>
      </c>
      <c r="FH10" s="91" t="n">
        <f aca="false">$A10</f>
        <v>36800</v>
      </c>
      <c r="FI10" s="175" t="n">
        <f aca="false">IF(FI$2&lt;=$A10,IF(FI$3&gt;=$A10,(FI$4),0),0)*($A11-$A10)/10000*$BY10</f>
        <v>0</v>
      </c>
      <c r="FJ10" s="175" t="n">
        <f aca="false">IF(FJ$2&lt;=$A10,IF(FJ$3&gt;=$A10,(FJ$4),0),0)*($A11-$A10)/10000*$BY10</f>
        <v>0</v>
      </c>
      <c r="FK10" s="175" t="n">
        <f aca="false">SUM(FI10:FJ10)</f>
        <v>0</v>
      </c>
      <c r="FL10" s="0"/>
      <c r="FM10" s="91" t="n">
        <f aca="false">$A10</f>
        <v>36800</v>
      </c>
      <c r="FN10" s="175" t="n">
        <f aca="false">IF(FN$2&lt;=$A10,IF(FN$3&gt;=$A10,(FN$4),0),0)*($A11-$A10)/10000*$BY10</f>
        <v>0</v>
      </c>
      <c r="FO10" s="175" t="n">
        <f aca="false">IF(FO$2&lt;=$A10,IF(FO$3&gt;=$A10,(FO$4),0),0)*($A11-$A10)/10000*$BY10</f>
        <v>0</v>
      </c>
      <c r="FP10" s="175" t="n">
        <f aca="false">SUM(FN10:FO10)</f>
        <v>0</v>
      </c>
      <c r="FQ10" s="0"/>
      <c r="FR10" s="91" t="n">
        <f aca="false">$A10</f>
        <v>36800</v>
      </c>
      <c r="FS10" s="175" t="n">
        <f aca="false">IF(FS$2&lt;=$A10,IF(FS$3&gt;=$A10,(FS$4),0),0)*($A11-$A10)/10000*$BY10</f>
        <v>0</v>
      </c>
      <c r="FT10" s="175" t="n">
        <f aca="false">IF(FT$2&lt;=$A10,IF(FT$3&gt;=$A10,(FT$4),0),0)*($A11-$A10)/10000*$BY10</f>
        <v>0</v>
      </c>
      <c r="FU10" s="175" t="n">
        <f aca="false">SUM(FS10:FT10)</f>
        <v>0</v>
      </c>
      <c r="FV10" s="0"/>
      <c r="FW10" s="91" t="n">
        <f aca="false">$A10</f>
        <v>36800</v>
      </c>
      <c r="FX10" s="175" t="n">
        <f aca="false">IF(FX$2&lt;=$A10,IF(FX$3&gt;=$A10,(FX$4),0),0)*($A11-$A10)/10000*$BY10</f>
        <v>0</v>
      </c>
      <c r="FY10" s="175" t="n">
        <f aca="false">IF(FY$2&lt;=$A10,IF(FY$3&gt;=$A10,(FY$4),0),0)*($A11-$A10)/10000*$BY10</f>
        <v>0</v>
      </c>
      <c r="FZ10" s="175" t="n">
        <f aca="false">SUM(FX10:FY10)</f>
        <v>0</v>
      </c>
      <c r="GB10" s="91" t="n">
        <f aca="false">$A10</f>
        <v>36800</v>
      </c>
      <c r="GC10" s="175" t="n">
        <f aca="false">IF(GC$2&lt;=$A10,IF(GC$3&gt;=$A10,(GC$4),0),0)*($A11-$A10)/10000*$BY10</f>
        <v>0</v>
      </c>
      <c r="GD10" s="175" t="n">
        <f aca="false">IF(GD$2&lt;=$A10,IF(GD$3&gt;=$A10,(GD$4),0),0)*($A11-$A10)/10000*$BY10</f>
        <v>0</v>
      </c>
      <c r="GE10" s="175" t="n">
        <f aca="false">SUM(GC10:GD10)</f>
        <v>0</v>
      </c>
      <c r="GG10" s="177"/>
      <c r="GH10" s="178"/>
      <c r="GI10" s="179"/>
      <c r="GK10" s="0"/>
    </row>
    <row r="11" customFormat="false" ht="15" hidden="false" customHeight="true" outlineLevel="0" collapsed="false">
      <c r="A11" s="161" t="n">
        <v>36831</v>
      </c>
      <c r="B11" s="162" t="n">
        <f aca="false">p1!F20+FZ11</f>
        <v>-29.21</v>
      </c>
      <c r="C11" s="163" t="n">
        <f aca="false">+p1!C20</f>
        <v>-29.21</v>
      </c>
      <c r="D11" s="164" t="n">
        <f aca="false">+p1!G20</f>
        <v>73.04</v>
      </c>
      <c r="E11" s="163" t="n">
        <f aca="false">p1!L20+DX11</f>
        <v>-29.21</v>
      </c>
      <c r="F11" s="163" t="n">
        <f aca="false">p1!E20+CN11</f>
        <v>23.05</v>
      </c>
      <c r="G11" s="163" t="n">
        <f aca="false">p1!I20+p1!K20+CY11</f>
        <v>-26.85</v>
      </c>
      <c r="H11" s="163" t="n">
        <f aca="false">p1!D20+DN11</f>
        <v>-0.98</v>
      </c>
      <c r="I11" s="163" t="n">
        <f aca="false">p1!J20+p1!AH20+DD11</f>
        <v>-13.38</v>
      </c>
      <c r="J11" s="163" t="n">
        <f aca="false">p1!N20+DG11</f>
        <v>9.89</v>
      </c>
      <c r="K11" s="163" t="n">
        <f aca="false">p1!M20+p1!H20+DS11</f>
        <v>90.79</v>
      </c>
      <c r="L11" s="165" t="n">
        <f aca="false">SUM(E11:K11)</f>
        <v>53.31</v>
      </c>
      <c r="M11" s="32"/>
      <c r="N11" s="162" t="n">
        <f aca="false">p1!P20+EJ11</f>
        <v>-12.17</v>
      </c>
      <c r="O11" s="163" t="n">
        <f aca="false">p1!O20+EE11</f>
        <v>-29.21</v>
      </c>
      <c r="P11" s="163" t="n">
        <f aca="false">p1!Q20+EO11</f>
        <v>-8.76</v>
      </c>
      <c r="Q11" s="163" t="n">
        <f aca="false">p1!AA20</f>
        <v>0</v>
      </c>
      <c r="R11" s="163" t="n">
        <f aca="false">p1!Y20</f>
        <v>0</v>
      </c>
      <c r="S11" s="163" t="n">
        <f aca="false">p1!Z20+EU11</f>
        <v>0</v>
      </c>
      <c r="T11" s="163" t="n">
        <f aca="false">p1!AC20+p1!R20+FA11</f>
        <v>-249.08</v>
      </c>
      <c r="U11" s="163" t="n">
        <f aca="false">p1!V20</f>
        <v>58.43</v>
      </c>
      <c r="V11" s="163" t="n">
        <f aca="false">p1!X20+FF11</f>
        <v>0</v>
      </c>
      <c r="W11" s="163" t="n">
        <f aca="false">p1!S20+FP11</f>
        <v>0</v>
      </c>
      <c r="X11" s="163" t="n">
        <f aca="false">p1!T20+FK11</f>
        <v>0</v>
      </c>
      <c r="Y11" s="163" t="n">
        <f aca="false">p1!W20+p1!AD20+FU11</f>
        <v>0</v>
      </c>
      <c r="Z11" s="163"/>
      <c r="AA11" s="163"/>
      <c r="AB11" s="163"/>
      <c r="AC11" s="163"/>
      <c r="AD11" s="164"/>
      <c r="AE11" s="165" t="n">
        <f aca="false">SUM(N11:AD11)</f>
        <v>-240.79</v>
      </c>
      <c r="AF11" s="32"/>
      <c r="AG11" s="165" t="n">
        <f aca="false">GE11+p1!B20</f>
        <v>29.98</v>
      </c>
      <c r="AH11" s="18"/>
      <c r="AI11" s="165" t="n">
        <f aca="false">p1!AB20+BQ11</f>
        <v>0.76</v>
      </c>
      <c r="AJ11" s="32"/>
      <c r="AK11" s="166" t="n">
        <v>36831</v>
      </c>
      <c r="AL11" s="143"/>
      <c r="AM11" s="197" t="n">
        <f aca="false">+B11+C11+D11</f>
        <v>14.62</v>
      </c>
      <c r="AN11" s="198" t="n">
        <f aca="false">+AN13+AN23</f>
        <v>72.71</v>
      </c>
      <c r="AO11" s="197" t="n">
        <f aca="false">E11+F11+O11</f>
        <v>-35.37</v>
      </c>
      <c r="AP11" s="198" t="n">
        <f aca="false">+AP13+AP23</f>
        <v>543.72</v>
      </c>
      <c r="AQ11" s="199" t="n">
        <f aca="false">+G11+H11+N11</f>
        <v>-40</v>
      </c>
      <c r="AR11" s="198" t="n">
        <f aca="false">+AR13+AR23</f>
        <v>-593.06</v>
      </c>
      <c r="AS11" s="200" t="n">
        <f aca="false">+I11+J11</f>
        <v>-3.49</v>
      </c>
      <c r="AT11" s="198" t="n">
        <f aca="false">+AT13+AT23</f>
        <v>90.15</v>
      </c>
      <c r="AU11" s="197" t="n">
        <f aca="false">K11+P11</f>
        <v>82.03</v>
      </c>
      <c r="AV11" s="198" t="n">
        <f aca="false">+AV13+AV23</f>
        <v>68.6</v>
      </c>
      <c r="AW11" s="197" t="n">
        <f aca="false">AO11+AQ11+AS11+AU11</f>
        <v>3.17</v>
      </c>
      <c r="AX11" s="198" t="n">
        <f aca="false">+AX13+AX23</f>
        <v>109.41</v>
      </c>
      <c r="AY11" s="0"/>
      <c r="AZ11" s="149"/>
      <c r="BA11" s="201" t="n">
        <f aca="false">Q11+R11+S11</f>
        <v>0</v>
      </c>
      <c r="BB11" s="151"/>
      <c r="BC11" s="201" t="n">
        <f aca="false">T11+U11</f>
        <v>-190.65</v>
      </c>
      <c r="BD11" s="151"/>
      <c r="BE11" s="201" t="n">
        <f aca="false">SUM(V11:Y11)</f>
        <v>0</v>
      </c>
      <c r="BF11" s="151"/>
      <c r="BG11" s="201" t="n">
        <f aca="false">SUM(AB11:AD11)</f>
        <v>0</v>
      </c>
      <c r="BH11" s="170"/>
      <c r="BI11" s="154"/>
      <c r="BJ11" s="56"/>
      <c r="BK11" s="202" t="n">
        <f aca="false">+AE11+L11</f>
        <v>-187.48</v>
      </c>
      <c r="BL11" s="203" t="n">
        <f aca="false">+BL13+BL23</f>
        <v>2.73999999999998</v>
      </c>
      <c r="BM11" s="141"/>
      <c r="BN11" s="141"/>
      <c r="BO11" s="141"/>
      <c r="BP11" s="172" t="n">
        <f aca="false">$A11</f>
        <v>36831</v>
      </c>
      <c r="BQ11" s="173" t="n">
        <f aca="false">SUM(BR11:BW11)</f>
        <v>0</v>
      </c>
      <c r="BR11" s="173"/>
      <c r="BS11" s="173"/>
      <c r="BT11" s="173"/>
      <c r="BU11" s="173"/>
      <c r="BV11" s="173"/>
      <c r="BW11" s="173"/>
      <c r="BY11" s="81" t="n">
        <f aca="false">m1!BK13</f>
        <v>0.973553178102348</v>
      </c>
      <c r="BZ11" s="174" t="n">
        <f aca="false">CN11+CY11+EU11+FF11+FA11+DD11+DN11+DS11+FP11+FU11+EE11+EJ11+EO11+DX11+FZ11</f>
        <v>0</v>
      </c>
      <c r="CA11" s="175"/>
      <c r="CB11" s="175" t="n">
        <f aca="false">IF(CB$2&lt;=$A11,IF(CB$3&gt;=$A11,(CB$4),0),0)*($A12-$A11)/10000*$BY11</f>
        <v>0</v>
      </c>
      <c r="CC11" s="0"/>
      <c r="CD11" s="91" t="n">
        <f aca="false">$A11</f>
        <v>36831</v>
      </c>
      <c r="CE11" s="175" t="n">
        <f aca="false">IF(CE$2&lt;=$A11,IF(CE$3&gt;=$A11,(CE$4),0),0)*($A12-$A11)/10000*$BY11</f>
        <v>0</v>
      </c>
      <c r="CF11" s="175" t="n">
        <f aca="false">IF(CF$2&lt;=$A11,IF(CF$3&gt;=$A11,(CF$4),0),0)*($A12-$A11)/10000*$BY11</f>
        <v>0</v>
      </c>
      <c r="CG11" s="175" t="n">
        <f aca="false">IF(CG$2&lt;=$A11,IF(CG$3&gt;=$A11,(CG$4),0),0)*($A12-$A11)/10000*$BY11</f>
        <v>0</v>
      </c>
      <c r="CH11" s="175" t="n">
        <f aca="false">IF(CH$2&lt;=$A11,IF(CH$3&gt;=$A11,(CH$4),0),0)*($A12-$A11)/10000*$BY11</f>
        <v>0</v>
      </c>
      <c r="CI11" s="175" t="n">
        <f aca="false">IF(CI$2&lt;=$A11,IF(CI$3&gt;=$A11,(CI$4),0),0)*($A12-$A11)/10000*$BY11</f>
        <v>0</v>
      </c>
      <c r="CJ11" s="175" t="n">
        <f aca="false">IF(CJ$2&lt;=$A11,IF(CJ$3&gt;=$A11,(CJ$4),0),0)*($A12-$A11)/10000*$BY11</f>
        <v>0</v>
      </c>
      <c r="CK11" s="175" t="n">
        <f aca="false">IF(CK$2&lt;=$A11,IF(CK$3&gt;=$A11,(CK$4),0),0)*($A12-$A11)/10000*$BY11</f>
        <v>0</v>
      </c>
      <c r="CL11" s="175" t="n">
        <f aca="false">IF(CL$2&lt;=$A11,IF(CL$3&gt;=$A11,(CL$4),0),0)*($A12-$A11)/10000*$BY11</f>
        <v>0</v>
      </c>
      <c r="CM11" s="175" t="n">
        <f aca="false">IF(CM$2&lt;=$A11,IF(CM$3&gt;=$A11,(CM$4),0),0)*($A12-$A11)/10000*$BY11</f>
        <v>0</v>
      </c>
      <c r="CN11" s="175" t="n">
        <f aca="false">SUM(CE11:CM11)</f>
        <v>0</v>
      </c>
      <c r="CO11" s="0"/>
      <c r="CP11" s="91" t="n">
        <f aca="false">$A11</f>
        <v>36831</v>
      </c>
      <c r="CQ11" s="175" t="n">
        <f aca="false">IF(CQ$2&lt;=$A11,IF(CQ$3&gt;=$A11,(CQ$4),0),0)*($A12-$A11)/10000*$BY11</f>
        <v>0</v>
      </c>
      <c r="CR11" s="175" t="n">
        <f aca="false">IF(CR$2&lt;=$A11,IF(CR$3&gt;=$A11,(CR$4),0),0)*($A12-$A11)/10000*$BY11</f>
        <v>0</v>
      </c>
      <c r="CS11" s="175" t="n">
        <f aca="false">IF(CS$2&lt;=$A11,IF(CS$3&gt;=$A11,(CS$4),0),0)*($A12-$A11)/10000*$BY11</f>
        <v>0</v>
      </c>
      <c r="CT11" s="175" t="n">
        <f aca="false">IF(CT$2&lt;=$A11,IF(CT$3&gt;=$A11,(CT$4),0),0)*($A12-$A11)/10000*$BY11</f>
        <v>0</v>
      </c>
      <c r="CU11" s="175" t="n">
        <f aca="false">IF(CU$2&lt;=$A11,IF(CU$3&gt;=$A11,(CU$4),0),0)*($A12-$A11)/10000*$BY11</f>
        <v>0</v>
      </c>
      <c r="CV11" s="175" t="n">
        <f aca="false">IF(CV$2&lt;=$A11,IF(CV$3&gt;=$A11,(CV$4),0),0)*($A12-$A11)/10000*$BY11</f>
        <v>0</v>
      </c>
      <c r="CW11" s="175" t="n">
        <f aca="false">IF(CW$2&lt;=$A11,IF(CW$3&gt;=$A11,(CW$4),0),0)*($A12-$A11)/10000*$BY11</f>
        <v>0</v>
      </c>
      <c r="CX11" s="175" t="n">
        <f aca="false">IF(CX$2&lt;=$A11,IF(CX$3&gt;=$A11,(CX$4),0),0)*($A12-$A11)/10000*$BY11</f>
        <v>0</v>
      </c>
      <c r="CY11" s="175" t="n">
        <f aca="false">SUM(CQ11:CX11)</f>
        <v>0</v>
      </c>
      <c r="DA11" s="91" t="n">
        <f aca="false">$A11</f>
        <v>36831</v>
      </c>
      <c r="DB11" s="175" t="n">
        <f aca="false">IF(DB$2&lt;=$A11,IF(DB$3&gt;=$A11,(DB$4),0),0)*($A12-$A11)/10000*$BY11</f>
        <v>0</v>
      </c>
      <c r="DC11" s="175" t="n">
        <f aca="false">IF(DC$2&lt;=$A11,IF(DC$3&gt;=$A11,(DC$4),0),0)*($A12-$A11)/10000*$BY11</f>
        <v>0</v>
      </c>
      <c r="DD11" s="175" t="n">
        <f aca="false">SUM(DB11:DC11)</f>
        <v>0</v>
      </c>
      <c r="DE11" s="0"/>
      <c r="DF11" s="91" t="n">
        <f aca="false">$A11</f>
        <v>36831</v>
      </c>
      <c r="DG11" s="175" t="n">
        <f aca="false">IF(DG$2&lt;=$A11,IF(DG$3&gt;=$A11,(DG$4),0),0)*($A12-$A11)/10000*$BY11</f>
        <v>0</v>
      </c>
      <c r="DH11" s="175" t="n">
        <f aca="false">IF(DH$2&lt;=$A11,IF(DH$3&gt;=$A11,(DH$4),0),0)*($A12-$A11)/10000*$BY11</f>
        <v>0</v>
      </c>
      <c r="DI11" s="175" t="n">
        <f aca="false">SUM(DG11:DH11)</f>
        <v>0</v>
      </c>
      <c r="DK11" s="91" t="n">
        <f aca="false">$A11</f>
        <v>36831</v>
      </c>
      <c r="DL11" s="175" t="n">
        <f aca="false">IF(DL$2&lt;=$A11,IF(DL$3&gt;=$A11,(DL$4),0),0)*($A12-$A11)/10000*$BY11</f>
        <v>0</v>
      </c>
      <c r="DM11" s="175" t="n">
        <f aca="false">IF(DM$2&lt;=$A11,IF(DM$3&gt;=$A11,(DM$4),0),0)*($A12-$A11)/10000*$BY11</f>
        <v>0</v>
      </c>
      <c r="DN11" s="175" t="n">
        <f aca="false">SUM(DL11:DM11)</f>
        <v>0</v>
      </c>
      <c r="DO11" s="0"/>
      <c r="DP11" s="91" t="n">
        <f aca="false">$A11</f>
        <v>36831</v>
      </c>
      <c r="DQ11" s="175" t="n">
        <f aca="false">IF(DQ$2&lt;=$A11,IF(DQ$3&gt;=$A11,(DQ$4),0),0)*($A12-$A11)/10000*$BY11</f>
        <v>0</v>
      </c>
      <c r="DR11" s="175" t="n">
        <f aca="false">IF(DR$2&lt;=$A11,IF(DR$3&gt;=$A11,(DR$4),0),0)*($A12-$A11)/10000*$BY11</f>
        <v>0</v>
      </c>
      <c r="DS11" s="175" t="n">
        <f aca="false">SUM(DQ11:DR11)</f>
        <v>0</v>
      </c>
      <c r="DT11" s="175"/>
      <c r="DU11" s="91" t="n">
        <f aca="false">$A11</f>
        <v>36831</v>
      </c>
      <c r="DV11" s="175" t="n">
        <f aca="false">IF(DV$2&lt;=$A11,IF(DV$3&gt;=$A11,(DV$4),0),0)*($A12-$A11)/10000*$BY11</f>
        <v>0</v>
      </c>
      <c r="DW11" s="175" t="n">
        <f aca="false">IF(DW$2&lt;=$A11,IF(DW$3&gt;=$A11,(DW$4),0),0)*($A12-$A11)/10000*$BY11</f>
        <v>0</v>
      </c>
      <c r="DX11" s="175" t="n">
        <f aca="false">SUM(DV11:DW11)</f>
        <v>0</v>
      </c>
      <c r="DY11" s="175"/>
      <c r="DZ11" s="91" t="n">
        <f aca="false">$A11</f>
        <v>36831</v>
      </c>
      <c r="EA11" s="175" t="n">
        <f aca="false">IF(EA$2&lt;=$A11,IF(EA$3&gt;=$A11,(EA$4),0),0)*($A12-$A11)/10000*$BY11</f>
        <v>0</v>
      </c>
      <c r="EB11" s="175" t="n">
        <f aca="false">IF(EB$2&lt;=$A11,IF(EB$3&gt;=$A11,(EB$4),0),0)*($A12-$A11)/10000*$BY11</f>
        <v>0</v>
      </c>
      <c r="EC11" s="175" t="n">
        <f aca="false">IF(EC$2&lt;=$A11,IF(EC$3&gt;=$A11,(EC$4),0),0)*($A12-$A11)/10000*$BY11</f>
        <v>0</v>
      </c>
      <c r="ED11" s="175" t="n">
        <f aca="false">IF(ED$2&lt;=$A11,IF(ED$3&gt;=$A11,(ED$4),0),0)*($A12-$A11)/10000*$BY11</f>
        <v>0</v>
      </c>
      <c r="EE11" s="175" t="n">
        <f aca="false">SUM(EA11:ED11)</f>
        <v>0</v>
      </c>
      <c r="EF11" s="0"/>
      <c r="EG11" s="91" t="n">
        <f aca="false">$A11</f>
        <v>36831</v>
      </c>
      <c r="EH11" s="175" t="n">
        <f aca="false">IF(EH$2&lt;=$A11,IF(EH$3&gt;=$A11,(EH$4),0),0)*($A12-$A11)/10000*$BY11</f>
        <v>0</v>
      </c>
      <c r="EI11" s="175" t="n">
        <f aca="false">IF(EI$2&lt;=$A11,IF(EI$3&gt;=$A11,(EI$4),0),0)*($A12-$A11)/10000*$BY11</f>
        <v>0</v>
      </c>
      <c r="EJ11" s="175" t="n">
        <f aca="false">SUM(EH11:EI11)</f>
        <v>0</v>
      </c>
      <c r="EK11" s="0"/>
      <c r="EL11" s="91" t="n">
        <f aca="false">$A11</f>
        <v>36831</v>
      </c>
      <c r="EM11" s="175" t="n">
        <f aca="false">IF(EM$2&lt;=$A11,IF(EM$3&gt;=$A11,(EM$4),0),0)*($A12-$A11)/10000*$BY11</f>
        <v>0</v>
      </c>
      <c r="EN11" s="175" t="n">
        <f aca="false">IF(EN$2&lt;=$A11,IF(EN$3&gt;=$A11,(EN$4),0),0)*($A12-$A11)/10000*$BY11</f>
        <v>0</v>
      </c>
      <c r="EO11" s="175" t="n">
        <f aca="false">SUM(EM11:EN11)</f>
        <v>0</v>
      </c>
      <c r="EP11" s="175"/>
      <c r="EQ11" s="91" t="n">
        <f aca="false">$A11</f>
        <v>36831</v>
      </c>
      <c r="ER11" s="175" t="n">
        <f aca="false">IF(ER$2&lt;=$A11,IF(ER$3&gt;=$A11,(ER$4),0),0)*($A12-$A11)/10000*$BY11</f>
        <v>0</v>
      </c>
      <c r="ES11" s="175" t="n">
        <f aca="false">IF(ES$2&lt;=$A11,IF(ES$3&gt;=$A11,(ES$4),0),0)*($A12-$A11)/10000*$BY11</f>
        <v>0</v>
      </c>
      <c r="ET11" s="175" t="n">
        <f aca="false">IF(ET$2&lt;=$A11,IF(ET$3&gt;=$A11,(ET$4),0),0)*($A12-$A11)/10000*$BY11</f>
        <v>0</v>
      </c>
      <c r="EU11" s="175" t="n">
        <f aca="false">SUM(ER11:ET11)</f>
        <v>0</v>
      </c>
      <c r="EV11" s="0"/>
      <c r="EW11" s="91" t="n">
        <f aca="false">$A11</f>
        <v>36831</v>
      </c>
      <c r="EX11" s="175" t="n">
        <f aca="false">IF(EX$2&lt;=$A11,IF(EX$3&gt;=$A11,(EX$4),0),0)*($A12-$A11)/10000*$BY11</f>
        <v>0</v>
      </c>
      <c r="EY11" s="175" t="n">
        <f aca="false">IF(EY$2&lt;=$A11,IF(EY$3&gt;=$A11,(EY$4),0),0)*($A12-$A11)/10000*$BY11</f>
        <v>0</v>
      </c>
      <c r="EZ11" s="175" t="n">
        <f aca="false">IF(EZ$2&lt;=$A11,IF(EZ$3&gt;=$A11,(EZ$4),0),0)*($A12-$A11)/10000*$BY11</f>
        <v>0</v>
      </c>
      <c r="FA11" s="175" t="n">
        <f aca="false">SUM(EX11:EZ11)</f>
        <v>0</v>
      </c>
      <c r="FB11" s="0"/>
      <c r="FC11" s="91" t="n">
        <f aca="false">$A11</f>
        <v>36831</v>
      </c>
      <c r="FD11" s="175" t="n">
        <f aca="false">IF(FD$2&lt;=$A11,IF(FD$3&gt;=$A11,(FD$4),0),0)*($A12-$A11)/10000*$BY11</f>
        <v>0</v>
      </c>
      <c r="FE11" s="175" t="n">
        <f aca="false">IF(FE$2&lt;=$A11,IF(FE$3&gt;=$A11,(FE$4),0),0)*($A12-$A11)/10000*$BY11</f>
        <v>0</v>
      </c>
      <c r="FF11" s="175" t="n">
        <f aca="false">SUM(FD11:FE11)</f>
        <v>0</v>
      </c>
      <c r="FH11" s="91" t="n">
        <f aca="false">$A11</f>
        <v>36831</v>
      </c>
      <c r="FI11" s="175" t="n">
        <f aca="false">IF(FI$2&lt;=$A11,IF(FI$3&gt;=$A11,(FI$4),0),0)*($A12-$A11)/10000*$BY11</f>
        <v>0</v>
      </c>
      <c r="FJ11" s="175" t="n">
        <f aca="false">IF(FJ$2&lt;=$A11,IF(FJ$3&gt;=$A11,(FJ$4),0),0)*($A12-$A11)/10000*$BY11</f>
        <v>0</v>
      </c>
      <c r="FK11" s="175" t="n">
        <f aca="false">SUM(FI11:FJ11)</f>
        <v>0</v>
      </c>
      <c r="FL11" s="0"/>
      <c r="FM11" s="91" t="n">
        <f aca="false">$A11</f>
        <v>36831</v>
      </c>
      <c r="FN11" s="175" t="n">
        <f aca="false">IF(FN$2&lt;=$A11,IF(FN$3&gt;=$A11,(FN$4),0),0)*($A12-$A11)/10000*$BY11</f>
        <v>0</v>
      </c>
      <c r="FO11" s="175" t="n">
        <f aca="false">IF(FO$2&lt;=$A11,IF(FO$3&gt;=$A11,(FO$4),0),0)*($A12-$A11)/10000*$BY11</f>
        <v>0</v>
      </c>
      <c r="FP11" s="175" t="n">
        <f aca="false">SUM(FN11:FO11)</f>
        <v>0</v>
      </c>
      <c r="FQ11" s="0"/>
      <c r="FR11" s="91" t="n">
        <f aca="false">$A11</f>
        <v>36831</v>
      </c>
      <c r="FS11" s="175" t="n">
        <f aca="false">IF(FS$2&lt;=$A11,IF(FS$3&gt;=$A11,(FS$4),0),0)*($A12-$A11)/10000*$BY11</f>
        <v>0</v>
      </c>
      <c r="FT11" s="175" t="n">
        <f aca="false">IF(FT$2&lt;=$A11,IF(FT$3&gt;=$A11,(FT$4),0),0)*($A12-$A11)/10000*$BY11</f>
        <v>0</v>
      </c>
      <c r="FU11" s="175" t="n">
        <f aca="false">SUM(FS11:FT11)</f>
        <v>0</v>
      </c>
      <c r="FV11" s="0"/>
      <c r="FW11" s="91" t="n">
        <f aca="false">$A11</f>
        <v>36831</v>
      </c>
      <c r="FX11" s="175" t="n">
        <f aca="false">IF(FX$2&lt;=$A11,IF(FX$3&gt;=$A11,(FX$4),0),0)*($A12-$A11)/10000*$BY11</f>
        <v>0</v>
      </c>
      <c r="FY11" s="175" t="n">
        <f aca="false">IF(FY$2&lt;=$A11,IF(FY$3&gt;=$A11,(FY$4),0),0)*($A12-$A11)/10000*$BY11</f>
        <v>0</v>
      </c>
      <c r="FZ11" s="175" t="n">
        <f aca="false">SUM(FX11:FY11)</f>
        <v>0</v>
      </c>
      <c r="GB11" s="91" t="n">
        <f aca="false">$A11</f>
        <v>36831</v>
      </c>
      <c r="GC11" s="175" t="n">
        <f aca="false">IF(GC$2&lt;=$A11,IF(GC$3&gt;=$A11,(GC$4),0),0)*($A12-$A11)/10000*$BY11</f>
        <v>0</v>
      </c>
      <c r="GD11" s="175" t="n">
        <f aca="false">IF(GD$2&lt;=$A11,IF(GD$3&gt;=$A11,(GD$4),0),0)*($A12-$A11)/10000*$BY11</f>
        <v>0</v>
      </c>
      <c r="GE11" s="175" t="n">
        <f aca="false">SUM(GC11:GD11)</f>
        <v>0</v>
      </c>
      <c r="GG11" s="204"/>
      <c r="GH11" s="205"/>
      <c r="GI11" s="206"/>
      <c r="GK11" s="0"/>
    </row>
    <row r="12" customFormat="false" ht="15" hidden="false" customHeight="true" outlineLevel="0" collapsed="false">
      <c r="A12" s="176" t="n">
        <v>36861</v>
      </c>
      <c r="B12" s="177" t="n">
        <f aca="false">p1!F21+FZ12</f>
        <v>-30.01</v>
      </c>
      <c r="C12" s="178" t="n">
        <f aca="false">+p1!C21</f>
        <v>-30.01</v>
      </c>
      <c r="D12" s="179" t="n">
        <f aca="false">+p1!G21</f>
        <v>75.04</v>
      </c>
      <c r="E12" s="178" t="n">
        <f aca="false">p1!L21+DX12</f>
        <v>-30.01</v>
      </c>
      <c r="F12" s="178" t="n">
        <f aca="false">p1!E21+CN12</f>
        <v>177.15</v>
      </c>
      <c r="G12" s="178" t="n">
        <f aca="false">p1!I21+p1!K21+CY12</f>
        <v>12.94</v>
      </c>
      <c r="H12" s="178" t="n">
        <f aca="false">p1!D21+DN12</f>
        <v>-1.4</v>
      </c>
      <c r="I12" s="178" t="n">
        <f aca="false">p1!J21+p1!AH21+DD12</f>
        <v>-13.75</v>
      </c>
      <c r="J12" s="178" t="n">
        <f aca="false">p1!N21+DG12</f>
        <v>10.16</v>
      </c>
      <c r="K12" s="178" t="n">
        <f aca="false">p1!M21+p1!H21+DS12</f>
        <v>93.28</v>
      </c>
      <c r="L12" s="180" t="n">
        <f aca="false">SUM(E12:K12)</f>
        <v>248.37</v>
      </c>
      <c r="M12" s="32"/>
      <c r="N12" s="177" t="n">
        <f aca="false">p1!P21+EJ12</f>
        <v>-12.1</v>
      </c>
      <c r="O12" s="178" t="n">
        <f aca="false">p1!O21+EE12</f>
        <v>-30.01</v>
      </c>
      <c r="P12" s="178" t="n">
        <f aca="false">p1!Q21+EO12</f>
        <v>-9</v>
      </c>
      <c r="Q12" s="178" t="n">
        <f aca="false">p1!AA21</f>
        <v>0</v>
      </c>
      <c r="R12" s="178" t="n">
        <f aca="false">p1!Y21</f>
        <v>0</v>
      </c>
      <c r="S12" s="178" t="n">
        <f aca="false">p1!Z21+EU12</f>
        <v>0</v>
      </c>
      <c r="T12" s="178" t="n">
        <f aca="false">p1!AC21+p1!R21+FA12</f>
        <v>-105.82</v>
      </c>
      <c r="U12" s="178" t="n">
        <f aca="false">p1!V21</f>
        <v>60.03</v>
      </c>
      <c r="V12" s="178" t="n">
        <f aca="false">p1!X21+FF12</f>
        <v>0</v>
      </c>
      <c r="W12" s="178" t="n">
        <f aca="false">p1!S21+FP12</f>
        <v>0</v>
      </c>
      <c r="X12" s="178" t="n">
        <f aca="false">p1!T21+FK12</f>
        <v>0</v>
      </c>
      <c r="Y12" s="178" t="n">
        <f aca="false">p1!W21+p1!AD21+FU12</f>
        <v>0</v>
      </c>
      <c r="Z12" s="178"/>
      <c r="AA12" s="178"/>
      <c r="AB12" s="178"/>
      <c r="AC12" s="178"/>
      <c r="AD12" s="179"/>
      <c r="AE12" s="180" t="n">
        <f aca="false">SUM(N12:AD12)</f>
        <v>-96.9</v>
      </c>
      <c r="AF12" s="32"/>
      <c r="AG12" s="180" t="n">
        <f aca="false">GE12+p1!B21</f>
        <v>30.8</v>
      </c>
      <c r="AH12" s="18"/>
      <c r="AI12" s="180" t="n">
        <f aca="false">p1!AB21+BQ12</f>
        <v>1.75</v>
      </c>
      <c r="AJ12" s="32"/>
      <c r="AK12" s="182" t="n">
        <v>36861</v>
      </c>
      <c r="AL12" s="143"/>
      <c r="AM12" s="167" t="n">
        <f aca="false">+B12+C12+D12</f>
        <v>15.02</v>
      </c>
      <c r="AN12" s="148"/>
      <c r="AO12" s="167" t="n">
        <f aca="false">E12+F12+O12</f>
        <v>117.13</v>
      </c>
      <c r="AP12" s="148"/>
      <c r="AQ12" s="184" t="n">
        <f aca="false">+G12+H12+N12</f>
        <v>-0.560000000000001</v>
      </c>
      <c r="AR12" s="148"/>
      <c r="AS12" s="185" t="n">
        <f aca="false">+I12+J12</f>
        <v>-3.59</v>
      </c>
      <c r="AT12" s="148"/>
      <c r="AU12" s="167" t="n">
        <f aca="false">K12+P12</f>
        <v>84.28</v>
      </c>
      <c r="AV12" s="148"/>
      <c r="AW12" s="167" t="n">
        <f aca="false">AO12+AQ12+AS12+AU12</f>
        <v>197.26</v>
      </c>
      <c r="AX12" s="148"/>
      <c r="AY12" s="0"/>
      <c r="AZ12" s="149"/>
      <c r="BA12" s="169" t="n">
        <f aca="false">Q12+R12+S12</f>
        <v>0</v>
      </c>
      <c r="BB12" s="151"/>
      <c r="BC12" s="169" t="n">
        <f aca="false">T12+U12</f>
        <v>-45.79</v>
      </c>
      <c r="BD12" s="151"/>
      <c r="BE12" s="169" t="n">
        <f aca="false">SUM(V12:Y12)</f>
        <v>0</v>
      </c>
      <c r="BF12" s="151"/>
      <c r="BG12" s="169" t="n">
        <f aca="false">SUM(AB12:AD12)</f>
        <v>0</v>
      </c>
      <c r="BH12" s="170"/>
      <c r="BI12" s="154"/>
      <c r="BJ12" s="56"/>
      <c r="BK12" s="171" t="n">
        <f aca="false">+AE12+L12</f>
        <v>151.47</v>
      </c>
      <c r="BL12" s="207"/>
      <c r="BM12" s="141"/>
      <c r="BN12" s="141"/>
      <c r="BO12" s="141"/>
      <c r="BP12" s="172" t="n">
        <f aca="false">$A12</f>
        <v>36861</v>
      </c>
      <c r="BQ12" s="173" t="n">
        <f aca="false">SUM(BR12:BW12)</f>
        <v>0</v>
      </c>
      <c r="BR12" s="173"/>
      <c r="BS12" s="173"/>
      <c r="BT12" s="173"/>
      <c r="BU12" s="173"/>
      <c r="BV12" s="173"/>
      <c r="BW12" s="173"/>
      <c r="BY12" s="81" t="n">
        <f aca="false">m1!BK14</f>
        <v>0.967894699331595</v>
      </c>
      <c r="BZ12" s="174" t="n">
        <f aca="false">CN12+CY12+EU12+FF12+FA12+DD12+DN12+DS12+FP12+FU12+EE12+EJ12+EO12+DX12+FZ12</f>
        <v>0</v>
      </c>
      <c r="CA12" s="175"/>
      <c r="CB12" s="175" t="n">
        <f aca="false">IF(CB$2&lt;=$A12,IF(CB$3&gt;=$A12,(CB$4),0),0)*($A13-$A12)/10000*$BY12</f>
        <v>0</v>
      </c>
      <c r="CC12" s="0"/>
      <c r="CD12" s="91" t="n">
        <f aca="false">$A12</f>
        <v>36861</v>
      </c>
      <c r="CE12" s="175" t="n">
        <f aca="false">IF(CE$2&lt;=$A12,IF(CE$3&gt;=$A12,(CE$4),0),0)*($A13-$A12)/10000*$BY12</f>
        <v>0</v>
      </c>
      <c r="CF12" s="175" t="n">
        <f aca="false">IF(CF$2&lt;=$A12,IF(CF$3&gt;=$A12,(CF$4),0),0)*($A13-$A12)/10000*$BY12</f>
        <v>0</v>
      </c>
      <c r="CG12" s="175" t="n">
        <f aca="false">IF(CG$2&lt;=$A12,IF(CG$3&gt;=$A12,(CG$4),0),0)*($A13-$A12)/10000*$BY12</f>
        <v>0</v>
      </c>
      <c r="CH12" s="175" t="n">
        <f aca="false">IF(CH$2&lt;=$A12,IF(CH$3&gt;=$A12,(CH$4),0),0)*($A13-$A12)/10000*$BY12</f>
        <v>0</v>
      </c>
      <c r="CI12" s="175" t="n">
        <f aca="false">IF(CI$2&lt;=$A12,IF(CI$3&gt;=$A12,(CI$4),0),0)*($A13-$A12)/10000*$BY12</f>
        <v>0</v>
      </c>
      <c r="CJ12" s="175" t="n">
        <f aca="false">IF(CJ$2&lt;=$A12,IF(CJ$3&gt;=$A12,(CJ$4),0),0)*($A13-$A12)/10000*$BY12</f>
        <v>0</v>
      </c>
      <c r="CK12" s="175" t="n">
        <f aca="false">IF(CK$2&lt;=$A12,IF(CK$3&gt;=$A12,(CK$4),0),0)*($A13-$A12)/10000*$BY12</f>
        <v>0</v>
      </c>
      <c r="CL12" s="175" t="n">
        <f aca="false">IF(CL$2&lt;=$A12,IF(CL$3&gt;=$A12,(CL$4),0),0)*($A13-$A12)/10000*$BY12</f>
        <v>0</v>
      </c>
      <c r="CM12" s="175" t="n">
        <f aca="false">IF(CM$2&lt;=$A12,IF(CM$3&gt;=$A12,(CM$4),0),0)*($A13-$A12)/10000*$BY12</f>
        <v>0</v>
      </c>
      <c r="CN12" s="175" t="n">
        <f aca="false">SUM(CE12:CM12)</f>
        <v>0</v>
      </c>
      <c r="CO12" s="0"/>
      <c r="CP12" s="91" t="n">
        <f aca="false">$A12</f>
        <v>36861</v>
      </c>
      <c r="CQ12" s="175" t="n">
        <f aca="false">IF(CQ$2&lt;=$A12,IF(CQ$3&gt;=$A12,(CQ$4),0),0)*($A13-$A12)/10000*$BY12</f>
        <v>0</v>
      </c>
      <c r="CR12" s="175" t="n">
        <f aca="false">IF(CR$2&lt;=$A12,IF(CR$3&gt;=$A12,(CR$4),0),0)*($A13-$A12)/10000*$BY12</f>
        <v>0</v>
      </c>
      <c r="CS12" s="175" t="n">
        <f aca="false">IF(CS$2&lt;=$A12,IF(CS$3&gt;=$A12,(CS$4),0),0)*($A13-$A12)/10000*$BY12</f>
        <v>0</v>
      </c>
      <c r="CT12" s="175" t="n">
        <f aca="false">IF(CT$2&lt;=$A12,IF(CT$3&gt;=$A12,(CT$4),0),0)*($A13-$A12)/10000*$BY12</f>
        <v>0</v>
      </c>
      <c r="CU12" s="175" t="n">
        <f aca="false">IF(CU$2&lt;=$A12,IF(CU$3&gt;=$A12,(CU$4),0),0)*($A13-$A12)/10000*$BY12</f>
        <v>0</v>
      </c>
      <c r="CV12" s="175" t="n">
        <f aca="false">IF(CV$2&lt;=$A12,IF(CV$3&gt;=$A12,(CV$4),0),0)*($A13-$A12)/10000*$BY12</f>
        <v>0</v>
      </c>
      <c r="CW12" s="175" t="n">
        <f aca="false">IF(CW$2&lt;=$A12,IF(CW$3&gt;=$A12,(CW$4),0),0)*($A13-$A12)/10000*$BY12</f>
        <v>0</v>
      </c>
      <c r="CX12" s="175" t="n">
        <f aca="false">IF(CX$2&lt;=$A12,IF(CX$3&gt;=$A12,(CX$4),0),0)*($A13-$A12)/10000*$BY12</f>
        <v>0</v>
      </c>
      <c r="CY12" s="175" t="n">
        <f aca="false">SUM(CQ12:CX12)</f>
        <v>0</v>
      </c>
      <c r="DA12" s="91" t="n">
        <f aca="false">$A12</f>
        <v>36861</v>
      </c>
      <c r="DB12" s="175" t="n">
        <f aca="false">IF(DB$2&lt;=$A12,IF(DB$3&gt;=$A12,(DB$4),0),0)*($A13-$A12)/10000*$BY12</f>
        <v>0</v>
      </c>
      <c r="DC12" s="175" t="n">
        <f aca="false">IF(DC$2&lt;=$A12,IF(DC$3&gt;=$A12,(DC$4),0),0)*($A13-$A12)/10000*$BY12</f>
        <v>0</v>
      </c>
      <c r="DD12" s="175" t="n">
        <f aca="false">SUM(DB12:DC12)</f>
        <v>0</v>
      </c>
      <c r="DE12" s="0"/>
      <c r="DF12" s="91" t="n">
        <f aca="false">$A12</f>
        <v>36861</v>
      </c>
      <c r="DG12" s="175" t="n">
        <f aca="false">IF(DG$2&lt;=$A12,IF(DG$3&gt;=$A12,(DG$4),0),0)*($A13-$A12)/10000*$BY12</f>
        <v>0</v>
      </c>
      <c r="DH12" s="175" t="n">
        <f aca="false">IF(DH$2&lt;=$A12,IF(DH$3&gt;=$A12,(DH$4),0),0)*($A13-$A12)/10000*$BY12</f>
        <v>0</v>
      </c>
      <c r="DI12" s="175" t="n">
        <f aca="false">SUM(DG12:DH12)</f>
        <v>0</v>
      </c>
      <c r="DK12" s="91" t="n">
        <f aca="false">$A12</f>
        <v>36861</v>
      </c>
      <c r="DL12" s="175" t="n">
        <f aca="false">IF(DL$2&lt;=$A12,IF(DL$3&gt;=$A12,(DL$4),0),0)*($A13-$A12)/10000*$BY12</f>
        <v>0</v>
      </c>
      <c r="DM12" s="175" t="n">
        <f aca="false">IF(DM$2&lt;=$A12,IF(DM$3&gt;=$A12,(DM$4),0),0)*($A13-$A12)/10000*$BY12</f>
        <v>0</v>
      </c>
      <c r="DN12" s="175" t="n">
        <f aca="false">SUM(DL12:DM12)</f>
        <v>0</v>
      </c>
      <c r="DO12" s="0"/>
      <c r="DP12" s="91" t="n">
        <f aca="false">$A12</f>
        <v>36861</v>
      </c>
      <c r="DQ12" s="175" t="n">
        <f aca="false">IF(DQ$2&lt;=$A12,IF(DQ$3&gt;=$A12,(DQ$4),0),0)*($A13-$A12)/10000*$BY12</f>
        <v>0</v>
      </c>
      <c r="DR12" s="175" t="n">
        <f aca="false">IF(DR$2&lt;=$A12,IF(DR$3&gt;=$A12,(DR$4),0),0)*($A13-$A12)/10000*$BY12</f>
        <v>0</v>
      </c>
      <c r="DS12" s="175" t="n">
        <f aca="false">SUM(DQ12:DR12)</f>
        <v>0</v>
      </c>
      <c r="DT12" s="175"/>
      <c r="DU12" s="91" t="n">
        <f aca="false">$A12</f>
        <v>36861</v>
      </c>
      <c r="DV12" s="175" t="n">
        <f aca="false">IF(DV$2&lt;=$A12,IF(DV$3&gt;=$A12,(DV$4),0),0)*($A13-$A12)/10000*$BY12</f>
        <v>0</v>
      </c>
      <c r="DW12" s="175" t="n">
        <f aca="false">IF(DW$2&lt;=$A12,IF(DW$3&gt;=$A12,(DW$4),0),0)*($A13-$A12)/10000*$BY12</f>
        <v>0</v>
      </c>
      <c r="DX12" s="175" t="n">
        <f aca="false">SUM(DV12:DW12)</f>
        <v>0</v>
      </c>
      <c r="DY12" s="175"/>
      <c r="DZ12" s="91" t="n">
        <f aca="false">$A12</f>
        <v>36861</v>
      </c>
      <c r="EA12" s="175" t="n">
        <f aca="false">IF(EA$2&lt;=$A12,IF(EA$3&gt;=$A12,(EA$4),0),0)*($A13-$A12)/10000*$BY12</f>
        <v>0</v>
      </c>
      <c r="EB12" s="175" t="n">
        <f aca="false">IF(EB$2&lt;=$A12,IF(EB$3&gt;=$A12,(EB$4),0),0)*($A13-$A12)/10000*$BY12</f>
        <v>0</v>
      </c>
      <c r="EC12" s="175" t="n">
        <f aca="false">IF(EC$2&lt;=$A12,IF(EC$3&gt;=$A12,(EC$4),0),0)*($A13-$A12)/10000*$BY12</f>
        <v>0</v>
      </c>
      <c r="ED12" s="175" t="n">
        <f aca="false">IF(ED$2&lt;=$A12,IF(ED$3&gt;=$A12,(ED$4),0),0)*($A13-$A12)/10000*$BY12</f>
        <v>0</v>
      </c>
      <c r="EE12" s="175" t="n">
        <f aca="false">SUM(EA12:ED12)</f>
        <v>0</v>
      </c>
      <c r="EF12" s="0"/>
      <c r="EG12" s="91" t="n">
        <f aca="false">$A12</f>
        <v>36861</v>
      </c>
      <c r="EH12" s="175" t="n">
        <f aca="false">IF(EH$2&lt;=$A12,IF(EH$3&gt;=$A12,(EH$4),0),0)*($A13-$A12)/10000*$BY12</f>
        <v>0</v>
      </c>
      <c r="EI12" s="175" t="n">
        <f aca="false">IF(EI$2&lt;=$A12,IF(EI$3&gt;=$A12,(EI$4),0),0)*($A13-$A12)/10000*$BY12</f>
        <v>0</v>
      </c>
      <c r="EJ12" s="175" t="n">
        <f aca="false">SUM(EH12:EI12)</f>
        <v>0</v>
      </c>
      <c r="EK12" s="0"/>
      <c r="EL12" s="91" t="n">
        <f aca="false">$A12</f>
        <v>36861</v>
      </c>
      <c r="EM12" s="175" t="n">
        <f aca="false">IF(EM$2&lt;=$A12,IF(EM$3&gt;=$A12,(EM$4),0),0)*($A13-$A12)/10000*$BY12</f>
        <v>0</v>
      </c>
      <c r="EN12" s="175" t="n">
        <f aca="false">IF(EN$2&lt;=$A12,IF(EN$3&gt;=$A12,(EN$4),0),0)*($A13-$A12)/10000*$BY12</f>
        <v>0</v>
      </c>
      <c r="EO12" s="175" t="n">
        <f aca="false">SUM(EM12:EN12)</f>
        <v>0</v>
      </c>
      <c r="EP12" s="175"/>
      <c r="EQ12" s="91" t="n">
        <f aca="false">$A12</f>
        <v>36861</v>
      </c>
      <c r="ER12" s="175" t="n">
        <f aca="false">IF(ER$2&lt;=$A12,IF(ER$3&gt;=$A12,(ER$4),0),0)*($A13-$A12)/10000*$BY12</f>
        <v>0</v>
      </c>
      <c r="ES12" s="175" t="n">
        <f aca="false">IF(ES$2&lt;=$A12,IF(ES$3&gt;=$A12,(ES$4),0),0)*($A13-$A12)/10000*$BY12</f>
        <v>0</v>
      </c>
      <c r="ET12" s="175" t="n">
        <f aca="false">IF(ET$2&lt;=$A12,IF(ET$3&gt;=$A12,(ET$4),0),0)*($A13-$A12)/10000*$BY12</f>
        <v>0</v>
      </c>
      <c r="EU12" s="175" t="n">
        <f aca="false">SUM(ER12:ET12)</f>
        <v>0</v>
      </c>
      <c r="EV12" s="0"/>
      <c r="EW12" s="91" t="n">
        <f aca="false">$A12</f>
        <v>36861</v>
      </c>
      <c r="EX12" s="175" t="n">
        <f aca="false">IF(EX$2&lt;=$A12,IF(EX$3&gt;=$A12,(EX$4),0),0)*($A13-$A12)/10000*$BY12</f>
        <v>0</v>
      </c>
      <c r="EY12" s="175" t="n">
        <f aca="false">IF(EY$2&lt;=$A12,IF(EY$3&gt;=$A12,(EY$4),0),0)*($A13-$A12)/10000*$BY12</f>
        <v>0</v>
      </c>
      <c r="EZ12" s="175" t="n">
        <f aca="false">IF(EZ$2&lt;=$A12,IF(EZ$3&gt;=$A12,(EZ$4),0),0)*($A13-$A12)/10000*$BY12</f>
        <v>0</v>
      </c>
      <c r="FA12" s="175" t="n">
        <f aca="false">SUM(EX12:EZ12)</f>
        <v>0</v>
      </c>
      <c r="FB12" s="0"/>
      <c r="FC12" s="91" t="n">
        <f aca="false">$A12</f>
        <v>36861</v>
      </c>
      <c r="FD12" s="175" t="n">
        <f aca="false">IF(FD$2&lt;=$A12,IF(FD$3&gt;=$A12,(FD$4),0),0)*($A13-$A12)/10000*$BY12</f>
        <v>0</v>
      </c>
      <c r="FE12" s="175" t="n">
        <f aca="false">IF(FE$2&lt;=$A12,IF(FE$3&gt;=$A12,(FE$4),0),0)*($A13-$A12)/10000*$BY12</f>
        <v>0</v>
      </c>
      <c r="FF12" s="175" t="n">
        <f aca="false">SUM(FD12:FE12)</f>
        <v>0</v>
      </c>
      <c r="FH12" s="91" t="n">
        <f aca="false">$A12</f>
        <v>36861</v>
      </c>
      <c r="FI12" s="175" t="n">
        <f aca="false">IF(FI$2&lt;=$A12,IF(FI$3&gt;=$A12,(FI$4),0),0)*($A13-$A12)/10000*$BY12</f>
        <v>0</v>
      </c>
      <c r="FJ12" s="175" t="n">
        <f aca="false">IF(FJ$2&lt;=$A12,IF(FJ$3&gt;=$A12,(FJ$4),0),0)*($A13-$A12)/10000*$BY12</f>
        <v>0</v>
      </c>
      <c r="FK12" s="175" t="n">
        <f aca="false">SUM(FI12:FJ12)</f>
        <v>0</v>
      </c>
      <c r="FL12" s="0"/>
      <c r="FM12" s="91" t="n">
        <f aca="false">$A12</f>
        <v>36861</v>
      </c>
      <c r="FN12" s="175" t="n">
        <f aca="false">IF(FN$2&lt;=$A12,IF(FN$3&gt;=$A12,(FN$4),0),0)*($A13-$A12)/10000*$BY12</f>
        <v>0</v>
      </c>
      <c r="FO12" s="175" t="n">
        <f aca="false">IF(FO$2&lt;=$A12,IF(FO$3&gt;=$A12,(FO$4),0),0)*($A13-$A12)/10000*$BY12</f>
        <v>0</v>
      </c>
      <c r="FP12" s="175" t="n">
        <f aca="false">SUM(FN12:FO12)</f>
        <v>0</v>
      </c>
      <c r="FQ12" s="0"/>
      <c r="FR12" s="91" t="n">
        <f aca="false">$A12</f>
        <v>36861</v>
      </c>
      <c r="FS12" s="175" t="n">
        <f aca="false">IF(FS$2&lt;=$A12,IF(FS$3&gt;=$A12,(FS$4),0),0)*($A13-$A12)/10000*$BY12</f>
        <v>0</v>
      </c>
      <c r="FT12" s="175" t="n">
        <f aca="false">IF(FT$2&lt;=$A12,IF(FT$3&gt;=$A12,(FT$4),0),0)*($A13-$A12)/10000*$BY12</f>
        <v>0</v>
      </c>
      <c r="FU12" s="175" t="n">
        <f aca="false">SUM(FS12:FT12)</f>
        <v>0</v>
      </c>
      <c r="FV12" s="0"/>
      <c r="FW12" s="91" t="n">
        <f aca="false">$A12</f>
        <v>36861</v>
      </c>
      <c r="FX12" s="175" t="n">
        <f aca="false">IF(FX$2&lt;=$A12,IF(FX$3&gt;=$A12,(FX$4),0),0)*($A13-$A12)/10000*$BY12</f>
        <v>0</v>
      </c>
      <c r="FY12" s="175" t="n">
        <f aca="false">IF(FY$2&lt;=$A12,IF(FY$3&gt;=$A12,(FY$4),0),0)*($A13-$A12)/10000*$BY12</f>
        <v>0</v>
      </c>
      <c r="FZ12" s="175" t="n">
        <f aca="false">SUM(FX12:FY12)</f>
        <v>0</v>
      </c>
      <c r="GB12" s="91" t="n">
        <f aca="false">$A12</f>
        <v>36861</v>
      </c>
      <c r="GC12" s="175" t="n">
        <f aca="false">IF(GC$2&lt;=$A12,IF(GC$3&gt;=$A12,(GC$4),0),0)*($A13-$A12)/10000*$BY12</f>
        <v>0</v>
      </c>
      <c r="GD12" s="175" t="n">
        <f aca="false">IF(GD$2&lt;=$A12,IF(GD$3&gt;=$A12,(GD$4),0),0)*($A13-$A12)/10000*$BY12</f>
        <v>0</v>
      </c>
      <c r="GE12" s="175" t="n">
        <f aca="false">SUM(GC12:GD12)</f>
        <v>0</v>
      </c>
      <c r="GG12" s="208"/>
      <c r="GH12" s="209"/>
      <c r="GI12" s="210"/>
      <c r="GK12" s="0"/>
    </row>
    <row r="13" customFormat="false" ht="15" hidden="false" customHeight="true" outlineLevel="0" collapsed="false">
      <c r="A13" s="176" t="n">
        <v>36892</v>
      </c>
      <c r="B13" s="177" t="n">
        <f aca="false">p1!F22+FZ13</f>
        <v>-29.83</v>
      </c>
      <c r="C13" s="178" t="n">
        <f aca="false">+p1!C22</f>
        <v>-29.83</v>
      </c>
      <c r="D13" s="179" t="n">
        <f aca="false">+p1!G22</f>
        <v>74.59</v>
      </c>
      <c r="E13" s="178" t="n">
        <f aca="false">p1!L22+DX13</f>
        <v>-29.83</v>
      </c>
      <c r="F13" s="178" t="n">
        <f aca="false">p1!E22+CN13</f>
        <v>98.13</v>
      </c>
      <c r="G13" s="178" t="n">
        <f aca="false">p1!I22+p1!K22+CY13</f>
        <v>12.86</v>
      </c>
      <c r="H13" s="178" t="n">
        <f aca="false">p1!D22+DN13</f>
        <v>5.46</v>
      </c>
      <c r="I13" s="178" t="n">
        <f aca="false">p1!J22+p1!AH22+DD13</f>
        <v>-13.67</v>
      </c>
      <c r="J13" s="178" t="n">
        <f aca="false">p1!N22+DG13</f>
        <v>10.1</v>
      </c>
      <c r="K13" s="178" t="n">
        <f aca="false">p1!M22+p1!H22+DS13</f>
        <v>92.72</v>
      </c>
      <c r="L13" s="180" t="n">
        <f aca="false">SUM(E13:K13)</f>
        <v>175.77</v>
      </c>
      <c r="M13" s="32"/>
      <c r="N13" s="177" t="n">
        <f aca="false">p1!P22+EJ13</f>
        <v>-12.03</v>
      </c>
      <c r="O13" s="178" t="n">
        <f aca="false">p1!O22+EE13</f>
        <v>-14.92</v>
      </c>
      <c r="P13" s="178" t="n">
        <f aca="false">p1!Q22+EO13</f>
        <v>-8.95</v>
      </c>
      <c r="Q13" s="178" t="n">
        <f aca="false">p1!AA22</f>
        <v>0</v>
      </c>
      <c r="R13" s="178" t="n">
        <f aca="false">p1!Y22</f>
        <v>0</v>
      </c>
      <c r="S13" s="178" t="n">
        <f aca="false">p1!Z22+EU13</f>
        <v>0</v>
      </c>
      <c r="T13" s="178" t="n">
        <f aca="false">p1!AC22+p1!R22+FA13</f>
        <v>-105.19</v>
      </c>
      <c r="U13" s="178" t="n">
        <f aca="false">p1!V22</f>
        <v>59.67</v>
      </c>
      <c r="V13" s="178" t="n">
        <f aca="false">p1!X22+FF13</f>
        <v>0</v>
      </c>
      <c r="W13" s="178" t="n">
        <f aca="false">p1!S22+FP13</f>
        <v>0</v>
      </c>
      <c r="X13" s="178" t="n">
        <f aca="false">p1!T22+FK13</f>
        <v>0</v>
      </c>
      <c r="Y13" s="178" t="n">
        <f aca="false">p1!W22+p1!AD22+FU13</f>
        <v>0</v>
      </c>
      <c r="Z13" s="178"/>
      <c r="AA13" s="178"/>
      <c r="AB13" s="178"/>
      <c r="AC13" s="178"/>
      <c r="AD13" s="179"/>
      <c r="AE13" s="180" t="n">
        <f aca="false">SUM(N13:AD13)</f>
        <v>-81.42</v>
      </c>
      <c r="AF13" s="32"/>
      <c r="AG13" s="180" t="n">
        <f aca="false">GE13+p1!B22</f>
        <v>30.61</v>
      </c>
      <c r="AH13" s="18"/>
      <c r="AI13" s="180" t="n">
        <f aca="false">p1!AB22+BQ13</f>
        <v>0.78</v>
      </c>
      <c r="AJ13" s="181" t="n">
        <f aca="false">SUM(AI11:AI15)</f>
        <v>4.3</v>
      </c>
      <c r="AK13" s="182" t="n">
        <v>36892</v>
      </c>
      <c r="AL13" s="143"/>
      <c r="AM13" s="167" t="n">
        <f aca="false">+B13+C13+D13</f>
        <v>14.93</v>
      </c>
      <c r="AN13" s="211" t="n">
        <f aca="false">SUM(AM11:AM15)</f>
        <v>72.71</v>
      </c>
      <c r="AO13" s="167" t="n">
        <f aca="false">E13+F13+O13</f>
        <v>53.38</v>
      </c>
      <c r="AP13" s="211" t="n">
        <f aca="false">SUM(AO11:AO15)</f>
        <v>104.71</v>
      </c>
      <c r="AQ13" s="184" t="n">
        <f aca="false">+G13+H13+N13</f>
        <v>6.29</v>
      </c>
      <c r="AR13" s="211" t="n">
        <f aca="false">SUM(AQ11:AQ15)</f>
        <v>-63.18</v>
      </c>
      <c r="AS13" s="185" t="n">
        <f aca="false">+I13+J13</f>
        <v>-3.57</v>
      </c>
      <c r="AT13" s="211" t="n">
        <f aca="false">SUM(AS11:AS15)</f>
        <v>-17.39</v>
      </c>
      <c r="AU13" s="167" t="n">
        <f aca="false">K13+P13</f>
        <v>83.77</v>
      </c>
      <c r="AV13" s="211" t="n">
        <f aca="false">SUM(AU11:AU15)</f>
        <v>408.08</v>
      </c>
      <c r="AW13" s="167" t="n">
        <f aca="false">AO13+AQ13+AS13+AU13</f>
        <v>139.87</v>
      </c>
      <c r="AX13" s="211" t="n">
        <f aca="false">SUM(AW11:AW15)</f>
        <v>432.22</v>
      </c>
      <c r="AY13" s="0"/>
      <c r="AZ13" s="149"/>
      <c r="BA13" s="169" t="n">
        <f aca="false">Q13+R13+S13</f>
        <v>0</v>
      </c>
      <c r="BB13" s="212" t="n">
        <f aca="false">SUM(BA11:BA15)</f>
        <v>0</v>
      </c>
      <c r="BC13" s="169" t="n">
        <f aca="false">T13+U13</f>
        <v>-45.52</v>
      </c>
      <c r="BD13" s="187" t="n">
        <f aca="false">SUM(BC11:BC15)</f>
        <v>-367.82</v>
      </c>
      <c r="BE13" s="169" t="n">
        <f aca="false">SUM(V13:Y13)</f>
        <v>0</v>
      </c>
      <c r="BF13" s="187" t="n">
        <f aca="false">SUM(BE11:BE15)</f>
        <v>0</v>
      </c>
      <c r="BG13" s="169" t="n">
        <f aca="false">SUM(AB13:AD13)</f>
        <v>0</v>
      </c>
      <c r="BH13" s="188" t="n">
        <f aca="false">SUM(BG11:BG15)</f>
        <v>0</v>
      </c>
      <c r="BI13" s="213"/>
      <c r="BJ13" s="214"/>
      <c r="BK13" s="171" t="n">
        <f aca="false">+AE13+L13</f>
        <v>94.35</v>
      </c>
      <c r="BL13" s="215" t="n">
        <f aca="false">SUM(BK11:BK15)</f>
        <v>64.4</v>
      </c>
      <c r="BM13" s="141" t="n">
        <f aca="false">+AT13+AV13</f>
        <v>390.69</v>
      </c>
      <c r="BN13" s="141"/>
      <c r="BO13" s="141"/>
      <c r="BP13" s="172" t="n">
        <f aca="false">$A13</f>
        <v>36892</v>
      </c>
      <c r="BQ13" s="173" t="n">
        <f aca="false">SUM(BR13:BW13)</f>
        <v>0</v>
      </c>
      <c r="BR13" s="173"/>
      <c r="BS13" s="173"/>
      <c r="BT13" s="173"/>
      <c r="BU13" s="173"/>
      <c r="BV13" s="173"/>
      <c r="BW13" s="173"/>
      <c r="BY13" s="81" t="n">
        <f aca="false">m1!BK15</f>
        <v>0.962022831676195</v>
      </c>
      <c r="BZ13" s="174" t="n">
        <f aca="false">CN13+CY13+EU13+FF13+FA13+DD13+DN13+DS13+FP13+FU13+EE13+EJ13+EO13+DX13+FZ13</f>
        <v>0</v>
      </c>
      <c r="CA13" s="175"/>
      <c r="CB13" s="175" t="n">
        <f aca="false">IF(CB$2&lt;=$A13,IF(CB$3&gt;=$A13,(CB$4),0),0)*($A14-$A13)/10000*$BY13</f>
        <v>0</v>
      </c>
      <c r="CC13" s="0"/>
      <c r="CD13" s="91" t="n">
        <f aca="false">$A13</f>
        <v>36892</v>
      </c>
      <c r="CE13" s="175" t="n">
        <f aca="false">IF(CE$2&lt;=$A13,IF(CE$3&gt;=$A13,(CE$4),0),0)*($A14-$A13)/10000*$BY13</f>
        <v>0</v>
      </c>
      <c r="CF13" s="175" t="n">
        <f aca="false">IF(CF$2&lt;=$A13,IF(CF$3&gt;=$A13,(CF$4),0),0)*($A14-$A13)/10000*$BY13</f>
        <v>0</v>
      </c>
      <c r="CG13" s="175" t="n">
        <f aca="false">IF(CG$2&lt;=$A13,IF(CG$3&gt;=$A13,(CG$4),0),0)*($A14-$A13)/10000*$BY13</f>
        <v>0</v>
      </c>
      <c r="CH13" s="175" t="n">
        <f aca="false">IF(CH$2&lt;=$A13,IF(CH$3&gt;=$A13,(CH$4),0),0)*($A14-$A13)/10000*$BY13</f>
        <v>0</v>
      </c>
      <c r="CI13" s="175" t="n">
        <f aca="false">IF(CI$2&lt;=$A13,IF(CI$3&gt;=$A13,(CI$4),0),0)*($A14-$A13)/10000*$BY13</f>
        <v>0</v>
      </c>
      <c r="CJ13" s="175" t="n">
        <f aca="false">IF(CJ$2&lt;=$A13,IF(CJ$3&gt;=$A13,(CJ$4),0),0)*($A14-$A13)/10000*$BY13</f>
        <v>0</v>
      </c>
      <c r="CK13" s="175" t="n">
        <f aca="false">IF(CK$2&lt;=$A13,IF(CK$3&gt;=$A13,(CK$4),0),0)*($A14-$A13)/10000*$BY13</f>
        <v>0</v>
      </c>
      <c r="CL13" s="175" t="n">
        <f aca="false">IF(CL$2&lt;=$A13,IF(CL$3&gt;=$A13,(CL$4),0),0)*($A14-$A13)/10000*$BY13</f>
        <v>0</v>
      </c>
      <c r="CM13" s="175" t="n">
        <f aca="false">IF(CM$2&lt;=$A13,IF(CM$3&gt;=$A13,(CM$4),0),0)*($A14-$A13)/10000*$BY13</f>
        <v>0</v>
      </c>
      <c r="CN13" s="175" t="n">
        <f aca="false">SUM(CE13:CM13)</f>
        <v>0</v>
      </c>
      <c r="CO13" s="0"/>
      <c r="CP13" s="91" t="n">
        <f aca="false">$A13</f>
        <v>36892</v>
      </c>
      <c r="CQ13" s="175" t="n">
        <f aca="false">IF(CQ$2&lt;=$A13,IF(CQ$3&gt;=$A13,(CQ$4),0),0)*($A14-$A13)/10000*$BY13</f>
        <v>0</v>
      </c>
      <c r="CR13" s="175" t="n">
        <f aca="false">IF(CR$2&lt;=$A13,IF(CR$3&gt;=$A13,(CR$4),0),0)*($A14-$A13)/10000*$BY13</f>
        <v>0</v>
      </c>
      <c r="CS13" s="175" t="n">
        <f aca="false">IF(CS$2&lt;=$A13,IF(CS$3&gt;=$A13,(CS$4),0),0)*($A14-$A13)/10000*$BY13</f>
        <v>0</v>
      </c>
      <c r="CT13" s="175" t="n">
        <f aca="false">IF(CT$2&lt;=$A13,IF(CT$3&gt;=$A13,(CT$4),0),0)*($A14-$A13)/10000*$BY13</f>
        <v>0</v>
      </c>
      <c r="CU13" s="175" t="n">
        <f aca="false">IF(CU$2&lt;=$A13,IF(CU$3&gt;=$A13,(CU$4),0),0)*($A14-$A13)/10000*$BY13</f>
        <v>0</v>
      </c>
      <c r="CV13" s="175" t="n">
        <f aca="false">IF(CV$2&lt;=$A13,IF(CV$3&gt;=$A13,(CV$4),0),0)*($A14-$A13)/10000*$BY13</f>
        <v>0</v>
      </c>
      <c r="CW13" s="175" t="n">
        <f aca="false">IF(CW$2&lt;=$A13,IF(CW$3&gt;=$A13,(CW$4),0),0)*($A14-$A13)/10000*$BY13</f>
        <v>0</v>
      </c>
      <c r="CX13" s="175" t="n">
        <f aca="false">IF(CX$2&lt;=$A13,IF(CX$3&gt;=$A13,(CX$4),0),0)*($A14-$A13)/10000*$BY13</f>
        <v>0</v>
      </c>
      <c r="CY13" s="175" t="n">
        <f aca="false">SUM(CQ13:CX13)</f>
        <v>0</v>
      </c>
      <c r="DA13" s="91" t="n">
        <f aca="false">$A13</f>
        <v>36892</v>
      </c>
      <c r="DB13" s="175" t="n">
        <f aca="false">IF(DB$2&lt;=$A13,IF(DB$3&gt;=$A13,(DB$4),0),0)*($A14-$A13)/10000*$BY13</f>
        <v>0</v>
      </c>
      <c r="DC13" s="175" t="n">
        <f aca="false">IF(DC$2&lt;=$A13,IF(DC$3&gt;=$A13,(DC$4),0),0)*($A14-$A13)/10000*$BY13</f>
        <v>0</v>
      </c>
      <c r="DD13" s="175" t="n">
        <f aca="false">SUM(DB13:DC13)</f>
        <v>0</v>
      </c>
      <c r="DE13" s="0"/>
      <c r="DF13" s="91" t="n">
        <f aca="false">$A13</f>
        <v>36892</v>
      </c>
      <c r="DG13" s="175" t="n">
        <f aca="false">IF(DG$2&lt;=$A13,IF(DG$3&gt;=$A13,(DG$4),0),0)*($A14-$A13)/10000*$BY13</f>
        <v>0</v>
      </c>
      <c r="DH13" s="175" t="n">
        <f aca="false">IF(DH$2&lt;=$A13,IF(DH$3&gt;=$A13,(DH$4),0),0)*($A14-$A13)/10000*$BY13</f>
        <v>0</v>
      </c>
      <c r="DI13" s="175" t="n">
        <f aca="false">SUM(DG13:DH13)</f>
        <v>0</v>
      </c>
      <c r="DK13" s="91" t="n">
        <f aca="false">$A13</f>
        <v>36892</v>
      </c>
      <c r="DL13" s="175" t="n">
        <f aca="false">IF(DL$2&lt;=$A13,IF(DL$3&gt;=$A13,(DL$4),0),0)*($A14-$A13)/10000*$BY13</f>
        <v>0</v>
      </c>
      <c r="DM13" s="175" t="n">
        <f aca="false">IF(DM$2&lt;=$A13,IF(DM$3&gt;=$A13,(DM$4),0),0)*($A14-$A13)/10000*$BY13</f>
        <v>0</v>
      </c>
      <c r="DN13" s="175" t="n">
        <f aca="false">SUM(DL13:DM13)</f>
        <v>0</v>
      </c>
      <c r="DO13" s="0"/>
      <c r="DP13" s="91" t="n">
        <f aca="false">$A13</f>
        <v>36892</v>
      </c>
      <c r="DQ13" s="175" t="n">
        <f aca="false">IF(DQ$2&lt;=$A13,IF(DQ$3&gt;=$A13,(DQ$4),0),0)*($A14-$A13)/10000*$BY13</f>
        <v>0</v>
      </c>
      <c r="DR13" s="175" t="n">
        <f aca="false">IF(DR$2&lt;=$A13,IF(DR$3&gt;=$A13,(DR$4),0),0)*($A14-$A13)/10000*$BY13</f>
        <v>0</v>
      </c>
      <c r="DS13" s="175" t="n">
        <f aca="false">SUM(DQ13:DR13)</f>
        <v>0</v>
      </c>
      <c r="DT13" s="175"/>
      <c r="DU13" s="91" t="n">
        <f aca="false">$A13</f>
        <v>36892</v>
      </c>
      <c r="DV13" s="175" t="n">
        <f aca="false">IF(DV$2&lt;=$A13,IF(DV$3&gt;=$A13,(DV$4),0),0)*($A14-$A13)/10000*$BY13</f>
        <v>0</v>
      </c>
      <c r="DW13" s="175" t="n">
        <f aca="false">IF(DW$2&lt;=$A13,IF(DW$3&gt;=$A13,(DW$4),0),0)*($A14-$A13)/10000*$BY13</f>
        <v>0</v>
      </c>
      <c r="DX13" s="175" t="n">
        <f aca="false">SUM(DV13:DW13)</f>
        <v>0</v>
      </c>
      <c r="DY13" s="175"/>
      <c r="DZ13" s="91" t="n">
        <f aca="false">$A13</f>
        <v>36892</v>
      </c>
      <c r="EA13" s="175" t="n">
        <f aca="false">IF(EA$2&lt;=$A13,IF(EA$3&gt;=$A13,(EA$4),0),0)*($A14-$A13)/10000*$BY13</f>
        <v>0</v>
      </c>
      <c r="EB13" s="175" t="n">
        <f aca="false">IF(EB$2&lt;=$A13,IF(EB$3&gt;=$A13,(EB$4),0),0)*($A14-$A13)/10000*$BY13</f>
        <v>0</v>
      </c>
      <c r="EC13" s="175" t="n">
        <f aca="false">IF(EC$2&lt;=$A13,IF(EC$3&gt;=$A13,(EC$4),0),0)*($A14-$A13)/10000*$BY13</f>
        <v>0</v>
      </c>
      <c r="ED13" s="175" t="n">
        <f aca="false">IF(ED$2&lt;=$A13,IF(ED$3&gt;=$A13,(ED$4),0),0)*($A14-$A13)/10000*$BY13</f>
        <v>0</v>
      </c>
      <c r="EE13" s="175" t="n">
        <f aca="false">SUM(EA13:ED13)</f>
        <v>0</v>
      </c>
      <c r="EF13" s="0"/>
      <c r="EG13" s="91" t="n">
        <f aca="false">$A13</f>
        <v>36892</v>
      </c>
      <c r="EH13" s="175" t="n">
        <f aca="false">IF(EH$2&lt;=$A13,IF(EH$3&gt;=$A13,(EH$4),0),0)*($A14-$A13)/10000*$BY13</f>
        <v>0</v>
      </c>
      <c r="EI13" s="175" t="n">
        <f aca="false">IF(EI$2&lt;=$A13,IF(EI$3&gt;=$A13,(EI$4),0),0)*($A14-$A13)/10000*$BY13</f>
        <v>0</v>
      </c>
      <c r="EJ13" s="175" t="n">
        <f aca="false">SUM(EH13:EI13)</f>
        <v>0</v>
      </c>
      <c r="EK13" s="0"/>
      <c r="EL13" s="91" t="n">
        <f aca="false">$A13</f>
        <v>36892</v>
      </c>
      <c r="EM13" s="175" t="n">
        <f aca="false">IF(EM$2&lt;=$A13,IF(EM$3&gt;=$A13,(EM$4),0),0)*($A14-$A13)/10000*$BY13</f>
        <v>0</v>
      </c>
      <c r="EN13" s="175" t="n">
        <f aca="false">IF(EN$2&lt;=$A13,IF(EN$3&gt;=$A13,(EN$4),0),0)*($A14-$A13)/10000*$BY13</f>
        <v>0</v>
      </c>
      <c r="EO13" s="175" t="n">
        <f aca="false">SUM(EM13:EN13)</f>
        <v>0</v>
      </c>
      <c r="EP13" s="175"/>
      <c r="EQ13" s="91" t="n">
        <f aca="false">$A13</f>
        <v>36892</v>
      </c>
      <c r="ER13" s="175" t="n">
        <f aca="false">IF(ER$2&lt;=$A13,IF(ER$3&gt;=$A13,(ER$4),0),0)*($A14-$A13)/10000*$BY13</f>
        <v>0</v>
      </c>
      <c r="ES13" s="175" t="n">
        <f aca="false">IF(ES$2&lt;=$A13,IF(ES$3&gt;=$A13,(ES$4),0),0)*($A14-$A13)/10000*$BY13</f>
        <v>0</v>
      </c>
      <c r="ET13" s="175" t="n">
        <f aca="false">IF(ET$2&lt;=$A13,IF(ET$3&gt;=$A13,(ET$4),0),0)*($A14-$A13)/10000*$BY13</f>
        <v>0</v>
      </c>
      <c r="EU13" s="175" t="n">
        <f aca="false">SUM(ER13:ET13)</f>
        <v>0</v>
      </c>
      <c r="EV13" s="0"/>
      <c r="EW13" s="91" t="n">
        <f aca="false">$A13</f>
        <v>36892</v>
      </c>
      <c r="EX13" s="175" t="n">
        <f aca="false">IF(EX$2&lt;=$A13,IF(EX$3&gt;=$A13,(EX$4),0),0)*($A14-$A13)/10000*$BY13</f>
        <v>0</v>
      </c>
      <c r="EY13" s="175" t="n">
        <f aca="false">IF(EY$2&lt;=$A13,IF(EY$3&gt;=$A13,(EY$4),0),0)*($A14-$A13)/10000*$BY13</f>
        <v>0</v>
      </c>
      <c r="EZ13" s="175" t="n">
        <f aca="false">IF(EZ$2&lt;=$A13,IF(EZ$3&gt;=$A13,(EZ$4),0),0)*($A14-$A13)/10000*$BY13</f>
        <v>0</v>
      </c>
      <c r="FA13" s="175" t="n">
        <f aca="false">SUM(EX13:EZ13)</f>
        <v>0</v>
      </c>
      <c r="FB13" s="0"/>
      <c r="FC13" s="91" t="n">
        <f aca="false">$A13</f>
        <v>36892</v>
      </c>
      <c r="FD13" s="175" t="n">
        <f aca="false">IF(FD$2&lt;=$A13,IF(FD$3&gt;=$A13,(FD$4),0),0)*($A14-$A13)/10000*$BY13</f>
        <v>0</v>
      </c>
      <c r="FE13" s="175" t="n">
        <f aca="false">IF(FE$2&lt;=$A13,IF(FE$3&gt;=$A13,(FE$4),0),0)*($A14-$A13)/10000*$BY13</f>
        <v>0</v>
      </c>
      <c r="FF13" s="175" t="n">
        <f aca="false">SUM(FD13:FE13)</f>
        <v>0</v>
      </c>
      <c r="FH13" s="91" t="n">
        <f aca="false">$A13</f>
        <v>36892</v>
      </c>
      <c r="FI13" s="175" t="n">
        <f aca="false">IF(FI$2&lt;=$A13,IF(FI$3&gt;=$A13,(FI$4),0),0)*($A14-$A13)/10000*$BY13</f>
        <v>0</v>
      </c>
      <c r="FJ13" s="175" t="n">
        <f aca="false">IF(FJ$2&lt;=$A13,IF(FJ$3&gt;=$A13,(FJ$4),0),0)*($A14-$A13)/10000*$BY13</f>
        <v>0</v>
      </c>
      <c r="FK13" s="175" t="n">
        <f aca="false">SUM(FI13:FJ13)</f>
        <v>0</v>
      </c>
      <c r="FL13" s="0"/>
      <c r="FM13" s="91" t="n">
        <f aca="false">$A13</f>
        <v>36892</v>
      </c>
      <c r="FN13" s="175" t="n">
        <f aca="false">IF(FN$2&lt;=$A13,IF(FN$3&gt;=$A13,(FN$4),0),0)*($A14-$A13)/10000*$BY13</f>
        <v>0</v>
      </c>
      <c r="FO13" s="175" t="n">
        <f aca="false">IF(FO$2&lt;=$A13,IF(FO$3&gt;=$A13,(FO$4),0),0)*($A14-$A13)/10000*$BY13</f>
        <v>0</v>
      </c>
      <c r="FP13" s="175" t="n">
        <f aca="false">SUM(FN13:FO13)</f>
        <v>0</v>
      </c>
      <c r="FQ13" s="0"/>
      <c r="FR13" s="91" t="n">
        <f aca="false">$A13</f>
        <v>36892</v>
      </c>
      <c r="FS13" s="175" t="n">
        <f aca="false">IF(FS$2&lt;=$A13,IF(FS$3&gt;=$A13,(FS$4),0),0)*($A14-$A13)/10000*$BY13</f>
        <v>0</v>
      </c>
      <c r="FT13" s="175" t="n">
        <f aca="false">IF(FT$2&lt;=$A13,IF(FT$3&gt;=$A13,(FT$4),0),0)*($A14-$A13)/10000*$BY13</f>
        <v>0</v>
      </c>
      <c r="FU13" s="175" t="n">
        <f aca="false">SUM(FS13:FT13)</f>
        <v>0</v>
      </c>
      <c r="FV13" s="0"/>
      <c r="FW13" s="91" t="n">
        <f aca="false">$A13</f>
        <v>36892</v>
      </c>
      <c r="FX13" s="175" t="n">
        <f aca="false">IF(FX$2&lt;=$A13,IF(FX$3&gt;=$A13,(FX$4),0),0)*($A14-$A13)/10000*$BY13</f>
        <v>0</v>
      </c>
      <c r="FY13" s="175" t="n">
        <f aca="false">IF(FY$2&lt;=$A13,IF(FY$3&gt;=$A13,(FY$4),0),0)*($A14-$A13)/10000*$BY13</f>
        <v>0</v>
      </c>
      <c r="FZ13" s="175" t="n">
        <f aca="false">SUM(FX13:FY13)</f>
        <v>0</v>
      </c>
      <c r="GB13" s="91" t="n">
        <f aca="false">$A13</f>
        <v>36892</v>
      </c>
      <c r="GC13" s="175" t="n">
        <f aca="false">IF(GC$2&lt;=$A13,IF(GC$3&gt;=$A13,(GC$4),0),0)*($A14-$A13)/10000*$BY13</f>
        <v>0</v>
      </c>
      <c r="GD13" s="175" t="n">
        <f aca="false">IF(GD$2&lt;=$A13,IF(GD$3&gt;=$A13,(GD$4),0),0)*($A14-$A13)/10000*$BY13</f>
        <v>0</v>
      </c>
      <c r="GE13" s="175" t="n">
        <f aca="false">SUM(GC13:GD13)</f>
        <v>0</v>
      </c>
      <c r="GG13" s="208"/>
      <c r="GH13" s="209"/>
      <c r="GI13" s="210"/>
      <c r="GK13" s="0"/>
    </row>
    <row r="14" customFormat="false" ht="15" hidden="false" customHeight="true" outlineLevel="0" collapsed="false">
      <c r="A14" s="176" t="n">
        <v>36923</v>
      </c>
      <c r="B14" s="177" t="n">
        <f aca="false">p1!F23+FZ14</f>
        <v>-26.78</v>
      </c>
      <c r="C14" s="178" t="n">
        <f aca="false">+p1!C23</f>
        <v>-26.78</v>
      </c>
      <c r="D14" s="179" t="n">
        <f aca="false">+p1!G23</f>
        <v>66.96</v>
      </c>
      <c r="E14" s="178" t="n">
        <f aca="false">p1!L23+DX14</f>
        <v>-26.78</v>
      </c>
      <c r="F14" s="178" t="n">
        <f aca="false">p1!E23+CN14</f>
        <v>-41.04</v>
      </c>
      <c r="G14" s="178" t="n">
        <f aca="false">p1!I23+p1!K23+CY14</f>
        <v>11.55</v>
      </c>
      <c r="H14" s="178" t="n">
        <f aca="false">p1!D23+DN14</f>
        <v>4.79</v>
      </c>
      <c r="I14" s="178" t="n">
        <f aca="false">p1!J23+p1!AH23+DD14</f>
        <v>-12.27</v>
      </c>
      <c r="J14" s="178" t="n">
        <f aca="false">p1!N23+DG14</f>
        <v>9.06</v>
      </c>
      <c r="K14" s="178" t="n">
        <f aca="false">p1!M23+p1!H23+DS14</f>
        <v>83.24</v>
      </c>
      <c r="L14" s="180" t="n">
        <f aca="false">SUM(E14:K14)</f>
        <v>28.55</v>
      </c>
      <c r="M14" s="32"/>
      <c r="N14" s="177" t="n">
        <f aca="false">p1!P23+EJ14</f>
        <v>-11.96</v>
      </c>
      <c r="O14" s="178" t="n">
        <f aca="false">p1!O23+EE14</f>
        <v>-26.78</v>
      </c>
      <c r="P14" s="178" t="n">
        <f aca="false">p1!Q23+EO14</f>
        <v>-8.04</v>
      </c>
      <c r="Q14" s="178" t="n">
        <f aca="false">p1!AA23</f>
        <v>0</v>
      </c>
      <c r="R14" s="178" t="n">
        <f aca="false">p1!Y23</f>
        <v>0</v>
      </c>
      <c r="S14" s="178" t="n">
        <f aca="false">p1!Z23+EU14</f>
        <v>0</v>
      </c>
      <c r="T14" s="178" t="n">
        <f aca="false">p1!AC23+p1!R23+FA14</f>
        <v>-94.43</v>
      </c>
      <c r="U14" s="178" t="n">
        <f aca="false">p1!V23</f>
        <v>53.57</v>
      </c>
      <c r="V14" s="178" t="n">
        <f aca="false">p1!X23+FF14</f>
        <v>0</v>
      </c>
      <c r="W14" s="178" t="n">
        <f aca="false">p1!S23+FP14</f>
        <v>0</v>
      </c>
      <c r="X14" s="178" t="n">
        <f aca="false">p1!T23+FK14</f>
        <v>0</v>
      </c>
      <c r="Y14" s="178" t="n">
        <f aca="false">p1!W23+p1!AD23+FU14</f>
        <v>0</v>
      </c>
      <c r="Z14" s="178"/>
      <c r="AA14" s="178"/>
      <c r="AB14" s="178"/>
      <c r="AC14" s="178"/>
      <c r="AD14" s="179"/>
      <c r="AE14" s="180" t="n">
        <f aca="false">SUM(N14:AD14)</f>
        <v>-87.64</v>
      </c>
      <c r="AF14" s="32"/>
      <c r="AG14" s="180" t="n">
        <f aca="false">GE14+p1!B23</f>
        <v>27.48</v>
      </c>
      <c r="AH14" s="18"/>
      <c r="AI14" s="180" t="n">
        <f aca="false">p1!AB23+BQ14</f>
        <v>3.09</v>
      </c>
      <c r="AJ14" s="32"/>
      <c r="AK14" s="182" t="n">
        <v>36923</v>
      </c>
      <c r="AL14" s="143"/>
      <c r="AM14" s="167" t="n">
        <f aca="false">+B14+C14+D14</f>
        <v>13.4</v>
      </c>
      <c r="AN14" s="148"/>
      <c r="AO14" s="167" t="n">
        <f aca="false">E14+F14+O14</f>
        <v>-94.6</v>
      </c>
      <c r="AP14" s="148"/>
      <c r="AQ14" s="184" t="n">
        <f aca="false">+G14+H14+N14</f>
        <v>4.38</v>
      </c>
      <c r="AR14" s="148"/>
      <c r="AS14" s="185" t="n">
        <f aca="false">+I14+J14</f>
        <v>-3.21</v>
      </c>
      <c r="AT14" s="148"/>
      <c r="AU14" s="167" t="n">
        <f aca="false">K14+P14</f>
        <v>75.2</v>
      </c>
      <c r="AV14" s="148"/>
      <c r="AW14" s="167" t="n">
        <f aca="false">AO14+AQ14+AS14+AU14</f>
        <v>-18.23</v>
      </c>
      <c r="AX14" s="148"/>
      <c r="AY14" s="0"/>
      <c r="AZ14" s="149"/>
      <c r="BA14" s="169" t="n">
        <f aca="false">Q14+R14+S14</f>
        <v>0</v>
      </c>
      <c r="BB14" s="151"/>
      <c r="BC14" s="169" t="n">
        <f aca="false">T14+U14</f>
        <v>-40.86</v>
      </c>
      <c r="BD14" s="151"/>
      <c r="BE14" s="169" t="n">
        <f aca="false">SUM(V14:Y14)</f>
        <v>0</v>
      </c>
      <c r="BF14" s="151"/>
      <c r="BG14" s="169" t="n">
        <f aca="false">SUM(AB14:AD14)</f>
        <v>0</v>
      </c>
      <c r="BH14" s="170"/>
      <c r="BI14" s="154"/>
      <c r="BJ14" s="56"/>
      <c r="BK14" s="171" t="n">
        <f aca="false">+AE14+L14</f>
        <v>-59.09</v>
      </c>
      <c r="BL14" s="207"/>
      <c r="BM14" s="141" t="n">
        <f aca="false">+BM13</f>
        <v>390.69</v>
      </c>
      <c r="BN14" s="32"/>
      <c r="BO14" s="32"/>
      <c r="BP14" s="172" t="n">
        <f aca="false">$A14</f>
        <v>36923</v>
      </c>
      <c r="BQ14" s="173" t="n">
        <f aca="false">SUM(BR14:BW14)</f>
        <v>0</v>
      </c>
      <c r="BR14" s="173"/>
      <c r="BS14" s="173"/>
      <c r="BT14" s="173"/>
      <c r="BU14" s="173"/>
      <c r="BV14" s="173"/>
      <c r="BW14" s="173"/>
      <c r="BY14" s="81" t="n">
        <f aca="false">m1!BK16</f>
        <v>0.956125985016148</v>
      </c>
      <c r="BZ14" s="174" t="n">
        <f aca="false">CN14+CY14+EU14+FF14+FA14+DD14+DN14+DS14+FP14+FU14+EE14+EJ14+EO14+DX14+FZ14</f>
        <v>0</v>
      </c>
      <c r="CA14" s="175"/>
      <c r="CB14" s="175" t="n">
        <f aca="false">IF(CB$2&lt;=$A14,IF(CB$3&gt;=$A14,(CB$4),0),0)*($A15-$A14)/10000*$BY14</f>
        <v>0</v>
      </c>
      <c r="CC14" s="0"/>
      <c r="CD14" s="91" t="n">
        <f aca="false">$A14</f>
        <v>36923</v>
      </c>
      <c r="CE14" s="175" t="n">
        <f aca="false">IF(CE$2&lt;=$A14,IF(CE$3&gt;=$A14,(CE$4),0),0)*($A15-$A14)/10000*$BY14</f>
        <v>0</v>
      </c>
      <c r="CF14" s="175" t="n">
        <f aca="false">IF(CF$2&lt;=$A14,IF(CF$3&gt;=$A14,(CF$4),0),0)*($A15-$A14)/10000*$BY14</f>
        <v>0</v>
      </c>
      <c r="CG14" s="175" t="n">
        <f aca="false">IF(CG$2&lt;=$A14,IF(CG$3&gt;=$A14,(CG$4),0),0)*($A15-$A14)/10000*$BY14</f>
        <v>0</v>
      </c>
      <c r="CH14" s="175" t="n">
        <f aca="false">IF(CH$2&lt;=$A14,IF(CH$3&gt;=$A14,(CH$4),0),0)*($A15-$A14)/10000*$BY14</f>
        <v>0</v>
      </c>
      <c r="CI14" s="175" t="n">
        <f aca="false">IF(CI$2&lt;=$A14,IF(CI$3&gt;=$A14,(CI$4),0),0)*($A15-$A14)/10000*$BY14</f>
        <v>0</v>
      </c>
      <c r="CJ14" s="175" t="n">
        <f aca="false">IF(CJ$2&lt;=$A14,IF(CJ$3&gt;=$A14,(CJ$4),0),0)*($A15-$A14)/10000*$BY14</f>
        <v>0</v>
      </c>
      <c r="CK14" s="175" t="n">
        <f aca="false">IF(CK$2&lt;=$A14,IF(CK$3&gt;=$A14,(CK$4),0),0)*($A15-$A14)/10000*$BY14</f>
        <v>0</v>
      </c>
      <c r="CL14" s="175" t="n">
        <f aca="false">IF(CL$2&lt;=$A14,IF(CL$3&gt;=$A14,(CL$4),0),0)*($A15-$A14)/10000*$BY14</f>
        <v>0</v>
      </c>
      <c r="CM14" s="175" t="n">
        <f aca="false">IF(CM$2&lt;=$A14,IF(CM$3&gt;=$A14,(CM$4),0),0)*($A15-$A14)/10000*$BY14</f>
        <v>0</v>
      </c>
      <c r="CN14" s="175" t="n">
        <f aca="false">SUM(CE14:CM14)</f>
        <v>0</v>
      </c>
      <c r="CO14" s="0"/>
      <c r="CP14" s="91" t="n">
        <f aca="false">$A14</f>
        <v>36923</v>
      </c>
      <c r="CQ14" s="175" t="n">
        <f aca="false">IF(CQ$2&lt;=$A14,IF(CQ$3&gt;=$A14,(CQ$4),0),0)*($A15-$A14)/10000*$BY14</f>
        <v>0</v>
      </c>
      <c r="CR14" s="175" t="n">
        <f aca="false">IF(CR$2&lt;=$A14,IF(CR$3&gt;=$A14,(CR$4),0),0)*($A15-$A14)/10000*$BY14</f>
        <v>0</v>
      </c>
      <c r="CS14" s="175" t="n">
        <f aca="false">IF(CS$2&lt;=$A14,IF(CS$3&gt;=$A14,(CS$4),0),0)*($A15-$A14)/10000*$BY14</f>
        <v>0</v>
      </c>
      <c r="CT14" s="175" t="n">
        <f aca="false">IF(CT$2&lt;=$A14,IF(CT$3&gt;=$A14,(CT$4),0),0)*($A15-$A14)/10000*$BY14</f>
        <v>0</v>
      </c>
      <c r="CU14" s="175" t="n">
        <f aca="false">IF(CU$2&lt;=$A14,IF(CU$3&gt;=$A14,(CU$4),0),0)*($A15-$A14)/10000*$BY14</f>
        <v>0</v>
      </c>
      <c r="CV14" s="175" t="n">
        <f aca="false">IF(CV$2&lt;=$A14,IF(CV$3&gt;=$A14,(CV$4),0),0)*($A15-$A14)/10000*$BY14</f>
        <v>0</v>
      </c>
      <c r="CW14" s="175" t="n">
        <f aca="false">IF(CW$2&lt;=$A14,IF(CW$3&gt;=$A14,(CW$4),0),0)*($A15-$A14)/10000*$BY14</f>
        <v>0</v>
      </c>
      <c r="CX14" s="175" t="n">
        <f aca="false">IF(CX$2&lt;=$A14,IF(CX$3&gt;=$A14,(CX$4),0),0)*($A15-$A14)/10000*$BY14</f>
        <v>0</v>
      </c>
      <c r="CY14" s="175" t="n">
        <f aca="false">SUM(CQ14:CX14)</f>
        <v>0</v>
      </c>
      <c r="DA14" s="91" t="n">
        <f aca="false">$A14</f>
        <v>36923</v>
      </c>
      <c r="DB14" s="175" t="n">
        <f aca="false">IF(DB$2&lt;=$A14,IF(DB$3&gt;=$A14,(DB$4),0),0)*($A15-$A14)/10000*$BY14</f>
        <v>0</v>
      </c>
      <c r="DC14" s="175" t="n">
        <f aca="false">IF(DC$2&lt;=$A14,IF(DC$3&gt;=$A14,(DC$4),0),0)*($A15-$A14)/10000*$BY14</f>
        <v>0</v>
      </c>
      <c r="DD14" s="175" t="n">
        <f aca="false">SUM(DB14:DC14)</f>
        <v>0</v>
      </c>
      <c r="DE14" s="0"/>
      <c r="DF14" s="91" t="n">
        <f aca="false">$A14</f>
        <v>36923</v>
      </c>
      <c r="DG14" s="175" t="n">
        <f aca="false">IF(DG$2&lt;=$A14,IF(DG$3&gt;=$A14,(DG$4),0),0)*($A15-$A14)/10000*$BY14</f>
        <v>0</v>
      </c>
      <c r="DH14" s="175" t="n">
        <f aca="false">IF(DH$2&lt;=$A14,IF(DH$3&gt;=$A14,(DH$4),0),0)*($A15-$A14)/10000*$BY14</f>
        <v>0</v>
      </c>
      <c r="DI14" s="175" t="n">
        <f aca="false">SUM(DG14:DH14)</f>
        <v>0</v>
      </c>
      <c r="DK14" s="91" t="n">
        <f aca="false">$A14</f>
        <v>36923</v>
      </c>
      <c r="DL14" s="175" t="n">
        <f aca="false">IF(DL$2&lt;=$A14,IF(DL$3&gt;=$A14,(DL$4),0),0)*($A15-$A14)/10000*$BY14</f>
        <v>0</v>
      </c>
      <c r="DM14" s="175" t="n">
        <f aca="false">IF(DM$2&lt;=$A14,IF(DM$3&gt;=$A14,(DM$4),0),0)*($A15-$A14)/10000*$BY14</f>
        <v>0</v>
      </c>
      <c r="DN14" s="175" t="n">
        <f aca="false">SUM(DL14:DM14)</f>
        <v>0</v>
      </c>
      <c r="DO14" s="0"/>
      <c r="DP14" s="91" t="n">
        <f aca="false">$A14</f>
        <v>36923</v>
      </c>
      <c r="DQ14" s="175" t="n">
        <f aca="false">IF(DQ$2&lt;=$A14,IF(DQ$3&gt;=$A14,(DQ$4),0),0)*($A15-$A14)/10000*$BY14</f>
        <v>0</v>
      </c>
      <c r="DR14" s="175" t="n">
        <f aca="false">IF(DR$2&lt;=$A14,IF(DR$3&gt;=$A14,(DR$4),0),0)*($A15-$A14)/10000*$BY14</f>
        <v>0</v>
      </c>
      <c r="DS14" s="175" t="n">
        <f aca="false">SUM(DQ14:DR14)</f>
        <v>0</v>
      </c>
      <c r="DT14" s="175"/>
      <c r="DU14" s="91" t="n">
        <f aca="false">$A14</f>
        <v>36923</v>
      </c>
      <c r="DV14" s="175" t="n">
        <f aca="false">IF(DV$2&lt;=$A14,IF(DV$3&gt;=$A14,(DV$4),0),0)*($A15-$A14)/10000*$BY14</f>
        <v>0</v>
      </c>
      <c r="DW14" s="175" t="n">
        <f aca="false">IF(DW$2&lt;=$A14,IF(DW$3&gt;=$A14,(DW$4),0),0)*($A15-$A14)/10000*$BY14</f>
        <v>0</v>
      </c>
      <c r="DX14" s="175" t="n">
        <f aca="false">SUM(DV14:DW14)</f>
        <v>0</v>
      </c>
      <c r="DY14" s="175"/>
      <c r="DZ14" s="91" t="n">
        <f aca="false">$A14</f>
        <v>36923</v>
      </c>
      <c r="EA14" s="175" t="n">
        <f aca="false">IF(EA$2&lt;=$A14,IF(EA$3&gt;=$A14,(EA$4),0),0)*($A15-$A14)/10000*$BY14</f>
        <v>0</v>
      </c>
      <c r="EB14" s="175" t="n">
        <f aca="false">IF(EB$2&lt;=$A14,IF(EB$3&gt;=$A14,(EB$4),0),0)*($A15-$A14)/10000*$BY14</f>
        <v>0</v>
      </c>
      <c r="EC14" s="175" t="n">
        <f aca="false">IF(EC$2&lt;=$A14,IF(EC$3&gt;=$A14,(EC$4),0),0)*($A15-$A14)/10000*$BY14</f>
        <v>0</v>
      </c>
      <c r="ED14" s="175" t="n">
        <f aca="false">IF(ED$2&lt;=$A14,IF(ED$3&gt;=$A14,(ED$4),0),0)*($A15-$A14)/10000*$BY14</f>
        <v>0</v>
      </c>
      <c r="EE14" s="175" t="n">
        <f aca="false">SUM(EA14:ED14)</f>
        <v>0</v>
      </c>
      <c r="EF14" s="0"/>
      <c r="EG14" s="91" t="n">
        <f aca="false">$A14</f>
        <v>36923</v>
      </c>
      <c r="EH14" s="175" t="n">
        <f aca="false">IF(EH$2&lt;=$A14,IF(EH$3&gt;=$A14,(EH$4),0),0)*($A15-$A14)/10000*$BY14</f>
        <v>0</v>
      </c>
      <c r="EI14" s="175" t="n">
        <f aca="false">IF(EI$2&lt;=$A14,IF(EI$3&gt;=$A14,(EI$4),0),0)*($A15-$A14)/10000*$BY14</f>
        <v>0</v>
      </c>
      <c r="EJ14" s="175" t="n">
        <f aca="false">SUM(EH14:EI14)</f>
        <v>0</v>
      </c>
      <c r="EK14" s="0"/>
      <c r="EL14" s="91" t="n">
        <f aca="false">$A14</f>
        <v>36923</v>
      </c>
      <c r="EM14" s="175" t="n">
        <f aca="false">IF(EM$2&lt;=$A14,IF(EM$3&gt;=$A14,(EM$4),0),0)*($A15-$A14)/10000*$BY14</f>
        <v>0</v>
      </c>
      <c r="EN14" s="175" t="n">
        <f aca="false">IF(EN$2&lt;=$A14,IF(EN$3&gt;=$A14,(EN$4),0),0)*($A15-$A14)/10000*$BY14</f>
        <v>0</v>
      </c>
      <c r="EO14" s="175" t="n">
        <f aca="false">SUM(EM14:EN14)</f>
        <v>0</v>
      </c>
      <c r="EP14" s="175"/>
      <c r="EQ14" s="91" t="n">
        <f aca="false">$A14</f>
        <v>36923</v>
      </c>
      <c r="ER14" s="175" t="n">
        <f aca="false">IF(ER$2&lt;=$A14,IF(ER$3&gt;=$A14,(ER$4),0),0)*($A15-$A14)/10000*$BY14</f>
        <v>0</v>
      </c>
      <c r="ES14" s="175" t="n">
        <f aca="false">IF(ES$2&lt;=$A14,IF(ES$3&gt;=$A14,(ES$4),0),0)*($A15-$A14)/10000*$BY14</f>
        <v>0</v>
      </c>
      <c r="ET14" s="175" t="n">
        <f aca="false">IF(ET$2&lt;=$A14,IF(ET$3&gt;=$A14,(ET$4),0),0)*($A15-$A14)/10000*$BY14</f>
        <v>0</v>
      </c>
      <c r="EU14" s="175" t="n">
        <f aca="false">SUM(ER14:ET14)</f>
        <v>0</v>
      </c>
      <c r="EV14" s="0"/>
      <c r="EW14" s="91" t="n">
        <f aca="false">$A14</f>
        <v>36923</v>
      </c>
      <c r="EX14" s="175" t="n">
        <f aca="false">IF(EX$2&lt;=$A14,IF(EX$3&gt;=$A14,(EX$4),0),0)*($A15-$A14)/10000*$BY14</f>
        <v>0</v>
      </c>
      <c r="EY14" s="175" t="n">
        <f aca="false">IF(EY$2&lt;=$A14,IF(EY$3&gt;=$A14,(EY$4),0),0)*($A15-$A14)/10000*$BY14</f>
        <v>0</v>
      </c>
      <c r="EZ14" s="175" t="n">
        <f aca="false">IF(EZ$2&lt;=$A14,IF(EZ$3&gt;=$A14,(EZ$4),0),0)*($A15-$A14)/10000*$BY14</f>
        <v>0</v>
      </c>
      <c r="FA14" s="175" t="n">
        <f aca="false">SUM(EX14:EZ14)</f>
        <v>0</v>
      </c>
      <c r="FB14" s="0"/>
      <c r="FC14" s="91" t="n">
        <f aca="false">$A14</f>
        <v>36923</v>
      </c>
      <c r="FD14" s="175" t="n">
        <f aca="false">IF(FD$2&lt;=$A14,IF(FD$3&gt;=$A14,(FD$4),0),0)*($A15-$A14)/10000*$BY14</f>
        <v>0</v>
      </c>
      <c r="FE14" s="175" t="n">
        <f aca="false">IF(FE$2&lt;=$A14,IF(FE$3&gt;=$A14,(FE$4),0),0)*($A15-$A14)/10000*$BY14</f>
        <v>0</v>
      </c>
      <c r="FF14" s="175" t="n">
        <f aca="false">SUM(FD14:FE14)</f>
        <v>0</v>
      </c>
      <c r="FH14" s="91" t="n">
        <f aca="false">$A14</f>
        <v>36923</v>
      </c>
      <c r="FI14" s="175" t="n">
        <f aca="false">IF(FI$2&lt;=$A14,IF(FI$3&gt;=$A14,(FI$4),0),0)*($A15-$A14)/10000*$BY14</f>
        <v>0</v>
      </c>
      <c r="FJ14" s="175" t="n">
        <f aca="false">IF(FJ$2&lt;=$A14,IF(FJ$3&gt;=$A14,(FJ$4),0),0)*($A15-$A14)/10000*$BY14</f>
        <v>0</v>
      </c>
      <c r="FK14" s="175" t="n">
        <f aca="false">SUM(FI14:FJ14)</f>
        <v>0</v>
      </c>
      <c r="FL14" s="0"/>
      <c r="FM14" s="91" t="n">
        <f aca="false">$A14</f>
        <v>36923</v>
      </c>
      <c r="FN14" s="175" t="n">
        <f aca="false">IF(FN$2&lt;=$A14,IF(FN$3&gt;=$A14,(FN$4),0),0)*($A15-$A14)/10000*$BY14</f>
        <v>0</v>
      </c>
      <c r="FO14" s="175" t="n">
        <f aca="false">IF(FO$2&lt;=$A14,IF(FO$3&gt;=$A14,(FO$4),0),0)*($A15-$A14)/10000*$BY14</f>
        <v>0</v>
      </c>
      <c r="FP14" s="175" t="n">
        <f aca="false">SUM(FN14:FO14)</f>
        <v>0</v>
      </c>
      <c r="FQ14" s="0"/>
      <c r="FR14" s="91" t="n">
        <f aca="false">$A14</f>
        <v>36923</v>
      </c>
      <c r="FS14" s="175" t="n">
        <f aca="false">IF(FS$2&lt;=$A14,IF(FS$3&gt;=$A14,(FS$4),0),0)*($A15-$A14)/10000*$BY14</f>
        <v>0</v>
      </c>
      <c r="FT14" s="175" t="n">
        <f aca="false">IF(FT$2&lt;=$A14,IF(FT$3&gt;=$A14,(FT$4),0),0)*($A15-$A14)/10000*$BY14</f>
        <v>0</v>
      </c>
      <c r="FU14" s="175" t="n">
        <f aca="false">SUM(FS14:FT14)</f>
        <v>0</v>
      </c>
      <c r="FV14" s="0"/>
      <c r="FW14" s="91" t="n">
        <f aca="false">$A14</f>
        <v>36923</v>
      </c>
      <c r="FX14" s="175" t="n">
        <f aca="false">IF(FX$2&lt;=$A14,IF(FX$3&gt;=$A14,(FX$4),0),0)*($A15-$A14)/10000*$BY14</f>
        <v>0</v>
      </c>
      <c r="FY14" s="175" t="n">
        <f aca="false">IF(FY$2&lt;=$A14,IF(FY$3&gt;=$A14,(FY$4),0),0)*($A15-$A14)/10000*$BY14</f>
        <v>0</v>
      </c>
      <c r="FZ14" s="175" t="n">
        <f aca="false">SUM(FX14:FY14)</f>
        <v>0</v>
      </c>
      <c r="GB14" s="91" t="n">
        <f aca="false">$A14</f>
        <v>36923</v>
      </c>
      <c r="GC14" s="175" t="n">
        <f aca="false">IF(GC$2&lt;=$A14,IF(GC$3&gt;=$A14,(GC$4),0),0)*($A15-$A14)/10000*$BY14</f>
        <v>0</v>
      </c>
      <c r="GD14" s="175" t="n">
        <f aca="false">IF(GD$2&lt;=$A14,IF(GD$3&gt;=$A14,(GD$4),0),0)*($A15-$A14)/10000*$BY14</f>
        <v>0</v>
      </c>
      <c r="GE14" s="175" t="n">
        <f aca="false">SUM(GC14:GD14)</f>
        <v>0</v>
      </c>
      <c r="GG14" s="208"/>
      <c r="GH14" s="209"/>
      <c r="GI14" s="210"/>
      <c r="GK14" s="0"/>
    </row>
    <row r="15" customFormat="false" ht="15" hidden="false" customHeight="true" outlineLevel="0" collapsed="false">
      <c r="A15" s="190" t="n">
        <v>36951</v>
      </c>
      <c r="B15" s="193" t="n">
        <f aca="false">p1!F24+FZ15</f>
        <v>-29.49</v>
      </c>
      <c r="C15" s="191" t="n">
        <f aca="false">+p1!C24</f>
        <v>-29.49</v>
      </c>
      <c r="D15" s="216" t="n">
        <f aca="false">+p1!G24</f>
        <v>73.72</v>
      </c>
      <c r="E15" s="191" t="n">
        <f aca="false">p1!L24+DX15</f>
        <v>-29.49</v>
      </c>
      <c r="F15" s="191" t="n">
        <f aca="false">p1!E24+CN15</f>
        <v>123.15</v>
      </c>
      <c r="G15" s="191" t="n">
        <f aca="false">p1!I24+p1!K24+CY15</f>
        <v>-27.1</v>
      </c>
      <c r="H15" s="191" t="n">
        <f aca="false">p1!D24+DN15</f>
        <v>5.7</v>
      </c>
      <c r="I15" s="191" t="n">
        <f aca="false">p1!J24+p1!AH24+DD15</f>
        <v>-13.51</v>
      </c>
      <c r="J15" s="191" t="n">
        <f aca="false">p1!N24+DG15</f>
        <v>9.98</v>
      </c>
      <c r="K15" s="191" t="n">
        <f aca="false">p1!M24+p1!H24+DS15</f>
        <v>91.65</v>
      </c>
      <c r="L15" s="192" t="n">
        <f aca="false">SUM(E15:K15)</f>
        <v>160.38</v>
      </c>
      <c r="M15" s="32"/>
      <c r="N15" s="193" t="n">
        <f aca="false">p1!P24+EJ15</f>
        <v>-11.89</v>
      </c>
      <c r="O15" s="191" t="n">
        <f aca="false">p1!O24+EE15</f>
        <v>-29.49</v>
      </c>
      <c r="P15" s="191" t="n">
        <f aca="false">p1!Q24+EO15</f>
        <v>-8.85</v>
      </c>
      <c r="Q15" s="191" t="n">
        <f aca="false">p1!AA24</f>
        <v>0</v>
      </c>
      <c r="R15" s="191" t="n">
        <f aca="false">p1!Y24</f>
        <v>0</v>
      </c>
      <c r="S15" s="191" t="n">
        <f aca="false">p1!Z24+EU15</f>
        <v>0</v>
      </c>
      <c r="T15" s="191" t="n">
        <f aca="false">p1!AC24+p1!R24+FA15</f>
        <v>-103.98</v>
      </c>
      <c r="U15" s="191" t="n">
        <f aca="false">p1!V24</f>
        <v>58.98</v>
      </c>
      <c r="V15" s="191" t="n">
        <f aca="false">p1!X24+FF15</f>
        <v>0</v>
      </c>
      <c r="W15" s="191" t="n">
        <f aca="false">p1!S24+FP15</f>
        <v>0</v>
      </c>
      <c r="X15" s="191" t="n">
        <f aca="false">p1!T24+FK15</f>
        <v>0</v>
      </c>
      <c r="Y15" s="191" t="n">
        <f aca="false">p1!W24+p1!AD24+FU15</f>
        <v>0</v>
      </c>
      <c r="Z15" s="191"/>
      <c r="AA15" s="191"/>
      <c r="AB15" s="191"/>
      <c r="AC15" s="191"/>
      <c r="AD15" s="216"/>
      <c r="AE15" s="192" t="n">
        <f aca="false">SUM(N15:AD15)</f>
        <v>-95.23</v>
      </c>
      <c r="AF15" s="32"/>
      <c r="AG15" s="192" t="n">
        <f aca="false">GE15+p1!B24</f>
        <v>30.26</v>
      </c>
      <c r="AH15" s="18"/>
      <c r="AI15" s="192" t="n">
        <f aca="false">p1!AB24+BQ15</f>
        <v>-2.08</v>
      </c>
      <c r="AJ15" s="32"/>
      <c r="AK15" s="182" t="n">
        <v>36951</v>
      </c>
      <c r="AL15" s="143"/>
      <c r="AM15" s="217" t="n">
        <f aca="false">+B15+C15+D15</f>
        <v>14.74</v>
      </c>
      <c r="AN15" s="148"/>
      <c r="AO15" s="217" t="n">
        <f aca="false">E15+F15+O15</f>
        <v>64.17</v>
      </c>
      <c r="AP15" s="148"/>
      <c r="AQ15" s="218" t="n">
        <f aca="false">+G15+H15+N15</f>
        <v>-33.29</v>
      </c>
      <c r="AR15" s="148"/>
      <c r="AS15" s="219" t="n">
        <f aca="false">+I15+J15</f>
        <v>-3.53</v>
      </c>
      <c r="AT15" s="148"/>
      <c r="AU15" s="217" t="n">
        <f aca="false">K15+P15</f>
        <v>82.8</v>
      </c>
      <c r="AV15" s="148"/>
      <c r="AW15" s="217" t="n">
        <f aca="false">AO15+AQ15+AS15+AU15</f>
        <v>110.15</v>
      </c>
      <c r="AX15" s="148"/>
      <c r="AY15" s="0"/>
      <c r="AZ15" s="149"/>
      <c r="BA15" s="195" t="n">
        <f aca="false">Q15+R15+S15</f>
        <v>0</v>
      </c>
      <c r="BB15" s="151"/>
      <c r="BC15" s="195" t="n">
        <f aca="false">T15+U15</f>
        <v>-45</v>
      </c>
      <c r="BD15" s="151"/>
      <c r="BE15" s="195" t="n">
        <f aca="false">SUM(V15:Y15)</f>
        <v>0</v>
      </c>
      <c r="BF15" s="151"/>
      <c r="BG15" s="195" t="n">
        <f aca="false">SUM(AB15:AD15)</f>
        <v>0</v>
      </c>
      <c r="BH15" s="170"/>
      <c r="BI15" s="154"/>
      <c r="BJ15" s="56"/>
      <c r="BK15" s="196" t="n">
        <f aca="false">+AE15+L15</f>
        <v>65.15</v>
      </c>
      <c r="BL15" s="207"/>
      <c r="BM15" s="32"/>
      <c r="BN15" s="32"/>
      <c r="BO15" s="32"/>
      <c r="BP15" s="172" t="n">
        <f aca="false">$A15</f>
        <v>36951</v>
      </c>
      <c r="BQ15" s="173" t="n">
        <f aca="false">SUM(BR15:BW15)</f>
        <v>0</v>
      </c>
      <c r="BR15" s="173"/>
      <c r="BS15" s="173"/>
      <c r="BT15" s="173"/>
      <c r="BU15" s="173"/>
      <c r="BV15" s="173"/>
      <c r="BW15" s="173"/>
      <c r="BY15" s="81" t="n">
        <f aca="false">m1!BK17</f>
        <v>0.950779805676128</v>
      </c>
      <c r="BZ15" s="174" t="n">
        <f aca="false">CN15+CY15+EU15+FF15+FA15+DD15+DN15+DS15+FP15+FU15+EE15+EJ15+EO15+DX15+FZ15</f>
        <v>0</v>
      </c>
      <c r="CA15" s="175"/>
      <c r="CB15" s="175" t="n">
        <f aca="false">IF(CB$2&lt;=$A15,IF(CB$3&gt;=$A15,(CB$4),0),0)*($A16-$A15)/10000*$BY15</f>
        <v>0</v>
      </c>
      <c r="CC15" s="0"/>
      <c r="CD15" s="91" t="n">
        <f aca="false">$A15</f>
        <v>36951</v>
      </c>
      <c r="CE15" s="175" t="n">
        <f aca="false">IF(CE$2&lt;=$A15,IF(CE$3&gt;=$A15,(CE$4),0),0)*($A16-$A15)/10000*$BY15</f>
        <v>0</v>
      </c>
      <c r="CF15" s="175" t="n">
        <f aca="false">IF(CF$2&lt;=$A15,IF(CF$3&gt;=$A15,(CF$4),0),0)*($A16-$A15)/10000*$BY15</f>
        <v>0</v>
      </c>
      <c r="CG15" s="175" t="n">
        <f aca="false">IF(CG$2&lt;=$A15,IF(CG$3&gt;=$A15,(CG$4),0),0)*($A16-$A15)/10000*$BY15</f>
        <v>0</v>
      </c>
      <c r="CH15" s="175" t="n">
        <f aca="false">IF(CH$2&lt;=$A15,IF(CH$3&gt;=$A15,(CH$4),0),0)*($A16-$A15)/10000*$BY15</f>
        <v>0</v>
      </c>
      <c r="CI15" s="175" t="n">
        <f aca="false">IF(CI$2&lt;=$A15,IF(CI$3&gt;=$A15,(CI$4),0),0)*($A16-$A15)/10000*$BY15</f>
        <v>0</v>
      </c>
      <c r="CJ15" s="175" t="n">
        <f aca="false">IF(CJ$2&lt;=$A15,IF(CJ$3&gt;=$A15,(CJ$4),0),0)*($A16-$A15)/10000*$BY15</f>
        <v>0</v>
      </c>
      <c r="CK15" s="175" t="n">
        <f aca="false">IF(CK$2&lt;=$A15,IF(CK$3&gt;=$A15,(CK$4),0),0)*($A16-$A15)/10000*$BY15</f>
        <v>0</v>
      </c>
      <c r="CL15" s="175" t="n">
        <f aca="false">IF(CL$2&lt;=$A15,IF(CL$3&gt;=$A15,(CL$4),0),0)*($A16-$A15)/10000*$BY15</f>
        <v>0</v>
      </c>
      <c r="CM15" s="175" t="n">
        <f aca="false">IF(CM$2&lt;=$A15,IF(CM$3&gt;=$A15,(CM$4),0),0)*($A16-$A15)/10000*$BY15</f>
        <v>0</v>
      </c>
      <c r="CN15" s="175" t="n">
        <f aca="false">SUM(CE15:CM15)</f>
        <v>0</v>
      </c>
      <c r="CO15" s="0"/>
      <c r="CP15" s="91" t="n">
        <f aca="false">$A15</f>
        <v>36951</v>
      </c>
      <c r="CQ15" s="175" t="n">
        <f aca="false">IF(CQ$2&lt;=$A15,IF(CQ$3&gt;=$A15,(CQ$4),0),0)*($A16-$A15)/10000*$BY15</f>
        <v>0</v>
      </c>
      <c r="CR15" s="175" t="n">
        <f aca="false">IF(CR$2&lt;=$A15,IF(CR$3&gt;=$A15,(CR$4),0),0)*($A16-$A15)/10000*$BY15</f>
        <v>0</v>
      </c>
      <c r="CS15" s="175" t="n">
        <f aca="false">IF(CS$2&lt;=$A15,IF(CS$3&gt;=$A15,(CS$4),0),0)*($A16-$A15)/10000*$BY15</f>
        <v>0</v>
      </c>
      <c r="CT15" s="175" t="n">
        <f aca="false">IF(CT$2&lt;=$A15,IF(CT$3&gt;=$A15,(CT$4),0),0)*($A16-$A15)/10000*$BY15</f>
        <v>0</v>
      </c>
      <c r="CU15" s="175" t="n">
        <f aca="false">IF(CU$2&lt;=$A15,IF(CU$3&gt;=$A15,(CU$4),0),0)*($A16-$A15)/10000*$BY15</f>
        <v>0</v>
      </c>
      <c r="CV15" s="175" t="n">
        <f aca="false">IF(CV$2&lt;=$A15,IF(CV$3&gt;=$A15,(CV$4),0),0)*($A16-$A15)/10000*$BY15</f>
        <v>0</v>
      </c>
      <c r="CW15" s="175" t="n">
        <f aca="false">IF(CW$2&lt;=$A15,IF(CW$3&gt;=$A15,(CW$4),0),0)*($A16-$A15)/10000*$BY15</f>
        <v>0</v>
      </c>
      <c r="CX15" s="175" t="n">
        <f aca="false">IF(CX$2&lt;=$A15,IF(CX$3&gt;=$A15,(CX$4),0),0)*($A16-$A15)/10000*$BY15</f>
        <v>0</v>
      </c>
      <c r="CY15" s="175" t="n">
        <f aca="false">SUM(CQ15:CX15)</f>
        <v>0</v>
      </c>
      <c r="DA15" s="91" t="n">
        <f aca="false">$A15</f>
        <v>36951</v>
      </c>
      <c r="DB15" s="175" t="n">
        <f aca="false">IF(DB$2&lt;=$A15,IF(DB$3&gt;=$A15,(DB$4),0),0)*($A16-$A15)/10000*$BY15</f>
        <v>0</v>
      </c>
      <c r="DC15" s="175" t="n">
        <f aca="false">IF(DC$2&lt;=$A15,IF(DC$3&gt;=$A15,(DC$4),0),0)*($A16-$A15)/10000*$BY15</f>
        <v>0</v>
      </c>
      <c r="DD15" s="175" t="n">
        <f aca="false">SUM(DB15:DC15)</f>
        <v>0</v>
      </c>
      <c r="DE15" s="0"/>
      <c r="DF15" s="91" t="n">
        <f aca="false">$A15</f>
        <v>36951</v>
      </c>
      <c r="DG15" s="175" t="n">
        <f aca="false">IF(DG$2&lt;=$A15,IF(DG$3&gt;=$A15,(DG$4),0),0)*($A16-$A15)/10000*$BY15</f>
        <v>0</v>
      </c>
      <c r="DH15" s="175" t="n">
        <f aca="false">IF(DH$2&lt;=$A15,IF(DH$3&gt;=$A15,(DH$4),0),0)*($A16-$A15)/10000*$BY15</f>
        <v>0</v>
      </c>
      <c r="DI15" s="175" t="n">
        <f aca="false">SUM(DG15:DH15)</f>
        <v>0</v>
      </c>
      <c r="DK15" s="91" t="n">
        <f aca="false">$A15</f>
        <v>36951</v>
      </c>
      <c r="DL15" s="175" t="n">
        <f aca="false">IF(DL$2&lt;=$A15,IF(DL$3&gt;=$A15,(DL$4),0),0)*($A16-$A15)/10000*$BY15</f>
        <v>0</v>
      </c>
      <c r="DM15" s="175" t="n">
        <f aca="false">IF(DM$2&lt;=$A15,IF(DM$3&gt;=$A15,(DM$4),0),0)*($A16-$A15)/10000*$BY15</f>
        <v>0</v>
      </c>
      <c r="DN15" s="175" t="n">
        <f aca="false">SUM(DL15:DM15)</f>
        <v>0</v>
      </c>
      <c r="DO15" s="0"/>
      <c r="DP15" s="91" t="n">
        <f aca="false">$A15</f>
        <v>36951</v>
      </c>
      <c r="DQ15" s="175" t="n">
        <f aca="false">IF(DQ$2&lt;=$A15,IF(DQ$3&gt;=$A15,(DQ$4),0),0)*($A16-$A15)/10000*$BY15</f>
        <v>0</v>
      </c>
      <c r="DR15" s="175" t="n">
        <f aca="false">IF(DR$2&lt;=$A15,IF(DR$3&gt;=$A15,(DR$4),0),0)*($A16-$A15)/10000*$BY15</f>
        <v>0</v>
      </c>
      <c r="DS15" s="175" t="n">
        <f aca="false">SUM(DQ15:DR15)</f>
        <v>0</v>
      </c>
      <c r="DT15" s="175"/>
      <c r="DU15" s="91" t="n">
        <f aca="false">$A15</f>
        <v>36951</v>
      </c>
      <c r="DV15" s="175" t="n">
        <f aca="false">IF(DV$2&lt;=$A15,IF(DV$3&gt;=$A15,(DV$4),0),0)*($A16-$A15)/10000*$BY15</f>
        <v>0</v>
      </c>
      <c r="DW15" s="175" t="n">
        <f aca="false">IF(DW$2&lt;=$A15,IF(DW$3&gt;=$A15,(DW$4),0),0)*($A16-$A15)/10000*$BY15</f>
        <v>0</v>
      </c>
      <c r="DX15" s="175" t="n">
        <f aca="false">SUM(DV15:DW15)</f>
        <v>0</v>
      </c>
      <c r="DY15" s="175"/>
      <c r="DZ15" s="91" t="n">
        <f aca="false">$A15</f>
        <v>36951</v>
      </c>
      <c r="EA15" s="175" t="n">
        <f aca="false">IF(EA$2&lt;=$A15,IF(EA$3&gt;=$A15,(EA$4),0),0)*($A16-$A15)/10000*$BY15</f>
        <v>0</v>
      </c>
      <c r="EB15" s="175" t="n">
        <f aca="false">IF(EB$2&lt;=$A15,IF(EB$3&gt;=$A15,(EB$4),0),0)*($A16-$A15)/10000*$BY15</f>
        <v>0</v>
      </c>
      <c r="EC15" s="175" t="n">
        <f aca="false">IF(EC$2&lt;=$A15,IF(EC$3&gt;=$A15,(EC$4),0),0)*($A16-$A15)/10000*$BY15</f>
        <v>0</v>
      </c>
      <c r="ED15" s="175" t="n">
        <f aca="false">IF(ED$2&lt;=$A15,IF(ED$3&gt;=$A15,(ED$4),0),0)*($A16-$A15)/10000*$BY15</f>
        <v>0</v>
      </c>
      <c r="EE15" s="175" t="n">
        <f aca="false">SUM(EA15:ED15)</f>
        <v>0</v>
      </c>
      <c r="EF15" s="0"/>
      <c r="EG15" s="91" t="n">
        <f aca="false">$A15</f>
        <v>36951</v>
      </c>
      <c r="EH15" s="175" t="n">
        <f aca="false">IF(EH$2&lt;=$A15,IF(EH$3&gt;=$A15,(EH$4),0),0)*($A16-$A15)/10000*$BY15</f>
        <v>0</v>
      </c>
      <c r="EI15" s="175" t="n">
        <f aca="false">IF(EI$2&lt;=$A15,IF(EI$3&gt;=$A15,(EI$4),0),0)*($A16-$A15)/10000*$BY15</f>
        <v>0</v>
      </c>
      <c r="EJ15" s="175" t="n">
        <f aca="false">SUM(EH15:EI15)</f>
        <v>0</v>
      </c>
      <c r="EK15" s="0"/>
      <c r="EL15" s="91" t="n">
        <f aca="false">$A15</f>
        <v>36951</v>
      </c>
      <c r="EM15" s="175" t="n">
        <f aca="false">IF(EM$2&lt;=$A15,IF(EM$3&gt;=$A15,(EM$4),0),0)*($A16-$A15)/10000*$BY15</f>
        <v>0</v>
      </c>
      <c r="EN15" s="175" t="n">
        <f aca="false">IF(EN$2&lt;=$A15,IF(EN$3&gt;=$A15,(EN$4),0),0)*($A16-$A15)/10000*$BY15</f>
        <v>0</v>
      </c>
      <c r="EO15" s="175" t="n">
        <f aca="false">SUM(EM15:EN15)</f>
        <v>0</v>
      </c>
      <c r="EP15" s="175"/>
      <c r="EQ15" s="91" t="n">
        <f aca="false">$A15</f>
        <v>36951</v>
      </c>
      <c r="ER15" s="175" t="n">
        <f aca="false">IF(ER$2&lt;=$A15,IF(ER$3&gt;=$A15,(ER$4),0),0)*($A16-$A15)/10000*$BY15</f>
        <v>0</v>
      </c>
      <c r="ES15" s="175" t="n">
        <f aca="false">IF(ES$2&lt;=$A15,IF(ES$3&gt;=$A15,(ES$4),0),0)*($A16-$A15)/10000*$BY15</f>
        <v>0</v>
      </c>
      <c r="ET15" s="175" t="n">
        <f aca="false">IF(ET$2&lt;=$A15,IF(ET$3&gt;=$A15,(ET$4),0),0)*($A16-$A15)/10000*$BY15</f>
        <v>0</v>
      </c>
      <c r="EU15" s="175" t="n">
        <f aca="false">SUM(ER15:ET15)</f>
        <v>0</v>
      </c>
      <c r="EV15" s="0"/>
      <c r="EW15" s="91" t="n">
        <f aca="false">$A15</f>
        <v>36951</v>
      </c>
      <c r="EX15" s="175" t="n">
        <f aca="false">IF(EX$2&lt;=$A15,IF(EX$3&gt;=$A15,(EX$4),0),0)*($A16-$A15)/10000*$BY15</f>
        <v>0</v>
      </c>
      <c r="EY15" s="175" t="n">
        <f aca="false">IF(EY$2&lt;=$A15,IF(EY$3&gt;=$A15,(EY$4),0),0)*($A16-$A15)/10000*$BY15</f>
        <v>0</v>
      </c>
      <c r="EZ15" s="175" t="n">
        <f aca="false">IF(EZ$2&lt;=$A15,IF(EZ$3&gt;=$A15,(EZ$4),0),0)*($A16-$A15)/10000*$BY15</f>
        <v>0</v>
      </c>
      <c r="FA15" s="175" t="n">
        <f aca="false">SUM(EX15:EZ15)</f>
        <v>0</v>
      </c>
      <c r="FB15" s="0"/>
      <c r="FC15" s="91" t="n">
        <f aca="false">$A15</f>
        <v>36951</v>
      </c>
      <c r="FD15" s="175" t="n">
        <f aca="false">IF(FD$2&lt;=$A15,IF(FD$3&gt;=$A15,(FD$4),0),0)*($A16-$A15)/10000*$BY15</f>
        <v>0</v>
      </c>
      <c r="FE15" s="175" t="n">
        <f aca="false">IF(FE$2&lt;=$A15,IF(FE$3&gt;=$A15,(FE$4),0),0)*($A16-$A15)/10000*$BY15</f>
        <v>0</v>
      </c>
      <c r="FF15" s="175" t="n">
        <f aca="false">SUM(FD15:FE15)</f>
        <v>0</v>
      </c>
      <c r="FH15" s="91" t="n">
        <f aca="false">$A15</f>
        <v>36951</v>
      </c>
      <c r="FI15" s="175" t="n">
        <f aca="false">IF(FI$2&lt;=$A15,IF(FI$3&gt;=$A15,(FI$4),0),0)*($A16-$A15)/10000*$BY15</f>
        <v>0</v>
      </c>
      <c r="FJ15" s="175" t="n">
        <f aca="false">IF(FJ$2&lt;=$A15,IF(FJ$3&gt;=$A15,(FJ$4),0),0)*($A16-$A15)/10000*$BY15</f>
        <v>0</v>
      </c>
      <c r="FK15" s="175" t="n">
        <f aca="false">SUM(FI15:FJ15)</f>
        <v>0</v>
      </c>
      <c r="FL15" s="0"/>
      <c r="FM15" s="91" t="n">
        <f aca="false">$A15</f>
        <v>36951</v>
      </c>
      <c r="FN15" s="175" t="n">
        <f aca="false">IF(FN$2&lt;=$A15,IF(FN$3&gt;=$A15,(FN$4),0),0)*($A16-$A15)/10000*$BY15</f>
        <v>0</v>
      </c>
      <c r="FO15" s="175" t="n">
        <f aca="false">IF(FO$2&lt;=$A15,IF(FO$3&gt;=$A15,(FO$4),0),0)*($A16-$A15)/10000*$BY15</f>
        <v>0</v>
      </c>
      <c r="FP15" s="175" t="n">
        <f aca="false">SUM(FN15:FO15)</f>
        <v>0</v>
      </c>
      <c r="FQ15" s="0"/>
      <c r="FR15" s="91" t="n">
        <f aca="false">$A15</f>
        <v>36951</v>
      </c>
      <c r="FS15" s="175" t="n">
        <f aca="false">IF(FS$2&lt;=$A15,IF(FS$3&gt;=$A15,(FS$4),0),0)*($A16-$A15)/10000*$BY15</f>
        <v>0</v>
      </c>
      <c r="FT15" s="175" t="n">
        <f aca="false">IF(FT$2&lt;=$A15,IF(FT$3&gt;=$A15,(FT$4),0),0)*($A16-$A15)/10000*$BY15</f>
        <v>0</v>
      </c>
      <c r="FU15" s="175" t="n">
        <f aca="false">SUM(FS15:FT15)</f>
        <v>0</v>
      </c>
      <c r="FV15" s="0"/>
      <c r="FW15" s="91" t="n">
        <f aca="false">$A15</f>
        <v>36951</v>
      </c>
      <c r="FX15" s="175" t="n">
        <f aca="false">IF(FX$2&lt;=$A15,IF(FX$3&gt;=$A15,(FX$4),0),0)*($A16-$A15)/10000*$BY15</f>
        <v>0</v>
      </c>
      <c r="FY15" s="175" t="n">
        <f aca="false">IF(FY$2&lt;=$A15,IF(FY$3&gt;=$A15,(FY$4),0),0)*($A16-$A15)/10000*$BY15</f>
        <v>0</v>
      </c>
      <c r="FZ15" s="175" t="n">
        <f aca="false">SUM(FX15:FY15)</f>
        <v>0</v>
      </c>
      <c r="GB15" s="91" t="n">
        <f aca="false">$A15</f>
        <v>36951</v>
      </c>
      <c r="GC15" s="175" t="n">
        <f aca="false">IF(GC$2&lt;=$A15,IF(GC$3&gt;=$A15,(GC$4),0),0)*($A16-$A15)/10000*$BY15</f>
        <v>0</v>
      </c>
      <c r="GD15" s="175" t="n">
        <f aca="false">IF(GD$2&lt;=$A15,IF(GD$3&gt;=$A15,(GD$4),0),0)*($A16-$A15)/10000*$BY15</f>
        <v>0</v>
      </c>
      <c r="GE15" s="175" t="n">
        <f aca="false">SUM(GC15:GD15)</f>
        <v>0</v>
      </c>
      <c r="GG15" s="208"/>
      <c r="GH15" s="209"/>
      <c r="GI15" s="210"/>
      <c r="GK15" s="0"/>
    </row>
    <row r="16" customFormat="false" ht="15" hidden="false" customHeight="true" outlineLevel="0" collapsed="false">
      <c r="A16" s="176" t="n">
        <v>36982</v>
      </c>
      <c r="B16" s="177" t="n">
        <f aca="false">p1!F25</f>
        <v>0</v>
      </c>
      <c r="C16" s="178" t="n">
        <f aca="false">+p1!C25</f>
        <v>0</v>
      </c>
      <c r="D16" s="179" t="n">
        <f aca="false">+p1!G25</f>
        <v>0</v>
      </c>
      <c r="E16" s="178" t="n">
        <f aca="false">p1!L25+DX16</f>
        <v>0</v>
      </c>
      <c r="F16" s="178" t="n">
        <f aca="false">p1!E25+CN16</f>
        <v>63.5</v>
      </c>
      <c r="G16" s="178" t="n">
        <f aca="false">p1!I25+p1!K25+CY16</f>
        <v>42.54</v>
      </c>
      <c r="H16" s="178" t="n">
        <f aca="false">p1!D25+DN16</f>
        <v>-1.44</v>
      </c>
      <c r="I16" s="178" t="n">
        <f aca="false">p1!J25+p1!AH25+DD16</f>
        <v>-81.6</v>
      </c>
      <c r="J16" s="178" t="n">
        <f aca="false">p1!N25+DG16</f>
        <v>-18.77</v>
      </c>
      <c r="K16" s="178" t="n">
        <f aca="false">p1!M25+p1!H25+DS16</f>
        <v>-4.03999999999999</v>
      </c>
      <c r="L16" s="180" t="n">
        <f aca="false">SUM(E16:K16)</f>
        <v>0.190000000000014</v>
      </c>
      <c r="M16" s="32"/>
      <c r="N16" s="177" t="n">
        <f aca="false">p1!P25+EJ16</f>
        <v>0</v>
      </c>
      <c r="O16" s="178" t="n">
        <f aca="false">p1!O25+EE16</f>
        <v>0</v>
      </c>
      <c r="P16" s="178" t="n">
        <f aca="false">p1!Q25+EO16</f>
        <v>-36.87</v>
      </c>
      <c r="Q16" s="178" t="n">
        <f aca="false">p1!AA25</f>
        <v>0</v>
      </c>
      <c r="R16" s="178" t="n">
        <f aca="false">p1!Y25</f>
        <v>0</v>
      </c>
      <c r="S16" s="178" t="n">
        <f aca="false">p1!Z25+EU16</f>
        <v>42.55</v>
      </c>
      <c r="T16" s="178" t="n">
        <f aca="false">p1!AC25+FA16</f>
        <v>0</v>
      </c>
      <c r="U16" s="178"/>
      <c r="V16" s="178" t="n">
        <f aca="false">p1!X25+FF16</f>
        <v>0</v>
      </c>
      <c r="W16" s="178" t="n">
        <f aca="false">p1!S25+FP16</f>
        <v>0</v>
      </c>
      <c r="X16" s="178" t="n">
        <f aca="false">p1!T25+FK16</f>
        <v>56.73</v>
      </c>
      <c r="Y16" s="178"/>
      <c r="Z16" s="178"/>
      <c r="AA16" s="178"/>
      <c r="AB16" s="178"/>
      <c r="AC16" s="178"/>
      <c r="AD16" s="179"/>
      <c r="AE16" s="180" t="n">
        <f aca="false">SUM(N16:AD16)</f>
        <v>62.41</v>
      </c>
      <c r="AF16" s="32"/>
      <c r="AG16" s="180" t="n">
        <f aca="false">GE16+p1!B25</f>
        <v>0</v>
      </c>
      <c r="AH16" s="18"/>
      <c r="AI16" s="180" t="n">
        <f aca="false">p1!AB25+BQ16</f>
        <v>40.65</v>
      </c>
      <c r="AJ16" s="32"/>
      <c r="AK16" s="182" t="n">
        <v>36982</v>
      </c>
      <c r="AL16" s="143"/>
      <c r="AM16" s="197" t="n">
        <f aca="false">+B16+C16+D16</f>
        <v>0</v>
      </c>
      <c r="AN16" s="148"/>
      <c r="AO16" s="197" t="n">
        <f aca="false">E16+F16+O16</f>
        <v>63.5</v>
      </c>
      <c r="AP16" s="148"/>
      <c r="AQ16" s="199" t="n">
        <f aca="false">+G16+H16+N16</f>
        <v>41.1</v>
      </c>
      <c r="AR16" s="148"/>
      <c r="AS16" s="200" t="n">
        <f aca="false">+I16+J16</f>
        <v>-100.37</v>
      </c>
      <c r="AT16" s="148"/>
      <c r="AU16" s="197" t="n">
        <f aca="false">K16+P16</f>
        <v>-40.91</v>
      </c>
      <c r="AV16" s="148"/>
      <c r="AW16" s="197" t="n">
        <f aca="false">AO16+AQ16+AS16+AU16</f>
        <v>-36.68</v>
      </c>
      <c r="AX16" s="148"/>
      <c r="AY16" s="0"/>
      <c r="AZ16" s="149"/>
      <c r="BA16" s="201" t="n">
        <f aca="false">Q16+R16+S16</f>
        <v>42.55</v>
      </c>
      <c r="BB16" s="151"/>
      <c r="BC16" s="201" t="n">
        <f aca="false">T16+U16</f>
        <v>0</v>
      </c>
      <c r="BD16" s="151"/>
      <c r="BE16" s="201" t="n">
        <f aca="false">SUM(V16:Y16)</f>
        <v>56.73</v>
      </c>
      <c r="BF16" s="151"/>
      <c r="BG16" s="201" t="n">
        <f aca="false">SUM(AB16:AD16)</f>
        <v>0</v>
      </c>
      <c r="BH16" s="170"/>
      <c r="BI16" s="154"/>
      <c r="BJ16" s="56"/>
      <c r="BK16" s="202" t="n">
        <f aca="false">+AE16+L16</f>
        <v>62.6</v>
      </c>
      <c r="BL16" s="207"/>
      <c r="BM16" s="32"/>
      <c r="BN16" s="32"/>
      <c r="BO16" s="32"/>
      <c r="BP16" s="172" t="n">
        <f aca="false">$A16</f>
        <v>36982</v>
      </c>
      <c r="BQ16" s="173" t="n">
        <f aca="false">SUM(BR16:BW16)</f>
        <v>0</v>
      </c>
      <c r="BR16" s="173"/>
      <c r="BS16" s="173"/>
      <c r="BT16" s="173"/>
      <c r="BU16" s="173"/>
      <c r="BV16" s="173"/>
      <c r="BW16" s="173"/>
      <c r="BY16" s="81" t="n">
        <f aca="false">m1!BK18</f>
        <v>0.94489081246841</v>
      </c>
      <c r="BZ16" s="174" t="n">
        <f aca="false">CN16+CY16+EU16+FF16+FA16+DD16+DN16+DS16+FP16+FU16+EE16+EJ16+EO16+DX16+FZ16</f>
        <v>0</v>
      </c>
      <c r="CA16" s="175"/>
      <c r="CB16" s="175" t="n">
        <f aca="false">IF(CB$2&lt;=$A16,IF(CB$3&gt;=$A16,(CB$4),0),0)*($A17-$A16)/10000*$BY16</f>
        <v>0</v>
      </c>
      <c r="CC16" s="0"/>
      <c r="CD16" s="91" t="n">
        <f aca="false">$A16</f>
        <v>36982</v>
      </c>
      <c r="CE16" s="175" t="n">
        <f aca="false">IF(CE$2&lt;=$A16,IF(CE$3&gt;=$A16,(CE$4),0),0)*($A17-$A16)/10000*$BY16</f>
        <v>0</v>
      </c>
      <c r="CF16" s="175" t="n">
        <f aca="false">IF(CF$2&lt;=$A16,IF(CF$3&gt;=$A16,(CF$4),0),0)*($A17-$A16)/10000*$BY16</f>
        <v>0</v>
      </c>
      <c r="CG16" s="175" t="n">
        <f aca="false">IF(CG$2&lt;=$A16,IF(CG$3&gt;=$A16,(CG$4),0),0)*($A17-$A16)/10000*$BY16</f>
        <v>0</v>
      </c>
      <c r="CH16" s="175" t="n">
        <f aca="false">IF(CH$2&lt;=$A16,IF(CH$3&gt;=$A16,(CH$4),0),0)*($A17-$A16)/10000*$BY16</f>
        <v>0</v>
      </c>
      <c r="CI16" s="175" t="n">
        <f aca="false">IF(CI$2&lt;=$A16,IF(CI$3&gt;=$A16,(CI$4),0),0)*($A17-$A16)/10000*$BY16</f>
        <v>0</v>
      </c>
      <c r="CJ16" s="175" t="n">
        <f aca="false">IF(CJ$2&lt;=$A16,IF(CJ$3&gt;=$A16,(CJ$4),0),0)*($A17-$A16)/10000*$BY16</f>
        <v>0</v>
      </c>
      <c r="CK16" s="175" t="n">
        <f aca="false">IF(CK$2&lt;=$A16,IF(CK$3&gt;=$A16,(CK$4),0),0)*($A17-$A16)/10000*$BY16</f>
        <v>0</v>
      </c>
      <c r="CL16" s="175" t="n">
        <f aca="false">IF(CL$2&lt;=$A16,IF(CL$3&gt;=$A16,(CL$4),0),0)*($A17-$A16)/10000*$BY16</f>
        <v>0</v>
      </c>
      <c r="CM16" s="175" t="n">
        <f aca="false">IF(CM$2&lt;=$A16,IF(CM$3&gt;=$A16,(CM$4),0),0)*($A17-$A16)/10000*$BY16</f>
        <v>0</v>
      </c>
      <c r="CN16" s="175" t="n">
        <f aca="false">SUM(CE16:CM16)</f>
        <v>0</v>
      </c>
      <c r="CO16" s="0"/>
      <c r="CP16" s="91" t="n">
        <f aca="false">$A16</f>
        <v>36982</v>
      </c>
      <c r="CQ16" s="175" t="n">
        <f aca="false">IF(CQ$2&lt;=$A16,IF(CQ$3&gt;=$A16,(CQ$4),0),0)*($A17-$A16)/10000*$BY16</f>
        <v>0</v>
      </c>
      <c r="CR16" s="175" t="n">
        <f aca="false">IF(CR$2&lt;=$A16,IF(CR$3&gt;=$A16,(CR$4),0),0)*($A17-$A16)/10000*$BY16</f>
        <v>0</v>
      </c>
      <c r="CS16" s="175" t="n">
        <f aca="false">IF(CS$2&lt;=$A16,IF(CS$3&gt;=$A16,(CS$4),0),0)*($A17-$A16)/10000*$BY16</f>
        <v>0</v>
      </c>
      <c r="CT16" s="175" t="n">
        <f aca="false">IF(CT$2&lt;=$A16,IF(CT$3&gt;=$A16,(CT$4),0),0)*($A17-$A16)/10000*$BY16</f>
        <v>0</v>
      </c>
      <c r="CU16" s="175" t="n">
        <f aca="false">IF(CU$2&lt;=$A16,IF(CU$3&gt;=$A16,(CU$4),0),0)*($A17-$A16)/10000*$BY16</f>
        <v>0</v>
      </c>
      <c r="CV16" s="175" t="n">
        <f aca="false">IF(CV$2&lt;=$A16,IF(CV$3&gt;=$A16,(CV$4),0),0)*($A17-$A16)/10000*$BY16</f>
        <v>0</v>
      </c>
      <c r="CW16" s="175" t="n">
        <f aca="false">IF(CW$2&lt;=$A16,IF(CW$3&gt;=$A16,(CW$4),0),0)*($A17-$A16)/10000*$BY16</f>
        <v>0</v>
      </c>
      <c r="CX16" s="175" t="n">
        <f aca="false">IF(CX$2&lt;=$A16,IF(CX$3&gt;=$A16,(CX$4),0),0)*($A17-$A16)/10000*$BY16</f>
        <v>0</v>
      </c>
      <c r="CY16" s="175" t="n">
        <f aca="false">SUM(CQ16:CX16)</f>
        <v>0</v>
      </c>
      <c r="DA16" s="91" t="n">
        <f aca="false">$A16</f>
        <v>36982</v>
      </c>
      <c r="DB16" s="175" t="n">
        <f aca="false">IF(DB$2&lt;=$A16,IF(DB$3&gt;=$A16,(DB$4),0),0)*($A17-$A16)/10000*$BY16</f>
        <v>0</v>
      </c>
      <c r="DC16" s="175" t="n">
        <f aca="false">IF(DC$2&lt;=$A16,IF(DC$3&gt;=$A16,(DC$4),0),0)*($A17-$A16)/10000*$BY16</f>
        <v>0</v>
      </c>
      <c r="DD16" s="175" t="n">
        <f aca="false">SUM(DB16:DC16)</f>
        <v>0</v>
      </c>
      <c r="DE16" s="0"/>
      <c r="DF16" s="91" t="n">
        <f aca="false">$A16</f>
        <v>36982</v>
      </c>
      <c r="DG16" s="175" t="n">
        <f aca="false">IF(DG$2&lt;=$A16,IF(DG$3&gt;=$A16,(DG$4),0),0)*($A17-$A16)/10000*$BY16</f>
        <v>0</v>
      </c>
      <c r="DH16" s="175" t="n">
        <f aca="false">IF(DH$2&lt;=$A16,IF(DH$3&gt;=$A16,(DH$4),0),0)*($A17-$A16)/10000*$BY16</f>
        <v>0</v>
      </c>
      <c r="DI16" s="175" t="n">
        <f aca="false">SUM(DG16:DH16)</f>
        <v>0</v>
      </c>
      <c r="DK16" s="91" t="n">
        <f aca="false">$A16</f>
        <v>36982</v>
      </c>
      <c r="DL16" s="175" t="n">
        <f aca="false">IF(DL$2&lt;=$A16,IF(DL$3&gt;=$A16,(DL$4),0),0)*($A17-$A16)/10000*$BY16</f>
        <v>0</v>
      </c>
      <c r="DM16" s="175" t="n">
        <f aca="false">IF(DM$2&lt;=$A16,IF(DM$3&gt;=$A16,(DM$4),0),0)*($A17-$A16)/10000*$BY16</f>
        <v>0</v>
      </c>
      <c r="DN16" s="175" t="n">
        <f aca="false">SUM(DL16:DM16)</f>
        <v>0</v>
      </c>
      <c r="DO16" s="0"/>
      <c r="DP16" s="91" t="n">
        <f aca="false">$A16</f>
        <v>36982</v>
      </c>
      <c r="DQ16" s="175" t="n">
        <f aca="false">IF(DQ$2&lt;=$A16,IF(DQ$3&gt;=$A16,(DQ$4),0),0)*($A17-$A16)/10000*$BY16</f>
        <v>0</v>
      </c>
      <c r="DR16" s="175" t="n">
        <f aca="false">IF(DR$2&lt;=$A16,IF(DR$3&gt;=$A16,(DR$4),0),0)*($A17-$A16)/10000*$BY16</f>
        <v>0</v>
      </c>
      <c r="DS16" s="175" t="n">
        <f aca="false">SUM(DQ16:DR16)</f>
        <v>0</v>
      </c>
      <c r="DT16" s="175"/>
      <c r="DU16" s="91" t="n">
        <f aca="false">$A16</f>
        <v>36982</v>
      </c>
      <c r="DV16" s="175" t="n">
        <f aca="false">IF(DV$2&lt;=$A16,IF(DV$3&gt;=$A16,(DV$4),0),0)*($A17-$A16)/10000*$BY16</f>
        <v>0</v>
      </c>
      <c r="DW16" s="175" t="n">
        <f aca="false">IF(DW$2&lt;=$A16,IF(DW$3&gt;=$A16,(DW$4),0),0)*($A17-$A16)/10000*$BY16</f>
        <v>0</v>
      </c>
      <c r="DX16" s="175" t="n">
        <f aca="false">SUM(DV16:DW16)</f>
        <v>0</v>
      </c>
      <c r="DY16" s="175"/>
      <c r="DZ16" s="91" t="n">
        <f aca="false">$A16</f>
        <v>36982</v>
      </c>
      <c r="EA16" s="175" t="n">
        <f aca="false">IF(EA$2&lt;=$A16,IF(EA$3&gt;=$A16,(EA$4),0),0)*($A17-$A16)/10000*$BY16</f>
        <v>0</v>
      </c>
      <c r="EB16" s="175" t="n">
        <f aca="false">IF(EB$2&lt;=$A16,IF(EB$3&gt;=$A16,(EB$4),0),0)*($A17-$A16)/10000*$BY16</f>
        <v>0</v>
      </c>
      <c r="EC16" s="175" t="n">
        <f aca="false">IF(EC$2&lt;=$A16,IF(EC$3&gt;=$A16,(EC$4),0),0)*($A17-$A16)/10000*$BY16</f>
        <v>0</v>
      </c>
      <c r="ED16" s="175" t="n">
        <f aca="false">IF(ED$2&lt;=$A16,IF(ED$3&gt;=$A16,(ED$4),0),0)*($A17-$A16)/10000*$BY16</f>
        <v>0</v>
      </c>
      <c r="EE16" s="175" t="n">
        <f aca="false">SUM(EA16:ED16)</f>
        <v>0</v>
      </c>
      <c r="EF16" s="0"/>
      <c r="EG16" s="91" t="n">
        <f aca="false">$A16</f>
        <v>36982</v>
      </c>
      <c r="EH16" s="175" t="n">
        <f aca="false">IF(EH$2&lt;=$A16,IF(EH$3&gt;=$A16,(EH$4),0),0)*($A17-$A16)/10000*$BY16</f>
        <v>0</v>
      </c>
      <c r="EI16" s="175" t="n">
        <f aca="false">IF(EI$2&lt;=$A16,IF(EI$3&gt;=$A16,(EI$4),0),0)*($A17-$A16)/10000*$BY16</f>
        <v>0</v>
      </c>
      <c r="EJ16" s="175" t="n">
        <f aca="false">SUM(EH16:EI16)</f>
        <v>0</v>
      </c>
      <c r="EK16" s="0"/>
      <c r="EL16" s="91" t="n">
        <f aca="false">$A16</f>
        <v>36982</v>
      </c>
      <c r="EM16" s="175" t="n">
        <f aca="false">IF(EM$2&lt;=$A16,IF(EM$3&gt;=$A16,(EM$4),0),0)*($A17-$A16)/10000*$BY16</f>
        <v>0</v>
      </c>
      <c r="EN16" s="175" t="n">
        <f aca="false">IF(EN$2&lt;=$A16,IF(EN$3&gt;=$A16,(EN$4),0),0)*($A17-$A16)/10000*$BY16</f>
        <v>0</v>
      </c>
      <c r="EO16" s="175" t="n">
        <f aca="false">SUM(EM16:EN16)</f>
        <v>0</v>
      </c>
      <c r="EP16" s="175"/>
      <c r="EQ16" s="91" t="n">
        <f aca="false">$A16</f>
        <v>36982</v>
      </c>
      <c r="ER16" s="175" t="n">
        <f aca="false">IF(ER$2&lt;=$A16,IF(ER$3&gt;=$A16,(ER$4),0),0)*($A17-$A16)/10000*$BY16</f>
        <v>0</v>
      </c>
      <c r="ES16" s="175" t="n">
        <f aca="false">IF(ES$2&lt;=$A16,IF(ES$3&gt;=$A16,(ES$4),0),0)*($A17-$A16)/10000*$BY16</f>
        <v>0</v>
      </c>
      <c r="ET16" s="175" t="n">
        <f aca="false">IF(ET$2&lt;=$A16,IF(ET$3&gt;=$A16,(ET$4),0),0)*($A17-$A16)/10000*$BY16</f>
        <v>0</v>
      </c>
      <c r="EU16" s="175" t="n">
        <f aca="false">SUM(ER16:ET16)</f>
        <v>0</v>
      </c>
      <c r="EV16" s="0"/>
      <c r="EW16" s="91" t="n">
        <f aca="false">$A16</f>
        <v>36982</v>
      </c>
      <c r="EX16" s="175" t="n">
        <f aca="false">IF(EX$2&lt;=$A16,IF(EX$3&gt;=$A16,(EX$4),0),0)*($A17-$A16)/10000*$BY16</f>
        <v>0</v>
      </c>
      <c r="EY16" s="175" t="n">
        <f aca="false">IF(EY$2&lt;=$A16,IF(EY$3&gt;=$A16,(EY$4),0),0)*($A17-$A16)/10000*$BY16</f>
        <v>0</v>
      </c>
      <c r="EZ16" s="175" t="n">
        <f aca="false">IF(EZ$2&lt;=$A16,IF(EZ$3&gt;=$A16,(EZ$4),0),0)*($A17-$A16)/10000*$BY16</f>
        <v>0</v>
      </c>
      <c r="FA16" s="175" t="n">
        <f aca="false">SUM(EX16:EZ16)</f>
        <v>0</v>
      </c>
      <c r="FB16" s="0"/>
      <c r="FC16" s="91" t="n">
        <f aca="false">$A16</f>
        <v>36982</v>
      </c>
      <c r="FD16" s="175" t="n">
        <f aca="false">IF(FD$2&lt;=$A16,IF(FD$3&gt;=$A16,(FD$4),0),0)*($A17-$A16)/10000*$BY16</f>
        <v>0</v>
      </c>
      <c r="FE16" s="175" t="n">
        <f aca="false">IF(FE$2&lt;=$A16,IF(FE$3&gt;=$A16,(FE$4),0),0)*($A17-$A16)/10000*$BY16</f>
        <v>0</v>
      </c>
      <c r="FF16" s="175" t="n">
        <f aca="false">SUM(FD16:FE16)</f>
        <v>0</v>
      </c>
      <c r="FH16" s="91" t="n">
        <f aca="false">$A16</f>
        <v>36982</v>
      </c>
      <c r="FI16" s="175" t="n">
        <f aca="false">IF(FI$2&lt;=$A16,IF(FI$3&gt;=$A16,(FI$4),0),0)*($A17-$A16)/10000*$BY16</f>
        <v>0</v>
      </c>
      <c r="FJ16" s="175" t="n">
        <f aca="false">IF(FJ$2&lt;=$A16,IF(FJ$3&gt;=$A16,(FJ$4),0),0)*($A17-$A16)/10000*$BY16</f>
        <v>0</v>
      </c>
      <c r="FK16" s="175" t="n">
        <f aca="false">SUM(FI16:FJ16)</f>
        <v>0</v>
      </c>
      <c r="FL16" s="0"/>
      <c r="FM16" s="91" t="n">
        <f aca="false">$A16</f>
        <v>36982</v>
      </c>
      <c r="FN16" s="175" t="n">
        <f aca="false">IF(FN$2&lt;=$A16,IF(FN$3&gt;=$A16,(FN$4),0),0)*($A17-$A16)/10000*$BY16</f>
        <v>0</v>
      </c>
      <c r="FO16" s="175" t="n">
        <f aca="false">IF(FO$2&lt;=$A16,IF(FO$3&gt;=$A16,(FO$4),0),0)*($A17-$A16)/10000*$BY16</f>
        <v>0</v>
      </c>
      <c r="FP16" s="175" t="n">
        <f aca="false">SUM(FN16:FO16)</f>
        <v>0</v>
      </c>
      <c r="FQ16" s="0"/>
      <c r="FR16" s="91" t="n">
        <f aca="false">$A16</f>
        <v>36982</v>
      </c>
      <c r="FS16" s="175" t="n">
        <f aca="false">IF(FS$2&lt;=$A16,IF(FS$3&gt;=$A16,(FS$4),0),0)*($A17-$A16)/10000*$BY16</f>
        <v>0</v>
      </c>
      <c r="FT16" s="175" t="n">
        <f aca="false">IF(FT$2&lt;=$A16,IF(FT$3&gt;=$A16,(FT$4),0),0)*($A17-$A16)/10000*$BY16</f>
        <v>0</v>
      </c>
      <c r="FU16" s="175" t="n">
        <f aca="false">SUM(FS16:FT16)</f>
        <v>0</v>
      </c>
      <c r="FV16" s="0"/>
      <c r="FW16" s="91" t="n">
        <f aca="false">$A16</f>
        <v>36982</v>
      </c>
      <c r="FX16" s="175" t="n">
        <f aca="false">IF(FX$2&lt;=$A16,IF(FX$3&gt;=$A16,(FX$4),0),0)*($A17-$A16)/10000*$BY16</f>
        <v>0</v>
      </c>
      <c r="FY16" s="175" t="n">
        <f aca="false">IF(FY$2&lt;=$A16,IF(FY$3&gt;=$A16,(FY$4),0),0)*($A17-$A16)/10000*$BY16</f>
        <v>0</v>
      </c>
      <c r="FZ16" s="175" t="n">
        <f aca="false">SUM(FX16:FY16)</f>
        <v>0</v>
      </c>
      <c r="GB16" s="91" t="n">
        <f aca="false">$A16</f>
        <v>36982</v>
      </c>
      <c r="GC16" s="175" t="n">
        <f aca="false">IF(GC$2&lt;=$A16,IF(GC$3&gt;=$A16,(GC$4),0),0)*($A17-$A16)/10000*$BY16</f>
        <v>0</v>
      </c>
      <c r="GD16" s="175" t="n">
        <f aca="false">IF(GD$2&lt;=$A16,IF(GD$3&gt;=$A16,(GD$4),0),0)*($A17-$A16)/10000*$BY16</f>
        <v>0</v>
      </c>
      <c r="GE16" s="175" t="n">
        <f aca="false">SUM(GC16:GD16)</f>
        <v>0</v>
      </c>
      <c r="GG16" s="204"/>
      <c r="GH16" s="205"/>
      <c r="GI16" s="206"/>
      <c r="GK16" s="0"/>
    </row>
    <row r="17" customFormat="false" ht="15" hidden="false" customHeight="true" outlineLevel="0" collapsed="false">
      <c r="A17" s="176" t="n">
        <v>37012</v>
      </c>
      <c r="B17" s="177" t="n">
        <f aca="false">p1!F26</f>
        <v>0</v>
      </c>
      <c r="C17" s="178" t="n">
        <f aca="false">+p1!C26</f>
        <v>0</v>
      </c>
      <c r="D17" s="179" t="n">
        <f aca="false">+p1!G26</f>
        <v>0</v>
      </c>
      <c r="E17" s="178" t="n">
        <f aca="false">p1!L26+DX17</f>
        <v>0</v>
      </c>
      <c r="F17" s="178" t="n">
        <f aca="false">p1!E26+CN17</f>
        <v>35.88</v>
      </c>
      <c r="G17" s="178" t="n">
        <f aca="false">p1!I26+p1!K26+CY17</f>
        <v>43.7</v>
      </c>
      <c r="H17" s="178" t="n">
        <f aca="false">p1!D26+DN17</f>
        <v>-0.91</v>
      </c>
      <c r="I17" s="178" t="n">
        <f aca="false">p1!J26+p1!AH26+DD17</f>
        <v>-83.83</v>
      </c>
      <c r="J17" s="178" t="n">
        <f aca="false">p1!N26+DG17</f>
        <v>-19.28</v>
      </c>
      <c r="K17" s="178" t="n">
        <f aca="false">p1!M26+p1!H26+DS17</f>
        <v>-4.14999999999999</v>
      </c>
      <c r="L17" s="180" t="n">
        <f aca="false">SUM(E17:K17)</f>
        <v>-28.59</v>
      </c>
      <c r="M17" s="32"/>
      <c r="N17" s="177" t="n">
        <f aca="false">p1!P26+EJ17</f>
        <v>0</v>
      </c>
      <c r="O17" s="178" t="n">
        <f aca="false">p1!O26+EE17</f>
        <v>0</v>
      </c>
      <c r="P17" s="178" t="n">
        <f aca="false">p1!Q26+EO17</f>
        <v>-37.88</v>
      </c>
      <c r="Q17" s="178" t="n">
        <f aca="false">p1!AA26</f>
        <v>0</v>
      </c>
      <c r="R17" s="178" t="n">
        <f aca="false">p1!Y26</f>
        <v>0</v>
      </c>
      <c r="S17" s="178" t="n">
        <f aca="false">p1!Z26+EU17</f>
        <v>43.71</v>
      </c>
      <c r="T17" s="178" t="n">
        <f aca="false">p1!AC26+FA17</f>
        <v>0</v>
      </c>
      <c r="U17" s="178"/>
      <c r="V17" s="178" t="n">
        <f aca="false">p1!X26+FF17</f>
        <v>0</v>
      </c>
      <c r="W17" s="178" t="n">
        <f aca="false">p1!S26+FP17</f>
        <v>0</v>
      </c>
      <c r="X17" s="178" t="n">
        <f aca="false">p1!T26+FK17</f>
        <v>58.27</v>
      </c>
      <c r="Y17" s="178"/>
      <c r="Z17" s="178"/>
      <c r="AA17" s="178"/>
      <c r="AB17" s="178"/>
      <c r="AC17" s="178"/>
      <c r="AD17" s="179"/>
      <c r="AE17" s="180" t="n">
        <f aca="false">SUM(N17:AD17)</f>
        <v>64.1</v>
      </c>
      <c r="AF17" s="32"/>
      <c r="AG17" s="180" t="n">
        <f aca="false">GE17+p1!B26</f>
        <v>0</v>
      </c>
      <c r="AH17" s="18"/>
      <c r="AI17" s="180" t="n">
        <f aca="false">p1!AB26+BQ17</f>
        <v>-6.81</v>
      </c>
      <c r="AJ17" s="32"/>
      <c r="AK17" s="182" t="n">
        <v>37012</v>
      </c>
      <c r="AL17" s="143"/>
      <c r="AM17" s="167" t="n">
        <f aca="false">+B17+C17+D17</f>
        <v>0</v>
      </c>
      <c r="AN17" s="148"/>
      <c r="AO17" s="167" t="n">
        <f aca="false">E17+F17+O17</f>
        <v>35.88</v>
      </c>
      <c r="AP17" s="148"/>
      <c r="AQ17" s="184" t="n">
        <f aca="false">+G17+H17+N17</f>
        <v>42.79</v>
      </c>
      <c r="AR17" s="148"/>
      <c r="AS17" s="185" t="n">
        <f aca="false">+I17+J17</f>
        <v>-103.11</v>
      </c>
      <c r="AT17" s="148"/>
      <c r="AU17" s="167" t="n">
        <f aca="false">K17+P17</f>
        <v>-42.03</v>
      </c>
      <c r="AV17" s="148"/>
      <c r="AW17" s="167" t="n">
        <f aca="false">AO17+AQ17+AS17+AU17</f>
        <v>-66.47</v>
      </c>
      <c r="AX17" s="148"/>
      <c r="AY17" s="0"/>
      <c r="AZ17" s="149"/>
      <c r="BA17" s="169" t="n">
        <f aca="false">Q17+R17+S17</f>
        <v>43.71</v>
      </c>
      <c r="BB17" s="151"/>
      <c r="BC17" s="169" t="n">
        <f aca="false">T17+U17</f>
        <v>0</v>
      </c>
      <c r="BD17" s="151"/>
      <c r="BE17" s="169" t="n">
        <f aca="false">SUM(V17:Y17)</f>
        <v>58.27</v>
      </c>
      <c r="BF17" s="151"/>
      <c r="BG17" s="169" t="n">
        <f aca="false">SUM(AB17:AD17)</f>
        <v>0</v>
      </c>
      <c r="BH17" s="170"/>
      <c r="BI17" s="154"/>
      <c r="BJ17" s="56"/>
      <c r="BK17" s="171" t="n">
        <f aca="false">+AE17+L17</f>
        <v>35.51</v>
      </c>
      <c r="BL17" s="207"/>
      <c r="BM17" s="32"/>
      <c r="BN17" s="32"/>
      <c r="BO17" s="32"/>
      <c r="BP17" s="172" t="n">
        <f aca="false">$A17</f>
        <v>37012</v>
      </c>
      <c r="BQ17" s="173" t="n">
        <f aca="false">SUM(BR17:BW17)</f>
        <v>0</v>
      </c>
      <c r="BR17" s="173"/>
      <c r="BS17" s="173"/>
      <c r="BT17" s="173"/>
      <c r="BU17" s="173"/>
      <c r="BV17" s="173"/>
      <c r="BW17" s="173"/>
      <c r="BY17" s="81" t="n">
        <f aca="false">m1!BK19</f>
        <v>0.939275903492618</v>
      </c>
      <c r="BZ17" s="174" t="n">
        <f aca="false">CN17+CY17+EU17+FF17+FA17+DD17+DN17+DS17+FP17+FU17+EE17+EJ17+EO17+DX17+FZ17</f>
        <v>0</v>
      </c>
      <c r="CA17" s="175"/>
      <c r="CB17" s="175" t="n">
        <f aca="false">IF(CB$2&lt;=$A17,IF(CB$3&gt;=$A17,(CB$4),0),0)*($A18-$A17)/10000*$BY17</f>
        <v>0</v>
      </c>
      <c r="CC17" s="0"/>
      <c r="CD17" s="91" t="n">
        <f aca="false">$A17</f>
        <v>37012</v>
      </c>
      <c r="CE17" s="175" t="n">
        <f aca="false">IF(CE$2&lt;=$A17,IF(CE$3&gt;=$A17,(CE$4),0),0)*($A18-$A17)/10000*$BY17</f>
        <v>0</v>
      </c>
      <c r="CF17" s="175" t="n">
        <f aca="false">IF(CF$2&lt;=$A17,IF(CF$3&gt;=$A17,(CF$4),0),0)*($A18-$A17)/10000*$BY17</f>
        <v>0</v>
      </c>
      <c r="CG17" s="175" t="n">
        <f aca="false">IF(CG$2&lt;=$A17,IF(CG$3&gt;=$A17,(CG$4),0),0)*($A18-$A17)/10000*$BY17</f>
        <v>0</v>
      </c>
      <c r="CH17" s="175" t="n">
        <f aca="false">IF(CH$2&lt;=$A17,IF(CH$3&gt;=$A17,(CH$4),0),0)*($A18-$A17)/10000*$BY17</f>
        <v>0</v>
      </c>
      <c r="CI17" s="175" t="n">
        <f aca="false">IF(CI$2&lt;=$A17,IF(CI$3&gt;=$A17,(CI$4),0),0)*($A18-$A17)/10000*$BY17</f>
        <v>0</v>
      </c>
      <c r="CJ17" s="175" t="n">
        <f aca="false">IF(CJ$2&lt;=$A17,IF(CJ$3&gt;=$A17,(CJ$4),0),0)*($A18-$A17)/10000*$BY17</f>
        <v>0</v>
      </c>
      <c r="CK17" s="175" t="n">
        <f aca="false">IF(CK$2&lt;=$A17,IF(CK$3&gt;=$A17,(CK$4),0),0)*($A18-$A17)/10000*$BY17</f>
        <v>0</v>
      </c>
      <c r="CL17" s="175" t="n">
        <f aca="false">IF(CL$2&lt;=$A17,IF(CL$3&gt;=$A17,(CL$4),0),0)*($A18-$A17)/10000*$BY17</f>
        <v>0</v>
      </c>
      <c r="CM17" s="175" t="n">
        <f aca="false">IF(CM$2&lt;=$A17,IF(CM$3&gt;=$A17,(CM$4),0),0)*($A18-$A17)/10000*$BY17</f>
        <v>0</v>
      </c>
      <c r="CN17" s="175" t="n">
        <f aca="false">SUM(CE17:CM17)</f>
        <v>0</v>
      </c>
      <c r="CO17" s="0"/>
      <c r="CP17" s="91" t="n">
        <f aca="false">$A17</f>
        <v>37012</v>
      </c>
      <c r="CQ17" s="175" t="n">
        <f aca="false">IF(CQ$2&lt;=$A17,IF(CQ$3&gt;=$A17,(CQ$4),0),0)*($A18-$A17)/10000*$BY17</f>
        <v>0</v>
      </c>
      <c r="CR17" s="175" t="n">
        <f aca="false">IF(CR$2&lt;=$A17,IF(CR$3&gt;=$A17,(CR$4),0),0)*($A18-$A17)/10000*$BY17</f>
        <v>0</v>
      </c>
      <c r="CS17" s="175" t="n">
        <f aca="false">IF(CS$2&lt;=$A17,IF(CS$3&gt;=$A17,(CS$4),0),0)*($A18-$A17)/10000*$BY17</f>
        <v>0</v>
      </c>
      <c r="CT17" s="175" t="n">
        <f aca="false">IF(CT$2&lt;=$A17,IF(CT$3&gt;=$A17,(CT$4),0),0)*($A18-$A17)/10000*$BY17</f>
        <v>0</v>
      </c>
      <c r="CU17" s="175" t="n">
        <f aca="false">IF(CU$2&lt;=$A17,IF(CU$3&gt;=$A17,(CU$4),0),0)*($A18-$A17)/10000*$BY17</f>
        <v>0</v>
      </c>
      <c r="CV17" s="175" t="n">
        <f aca="false">IF(CV$2&lt;=$A17,IF(CV$3&gt;=$A17,(CV$4),0),0)*($A18-$A17)/10000*$BY17</f>
        <v>0</v>
      </c>
      <c r="CW17" s="175" t="n">
        <f aca="false">IF(CW$2&lt;=$A17,IF(CW$3&gt;=$A17,(CW$4),0),0)*($A18-$A17)/10000*$BY17</f>
        <v>0</v>
      </c>
      <c r="CX17" s="175" t="n">
        <f aca="false">IF(CX$2&lt;=$A17,IF(CX$3&gt;=$A17,(CX$4),0),0)*($A18-$A17)/10000*$BY17</f>
        <v>0</v>
      </c>
      <c r="CY17" s="175" t="n">
        <f aca="false">SUM(CQ17:CX17)</f>
        <v>0</v>
      </c>
      <c r="DA17" s="91" t="n">
        <f aca="false">$A17</f>
        <v>37012</v>
      </c>
      <c r="DB17" s="175" t="n">
        <f aca="false">IF(DB$2&lt;=$A17,IF(DB$3&gt;=$A17,(DB$4),0),0)*($A18-$A17)/10000*$BY17</f>
        <v>0</v>
      </c>
      <c r="DC17" s="175" t="n">
        <f aca="false">IF(DC$2&lt;=$A17,IF(DC$3&gt;=$A17,(DC$4),0),0)*($A18-$A17)/10000*$BY17</f>
        <v>0</v>
      </c>
      <c r="DD17" s="175" t="n">
        <f aca="false">SUM(DB17:DC17)</f>
        <v>0</v>
      </c>
      <c r="DE17" s="0"/>
      <c r="DF17" s="91" t="n">
        <f aca="false">$A17</f>
        <v>37012</v>
      </c>
      <c r="DG17" s="175" t="n">
        <f aca="false">IF(DG$2&lt;=$A17,IF(DG$3&gt;=$A17,(DG$4),0),0)*($A18-$A17)/10000*$BY17</f>
        <v>0</v>
      </c>
      <c r="DH17" s="175" t="n">
        <f aca="false">IF(DH$2&lt;=$A17,IF(DH$3&gt;=$A17,(DH$4),0),0)*($A18-$A17)/10000*$BY17</f>
        <v>0</v>
      </c>
      <c r="DI17" s="175" t="n">
        <f aca="false">SUM(DG17:DH17)</f>
        <v>0</v>
      </c>
      <c r="DK17" s="91" t="n">
        <f aca="false">$A17</f>
        <v>37012</v>
      </c>
      <c r="DL17" s="175" t="n">
        <f aca="false">IF(DL$2&lt;=$A17,IF(DL$3&gt;=$A17,(DL$4),0),0)*($A18-$A17)/10000*$BY17</f>
        <v>0</v>
      </c>
      <c r="DM17" s="175" t="n">
        <f aca="false">IF(DM$2&lt;=$A17,IF(DM$3&gt;=$A17,(DM$4),0),0)*($A18-$A17)/10000*$BY17</f>
        <v>0</v>
      </c>
      <c r="DN17" s="175" t="n">
        <f aca="false">SUM(DL17:DM17)</f>
        <v>0</v>
      </c>
      <c r="DO17" s="0"/>
      <c r="DP17" s="91" t="n">
        <f aca="false">$A17</f>
        <v>37012</v>
      </c>
      <c r="DQ17" s="175" t="n">
        <f aca="false">IF(DQ$2&lt;=$A17,IF(DQ$3&gt;=$A17,(DQ$4),0),0)*($A18-$A17)/10000*$BY17</f>
        <v>0</v>
      </c>
      <c r="DR17" s="175" t="n">
        <f aca="false">IF(DR$2&lt;=$A17,IF(DR$3&gt;=$A17,(DR$4),0),0)*($A18-$A17)/10000*$BY17</f>
        <v>0</v>
      </c>
      <c r="DS17" s="175" t="n">
        <f aca="false">SUM(DQ17:DR17)</f>
        <v>0</v>
      </c>
      <c r="DT17" s="175"/>
      <c r="DU17" s="91" t="n">
        <f aca="false">$A17</f>
        <v>37012</v>
      </c>
      <c r="DV17" s="175" t="n">
        <f aca="false">IF(DV$2&lt;=$A17,IF(DV$3&gt;=$A17,(DV$4),0),0)*($A18-$A17)/10000*$BY17</f>
        <v>0</v>
      </c>
      <c r="DW17" s="175" t="n">
        <f aca="false">IF(DW$2&lt;=$A17,IF(DW$3&gt;=$A17,(DW$4),0),0)*($A18-$A17)/10000*$BY17</f>
        <v>0</v>
      </c>
      <c r="DX17" s="175" t="n">
        <f aca="false">SUM(DV17:DW17)</f>
        <v>0</v>
      </c>
      <c r="DY17" s="175"/>
      <c r="DZ17" s="91" t="n">
        <f aca="false">$A17</f>
        <v>37012</v>
      </c>
      <c r="EA17" s="175" t="n">
        <f aca="false">IF(EA$2&lt;=$A17,IF(EA$3&gt;=$A17,(EA$4),0),0)*($A18-$A17)/10000*$BY17</f>
        <v>0</v>
      </c>
      <c r="EB17" s="175" t="n">
        <f aca="false">IF(EB$2&lt;=$A17,IF(EB$3&gt;=$A17,(EB$4),0),0)*($A18-$A17)/10000*$BY17</f>
        <v>0</v>
      </c>
      <c r="EC17" s="175" t="n">
        <f aca="false">IF(EC$2&lt;=$A17,IF(EC$3&gt;=$A17,(EC$4),0),0)*($A18-$A17)/10000*$BY17</f>
        <v>0</v>
      </c>
      <c r="ED17" s="175" t="n">
        <f aca="false">IF(ED$2&lt;=$A17,IF(ED$3&gt;=$A17,(ED$4),0),0)*($A18-$A17)/10000*$BY17</f>
        <v>0</v>
      </c>
      <c r="EE17" s="175" t="n">
        <f aca="false">SUM(EA17:ED17)</f>
        <v>0</v>
      </c>
      <c r="EF17" s="0"/>
      <c r="EG17" s="91" t="n">
        <f aca="false">$A17</f>
        <v>37012</v>
      </c>
      <c r="EH17" s="175" t="n">
        <f aca="false">IF(EH$2&lt;=$A17,IF(EH$3&gt;=$A17,(EH$4),0),0)*($A18-$A17)/10000*$BY17</f>
        <v>0</v>
      </c>
      <c r="EI17" s="175" t="n">
        <f aca="false">IF(EI$2&lt;=$A17,IF(EI$3&gt;=$A17,(EI$4),0),0)*($A18-$A17)/10000*$BY17</f>
        <v>0</v>
      </c>
      <c r="EJ17" s="175" t="n">
        <f aca="false">SUM(EH17:EI17)</f>
        <v>0</v>
      </c>
      <c r="EK17" s="0"/>
      <c r="EL17" s="91" t="n">
        <f aca="false">$A17</f>
        <v>37012</v>
      </c>
      <c r="EM17" s="175" t="n">
        <f aca="false">IF(EM$2&lt;=$A17,IF(EM$3&gt;=$A17,(EM$4),0),0)*($A18-$A17)/10000*$BY17</f>
        <v>0</v>
      </c>
      <c r="EN17" s="175" t="n">
        <f aca="false">IF(EN$2&lt;=$A17,IF(EN$3&gt;=$A17,(EN$4),0),0)*($A18-$A17)/10000*$BY17</f>
        <v>0</v>
      </c>
      <c r="EO17" s="175" t="n">
        <f aca="false">SUM(EM17:EN17)</f>
        <v>0</v>
      </c>
      <c r="EP17" s="175"/>
      <c r="EQ17" s="91" t="n">
        <f aca="false">$A17</f>
        <v>37012</v>
      </c>
      <c r="ER17" s="175" t="n">
        <f aca="false">IF(ER$2&lt;=$A17,IF(ER$3&gt;=$A17,(ER$4),0),0)*($A18-$A17)/10000*$BY17</f>
        <v>0</v>
      </c>
      <c r="ES17" s="175" t="n">
        <f aca="false">IF(ES$2&lt;=$A17,IF(ES$3&gt;=$A17,(ES$4),0),0)*($A18-$A17)/10000*$BY17</f>
        <v>0</v>
      </c>
      <c r="ET17" s="175" t="n">
        <f aca="false">IF(ET$2&lt;=$A17,IF(ET$3&gt;=$A17,(ET$4),0),0)*($A18-$A17)/10000*$BY17</f>
        <v>0</v>
      </c>
      <c r="EU17" s="175" t="n">
        <f aca="false">SUM(ER17:ET17)</f>
        <v>0</v>
      </c>
      <c r="EV17" s="0"/>
      <c r="EW17" s="91" t="n">
        <f aca="false">$A17</f>
        <v>37012</v>
      </c>
      <c r="EX17" s="175" t="n">
        <f aca="false">IF(EX$2&lt;=$A17,IF(EX$3&gt;=$A17,(EX$4),0),0)*($A18-$A17)/10000*$BY17</f>
        <v>0</v>
      </c>
      <c r="EY17" s="175" t="n">
        <f aca="false">IF(EY$2&lt;=$A17,IF(EY$3&gt;=$A17,(EY$4),0),0)*($A18-$A17)/10000*$BY17</f>
        <v>0</v>
      </c>
      <c r="EZ17" s="175" t="n">
        <f aca="false">IF(EZ$2&lt;=$A17,IF(EZ$3&gt;=$A17,(EZ$4),0),0)*($A18-$A17)/10000*$BY17</f>
        <v>0</v>
      </c>
      <c r="FA17" s="175" t="n">
        <f aca="false">SUM(EX17:EZ17)</f>
        <v>0</v>
      </c>
      <c r="FB17" s="0"/>
      <c r="FC17" s="91" t="n">
        <f aca="false">$A17</f>
        <v>37012</v>
      </c>
      <c r="FD17" s="175" t="n">
        <f aca="false">IF(FD$2&lt;=$A17,IF(FD$3&gt;=$A17,(FD$4),0),0)*($A18-$A17)/10000*$BY17</f>
        <v>0</v>
      </c>
      <c r="FE17" s="175" t="n">
        <f aca="false">IF(FE$2&lt;=$A17,IF(FE$3&gt;=$A17,(FE$4),0),0)*($A18-$A17)/10000*$BY17</f>
        <v>0</v>
      </c>
      <c r="FF17" s="175" t="n">
        <f aca="false">SUM(FD17:FE17)</f>
        <v>0</v>
      </c>
      <c r="FH17" s="91" t="n">
        <f aca="false">$A17</f>
        <v>37012</v>
      </c>
      <c r="FI17" s="175" t="n">
        <f aca="false">IF(FI$2&lt;=$A17,IF(FI$3&gt;=$A17,(FI$4),0),0)*($A18-$A17)/10000*$BY17</f>
        <v>0</v>
      </c>
      <c r="FJ17" s="175" t="n">
        <f aca="false">IF(FJ$2&lt;=$A17,IF(FJ$3&gt;=$A17,(FJ$4),0),0)*($A18-$A17)/10000*$BY17</f>
        <v>0</v>
      </c>
      <c r="FK17" s="175" t="n">
        <f aca="false">SUM(FI17:FJ17)</f>
        <v>0</v>
      </c>
      <c r="FL17" s="0"/>
      <c r="FM17" s="91" t="n">
        <f aca="false">$A17</f>
        <v>37012</v>
      </c>
      <c r="FN17" s="175" t="n">
        <f aca="false">IF(FN$2&lt;=$A17,IF(FN$3&gt;=$A17,(FN$4),0),0)*($A18-$A17)/10000*$BY17</f>
        <v>0</v>
      </c>
      <c r="FO17" s="175" t="n">
        <f aca="false">IF(FO$2&lt;=$A17,IF(FO$3&gt;=$A17,(FO$4),0),0)*($A18-$A17)/10000*$BY17</f>
        <v>0</v>
      </c>
      <c r="FP17" s="175" t="n">
        <f aca="false">SUM(FN17:FO17)</f>
        <v>0</v>
      </c>
      <c r="FQ17" s="0"/>
      <c r="FR17" s="91" t="n">
        <f aca="false">$A17</f>
        <v>37012</v>
      </c>
      <c r="FS17" s="175" t="n">
        <f aca="false">IF(FS$2&lt;=$A17,IF(FS$3&gt;=$A17,(FS$4),0),0)*($A18-$A17)/10000*$BY17</f>
        <v>0</v>
      </c>
      <c r="FT17" s="175" t="n">
        <f aca="false">IF(FT$2&lt;=$A17,IF(FT$3&gt;=$A17,(FT$4),0),0)*($A18-$A17)/10000*$BY17</f>
        <v>0</v>
      </c>
      <c r="FU17" s="175" t="n">
        <f aca="false">SUM(FS17:FT17)</f>
        <v>0</v>
      </c>
      <c r="FV17" s="0"/>
      <c r="FW17" s="91" t="n">
        <f aca="false">$A17</f>
        <v>37012</v>
      </c>
      <c r="FX17" s="175" t="n">
        <f aca="false">IF(FX$2&lt;=$A17,IF(FX$3&gt;=$A17,(FX$4),0),0)*($A18-$A17)/10000*$BY17</f>
        <v>0</v>
      </c>
      <c r="FY17" s="175" t="n">
        <f aca="false">IF(FY$2&lt;=$A17,IF(FY$3&gt;=$A17,(FY$4),0),0)*($A18-$A17)/10000*$BY17</f>
        <v>0</v>
      </c>
      <c r="FZ17" s="175" t="n">
        <f aca="false">SUM(FX17:FY17)</f>
        <v>0</v>
      </c>
      <c r="GB17" s="91" t="n">
        <f aca="false">$A17</f>
        <v>37012</v>
      </c>
      <c r="GC17" s="175" t="n">
        <f aca="false">IF(GC$2&lt;=$A17,IF(GC$3&gt;=$A17,(GC$4),0),0)*($A18-$A17)/10000*$BY17</f>
        <v>0</v>
      </c>
      <c r="GD17" s="175" t="n">
        <f aca="false">IF(GD$2&lt;=$A17,IF(GD$3&gt;=$A17,(GD$4),0),0)*($A18-$A17)/10000*$BY17</f>
        <v>0</v>
      </c>
      <c r="GE17" s="175" t="n">
        <f aca="false">SUM(GC17:GD17)</f>
        <v>0</v>
      </c>
      <c r="GG17" s="208"/>
      <c r="GH17" s="209"/>
      <c r="GI17" s="210"/>
      <c r="GK17" s="0"/>
    </row>
    <row r="18" customFormat="false" ht="15" hidden="false" customHeight="true" outlineLevel="0" collapsed="false">
      <c r="A18" s="176" t="n">
        <v>37043</v>
      </c>
      <c r="B18" s="177" t="n">
        <f aca="false">p1!F27</f>
        <v>0</v>
      </c>
      <c r="C18" s="178" t="n">
        <f aca="false">+p1!C27</f>
        <v>0</v>
      </c>
      <c r="D18" s="179" t="n">
        <f aca="false">+p1!G27</f>
        <v>0</v>
      </c>
      <c r="E18" s="178" t="n">
        <f aca="false">p1!L27+DX18</f>
        <v>0</v>
      </c>
      <c r="F18" s="178" t="n">
        <f aca="false">p1!E27+CN18</f>
        <v>34.72</v>
      </c>
      <c r="G18" s="178" t="n">
        <f aca="false">p1!I27+p1!K27+CY18</f>
        <v>42.04</v>
      </c>
      <c r="H18" s="178" t="n">
        <f aca="false">p1!D27+DN18</f>
        <v>-0.58</v>
      </c>
      <c r="I18" s="178" t="n">
        <f aca="false">p1!J27+p1!AH27+DD18</f>
        <v>-80.63</v>
      </c>
      <c r="J18" s="178" t="n">
        <f aca="false">p1!N27+DG18</f>
        <v>-18.54</v>
      </c>
      <c r="K18" s="178" t="n">
        <f aca="false">p1!M27+p1!H27+DS18</f>
        <v>-3.99</v>
      </c>
      <c r="L18" s="180" t="n">
        <f aca="false">SUM(E18:K18)</f>
        <v>-26.98</v>
      </c>
      <c r="M18" s="32"/>
      <c r="N18" s="177" t="n">
        <f aca="false">p1!P27+EJ18</f>
        <v>0</v>
      </c>
      <c r="O18" s="178" t="n">
        <f aca="false">p1!O27+EE18</f>
        <v>0</v>
      </c>
      <c r="P18" s="178" t="n">
        <f aca="false">p1!Q27+EO18</f>
        <v>-36.43</v>
      </c>
      <c r="Q18" s="178" t="n">
        <f aca="false">p1!AA27</f>
        <v>0</v>
      </c>
      <c r="R18" s="178" t="n">
        <f aca="false">p1!Y27</f>
        <v>0</v>
      </c>
      <c r="S18" s="178" t="n">
        <f aca="false">p1!Z27+EU18</f>
        <v>42.04</v>
      </c>
      <c r="T18" s="178" t="n">
        <f aca="false">p1!AC27+FA18</f>
        <v>0</v>
      </c>
      <c r="U18" s="178"/>
      <c r="V18" s="178" t="n">
        <f aca="false">p1!X27+FF18</f>
        <v>0</v>
      </c>
      <c r="W18" s="178" t="n">
        <f aca="false">p1!S27+FP18</f>
        <v>0</v>
      </c>
      <c r="X18" s="178" t="n">
        <f aca="false">p1!T27+FK18</f>
        <v>56.05</v>
      </c>
      <c r="Y18" s="178"/>
      <c r="Z18" s="178"/>
      <c r="AA18" s="178"/>
      <c r="AB18" s="178"/>
      <c r="AC18" s="178"/>
      <c r="AD18" s="179"/>
      <c r="AE18" s="180" t="n">
        <f aca="false">SUM(N18:AD18)</f>
        <v>61.66</v>
      </c>
      <c r="AF18" s="32"/>
      <c r="AG18" s="180" t="n">
        <f aca="false">GE18+p1!B27</f>
        <v>0</v>
      </c>
      <c r="AH18" s="18"/>
      <c r="AI18" s="180" t="n">
        <f aca="false">p1!AB27+BQ18</f>
        <v>-6.55</v>
      </c>
      <c r="AJ18" s="32"/>
      <c r="AK18" s="182" t="n">
        <v>37043</v>
      </c>
      <c r="AL18" s="143"/>
      <c r="AM18" s="167" t="n">
        <f aca="false">+B18+C18+D18</f>
        <v>0</v>
      </c>
      <c r="AN18" s="148"/>
      <c r="AO18" s="167" t="n">
        <f aca="false">E18+F18+O18</f>
        <v>34.72</v>
      </c>
      <c r="AP18" s="148"/>
      <c r="AQ18" s="184" t="n">
        <f aca="false">+G18+H18+N18</f>
        <v>41.46</v>
      </c>
      <c r="AR18" s="148"/>
      <c r="AS18" s="185" t="n">
        <f aca="false">+I18+J18</f>
        <v>-99.17</v>
      </c>
      <c r="AT18" s="148"/>
      <c r="AU18" s="167" t="n">
        <f aca="false">K18+P18</f>
        <v>-40.42</v>
      </c>
      <c r="AV18" s="148"/>
      <c r="AW18" s="167" t="n">
        <f aca="false">AO18+AQ18+AS18+AU18</f>
        <v>-63.41</v>
      </c>
      <c r="AX18" s="148"/>
      <c r="AY18" s="0"/>
      <c r="AZ18" s="149"/>
      <c r="BA18" s="169" t="n">
        <f aca="false">Q18+R18+S18</f>
        <v>42.04</v>
      </c>
      <c r="BB18" s="151"/>
      <c r="BC18" s="169" t="n">
        <f aca="false">T18+U18</f>
        <v>0</v>
      </c>
      <c r="BD18" s="151"/>
      <c r="BE18" s="169" t="n">
        <f aca="false">SUM(V18:Y18)</f>
        <v>56.05</v>
      </c>
      <c r="BF18" s="151"/>
      <c r="BG18" s="169" t="n">
        <f aca="false">SUM(AB18:AD18)</f>
        <v>0</v>
      </c>
      <c r="BH18" s="170"/>
      <c r="BI18" s="154"/>
      <c r="BJ18" s="56"/>
      <c r="BK18" s="171" t="n">
        <f aca="false">+AE18+L18</f>
        <v>34.68</v>
      </c>
      <c r="BL18" s="207"/>
      <c r="BM18" s="32"/>
      <c r="BN18" s="32"/>
      <c r="BO18" s="32"/>
      <c r="BP18" s="172" t="n">
        <f aca="false">$A18</f>
        <v>37043</v>
      </c>
      <c r="BQ18" s="173" t="n">
        <f aca="false">SUM(BR18:BW18)</f>
        <v>0</v>
      </c>
      <c r="BR18" s="173"/>
      <c r="BS18" s="173"/>
      <c r="BT18" s="173"/>
      <c r="BU18" s="173"/>
      <c r="BV18" s="173"/>
      <c r="BW18" s="173"/>
      <c r="BY18" s="81" t="n">
        <f aca="false">m1!BK20</f>
        <v>0.933480459556567</v>
      </c>
      <c r="BZ18" s="174" t="n">
        <f aca="false">CN18+CY18+EU18+FF18+FA18+DD18+DN18+DS18+FP18+FU18+EE18+EJ18+EO18+DX18+FZ18</f>
        <v>0</v>
      </c>
      <c r="CA18" s="175"/>
      <c r="CB18" s="175" t="n">
        <f aca="false">IF(CB$2&lt;=$A18,IF(CB$3&gt;=$A18,(CB$4),0),0)*($A19-$A18)/10000*$BY18</f>
        <v>0</v>
      </c>
      <c r="CC18" s="0"/>
      <c r="CD18" s="91" t="n">
        <f aca="false">$A18</f>
        <v>37043</v>
      </c>
      <c r="CE18" s="175" t="n">
        <f aca="false">IF(CE$2&lt;=$A18,IF(CE$3&gt;=$A18,(CE$4),0),0)*($A19-$A18)/10000*$BY18</f>
        <v>0</v>
      </c>
      <c r="CF18" s="175" t="n">
        <f aca="false">IF(CF$2&lt;=$A18,IF(CF$3&gt;=$A18,(CF$4),0),0)*($A19-$A18)/10000*$BY18</f>
        <v>0</v>
      </c>
      <c r="CG18" s="175" t="n">
        <f aca="false">IF(CG$2&lt;=$A18,IF(CG$3&gt;=$A18,(CG$4),0),0)*($A19-$A18)/10000*$BY18</f>
        <v>0</v>
      </c>
      <c r="CH18" s="175" t="n">
        <f aca="false">IF(CH$2&lt;=$A18,IF(CH$3&gt;=$A18,(CH$4),0),0)*($A19-$A18)/10000*$BY18</f>
        <v>0</v>
      </c>
      <c r="CI18" s="175" t="n">
        <f aca="false">IF(CI$2&lt;=$A18,IF(CI$3&gt;=$A18,(CI$4),0),0)*($A19-$A18)/10000*$BY18</f>
        <v>0</v>
      </c>
      <c r="CJ18" s="175" t="n">
        <f aca="false">IF(CJ$2&lt;=$A18,IF(CJ$3&gt;=$A18,(CJ$4),0),0)*($A19-$A18)/10000*$BY18</f>
        <v>0</v>
      </c>
      <c r="CK18" s="175" t="n">
        <f aca="false">IF(CK$2&lt;=$A18,IF(CK$3&gt;=$A18,(CK$4),0),0)*($A19-$A18)/10000*$BY18</f>
        <v>0</v>
      </c>
      <c r="CL18" s="175" t="n">
        <f aca="false">IF(CL$2&lt;=$A18,IF(CL$3&gt;=$A18,(CL$4),0),0)*($A19-$A18)/10000*$BY18</f>
        <v>0</v>
      </c>
      <c r="CM18" s="175" t="n">
        <f aca="false">IF(CM$2&lt;=$A18,IF(CM$3&gt;=$A18,(CM$4),0),0)*($A19-$A18)/10000*$BY18</f>
        <v>0</v>
      </c>
      <c r="CN18" s="175" t="n">
        <f aca="false">SUM(CE18:CM18)</f>
        <v>0</v>
      </c>
      <c r="CO18" s="0"/>
      <c r="CP18" s="91" t="n">
        <f aca="false">$A18</f>
        <v>37043</v>
      </c>
      <c r="CQ18" s="175" t="n">
        <f aca="false">IF(CQ$2&lt;=$A18,IF(CQ$3&gt;=$A18,(CQ$4),0),0)*($A19-$A18)/10000*$BY18</f>
        <v>0</v>
      </c>
      <c r="CR18" s="175" t="n">
        <f aca="false">IF(CR$2&lt;=$A18,IF(CR$3&gt;=$A18,(CR$4),0),0)*($A19-$A18)/10000*$BY18</f>
        <v>0</v>
      </c>
      <c r="CS18" s="175" t="n">
        <f aca="false">IF(CS$2&lt;=$A18,IF(CS$3&gt;=$A18,(CS$4),0),0)*($A19-$A18)/10000*$BY18</f>
        <v>0</v>
      </c>
      <c r="CT18" s="175" t="n">
        <f aca="false">IF(CT$2&lt;=$A18,IF(CT$3&gt;=$A18,(CT$4),0),0)*($A19-$A18)/10000*$BY18</f>
        <v>0</v>
      </c>
      <c r="CU18" s="175" t="n">
        <f aca="false">IF(CU$2&lt;=$A18,IF(CU$3&gt;=$A18,(CU$4),0),0)*($A19-$A18)/10000*$BY18</f>
        <v>0</v>
      </c>
      <c r="CV18" s="175" t="n">
        <f aca="false">IF(CV$2&lt;=$A18,IF(CV$3&gt;=$A18,(CV$4),0),0)*($A19-$A18)/10000*$BY18</f>
        <v>0</v>
      </c>
      <c r="CW18" s="175" t="n">
        <f aca="false">IF(CW$2&lt;=$A18,IF(CW$3&gt;=$A18,(CW$4),0),0)*($A19-$A18)/10000*$BY18</f>
        <v>0</v>
      </c>
      <c r="CX18" s="175" t="n">
        <f aca="false">IF(CX$2&lt;=$A18,IF(CX$3&gt;=$A18,(CX$4),0),0)*($A19-$A18)/10000*$BY18</f>
        <v>0</v>
      </c>
      <c r="CY18" s="175" t="n">
        <f aca="false">SUM(CQ18:CX18)</f>
        <v>0</v>
      </c>
      <c r="DA18" s="91" t="n">
        <f aca="false">$A18</f>
        <v>37043</v>
      </c>
      <c r="DB18" s="175" t="n">
        <f aca="false">IF(DB$2&lt;=$A18,IF(DB$3&gt;=$A18,(DB$4),0),0)*($A19-$A18)/10000*$BY18</f>
        <v>0</v>
      </c>
      <c r="DC18" s="175" t="n">
        <f aca="false">IF(DC$2&lt;=$A18,IF(DC$3&gt;=$A18,(DC$4),0),0)*($A19-$A18)/10000*$BY18</f>
        <v>0</v>
      </c>
      <c r="DD18" s="175" t="n">
        <f aca="false">SUM(DB18:DC18)</f>
        <v>0</v>
      </c>
      <c r="DE18" s="0"/>
      <c r="DF18" s="91" t="n">
        <f aca="false">$A18</f>
        <v>37043</v>
      </c>
      <c r="DG18" s="175" t="n">
        <f aca="false">IF(DG$2&lt;=$A18,IF(DG$3&gt;=$A18,(DG$4),0),0)*($A19-$A18)/10000*$BY18</f>
        <v>0</v>
      </c>
      <c r="DH18" s="175" t="n">
        <f aca="false">IF(DH$2&lt;=$A18,IF(DH$3&gt;=$A18,(DH$4),0),0)*($A19-$A18)/10000*$BY18</f>
        <v>0</v>
      </c>
      <c r="DI18" s="175" t="n">
        <f aca="false">SUM(DG18:DH18)</f>
        <v>0</v>
      </c>
      <c r="DK18" s="91" t="n">
        <f aca="false">$A18</f>
        <v>37043</v>
      </c>
      <c r="DL18" s="175" t="n">
        <f aca="false">IF(DL$2&lt;=$A18,IF(DL$3&gt;=$A18,(DL$4),0),0)*($A19-$A18)/10000*$BY18</f>
        <v>0</v>
      </c>
      <c r="DM18" s="175" t="n">
        <f aca="false">IF(DM$2&lt;=$A18,IF(DM$3&gt;=$A18,(DM$4),0),0)*($A19-$A18)/10000*$BY18</f>
        <v>0</v>
      </c>
      <c r="DN18" s="175" t="n">
        <f aca="false">SUM(DL18:DM18)</f>
        <v>0</v>
      </c>
      <c r="DO18" s="0"/>
      <c r="DP18" s="91" t="n">
        <f aca="false">$A18</f>
        <v>37043</v>
      </c>
      <c r="DQ18" s="175" t="n">
        <f aca="false">IF(DQ$2&lt;=$A18,IF(DQ$3&gt;=$A18,(DQ$4),0),0)*($A19-$A18)/10000*$BY18</f>
        <v>0</v>
      </c>
      <c r="DR18" s="175" t="n">
        <f aca="false">IF(DR$2&lt;=$A18,IF(DR$3&gt;=$A18,(DR$4),0),0)*($A19-$A18)/10000*$BY18</f>
        <v>0</v>
      </c>
      <c r="DS18" s="175" t="n">
        <f aca="false">SUM(DQ18:DR18)</f>
        <v>0</v>
      </c>
      <c r="DT18" s="175"/>
      <c r="DU18" s="91" t="n">
        <f aca="false">$A18</f>
        <v>37043</v>
      </c>
      <c r="DV18" s="175" t="n">
        <f aca="false">IF(DV$2&lt;=$A18,IF(DV$3&gt;=$A18,(DV$4),0),0)*($A19-$A18)/10000*$BY18</f>
        <v>0</v>
      </c>
      <c r="DW18" s="175" t="n">
        <f aca="false">IF(DW$2&lt;=$A18,IF(DW$3&gt;=$A18,(DW$4),0),0)*($A19-$A18)/10000*$BY18</f>
        <v>0</v>
      </c>
      <c r="DX18" s="175" t="n">
        <f aca="false">SUM(DV18:DW18)</f>
        <v>0</v>
      </c>
      <c r="DY18" s="175"/>
      <c r="DZ18" s="91" t="n">
        <f aca="false">$A18</f>
        <v>37043</v>
      </c>
      <c r="EA18" s="175" t="n">
        <f aca="false">IF(EA$2&lt;=$A18,IF(EA$3&gt;=$A18,(EA$4),0),0)*($A19-$A18)/10000*$BY18</f>
        <v>0</v>
      </c>
      <c r="EB18" s="175" t="n">
        <f aca="false">IF(EB$2&lt;=$A18,IF(EB$3&gt;=$A18,(EB$4),0),0)*($A19-$A18)/10000*$BY18</f>
        <v>0</v>
      </c>
      <c r="EC18" s="175" t="n">
        <f aca="false">IF(EC$2&lt;=$A18,IF(EC$3&gt;=$A18,(EC$4),0),0)*($A19-$A18)/10000*$BY18</f>
        <v>0</v>
      </c>
      <c r="ED18" s="175" t="n">
        <f aca="false">IF(ED$2&lt;=$A18,IF(ED$3&gt;=$A18,(ED$4),0),0)*($A19-$A18)/10000*$BY18</f>
        <v>0</v>
      </c>
      <c r="EE18" s="175" t="n">
        <f aca="false">SUM(EA18:ED18)</f>
        <v>0</v>
      </c>
      <c r="EF18" s="0"/>
      <c r="EG18" s="91" t="n">
        <f aca="false">$A18</f>
        <v>37043</v>
      </c>
      <c r="EH18" s="175" t="n">
        <f aca="false">IF(EH$2&lt;=$A18,IF(EH$3&gt;=$A18,(EH$4),0),0)*($A19-$A18)/10000*$BY18</f>
        <v>0</v>
      </c>
      <c r="EI18" s="175" t="n">
        <f aca="false">IF(EI$2&lt;=$A18,IF(EI$3&gt;=$A18,(EI$4),0),0)*($A19-$A18)/10000*$BY18</f>
        <v>0</v>
      </c>
      <c r="EJ18" s="175" t="n">
        <f aca="false">SUM(EH18:EI18)</f>
        <v>0</v>
      </c>
      <c r="EK18" s="0"/>
      <c r="EL18" s="91" t="n">
        <f aca="false">$A18</f>
        <v>37043</v>
      </c>
      <c r="EM18" s="175" t="n">
        <f aca="false">IF(EM$2&lt;=$A18,IF(EM$3&gt;=$A18,(EM$4),0),0)*($A19-$A18)/10000*$BY18</f>
        <v>0</v>
      </c>
      <c r="EN18" s="175" t="n">
        <f aca="false">IF(EN$2&lt;=$A18,IF(EN$3&gt;=$A18,(EN$4),0),0)*($A19-$A18)/10000*$BY18</f>
        <v>0</v>
      </c>
      <c r="EO18" s="175" t="n">
        <f aca="false">SUM(EM18:EN18)</f>
        <v>0</v>
      </c>
      <c r="EP18" s="175"/>
      <c r="EQ18" s="91" t="n">
        <f aca="false">$A18</f>
        <v>37043</v>
      </c>
      <c r="ER18" s="175" t="n">
        <f aca="false">IF(ER$2&lt;=$A18,IF(ER$3&gt;=$A18,(ER$4),0),0)*($A19-$A18)/10000*$BY18</f>
        <v>0</v>
      </c>
      <c r="ES18" s="175" t="n">
        <f aca="false">IF(ES$2&lt;=$A18,IF(ES$3&gt;=$A18,(ES$4),0),0)*($A19-$A18)/10000*$BY18</f>
        <v>0</v>
      </c>
      <c r="ET18" s="175" t="n">
        <f aca="false">IF(ET$2&lt;=$A18,IF(ET$3&gt;=$A18,(ET$4),0),0)*($A19-$A18)/10000*$BY18</f>
        <v>0</v>
      </c>
      <c r="EU18" s="175" t="n">
        <f aca="false">SUM(ER18:ET18)</f>
        <v>0</v>
      </c>
      <c r="EV18" s="0"/>
      <c r="EW18" s="91" t="n">
        <f aca="false">$A18</f>
        <v>37043</v>
      </c>
      <c r="EX18" s="175" t="n">
        <f aca="false">IF(EX$2&lt;=$A18,IF(EX$3&gt;=$A18,(EX$4),0),0)*($A19-$A18)/10000*$BY18</f>
        <v>0</v>
      </c>
      <c r="EY18" s="175" t="n">
        <f aca="false">IF(EY$2&lt;=$A18,IF(EY$3&gt;=$A18,(EY$4),0),0)*($A19-$A18)/10000*$BY18</f>
        <v>0</v>
      </c>
      <c r="EZ18" s="175" t="n">
        <f aca="false">IF(EZ$2&lt;=$A18,IF(EZ$3&gt;=$A18,(EZ$4),0),0)*($A19-$A18)/10000*$BY18</f>
        <v>0</v>
      </c>
      <c r="FA18" s="175" t="n">
        <f aca="false">SUM(EX18:EZ18)</f>
        <v>0</v>
      </c>
      <c r="FB18" s="0"/>
      <c r="FC18" s="91" t="n">
        <f aca="false">$A18</f>
        <v>37043</v>
      </c>
      <c r="FD18" s="175" t="n">
        <f aca="false">IF(FD$2&lt;=$A18,IF(FD$3&gt;=$A18,(FD$4),0),0)*($A19-$A18)/10000*$BY18</f>
        <v>0</v>
      </c>
      <c r="FE18" s="175" t="n">
        <f aca="false">IF(FE$2&lt;=$A18,IF(FE$3&gt;=$A18,(FE$4),0),0)*($A19-$A18)/10000*$BY18</f>
        <v>0</v>
      </c>
      <c r="FF18" s="175" t="n">
        <f aca="false">SUM(FD18:FE18)</f>
        <v>0</v>
      </c>
      <c r="FH18" s="91" t="n">
        <f aca="false">$A18</f>
        <v>37043</v>
      </c>
      <c r="FI18" s="175" t="n">
        <f aca="false">IF(FI$2&lt;=$A18,IF(FI$3&gt;=$A18,(FI$4),0),0)*($A19-$A18)/10000*$BY18</f>
        <v>0</v>
      </c>
      <c r="FJ18" s="175" t="n">
        <f aca="false">IF(FJ$2&lt;=$A18,IF(FJ$3&gt;=$A18,(FJ$4),0),0)*($A19-$A18)/10000*$BY18</f>
        <v>0</v>
      </c>
      <c r="FK18" s="175" t="n">
        <f aca="false">SUM(FI18:FJ18)</f>
        <v>0</v>
      </c>
      <c r="FL18" s="0"/>
      <c r="FM18" s="91" t="n">
        <f aca="false">$A18</f>
        <v>37043</v>
      </c>
      <c r="FN18" s="175" t="n">
        <f aca="false">IF(FN$2&lt;=$A18,IF(FN$3&gt;=$A18,(FN$4),0),0)*($A19-$A18)/10000*$BY18</f>
        <v>0</v>
      </c>
      <c r="FO18" s="175" t="n">
        <f aca="false">IF(FO$2&lt;=$A18,IF(FO$3&gt;=$A18,(FO$4),0),0)*($A19-$A18)/10000*$BY18</f>
        <v>0</v>
      </c>
      <c r="FP18" s="175" t="n">
        <f aca="false">SUM(FN18:FO18)</f>
        <v>0</v>
      </c>
      <c r="FQ18" s="0"/>
      <c r="FR18" s="91" t="n">
        <f aca="false">$A18</f>
        <v>37043</v>
      </c>
      <c r="FS18" s="175" t="n">
        <f aca="false">IF(FS$2&lt;=$A18,IF(FS$3&gt;=$A18,(FS$4),0),0)*($A19-$A18)/10000*$BY18</f>
        <v>0</v>
      </c>
      <c r="FT18" s="175" t="n">
        <f aca="false">IF(FT$2&lt;=$A18,IF(FT$3&gt;=$A18,(FT$4),0),0)*($A19-$A18)/10000*$BY18</f>
        <v>0</v>
      </c>
      <c r="FU18" s="175" t="n">
        <f aca="false">SUM(FS18:FT18)</f>
        <v>0</v>
      </c>
      <c r="FV18" s="0"/>
      <c r="FW18" s="91" t="n">
        <f aca="false">$A18</f>
        <v>37043</v>
      </c>
      <c r="FX18" s="175" t="n">
        <f aca="false">IF(FX$2&lt;=$A18,IF(FX$3&gt;=$A18,(FX$4),0),0)*($A19-$A18)/10000*$BY18</f>
        <v>0</v>
      </c>
      <c r="FY18" s="175" t="n">
        <f aca="false">IF(FY$2&lt;=$A18,IF(FY$3&gt;=$A18,(FY$4),0),0)*($A19-$A18)/10000*$BY18</f>
        <v>0</v>
      </c>
      <c r="FZ18" s="175" t="n">
        <f aca="false">SUM(FX18:FY18)</f>
        <v>0</v>
      </c>
      <c r="GB18" s="91" t="n">
        <f aca="false">$A18</f>
        <v>37043</v>
      </c>
      <c r="GC18" s="175" t="n">
        <f aca="false">IF(GC$2&lt;=$A18,IF(GC$3&gt;=$A18,(GC$4),0),0)*($A19-$A18)/10000*$BY18</f>
        <v>0</v>
      </c>
      <c r="GD18" s="175" t="n">
        <f aca="false">IF(GD$2&lt;=$A18,IF(GD$3&gt;=$A18,(GD$4),0),0)*($A19-$A18)/10000*$BY18</f>
        <v>0</v>
      </c>
      <c r="GE18" s="175" t="n">
        <f aca="false">SUM(GC18:GD18)</f>
        <v>0</v>
      </c>
      <c r="GG18" s="208"/>
      <c r="GH18" s="209"/>
      <c r="GI18" s="210"/>
      <c r="GK18" s="0"/>
    </row>
    <row r="19" customFormat="false" ht="15" hidden="false" customHeight="true" outlineLevel="0" collapsed="false">
      <c r="A19" s="176" t="n">
        <v>37073</v>
      </c>
      <c r="B19" s="177" t="n">
        <f aca="false">p1!F28</f>
        <v>0</v>
      </c>
      <c r="C19" s="178" t="n">
        <f aca="false">+p1!C28</f>
        <v>0</v>
      </c>
      <c r="D19" s="179" t="n">
        <f aca="false">+p1!G28</f>
        <v>0</v>
      </c>
      <c r="E19" s="178" t="n">
        <f aca="false">p1!L28+DX19</f>
        <v>0</v>
      </c>
      <c r="F19" s="178" t="n">
        <f aca="false">p1!E28+CN19</f>
        <v>35.45</v>
      </c>
      <c r="G19" s="178" t="n">
        <f aca="false">p1!I28+p1!K28+CY19</f>
        <v>43.18</v>
      </c>
      <c r="H19" s="178" t="n">
        <f aca="false">p1!D28+DN19</f>
        <v>-0.37</v>
      </c>
      <c r="I19" s="178" t="n">
        <f aca="false">p1!J28+p1!AH28+DD19</f>
        <v>-82.83</v>
      </c>
      <c r="J19" s="178" t="n">
        <f aca="false">p1!N28+DG19</f>
        <v>-19.05</v>
      </c>
      <c r="K19" s="178" t="n">
        <f aca="false">p1!M28+p1!H28+DS19</f>
        <v>-4.09</v>
      </c>
      <c r="L19" s="180" t="n">
        <f aca="false">SUM(E19:K19)</f>
        <v>-27.71</v>
      </c>
      <c r="M19" s="32"/>
      <c r="N19" s="177" t="n">
        <f aca="false">p1!P28+EJ19</f>
        <v>0</v>
      </c>
      <c r="O19" s="178" t="n">
        <f aca="false">p1!O28+EE19</f>
        <v>0</v>
      </c>
      <c r="P19" s="178" t="n">
        <f aca="false">p1!Q28+EO19</f>
        <v>-37.43</v>
      </c>
      <c r="Q19" s="178" t="n">
        <f aca="false">p1!AA28</f>
        <v>0</v>
      </c>
      <c r="R19" s="178" t="n">
        <f aca="false">p1!Y28</f>
        <v>0</v>
      </c>
      <c r="S19" s="178" t="n">
        <f aca="false">p1!Z28+EU19</f>
        <v>43.18</v>
      </c>
      <c r="T19" s="178" t="n">
        <f aca="false">p1!AC28+FA19</f>
        <v>0</v>
      </c>
      <c r="U19" s="178"/>
      <c r="V19" s="178" t="n">
        <f aca="false">p1!X28+FF19</f>
        <v>0</v>
      </c>
      <c r="W19" s="178" t="n">
        <f aca="false">p1!S28+FP19</f>
        <v>0</v>
      </c>
      <c r="X19" s="178" t="n">
        <f aca="false">p1!T28+FK19</f>
        <v>57.58</v>
      </c>
      <c r="Y19" s="178"/>
      <c r="Z19" s="178"/>
      <c r="AA19" s="178"/>
      <c r="AB19" s="178"/>
      <c r="AC19" s="178"/>
      <c r="AD19" s="179"/>
      <c r="AE19" s="180" t="n">
        <f aca="false">SUM(N19:AD19)</f>
        <v>63.33</v>
      </c>
      <c r="AF19" s="32"/>
      <c r="AG19" s="180" t="n">
        <f aca="false">GE19+p1!B28</f>
        <v>0</v>
      </c>
      <c r="AH19" s="18"/>
      <c r="AI19" s="180" t="n">
        <f aca="false">p1!AB28+BQ19</f>
        <v>-6.73</v>
      </c>
      <c r="AJ19" s="181" t="n">
        <f aca="false">SUM(AI16:AI22)</f>
        <v>0.85</v>
      </c>
      <c r="AK19" s="182" t="n">
        <v>37073</v>
      </c>
      <c r="AL19" s="143"/>
      <c r="AM19" s="167" t="n">
        <f aca="false">+B19+C19+D19</f>
        <v>0</v>
      </c>
      <c r="AN19" s="183" t="n">
        <f aca="false">SUM(AM16:AM22)</f>
        <v>0</v>
      </c>
      <c r="AO19" s="167" t="n">
        <f aca="false">E19+F19+O19</f>
        <v>35.45</v>
      </c>
      <c r="AP19" s="183" t="n">
        <f aca="false">SUM(AO16:AO22)</f>
        <v>273.68</v>
      </c>
      <c r="AQ19" s="184" t="n">
        <f aca="false">+G19+H19+N19</f>
        <v>42.81</v>
      </c>
      <c r="AR19" s="183" t="n">
        <f aca="false">SUM(AQ16:AQ22)</f>
        <v>293.63</v>
      </c>
      <c r="AS19" s="185" t="n">
        <f aca="false">+I19+J19</f>
        <v>-101.88</v>
      </c>
      <c r="AT19" s="183" t="n">
        <f aca="false">SUM(AS16:AS22)</f>
        <v>-703.2</v>
      </c>
      <c r="AU19" s="167" t="n">
        <f aca="false">K19+P19</f>
        <v>-41.52</v>
      </c>
      <c r="AV19" s="183" t="n">
        <f aca="false">SUM(AU16:AU22)</f>
        <v>-286.61</v>
      </c>
      <c r="AW19" s="167" t="n">
        <f aca="false">AO19+AQ19+AS19+AU19</f>
        <v>-65.14</v>
      </c>
      <c r="AX19" s="183" t="n">
        <f aca="false">SUM(AW16:AW22)</f>
        <v>-422.5</v>
      </c>
      <c r="AY19" s="0"/>
      <c r="AZ19" s="149"/>
      <c r="BA19" s="169" t="n">
        <f aca="false">Q19+R19+S19</f>
        <v>43.18</v>
      </c>
      <c r="BB19" s="187" t="n">
        <f aca="false">SUM(BA16:BA22)</f>
        <v>298.09</v>
      </c>
      <c r="BC19" s="169" t="n">
        <f aca="false">T19+U19</f>
        <v>0</v>
      </c>
      <c r="BD19" s="187" t="n">
        <f aca="false">SUM(BC16:BC22)</f>
        <v>0</v>
      </c>
      <c r="BE19" s="169" t="n">
        <f aca="false">SUM(V19:Y19)</f>
        <v>57.58</v>
      </c>
      <c r="BF19" s="187" t="n">
        <f aca="false">SUM(BE16:BE22)</f>
        <v>397.44</v>
      </c>
      <c r="BG19" s="169" t="n">
        <f aca="false">SUM(AB19:AD19)</f>
        <v>0</v>
      </c>
      <c r="BH19" s="188" t="n">
        <f aca="false">SUM(BG16:BG22)</f>
        <v>0</v>
      </c>
      <c r="BI19" s="154"/>
      <c r="BJ19" s="56"/>
      <c r="BK19" s="171" t="n">
        <f aca="false">+AE19+L19</f>
        <v>35.62</v>
      </c>
      <c r="BL19" s="220" t="n">
        <f aca="false">SUM(BK16:BK22)</f>
        <v>273.03</v>
      </c>
      <c r="BM19" s="32"/>
      <c r="BN19" s="32"/>
      <c r="BO19" s="32"/>
      <c r="BP19" s="172" t="n">
        <f aca="false">$A19</f>
        <v>37073</v>
      </c>
      <c r="BQ19" s="173" t="n">
        <f aca="false">SUM(BR19:BW19)</f>
        <v>0</v>
      </c>
      <c r="BR19" s="173"/>
      <c r="BS19" s="173"/>
      <c r="BT19" s="173"/>
      <c r="BU19" s="173"/>
      <c r="BV19" s="173"/>
      <c r="BW19" s="173"/>
      <c r="BY19" s="81" t="n">
        <f aca="false">m1!BK21</f>
        <v>0.927899532422045</v>
      </c>
      <c r="BZ19" s="174" t="n">
        <f aca="false">CN19+CY19+EU19+FF19+FA19+DD19+DN19+DS19+FP19+FU19+EE19+EJ19+EO19+DX19+FZ19</f>
        <v>0</v>
      </c>
      <c r="CA19" s="175"/>
      <c r="CB19" s="175" t="n">
        <f aca="false">IF(CB$2&lt;=$A19,IF(CB$3&gt;=$A19,(CB$4),0),0)*($A20-$A19)/10000*$BY19</f>
        <v>0</v>
      </c>
      <c r="CC19" s="0"/>
      <c r="CD19" s="91" t="n">
        <f aca="false">$A19</f>
        <v>37073</v>
      </c>
      <c r="CE19" s="175" t="n">
        <f aca="false">IF(CE$2&lt;=$A19,IF(CE$3&gt;=$A19,(CE$4),0),0)*($A20-$A19)/10000*$BY19</f>
        <v>0</v>
      </c>
      <c r="CF19" s="175" t="n">
        <f aca="false">IF(CF$2&lt;=$A19,IF(CF$3&gt;=$A19,(CF$4),0),0)*($A20-$A19)/10000*$BY19</f>
        <v>0</v>
      </c>
      <c r="CG19" s="175" t="n">
        <f aca="false">IF(CG$2&lt;=$A19,IF(CG$3&gt;=$A19,(CG$4),0),0)*($A20-$A19)/10000*$BY19</f>
        <v>0</v>
      </c>
      <c r="CH19" s="175" t="n">
        <f aca="false">IF(CH$2&lt;=$A19,IF(CH$3&gt;=$A19,(CH$4),0),0)*($A20-$A19)/10000*$BY19</f>
        <v>0</v>
      </c>
      <c r="CI19" s="175" t="n">
        <f aca="false">IF(CI$2&lt;=$A19,IF(CI$3&gt;=$A19,(CI$4),0),0)*($A20-$A19)/10000*$BY19</f>
        <v>0</v>
      </c>
      <c r="CJ19" s="175" t="n">
        <f aca="false">IF(CJ$2&lt;=$A19,IF(CJ$3&gt;=$A19,(CJ$4),0),0)*($A20-$A19)/10000*$BY19</f>
        <v>0</v>
      </c>
      <c r="CK19" s="175" t="n">
        <f aca="false">IF(CK$2&lt;=$A19,IF(CK$3&gt;=$A19,(CK$4),0),0)*($A20-$A19)/10000*$BY19</f>
        <v>0</v>
      </c>
      <c r="CL19" s="175" t="n">
        <f aca="false">IF(CL$2&lt;=$A19,IF(CL$3&gt;=$A19,(CL$4),0),0)*($A20-$A19)/10000*$BY19</f>
        <v>0</v>
      </c>
      <c r="CM19" s="175" t="n">
        <f aca="false">IF(CM$2&lt;=$A19,IF(CM$3&gt;=$A19,(CM$4),0),0)*($A20-$A19)/10000*$BY19</f>
        <v>0</v>
      </c>
      <c r="CN19" s="175" t="n">
        <f aca="false">SUM(CE19:CM19)</f>
        <v>0</v>
      </c>
      <c r="CO19" s="0"/>
      <c r="CP19" s="91" t="n">
        <f aca="false">$A19</f>
        <v>37073</v>
      </c>
      <c r="CQ19" s="175" t="n">
        <f aca="false">IF(CQ$2&lt;=$A19,IF(CQ$3&gt;=$A19,(CQ$4),0),0)*($A20-$A19)/10000*$BY19</f>
        <v>0</v>
      </c>
      <c r="CR19" s="175" t="n">
        <f aca="false">IF(CR$2&lt;=$A19,IF(CR$3&gt;=$A19,(CR$4),0),0)*($A20-$A19)/10000*$BY19</f>
        <v>0</v>
      </c>
      <c r="CS19" s="175" t="n">
        <f aca="false">IF(CS$2&lt;=$A19,IF(CS$3&gt;=$A19,(CS$4),0),0)*($A20-$A19)/10000*$BY19</f>
        <v>0</v>
      </c>
      <c r="CT19" s="175" t="n">
        <f aca="false">IF(CT$2&lt;=$A19,IF(CT$3&gt;=$A19,(CT$4),0),0)*($A20-$A19)/10000*$BY19</f>
        <v>0</v>
      </c>
      <c r="CU19" s="175" t="n">
        <f aca="false">IF(CU$2&lt;=$A19,IF(CU$3&gt;=$A19,(CU$4),0),0)*($A20-$A19)/10000*$BY19</f>
        <v>0</v>
      </c>
      <c r="CV19" s="175" t="n">
        <f aca="false">IF(CV$2&lt;=$A19,IF(CV$3&gt;=$A19,(CV$4),0),0)*($A20-$A19)/10000*$BY19</f>
        <v>0</v>
      </c>
      <c r="CW19" s="175" t="n">
        <f aca="false">IF(CW$2&lt;=$A19,IF(CW$3&gt;=$A19,(CW$4),0),0)*($A20-$A19)/10000*$BY19</f>
        <v>0</v>
      </c>
      <c r="CX19" s="175" t="n">
        <f aca="false">IF(CX$2&lt;=$A19,IF(CX$3&gt;=$A19,(CX$4),0),0)*($A20-$A19)/10000*$BY19</f>
        <v>0</v>
      </c>
      <c r="CY19" s="175" t="n">
        <f aca="false">SUM(CQ19:CX19)</f>
        <v>0</v>
      </c>
      <c r="DA19" s="91" t="n">
        <f aca="false">$A19</f>
        <v>37073</v>
      </c>
      <c r="DB19" s="175" t="n">
        <f aca="false">IF(DB$2&lt;=$A19,IF(DB$3&gt;=$A19,(DB$4),0),0)*($A20-$A19)/10000*$BY19</f>
        <v>0</v>
      </c>
      <c r="DC19" s="175" t="n">
        <f aca="false">IF(DC$2&lt;=$A19,IF(DC$3&gt;=$A19,(DC$4),0),0)*($A20-$A19)/10000*$BY19</f>
        <v>0</v>
      </c>
      <c r="DD19" s="175" t="n">
        <f aca="false">SUM(DB19:DC19)</f>
        <v>0</v>
      </c>
      <c r="DE19" s="0"/>
      <c r="DF19" s="91" t="n">
        <f aca="false">$A19</f>
        <v>37073</v>
      </c>
      <c r="DG19" s="175" t="n">
        <f aca="false">IF(DG$2&lt;=$A19,IF(DG$3&gt;=$A19,(DG$4),0),0)*($A20-$A19)/10000*$BY19</f>
        <v>0</v>
      </c>
      <c r="DH19" s="175" t="n">
        <f aca="false">IF(DH$2&lt;=$A19,IF(DH$3&gt;=$A19,(DH$4),0),0)*($A20-$A19)/10000*$BY19</f>
        <v>0</v>
      </c>
      <c r="DI19" s="175" t="n">
        <f aca="false">SUM(DG19:DH19)</f>
        <v>0</v>
      </c>
      <c r="DK19" s="91" t="n">
        <f aca="false">$A19</f>
        <v>37073</v>
      </c>
      <c r="DL19" s="175" t="n">
        <f aca="false">IF(DL$2&lt;=$A19,IF(DL$3&gt;=$A19,(DL$4),0),0)*($A20-$A19)/10000*$BY19</f>
        <v>0</v>
      </c>
      <c r="DM19" s="175" t="n">
        <f aca="false">IF(DM$2&lt;=$A19,IF(DM$3&gt;=$A19,(DM$4),0),0)*($A20-$A19)/10000*$BY19</f>
        <v>0</v>
      </c>
      <c r="DN19" s="175" t="n">
        <f aca="false">SUM(DL19:DM19)</f>
        <v>0</v>
      </c>
      <c r="DO19" s="0"/>
      <c r="DP19" s="91" t="n">
        <f aca="false">$A19</f>
        <v>37073</v>
      </c>
      <c r="DQ19" s="175" t="n">
        <f aca="false">IF(DQ$2&lt;=$A19,IF(DQ$3&gt;=$A19,(DQ$4),0),0)*($A20-$A19)/10000*$BY19</f>
        <v>0</v>
      </c>
      <c r="DR19" s="175" t="n">
        <f aca="false">IF(DR$2&lt;=$A19,IF(DR$3&gt;=$A19,(DR$4),0),0)*($A20-$A19)/10000*$BY19</f>
        <v>0</v>
      </c>
      <c r="DS19" s="175" t="n">
        <f aca="false">SUM(DQ19:DR19)</f>
        <v>0</v>
      </c>
      <c r="DT19" s="175"/>
      <c r="DU19" s="91" t="n">
        <f aca="false">$A19</f>
        <v>37073</v>
      </c>
      <c r="DV19" s="175" t="n">
        <f aca="false">IF(DV$2&lt;=$A19,IF(DV$3&gt;=$A19,(DV$4),0),0)*($A20-$A19)/10000*$BY19</f>
        <v>0</v>
      </c>
      <c r="DW19" s="175" t="n">
        <f aca="false">IF(DW$2&lt;=$A19,IF(DW$3&gt;=$A19,(DW$4),0),0)*($A20-$A19)/10000*$BY19</f>
        <v>0</v>
      </c>
      <c r="DX19" s="175" t="n">
        <f aca="false">SUM(DV19:DW19)</f>
        <v>0</v>
      </c>
      <c r="DY19" s="175"/>
      <c r="DZ19" s="91" t="n">
        <f aca="false">$A19</f>
        <v>37073</v>
      </c>
      <c r="EA19" s="175" t="n">
        <f aca="false">IF(EA$2&lt;=$A19,IF(EA$3&gt;=$A19,(EA$4),0),0)*($A20-$A19)/10000*$BY19</f>
        <v>0</v>
      </c>
      <c r="EB19" s="175" t="n">
        <f aca="false">IF(EB$2&lt;=$A19,IF(EB$3&gt;=$A19,(EB$4),0),0)*($A20-$A19)/10000*$BY19</f>
        <v>0</v>
      </c>
      <c r="EC19" s="175" t="n">
        <f aca="false">IF(EC$2&lt;=$A19,IF(EC$3&gt;=$A19,(EC$4),0),0)*($A20-$A19)/10000*$BY19</f>
        <v>0</v>
      </c>
      <c r="ED19" s="175" t="n">
        <f aca="false">IF(ED$2&lt;=$A19,IF(ED$3&gt;=$A19,(ED$4),0),0)*($A20-$A19)/10000*$BY19</f>
        <v>0</v>
      </c>
      <c r="EE19" s="175" t="n">
        <f aca="false">SUM(EA19:ED19)</f>
        <v>0</v>
      </c>
      <c r="EF19" s="0"/>
      <c r="EG19" s="91" t="n">
        <f aca="false">$A19</f>
        <v>37073</v>
      </c>
      <c r="EH19" s="175" t="n">
        <f aca="false">IF(EH$2&lt;=$A19,IF(EH$3&gt;=$A19,(EH$4),0),0)*($A20-$A19)/10000*$BY19</f>
        <v>0</v>
      </c>
      <c r="EI19" s="175" t="n">
        <f aca="false">IF(EI$2&lt;=$A19,IF(EI$3&gt;=$A19,(EI$4),0),0)*($A20-$A19)/10000*$BY19</f>
        <v>0</v>
      </c>
      <c r="EJ19" s="175" t="n">
        <f aca="false">SUM(EH19:EI19)</f>
        <v>0</v>
      </c>
      <c r="EK19" s="0"/>
      <c r="EL19" s="91" t="n">
        <f aca="false">$A19</f>
        <v>37073</v>
      </c>
      <c r="EM19" s="175" t="n">
        <f aca="false">IF(EM$2&lt;=$A19,IF(EM$3&gt;=$A19,(EM$4),0),0)*($A20-$A19)/10000*$BY19</f>
        <v>0</v>
      </c>
      <c r="EN19" s="175" t="n">
        <f aca="false">IF(EN$2&lt;=$A19,IF(EN$3&gt;=$A19,(EN$4),0),0)*($A20-$A19)/10000*$BY19</f>
        <v>0</v>
      </c>
      <c r="EO19" s="175" t="n">
        <f aca="false">SUM(EM19:EN19)</f>
        <v>0</v>
      </c>
      <c r="EP19" s="175"/>
      <c r="EQ19" s="91" t="n">
        <f aca="false">$A19</f>
        <v>37073</v>
      </c>
      <c r="ER19" s="175" t="n">
        <f aca="false">IF(ER$2&lt;=$A19,IF(ER$3&gt;=$A19,(ER$4),0),0)*($A20-$A19)/10000*$BY19</f>
        <v>0</v>
      </c>
      <c r="ES19" s="175" t="n">
        <f aca="false">IF(ES$2&lt;=$A19,IF(ES$3&gt;=$A19,(ES$4),0),0)*($A20-$A19)/10000*$BY19</f>
        <v>0</v>
      </c>
      <c r="ET19" s="175" t="n">
        <f aca="false">IF(ET$2&lt;=$A19,IF(ET$3&gt;=$A19,(ET$4),0),0)*($A20-$A19)/10000*$BY19</f>
        <v>0</v>
      </c>
      <c r="EU19" s="175" t="n">
        <f aca="false">SUM(ER19:ET19)</f>
        <v>0</v>
      </c>
      <c r="EV19" s="0"/>
      <c r="EW19" s="91" t="n">
        <f aca="false">$A19</f>
        <v>37073</v>
      </c>
      <c r="EX19" s="175" t="n">
        <f aca="false">IF(EX$2&lt;=$A19,IF(EX$3&gt;=$A19,(EX$4),0),0)*($A20-$A19)/10000*$BY19</f>
        <v>0</v>
      </c>
      <c r="EY19" s="175" t="n">
        <f aca="false">IF(EY$2&lt;=$A19,IF(EY$3&gt;=$A19,(EY$4),0),0)*($A20-$A19)/10000*$BY19</f>
        <v>0</v>
      </c>
      <c r="EZ19" s="175" t="n">
        <f aca="false">IF(EZ$2&lt;=$A19,IF(EZ$3&gt;=$A19,(EZ$4),0),0)*($A20-$A19)/10000*$BY19</f>
        <v>0</v>
      </c>
      <c r="FA19" s="175" t="n">
        <f aca="false">SUM(EX19:EZ19)</f>
        <v>0</v>
      </c>
      <c r="FB19" s="0"/>
      <c r="FC19" s="91" t="n">
        <f aca="false">$A19</f>
        <v>37073</v>
      </c>
      <c r="FD19" s="175" t="n">
        <f aca="false">IF(FD$2&lt;=$A19,IF(FD$3&gt;=$A19,(FD$4),0),0)*($A20-$A19)/10000*$BY19</f>
        <v>0</v>
      </c>
      <c r="FE19" s="175" t="n">
        <f aca="false">IF(FE$2&lt;=$A19,IF(FE$3&gt;=$A19,(FE$4),0),0)*($A20-$A19)/10000*$BY19</f>
        <v>0</v>
      </c>
      <c r="FF19" s="175" t="n">
        <f aca="false">SUM(FD19:FE19)</f>
        <v>0</v>
      </c>
      <c r="FH19" s="91" t="n">
        <f aca="false">$A19</f>
        <v>37073</v>
      </c>
      <c r="FI19" s="175" t="n">
        <f aca="false">IF(FI$2&lt;=$A19,IF(FI$3&gt;=$A19,(FI$4),0),0)*($A20-$A19)/10000*$BY19</f>
        <v>0</v>
      </c>
      <c r="FJ19" s="175" t="n">
        <f aca="false">IF(FJ$2&lt;=$A19,IF(FJ$3&gt;=$A19,(FJ$4),0),0)*($A20-$A19)/10000*$BY19</f>
        <v>0</v>
      </c>
      <c r="FK19" s="175" t="n">
        <f aca="false">SUM(FI19:FJ19)</f>
        <v>0</v>
      </c>
      <c r="FL19" s="0"/>
      <c r="FM19" s="91" t="n">
        <f aca="false">$A19</f>
        <v>37073</v>
      </c>
      <c r="FN19" s="175" t="n">
        <f aca="false">IF(FN$2&lt;=$A19,IF(FN$3&gt;=$A19,(FN$4),0),0)*($A20-$A19)/10000*$BY19</f>
        <v>0</v>
      </c>
      <c r="FO19" s="175" t="n">
        <f aca="false">IF(FO$2&lt;=$A19,IF(FO$3&gt;=$A19,(FO$4),0),0)*($A20-$A19)/10000*$BY19</f>
        <v>0</v>
      </c>
      <c r="FP19" s="175" t="n">
        <f aca="false">SUM(FN19:FO19)</f>
        <v>0</v>
      </c>
      <c r="FQ19" s="0"/>
      <c r="FR19" s="91" t="n">
        <f aca="false">$A19</f>
        <v>37073</v>
      </c>
      <c r="FS19" s="175" t="n">
        <f aca="false">IF(FS$2&lt;=$A19,IF(FS$3&gt;=$A19,(FS$4),0),0)*($A20-$A19)/10000*$BY19</f>
        <v>0</v>
      </c>
      <c r="FT19" s="175" t="n">
        <f aca="false">IF(FT$2&lt;=$A19,IF(FT$3&gt;=$A19,(FT$4),0),0)*($A20-$A19)/10000*$BY19</f>
        <v>0</v>
      </c>
      <c r="FU19" s="175" t="n">
        <f aca="false">SUM(FS19:FT19)</f>
        <v>0</v>
      </c>
      <c r="FV19" s="0"/>
      <c r="FW19" s="91" t="n">
        <f aca="false">$A19</f>
        <v>37073</v>
      </c>
      <c r="FX19" s="175" t="n">
        <f aca="false">IF(FX$2&lt;=$A19,IF(FX$3&gt;=$A19,(FX$4),0),0)*($A20-$A19)/10000*$BY19</f>
        <v>0</v>
      </c>
      <c r="FY19" s="175" t="n">
        <f aca="false">IF(FY$2&lt;=$A19,IF(FY$3&gt;=$A19,(FY$4),0),0)*($A20-$A19)/10000*$BY19</f>
        <v>0</v>
      </c>
      <c r="FZ19" s="175" t="n">
        <f aca="false">SUM(FX19:FY19)</f>
        <v>0</v>
      </c>
      <c r="GB19" s="91" t="n">
        <f aca="false">$A19</f>
        <v>37073</v>
      </c>
      <c r="GC19" s="175" t="n">
        <f aca="false">IF(GC$2&lt;=$A19,IF(GC$3&gt;=$A19,(GC$4),0),0)*($A20-$A19)/10000*$BY19</f>
        <v>0</v>
      </c>
      <c r="GD19" s="175" t="n">
        <f aca="false">IF(GD$2&lt;=$A19,IF(GD$3&gt;=$A19,(GD$4),0),0)*($A20-$A19)/10000*$BY19</f>
        <v>0</v>
      </c>
      <c r="GE19" s="175" t="n">
        <f aca="false">SUM(GC19:GD19)</f>
        <v>0</v>
      </c>
      <c r="GG19" s="208"/>
      <c r="GH19" s="209"/>
      <c r="GI19" s="210"/>
      <c r="GK19" s="0"/>
    </row>
    <row r="20" customFormat="false" ht="15" hidden="false" customHeight="true" outlineLevel="0" collapsed="false">
      <c r="A20" s="176" t="n">
        <v>37104</v>
      </c>
      <c r="B20" s="177" t="n">
        <f aca="false">p1!F29</f>
        <v>0</v>
      </c>
      <c r="C20" s="178" t="n">
        <f aca="false">+p1!C29</f>
        <v>0</v>
      </c>
      <c r="D20" s="179" t="n">
        <f aca="false">+p1!G29</f>
        <v>0</v>
      </c>
      <c r="E20" s="178" t="n">
        <f aca="false">p1!L29+DX20</f>
        <v>0</v>
      </c>
      <c r="F20" s="178" t="n">
        <f aca="false">p1!E29+CN20</f>
        <v>35.23</v>
      </c>
      <c r="G20" s="178" t="n">
        <f aca="false">p1!I29+p1!K29+CY20</f>
        <v>42.92</v>
      </c>
      <c r="H20" s="178" t="n">
        <f aca="false">p1!D29+DN20</f>
        <v>-0.32</v>
      </c>
      <c r="I20" s="178" t="n">
        <f aca="false">p1!J29+p1!AH29+DD20</f>
        <v>-82.32</v>
      </c>
      <c r="J20" s="178" t="n">
        <f aca="false">p1!N29+DG20</f>
        <v>-18.93</v>
      </c>
      <c r="K20" s="178" t="n">
        <f aca="false">p1!M29+p1!H29+DS20</f>
        <v>-4.06999999999999</v>
      </c>
      <c r="L20" s="180" t="n">
        <f aca="false">SUM(E20:K20)</f>
        <v>-27.49</v>
      </c>
      <c r="M20" s="32"/>
      <c r="N20" s="177" t="n">
        <f aca="false">p1!P29+EJ20</f>
        <v>0</v>
      </c>
      <c r="O20" s="178" t="n">
        <f aca="false">p1!O29+EE20</f>
        <v>0</v>
      </c>
      <c r="P20" s="178" t="n">
        <f aca="false">p1!Q29+EO20</f>
        <v>-37.2</v>
      </c>
      <c r="Q20" s="178" t="n">
        <f aca="false">p1!AA29</f>
        <v>0</v>
      </c>
      <c r="R20" s="178" t="n">
        <f aca="false">p1!Y29</f>
        <v>0</v>
      </c>
      <c r="S20" s="178" t="n">
        <f aca="false">p1!Z29+EU20</f>
        <v>42.92</v>
      </c>
      <c r="T20" s="178" t="n">
        <f aca="false">p1!AC29+FA20</f>
        <v>0</v>
      </c>
      <c r="U20" s="178"/>
      <c r="V20" s="178" t="n">
        <f aca="false">p1!X29+FF20</f>
        <v>0</v>
      </c>
      <c r="W20" s="178" t="n">
        <f aca="false">p1!S29+FP20</f>
        <v>0</v>
      </c>
      <c r="X20" s="178" t="n">
        <f aca="false">p1!T29+FK20</f>
        <v>57.23</v>
      </c>
      <c r="Y20" s="178"/>
      <c r="Z20" s="178"/>
      <c r="AA20" s="178"/>
      <c r="AB20" s="178"/>
      <c r="AC20" s="178"/>
      <c r="AD20" s="179"/>
      <c r="AE20" s="180" t="n">
        <f aca="false">SUM(N20:AD20)</f>
        <v>62.95</v>
      </c>
      <c r="AF20" s="32"/>
      <c r="AG20" s="180" t="n">
        <f aca="false">GE20+p1!B29</f>
        <v>0</v>
      </c>
      <c r="AH20" s="18"/>
      <c r="AI20" s="180" t="n">
        <f aca="false">p1!AB29+BQ20</f>
        <v>-6.68</v>
      </c>
      <c r="AJ20" s="32"/>
      <c r="AK20" s="182" t="n">
        <v>37104</v>
      </c>
      <c r="AL20" s="143"/>
      <c r="AM20" s="167" t="n">
        <f aca="false">+B20+C20+D20</f>
        <v>0</v>
      </c>
      <c r="AN20" s="148"/>
      <c r="AO20" s="167" t="n">
        <f aca="false">E20+F20+O20</f>
        <v>35.23</v>
      </c>
      <c r="AP20" s="148"/>
      <c r="AQ20" s="184" t="n">
        <f aca="false">+G20+H20+N20</f>
        <v>42.6</v>
      </c>
      <c r="AR20" s="148"/>
      <c r="AS20" s="185" t="n">
        <f aca="false">+I20+J20</f>
        <v>-101.25</v>
      </c>
      <c r="AT20" s="148"/>
      <c r="AU20" s="167" t="n">
        <f aca="false">K20+P20</f>
        <v>-41.27</v>
      </c>
      <c r="AV20" s="148"/>
      <c r="AW20" s="167" t="n">
        <f aca="false">AO20+AQ20+AS20+AU20</f>
        <v>-64.69</v>
      </c>
      <c r="AX20" s="148"/>
      <c r="AY20" s="0"/>
      <c r="AZ20" s="149"/>
      <c r="BA20" s="169" t="n">
        <f aca="false">Q20+R20+S20</f>
        <v>42.92</v>
      </c>
      <c r="BB20" s="151"/>
      <c r="BC20" s="169" t="n">
        <f aca="false">T20+U20</f>
        <v>0</v>
      </c>
      <c r="BD20" s="151"/>
      <c r="BE20" s="169" t="n">
        <f aca="false">SUM(V20:Y20)</f>
        <v>57.23</v>
      </c>
      <c r="BF20" s="151"/>
      <c r="BG20" s="169" t="n">
        <f aca="false">SUM(AB20:AD20)</f>
        <v>0</v>
      </c>
      <c r="BH20" s="170"/>
      <c r="BI20" s="154"/>
      <c r="BJ20" s="56"/>
      <c r="BK20" s="171" t="n">
        <f aca="false">+AE20+L20</f>
        <v>35.46</v>
      </c>
      <c r="BL20" s="207"/>
      <c r="BM20" s="32"/>
      <c r="BN20" s="32"/>
      <c r="BO20" s="32"/>
      <c r="BP20" s="172" t="n">
        <f aca="false">$A20</f>
        <v>37104</v>
      </c>
      <c r="BQ20" s="173" t="n">
        <f aca="false">SUM(BR20:BW20)</f>
        <v>0</v>
      </c>
      <c r="BR20" s="173"/>
      <c r="BS20" s="173"/>
      <c r="BT20" s="173"/>
      <c r="BU20" s="173"/>
      <c r="BV20" s="173"/>
      <c r="BW20" s="173"/>
      <c r="BY20" s="81" t="n">
        <f aca="false">m1!BK22</f>
        <v>0.922185155839517</v>
      </c>
      <c r="BZ20" s="174" t="n">
        <f aca="false">CN20+CY20+EU20+FF20+FA20+DD20+DN20+DS20+FP20+FU20+EE20+EJ20+EO20+DX20+FZ20</f>
        <v>0</v>
      </c>
      <c r="CA20" s="175"/>
      <c r="CB20" s="175" t="n">
        <f aca="false">IF(CB$2&lt;=$A20,IF(CB$3&gt;=$A20,(CB$4),0),0)*($A21-$A20)/10000*$BY20</f>
        <v>0</v>
      </c>
      <c r="CC20" s="0"/>
      <c r="CD20" s="91" t="n">
        <f aca="false">$A20</f>
        <v>37104</v>
      </c>
      <c r="CE20" s="175" t="n">
        <f aca="false">IF(CE$2&lt;=$A20,IF(CE$3&gt;=$A20,(CE$4),0),0)*($A21-$A20)/10000*$BY20</f>
        <v>0</v>
      </c>
      <c r="CF20" s="175" t="n">
        <f aca="false">IF(CF$2&lt;=$A20,IF(CF$3&gt;=$A20,(CF$4),0),0)*($A21-$A20)/10000*$BY20</f>
        <v>0</v>
      </c>
      <c r="CG20" s="175" t="n">
        <f aca="false">IF(CG$2&lt;=$A20,IF(CG$3&gt;=$A20,(CG$4),0),0)*($A21-$A20)/10000*$BY20</f>
        <v>0</v>
      </c>
      <c r="CH20" s="175" t="n">
        <f aca="false">IF(CH$2&lt;=$A20,IF(CH$3&gt;=$A20,(CH$4),0),0)*($A21-$A20)/10000*$BY20</f>
        <v>0</v>
      </c>
      <c r="CI20" s="175" t="n">
        <f aca="false">IF(CI$2&lt;=$A20,IF(CI$3&gt;=$A20,(CI$4),0),0)*($A21-$A20)/10000*$BY20</f>
        <v>0</v>
      </c>
      <c r="CJ20" s="175" t="n">
        <f aca="false">IF(CJ$2&lt;=$A20,IF(CJ$3&gt;=$A20,(CJ$4),0),0)*($A21-$A20)/10000*$BY20</f>
        <v>0</v>
      </c>
      <c r="CK20" s="175" t="n">
        <f aca="false">IF(CK$2&lt;=$A20,IF(CK$3&gt;=$A20,(CK$4),0),0)*($A21-$A20)/10000*$BY20</f>
        <v>0</v>
      </c>
      <c r="CL20" s="175" t="n">
        <f aca="false">IF(CL$2&lt;=$A20,IF(CL$3&gt;=$A20,(CL$4),0),0)*($A21-$A20)/10000*$BY20</f>
        <v>0</v>
      </c>
      <c r="CM20" s="175" t="n">
        <f aca="false">IF(CM$2&lt;=$A20,IF(CM$3&gt;=$A20,(CM$4),0),0)*($A21-$A20)/10000*$BY20</f>
        <v>0</v>
      </c>
      <c r="CN20" s="175" t="n">
        <f aca="false">SUM(CE20:CM20)</f>
        <v>0</v>
      </c>
      <c r="CO20" s="0"/>
      <c r="CP20" s="91" t="n">
        <f aca="false">$A20</f>
        <v>37104</v>
      </c>
      <c r="CQ20" s="175" t="n">
        <f aca="false">IF(CQ$2&lt;=$A20,IF(CQ$3&gt;=$A20,(CQ$4),0),0)*($A21-$A20)/10000*$BY20</f>
        <v>0</v>
      </c>
      <c r="CR20" s="175" t="n">
        <f aca="false">IF(CR$2&lt;=$A20,IF(CR$3&gt;=$A20,(CR$4),0),0)*($A21-$A20)/10000*$BY20</f>
        <v>0</v>
      </c>
      <c r="CS20" s="175" t="n">
        <f aca="false">IF(CS$2&lt;=$A20,IF(CS$3&gt;=$A20,(CS$4),0),0)*($A21-$A20)/10000*$BY20</f>
        <v>0</v>
      </c>
      <c r="CT20" s="175" t="n">
        <f aca="false">IF(CT$2&lt;=$A20,IF(CT$3&gt;=$A20,(CT$4),0),0)*($A21-$A20)/10000*$BY20</f>
        <v>0</v>
      </c>
      <c r="CU20" s="175" t="n">
        <f aca="false">IF(CU$2&lt;=$A20,IF(CU$3&gt;=$A20,(CU$4),0),0)*($A21-$A20)/10000*$BY20</f>
        <v>0</v>
      </c>
      <c r="CV20" s="175" t="n">
        <f aca="false">IF(CV$2&lt;=$A20,IF(CV$3&gt;=$A20,(CV$4),0),0)*($A21-$A20)/10000*$BY20</f>
        <v>0</v>
      </c>
      <c r="CW20" s="175" t="n">
        <f aca="false">IF(CW$2&lt;=$A20,IF(CW$3&gt;=$A20,(CW$4),0),0)*($A21-$A20)/10000*$BY20</f>
        <v>0</v>
      </c>
      <c r="CX20" s="175" t="n">
        <f aca="false">IF(CX$2&lt;=$A20,IF(CX$3&gt;=$A20,(CX$4),0),0)*($A21-$A20)/10000*$BY20</f>
        <v>0</v>
      </c>
      <c r="CY20" s="175" t="n">
        <f aca="false">SUM(CQ20:CX20)</f>
        <v>0</v>
      </c>
      <c r="DA20" s="91" t="n">
        <f aca="false">$A20</f>
        <v>37104</v>
      </c>
      <c r="DB20" s="175" t="n">
        <f aca="false">IF(DB$2&lt;=$A20,IF(DB$3&gt;=$A20,(DB$4),0),0)*($A21-$A20)/10000*$BY20</f>
        <v>0</v>
      </c>
      <c r="DC20" s="175" t="n">
        <f aca="false">IF(DC$2&lt;=$A20,IF(DC$3&gt;=$A20,(DC$4),0),0)*($A21-$A20)/10000*$BY20</f>
        <v>0</v>
      </c>
      <c r="DD20" s="175" t="n">
        <f aca="false">SUM(DB20:DC20)</f>
        <v>0</v>
      </c>
      <c r="DE20" s="0"/>
      <c r="DF20" s="91" t="n">
        <f aca="false">$A20</f>
        <v>37104</v>
      </c>
      <c r="DG20" s="175" t="n">
        <f aca="false">IF(DG$2&lt;=$A20,IF(DG$3&gt;=$A20,(DG$4),0),0)*($A21-$A20)/10000*$BY20</f>
        <v>0</v>
      </c>
      <c r="DH20" s="175" t="n">
        <f aca="false">IF(DH$2&lt;=$A20,IF(DH$3&gt;=$A20,(DH$4),0),0)*($A21-$A20)/10000*$BY20</f>
        <v>0</v>
      </c>
      <c r="DI20" s="175" t="n">
        <f aca="false">SUM(DG20:DH20)</f>
        <v>0</v>
      </c>
      <c r="DK20" s="91" t="n">
        <f aca="false">$A20</f>
        <v>37104</v>
      </c>
      <c r="DL20" s="175" t="n">
        <f aca="false">IF(DL$2&lt;=$A20,IF(DL$3&gt;=$A20,(DL$4),0),0)*($A21-$A20)/10000*$BY20</f>
        <v>0</v>
      </c>
      <c r="DM20" s="175" t="n">
        <f aca="false">IF(DM$2&lt;=$A20,IF(DM$3&gt;=$A20,(DM$4),0),0)*($A21-$A20)/10000*$BY20</f>
        <v>0</v>
      </c>
      <c r="DN20" s="175" t="n">
        <f aca="false">SUM(DL20:DM20)</f>
        <v>0</v>
      </c>
      <c r="DO20" s="0"/>
      <c r="DP20" s="91" t="n">
        <f aca="false">$A20</f>
        <v>37104</v>
      </c>
      <c r="DQ20" s="175" t="n">
        <f aca="false">IF(DQ$2&lt;=$A20,IF(DQ$3&gt;=$A20,(DQ$4),0),0)*($A21-$A20)/10000*$BY20</f>
        <v>0</v>
      </c>
      <c r="DR20" s="175" t="n">
        <f aca="false">IF(DR$2&lt;=$A20,IF(DR$3&gt;=$A20,(DR$4),0),0)*($A21-$A20)/10000*$BY20</f>
        <v>0</v>
      </c>
      <c r="DS20" s="175" t="n">
        <f aca="false">SUM(DQ20:DR20)</f>
        <v>0</v>
      </c>
      <c r="DT20" s="175"/>
      <c r="DU20" s="91" t="n">
        <f aca="false">$A20</f>
        <v>37104</v>
      </c>
      <c r="DV20" s="175" t="n">
        <f aca="false">IF(DV$2&lt;=$A20,IF(DV$3&gt;=$A20,(DV$4),0),0)*($A21-$A20)/10000*$BY20</f>
        <v>0</v>
      </c>
      <c r="DW20" s="175" t="n">
        <f aca="false">IF(DW$2&lt;=$A20,IF(DW$3&gt;=$A20,(DW$4),0),0)*($A21-$A20)/10000*$BY20</f>
        <v>0</v>
      </c>
      <c r="DX20" s="175" t="n">
        <f aca="false">SUM(DV20:DW20)</f>
        <v>0</v>
      </c>
      <c r="DY20" s="175"/>
      <c r="DZ20" s="91" t="n">
        <f aca="false">$A20</f>
        <v>37104</v>
      </c>
      <c r="EA20" s="175" t="n">
        <f aca="false">IF(EA$2&lt;=$A20,IF(EA$3&gt;=$A20,(EA$4),0),0)*($A21-$A20)/10000*$BY20</f>
        <v>0</v>
      </c>
      <c r="EB20" s="175" t="n">
        <f aca="false">IF(EB$2&lt;=$A20,IF(EB$3&gt;=$A20,(EB$4),0),0)*($A21-$A20)/10000*$BY20</f>
        <v>0</v>
      </c>
      <c r="EC20" s="175" t="n">
        <f aca="false">IF(EC$2&lt;=$A20,IF(EC$3&gt;=$A20,(EC$4),0),0)*($A21-$A20)/10000*$BY20</f>
        <v>0</v>
      </c>
      <c r="ED20" s="175" t="n">
        <f aca="false">IF(ED$2&lt;=$A20,IF(ED$3&gt;=$A20,(ED$4),0),0)*($A21-$A20)/10000*$BY20</f>
        <v>0</v>
      </c>
      <c r="EE20" s="175" t="n">
        <f aca="false">SUM(EA20:ED20)</f>
        <v>0</v>
      </c>
      <c r="EF20" s="0"/>
      <c r="EG20" s="91" t="n">
        <f aca="false">$A20</f>
        <v>37104</v>
      </c>
      <c r="EH20" s="175" t="n">
        <f aca="false">IF(EH$2&lt;=$A20,IF(EH$3&gt;=$A20,(EH$4),0),0)*($A21-$A20)/10000*$BY20</f>
        <v>0</v>
      </c>
      <c r="EI20" s="175" t="n">
        <f aca="false">IF(EI$2&lt;=$A20,IF(EI$3&gt;=$A20,(EI$4),0),0)*($A21-$A20)/10000*$BY20</f>
        <v>0</v>
      </c>
      <c r="EJ20" s="175" t="n">
        <f aca="false">SUM(EH20:EI20)</f>
        <v>0</v>
      </c>
      <c r="EK20" s="0"/>
      <c r="EL20" s="91" t="n">
        <f aca="false">$A20</f>
        <v>37104</v>
      </c>
      <c r="EM20" s="175" t="n">
        <f aca="false">IF(EM$2&lt;=$A20,IF(EM$3&gt;=$A20,(EM$4),0),0)*($A21-$A20)/10000*$BY20</f>
        <v>0</v>
      </c>
      <c r="EN20" s="175" t="n">
        <f aca="false">IF(EN$2&lt;=$A20,IF(EN$3&gt;=$A20,(EN$4),0),0)*($A21-$A20)/10000*$BY20</f>
        <v>0</v>
      </c>
      <c r="EO20" s="175" t="n">
        <f aca="false">SUM(EM20:EN20)</f>
        <v>0</v>
      </c>
      <c r="EP20" s="175"/>
      <c r="EQ20" s="91" t="n">
        <f aca="false">$A20</f>
        <v>37104</v>
      </c>
      <c r="ER20" s="175" t="n">
        <f aca="false">IF(ER$2&lt;=$A20,IF(ER$3&gt;=$A20,(ER$4),0),0)*($A21-$A20)/10000*$BY20</f>
        <v>0</v>
      </c>
      <c r="ES20" s="175" t="n">
        <f aca="false">IF(ES$2&lt;=$A20,IF(ES$3&gt;=$A20,(ES$4),0),0)*($A21-$A20)/10000*$BY20</f>
        <v>0</v>
      </c>
      <c r="ET20" s="175" t="n">
        <f aca="false">IF(ET$2&lt;=$A20,IF(ET$3&gt;=$A20,(ET$4),0),0)*($A21-$A20)/10000*$BY20</f>
        <v>0</v>
      </c>
      <c r="EU20" s="175" t="n">
        <f aca="false">SUM(ER20:ET20)</f>
        <v>0</v>
      </c>
      <c r="EV20" s="0"/>
      <c r="EW20" s="91" t="n">
        <f aca="false">$A20</f>
        <v>37104</v>
      </c>
      <c r="EX20" s="175" t="n">
        <f aca="false">IF(EX$2&lt;=$A20,IF(EX$3&gt;=$A20,(EX$4),0),0)*($A21-$A20)/10000*$BY20</f>
        <v>0</v>
      </c>
      <c r="EY20" s="175" t="n">
        <f aca="false">IF(EY$2&lt;=$A20,IF(EY$3&gt;=$A20,(EY$4),0),0)*($A21-$A20)/10000*$BY20</f>
        <v>0</v>
      </c>
      <c r="EZ20" s="175" t="n">
        <f aca="false">IF(EZ$2&lt;=$A20,IF(EZ$3&gt;=$A20,(EZ$4),0),0)*($A21-$A20)/10000*$BY20</f>
        <v>0</v>
      </c>
      <c r="FA20" s="175" t="n">
        <f aca="false">SUM(EX20:EZ20)</f>
        <v>0</v>
      </c>
      <c r="FB20" s="0"/>
      <c r="FC20" s="91" t="n">
        <f aca="false">$A20</f>
        <v>37104</v>
      </c>
      <c r="FD20" s="175" t="n">
        <f aca="false">IF(FD$2&lt;=$A20,IF(FD$3&gt;=$A20,(FD$4),0),0)*($A21-$A20)/10000*$BY20</f>
        <v>0</v>
      </c>
      <c r="FE20" s="175" t="n">
        <f aca="false">IF(FE$2&lt;=$A20,IF(FE$3&gt;=$A20,(FE$4),0),0)*($A21-$A20)/10000*$BY20</f>
        <v>0</v>
      </c>
      <c r="FF20" s="175" t="n">
        <f aca="false">SUM(FD20:FE20)</f>
        <v>0</v>
      </c>
      <c r="FH20" s="91" t="n">
        <f aca="false">$A20</f>
        <v>37104</v>
      </c>
      <c r="FI20" s="175" t="n">
        <f aca="false">IF(FI$2&lt;=$A20,IF(FI$3&gt;=$A20,(FI$4),0),0)*($A21-$A20)/10000*$BY20</f>
        <v>0</v>
      </c>
      <c r="FJ20" s="175" t="n">
        <f aca="false">IF(FJ$2&lt;=$A20,IF(FJ$3&gt;=$A20,(FJ$4),0),0)*($A21-$A20)/10000*$BY20</f>
        <v>0</v>
      </c>
      <c r="FK20" s="175" t="n">
        <f aca="false">SUM(FI20:FJ20)</f>
        <v>0</v>
      </c>
      <c r="FL20" s="0"/>
      <c r="FM20" s="91" t="n">
        <f aca="false">$A20</f>
        <v>37104</v>
      </c>
      <c r="FN20" s="175" t="n">
        <f aca="false">IF(FN$2&lt;=$A20,IF(FN$3&gt;=$A20,(FN$4),0),0)*($A21-$A20)/10000*$BY20</f>
        <v>0</v>
      </c>
      <c r="FO20" s="175" t="n">
        <f aca="false">IF(FO$2&lt;=$A20,IF(FO$3&gt;=$A20,(FO$4),0),0)*($A21-$A20)/10000*$BY20</f>
        <v>0</v>
      </c>
      <c r="FP20" s="175" t="n">
        <f aca="false">SUM(FN20:FO20)</f>
        <v>0</v>
      </c>
      <c r="FQ20" s="0"/>
      <c r="FR20" s="91" t="n">
        <f aca="false">$A20</f>
        <v>37104</v>
      </c>
      <c r="FS20" s="175" t="n">
        <f aca="false">IF(FS$2&lt;=$A20,IF(FS$3&gt;=$A20,(FS$4),0),0)*($A21-$A20)/10000*$BY20</f>
        <v>0</v>
      </c>
      <c r="FT20" s="175" t="n">
        <f aca="false">IF(FT$2&lt;=$A20,IF(FT$3&gt;=$A20,(FT$4),0),0)*($A21-$A20)/10000*$BY20</f>
        <v>0</v>
      </c>
      <c r="FU20" s="175" t="n">
        <f aca="false">SUM(FS20:FT20)</f>
        <v>0</v>
      </c>
      <c r="FV20" s="0"/>
      <c r="FW20" s="91" t="n">
        <f aca="false">$A20</f>
        <v>37104</v>
      </c>
      <c r="FX20" s="175" t="n">
        <f aca="false">IF(FX$2&lt;=$A20,IF(FX$3&gt;=$A20,(FX$4),0),0)*($A21-$A20)/10000*$BY20</f>
        <v>0</v>
      </c>
      <c r="FY20" s="175" t="n">
        <f aca="false">IF(FY$2&lt;=$A20,IF(FY$3&gt;=$A20,(FY$4),0),0)*($A21-$A20)/10000*$BY20</f>
        <v>0</v>
      </c>
      <c r="FZ20" s="175" t="n">
        <f aca="false">SUM(FX20:FY20)</f>
        <v>0</v>
      </c>
      <c r="GB20" s="91" t="n">
        <f aca="false">$A20</f>
        <v>37104</v>
      </c>
      <c r="GC20" s="175" t="n">
        <f aca="false">IF(GC$2&lt;=$A20,IF(GC$3&gt;=$A20,(GC$4),0),0)*($A21-$A20)/10000*$BY20</f>
        <v>0</v>
      </c>
      <c r="GD20" s="175" t="n">
        <f aca="false">IF(GD$2&lt;=$A20,IF(GD$3&gt;=$A20,(GD$4),0),0)*($A21-$A20)/10000*$BY20</f>
        <v>0</v>
      </c>
      <c r="GE20" s="175" t="n">
        <f aca="false">SUM(GC20:GD20)</f>
        <v>0</v>
      </c>
      <c r="GG20" s="208"/>
      <c r="GH20" s="209"/>
      <c r="GI20" s="210"/>
      <c r="GK20" s="0"/>
    </row>
    <row r="21" customFormat="false" ht="15" hidden="false" customHeight="true" outlineLevel="0" collapsed="false">
      <c r="A21" s="176" t="n">
        <v>37135</v>
      </c>
      <c r="B21" s="177" t="n">
        <f aca="false">p1!F30</f>
        <v>0</v>
      </c>
      <c r="C21" s="178" t="n">
        <f aca="false">+p1!C30</f>
        <v>0</v>
      </c>
      <c r="D21" s="179" t="n">
        <f aca="false">+p1!G30</f>
        <v>0</v>
      </c>
      <c r="E21" s="178" t="n">
        <f aca="false">p1!L30+DX21</f>
        <v>0</v>
      </c>
      <c r="F21" s="178" t="n">
        <f aca="false">p1!E30+CN21</f>
        <v>34.09</v>
      </c>
      <c r="G21" s="178" t="n">
        <f aca="false">p1!I30+p1!K30+CY21</f>
        <v>41.28</v>
      </c>
      <c r="H21" s="178" t="n">
        <f aca="false">p1!D30+DN21</f>
        <v>-0.39</v>
      </c>
      <c r="I21" s="178" t="n">
        <f aca="false">p1!J30+p1!AH30+DD21</f>
        <v>-79.18</v>
      </c>
      <c r="J21" s="178" t="n">
        <f aca="false">p1!N30+DG21</f>
        <v>-18.21</v>
      </c>
      <c r="K21" s="178" t="n">
        <f aca="false">p1!M30+p1!H30+DS21</f>
        <v>-3.91000000000001</v>
      </c>
      <c r="L21" s="180" t="n">
        <f aca="false">SUM(E21:K21)</f>
        <v>-26.32</v>
      </c>
      <c r="M21" s="32"/>
      <c r="N21" s="177" t="n">
        <f aca="false">p1!P30+EJ21</f>
        <v>0</v>
      </c>
      <c r="O21" s="178" t="n">
        <f aca="false">p1!O30+EE21</f>
        <v>0</v>
      </c>
      <c r="P21" s="178" t="n">
        <f aca="false">p1!Q30+EO21</f>
        <v>-35.78</v>
      </c>
      <c r="Q21" s="178" t="n">
        <f aca="false">p1!AA30</f>
        <v>0</v>
      </c>
      <c r="R21" s="178" t="n">
        <f aca="false">p1!Y30</f>
        <v>0</v>
      </c>
      <c r="S21" s="178" t="n">
        <f aca="false">p1!Z30+EU21</f>
        <v>41.28</v>
      </c>
      <c r="T21" s="178" t="n">
        <f aca="false">p1!AC30+FA21</f>
        <v>0</v>
      </c>
      <c r="U21" s="178"/>
      <c r="V21" s="178" t="n">
        <f aca="false">p1!X30+FF21</f>
        <v>0</v>
      </c>
      <c r="W21" s="178" t="n">
        <f aca="false">p1!S30+FP21</f>
        <v>0</v>
      </c>
      <c r="X21" s="178" t="n">
        <f aca="false">p1!T30+FK21</f>
        <v>55.04</v>
      </c>
      <c r="Y21" s="178"/>
      <c r="Z21" s="178"/>
      <c r="AA21" s="178"/>
      <c r="AB21" s="178"/>
      <c r="AC21" s="178"/>
      <c r="AD21" s="179"/>
      <c r="AE21" s="180" t="n">
        <f aca="false">SUM(N21:AD21)</f>
        <v>60.54</v>
      </c>
      <c r="AF21" s="32"/>
      <c r="AG21" s="180" t="n">
        <f aca="false">GE21+p1!B30</f>
        <v>0</v>
      </c>
      <c r="AH21" s="18"/>
      <c r="AI21" s="180" t="n">
        <f aca="false">p1!AB30+BQ21</f>
        <v>-6.43</v>
      </c>
      <c r="AJ21" s="32"/>
      <c r="AK21" s="182" t="n">
        <v>37135</v>
      </c>
      <c r="AL21" s="143"/>
      <c r="AM21" s="167" t="n">
        <f aca="false">+B21+C21+D21</f>
        <v>0</v>
      </c>
      <c r="AN21" s="148"/>
      <c r="AO21" s="167" t="n">
        <f aca="false">E21+F21+O21</f>
        <v>34.09</v>
      </c>
      <c r="AP21" s="148"/>
      <c r="AQ21" s="184" t="n">
        <f aca="false">+G21+H21+N21</f>
        <v>40.89</v>
      </c>
      <c r="AR21" s="148"/>
      <c r="AS21" s="185" t="n">
        <f aca="false">+I21+J21</f>
        <v>-97.39</v>
      </c>
      <c r="AT21" s="148"/>
      <c r="AU21" s="167" t="n">
        <f aca="false">K21+P21</f>
        <v>-39.69</v>
      </c>
      <c r="AV21" s="148"/>
      <c r="AW21" s="167" t="n">
        <f aca="false">AO21+AQ21+AS21+AU21</f>
        <v>-62.1</v>
      </c>
      <c r="AX21" s="148"/>
      <c r="AY21" s="0"/>
      <c r="AZ21" s="149"/>
      <c r="BA21" s="169" t="n">
        <f aca="false">Q21+R21+S21</f>
        <v>41.28</v>
      </c>
      <c r="BB21" s="151"/>
      <c r="BC21" s="169" t="n">
        <f aca="false">T21+U21</f>
        <v>0</v>
      </c>
      <c r="BD21" s="151"/>
      <c r="BE21" s="169" t="n">
        <f aca="false">SUM(V21:Y21)</f>
        <v>55.04</v>
      </c>
      <c r="BF21" s="151"/>
      <c r="BG21" s="169" t="n">
        <f aca="false">SUM(AB21:AD21)</f>
        <v>0</v>
      </c>
      <c r="BH21" s="170"/>
      <c r="BI21" s="154"/>
      <c r="BJ21" s="56"/>
      <c r="BK21" s="171" t="n">
        <f aca="false">+AE21+L21</f>
        <v>34.22</v>
      </c>
      <c r="BL21" s="207"/>
      <c r="BM21" s="32"/>
      <c r="BN21" s="32"/>
      <c r="BO21" s="32"/>
      <c r="BP21" s="172" t="n">
        <f aca="false">$A21</f>
        <v>37135</v>
      </c>
      <c r="BQ21" s="173" t="n">
        <f aca="false">SUM(BR21:BW21)</f>
        <v>0</v>
      </c>
      <c r="BR21" s="173"/>
      <c r="BS21" s="173"/>
      <c r="BT21" s="173"/>
      <c r="BU21" s="173"/>
      <c r="BV21" s="173"/>
      <c r="BW21" s="173"/>
      <c r="BY21" s="81" t="n">
        <f aca="false">m1!BK23</f>
        <v>0.916487311924631</v>
      </c>
      <c r="BZ21" s="174" t="n">
        <f aca="false">CN21+CY21+EU21+FF21+FA21+DD21+DN21+DS21+FP21+FU21+EE21+EJ21+EO21+DX21+FZ21</f>
        <v>0</v>
      </c>
      <c r="CA21" s="175"/>
      <c r="CB21" s="175" t="n">
        <f aca="false">IF(CB$2&lt;=$A21,IF(CB$3&gt;=$A21,(CB$4),0),0)*($A22-$A21)/10000*$BY21</f>
        <v>0</v>
      </c>
      <c r="CC21" s="0"/>
      <c r="CD21" s="91" t="n">
        <f aca="false">$A21</f>
        <v>37135</v>
      </c>
      <c r="CE21" s="175" t="n">
        <f aca="false">IF(CE$2&lt;=$A21,IF(CE$3&gt;=$A21,(CE$4),0),0)*($A22-$A21)/10000*$BY21</f>
        <v>0</v>
      </c>
      <c r="CF21" s="175" t="n">
        <f aca="false">IF(CF$2&lt;=$A21,IF(CF$3&gt;=$A21,(CF$4),0),0)*($A22-$A21)/10000*$BY21</f>
        <v>0</v>
      </c>
      <c r="CG21" s="175" t="n">
        <f aca="false">IF(CG$2&lt;=$A21,IF(CG$3&gt;=$A21,(CG$4),0),0)*($A22-$A21)/10000*$BY21</f>
        <v>0</v>
      </c>
      <c r="CH21" s="175" t="n">
        <f aca="false">IF(CH$2&lt;=$A21,IF(CH$3&gt;=$A21,(CH$4),0),0)*($A22-$A21)/10000*$BY21</f>
        <v>0</v>
      </c>
      <c r="CI21" s="175" t="n">
        <f aca="false">IF(CI$2&lt;=$A21,IF(CI$3&gt;=$A21,(CI$4),0),0)*($A22-$A21)/10000*$BY21</f>
        <v>0</v>
      </c>
      <c r="CJ21" s="175" t="n">
        <f aca="false">IF(CJ$2&lt;=$A21,IF(CJ$3&gt;=$A21,(CJ$4),0),0)*($A22-$A21)/10000*$BY21</f>
        <v>0</v>
      </c>
      <c r="CK21" s="175" t="n">
        <f aca="false">IF(CK$2&lt;=$A21,IF(CK$3&gt;=$A21,(CK$4),0),0)*($A22-$A21)/10000*$BY21</f>
        <v>0</v>
      </c>
      <c r="CL21" s="175" t="n">
        <f aca="false">IF(CL$2&lt;=$A21,IF(CL$3&gt;=$A21,(CL$4),0),0)*($A22-$A21)/10000*$BY21</f>
        <v>0</v>
      </c>
      <c r="CM21" s="175" t="n">
        <f aca="false">IF(CM$2&lt;=$A21,IF(CM$3&gt;=$A21,(CM$4),0),0)*($A22-$A21)/10000*$BY21</f>
        <v>0</v>
      </c>
      <c r="CN21" s="175" t="n">
        <f aca="false">SUM(CE21:CM21)</f>
        <v>0</v>
      </c>
      <c r="CO21" s="0"/>
      <c r="CP21" s="91" t="n">
        <f aca="false">$A21</f>
        <v>37135</v>
      </c>
      <c r="CQ21" s="175" t="n">
        <f aca="false">IF(CQ$2&lt;=$A21,IF(CQ$3&gt;=$A21,(CQ$4),0),0)*($A22-$A21)/10000*$BY21</f>
        <v>0</v>
      </c>
      <c r="CR21" s="175" t="n">
        <f aca="false">IF(CR$2&lt;=$A21,IF(CR$3&gt;=$A21,(CR$4),0),0)*($A22-$A21)/10000*$BY21</f>
        <v>0</v>
      </c>
      <c r="CS21" s="175" t="n">
        <f aca="false">IF(CS$2&lt;=$A21,IF(CS$3&gt;=$A21,(CS$4),0),0)*($A22-$A21)/10000*$BY21</f>
        <v>0</v>
      </c>
      <c r="CT21" s="175" t="n">
        <f aca="false">IF(CT$2&lt;=$A21,IF(CT$3&gt;=$A21,(CT$4),0),0)*($A22-$A21)/10000*$BY21</f>
        <v>0</v>
      </c>
      <c r="CU21" s="175" t="n">
        <f aca="false">IF(CU$2&lt;=$A21,IF(CU$3&gt;=$A21,(CU$4),0),0)*($A22-$A21)/10000*$BY21</f>
        <v>0</v>
      </c>
      <c r="CV21" s="175" t="n">
        <f aca="false">IF(CV$2&lt;=$A21,IF(CV$3&gt;=$A21,(CV$4),0),0)*($A22-$A21)/10000*$BY21</f>
        <v>0</v>
      </c>
      <c r="CW21" s="175" t="n">
        <f aca="false">IF(CW$2&lt;=$A21,IF(CW$3&gt;=$A21,(CW$4),0),0)*($A22-$A21)/10000*$BY21</f>
        <v>0</v>
      </c>
      <c r="CX21" s="175" t="n">
        <f aca="false">IF(CX$2&lt;=$A21,IF(CX$3&gt;=$A21,(CX$4),0),0)*($A22-$A21)/10000*$BY21</f>
        <v>0</v>
      </c>
      <c r="CY21" s="175" t="n">
        <f aca="false">SUM(CQ21:CX21)</f>
        <v>0</v>
      </c>
      <c r="DA21" s="91" t="n">
        <f aca="false">$A21</f>
        <v>37135</v>
      </c>
      <c r="DB21" s="175" t="n">
        <f aca="false">IF(DB$2&lt;=$A21,IF(DB$3&gt;=$A21,(DB$4),0),0)*($A22-$A21)/10000*$BY21</f>
        <v>0</v>
      </c>
      <c r="DC21" s="175" t="n">
        <f aca="false">IF(DC$2&lt;=$A21,IF(DC$3&gt;=$A21,(DC$4),0),0)*($A22-$A21)/10000*$BY21</f>
        <v>0</v>
      </c>
      <c r="DD21" s="175" t="n">
        <f aca="false">SUM(DB21:DC21)</f>
        <v>0</v>
      </c>
      <c r="DE21" s="0"/>
      <c r="DF21" s="91" t="n">
        <f aca="false">$A21</f>
        <v>37135</v>
      </c>
      <c r="DG21" s="175" t="n">
        <f aca="false">IF(DG$2&lt;=$A21,IF(DG$3&gt;=$A21,(DG$4),0),0)*($A22-$A21)/10000*$BY21</f>
        <v>0</v>
      </c>
      <c r="DH21" s="175" t="n">
        <f aca="false">IF(DH$2&lt;=$A21,IF(DH$3&gt;=$A21,(DH$4),0),0)*($A22-$A21)/10000*$BY21</f>
        <v>0</v>
      </c>
      <c r="DI21" s="175" t="n">
        <f aca="false">SUM(DG21:DH21)</f>
        <v>0</v>
      </c>
      <c r="DK21" s="91" t="n">
        <f aca="false">$A21</f>
        <v>37135</v>
      </c>
      <c r="DL21" s="175" t="n">
        <f aca="false">IF(DL$2&lt;=$A21,IF(DL$3&gt;=$A21,(DL$4),0),0)*($A22-$A21)/10000*$BY21</f>
        <v>0</v>
      </c>
      <c r="DM21" s="175" t="n">
        <f aca="false">IF(DM$2&lt;=$A21,IF(DM$3&gt;=$A21,(DM$4),0),0)*($A22-$A21)/10000*$BY21</f>
        <v>0</v>
      </c>
      <c r="DN21" s="175" t="n">
        <f aca="false">SUM(DL21:DM21)</f>
        <v>0</v>
      </c>
      <c r="DO21" s="0"/>
      <c r="DP21" s="91" t="n">
        <f aca="false">$A21</f>
        <v>37135</v>
      </c>
      <c r="DQ21" s="175" t="n">
        <f aca="false">IF(DQ$2&lt;=$A21,IF(DQ$3&gt;=$A21,(DQ$4),0),0)*($A22-$A21)/10000*$BY21</f>
        <v>0</v>
      </c>
      <c r="DR21" s="175" t="n">
        <f aca="false">IF(DR$2&lt;=$A21,IF(DR$3&gt;=$A21,(DR$4),0),0)*($A22-$A21)/10000*$BY21</f>
        <v>0</v>
      </c>
      <c r="DS21" s="175" t="n">
        <f aca="false">SUM(DQ21:DR21)</f>
        <v>0</v>
      </c>
      <c r="DT21" s="175"/>
      <c r="DU21" s="91" t="n">
        <f aca="false">$A21</f>
        <v>37135</v>
      </c>
      <c r="DV21" s="175" t="n">
        <f aca="false">IF(DV$2&lt;=$A21,IF(DV$3&gt;=$A21,(DV$4),0),0)*($A22-$A21)/10000*$BY21</f>
        <v>0</v>
      </c>
      <c r="DW21" s="175" t="n">
        <f aca="false">IF(DW$2&lt;=$A21,IF(DW$3&gt;=$A21,(DW$4),0),0)*($A22-$A21)/10000*$BY21</f>
        <v>0</v>
      </c>
      <c r="DX21" s="175" t="n">
        <f aca="false">SUM(DV21:DW21)</f>
        <v>0</v>
      </c>
      <c r="DY21" s="175"/>
      <c r="DZ21" s="91" t="n">
        <f aca="false">$A21</f>
        <v>37135</v>
      </c>
      <c r="EA21" s="175" t="n">
        <f aca="false">IF(EA$2&lt;=$A21,IF(EA$3&gt;=$A21,(EA$4),0),0)*($A22-$A21)/10000*$BY21</f>
        <v>0</v>
      </c>
      <c r="EB21" s="175" t="n">
        <f aca="false">IF(EB$2&lt;=$A21,IF(EB$3&gt;=$A21,(EB$4),0),0)*($A22-$A21)/10000*$BY21</f>
        <v>0</v>
      </c>
      <c r="EC21" s="175" t="n">
        <f aca="false">IF(EC$2&lt;=$A21,IF(EC$3&gt;=$A21,(EC$4),0),0)*($A22-$A21)/10000*$BY21</f>
        <v>0</v>
      </c>
      <c r="ED21" s="175" t="n">
        <f aca="false">IF(ED$2&lt;=$A21,IF(ED$3&gt;=$A21,(ED$4),0),0)*($A22-$A21)/10000*$BY21</f>
        <v>0</v>
      </c>
      <c r="EE21" s="175" t="n">
        <f aca="false">SUM(EA21:ED21)</f>
        <v>0</v>
      </c>
      <c r="EF21" s="0"/>
      <c r="EG21" s="91" t="n">
        <f aca="false">$A21</f>
        <v>37135</v>
      </c>
      <c r="EH21" s="175" t="n">
        <f aca="false">IF(EH$2&lt;=$A21,IF(EH$3&gt;=$A21,(EH$4),0),0)*($A22-$A21)/10000*$BY21</f>
        <v>0</v>
      </c>
      <c r="EI21" s="175" t="n">
        <f aca="false">IF(EI$2&lt;=$A21,IF(EI$3&gt;=$A21,(EI$4),0),0)*($A22-$A21)/10000*$BY21</f>
        <v>0</v>
      </c>
      <c r="EJ21" s="175" t="n">
        <f aca="false">SUM(EH21:EI21)</f>
        <v>0</v>
      </c>
      <c r="EK21" s="0"/>
      <c r="EL21" s="91" t="n">
        <f aca="false">$A21</f>
        <v>37135</v>
      </c>
      <c r="EM21" s="175" t="n">
        <f aca="false">IF(EM$2&lt;=$A21,IF(EM$3&gt;=$A21,(EM$4),0),0)*($A22-$A21)/10000*$BY21</f>
        <v>0</v>
      </c>
      <c r="EN21" s="175" t="n">
        <f aca="false">IF(EN$2&lt;=$A21,IF(EN$3&gt;=$A21,(EN$4),0),0)*($A22-$A21)/10000*$BY21</f>
        <v>0</v>
      </c>
      <c r="EO21" s="175" t="n">
        <f aca="false">SUM(EM21:EN21)</f>
        <v>0</v>
      </c>
      <c r="EP21" s="175"/>
      <c r="EQ21" s="91" t="n">
        <f aca="false">$A21</f>
        <v>37135</v>
      </c>
      <c r="ER21" s="175" t="n">
        <f aca="false">IF(ER$2&lt;=$A21,IF(ER$3&gt;=$A21,(ER$4),0),0)*($A22-$A21)/10000*$BY21</f>
        <v>0</v>
      </c>
      <c r="ES21" s="175" t="n">
        <f aca="false">IF(ES$2&lt;=$A21,IF(ES$3&gt;=$A21,(ES$4),0),0)*($A22-$A21)/10000*$BY21</f>
        <v>0</v>
      </c>
      <c r="ET21" s="175" t="n">
        <f aca="false">IF(ET$2&lt;=$A21,IF(ET$3&gt;=$A21,(ET$4),0),0)*($A22-$A21)/10000*$BY21</f>
        <v>0</v>
      </c>
      <c r="EU21" s="175" t="n">
        <f aca="false">SUM(ER21:ET21)</f>
        <v>0</v>
      </c>
      <c r="EV21" s="0"/>
      <c r="EW21" s="91" t="n">
        <f aca="false">$A21</f>
        <v>37135</v>
      </c>
      <c r="EX21" s="175" t="n">
        <f aca="false">IF(EX$2&lt;=$A21,IF(EX$3&gt;=$A21,(EX$4),0),0)*($A22-$A21)/10000*$BY21</f>
        <v>0</v>
      </c>
      <c r="EY21" s="175" t="n">
        <f aca="false">IF(EY$2&lt;=$A21,IF(EY$3&gt;=$A21,(EY$4),0),0)*($A22-$A21)/10000*$BY21</f>
        <v>0</v>
      </c>
      <c r="EZ21" s="175" t="n">
        <f aca="false">IF(EZ$2&lt;=$A21,IF(EZ$3&gt;=$A21,(EZ$4),0),0)*($A22-$A21)/10000*$BY21</f>
        <v>0</v>
      </c>
      <c r="FA21" s="175" t="n">
        <f aca="false">SUM(EX21:EZ21)</f>
        <v>0</v>
      </c>
      <c r="FB21" s="0"/>
      <c r="FC21" s="91" t="n">
        <f aca="false">$A21</f>
        <v>37135</v>
      </c>
      <c r="FD21" s="175" t="n">
        <f aca="false">IF(FD$2&lt;=$A21,IF(FD$3&gt;=$A21,(FD$4),0),0)*($A22-$A21)/10000*$BY21</f>
        <v>0</v>
      </c>
      <c r="FE21" s="175" t="n">
        <f aca="false">IF(FE$2&lt;=$A21,IF(FE$3&gt;=$A21,(FE$4),0),0)*($A22-$A21)/10000*$BY21</f>
        <v>0</v>
      </c>
      <c r="FF21" s="175" t="n">
        <f aca="false">SUM(FD21:FE21)</f>
        <v>0</v>
      </c>
      <c r="FH21" s="91" t="n">
        <f aca="false">$A21</f>
        <v>37135</v>
      </c>
      <c r="FI21" s="175" t="n">
        <f aca="false">IF(FI$2&lt;=$A21,IF(FI$3&gt;=$A21,(FI$4),0),0)*($A22-$A21)/10000*$BY21</f>
        <v>0</v>
      </c>
      <c r="FJ21" s="175" t="n">
        <f aca="false">IF(FJ$2&lt;=$A21,IF(FJ$3&gt;=$A21,(FJ$4),0),0)*($A22-$A21)/10000*$BY21</f>
        <v>0</v>
      </c>
      <c r="FK21" s="175" t="n">
        <f aca="false">SUM(FI21:FJ21)</f>
        <v>0</v>
      </c>
      <c r="FL21" s="0"/>
      <c r="FM21" s="91" t="n">
        <f aca="false">$A21</f>
        <v>37135</v>
      </c>
      <c r="FN21" s="175" t="n">
        <f aca="false">IF(FN$2&lt;=$A21,IF(FN$3&gt;=$A21,(FN$4),0),0)*($A22-$A21)/10000*$BY21</f>
        <v>0</v>
      </c>
      <c r="FO21" s="175" t="n">
        <f aca="false">IF(FO$2&lt;=$A21,IF(FO$3&gt;=$A21,(FO$4),0),0)*($A22-$A21)/10000*$BY21</f>
        <v>0</v>
      </c>
      <c r="FP21" s="175" t="n">
        <f aca="false">SUM(FN21:FO21)</f>
        <v>0</v>
      </c>
      <c r="FQ21" s="0"/>
      <c r="FR21" s="91" t="n">
        <f aca="false">$A21</f>
        <v>37135</v>
      </c>
      <c r="FS21" s="175" t="n">
        <f aca="false">IF(FS$2&lt;=$A21,IF(FS$3&gt;=$A21,(FS$4),0),0)*($A22-$A21)/10000*$BY21</f>
        <v>0</v>
      </c>
      <c r="FT21" s="175" t="n">
        <f aca="false">IF(FT$2&lt;=$A21,IF(FT$3&gt;=$A21,(FT$4),0),0)*($A22-$A21)/10000*$BY21</f>
        <v>0</v>
      </c>
      <c r="FU21" s="175" t="n">
        <f aca="false">SUM(FS21:FT21)</f>
        <v>0</v>
      </c>
      <c r="FV21" s="0"/>
      <c r="FW21" s="91" t="n">
        <f aca="false">$A21</f>
        <v>37135</v>
      </c>
      <c r="FX21" s="175" t="n">
        <f aca="false">IF(FX$2&lt;=$A21,IF(FX$3&gt;=$A21,(FX$4),0),0)*($A22-$A21)/10000*$BY21</f>
        <v>0</v>
      </c>
      <c r="FY21" s="175" t="n">
        <f aca="false">IF(FY$2&lt;=$A21,IF(FY$3&gt;=$A21,(FY$4),0),0)*($A22-$A21)/10000*$BY21</f>
        <v>0</v>
      </c>
      <c r="FZ21" s="175" t="n">
        <f aca="false">SUM(FX21:FY21)</f>
        <v>0</v>
      </c>
      <c r="GB21" s="91" t="n">
        <f aca="false">$A21</f>
        <v>37135</v>
      </c>
      <c r="GC21" s="175" t="n">
        <f aca="false">IF(GC$2&lt;=$A21,IF(GC$3&gt;=$A21,(GC$4),0),0)*($A22-$A21)/10000*$BY21</f>
        <v>0</v>
      </c>
      <c r="GD21" s="175" t="n">
        <f aca="false">IF(GD$2&lt;=$A21,IF(GD$3&gt;=$A21,(GD$4),0),0)*($A22-$A21)/10000*$BY21</f>
        <v>0</v>
      </c>
      <c r="GE21" s="175" t="n">
        <f aca="false">SUM(GC21:GD21)</f>
        <v>0</v>
      </c>
      <c r="GG21" s="208"/>
      <c r="GH21" s="209"/>
      <c r="GI21" s="210"/>
      <c r="GK21" s="0"/>
    </row>
    <row r="22" customFormat="false" ht="15" hidden="false" customHeight="true" outlineLevel="0" collapsed="false">
      <c r="A22" s="190" t="n">
        <v>37165</v>
      </c>
      <c r="B22" s="177" t="n">
        <f aca="false">p1!F31</f>
        <v>0</v>
      </c>
      <c r="C22" s="178" t="n">
        <f aca="false">+p1!C31</f>
        <v>0</v>
      </c>
      <c r="D22" s="179" t="n">
        <f aca="false">+p1!G31</f>
        <v>0</v>
      </c>
      <c r="E22" s="191" t="n">
        <f aca="false">p1!L31+DX22</f>
        <v>0</v>
      </c>
      <c r="F22" s="191" t="n">
        <f aca="false">p1!E31+CN22</f>
        <v>34.81</v>
      </c>
      <c r="G22" s="191" t="n">
        <f aca="false">p1!I31+p1!K31+CY22</f>
        <v>42.41</v>
      </c>
      <c r="H22" s="191" t="n">
        <f aca="false">p1!D31+DN22</f>
        <v>-0.43</v>
      </c>
      <c r="I22" s="191" t="n">
        <f aca="false">p1!J31+p1!AH31+DD22</f>
        <v>-81.33</v>
      </c>
      <c r="J22" s="191" t="n">
        <f aca="false">p1!N31+DG22</f>
        <v>-18.7</v>
      </c>
      <c r="K22" s="191" t="n">
        <f aca="false">p1!M31+p1!H31+DS22</f>
        <v>-4.02</v>
      </c>
      <c r="L22" s="192" t="n">
        <f aca="false">SUM(E22:K22)</f>
        <v>-27.26</v>
      </c>
      <c r="M22" s="32"/>
      <c r="N22" s="193" t="n">
        <f aca="false">p1!P31+EJ22</f>
        <v>0</v>
      </c>
      <c r="O22" s="191" t="n">
        <f aca="false">p1!O31+EE22</f>
        <v>0</v>
      </c>
      <c r="P22" s="191" t="n">
        <f aca="false">p1!Q31+EO22</f>
        <v>-36.75</v>
      </c>
      <c r="Q22" s="191" t="n">
        <f aca="false">p1!AA31</f>
        <v>0</v>
      </c>
      <c r="R22" s="191" t="n">
        <f aca="false">p1!Y31</f>
        <v>0</v>
      </c>
      <c r="S22" s="191" t="n">
        <f aca="false">p1!Z31+EU22</f>
        <v>42.41</v>
      </c>
      <c r="T22" s="191" t="n">
        <f aca="false">p1!AC31+FA22</f>
        <v>0</v>
      </c>
      <c r="U22" s="191"/>
      <c r="V22" s="191" t="n">
        <f aca="false">p1!X31+FF22</f>
        <v>0</v>
      </c>
      <c r="W22" s="191" t="n">
        <f aca="false">p1!S31+FP22</f>
        <v>0</v>
      </c>
      <c r="X22" s="191" t="n">
        <f aca="false">p1!T31+FK22</f>
        <v>56.54</v>
      </c>
      <c r="Y22" s="191"/>
      <c r="Z22" s="191"/>
      <c r="AA22" s="191"/>
      <c r="AB22" s="191"/>
      <c r="AC22" s="191"/>
      <c r="AD22" s="216"/>
      <c r="AE22" s="192" t="n">
        <f aca="false">SUM(N22:AD22)</f>
        <v>62.2</v>
      </c>
      <c r="AF22" s="32"/>
      <c r="AG22" s="192" t="n">
        <f aca="false">GE22+p1!B31</f>
        <v>0</v>
      </c>
      <c r="AH22" s="18"/>
      <c r="AI22" s="192" t="n">
        <f aca="false">p1!AB31+BQ22</f>
        <v>-6.6</v>
      </c>
      <c r="AJ22" s="32"/>
      <c r="AK22" s="194" t="n">
        <v>37165</v>
      </c>
      <c r="AL22" s="143"/>
      <c r="AM22" s="167" t="n">
        <f aca="false">+B22+C22+D22</f>
        <v>0</v>
      </c>
      <c r="AN22" s="148"/>
      <c r="AO22" s="167" t="n">
        <f aca="false">E22+F22+O22</f>
        <v>34.81</v>
      </c>
      <c r="AP22" s="148"/>
      <c r="AQ22" s="184" t="n">
        <f aca="false">+G22+H22+N22</f>
        <v>41.98</v>
      </c>
      <c r="AR22" s="148"/>
      <c r="AS22" s="185" t="n">
        <f aca="false">+I22+J22</f>
        <v>-100.03</v>
      </c>
      <c r="AT22" s="148"/>
      <c r="AU22" s="167" t="n">
        <f aca="false">K22+P22</f>
        <v>-40.77</v>
      </c>
      <c r="AV22" s="148"/>
      <c r="AW22" s="167" t="n">
        <f aca="false">AO22+AQ22+AS22+AU22</f>
        <v>-64.01</v>
      </c>
      <c r="AX22" s="148"/>
      <c r="AY22" s="0"/>
      <c r="AZ22" s="149"/>
      <c r="BA22" s="195" t="n">
        <f aca="false">Q22+R22+S22</f>
        <v>42.41</v>
      </c>
      <c r="BB22" s="151"/>
      <c r="BC22" s="195" t="n">
        <f aca="false">T22+U22</f>
        <v>0</v>
      </c>
      <c r="BD22" s="151"/>
      <c r="BE22" s="195" t="n">
        <f aca="false">SUM(V22:Y22)</f>
        <v>56.54</v>
      </c>
      <c r="BF22" s="151"/>
      <c r="BG22" s="195" t="n">
        <f aca="false">SUM(AB22:AD22)</f>
        <v>0</v>
      </c>
      <c r="BH22" s="170"/>
      <c r="BI22" s="154"/>
      <c r="BJ22" s="56"/>
      <c r="BK22" s="196" t="n">
        <f aca="false">+AE22+L22</f>
        <v>34.94</v>
      </c>
      <c r="BL22" s="207"/>
      <c r="BM22" s="32"/>
      <c r="BN22" s="32"/>
      <c r="BO22" s="32"/>
      <c r="BP22" s="172" t="n">
        <f aca="false">$A22</f>
        <v>37165</v>
      </c>
      <c r="BQ22" s="173" t="n">
        <f aca="false">SUM(BR22:BW22)</f>
        <v>0</v>
      </c>
      <c r="BR22" s="173"/>
      <c r="BS22" s="173"/>
      <c r="BT22" s="173"/>
      <c r="BU22" s="173"/>
      <c r="BV22" s="173"/>
      <c r="BW22" s="173"/>
      <c r="BY22" s="81" t="n">
        <f aca="false">m1!BK24</f>
        <v>0.911008169162426</v>
      </c>
      <c r="BZ22" s="174" t="n">
        <f aca="false">CN22+CY22+EU22+FF22+FA22+DD22+DN22+DS22+FP22+FU22+EE22+EJ22+EO22+DX22+FZ22</f>
        <v>0</v>
      </c>
      <c r="CA22" s="175"/>
      <c r="CB22" s="175" t="n">
        <f aca="false">IF(CB$2&lt;=$A22,IF(CB$3&gt;=$A22,(CB$4),0),0)*($A23-$A22)/10000*$BY22</f>
        <v>0</v>
      </c>
      <c r="CC22" s="0"/>
      <c r="CD22" s="91" t="n">
        <f aca="false">$A22</f>
        <v>37165</v>
      </c>
      <c r="CE22" s="175" t="n">
        <f aca="false">IF(CE$2&lt;=$A22,IF(CE$3&gt;=$A22,(CE$4),0),0)*($A23-$A22)/10000*$BY22</f>
        <v>0</v>
      </c>
      <c r="CF22" s="175" t="n">
        <f aca="false">IF(CF$2&lt;=$A22,IF(CF$3&gt;=$A22,(CF$4),0),0)*($A23-$A22)/10000*$BY22</f>
        <v>0</v>
      </c>
      <c r="CG22" s="175" t="n">
        <f aca="false">IF(CG$2&lt;=$A22,IF(CG$3&gt;=$A22,(CG$4),0),0)*($A23-$A22)/10000*$BY22</f>
        <v>0</v>
      </c>
      <c r="CH22" s="175" t="n">
        <f aca="false">IF(CH$2&lt;=$A22,IF(CH$3&gt;=$A22,(CH$4),0),0)*($A23-$A22)/10000*$BY22</f>
        <v>0</v>
      </c>
      <c r="CI22" s="175" t="n">
        <f aca="false">IF(CI$2&lt;=$A22,IF(CI$3&gt;=$A22,(CI$4),0),0)*($A23-$A22)/10000*$BY22</f>
        <v>0</v>
      </c>
      <c r="CJ22" s="175" t="n">
        <f aca="false">IF(CJ$2&lt;=$A22,IF(CJ$3&gt;=$A22,(CJ$4),0),0)*($A23-$A22)/10000*$BY22</f>
        <v>0</v>
      </c>
      <c r="CK22" s="175" t="n">
        <f aca="false">IF(CK$2&lt;=$A22,IF(CK$3&gt;=$A22,(CK$4),0),0)*($A23-$A22)/10000*$BY22</f>
        <v>0</v>
      </c>
      <c r="CL22" s="175" t="n">
        <f aca="false">IF(CL$2&lt;=$A22,IF(CL$3&gt;=$A22,(CL$4),0),0)*($A23-$A22)/10000*$BY22</f>
        <v>0</v>
      </c>
      <c r="CM22" s="175" t="n">
        <f aca="false">IF(CM$2&lt;=$A22,IF(CM$3&gt;=$A22,(CM$4),0),0)*($A23-$A22)/10000*$BY22</f>
        <v>0</v>
      </c>
      <c r="CN22" s="175" t="n">
        <f aca="false">SUM(CE22:CM22)</f>
        <v>0</v>
      </c>
      <c r="CO22" s="0"/>
      <c r="CP22" s="91" t="n">
        <f aca="false">$A22</f>
        <v>37165</v>
      </c>
      <c r="CQ22" s="175" t="n">
        <f aca="false">IF(CQ$2&lt;=$A22,IF(CQ$3&gt;=$A22,(CQ$4),0),0)*($A23-$A22)/10000*$BY22</f>
        <v>0</v>
      </c>
      <c r="CR22" s="175" t="n">
        <f aca="false">IF(CR$2&lt;=$A22,IF(CR$3&gt;=$A22,(CR$4),0),0)*($A23-$A22)/10000*$BY22</f>
        <v>0</v>
      </c>
      <c r="CS22" s="175" t="n">
        <f aca="false">IF(CS$2&lt;=$A22,IF(CS$3&gt;=$A22,(CS$4),0),0)*($A23-$A22)/10000*$BY22</f>
        <v>0</v>
      </c>
      <c r="CT22" s="175" t="n">
        <f aca="false">IF(CT$2&lt;=$A22,IF(CT$3&gt;=$A22,(CT$4),0),0)*($A23-$A22)/10000*$BY22</f>
        <v>0</v>
      </c>
      <c r="CU22" s="175" t="n">
        <f aca="false">IF(CU$2&lt;=$A22,IF(CU$3&gt;=$A22,(CU$4),0),0)*($A23-$A22)/10000*$BY22</f>
        <v>0</v>
      </c>
      <c r="CV22" s="175" t="n">
        <f aca="false">IF(CV$2&lt;=$A22,IF(CV$3&gt;=$A22,(CV$4),0),0)*($A23-$A22)/10000*$BY22</f>
        <v>0</v>
      </c>
      <c r="CW22" s="175" t="n">
        <f aca="false">IF(CW$2&lt;=$A22,IF(CW$3&gt;=$A22,(CW$4),0),0)*($A23-$A22)/10000*$BY22</f>
        <v>0</v>
      </c>
      <c r="CX22" s="175" t="n">
        <f aca="false">IF(CX$2&lt;=$A22,IF(CX$3&gt;=$A22,(CX$4),0),0)*($A23-$A22)/10000*$BY22</f>
        <v>0</v>
      </c>
      <c r="CY22" s="175" t="n">
        <f aca="false">SUM(CQ22:CX22)</f>
        <v>0</v>
      </c>
      <c r="DA22" s="91" t="n">
        <f aca="false">$A22</f>
        <v>37165</v>
      </c>
      <c r="DB22" s="175" t="n">
        <f aca="false">IF(DB$2&lt;=$A22,IF(DB$3&gt;=$A22,(DB$4),0),0)*($A23-$A22)/10000*$BY22</f>
        <v>0</v>
      </c>
      <c r="DC22" s="175" t="n">
        <f aca="false">IF(DC$2&lt;=$A22,IF(DC$3&gt;=$A22,(DC$4),0),0)*($A23-$A22)/10000*$BY22</f>
        <v>0</v>
      </c>
      <c r="DD22" s="175" t="n">
        <f aca="false">SUM(DB22:DC22)</f>
        <v>0</v>
      </c>
      <c r="DE22" s="0"/>
      <c r="DF22" s="91" t="n">
        <f aca="false">$A22</f>
        <v>37165</v>
      </c>
      <c r="DG22" s="175" t="n">
        <f aca="false">IF(DG$2&lt;=$A22,IF(DG$3&gt;=$A22,(DG$4),0),0)*($A23-$A22)/10000*$BY22</f>
        <v>0</v>
      </c>
      <c r="DH22" s="175" t="n">
        <f aca="false">IF(DH$2&lt;=$A22,IF(DH$3&gt;=$A22,(DH$4),0),0)*($A23-$A22)/10000*$BY22</f>
        <v>0</v>
      </c>
      <c r="DI22" s="175" t="n">
        <f aca="false">SUM(DG22:DH22)</f>
        <v>0</v>
      </c>
      <c r="DK22" s="91" t="n">
        <f aca="false">$A22</f>
        <v>37165</v>
      </c>
      <c r="DL22" s="175" t="n">
        <f aca="false">IF(DL$2&lt;=$A22,IF(DL$3&gt;=$A22,(DL$4),0),0)*($A23-$A22)/10000*$BY22</f>
        <v>0</v>
      </c>
      <c r="DM22" s="175" t="n">
        <f aca="false">IF(DM$2&lt;=$A22,IF(DM$3&gt;=$A22,(DM$4),0),0)*($A23-$A22)/10000*$BY22</f>
        <v>0</v>
      </c>
      <c r="DN22" s="175" t="n">
        <f aca="false">SUM(DL22:DM22)</f>
        <v>0</v>
      </c>
      <c r="DO22" s="0"/>
      <c r="DP22" s="91" t="n">
        <f aca="false">$A22</f>
        <v>37165</v>
      </c>
      <c r="DQ22" s="175" t="n">
        <f aca="false">IF(DQ$2&lt;=$A22,IF(DQ$3&gt;=$A22,(DQ$4),0),0)*($A23-$A22)/10000*$BY22</f>
        <v>0</v>
      </c>
      <c r="DR22" s="175" t="n">
        <f aca="false">IF(DR$2&lt;=$A22,IF(DR$3&gt;=$A22,(DR$4),0),0)*($A23-$A22)/10000*$BY22</f>
        <v>0</v>
      </c>
      <c r="DS22" s="175" t="n">
        <f aca="false">SUM(DQ22:DR22)</f>
        <v>0</v>
      </c>
      <c r="DT22" s="175"/>
      <c r="DU22" s="91" t="n">
        <f aca="false">$A22</f>
        <v>37165</v>
      </c>
      <c r="DV22" s="175" t="n">
        <f aca="false">IF(DV$2&lt;=$A22,IF(DV$3&gt;=$A22,(DV$4),0),0)*($A23-$A22)/10000*$BY22</f>
        <v>0</v>
      </c>
      <c r="DW22" s="175" t="n">
        <f aca="false">IF(DW$2&lt;=$A22,IF(DW$3&gt;=$A22,(DW$4),0),0)*($A23-$A22)/10000*$BY22</f>
        <v>0</v>
      </c>
      <c r="DX22" s="175" t="n">
        <f aca="false">SUM(DV22:DW22)</f>
        <v>0</v>
      </c>
      <c r="DY22" s="175"/>
      <c r="DZ22" s="91" t="n">
        <f aca="false">$A22</f>
        <v>37165</v>
      </c>
      <c r="EA22" s="175" t="n">
        <f aca="false">IF(EA$2&lt;=$A22,IF(EA$3&gt;=$A22,(EA$4),0),0)*($A23-$A22)/10000*$BY22</f>
        <v>0</v>
      </c>
      <c r="EB22" s="175" t="n">
        <f aca="false">IF(EB$2&lt;=$A22,IF(EB$3&gt;=$A22,(EB$4),0),0)*($A23-$A22)/10000*$BY22</f>
        <v>0</v>
      </c>
      <c r="EC22" s="175" t="n">
        <f aca="false">IF(EC$2&lt;=$A22,IF(EC$3&gt;=$A22,(EC$4),0),0)*($A23-$A22)/10000*$BY22</f>
        <v>0</v>
      </c>
      <c r="ED22" s="175" t="n">
        <f aca="false">IF(ED$2&lt;=$A22,IF(ED$3&gt;=$A22,(ED$4),0),0)*($A23-$A22)/10000*$BY22</f>
        <v>0</v>
      </c>
      <c r="EE22" s="175" t="n">
        <f aca="false">SUM(EA22:ED22)</f>
        <v>0</v>
      </c>
      <c r="EF22" s="0"/>
      <c r="EG22" s="91" t="n">
        <f aca="false">$A22</f>
        <v>37165</v>
      </c>
      <c r="EH22" s="175" t="n">
        <f aca="false">IF(EH$2&lt;=$A22,IF(EH$3&gt;=$A22,(EH$4),0),0)*($A23-$A22)/10000*$BY22</f>
        <v>0</v>
      </c>
      <c r="EI22" s="175" t="n">
        <f aca="false">IF(EI$2&lt;=$A22,IF(EI$3&gt;=$A22,(EI$4),0),0)*($A23-$A22)/10000*$BY22</f>
        <v>0</v>
      </c>
      <c r="EJ22" s="175" t="n">
        <f aca="false">SUM(EH22:EI22)</f>
        <v>0</v>
      </c>
      <c r="EK22" s="0"/>
      <c r="EL22" s="91" t="n">
        <f aca="false">$A22</f>
        <v>37165</v>
      </c>
      <c r="EM22" s="175" t="n">
        <f aca="false">IF(EM$2&lt;=$A22,IF(EM$3&gt;=$A22,(EM$4),0),0)*($A23-$A22)/10000*$BY22</f>
        <v>0</v>
      </c>
      <c r="EN22" s="175" t="n">
        <f aca="false">IF(EN$2&lt;=$A22,IF(EN$3&gt;=$A22,(EN$4),0),0)*($A23-$A22)/10000*$BY22</f>
        <v>0</v>
      </c>
      <c r="EO22" s="175" t="n">
        <f aca="false">SUM(EM22:EN22)</f>
        <v>0</v>
      </c>
      <c r="EP22" s="175"/>
      <c r="EQ22" s="91" t="n">
        <f aca="false">$A22</f>
        <v>37165</v>
      </c>
      <c r="ER22" s="175" t="n">
        <f aca="false">IF(ER$2&lt;=$A22,IF(ER$3&gt;=$A22,(ER$4),0),0)*($A23-$A22)/10000*$BY22</f>
        <v>0</v>
      </c>
      <c r="ES22" s="175" t="n">
        <f aca="false">IF(ES$2&lt;=$A22,IF(ES$3&gt;=$A22,(ES$4),0),0)*($A23-$A22)/10000*$BY22</f>
        <v>0</v>
      </c>
      <c r="ET22" s="175" t="n">
        <f aca="false">IF(ET$2&lt;=$A22,IF(ET$3&gt;=$A22,(ET$4),0),0)*($A23-$A22)/10000*$BY22</f>
        <v>0</v>
      </c>
      <c r="EU22" s="175" t="n">
        <f aca="false">SUM(ER22:ET22)</f>
        <v>0</v>
      </c>
      <c r="EV22" s="0"/>
      <c r="EW22" s="91" t="n">
        <f aca="false">$A22</f>
        <v>37165</v>
      </c>
      <c r="EX22" s="175" t="n">
        <f aca="false">IF(EX$2&lt;=$A22,IF(EX$3&gt;=$A22,(EX$4),0),0)*($A23-$A22)/10000*$BY22</f>
        <v>0</v>
      </c>
      <c r="EY22" s="175" t="n">
        <f aca="false">IF(EY$2&lt;=$A22,IF(EY$3&gt;=$A22,(EY$4),0),0)*($A23-$A22)/10000*$BY22</f>
        <v>0</v>
      </c>
      <c r="EZ22" s="175" t="n">
        <f aca="false">IF(EZ$2&lt;=$A22,IF(EZ$3&gt;=$A22,(EZ$4),0),0)*($A23-$A22)/10000*$BY22</f>
        <v>0</v>
      </c>
      <c r="FA22" s="175" t="n">
        <f aca="false">SUM(EX22:EZ22)</f>
        <v>0</v>
      </c>
      <c r="FB22" s="0"/>
      <c r="FC22" s="91" t="n">
        <f aca="false">$A22</f>
        <v>37165</v>
      </c>
      <c r="FD22" s="175" t="n">
        <f aca="false">IF(FD$2&lt;=$A22,IF(FD$3&gt;=$A22,(FD$4),0),0)*($A23-$A22)/10000*$BY22</f>
        <v>0</v>
      </c>
      <c r="FE22" s="175" t="n">
        <f aca="false">IF(FE$2&lt;=$A22,IF(FE$3&gt;=$A22,(FE$4),0),0)*($A23-$A22)/10000*$BY22</f>
        <v>0</v>
      </c>
      <c r="FF22" s="175" t="n">
        <f aca="false">SUM(FD22:FE22)</f>
        <v>0</v>
      </c>
      <c r="FH22" s="91" t="n">
        <f aca="false">$A22</f>
        <v>37165</v>
      </c>
      <c r="FI22" s="175" t="n">
        <f aca="false">IF(FI$2&lt;=$A22,IF(FI$3&gt;=$A22,(FI$4),0),0)*($A23-$A22)/10000*$BY22</f>
        <v>0</v>
      </c>
      <c r="FJ22" s="175" t="n">
        <f aca="false">IF(FJ$2&lt;=$A22,IF(FJ$3&gt;=$A22,(FJ$4),0),0)*($A23-$A22)/10000*$BY22</f>
        <v>0</v>
      </c>
      <c r="FK22" s="175" t="n">
        <f aca="false">SUM(FI22:FJ22)</f>
        <v>0</v>
      </c>
      <c r="FL22" s="0"/>
      <c r="FM22" s="91" t="n">
        <f aca="false">$A22</f>
        <v>37165</v>
      </c>
      <c r="FN22" s="175" t="n">
        <f aca="false">IF(FN$2&lt;=$A22,IF(FN$3&gt;=$A22,(FN$4),0),0)*($A23-$A22)/10000*$BY22</f>
        <v>0</v>
      </c>
      <c r="FO22" s="175" t="n">
        <f aca="false">IF(FO$2&lt;=$A22,IF(FO$3&gt;=$A22,(FO$4),0),0)*($A23-$A22)/10000*$BY22</f>
        <v>0</v>
      </c>
      <c r="FP22" s="175" t="n">
        <f aca="false">SUM(FN22:FO22)</f>
        <v>0</v>
      </c>
      <c r="FQ22" s="0"/>
      <c r="FR22" s="91" t="n">
        <f aca="false">$A22</f>
        <v>37165</v>
      </c>
      <c r="FS22" s="175" t="n">
        <f aca="false">IF(FS$2&lt;=$A22,IF(FS$3&gt;=$A22,(FS$4),0),0)*($A23-$A22)/10000*$BY22</f>
        <v>0</v>
      </c>
      <c r="FT22" s="175" t="n">
        <f aca="false">IF(FT$2&lt;=$A22,IF(FT$3&gt;=$A22,(FT$4),0),0)*($A23-$A22)/10000*$BY22</f>
        <v>0</v>
      </c>
      <c r="FU22" s="175" t="n">
        <f aca="false">SUM(FS22:FT22)</f>
        <v>0</v>
      </c>
      <c r="FV22" s="0"/>
      <c r="FW22" s="91" t="n">
        <f aca="false">$A22</f>
        <v>37165</v>
      </c>
      <c r="FX22" s="175" t="n">
        <f aca="false">IF(FX$2&lt;=$A22,IF(FX$3&gt;=$A22,(FX$4),0),0)*($A23-$A22)/10000*$BY22</f>
        <v>0</v>
      </c>
      <c r="FY22" s="175" t="n">
        <f aca="false">IF(FY$2&lt;=$A22,IF(FY$3&gt;=$A22,(FY$4),0),0)*($A23-$A22)/10000*$BY22</f>
        <v>0</v>
      </c>
      <c r="FZ22" s="175" t="n">
        <f aca="false">SUM(FX22:FY22)</f>
        <v>0</v>
      </c>
      <c r="GB22" s="91" t="n">
        <f aca="false">$A22</f>
        <v>37165</v>
      </c>
      <c r="GC22" s="175" t="n">
        <f aca="false">IF(GC$2&lt;=$A22,IF(GC$3&gt;=$A22,(GC$4),0),0)*($A23-$A22)/10000*$BY22</f>
        <v>0</v>
      </c>
      <c r="GD22" s="175" t="n">
        <f aca="false">IF(GD$2&lt;=$A22,IF(GD$3&gt;=$A22,(GD$4),0),0)*($A23-$A22)/10000*$BY22</f>
        <v>0</v>
      </c>
      <c r="GE22" s="175" t="n">
        <f aca="false">SUM(GC22:GD22)</f>
        <v>0</v>
      </c>
      <c r="GG22" s="208"/>
      <c r="GH22" s="209"/>
      <c r="GI22" s="210"/>
      <c r="GK22" s="0"/>
    </row>
    <row r="23" customFormat="false" ht="15" hidden="false" customHeight="true" outlineLevel="0" collapsed="false">
      <c r="A23" s="161" t="n">
        <v>37196</v>
      </c>
      <c r="B23" s="162" t="n">
        <f aca="false">p1!F32</f>
        <v>0</v>
      </c>
      <c r="C23" s="163" t="n">
        <f aca="false">+p1!C32</f>
        <v>0</v>
      </c>
      <c r="D23" s="164" t="n">
        <f aca="false">+p1!G32</f>
        <v>0</v>
      </c>
      <c r="E23" s="163" t="n">
        <f aca="false">p1!L32+DX23</f>
        <v>0</v>
      </c>
      <c r="F23" s="163" t="n">
        <f aca="false">p1!E32+CN23</f>
        <v>76.55</v>
      </c>
      <c r="G23" s="163" t="n">
        <f aca="false">p1!I32+p1!K32+CY23</f>
        <v>-11.39</v>
      </c>
      <c r="H23" s="163" t="n">
        <f aca="false">p1!D32+DN23</f>
        <v>-0.25</v>
      </c>
      <c r="I23" s="163" t="n">
        <f aca="false">p1!J32+p1!AH32+DD23</f>
        <v>-65.68</v>
      </c>
      <c r="J23" s="163" t="n">
        <f aca="false">p1!N32+DG23</f>
        <v>-29.72</v>
      </c>
      <c r="K23" s="163" t="n">
        <f aca="false">p1!M32+p1!H32+DS23</f>
        <v>0</v>
      </c>
      <c r="L23" s="165" t="n">
        <f aca="false">SUM(E23:K23)</f>
        <v>-30.49</v>
      </c>
      <c r="M23" s="32"/>
      <c r="N23" s="162" t="n">
        <f aca="false">p1!P32+EJ23</f>
        <v>-6.34</v>
      </c>
      <c r="O23" s="163" t="n">
        <f aca="false">p1!O32+EE23</f>
        <v>-13.6</v>
      </c>
      <c r="P23" s="163" t="n">
        <f aca="false">p1!Q32+EO23</f>
        <v>-35.35</v>
      </c>
      <c r="Q23" s="163" t="n">
        <f aca="false">p1!AA32</f>
        <v>0</v>
      </c>
      <c r="R23" s="163" t="n">
        <f aca="false">p1!Y32</f>
        <v>0</v>
      </c>
      <c r="S23" s="163" t="n">
        <f aca="false">p1!Z32+EU23</f>
        <v>13.6</v>
      </c>
      <c r="T23" s="163" t="n">
        <f aca="false">p1!AC32+FA23</f>
        <v>13.6</v>
      </c>
      <c r="U23" s="163"/>
      <c r="V23" s="163" t="n">
        <f aca="false">p1!X32+FF23</f>
        <v>0</v>
      </c>
      <c r="W23" s="163"/>
      <c r="X23" s="163"/>
      <c r="Y23" s="163"/>
      <c r="Z23" s="163"/>
      <c r="AA23" s="163"/>
      <c r="AB23" s="163"/>
      <c r="AC23" s="163"/>
      <c r="AD23" s="164"/>
      <c r="AE23" s="206" t="n">
        <f aca="false">SUM(N23:AD23)</f>
        <v>-28.09</v>
      </c>
      <c r="AF23" s="32"/>
      <c r="AG23" s="165" t="n">
        <f aca="false">GE23+p1!B32</f>
        <v>0</v>
      </c>
      <c r="AH23" s="18"/>
      <c r="AI23" s="165" t="n">
        <f aca="false">p1!AB32+BQ23</f>
        <v>0</v>
      </c>
      <c r="AJ23" s="32"/>
      <c r="AK23" s="166" t="n">
        <v>37196</v>
      </c>
      <c r="AL23" s="143"/>
      <c r="AM23" s="197" t="n">
        <f aca="false">+B23+C23+D23</f>
        <v>0</v>
      </c>
      <c r="AN23" s="198" t="n">
        <f aca="false">+AN25+AN35</f>
        <v>0</v>
      </c>
      <c r="AO23" s="197" t="n">
        <f aca="false">E23+F23+O23</f>
        <v>62.95</v>
      </c>
      <c r="AP23" s="198" t="n">
        <f aca="false">+AP25+AP35</f>
        <v>439.01</v>
      </c>
      <c r="AQ23" s="199" t="n">
        <f aca="false">+G23+H23+N23</f>
        <v>-17.98</v>
      </c>
      <c r="AR23" s="198" t="n">
        <f aca="false">+AR25+AR35</f>
        <v>-529.88</v>
      </c>
      <c r="AS23" s="200" t="n">
        <f aca="false">+I23+J23</f>
        <v>-95.4</v>
      </c>
      <c r="AT23" s="198" t="n">
        <f aca="false">+AT25+AT35</f>
        <v>107.54</v>
      </c>
      <c r="AU23" s="197" t="n">
        <f aca="false">K23+P23</f>
        <v>-35.35</v>
      </c>
      <c r="AV23" s="198" t="n">
        <f aca="false">+AV25+AV35</f>
        <v>-339.48</v>
      </c>
      <c r="AW23" s="197" t="n">
        <f aca="false">AO23+AQ23+AS23+AU23</f>
        <v>-85.78</v>
      </c>
      <c r="AX23" s="198" t="n">
        <f aca="false">+AX25+AX35</f>
        <v>-322.81</v>
      </c>
      <c r="AY23" s="0"/>
      <c r="AZ23" s="149"/>
      <c r="BA23" s="201" t="n">
        <f aca="false">Q23+R23+S23</f>
        <v>13.6</v>
      </c>
      <c r="BB23" s="151"/>
      <c r="BC23" s="201" t="n">
        <f aca="false">T23+U23</f>
        <v>13.6</v>
      </c>
      <c r="BD23" s="151"/>
      <c r="BE23" s="201" t="n">
        <f aca="false">SUM(V23:Y23)</f>
        <v>0</v>
      </c>
      <c r="BF23" s="151"/>
      <c r="BG23" s="201" t="n">
        <f aca="false">SUM(AB23:AD23)</f>
        <v>0</v>
      </c>
      <c r="BH23" s="170"/>
      <c r="BI23" s="154"/>
      <c r="BJ23" s="56"/>
      <c r="BK23" s="202" t="n">
        <f aca="false">+AE23+L23</f>
        <v>-58.58</v>
      </c>
      <c r="BL23" s="203" t="n">
        <f aca="false">+BL25+BL35</f>
        <v>-61.66</v>
      </c>
      <c r="BM23" s="141"/>
      <c r="BN23" s="141"/>
      <c r="BO23" s="141"/>
      <c r="BP23" s="172" t="n">
        <f aca="false">$A23</f>
        <v>37196</v>
      </c>
      <c r="BQ23" s="173" t="n">
        <f aca="false">SUM(BR23:BW23)</f>
        <v>0</v>
      </c>
      <c r="BR23" s="173"/>
      <c r="BS23" s="173"/>
      <c r="BT23" s="173"/>
      <c r="BU23" s="173"/>
      <c r="BV23" s="173"/>
      <c r="BW23" s="173"/>
      <c r="BY23" s="81" t="n">
        <f aca="false">m1!BK25</f>
        <v>0.905398207845971</v>
      </c>
      <c r="BZ23" s="174" t="n">
        <f aca="false">CN23+CY23+EU23+FF23+FA23+DD23+DN23+DS23+FP23+FU23+EE23+EJ23+EO23+DX23</f>
        <v>0</v>
      </c>
      <c r="CA23" s="175"/>
      <c r="CB23" s="175" t="n">
        <f aca="false">IF(CB$2&lt;=$A23,IF(CB$3&gt;=$A23,(CB$4),0),0)*($A24-$A23)/10000*$BY23</f>
        <v>0</v>
      </c>
      <c r="CC23" s="0"/>
      <c r="CD23" s="91" t="n">
        <f aca="false">$A23</f>
        <v>37196</v>
      </c>
      <c r="CE23" s="175" t="n">
        <f aca="false">IF(CE$2&lt;=$A23,IF(CE$3&gt;=$A23,(CE$4),0),0)*($A24-$A23)/10000*$BY23</f>
        <v>0</v>
      </c>
      <c r="CF23" s="175" t="n">
        <f aca="false">IF(CF$2&lt;=$A23,IF(CF$3&gt;=$A23,(CF$4),0),0)*($A24-$A23)/10000*$BY23</f>
        <v>0</v>
      </c>
      <c r="CG23" s="175" t="n">
        <f aca="false">IF(CG$2&lt;=$A23,IF(CG$3&gt;=$A23,(CG$4),0),0)*($A24-$A23)/10000*$BY23</f>
        <v>0</v>
      </c>
      <c r="CH23" s="175" t="n">
        <f aca="false">IF(CH$2&lt;=$A23,IF(CH$3&gt;=$A23,(CH$4),0),0)*($A24-$A23)/10000*$BY23</f>
        <v>0</v>
      </c>
      <c r="CI23" s="175" t="n">
        <f aca="false">IF(CI$2&lt;=$A23,IF(CI$3&gt;=$A23,(CI$4),0),0)*($A24-$A23)/10000*$BY23</f>
        <v>0</v>
      </c>
      <c r="CJ23" s="175" t="n">
        <f aca="false">IF(CJ$2&lt;=$A23,IF(CJ$3&gt;=$A23,(CJ$4),0),0)*($A24-$A23)/10000*$BY23</f>
        <v>0</v>
      </c>
      <c r="CK23" s="175" t="n">
        <f aca="false">IF(CK$2&lt;=$A23,IF(CK$3&gt;=$A23,(CK$4),0),0)*($A24-$A23)/10000*$BY23</f>
        <v>0</v>
      </c>
      <c r="CL23" s="175" t="n">
        <f aca="false">IF(CL$2&lt;=$A23,IF(CL$3&gt;=$A23,(CL$4),0),0)*($A24-$A23)/10000*$BY23</f>
        <v>0</v>
      </c>
      <c r="CM23" s="175" t="n">
        <f aca="false">IF(CM$2&lt;=$A23,IF(CM$3&gt;=$A23,(CM$4),0),0)*($A24-$A23)/10000*$BY23</f>
        <v>0</v>
      </c>
      <c r="CN23" s="175" t="n">
        <f aca="false">SUM(CE23:CM23)</f>
        <v>0</v>
      </c>
      <c r="CO23" s="0"/>
      <c r="CP23" s="91" t="n">
        <f aca="false">$A23</f>
        <v>37196</v>
      </c>
      <c r="CQ23" s="175" t="n">
        <f aca="false">IF(CQ$2&lt;=$A23,IF(CQ$3&gt;=$A23,(CQ$4),0),0)*($A24-$A23)/10000*$BY23</f>
        <v>0</v>
      </c>
      <c r="CR23" s="175" t="n">
        <f aca="false">IF(CR$2&lt;=$A23,IF(CR$3&gt;=$A23,(CR$4),0),0)*($A24-$A23)/10000*$BY23</f>
        <v>0</v>
      </c>
      <c r="CS23" s="175" t="n">
        <f aca="false">IF(CS$2&lt;=$A23,IF(CS$3&gt;=$A23,(CS$4),0),0)*($A24-$A23)/10000*$BY23</f>
        <v>0</v>
      </c>
      <c r="CT23" s="175" t="n">
        <f aca="false">IF(CT$2&lt;=$A23,IF(CT$3&gt;=$A23,(CT$4),0),0)*($A24-$A23)/10000*$BY23</f>
        <v>0</v>
      </c>
      <c r="CU23" s="175" t="n">
        <f aca="false">IF(CU$2&lt;=$A23,IF(CU$3&gt;=$A23,(CU$4),0),0)*($A24-$A23)/10000*$BY23</f>
        <v>0</v>
      </c>
      <c r="CV23" s="175" t="n">
        <f aca="false">IF(CV$2&lt;=$A23,IF(CV$3&gt;=$A23,(CV$4),0),0)*($A24-$A23)/10000*$BY23</f>
        <v>0</v>
      </c>
      <c r="CW23" s="175" t="n">
        <f aca="false">IF(CW$2&lt;=$A23,IF(CW$3&gt;=$A23,(CW$4),0),0)*($A24-$A23)/10000*$BY23</f>
        <v>0</v>
      </c>
      <c r="CX23" s="175" t="n">
        <f aca="false">IF(CX$2&lt;=$A23,IF(CX$3&gt;=$A23,(CX$4),0),0)*($A24-$A23)/10000*$BY23</f>
        <v>0</v>
      </c>
      <c r="CY23" s="175" t="n">
        <f aca="false">SUM(CQ23:CX23)</f>
        <v>0</v>
      </c>
      <c r="DA23" s="91" t="n">
        <f aca="false">$A23</f>
        <v>37196</v>
      </c>
      <c r="DB23" s="175" t="n">
        <f aca="false">IF(DB$2&lt;=$A23,IF(DB$3&gt;=$A23,(DB$4),0),0)*($A24-$A23)/10000*$BY23</f>
        <v>0</v>
      </c>
      <c r="DC23" s="175" t="n">
        <f aca="false">IF(DC$2&lt;=$A23,IF(DC$3&gt;=$A23,(DC$4),0),0)*($A24-$A23)/10000*$BY23</f>
        <v>0</v>
      </c>
      <c r="DD23" s="175" t="n">
        <f aca="false">SUM(DB23:DC23)</f>
        <v>0</v>
      </c>
      <c r="DE23" s="0"/>
      <c r="DF23" s="91" t="n">
        <f aca="false">$A23</f>
        <v>37196</v>
      </c>
      <c r="DG23" s="175" t="n">
        <f aca="false">IF(DG$2&lt;=$A23,IF(DG$3&gt;=$A23,(DG$4),0),0)*($A24-$A23)/10000*$BY23</f>
        <v>0</v>
      </c>
      <c r="DH23" s="175" t="n">
        <f aca="false">IF(DH$2&lt;=$A23,IF(DH$3&gt;=$A23,(DH$4),0),0)*($A24-$A23)/10000*$BY23</f>
        <v>0</v>
      </c>
      <c r="DI23" s="175" t="n">
        <f aca="false">SUM(DG23:DH23)</f>
        <v>0</v>
      </c>
      <c r="DK23" s="91" t="n">
        <f aca="false">$A23</f>
        <v>37196</v>
      </c>
      <c r="DL23" s="175" t="n">
        <f aca="false">IF(DL$2&lt;=$A23,IF(DL$3&gt;=$A23,(DL$4),0),0)*($A24-$A23)/10000*$BY23</f>
        <v>0</v>
      </c>
      <c r="DM23" s="175" t="n">
        <f aca="false">IF(DM$2&lt;=$A23,IF(DM$3&gt;=$A23,(DM$4),0),0)*($A24-$A23)/10000*$BY23</f>
        <v>0</v>
      </c>
      <c r="DN23" s="175" t="n">
        <f aca="false">SUM(DL23:DM23)</f>
        <v>0</v>
      </c>
      <c r="DO23" s="0"/>
      <c r="DP23" s="91" t="n">
        <f aca="false">$A23</f>
        <v>37196</v>
      </c>
      <c r="DQ23" s="175" t="n">
        <f aca="false">IF(DQ$2&lt;=$A23,IF(DQ$3&gt;=$A23,(DQ$4),0),0)*($A24-$A23)/10000*$BY23</f>
        <v>0</v>
      </c>
      <c r="DR23" s="175" t="n">
        <f aca="false">IF(DR$2&lt;=$A23,IF(DR$3&gt;=$A23,(DR$4),0),0)*($A24-$A23)/10000*$BY23</f>
        <v>0</v>
      </c>
      <c r="DS23" s="175" t="n">
        <f aca="false">SUM(DQ23:DR23)</f>
        <v>0</v>
      </c>
      <c r="DT23" s="175"/>
      <c r="DU23" s="91" t="n">
        <f aca="false">$A23</f>
        <v>37196</v>
      </c>
      <c r="DV23" s="175" t="n">
        <f aca="false">IF(DV$2&lt;=$A23,IF(DV$3&gt;=$A23,(DV$4),0),0)*($A24-$A23)/10000*$BY23</f>
        <v>0</v>
      </c>
      <c r="DW23" s="175" t="n">
        <f aca="false">IF(DW$2&lt;=$A23,IF(DW$3&gt;=$A23,(DW$4),0),0)*($A24-$A23)/10000*$BY23</f>
        <v>0</v>
      </c>
      <c r="DX23" s="175" t="n">
        <f aca="false">SUM(DV23:DW23)</f>
        <v>0</v>
      </c>
      <c r="DY23" s="175"/>
      <c r="DZ23" s="91" t="n">
        <f aca="false">$A23</f>
        <v>37196</v>
      </c>
      <c r="EA23" s="175" t="n">
        <f aca="false">IF(EA$2&lt;=$A23,IF(EA$3&gt;=$A23,(EA$4),0),0)*($A24-$A23)/10000*$BY23</f>
        <v>0</v>
      </c>
      <c r="EB23" s="175" t="n">
        <f aca="false">IF(EB$2&lt;=$A23,IF(EB$3&gt;=$A23,(EB$4),0),0)*($A24-$A23)/10000*$BY23</f>
        <v>0</v>
      </c>
      <c r="EC23" s="175" t="n">
        <f aca="false">IF(EC$2&lt;=$A23,IF(EC$3&gt;=$A23,(EC$4),0),0)*($A24-$A23)/10000*$BY23</f>
        <v>0</v>
      </c>
      <c r="ED23" s="175" t="n">
        <f aca="false">IF(ED$2&lt;=$A23,IF(ED$3&gt;=$A23,(ED$4),0),0)*($A24-$A23)/10000*$BY23</f>
        <v>0</v>
      </c>
      <c r="EE23" s="175" t="n">
        <f aca="false">SUM(EA23:ED23)</f>
        <v>0</v>
      </c>
      <c r="EF23" s="0"/>
      <c r="EG23" s="91" t="n">
        <f aca="false">$A23</f>
        <v>37196</v>
      </c>
      <c r="EH23" s="175" t="n">
        <f aca="false">IF(EH$2&lt;=$A23,IF(EH$3&gt;=$A23,(EH$4),0),0)*($A24-$A23)/10000*$BY23</f>
        <v>0</v>
      </c>
      <c r="EI23" s="175" t="n">
        <f aca="false">IF(EI$2&lt;=$A23,IF(EI$3&gt;=$A23,(EI$4),0),0)*($A24-$A23)/10000*$BY23</f>
        <v>0</v>
      </c>
      <c r="EJ23" s="175" t="n">
        <f aca="false">SUM(EH23:EI23)</f>
        <v>0</v>
      </c>
      <c r="EK23" s="0"/>
      <c r="EL23" s="91" t="n">
        <f aca="false">$A23</f>
        <v>37196</v>
      </c>
      <c r="EM23" s="175" t="n">
        <f aca="false">IF(EM$2&lt;=$A23,IF(EM$3&gt;=$A23,(EM$4),0),0)*($A24-$A23)/10000*$BY23</f>
        <v>0</v>
      </c>
      <c r="EN23" s="175" t="n">
        <f aca="false">IF(EN$2&lt;=$A23,IF(EN$3&gt;=$A23,(EN$4),0),0)*($A24-$A23)/10000*$BY23</f>
        <v>0</v>
      </c>
      <c r="EO23" s="175" t="n">
        <f aca="false">SUM(EM23:EN23)</f>
        <v>0</v>
      </c>
      <c r="EP23" s="175"/>
      <c r="EQ23" s="91" t="n">
        <f aca="false">$A23</f>
        <v>37196</v>
      </c>
      <c r="ER23" s="175" t="n">
        <f aca="false">IF(ER$2&lt;=$A23,IF(ER$3&gt;=$A23,(ER$4),0),0)*($A24-$A23)/10000*$BY23</f>
        <v>0</v>
      </c>
      <c r="ES23" s="175" t="n">
        <f aca="false">IF(ES$2&lt;=$A23,IF(ES$3&gt;=$A23,(ES$4),0),0)*($A24-$A23)/10000*$BY23</f>
        <v>0</v>
      </c>
      <c r="ET23" s="175" t="n">
        <f aca="false">IF(ET$2&lt;=$A23,IF(ET$3&gt;=$A23,(ET$4),0),0)*($A24-$A23)/10000*$BY23</f>
        <v>0</v>
      </c>
      <c r="EU23" s="175" t="n">
        <f aca="false">SUM(ER23:ET23)</f>
        <v>0</v>
      </c>
      <c r="EV23" s="0"/>
      <c r="EW23" s="91" t="n">
        <f aca="false">$A23</f>
        <v>37196</v>
      </c>
      <c r="EX23" s="175" t="n">
        <f aca="false">IF(EX$2&lt;=$A23,IF(EX$3&gt;=$A23,(EX$4),0),0)*($A24-$A23)/10000*$BY23</f>
        <v>0</v>
      </c>
      <c r="EY23" s="175" t="n">
        <f aca="false">IF(EY$2&lt;=$A23,IF(EY$3&gt;=$A23,(EY$4),0),0)*($A24-$A23)/10000*$BY23</f>
        <v>0</v>
      </c>
      <c r="EZ23" s="175" t="n">
        <f aca="false">IF(EZ$2&lt;=$A23,IF(EZ$3&gt;=$A23,(EZ$4),0),0)*($A24-$A23)/10000*$BY23</f>
        <v>0</v>
      </c>
      <c r="FA23" s="175" t="n">
        <f aca="false">SUM(EX23:EZ23)</f>
        <v>0</v>
      </c>
      <c r="FB23" s="0"/>
      <c r="FC23" s="91" t="n">
        <f aca="false">$A23</f>
        <v>37196</v>
      </c>
      <c r="FD23" s="175" t="n">
        <f aca="false">IF(FD$2&lt;=$A23,IF(FD$3&gt;=$A23,(FD$4),0),0)*($A24-$A23)/10000*$BY23</f>
        <v>0</v>
      </c>
      <c r="FE23" s="175" t="n">
        <f aca="false">IF(FE$2&lt;=$A23,IF(FE$3&gt;=$A23,(FE$4),0),0)*($A24-$A23)/10000*$BY23</f>
        <v>0</v>
      </c>
      <c r="FF23" s="175" t="n">
        <f aca="false">SUM(FD23:FE23)</f>
        <v>0</v>
      </c>
      <c r="FH23" s="91" t="n">
        <f aca="false">$A23</f>
        <v>37196</v>
      </c>
      <c r="FI23" s="175" t="n">
        <f aca="false">IF(FI$2&lt;=$A23,IF(FI$3&gt;=$A23,(FI$4),0),0)*($A24-$A23)/10000*$BY23</f>
        <v>0</v>
      </c>
      <c r="FJ23" s="175" t="n">
        <f aca="false">IF(FJ$2&lt;=$A23,IF(FJ$3&gt;=$A23,(FJ$4),0),0)*($A24-$A23)/10000*$BY23</f>
        <v>0</v>
      </c>
      <c r="FK23" s="175" t="n">
        <f aca="false">SUM(FI23:FJ23)</f>
        <v>0</v>
      </c>
      <c r="FL23" s="0"/>
      <c r="FM23" s="91" t="n">
        <f aca="false">$A23</f>
        <v>37196</v>
      </c>
      <c r="FN23" s="175" t="n">
        <f aca="false">IF(FN$2&lt;=$A23,IF(FN$3&gt;=$A23,(FN$4),0),0)*($A24-$A23)/10000*$BY23</f>
        <v>0</v>
      </c>
      <c r="FO23" s="175" t="n">
        <f aca="false">IF(FO$2&lt;=$A23,IF(FO$3&gt;=$A23,(FO$4),0),0)*($A24-$A23)/10000*$BY23</f>
        <v>0</v>
      </c>
      <c r="FP23" s="175" t="n">
        <f aca="false">SUM(FN23:FO23)</f>
        <v>0</v>
      </c>
      <c r="FQ23" s="0"/>
      <c r="FR23" s="91" t="n">
        <f aca="false">$A23</f>
        <v>37196</v>
      </c>
      <c r="FS23" s="175" t="n">
        <f aca="false">IF(FS$2&lt;=$A23,IF(FS$3&gt;=$A23,(FS$4),0),0)*($A24-$A23)/10000*$BY23</f>
        <v>0</v>
      </c>
      <c r="FT23" s="175" t="n">
        <f aca="false">IF(FT$2&lt;=$A23,IF(FT$3&gt;=$A23,(FT$4),0),0)*($A24-$A23)/10000*$BY23</f>
        <v>0</v>
      </c>
      <c r="FU23" s="175" t="n">
        <f aca="false">SUM(FS23:FT23)</f>
        <v>0</v>
      </c>
      <c r="FV23" s="0"/>
      <c r="FW23" s="91" t="n">
        <f aca="false">$A23</f>
        <v>37196</v>
      </c>
      <c r="FX23" s="175" t="n">
        <f aca="false">IF(FX$2&lt;=$A23,IF(FX$3&gt;=$A23,(FX$4),0),0)*($A24-$A23)/10000*$BY23</f>
        <v>0</v>
      </c>
      <c r="FY23" s="175" t="n">
        <f aca="false">IF(FY$2&lt;=$A23,IF(FY$3&gt;=$A23,(FY$4),0),0)*($A24-$A23)/10000*$BY23</f>
        <v>0</v>
      </c>
      <c r="FZ23" s="175" t="n">
        <f aca="false">SUM(FX23:FY23)</f>
        <v>0</v>
      </c>
      <c r="GB23" s="91" t="n">
        <f aca="false">$A23</f>
        <v>37196</v>
      </c>
      <c r="GC23" s="175" t="n">
        <f aca="false">IF(GC$2&lt;=$A23,IF(GC$3&gt;=$A23,(GC$4),0),0)*($A24-$A23)/10000*$BY23</f>
        <v>0</v>
      </c>
      <c r="GD23" s="175" t="n">
        <f aca="false">IF(GD$2&lt;=$A23,IF(GD$3&gt;=$A23,(GD$4),0),0)*($A24-$A23)/10000*$BY23</f>
        <v>0</v>
      </c>
      <c r="GE23" s="175" t="n">
        <f aca="false">SUM(GC23:GD23)</f>
        <v>0</v>
      </c>
      <c r="GG23" s="204"/>
      <c r="GH23" s="205"/>
      <c r="GI23" s="206"/>
      <c r="GK23" s="0"/>
    </row>
    <row r="24" customFormat="false" ht="15" hidden="false" customHeight="true" outlineLevel="0" collapsed="false">
      <c r="A24" s="176" t="n">
        <v>37226</v>
      </c>
      <c r="B24" s="177" t="n">
        <f aca="false">p1!F33</f>
        <v>0</v>
      </c>
      <c r="C24" s="178" t="n">
        <f aca="false">+p1!C33</f>
        <v>0</v>
      </c>
      <c r="D24" s="179" t="n">
        <f aca="false">+p1!G33</f>
        <v>0</v>
      </c>
      <c r="E24" s="178" t="n">
        <f aca="false">p1!L33+DX24</f>
        <v>0</v>
      </c>
      <c r="F24" s="178" t="n">
        <f aca="false">p1!E33+CN24</f>
        <v>78.64</v>
      </c>
      <c r="G24" s="178" t="n">
        <f aca="false">p1!I33+p1!K33+CY24</f>
        <v>-11.7</v>
      </c>
      <c r="H24" s="178" t="n">
        <f aca="false">p1!D33+DN24</f>
        <v>-0.29</v>
      </c>
      <c r="I24" s="178" t="n">
        <f aca="false">p1!J33+p1!AH33+DD24</f>
        <v>-67.47</v>
      </c>
      <c r="J24" s="178" t="n">
        <f aca="false">p1!N33+DG24</f>
        <v>-30.53</v>
      </c>
      <c r="K24" s="178" t="n">
        <f aca="false">p1!M33+p1!H33+DS24</f>
        <v>0</v>
      </c>
      <c r="L24" s="180" t="n">
        <f aca="false">SUM(E24:K24)</f>
        <v>-31.35</v>
      </c>
      <c r="M24" s="32"/>
      <c r="N24" s="177" t="n">
        <f aca="false">p1!P33+EJ24</f>
        <v>-6.31</v>
      </c>
      <c r="O24" s="178" t="n">
        <f aca="false">p1!O33+EE24</f>
        <v>-13.97</v>
      </c>
      <c r="P24" s="178" t="n">
        <f aca="false">p1!Q33+EO24</f>
        <v>-36.31</v>
      </c>
      <c r="Q24" s="178" t="n">
        <f aca="false">p1!AA33</f>
        <v>0</v>
      </c>
      <c r="R24" s="178" t="n">
        <f aca="false">p1!Y33</f>
        <v>0</v>
      </c>
      <c r="S24" s="178" t="n">
        <f aca="false">p1!Z33+EU24</f>
        <v>13.97</v>
      </c>
      <c r="T24" s="178" t="n">
        <f aca="false">p1!AC33+FA24</f>
        <v>13.97</v>
      </c>
      <c r="U24" s="178"/>
      <c r="V24" s="178" t="n">
        <f aca="false">p1!X33+FF24</f>
        <v>0</v>
      </c>
      <c r="W24" s="178"/>
      <c r="X24" s="178"/>
      <c r="Y24" s="178"/>
      <c r="Z24" s="178"/>
      <c r="AA24" s="178"/>
      <c r="AB24" s="178"/>
      <c r="AC24" s="178"/>
      <c r="AD24" s="179"/>
      <c r="AE24" s="210" t="n">
        <f aca="false">SUM(N24:AD24)</f>
        <v>-28.65</v>
      </c>
      <c r="AF24" s="32"/>
      <c r="AG24" s="180" t="n">
        <f aca="false">GE24+p1!B33</f>
        <v>0</v>
      </c>
      <c r="AH24" s="18"/>
      <c r="AI24" s="180" t="n">
        <f aca="false">p1!AB33+BQ24</f>
        <v>0</v>
      </c>
      <c r="AJ24" s="32"/>
      <c r="AK24" s="182" t="n">
        <v>37226</v>
      </c>
      <c r="AL24" s="143"/>
      <c r="AM24" s="167" t="n">
        <f aca="false">+B24+C24+D24</f>
        <v>0</v>
      </c>
      <c r="AN24" s="148"/>
      <c r="AO24" s="167" t="n">
        <f aca="false">E24+F24+O24</f>
        <v>64.67</v>
      </c>
      <c r="AP24" s="148"/>
      <c r="AQ24" s="184" t="n">
        <f aca="false">+G24+H24+N24</f>
        <v>-18.3</v>
      </c>
      <c r="AR24" s="148"/>
      <c r="AS24" s="185" t="n">
        <f aca="false">+I24+J24</f>
        <v>-98</v>
      </c>
      <c r="AT24" s="148"/>
      <c r="AU24" s="167" t="n">
        <f aca="false">K24+P24</f>
        <v>-36.31</v>
      </c>
      <c r="AV24" s="148"/>
      <c r="AW24" s="167" t="n">
        <f aca="false">AO24+AQ24+AS24+AU24</f>
        <v>-87.94</v>
      </c>
      <c r="AX24" s="148"/>
      <c r="AY24" s="0"/>
      <c r="AZ24" s="149"/>
      <c r="BA24" s="169" t="n">
        <f aca="false">Q24+R24+S24</f>
        <v>13.97</v>
      </c>
      <c r="BB24" s="151"/>
      <c r="BC24" s="169" t="n">
        <f aca="false">T24+U24</f>
        <v>13.97</v>
      </c>
      <c r="BD24" s="151"/>
      <c r="BE24" s="169" t="n">
        <f aca="false">SUM(V24:Y24)</f>
        <v>0</v>
      </c>
      <c r="BF24" s="151"/>
      <c r="BG24" s="169" t="n">
        <f aca="false">SUM(AB24:AD24)</f>
        <v>0</v>
      </c>
      <c r="BH24" s="170"/>
      <c r="BI24" s="154"/>
      <c r="BJ24" s="56"/>
      <c r="BK24" s="171" t="n">
        <f aca="false">+AE24+L24</f>
        <v>-60</v>
      </c>
      <c r="BL24" s="207"/>
      <c r="BM24" s="141"/>
      <c r="BN24" s="141"/>
      <c r="BO24" s="141"/>
      <c r="BP24" s="172" t="n">
        <f aca="false">$A24</f>
        <v>37226</v>
      </c>
      <c r="BQ24" s="173" t="n">
        <f aca="false">SUM(BR24:BW24)</f>
        <v>0</v>
      </c>
      <c r="BR24" s="173"/>
      <c r="BS24" s="173"/>
      <c r="BT24" s="173"/>
      <c r="BU24" s="173"/>
      <c r="BV24" s="173"/>
      <c r="BW24" s="173"/>
      <c r="BY24" s="81" t="n">
        <f aca="false">m1!BK26</f>
        <v>0.899990894680825</v>
      </c>
      <c r="BZ24" s="174" t="n">
        <f aca="false">CN24+CY24+EU24+FF24+FA24+DD24+DN24+DS24+FP24+FU24+EE24+EJ24+EO24+DX24</f>
        <v>0</v>
      </c>
      <c r="CA24" s="175"/>
      <c r="CB24" s="175" t="n">
        <f aca="false">IF(CB$2&lt;=$A24,IF(CB$3&gt;=$A24,(CB$4),0),0)*($A25-$A24)/10000*$BY24</f>
        <v>0</v>
      </c>
      <c r="CC24" s="0"/>
      <c r="CD24" s="91" t="n">
        <f aca="false">$A24</f>
        <v>37226</v>
      </c>
      <c r="CE24" s="175" t="n">
        <f aca="false">IF(CE$2&lt;=$A24,IF(CE$3&gt;=$A24,(CE$4),0),0)*($A25-$A24)/10000*$BY24</f>
        <v>0</v>
      </c>
      <c r="CF24" s="175" t="n">
        <f aca="false">IF(CF$2&lt;=$A24,IF(CF$3&gt;=$A24,(CF$4),0),0)*($A25-$A24)/10000*$BY24</f>
        <v>0</v>
      </c>
      <c r="CG24" s="175" t="n">
        <f aca="false">IF(CG$2&lt;=$A24,IF(CG$3&gt;=$A24,(CG$4),0),0)*($A25-$A24)/10000*$BY24</f>
        <v>0</v>
      </c>
      <c r="CH24" s="175" t="n">
        <f aca="false">IF(CH$2&lt;=$A24,IF(CH$3&gt;=$A24,(CH$4),0),0)*($A25-$A24)/10000*$BY24</f>
        <v>0</v>
      </c>
      <c r="CI24" s="175" t="n">
        <f aca="false">IF(CI$2&lt;=$A24,IF(CI$3&gt;=$A24,(CI$4),0),0)*($A25-$A24)/10000*$BY24</f>
        <v>0</v>
      </c>
      <c r="CJ24" s="175" t="n">
        <f aca="false">IF(CJ$2&lt;=$A24,IF(CJ$3&gt;=$A24,(CJ$4),0),0)*($A25-$A24)/10000*$BY24</f>
        <v>0</v>
      </c>
      <c r="CK24" s="175" t="n">
        <f aca="false">IF(CK$2&lt;=$A24,IF(CK$3&gt;=$A24,(CK$4),0),0)*($A25-$A24)/10000*$BY24</f>
        <v>0</v>
      </c>
      <c r="CL24" s="175" t="n">
        <f aca="false">IF(CL$2&lt;=$A24,IF(CL$3&gt;=$A24,(CL$4),0),0)*($A25-$A24)/10000*$BY24</f>
        <v>0</v>
      </c>
      <c r="CM24" s="175" t="n">
        <f aca="false">IF(CM$2&lt;=$A24,IF(CM$3&gt;=$A24,(CM$4),0),0)*($A25-$A24)/10000*$BY24</f>
        <v>0</v>
      </c>
      <c r="CN24" s="175" t="n">
        <f aca="false">SUM(CE24:CM24)</f>
        <v>0</v>
      </c>
      <c r="CO24" s="0"/>
      <c r="CP24" s="91" t="n">
        <f aca="false">$A24</f>
        <v>37226</v>
      </c>
      <c r="CQ24" s="175" t="n">
        <f aca="false">IF(CQ$2&lt;=$A24,IF(CQ$3&gt;=$A24,(CQ$4),0),0)*($A25-$A24)/10000*$BY24</f>
        <v>0</v>
      </c>
      <c r="CR24" s="175" t="n">
        <f aca="false">IF(CR$2&lt;=$A24,IF(CR$3&gt;=$A24,(CR$4),0),0)*($A25-$A24)/10000*$BY24</f>
        <v>0</v>
      </c>
      <c r="CS24" s="175" t="n">
        <f aca="false">IF(CS$2&lt;=$A24,IF(CS$3&gt;=$A24,(CS$4),0),0)*($A25-$A24)/10000*$BY24</f>
        <v>0</v>
      </c>
      <c r="CT24" s="175" t="n">
        <f aca="false">IF(CT$2&lt;=$A24,IF(CT$3&gt;=$A24,(CT$4),0),0)*($A25-$A24)/10000*$BY24</f>
        <v>0</v>
      </c>
      <c r="CU24" s="175" t="n">
        <f aca="false">IF(CU$2&lt;=$A24,IF(CU$3&gt;=$A24,(CU$4),0),0)*($A25-$A24)/10000*$BY24</f>
        <v>0</v>
      </c>
      <c r="CV24" s="175" t="n">
        <f aca="false">IF(CV$2&lt;=$A24,IF(CV$3&gt;=$A24,(CV$4),0),0)*($A25-$A24)/10000*$BY24</f>
        <v>0</v>
      </c>
      <c r="CW24" s="175" t="n">
        <f aca="false">IF(CW$2&lt;=$A24,IF(CW$3&gt;=$A24,(CW$4),0),0)*($A25-$A24)/10000*$BY24</f>
        <v>0</v>
      </c>
      <c r="CX24" s="175" t="n">
        <f aca="false">IF(CX$2&lt;=$A24,IF(CX$3&gt;=$A24,(CX$4),0),0)*($A25-$A24)/10000*$BY24</f>
        <v>0</v>
      </c>
      <c r="CY24" s="175" t="n">
        <f aca="false">SUM(CQ24:CX24)</f>
        <v>0</v>
      </c>
      <c r="DA24" s="91" t="n">
        <f aca="false">$A24</f>
        <v>37226</v>
      </c>
      <c r="DB24" s="175" t="n">
        <f aca="false">IF(DB$2&lt;=$A24,IF(DB$3&gt;=$A24,(DB$4),0),0)*($A25-$A24)/10000*$BY24</f>
        <v>0</v>
      </c>
      <c r="DC24" s="175" t="n">
        <f aca="false">IF(DC$2&lt;=$A24,IF(DC$3&gt;=$A24,(DC$4),0),0)*($A25-$A24)/10000*$BY24</f>
        <v>0</v>
      </c>
      <c r="DD24" s="175" t="n">
        <f aca="false">SUM(DB24:DC24)</f>
        <v>0</v>
      </c>
      <c r="DE24" s="0"/>
      <c r="DF24" s="91" t="n">
        <f aca="false">$A24</f>
        <v>37226</v>
      </c>
      <c r="DG24" s="175" t="n">
        <f aca="false">IF(DG$2&lt;=$A24,IF(DG$3&gt;=$A24,(DG$4),0),0)*($A25-$A24)/10000*$BY24</f>
        <v>0</v>
      </c>
      <c r="DH24" s="175" t="n">
        <f aca="false">IF(DH$2&lt;=$A24,IF(DH$3&gt;=$A24,(DH$4),0),0)*($A25-$A24)/10000*$BY24</f>
        <v>0</v>
      </c>
      <c r="DI24" s="175" t="n">
        <f aca="false">SUM(DG24:DH24)</f>
        <v>0</v>
      </c>
      <c r="DK24" s="91" t="n">
        <f aca="false">$A24</f>
        <v>37226</v>
      </c>
      <c r="DL24" s="175" t="n">
        <f aca="false">IF(DL$2&lt;=$A24,IF(DL$3&gt;=$A24,(DL$4),0),0)*($A25-$A24)/10000*$BY24</f>
        <v>0</v>
      </c>
      <c r="DM24" s="175" t="n">
        <f aca="false">IF(DM$2&lt;=$A24,IF(DM$3&gt;=$A24,(DM$4),0),0)*($A25-$A24)/10000*$BY24</f>
        <v>0</v>
      </c>
      <c r="DN24" s="175" t="n">
        <f aca="false">SUM(DL24:DM24)</f>
        <v>0</v>
      </c>
      <c r="DO24" s="0"/>
      <c r="DP24" s="91" t="n">
        <f aca="false">$A24</f>
        <v>37226</v>
      </c>
      <c r="DQ24" s="175" t="n">
        <f aca="false">IF(DQ$2&lt;=$A24,IF(DQ$3&gt;=$A24,(DQ$4),0),0)*($A25-$A24)/10000*$BY24</f>
        <v>0</v>
      </c>
      <c r="DR24" s="175" t="n">
        <f aca="false">IF(DR$2&lt;=$A24,IF(DR$3&gt;=$A24,(DR$4),0),0)*($A25-$A24)/10000*$BY24</f>
        <v>0</v>
      </c>
      <c r="DS24" s="175" t="n">
        <f aca="false">SUM(DQ24:DR24)</f>
        <v>0</v>
      </c>
      <c r="DT24" s="175"/>
      <c r="DU24" s="91" t="n">
        <f aca="false">$A24</f>
        <v>37226</v>
      </c>
      <c r="DV24" s="175" t="n">
        <f aca="false">IF(DV$2&lt;=$A24,IF(DV$3&gt;=$A24,(DV$4),0),0)*($A25-$A24)/10000*$BY24</f>
        <v>0</v>
      </c>
      <c r="DW24" s="175" t="n">
        <f aca="false">IF(DW$2&lt;=$A24,IF(DW$3&gt;=$A24,(DW$4),0),0)*($A25-$A24)/10000*$BY24</f>
        <v>0</v>
      </c>
      <c r="DX24" s="175" t="n">
        <f aca="false">SUM(DV24:DW24)</f>
        <v>0</v>
      </c>
      <c r="DY24" s="175"/>
      <c r="DZ24" s="91" t="n">
        <f aca="false">$A24</f>
        <v>37226</v>
      </c>
      <c r="EA24" s="175" t="n">
        <f aca="false">IF(EA$2&lt;=$A24,IF(EA$3&gt;=$A24,(EA$4),0),0)*($A25-$A24)/10000*$BY24</f>
        <v>0</v>
      </c>
      <c r="EB24" s="175" t="n">
        <f aca="false">IF(EB$2&lt;=$A24,IF(EB$3&gt;=$A24,(EB$4),0),0)*($A25-$A24)/10000*$BY24</f>
        <v>0</v>
      </c>
      <c r="EC24" s="175" t="n">
        <f aca="false">IF(EC$2&lt;=$A24,IF(EC$3&gt;=$A24,(EC$4),0),0)*($A25-$A24)/10000*$BY24</f>
        <v>0</v>
      </c>
      <c r="ED24" s="175" t="n">
        <f aca="false">IF(ED$2&lt;=$A24,IF(ED$3&gt;=$A24,(ED$4),0),0)*($A25-$A24)/10000*$BY24</f>
        <v>0</v>
      </c>
      <c r="EE24" s="175" t="n">
        <f aca="false">SUM(EA24:ED24)</f>
        <v>0</v>
      </c>
      <c r="EF24" s="0"/>
      <c r="EG24" s="91" t="n">
        <f aca="false">$A24</f>
        <v>37226</v>
      </c>
      <c r="EH24" s="175" t="n">
        <f aca="false">IF(EH$2&lt;=$A24,IF(EH$3&gt;=$A24,(EH$4),0),0)*($A25-$A24)/10000*$BY24</f>
        <v>0</v>
      </c>
      <c r="EI24" s="175" t="n">
        <f aca="false">IF(EI$2&lt;=$A24,IF(EI$3&gt;=$A24,(EI$4),0),0)*($A25-$A24)/10000*$BY24</f>
        <v>0</v>
      </c>
      <c r="EJ24" s="175" t="n">
        <f aca="false">SUM(EH24:EI24)</f>
        <v>0</v>
      </c>
      <c r="EK24" s="0"/>
      <c r="EL24" s="91" t="n">
        <f aca="false">$A24</f>
        <v>37226</v>
      </c>
      <c r="EM24" s="175" t="n">
        <f aca="false">IF(EM$2&lt;=$A24,IF(EM$3&gt;=$A24,(EM$4),0),0)*($A25-$A24)/10000*$BY24</f>
        <v>0</v>
      </c>
      <c r="EN24" s="175" t="n">
        <f aca="false">IF(EN$2&lt;=$A24,IF(EN$3&gt;=$A24,(EN$4),0),0)*($A25-$A24)/10000*$BY24</f>
        <v>0</v>
      </c>
      <c r="EO24" s="175" t="n">
        <f aca="false">SUM(EM24:EN24)</f>
        <v>0</v>
      </c>
      <c r="EP24" s="175"/>
      <c r="EQ24" s="91" t="n">
        <f aca="false">$A24</f>
        <v>37226</v>
      </c>
      <c r="ER24" s="175" t="n">
        <f aca="false">IF(ER$2&lt;=$A24,IF(ER$3&gt;=$A24,(ER$4),0),0)*($A25-$A24)/10000*$BY24</f>
        <v>0</v>
      </c>
      <c r="ES24" s="175" t="n">
        <f aca="false">IF(ES$2&lt;=$A24,IF(ES$3&gt;=$A24,(ES$4),0),0)*($A25-$A24)/10000*$BY24</f>
        <v>0</v>
      </c>
      <c r="ET24" s="175" t="n">
        <f aca="false">IF(ET$2&lt;=$A24,IF(ET$3&gt;=$A24,(ET$4),0),0)*($A25-$A24)/10000*$BY24</f>
        <v>0</v>
      </c>
      <c r="EU24" s="175" t="n">
        <f aca="false">SUM(ER24:ET24)</f>
        <v>0</v>
      </c>
      <c r="EV24" s="0"/>
      <c r="EW24" s="91" t="n">
        <f aca="false">$A24</f>
        <v>37226</v>
      </c>
      <c r="EX24" s="175" t="n">
        <f aca="false">IF(EX$2&lt;=$A24,IF(EX$3&gt;=$A24,(EX$4),0),0)*($A25-$A24)/10000*$BY24</f>
        <v>0</v>
      </c>
      <c r="EY24" s="175" t="n">
        <f aca="false">IF(EY$2&lt;=$A24,IF(EY$3&gt;=$A24,(EY$4),0),0)*($A25-$A24)/10000*$BY24</f>
        <v>0</v>
      </c>
      <c r="EZ24" s="175" t="n">
        <f aca="false">IF(EZ$2&lt;=$A24,IF(EZ$3&gt;=$A24,(EZ$4),0),0)*($A25-$A24)/10000*$BY24</f>
        <v>0</v>
      </c>
      <c r="FA24" s="175" t="n">
        <f aca="false">SUM(EX24:EZ24)</f>
        <v>0</v>
      </c>
      <c r="FB24" s="0"/>
      <c r="FC24" s="91" t="n">
        <f aca="false">$A24</f>
        <v>37226</v>
      </c>
      <c r="FD24" s="175" t="n">
        <f aca="false">IF(FD$2&lt;=$A24,IF(FD$3&gt;=$A24,(FD$4),0),0)*($A25-$A24)/10000*$BY24</f>
        <v>0</v>
      </c>
      <c r="FE24" s="175" t="n">
        <f aca="false">IF(FE$2&lt;=$A24,IF(FE$3&gt;=$A24,(FE$4),0),0)*($A25-$A24)/10000*$BY24</f>
        <v>0</v>
      </c>
      <c r="FF24" s="175" t="n">
        <f aca="false">SUM(FD24:FE24)</f>
        <v>0</v>
      </c>
      <c r="FH24" s="91" t="n">
        <f aca="false">$A24</f>
        <v>37226</v>
      </c>
      <c r="FI24" s="175" t="n">
        <f aca="false">IF(FI$2&lt;=$A24,IF(FI$3&gt;=$A24,(FI$4),0),0)*($A25-$A24)/10000*$BY24</f>
        <v>0</v>
      </c>
      <c r="FJ24" s="175" t="n">
        <f aca="false">IF(FJ$2&lt;=$A24,IF(FJ$3&gt;=$A24,(FJ$4),0),0)*($A25-$A24)/10000*$BY24</f>
        <v>0</v>
      </c>
      <c r="FK24" s="175" t="n">
        <f aca="false">SUM(FI24:FJ24)</f>
        <v>0</v>
      </c>
      <c r="FL24" s="0"/>
      <c r="FM24" s="91" t="n">
        <f aca="false">$A24</f>
        <v>37226</v>
      </c>
      <c r="FN24" s="175" t="n">
        <f aca="false">IF(FN$2&lt;=$A24,IF(FN$3&gt;=$A24,(FN$4),0),0)*($A25-$A24)/10000*$BY24</f>
        <v>0</v>
      </c>
      <c r="FO24" s="175" t="n">
        <f aca="false">IF(FO$2&lt;=$A24,IF(FO$3&gt;=$A24,(FO$4),0),0)*($A25-$A24)/10000*$BY24</f>
        <v>0</v>
      </c>
      <c r="FP24" s="175" t="n">
        <f aca="false">SUM(FN24:FO24)</f>
        <v>0</v>
      </c>
      <c r="FQ24" s="0"/>
      <c r="FR24" s="91" t="n">
        <f aca="false">$A24</f>
        <v>37226</v>
      </c>
      <c r="FS24" s="175" t="n">
        <f aca="false">IF(FS$2&lt;=$A24,IF(FS$3&gt;=$A24,(FS$4),0),0)*($A25-$A24)/10000*$BY24</f>
        <v>0</v>
      </c>
      <c r="FT24" s="175" t="n">
        <f aca="false">IF(FT$2&lt;=$A24,IF(FT$3&gt;=$A24,(FT$4),0),0)*($A25-$A24)/10000*$BY24</f>
        <v>0</v>
      </c>
      <c r="FU24" s="175" t="n">
        <f aca="false">SUM(FS24:FT24)</f>
        <v>0</v>
      </c>
      <c r="FV24" s="0"/>
      <c r="FW24" s="91" t="n">
        <f aca="false">$A24</f>
        <v>37226</v>
      </c>
      <c r="FX24" s="175" t="n">
        <f aca="false">IF(FX$2&lt;=$A24,IF(FX$3&gt;=$A24,(FX$4),0),0)*($A25-$A24)/10000*$BY24</f>
        <v>0</v>
      </c>
      <c r="FY24" s="175" t="n">
        <f aca="false">IF(FY$2&lt;=$A24,IF(FY$3&gt;=$A24,(FY$4),0),0)*($A25-$A24)/10000*$BY24</f>
        <v>0</v>
      </c>
      <c r="FZ24" s="175" t="n">
        <f aca="false">SUM(FX24:FY24)</f>
        <v>0</v>
      </c>
      <c r="GB24" s="91" t="n">
        <f aca="false">$A24</f>
        <v>37226</v>
      </c>
      <c r="GC24" s="175" t="n">
        <f aca="false">IF(GC$2&lt;=$A24,IF(GC$3&gt;=$A24,(GC$4),0),0)*($A25-$A24)/10000*$BY24</f>
        <v>0</v>
      </c>
      <c r="GD24" s="175" t="n">
        <f aca="false">IF(GD$2&lt;=$A24,IF(GD$3&gt;=$A24,(GD$4),0),0)*($A25-$A24)/10000*$BY24</f>
        <v>0</v>
      </c>
      <c r="GE24" s="175" t="n">
        <f aca="false">SUM(GC24:GD24)</f>
        <v>0</v>
      </c>
      <c r="GG24" s="208"/>
      <c r="GH24" s="209"/>
      <c r="GI24" s="210"/>
      <c r="GK24" s="0"/>
    </row>
    <row r="25" customFormat="false" ht="15" hidden="false" customHeight="true" outlineLevel="0" collapsed="false">
      <c r="A25" s="176" t="n">
        <v>37257</v>
      </c>
      <c r="B25" s="177" t="n">
        <f aca="false">p1!F34</f>
        <v>0</v>
      </c>
      <c r="C25" s="178" t="n">
        <f aca="false">+p1!C34</f>
        <v>0</v>
      </c>
      <c r="D25" s="179" t="n">
        <f aca="false">+p1!G34</f>
        <v>0</v>
      </c>
      <c r="E25" s="178" t="n">
        <f aca="false">p1!L34+DX25</f>
        <v>0</v>
      </c>
      <c r="F25" s="178" t="n">
        <f aca="false">p1!E34+CN25</f>
        <v>78.15</v>
      </c>
      <c r="G25" s="178" t="n">
        <f aca="false">p1!I34+p1!K34+CY25</f>
        <v>-11.63</v>
      </c>
      <c r="H25" s="178" t="n">
        <f aca="false">p1!D34+DN25</f>
        <v>-0.3</v>
      </c>
      <c r="I25" s="178" t="n">
        <f aca="false">p1!J34+p1!AH34+DD25</f>
        <v>-67.06</v>
      </c>
      <c r="J25" s="178" t="n">
        <f aca="false">p1!N34+DG25</f>
        <v>-30.34</v>
      </c>
      <c r="K25" s="178" t="n">
        <f aca="false">p1!M34+p1!H34+DS25</f>
        <v>0</v>
      </c>
      <c r="L25" s="180" t="n">
        <f aca="false">SUM(E25:K25)</f>
        <v>-31.18</v>
      </c>
      <c r="M25" s="32"/>
      <c r="N25" s="177" t="n">
        <f aca="false">p1!P34+EJ25</f>
        <v>-6.27</v>
      </c>
      <c r="O25" s="178" t="n">
        <f aca="false">p1!O34+EE25</f>
        <v>-13.88</v>
      </c>
      <c r="P25" s="178" t="n">
        <f aca="false">p1!Q34+EO25</f>
        <v>-36.09</v>
      </c>
      <c r="Q25" s="178" t="n">
        <f aca="false">p1!AA34</f>
        <v>0</v>
      </c>
      <c r="R25" s="178" t="n">
        <f aca="false">p1!Y34</f>
        <v>0</v>
      </c>
      <c r="S25" s="178" t="n">
        <f aca="false">p1!Z34+EU25</f>
        <v>13.88</v>
      </c>
      <c r="T25" s="178" t="n">
        <f aca="false">p1!AC34+FA25</f>
        <v>13.88</v>
      </c>
      <c r="U25" s="178"/>
      <c r="V25" s="178" t="n">
        <f aca="false">p1!X34+FF25</f>
        <v>0</v>
      </c>
      <c r="W25" s="178"/>
      <c r="X25" s="178"/>
      <c r="Y25" s="178"/>
      <c r="Z25" s="178"/>
      <c r="AA25" s="178"/>
      <c r="AB25" s="178"/>
      <c r="AC25" s="178"/>
      <c r="AD25" s="179"/>
      <c r="AE25" s="210" t="n">
        <f aca="false">SUM(N25:AD25)</f>
        <v>-28.48</v>
      </c>
      <c r="AF25" s="32"/>
      <c r="AG25" s="180" t="n">
        <f aca="false">GE25+p1!B34</f>
        <v>0</v>
      </c>
      <c r="AH25" s="18"/>
      <c r="AI25" s="180" t="n">
        <f aca="false">p1!AB34+BQ25</f>
        <v>0</v>
      </c>
      <c r="AJ25" s="32"/>
      <c r="AK25" s="182" t="n">
        <v>37257</v>
      </c>
      <c r="AL25" s="143"/>
      <c r="AM25" s="167" t="n">
        <f aca="false">+B25+C25+D25</f>
        <v>0</v>
      </c>
      <c r="AN25" s="211" t="n">
        <f aca="false">SUM(AM23:AM27)</f>
        <v>0</v>
      </c>
      <c r="AO25" s="167" t="n">
        <f aca="false">E25+F25+O25</f>
        <v>64.27</v>
      </c>
      <c r="AP25" s="211" t="n">
        <f aca="false">SUM(AO23:AO27)</f>
        <v>313.12</v>
      </c>
      <c r="AQ25" s="184" t="n">
        <f aca="false">+G25+H25+N25</f>
        <v>-18.2</v>
      </c>
      <c r="AR25" s="211" t="n">
        <f aca="false">SUM(AQ23:AQ27)</f>
        <v>-89.04</v>
      </c>
      <c r="AS25" s="185" t="n">
        <f aca="false">+I25+J25</f>
        <v>-97.4</v>
      </c>
      <c r="AT25" s="211" t="n">
        <f aca="false">SUM(AS23:AS27)</f>
        <v>-474.51</v>
      </c>
      <c r="AU25" s="167" t="n">
        <f aca="false">K25+P25</f>
        <v>-36.09</v>
      </c>
      <c r="AV25" s="211" t="n">
        <f aca="false">SUM(AU23:AU27)</f>
        <v>-175.82</v>
      </c>
      <c r="AW25" s="167" t="n">
        <f aca="false">AO25+AQ25+AS25+AU25</f>
        <v>-87.42</v>
      </c>
      <c r="AX25" s="211" t="n">
        <f aca="false">SUM(AW23:AW27)</f>
        <v>-426.25</v>
      </c>
      <c r="AY25" s="0"/>
      <c r="AZ25" s="149"/>
      <c r="BA25" s="169" t="n">
        <f aca="false">Q25+R25+S25</f>
        <v>13.88</v>
      </c>
      <c r="BB25" s="212" t="n">
        <f aca="false">SUM(BA23:BA27)</f>
        <v>67.63</v>
      </c>
      <c r="BC25" s="169" t="n">
        <f aca="false">T25+U25</f>
        <v>13.88</v>
      </c>
      <c r="BD25" s="187" t="n">
        <f aca="false">SUM(BC23:BC27)</f>
        <v>67.63</v>
      </c>
      <c r="BE25" s="169" t="n">
        <f aca="false">SUM(V25:Y25)</f>
        <v>0</v>
      </c>
      <c r="BF25" s="187" t="n">
        <f aca="false">SUM(BE23:BE27)</f>
        <v>0</v>
      </c>
      <c r="BG25" s="169" t="n">
        <f aca="false">SUM(AB25:AD25)</f>
        <v>0</v>
      </c>
      <c r="BH25" s="188" t="n">
        <f aca="false">SUM(BG23:BG27)</f>
        <v>0</v>
      </c>
      <c r="BI25" s="213"/>
      <c r="BJ25" s="214"/>
      <c r="BK25" s="171" t="n">
        <f aca="false">+AE25+L25</f>
        <v>-59.66</v>
      </c>
      <c r="BL25" s="215" t="n">
        <f aca="false">SUM(BK23:BK27)</f>
        <v>-290.99</v>
      </c>
      <c r="BM25" s="141" t="n">
        <f aca="false">+AT25+AV25</f>
        <v>-650.33</v>
      </c>
      <c r="BN25" s="141"/>
      <c r="BO25" s="141"/>
      <c r="BP25" s="172" t="n">
        <f aca="false">$A25</f>
        <v>37257</v>
      </c>
      <c r="BQ25" s="173" t="n">
        <f aca="false">SUM(BR25:BW25)</f>
        <v>0</v>
      </c>
      <c r="BR25" s="173"/>
      <c r="BS25" s="173"/>
      <c r="BT25" s="173"/>
      <c r="BU25" s="173"/>
      <c r="BV25" s="173"/>
      <c r="BW25" s="173"/>
      <c r="BY25" s="81" t="n">
        <f aca="false">m1!BK27</f>
        <v>0.8944319369971</v>
      </c>
      <c r="BZ25" s="174" t="n">
        <f aca="false">CN25+CY25+EU25+FF25+FA25+DD25+DN25+DS25+FP25+FU25+EE25+EJ25+EO25+DX25</f>
        <v>0</v>
      </c>
      <c r="CA25" s="175"/>
      <c r="CB25" s="175" t="n">
        <f aca="false">IF(CB$2&lt;=$A25,IF(CB$3&gt;=$A25,(CB$4),0),0)*($A26-$A25)/10000*$BY25</f>
        <v>0</v>
      </c>
      <c r="CC25" s="0"/>
      <c r="CD25" s="91" t="n">
        <f aca="false">$A25</f>
        <v>37257</v>
      </c>
      <c r="CE25" s="175" t="n">
        <f aca="false">IF(CE$2&lt;=$A25,IF(CE$3&gt;=$A25,(CE$4),0),0)*($A26-$A25)/10000*$BY25</f>
        <v>0</v>
      </c>
      <c r="CF25" s="175" t="n">
        <f aca="false">IF(CF$2&lt;=$A25,IF(CF$3&gt;=$A25,(CF$4),0),0)*($A26-$A25)/10000*$BY25</f>
        <v>0</v>
      </c>
      <c r="CG25" s="175" t="n">
        <f aca="false">IF(CG$2&lt;=$A25,IF(CG$3&gt;=$A25,(CG$4),0),0)*($A26-$A25)/10000*$BY25</f>
        <v>0</v>
      </c>
      <c r="CH25" s="175" t="n">
        <f aca="false">IF(CH$2&lt;=$A25,IF(CH$3&gt;=$A25,(CH$4),0),0)*($A26-$A25)/10000*$BY25</f>
        <v>0</v>
      </c>
      <c r="CI25" s="175" t="n">
        <f aca="false">IF(CI$2&lt;=$A25,IF(CI$3&gt;=$A25,(CI$4),0),0)*($A26-$A25)/10000*$BY25</f>
        <v>0</v>
      </c>
      <c r="CJ25" s="175" t="n">
        <f aca="false">IF(CJ$2&lt;=$A25,IF(CJ$3&gt;=$A25,(CJ$4),0),0)*($A26-$A25)/10000*$BY25</f>
        <v>0</v>
      </c>
      <c r="CK25" s="175" t="n">
        <f aca="false">IF(CK$2&lt;=$A25,IF(CK$3&gt;=$A25,(CK$4),0),0)*($A26-$A25)/10000*$BY25</f>
        <v>0</v>
      </c>
      <c r="CL25" s="175" t="n">
        <f aca="false">IF(CL$2&lt;=$A25,IF(CL$3&gt;=$A25,(CL$4),0),0)*($A26-$A25)/10000*$BY25</f>
        <v>0</v>
      </c>
      <c r="CM25" s="175" t="n">
        <f aca="false">IF(CM$2&lt;=$A25,IF(CM$3&gt;=$A25,(CM$4),0),0)*($A26-$A25)/10000*$BY25</f>
        <v>0</v>
      </c>
      <c r="CN25" s="175" t="n">
        <f aca="false">SUM(CE25:CM25)</f>
        <v>0</v>
      </c>
      <c r="CO25" s="0"/>
      <c r="CP25" s="91" t="n">
        <f aca="false">$A25</f>
        <v>37257</v>
      </c>
      <c r="CQ25" s="175" t="n">
        <f aca="false">IF(CQ$2&lt;=$A25,IF(CQ$3&gt;=$A25,(CQ$4),0),0)*($A26-$A25)/10000*$BY25</f>
        <v>0</v>
      </c>
      <c r="CR25" s="175" t="n">
        <f aca="false">IF(CR$2&lt;=$A25,IF(CR$3&gt;=$A25,(CR$4),0),0)*($A26-$A25)/10000*$BY25</f>
        <v>0</v>
      </c>
      <c r="CS25" s="175" t="n">
        <f aca="false">IF(CS$2&lt;=$A25,IF(CS$3&gt;=$A25,(CS$4),0),0)*($A26-$A25)/10000*$BY25</f>
        <v>0</v>
      </c>
      <c r="CT25" s="175" t="n">
        <f aca="false">IF(CT$2&lt;=$A25,IF(CT$3&gt;=$A25,(CT$4),0),0)*($A26-$A25)/10000*$BY25</f>
        <v>0</v>
      </c>
      <c r="CU25" s="175" t="n">
        <f aca="false">IF(CU$2&lt;=$A25,IF(CU$3&gt;=$A25,(CU$4),0),0)*($A26-$A25)/10000*$BY25</f>
        <v>0</v>
      </c>
      <c r="CV25" s="175" t="n">
        <f aca="false">IF(CV$2&lt;=$A25,IF(CV$3&gt;=$A25,(CV$4),0),0)*($A26-$A25)/10000*$BY25</f>
        <v>0</v>
      </c>
      <c r="CW25" s="175" t="n">
        <f aca="false">IF(CW$2&lt;=$A25,IF(CW$3&gt;=$A25,(CW$4),0),0)*($A26-$A25)/10000*$BY25</f>
        <v>0</v>
      </c>
      <c r="CX25" s="175" t="n">
        <f aca="false">IF(CX$2&lt;=$A25,IF(CX$3&gt;=$A25,(CX$4),0),0)*($A26-$A25)/10000*$BY25</f>
        <v>0</v>
      </c>
      <c r="CY25" s="175" t="n">
        <f aca="false">SUM(CQ25:CX25)</f>
        <v>0</v>
      </c>
      <c r="DA25" s="91" t="n">
        <f aca="false">$A25</f>
        <v>37257</v>
      </c>
      <c r="DB25" s="175" t="n">
        <f aca="false">IF(DB$2&lt;=$A25,IF(DB$3&gt;=$A25,(DB$4),0),0)*($A26-$A25)/10000*$BY25</f>
        <v>0</v>
      </c>
      <c r="DC25" s="175" t="n">
        <f aca="false">IF(DC$2&lt;=$A25,IF(DC$3&gt;=$A25,(DC$4),0),0)*($A26-$A25)/10000*$BY25</f>
        <v>0</v>
      </c>
      <c r="DD25" s="175" t="n">
        <f aca="false">SUM(DB25:DC25)</f>
        <v>0</v>
      </c>
      <c r="DE25" s="0"/>
      <c r="DF25" s="91" t="n">
        <f aca="false">$A25</f>
        <v>37257</v>
      </c>
      <c r="DG25" s="175" t="n">
        <f aca="false">IF(DG$2&lt;=$A25,IF(DG$3&gt;=$A25,(DG$4),0),0)*($A26-$A25)/10000*$BY25</f>
        <v>0</v>
      </c>
      <c r="DH25" s="175" t="n">
        <f aca="false">IF(DH$2&lt;=$A25,IF(DH$3&gt;=$A25,(DH$4),0),0)*($A26-$A25)/10000*$BY25</f>
        <v>0</v>
      </c>
      <c r="DI25" s="175" t="n">
        <f aca="false">SUM(DG25:DH25)</f>
        <v>0</v>
      </c>
      <c r="DK25" s="91" t="n">
        <f aca="false">$A25</f>
        <v>37257</v>
      </c>
      <c r="DL25" s="175" t="n">
        <f aca="false">IF(DL$2&lt;=$A25,IF(DL$3&gt;=$A25,(DL$4),0),0)*($A26-$A25)/10000*$BY25</f>
        <v>0</v>
      </c>
      <c r="DM25" s="175" t="n">
        <f aca="false">IF(DM$2&lt;=$A25,IF(DM$3&gt;=$A25,(DM$4),0),0)*($A26-$A25)/10000*$BY25</f>
        <v>0</v>
      </c>
      <c r="DN25" s="175" t="n">
        <f aca="false">SUM(DL25:DM25)</f>
        <v>0</v>
      </c>
      <c r="DO25" s="0"/>
      <c r="DP25" s="91" t="n">
        <f aca="false">$A25</f>
        <v>37257</v>
      </c>
      <c r="DQ25" s="175" t="n">
        <f aca="false">IF(DQ$2&lt;=$A25,IF(DQ$3&gt;=$A25,(DQ$4),0),0)*($A26-$A25)/10000*$BY25</f>
        <v>0</v>
      </c>
      <c r="DR25" s="175" t="n">
        <f aca="false">IF(DR$2&lt;=$A25,IF(DR$3&gt;=$A25,(DR$4),0),0)*($A26-$A25)/10000*$BY25</f>
        <v>0</v>
      </c>
      <c r="DS25" s="175" t="n">
        <f aca="false">SUM(DQ25:DR25)</f>
        <v>0</v>
      </c>
      <c r="DT25" s="175"/>
      <c r="DU25" s="91" t="n">
        <f aca="false">$A25</f>
        <v>37257</v>
      </c>
      <c r="DV25" s="175" t="n">
        <f aca="false">IF(DV$2&lt;=$A25,IF(DV$3&gt;=$A25,(DV$4),0),0)*($A26-$A25)/10000*$BY25</f>
        <v>0</v>
      </c>
      <c r="DW25" s="175" t="n">
        <f aca="false">IF(DW$2&lt;=$A25,IF(DW$3&gt;=$A25,(DW$4),0),0)*($A26-$A25)/10000*$BY25</f>
        <v>0</v>
      </c>
      <c r="DX25" s="175" t="n">
        <f aca="false">SUM(DV25:DW25)</f>
        <v>0</v>
      </c>
      <c r="DY25" s="175"/>
      <c r="DZ25" s="91" t="n">
        <f aca="false">$A25</f>
        <v>37257</v>
      </c>
      <c r="EA25" s="175" t="n">
        <f aca="false">IF(EA$2&lt;=$A25,IF(EA$3&gt;=$A25,(EA$4),0),0)*($A26-$A25)/10000*$BY25</f>
        <v>0</v>
      </c>
      <c r="EB25" s="175" t="n">
        <f aca="false">IF(EB$2&lt;=$A25,IF(EB$3&gt;=$A25,(EB$4),0),0)*($A26-$A25)/10000*$BY25</f>
        <v>0</v>
      </c>
      <c r="EC25" s="175" t="n">
        <f aca="false">IF(EC$2&lt;=$A25,IF(EC$3&gt;=$A25,(EC$4),0),0)*($A26-$A25)/10000*$BY25</f>
        <v>0</v>
      </c>
      <c r="ED25" s="175" t="n">
        <f aca="false">IF(ED$2&lt;=$A25,IF(ED$3&gt;=$A25,(ED$4),0),0)*($A26-$A25)/10000*$BY25</f>
        <v>0</v>
      </c>
      <c r="EE25" s="175" t="n">
        <f aca="false">SUM(EA25:ED25)</f>
        <v>0</v>
      </c>
      <c r="EF25" s="0"/>
      <c r="EG25" s="91" t="n">
        <f aca="false">$A25</f>
        <v>37257</v>
      </c>
      <c r="EH25" s="175" t="n">
        <f aca="false">IF(EH$2&lt;=$A25,IF(EH$3&gt;=$A25,(EH$4),0),0)*($A26-$A25)/10000*$BY25</f>
        <v>0</v>
      </c>
      <c r="EI25" s="175" t="n">
        <f aca="false">IF(EI$2&lt;=$A25,IF(EI$3&gt;=$A25,(EI$4),0),0)*($A26-$A25)/10000*$BY25</f>
        <v>0</v>
      </c>
      <c r="EJ25" s="175" t="n">
        <f aca="false">SUM(EH25:EI25)</f>
        <v>0</v>
      </c>
      <c r="EK25" s="0"/>
      <c r="EL25" s="91" t="n">
        <f aca="false">$A25</f>
        <v>37257</v>
      </c>
      <c r="EM25" s="175" t="n">
        <f aca="false">IF(EM$2&lt;=$A25,IF(EM$3&gt;=$A25,(EM$4),0),0)*($A26-$A25)/10000*$BY25</f>
        <v>0</v>
      </c>
      <c r="EN25" s="175" t="n">
        <f aca="false">IF(EN$2&lt;=$A25,IF(EN$3&gt;=$A25,(EN$4),0),0)*($A26-$A25)/10000*$BY25</f>
        <v>0</v>
      </c>
      <c r="EO25" s="175" t="n">
        <f aca="false">SUM(EM25:EN25)</f>
        <v>0</v>
      </c>
      <c r="EP25" s="175"/>
      <c r="EQ25" s="91" t="n">
        <f aca="false">$A25</f>
        <v>37257</v>
      </c>
      <c r="ER25" s="175" t="n">
        <f aca="false">IF(ER$2&lt;=$A25,IF(ER$3&gt;=$A25,(ER$4),0),0)*($A26-$A25)/10000*$BY25</f>
        <v>0</v>
      </c>
      <c r="ES25" s="175" t="n">
        <f aca="false">IF(ES$2&lt;=$A25,IF(ES$3&gt;=$A25,(ES$4),0),0)*($A26-$A25)/10000*$BY25</f>
        <v>0</v>
      </c>
      <c r="ET25" s="175" t="n">
        <f aca="false">IF(ET$2&lt;=$A25,IF(ET$3&gt;=$A25,(ET$4),0),0)*($A26-$A25)/10000*$BY25</f>
        <v>0</v>
      </c>
      <c r="EU25" s="175" t="n">
        <f aca="false">SUM(ER25:ET25)</f>
        <v>0</v>
      </c>
      <c r="EV25" s="0"/>
      <c r="EW25" s="91" t="n">
        <f aca="false">$A25</f>
        <v>37257</v>
      </c>
      <c r="EX25" s="175" t="n">
        <f aca="false">IF(EX$2&lt;=$A25,IF(EX$3&gt;=$A25,(EX$4),0),0)*($A26-$A25)/10000*$BY25</f>
        <v>0</v>
      </c>
      <c r="EY25" s="175" t="n">
        <f aca="false">IF(EY$2&lt;=$A25,IF(EY$3&gt;=$A25,(EY$4),0),0)*($A26-$A25)/10000*$BY25</f>
        <v>0</v>
      </c>
      <c r="EZ25" s="175" t="n">
        <f aca="false">IF(EZ$2&lt;=$A25,IF(EZ$3&gt;=$A25,(EZ$4),0),0)*($A26-$A25)/10000*$BY25</f>
        <v>0</v>
      </c>
      <c r="FA25" s="175" t="n">
        <f aca="false">SUM(EX25:EZ25)</f>
        <v>0</v>
      </c>
      <c r="FB25" s="0"/>
      <c r="FC25" s="91" t="n">
        <f aca="false">$A25</f>
        <v>37257</v>
      </c>
      <c r="FD25" s="175" t="n">
        <f aca="false">IF(FD$2&lt;=$A25,IF(FD$3&gt;=$A25,(FD$4),0),0)*($A26-$A25)/10000*$BY25</f>
        <v>0</v>
      </c>
      <c r="FE25" s="175" t="n">
        <f aca="false">IF(FE$2&lt;=$A25,IF(FE$3&gt;=$A25,(FE$4),0),0)*($A26-$A25)/10000*$BY25</f>
        <v>0</v>
      </c>
      <c r="FF25" s="175" t="n">
        <f aca="false">SUM(FD25:FE25)</f>
        <v>0</v>
      </c>
      <c r="FH25" s="91" t="n">
        <f aca="false">$A25</f>
        <v>37257</v>
      </c>
      <c r="FI25" s="175" t="n">
        <f aca="false">IF(FI$2&lt;=$A25,IF(FI$3&gt;=$A25,(FI$4),0),0)*($A26-$A25)/10000*$BY25</f>
        <v>0</v>
      </c>
      <c r="FJ25" s="175" t="n">
        <f aca="false">IF(FJ$2&lt;=$A25,IF(FJ$3&gt;=$A25,(FJ$4),0),0)*($A26-$A25)/10000*$BY25</f>
        <v>0</v>
      </c>
      <c r="FK25" s="175" t="n">
        <f aca="false">SUM(FI25:FJ25)</f>
        <v>0</v>
      </c>
      <c r="FL25" s="0"/>
      <c r="FM25" s="91" t="n">
        <f aca="false">$A25</f>
        <v>37257</v>
      </c>
      <c r="FN25" s="175" t="n">
        <f aca="false">IF(FN$2&lt;=$A25,IF(FN$3&gt;=$A25,(FN$4),0),0)*($A26-$A25)/10000*$BY25</f>
        <v>0</v>
      </c>
      <c r="FO25" s="175" t="n">
        <f aca="false">IF(FO$2&lt;=$A25,IF(FO$3&gt;=$A25,(FO$4),0),0)*($A26-$A25)/10000*$BY25</f>
        <v>0</v>
      </c>
      <c r="FP25" s="175" t="n">
        <f aca="false">SUM(FN25:FO25)</f>
        <v>0</v>
      </c>
      <c r="FQ25" s="0"/>
      <c r="FR25" s="91" t="n">
        <f aca="false">$A25</f>
        <v>37257</v>
      </c>
      <c r="FS25" s="175" t="n">
        <f aca="false">IF(FS$2&lt;=$A25,IF(FS$3&gt;=$A25,(FS$4),0),0)*($A26-$A25)/10000*$BY25</f>
        <v>0</v>
      </c>
      <c r="FT25" s="175" t="n">
        <f aca="false">IF(FT$2&lt;=$A25,IF(FT$3&gt;=$A25,(FT$4),0),0)*($A26-$A25)/10000*$BY25</f>
        <v>0</v>
      </c>
      <c r="FU25" s="175" t="n">
        <f aca="false">SUM(FS25:FT25)</f>
        <v>0</v>
      </c>
      <c r="FV25" s="0"/>
      <c r="FW25" s="91" t="n">
        <f aca="false">$A25</f>
        <v>37257</v>
      </c>
      <c r="FX25" s="175" t="n">
        <f aca="false">IF(FX$2&lt;=$A25,IF(FX$3&gt;=$A25,(FX$4),0),0)*($A26-$A25)/10000*$BY25</f>
        <v>0</v>
      </c>
      <c r="FY25" s="175" t="n">
        <f aca="false">IF(FY$2&lt;=$A25,IF(FY$3&gt;=$A25,(FY$4),0),0)*($A26-$A25)/10000*$BY25</f>
        <v>0</v>
      </c>
      <c r="FZ25" s="175" t="n">
        <f aca="false">SUM(FX25:FY25)</f>
        <v>0</v>
      </c>
      <c r="GB25" s="91" t="n">
        <f aca="false">$A25</f>
        <v>37257</v>
      </c>
      <c r="GC25" s="175" t="n">
        <f aca="false">IF(GC$2&lt;=$A25,IF(GC$3&gt;=$A25,(GC$4),0),0)*($A26-$A25)/10000*$BY25</f>
        <v>0</v>
      </c>
      <c r="GD25" s="175" t="n">
        <f aca="false">IF(GD$2&lt;=$A25,IF(GD$3&gt;=$A25,(GD$4),0),0)*($A26-$A25)/10000*$BY25</f>
        <v>0</v>
      </c>
      <c r="GE25" s="175" t="n">
        <f aca="false">SUM(GC25:GD25)</f>
        <v>0</v>
      </c>
      <c r="GG25" s="208"/>
      <c r="GH25" s="209"/>
      <c r="GI25" s="210"/>
      <c r="GK25" s="0"/>
    </row>
    <row r="26" customFormat="false" ht="15" hidden="false" customHeight="true" outlineLevel="0" collapsed="false">
      <c r="A26" s="176" t="n">
        <v>37288</v>
      </c>
      <c r="B26" s="177" t="n">
        <f aca="false">p1!F35</f>
        <v>0</v>
      </c>
      <c r="C26" s="178" t="n">
        <f aca="false">+p1!C35</f>
        <v>0</v>
      </c>
      <c r="D26" s="179" t="n">
        <f aca="false">+p1!G35</f>
        <v>0</v>
      </c>
      <c r="E26" s="178" t="n">
        <f aca="false">p1!L35+DX26</f>
        <v>0</v>
      </c>
      <c r="F26" s="178" t="n">
        <f aca="false">p1!E35+CN26</f>
        <v>70.16</v>
      </c>
      <c r="G26" s="178" t="n">
        <f aca="false">p1!I35+p1!K35+CY26</f>
        <v>-10.44</v>
      </c>
      <c r="H26" s="178" t="n">
        <f aca="false">p1!D35+DN26</f>
        <v>-0.11</v>
      </c>
      <c r="I26" s="178" t="n">
        <f aca="false">p1!J35+p1!AH35+DD26</f>
        <v>-60.2</v>
      </c>
      <c r="J26" s="178" t="n">
        <f aca="false">p1!N35+DG26</f>
        <v>-27.24</v>
      </c>
      <c r="K26" s="178" t="n">
        <f aca="false">p1!M35+p1!H35+DS26</f>
        <v>0</v>
      </c>
      <c r="L26" s="180" t="n">
        <f aca="false">SUM(E26:K26)</f>
        <v>-27.83</v>
      </c>
      <c r="M26" s="32"/>
      <c r="N26" s="177" t="n">
        <f aca="false">p1!P35+EJ26</f>
        <v>-6.23</v>
      </c>
      <c r="O26" s="178" t="n">
        <f aca="false">p1!O35+EE26</f>
        <v>-12.46</v>
      </c>
      <c r="P26" s="178" t="n">
        <f aca="false">p1!Q35+EO26</f>
        <v>-32.4</v>
      </c>
      <c r="Q26" s="178" t="n">
        <f aca="false">p1!AA35</f>
        <v>0</v>
      </c>
      <c r="R26" s="178" t="n">
        <f aca="false">p1!Y35</f>
        <v>0</v>
      </c>
      <c r="S26" s="178" t="n">
        <f aca="false">p1!Z35+EU26</f>
        <v>12.46</v>
      </c>
      <c r="T26" s="178" t="n">
        <f aca="false">p1!AC35+FA26</f>
        <v>12.46</v>
      </c>
      <c r="U26" s="178"/>
      <c r="V26" s="178" t="n">
        <f aca="false">p1!X35+FF26</f>
        <v>0</v>
      </c>
      <c r="W26" s="178"/>
      <c r="X26" s="178"/>
      <c r="Y26" s="178"/>
      <c r="Z26" s="178"/>
      <c r="AA26" s="178"/>
      <c r="AB26" s="178"/>
      <c r="AC26" s="178"/>
      <c r="AD26" s="179"/>
      <c r="AE26" s="210" t="n">
        <f aca="false">SUM(N26:AD26)</f>
        <v>-26.17</v>
      </c>
      <c r="AF26" s="32"/>
      <c r="AG26" s="180" t="n">
        <f aca="false">GE26+p1!B35</f>
        <v>0</v>
      </c>
      <c r="AH26" s="18"/>
      <c r="AI26" s="180" t="n">
        <f aca="false">p1!AB35+BQ26</f>
        <v>0</v>
      </c>
      <c r="AJ26" s="32"/>
      <c r="AK26" s="182" t="n">
        <v>37288</v>
      </c>
      <c r="AL26" s="143"/>
      <c r="AM26" s="167" t="n">
        <f aca="false">+B26+C26+D26</f>
        <v>0</v>
      </c>
      <c r="AN26" s="148"/>
      <c r="AO26" s="167" t="n">
        <f aca="false">E26+F26+O26</f>
        <v>57.7</v>
      </c>
      <c r="AP26" s="148"/>
      <c r="AQ26" s="184" t="n">
        <f aca="false">+G26+H26+N26</f>
        <v>-16.78</v>
      </c>
      <c r="AR26" s="148"/>
      <c r="AS26" s="185" t="n">
        <f aca="false">+I26+J26</f>
        <v>-87.44</v>
      </c>
      <c r="AT26" s="148"/>
      <c r="AU26" s="167" t="n">
        <f aca="false">K26+P26</f>
        <v>-32.4</v>
      </c>
      <c r="AV26" s="148"/>
      <c r="AW26" s="167" t="n">
        <f aca="false">AO26+AQ26+AS26+AU26</f>
        <v>-78.92</v>
      </c>
      <c r="AX26" s="148"/>
      <c r="AY26" s="0"/>
      <c r="AZ26" s="149"/>
      <c r="BA26" s="169" t="n">
        <f aca="false">Q26+R26+S26</f>
        <v>12.46</v>
      </c>
      <c r="BB26" s="151"/>
      <c r="BC26" s="169" t="n">
        <f aca="false">T26+U26</f>
        <v>12.46</v>
      </c>
      <c r="BD26" s="151"/>
      <c r="BE26" s="169" t="n">
        <f aca="false">SUM(V26:Y26)</f>
        <v>0</v>
      </c>
      <c r="BF26" s="151"/>
      <c r="BG26" s="169" t="n">
        <f aca="false">SUM(AB26:AD26)</f>
        <v>0</v>
      </c>
      <c r="BH26" s="170"/>
      <c r="BI26" s="154"/>
      <c r="BJ26" s="56"/>
      <c r="BK26" s="171" t="n">
        <f aca="false">+AE26+L26</f>
        <v>-54</v>
      </c>
      <c r="BL26" s="207"/>
      <c r="BM26" s="141" t="n">
        <f aca="false">+BM25+BM14</f>
        <v>-259.64</v>
      </c>
      <c r="BN26" s="32"/>
      <c r="BO26" s="32"/>
      <c r="BP26" s="172" t="n">
        <f aca="false">$A26</f>
        <v>37288</v>
      </c>
      <c r="BQ26" s="173" t="n">
        <f aca="false">SUM(BR26:BW26)</f>
        <v>0</v>
      </c>
      <c r="BR26" s="173"/>
      <c r="BS26" s="173"/>
      <c r="BT26" s="173"/>
      <c r="BU26" s="173"/>
      <c r="BV26" s="173"/>
      <c r="BW26" s="173"/>
      <c r="BY26" s="81" t="n">
        <f aca="false">m1!BK28</f>
        <v>0.888905337109136</v>
      </c>
      <c r="BZ26" s="174" t="n">
        <f aca="false">CN26+CY26+EU26+FF26+FA26+DD26+DN26+DS26+FP26+FU26+EE26+EJ26+EO26</f>
        <v>0</v>
      </c>
      <c r="CA26" s="175"/>
      <c r="CB26" s="175" t="n">
        <f aca="false">IF(CB$2&lt;=$A26,IF(CB$3&gt;=$A26,(CB$4),0),0)*($A27-$A26)/10000*$BY26</f>
        <v>0</v>
      </c>
      <c r="CC26" s="0"/>
      <c r="CD26" s="91" t="n">
        <f aca="false">$A26</f>
        <v>37288</v>
      </c>
      <c r="CE26" s="175" t="n">
        <f aca="false">IF(CE$2&lt;=$A26,IF(CE$3&gt;=$A26,(CE$4),0),0)*($A27-$A26)/10000*$BY26</f>
        <v>0</v>
      </c>
      <c r="CF26" s="175" t="n">
        <f aca="false">IF(CF$2&lt;=$A26,IF(CF$3&gt;=$A26,(CF$4),0),0)*($A27-$A26)/10000*$BY26</f>
        <v>0</v>
      </c>
      <c r="CG26" s="175" t="n">
        <f aca="false">IF(CG$2&lt;=$A26,IF(CG$3&gt;=$A26,(CG$4),0),0)*($A27-$A26)/10000*$BY26</f>
        <v>0</v>
      </c>
      <c r="CH26" s="175" t="n">
        <f aca="false">IF(CH$2&lt;=$A26,IF(CH$3&gt;=$A26,(CH$4),0),0)*($A27-$A26)/10000*$BY26</f>
        <v>0</v>
      </c>
      <c r="CI26" s="175" t="n">
        <f aca="false">IF(CI$2&lt;=$A26,IF(CI$3&gt;=$A26,(CI$4),0),0)*($A27-$A26)/10000*$BY26</f>
        <v>0</v>
      </c>
      <c r="CJ26" s="175" t="n">
        <f aca="false">IF(CJ$2&lt;=$A26,IF(CJ$3&gt;=$A26,(CJ$4),0),0)*($A27-$A26)/10000*$BY26</f>
        <v>0</v>
      </c>
      <c r="CK26" s="175" t="n">
        <f aca="false">IF(CK$2&lt;=$A26,IF(CK$3&gt;=$A26,(CK$4),0),0)*($A27-$A26)/10000*$BY26</f>
        <v>0</v>
      </c>
      <c r="CL26" s="175" t="n">
        <f aca="false">IF(CL$2&lt;=$A26,IF(CL$3&gt;=$A26,(CL$4),0),0)*($A27-$A26)/10000*$BY26</f>
        <v>0</v>
      </c>
      <c r="CM26" s="175" t="n">
        <f aca="false">IF(CM$2&lt;=$A26,IF(CM$3&gt;=$A26,(CM$4),0),0)*($A27-$A26)/10000*$BY26</f>
        <v>0</v>
      </c>
      <c r="CN26" s="175" t="n">
        <f aca="false">SUM(CE26:CM26)</f>
        <v>0</v>
      </c>
      <c r="CO26" s="0"/>
      <c r="CP26" s="91" t="n">
        <f aca="false">$A26</f>
        <v>37288</v>
      </c>
      <c r="CQ26" s="175" t="n">
        <f aca="false">IF(CQ$2&lt;=$A26,IF(CQ$3&gt;=$A26,(CQ$4),0),0)*($A27-$A26)/10000*$BY26</f>
        <v>0</v>
      </c>
      <c r="CR26" s="175" t="n">
        <f aca="false">IF(CR$2&lt;=$A26,IF(CR$3&gt;=$A26,(CR$4),0),0)*($A27-$A26)/10000*$BY26</f>
        <v>0</v>
      </c>
      <c r="CS26" s="175" t="n">
        <f aca="false">IF(CS$2&lt;=$A26,IF(CS$3&gt;=$A26,(CS$4),0),0)*($A27-$A26)/10000*$BY26</f>
        <v>0</v>
      </c>
      <c r="CT26" s="175" t="n">
        <f aca="false">IF(CT$2&lt;=$A26,IF(CT$3&gt;=$A26,(CT$4),0),0)*($A27-$A26)/10000*$BY26</f>
        <v>0</v>
      </c>
      <c r="CU26" s="175" t="n">
        <f aca="false">IF(CU$2&lt;=$A26,IF(CU$3&gt;=$A26,(CU$4),0),0)*($A27-$A26)/10000*$BY26</f>
        <v>0</v>
      </c>
      <c r="CV26" s="175" t="n">
        <f aca="false">IF(CV$2&lt;=$A26,IF(CV$3&gt;=$A26,(CV$4),0),0)*($A27-$A26)/10000*$BY26</f>
        <v>0</v>
      </c>
      <c r="CW26" s="175" t="n">
        <f aca="false">IF(CW$2&lt;=$A26,IF(CW$3&gt;=$A26,(CW$4),0),0)*($A27-$A26)/10000*$BY26</f>
        <v>0</v>
      </c>
      <c r="CX26" s="175" t="n">
        <f aca="false">IF(CX$2&lt;=$A26,IF(CX$3&gt;=$A26,(CX$4),0),0)*($A27-$A26)/10000*$BY26</f>
        <v>0</v>
      </c>
      <c r="CY26" s="175" t="n">
        <f aca="false">SUM(CQ26:CX26)</f>
        <v>0</v>
      </c>
      <c r="DA26" s="91" t="n">
        <f aca="false">$A26</f>
        <v>37288</v>
      </c>
      <c r="DB26" s="175" t="n">
        <f aca="false">IF(DB$2&lt;=$A26,IF(DB$3&gt;=$A26,(DB$4),0),0)*($A27-$A26)/10000*$BY26</f>
        <v>0</v>
      </c>
      <c r="DC26" s="175" t="n">
        <f aca="false">IF(DC$2&lt;=$A26,IF(DC$3&gt;=$A26,(DC$4),0),0)*($A27-$A26)/10000*$BY26</f>
        <v>0</v>
      </c>
      <c r="DD26" s="175" t="n">
        <f aca="false">SUM(DB26:DC26)</f>
        <v>0</v>
      </c>
      <c r="DE26" s="0"/>
      <c r="DF26" s="91" t="n">
        <f aca="false">$A26</f>
        <v>37288</v>
      </c>
      <c r="DG26" s="175" t="n">
        <f aca="false">IF(DG$2&lt;=$A26,IF(DG$3&gt;=$A26,(DG$4),0),0)*($A27-$A26)/10000*$BY26</f>
        <v>0</v>
      </c>
      <c r="DH26" s="175" t="n">
        <f aca="false">IF(DH$2&lt;=$A26,IF(DH$3&gt;=$A26,(DH$4),0),0)*($A27-$A26)/10000*$BY26</f>
        <v>0</v>
      </c>
      <c r="DI26" s="175" t="n">
        <f aca="false">SUM(DG26:DH26)</f>
        <v>0</v>
      </c>
      <c r="DK26" s="91" t="n">
        <f aca="false">$A26</f>
        <v>37288</v>
      </c>
      <c r="DL26" s="175" t="n">
        <f aca="false">IF(DL$2&lt;=$A26,IF(DL$3&gt;=$A26,(DL$4),0),0)*($A27-$A26)/10000*$BY26</f>
        <v>0</v>
      </c>
      <c r="DM26" s="175" t="n">
        <f aca="false">IF(DM$2&lt;=$A26,IF(DM$3&gt;=$A26,(DM$4),0),0)*($A27-$A26)/10000*$BY26</f>
        <v>0</v>
      </c>
      <c r="DN26" s="175" t="n">
        <f aca="false">SUM(DL26:DM26)</f>
        <v>0</v>
      </c>
      <c r="DO26" s="0"/>
      <c r="DP26" s="91" t="n">
        <f aca="false">$A26</f>
        <v>37288</v>
      </c>
      <c r="DQ26" s="175" t="n">
        <f aca="false">IF(DQ$2&lt;=$A26,IF(DQ$3&gt;=$A26,(DQ$4),0),0)*($A27-$A26)/10000*$BY26</f>
        <v>0</v>
      </c>
      <c r="DR26" s="175" t="n">
        <f aca="false">IF(DR$2&lt;=$A26,IF(DR$3&gt;=$A26,(DR$4),0),0)*($A27-$A26)/10000*$BY26</f>
        <v>0</v>
      </c>
      <c r="DS26" s="175" t="n">
        <f aca="false">SUM(DQ26:DR26)</f>
        <v>0</v>
      </c>
      <c r="DT26" s="175"/>
      <c r="DU26" s="91" t="n">
        <f aca="false">$A26</f>
        <v>37288</v>
      </c>
      <c r="DV26" s="175" t="n">
        <f aca="false">IF(DV$2&lt;=$A26,IF(DV$3&gt;=$A26,(DV$4),0),0)*($A27-$A26)/10000*$BY26</f>
        <v>0</v>
      </c>
      <c r="DW26" s="175" t="n">
        <f aca="false">IF(DW$2&lt;=$A26,IF(DW$3&gt;=$A26,(DW$4),0),0)*($A27-$A26)/10000*$BY26</f>
        <v>0</v>
      </c>
      <c r="DX26" s="175" t="n">
        <f aca="false">SUM(DV26:DW26)</f>
        <v>0</v>
      </c>
      <c r="DY26" s="175"/>
      <c r="DZ26" s="91" t="n">
        <f aca="false">$A26</f>
        <v>37288</v>
      </c>
      <c r="EA26" s="175" t="n">
        <f aca="false">IF(EA$2&lt;=$A26,IF(EA$3&gt;=$A26,(EA$4),0),0)*($A27-$A26)/10000*$BY26</f>
        <v>0</v>
      </c>
      <c r="EB26" s="175" t="n">
        <f aca="false">IF(EB$2&lt;=$A26,IF(EB$3&gt;=$A26,(EB$4),0),0)*($A27-$A26)/10000*$BY26</f>
        <v>0</v>
      </c>
      <c r="EC26" s="175" t="n">
        <f aca="false">IF(EC$2&lt;=$A26,IF(EC$3&gt;=$A26,(EC$4),0),0)*($A27-$A26)/10000*$BY26</f>
        <v>0</v>
      </c>
      <c r="ED26" s="175" t="n">
        <f aca="false">IF(ED$2&lt;=$A26,IF(ED$3&gt;=$A26,(ED$4),0),0)*($A27-$A26)/10000*$BY26</f>
        <v>0</v>
      </c>
      <c r="EE26" s="175" t="n">
        <f aca="false">SUM(EA26:ED26)</f>
        <v>0</v>
      </c>
      <c r="EF26" s="0"/>
      <c r="EG26" s="91" t="n">
        <f aca="false">$A26</f>
        <v>37288</v>
      </c>
      <c r="EH26" s="175" t="n">
        <f aca="false">IF(EH$2&lt;=$A26,IF(EH$3&gt;=$A26,(EH$4),0),0)*($A27-$A26)/10000*$BY26</f>
        <v>0</v>
      </c>
      <c r="EI26" s="175" t="n">
        <f aca="false">IF(EI$2&lt;=$A26,IF(EI$3&gt;=$A26,(EI$4),0),0)*($A27-$A26)/10000*$BY26</f>
        <v>0</v>
      </c>
      <c r="EJ26" s="175" t="n">
        <f aca="false">SUM(EH26:EI26)</f>
        <v>0</v>
      </c>
      <c r="EK26" s="0"/>
      <c r="EL26" s="91" t="n">
        <f aca="false">$A26</f>
        <v>37288</v>
      </c>
      <c r="EM26" s="175" t="n">
        <f aca="false">IF(EM$2&lt;=$A26,IF(EM$3&gt;=$A26,(EM$4),0),0)*($A27-$A26)/10000*$BY26</f>
        <v>0</v>
      </c>
      <c r="EN26" s="175" t="n">
        <f aca="false">IF(EN$2&lt;=$A26,IF(EN$3&gt;=$A26,(EN$4),0),0)*($A27-$A26)/10000*$BY26</f>
        <v>0</v>
      </c>
      <c r="EO26" s="175" t="n">
        <f aca="false">SUM(EM26:EN26)</f>
        <v>0</v>
      </c>
      <c r="EP26" s="175"/>
      <c r="EQ26" s="91" t="n">
        <f aca="false">$A26</f>
        <v>37288</v>
      </c>
      <c r="ER26" s="175" t="n">
        <f aca="false">IF(ER$2&lt;=$A26,IF(ER$3&gt;=$A26,(ER$4),0),0)*($A27-$A26)/10000*$BY26</f>
        <v>0</v>
      </c>
      <c r="ES26" s="175" t="n">
        <f aca="false">IF(ES$2&lt;=$A26,IF(ES$3&gt;=$A26,(ES$4),0),0)*($A27-$A26)/10000*$BY26</f>
        <v>0</v>
      </c>
      <c r="ET26" s="175" t="n">
        <f aca="false">IF(ET$2&lt;=$A26,IF(ET$3&gt;=$A26,(ET$4),0),0)*($A27-$A26)/10000*$BY26</f>
        <v>0</v>
      </c>
      <c r="EU26" s="175" t="n">
        <f aca="false">SUM(ER26:ET26)</f>
        <v>0</v>
      </c>
      <c r="EV26" s="0"/>
      <c r="EW26" s="91" t="n">
        <f aca="false">$A26</f>
        <v>37288</v>
      </c>
      <c r="EX26" s="175" t="n">
        <f aca="false">IF(EX$2&lt;=$A26,IF(EX$3&gt;=$A26,(EX$4),0),0)*($A27-$A26)/10000*$BY26</f>
        <v>0</v>
      </c>
      <c r="EY26" s="175" t="n">
        <f aca="false">IF(EY$2&lt;=$A26,IF(EY$3&gt;=$A26,(EY$4),0),0)*($A27-$A26)/10000*$BY26</f>
        <v>0</v>
      </c>
      <c r="EZ26" s="175" t="n">
        <f aca="false">IF(EZ$2&lt;=$A26,IF(EZ$3&gt;=$A26,(EZ$4),0),0)*($A27-$A26)/10000*$BY26</f>
        <v>0</v>
      </c>
      <c r="FA26" s="175" t="n">
        <f aca="false">SUM(EX26:EZ26)</f>
        <v>0</v>
      </c>
      <c r="FB26" s="0"/>
      <c r="FC26" s="91" t="n">
        <f aca="false">$A26</f>
        <v>37288</v>
      </c>
      <c r="FD26" s="175" t="n">
        <f aca="false">IF(FD$2&lt;=$A26,IF(FD$3&gt;=$A26,(FD$4),0),0)*($A27-$A26)/10000*$BY26</f>
        <v>0</v>
      </c>
      <c r="FE26" s="175" t="n">
        <f aca="false">IF(FE$2&lt;=$A26,IF(FE$3&gt;=$A26,(FE$4),0),0)*($A27-$A26)/10000*$BY26</f>
        <v>0</v>
      </c>
      <c r="FF26" s="175" t="n">
        <f aca="false">SUM(FD26:FE26)</f>
        <v>0</v>
      </c>
      <c r="FH26" s="91" t="n">
        <f aca="false">$A26</f>
        <v>37288</v>
      </c>
      <c r="FI26" s="175" t="n">
        <f aca="false">IF(FI$2&lt;=$A26,IF(FI$3&gt;=$A26,(FI$4),0),0)*($A27-$A26)/10000*$BY26</f>
        <v>0</v>
      </c>
      <c r="FJ26" s="175" t="n">
        <f aca="false">IF(FJ$2&lt;=$A26,IF(FJ$3&gt;=$A26,(FJ$4),0),0)*($A27-$A26)/10000*$BY26</f>
        <v>0</v>
      </c>
      <c r="FK26" s="175" t="n">
        <f aca="false">SUM(FI26:FJ26)</f>
        <v>0</v>
      </c>
      <c r="FL26" s="0"/>
      <c r="FM26" s="91" t="n">
        <f aca="false">$A26</f>
        <v>37288</v>
      </c>
      <c r="FN26" s="175" t="n">
        <f aca="false">IF(FN$2&lt;=$A26,IF(FN$3&gt;=$A26,(FN$4),0),0)*($A27-$A26)/10000*$BY26</f>
        <v>0</v>
      </c>
      <c r="FO26" s="175" t="n">
        <f aca="false">IF(FO$2&lt;=$A26,IF(FO$3&gt;=$A26,(FO$4),0),0)*($A27-$A26)/10000*$BY26</f>
        <v>0</v>
      </c>
      <c r="FP26" s="175" t="n">
        <f aca="false">SUM(FN26:FO26)</f>
        <v>0</v>
      </c>
      <c r="FQ26" s="0"/>
      <c r="FR26" s="91" t="n">
        <f aca="false">$A26</f>
        <v>37288</v>
      </c>
      <c r="FS26" s="175" t="n">
        <f aca="false">IF(FS$2&lt;=$A26,IF(FS$3&gt;=$A26,(FS$4),0),0)*($A27-$A26)/10000*$BY26</f>
        <v>0</v>
      </c>
      <c r="FT26" s="175" t="n">
        <f aca="false">IF(FT$2&lt;=$A26,IF(FT$3&gt;=$A26,(FT$4),0),0)*($A27-$A26)/10000*$BY26</f>
        <v>0</v>
      </c>
      <c r="FU26" s="175" t="n">
        <f aca="false">SUM(FS26:FT26)</f>
        <v>0</v>
      </c>
      <c r="FV26" s="0"/>
      <c r="FW26" s="91" t="n">
        <f aca="false">$A26</f>
        <v>37288</v>
      </c>
      <c r="FX26" s="175" t="n">
        <f aca="false">IF(FX$2&lt;=$A26,IF(FX$3&gt;=$A26,(FX$4),0),0)*($A27-$A26)/10000*$BY26</f>
        <v>0</v>
      </c>
      <c r="FY26" s="175" t="n">
        <f aca="false">IF(FY$2&lt;=$A26,IF(FY$3&gt;=$A26,(FY$4),0),0)*($A27-$A26)/10000*$BY26</f>
        <v>0</v>
      </c>
      <c r="FZ26" s="175" t="n">
        <f aca="false">SUM(FX26:FY26)</f>
        <v>0</v>
      </c>
      <c r="GB26" s="91" t="n">
        <f aca="false">$A26</f>
        <v>37288</v>
      </c>
      <c r="GC26" s="175" t="n">
        <f aca="false">IF(GC$2&lt;=$A26,IF(GC$3&gt;=$A26,(GC$4),0),0)*($A27-$A26)/10000*$BY26</f>
        <v>0</v>
      </c>
      <c r="GD26" s="175" t="n">
        <f aca="false">IF(GD$2&lt;=$A26,IF(GD$3&gt;=$A26,(GD$4),0),0)*($A27-$A26)/10000*$BY26</f>
        <v>0</v>
      </c>
      <c r="GE26" s="175" t="n">
        <f aca="false">SUM(GC26:GD26)</f>
        <v>0</v>
      </c>
      <c r="GG26" s="208"/>
      <c r="GH26" s="209"/>
      <c r="GI26" s="210"/>
      <c r="GK26" s="0"/>
    </row>
    <row r="27" customFormat="false" ht="15" hidden="false" customHeight="true" outlineLevel="0" collapsed="false">
      <c r="A27" s="176" t="n">
        <v>37316</v>
      </c>
      <c r="B27" s="177" t="n">
        <f aca="false">p1!F36</f>
        <v>0</v>
      </c>
      <c r="C27" s="178" t="n">
        <f aca="false">+p1!C36</f>
        <v>0</v>
      </c>
      <c r="D27" s="179" t="n">
        <f aca="false">+p1!G36</f>
        <v>0</v>
      </c>
      <c r="E27" s="178" t="n">
        <f aca="false">p1!L36+DX27</f>
        <v>0</v>
      </c>
      <c r="F27" s="178" t="n">
        <f aca="false">p1!E36+CN27</f>
        <v>77.25</v>
      </c>
      <c r="G27" s="178" t="n">
        <f aca="false">p1!I36+p1!K36+CY27</f>
        <v>-11.49</v>
      </c>
      <c r="H27" s="178" t="n">
        <f aca="false">p1!D36+DN27</f>
        <v>-0.09</v>
      </c>
      <c r="I27" s="178" t="n">
        <f aca="false">p1!J36+p1!AH36+DD27</f>
        <v>-66.28</v>
      </c>
      <c r="J27" s="178" t="n">
        <f aca="false">p1!N36+DG27</f>
        <v>-29.99</v>
      </c>
      <c r="K27" s="178" t="n">
        <f aca="false">p1!M36+p1!H36+DS27</f>
        <v>0</v>
      </c>
      <c r="L27" s="180" t="n">
        <f aca="false">SUM(E27:K27)</f>
        <v>-30.6</v>
      </c>
      <c r="M27" s="32"/>
      <c r="N27" s="177" t="n">
        <f aca="false">p1!P36+EJ27</f>
        <v>-6.2</v>
      </c>
      <c r="O27" s="178" t="n">
        <f aca="false">p1!O36+EE27</f>
        <v>-13.72</v>
      </c>
      <c r="P27" s="178" t="n">
        <f aca="false">p1!Q36+EO27</f>
        <v>-35.67</v>
      </c>
      <c r="Q27" s="178" t="n">
        <f aca="false">p1!AA36</f>
        <v>0</v>
      </c>
      <c r="R27" s="178" t="n">
        <f aca="false">p1!Y36</f>
        <v>0</v>
      </c>
      <c r="S27" s="178" t="n">
        <f aca="false">p1!Z36+EU27</f>
        <v>13.72</v>
      </c>
      <c r="T27" s="178" t="n">
        <f aca="false">p1!AC36+FA27</f>
        <v>13.72</v>
      </c>
      <c r="U27" s="178"/>
      <c r="V27" s="178" t="n">
        <f aca="false">p1!X36+FF27</f>
        <v>0</v>
      </c>
      <c r="W27" s="178"/>
      <c r="X27" s="178"/>
      <c r="Y27" s="178"/>
      <c r="Z27" s="178"/>
      <c r="AA27" s="178"/>
      <c r="AB27" s="178"/>
      <c r="AC27" s="178"/>
      <c r="AD27" s="179"/>
      <c r="AE27" s="210" t="n">
        <f aca="false">SUM(N27:AD27)</f>
        <v>-28.15</v>
      </c>
      <c r="AF27" s="32"/>
      <c r="AG27" s="180" t="n">
        <f aca="false">GE27+p1!B36</f>
        <v>0</v>
      </c>
      <c r="AH27" s="18"/>
      <c r="AI27" s="180" t="n">
        <f aca="false">p1!AB36+BQ27</f>
        <v>0</v>
      </c>
      <c r="AJ27" s="32"/>
      <c r="AK27" s="182" t="n">
        <v>37316</v>
      </c>
      <c r="AL27" s="143"/>
      <c r="AM27" s="217" t="n">
        <f aca="false">+B27+C27+D27</f>
        <v>0</v>
      </c>
      <c r="AN27" s="148"/>
      <c r="AO27" s="217" t="n">
        <f aca="false">E27+F27+O27</f>
        <v>63.53</v>
      </c>
      <c r="AP27" s="148"/>
      <c r="AQ27" s="218" t="n">
        <f aca="false">+G27+H27+N27</f>
        <v>-17.78</v>
      </c>
      <c r="AR27" s="148"/>
      <c r="AS27" s="219" t="n">
        <f aca="false">+I27+J27</f>
        <v>-96.27</v>
      </c>
      <c r="AT27" s="148"/>
      <c r="AU27" s="217" t="n">
        <f aca="false">K27+P27</f>
        <v>-35.67</v>
      </c>
      <c r="AV27" s="148"/>
      <c r="AW27" s="217" t="n">
        <f aca="false">AO27+AQ27+AS27+AU27</f>
        <v>-86.19</v>
      </c>
      <c r="AX27" s="148"/>
      <c r="AY27" s="0"/>
      <c r="AZ27" s="149"/>
      <c r="BA27" s="195" t="n">
        <f aca="false">Q27+R27+S27</f>
        <v>13.72</v>
      </c>
      <c r="BB27" s="151"/>
      <c r="BC27" s="195" t="n">
        <f aca="false">T27+U27</f>
        <v>13.72</v>
      </c>
      <c r="BD27" s="151"/>
      <c r="BE27" s="195" t="n">
        <f aca="false">SUM(V27:Y27)</f>
        <v>0</v>
      </c>
      <c r="BF27" s="151"/>
      <c r="BG27" s="195" t="n">
        <f aca="false">SUM(AB27:AD27)</f>
        <v>0</v>
      </c>
      <c r="BH27" s="170"/>
      <c r="BI27" s="154"/>
      <c r="BJ27" s="56"/>
      <c r="BK27" s="196" t="n">
        <f aca="false">+AE27+L27</f>
        <v>-58.75</v>
      </c>
      <c r="BL27" s="207"/>
      <c r="BM27" s="32"/>
      <c r="BN27" s="32"/>
      <c r="BO27" s="32"/>
      <c r="BP27" s="172" t="n">
        <f aca="false">$A27</f>
        <v>37316</v>
      </c>
      <c r="BQ27" s="173" t="n">
        <f aca="false">SUM(BR27:BW27)</f>
        <v>0</v>
      </c>
      <c r="BR27" s="173"/>
      <c r="BS27" s="173"/>
      <c r="BT27" s="173"/>
      <c r="BU27" s="173"/>
      <c r="BV27" s="173"/>
      <c r="BW27" s="173"/>
      <c r="BY27" s="81" t="n">
        <f aca="false">m1!BK29</f>
        <v>0.88393435391759</v>
      </c>
      <c r="BZ27" s="174" t="n">
        <f aca="false">CN27+CY27+EU27+FF27+FA27+DD27+DN27+DS27+FP27+FU27+EE27+EJ27+EO27</f>
        <v>0</v>
      </c>
      <c r="CA27" s="175"/>
      <c r="CB27" s="175" t="n">
        <f aca="false">IF(CB$2&lt;=$A27,IF(CB$3&gt;=$A27,(CB$4),0),0)*($A28-$A27)/10000*$BY27</f>
        <v>0</v>
      </c>
      <c r="CC27" s="0"/>
      <c r="CD27" s="91" t="n">
        <f aca="false">$A27</f>
        <v>37316</v>
      </c>
      <c r="CE27" s="175" t="n">
        <f aca="false">IF(CE$2&lt;=$A27,IF(CE$3&gt;=$A27,(CE$4),0),0)*($A28-$A27)/10000*$BY27</f>
        <v>0</v>
      </c>
      <c r="CF27" s="175" t="n">
        <f aca="false">IF(CF$2&lt;=$A27,IF(CF$3&gt;=$A27,(CF$4),0),0)*($A28-$A27)/10000*$BY27</f>
        <v>0</v>
      </c>
      <c r="CG27" s="175" t="n">
        <f aca="false">IF(CG$2&lt;=$A27,IF(CG$3&gt;=$A27,(CG$4),0),0)*($A28-$A27)/10000*$BY27</f>
        <v>0</v>
      </c>
      <c r="CH27" s="175" t="n">
        <f aca="false">IF(CH$2&lt;=$A27,IF(CH$3&gt;=$A27,(CH$4),0),0)*($A28-$A27)/10000*$BY27</f>
        <v>0</v>
      </c>
      <c r="CI27" s="175" t="n">
        <f aca="false">IF(CI$2&lt;=$A27,IF(CI$3&gt;=$A27,(CI$4),0),0)*($A28-$A27)/10000*$BY27</f>
        <v>0</v>
      </c>
      <c r="CJ27" s="175" t="n">
        <f aca="false">IF(CJ$2&lt;=$A27,IF(CJ$3&gt;=$A27,(CJ$4),0),0)*($A28-$A27)/10000*$BY27</f>
        <v>0</v>
      </c>
      <c r="CK27" s="175" t="n">
        <f aca="false">IF(CK$2&lt;=$A27,IF(CK$3&gt;=$A27,(CK$4),0),0)*($A28-$A27)/10000*$BY27</f>
        <v>0</v>
      </c>
      <c r="CL27" s="175" t="n">
        <f aca="false">IF(CL$2&lt;=$A27,IF(CL$3&gt;=$A27,(CL$4),0),0)*($A28-$A27)/10000*$BY27</f>
        <v>0</v>
      </c>
      <c r="CM27" s="175" t="n">
        <f aca="false">IF(CM$2&lt;=$A27,IF(CM$3&gt;=$A27,(CM$4),0),0)*($A28-$A27)/10000*$BY27</f>
        <v>0</v>
      </c>
      <c r="CN27" s="175" t="n">
        <f aca="false">SUM(CE27:CM27)</f>
        <v>0</v>
      </c>
      <c r="CO27" s="0"/>
      <c r="CP27" s="91" t="n">
        <f aca="false">$A27</f>
        <v>37316</v>
      </c>
      <c r="CQ27" s="175" t="n">
        <f aca="false">IF(CQ$2&lt;=$A27,IF(CQ$3&gt;=$A27,(CQ$4),0),0)*($A28-$A27)/10000*$BY27</f>
        <v>0</v>
      </c>
      <c r="CR27" s="175" t="n">
        <f aca="false">IF(CR$2&lt;=$A27,IF(CR$3&gt;=$A27,(CR$4),0),0)*($A28-$A27)/10000*$BY27</f>
        <v>0</v>
      </c>
      <c r="CS27" s="175" t="n">
        <f aca="false">IF(CS$2&lt;=$A27,IF(CS$3&gt;=$A27,(CS$4),0),0)*($A28-$A27)/10000*$BY27</f>
        <v>0</v>
      </c>
      <c r="CT27" s="175" t="n">
        <f aca="false">IF(CT$2&lt;=$A27,IF(CT$3&gt;=$A27,(CT$4),0),0)*($A28-$A27)/10000*$BY27</f>
        <v>0</v>
      </c>
      <c r="CU27" s="175" t="n">
        <f aca="false">IF(CU$2&lt;=$A27,IF(CU$3&gt;=$A27,(CU$4),0),0)*($A28-$A27)/10000*$BY27</f>
        <v>0</v>
      </c>
      <c r="CV27" s="175" t="n">
        <f aca="false">IF(CV$2&lt;=$A27,IF(CV$3&gt;=$A27,(CV$4),0),0)*($A28-$A27)/10000*$BY27</f>
        <v>0</v>
      </c>
      <c r="CW27" s="175" t="n">
        <f aca="false">IF(CW$2&lt;=$A27,IF(CW$3&gt;=$A27,(CW$4),0),0)*($A28-$A27)/10000*$BY27</f>
        <v>0</v>
      </c>
      <c r="CX27" s="175" t="n">
        <f aca="false">IF(CX$2&lt;=$A27,IF(CX$3&gt;=$A27,(CX$4),0),0)*($A28-$A27)/10000*$BY27</f>
        <v>0</v>
      </c>
      <c r="CY27" s="175" t="n">
        <f aca="false">SUM(CQ27:CX27)</f>
        <v>0</v>
      </c>
      <c r="DA27" s="91" t="n">
        <f aca="false">$A27</f>
        <v>37316</v>
      </c>
      <c r="DB27" s="175" t="n">
        <f aca="false">IF(DB$2&lt;=$A27,IF(DB$3&gt;=$A27,(DB$4),0),0)*($A28-$A27)/10000*$BY27</f>
        <v>0</v>
      </c>
      <c r="DC27" s="175" t="n">
        <f aca="false">IF(DC$2&lt;=$A27,IF(DC$3&gt;=$A27,(DC$4),0),0)*($A28-$A27)/10000*$BY27</f>
        <v>0</v>
      </c>
      <c r="DD27" s="175" t="n">
        <f aca="false">SUM(DB27:DC27)</f>
        <v>0</v>
      </c>
      <c r="DE27" s="0"/>
      <c r="DF27" s="91" t="n">
        <f aca="false">$A27</f>
        <v>37316</v>
      </c>
      <c r="DG27" s="175" t="n">
        <f aca="false">IF(DG$2&lt;=$A27,IF(DG$3&gt;=$A27,(DG$4),0),0)*($A28-$A27)/10000*$BY27</f>
        <v>0</v>
      </c>
      <c r="DH27" s="175" t="n">
        <f aca="false">IF(DH$2&lt;=$A27,IF(DH$3&gt;=$A27,(DH$4),0),0)*($A28-$A27)/10000*$BY27</f>
        <v>0</v>
      </c>
      <c r="DI27" s="175" t="n">
        <f aca="false">SUM(DG27:DH27)</f>
        <v>0</v>
      </c>
      <c r="DK27" s="91" t="n">
        <f aca="false">$A27</f>
        <v>37316</v>
      </c>
      <c r="DL27" s="175" t="n">
        <f aca="false">IF(DL$2&lt;=$A27,IF(DL$3&gt;=$A27,(DL$4),0),0)*($A28-$A27)/10000*$BY27</f>
        <v>0</v>
      </c>
      <c r="DM27" s="175" t="n">
        <f aca="false">IF(DM$2&lt;=$A27,IF(DM$3&gt;=$A27,(DM$4),0),0)*($A28-$A27)/10000*$BY27</f>
        <v>0</v>
      </c>
      <c r="DN27" s="175" t="n">
        <f aca="false">SUM(DL27:DM27)</f>
        <v>0</v>
      </c>
      <c r="DO27" s="0"/>
      <c r="DP27" s="91" t="n">
        <f aca="false">$A27</f>
        <v>37316</v>
      </c>
      <c r="DQ27" s="175" t="n">
        <f aca="false">IF(DQ$2&lt;=$A27,IF(DQ$3&gt;=$A27,(DQ$4),0),0)*($A28-$A27)/10000*$BY27</f>
        <v>0</v>
      </c>
      <c r="DR27" s="175" t="n">
        <f aca="false">IF(DR$2&lt;=$A27,IF(DR$3&gt;=$A27,(DR$4),0),0)*($A28-$A27)/10000*$BY27</f>
        <v>0</v>
      </c>
      <c r="DS27" s="175" t="n">
        <f aca="false">SUM(DQ27:DR27)</f>
        <v>0</v>
      </c>
      <c r="DT27" s="175"/>
      <c r="DU27" s="91" t="n">
        <f aca="false">$A27</f>
        <v>37316</v>
      </c>
      <c r="DV27" s="175" t="n">
        <f aca="false">IF(DV$2&lt;=$A27,IF(DV$3&gt;=$A27,(DV$4),0),0)*($A28-$A27)/10000*$BY27</f>
        <v>0</v>
      </c>
      <c r="DW27" s="175" t="n">
        <f aca="false">IF(DW$2&lt;=$A27,IF(DW$3&gt;=$A27,(DW$4),0),0)*($A28-$A27)/10000*$BY27</f>
        <v>0</v>
      </c>
      <c r="DX27" s="175" t="n">
        <f aca="false">SUM(DV27:DW27)</f>
        <v>0</v>
      </c>
      <c r="DY27" s="175"/>
      <c r="DZ27" s="91" t="n">
        <f aca="false">$A27</f>
        <v>37316</v>
      </c>
      <c r="EA27" s="175" t="n">
        <f aca="false">IF(EA$2&lt;=$A27,IF(EA$3&gt;=$A27,(EA$4),0),0)*($A28-$A27)/10000*$BY27</f>
        <v>0</v>
      </c>
      <c r="EB27" s="175" t="n">
        <f aca="false">IF(EB$2&lt;=$A27,IF(EB$3&gt;=$A27,(EB$4),0),0)*($A28-$A27)/10000*$BY27</f>
        <v>0</v>
      </c>
      <c r="EC27" s="175" t="n">
        <f aca="false">IF(EC$2&lt;=$A27,IF(EC$3&gt;=$A27,(EC$4),0),0)*($A28-$A27)/10000*$BY27</f>
        <v>0</v>
      </c>
      <c r="ED27" s="175" t="n">
        <f aca="false">IF(ED$2&lt;=$A27,IF(ED$3&gt;=$A27,(ED$4),0),0)*($A28-$A27)/10000*$BY27</f>
        <v>0</v>
      </c>
      <c r="EE27" s="175" t="n">
        <f aca="false">SUM(EA27:ED27)</f>
        <v>0</v>
      </c>
      <c r="EF27" s="0"/>
      <c r="EG27" s="91" t="n">
        <f aca="false">$A27</f>
        <v>37316</v>
      </c>
      <c r="EH27" s="175" t="n">
        <f aca="false">IF(EH$2&lt;=$A27,IF(EH$3&gt;=$A27,(EH$4),0),0)*($A28-$A27)/10000*$BY27</f>
        <v>0</v>
      </c>
      <c r="EI27" s="175" t="n">
        <f aca="false">IF(EI$2&lt;=$A27,IF(EI$3&gt;=$A27,(EI$4),0),0)*($A28-$A27)/10000*$BY27</f>
        <v>0</v>
      </c>
      <c r="EJ27" s="175" t="n">
        <f aca="false">SUM(EH27:EI27)</f>
        <v>0</v>
      </c>
      <c r="EK27" s="0"/>
      <c r="EL27" s="91" t="n">
        <f aca="false">$A27</f>
        <v>37316</v>
      </c>
      <c r="EM27" s="175" t="n">
        <f aca="false">IF(EM$2&lt;=$A27,IF(EM$3&gt;=$A27,(EM$4),0),0)*($A28-$A27)/10000*$BY27</f>
        <v>0</v>
      </c>
      <c r="EN27" s="175" t="n">
        <f aca="false">IF(EN$2&lt;=$A27,IF(EN$3&gt;=$A27,(EN$4),0),0)*($A28-$A27)/10000*$BY27</f>
        <v>0</v>
      </c>
      <c r="EO27" s="175" t="n">
        <f aca="false">SUM(EM27:EN27)</f>
        <v>0</v>
      </c>
      <c r="EP27" s="175"/>
      <c r="EQ27" s="91" t="n">
        <f aca="false">$A27</f>
        <v>37316</v>
      </c>
      <c r="ER27" s="175" t="n">
        <f aca="false">IF(ER$2&lt;=$A27,IF(ER$3&gt;=$A27,(ER$4),0),0)*($A28-$A27)/10000*$BY27</f>
        <v>0</v>
      </c>
      <c r="ES27" s="175" t="n">
        <f aca="false">IF(ES$2&lt;=$A27,IF(ES$3&gt;=$A27,(ES$4),0),0)*($A28-$A27)/10000*$BY27</f>
        <v>0</v>
      </c>
      <c r="ET27" s="175" t="n">
        <f aca="false">IF(ET$2&lt;=$A27,IF(ET$3&gt;=$A27,(ET$4),0),0)*($A28-$A27)/10000*$BY27</f>
        <v>0</v>
      </c>
      <c r="EU27" s="175" t="n">
        <f aca="false">SUM(ER27:ET27)</f>
        <v>0</v>
      </c>
      <c r="EV27" s="0"/>
      <c r="EW27" s="91" t="n">
        <f aca="false">$A27</f>
        <v>37316</v>
      </c>
      <c r="EX27" s="175" t="n">
        <f aca="false">IF(EX$2&lt;=$A27,IF(EX$3&gt;=$A27,(EX$4),0),0)*($A28-$A27)/10000*$BY27</f>
        <v>0</v>
      </c>
      <c r="EY27" s="175" t="n">
        <f aca="false">IF(EY$2&lt;=$A27,IF(EY$3&gt;=$A27,(EY$4),0),0)*($A28-$A27)/10000*$BY27</f>
        <v>0</v>
      </c>
      <c r="EZ27" s="175" t="n">
        <f aca="false">IF(EZ$2&lt;=$A27,IF(EZ$3&gt;=$A27,(EZ$4),0),0)*($A28-$A27)/10000*$BY27</f>
        <v>0</v>
      </c>
      <c r="FA27" s="175" t="n">
        <f aca="false">SUM(EX27:EZ27)</f>
        <v>0</v>
      </c>
      <c r="FB27" s="0"/>
      <c r="FC27" s="91" t="n">
        <f aca="false">$A27</f>
        <v>37316</v>
      </c>
      <c r="FD27" s="175" t="n">
        <f aca="false">IF(FD$2&lt;=$A27,IF(FD$3&gt;=$A27,(FD$4),0),0)*($A28-$A27)/10000*$BY27</f>
        <v>0</v>
      </c>
      <c r="FE27" s="175" t="n">
        <f aca="false">IF(FE$2&lt;=$A27,IF(FE$3&gt;=$A27,(FE$4),0),0)*($A28-$A27)/10000*$BY27</f>
        <v>0</v>
      </c>
      <c r="FF27" s="175" t="n">
        <f aca="false">SUM(FD27:FE27)</f>
        <v>0</v>
      </c>
      <c r="FH27" s="91" t="n">
        <f aca="false">$A27</f>
        <v>37316</v>
      </c>
      <c r="FI27" s="175" t="n">
        <f aca="false">IF(FI$2&lt;=$A27,IF(FI$3&gt;=$A27,(FI$4),0),0)*($A28-$A27)/10000*$BY27</f>
        <v>0</v>
      </c>
      <c r="FJ27" s="175" t="n">
        <f aca="false">IF(FJ$2&lt;=$A27,IF(FJ$3&gt;=$A27,(FJ$4),0),0)*($A28-$A27)/10000*$BY27</f>
        <v>0</v>
      </c>
      <c r="FK27" s="175" t="n">
        <f aca="false">SUM(FI27:FJ27)</f>
        <v>0</v>
      </c>
      <c r="FL27" s="0"/>
      <c r="FM27" s="91" t="n">
        <f aca="false">$A27</f>
        <v>37316</v>
      </c>
      <c r="FN27" s="175" t="n">
        <f aca="false">IF(FN$2&lt;=$A27,IF(FN$3&gt;=$A27,(FN$4),0),0)*($A28-$A27)/10000*$BY27</f>
        <v>0</v>
      </c>
      <c r="FO27" s="175" t="n">
        <f aca="false">IF(FO$2&lt;=$A27,IF(FO$3&gt;=$A27,(FO$4),0),0)*($A28-$A27)/10000*$BY27</f>
        <v>0</v>
      </c>
      <c r="FP27" s="175" t="n">
        <f aca="false">SUM(FN27:FO27)</f>
        <v>0</v>
      </c>
      <c r="FQ27" s="0"/>
      <c r="FR27" s="91" t="n">
        <f aca="false">$A27</f>
        <v>37316</v>
      </c>
      <c r="FS27" s="175" t="n">
        <f aca="false">IF(FS$2&lt;=$A27,IF(FS$3&gt;=$A27,(FS$4),0),0)*($A28-$A27)/10000*$BY27</f>
        <v>0</v>
      </c>
      <c r="FT27" s="175" t="n">
        <f aca="false">IF(FT$2&lt;=$A27,IF(FT$3&gt;=$A27,(FT$4),0),0)*($A28-$A27)/10000*$BY27</f>
        <v>0</v>
      </c>
      <c r="FU27" s="175" t="n">
        <f aca="false">SUM(FS27:FT27)</f>
        <v>0</v>
      </c>
      <c r="FV27" s="0"/>
      <c r="FW27" s="91" t="n">
        <f aca="false">$A27</f>
        <v>37316</v>
      </c>
      <c r="FX27" s="175" t="n">
        <f aca="false">IF(FX$2&lt;=$A27,IF(FX$3&gt;=$A27,(FX$4),0),0)*($A28-$A27)/10000*$BY27</f>
        <v>0</v>
      </c>
      <c r="FY27" s="175" t="n">
        <f aca="false">IF(FY$2&lt;=$A27,IF(FY$3&gt;=$A27,(FY$4),0),0)*($A28-$A27)/10000*$BY27</f>
        <v>0</v>
      </c>
      <c r="FZ27" s="175" t="n">
        <f aca="false">SUM(FX27:FY27)</f>
        <v>0</v>
      </c>
      <c r="GB27" s="91" t="n">
        <f aca="false">$A27</f>
        <v>37316</v>
      </c>
      <c r="GC27" s="175" t="n">
        <f aca="false">IF(GC$2&lt;=$A27,IF(GC$3&gt;=$A27,(GC$4),0),0)*($A28-$A27)/10000*$BY27</f>
        <v>0</v>
      </c>
      <c r="GD27" s="175" t="n">
        <f aca="false">IF(GD$2&lt;=$A27,IF(GD$3&gt;=$A27,(GD$4),0),0)*($A28-$A27)/10000*$BY27</f>
        <v>0</v>
      </c>
      <c r="GE27" s="175" t="n">
        <f aca="false">SUM(GC27:GD27)</f>
        <v>0</v>
      </c>
      <c r="GG27" s="208"/>
      <c r="GH27" s="209"/>
      <c r="GI27" s="210"/>
      <c r="GK27" s="0"/>
    </row>
    <row r="28" customFormat="false" ht="15" hidden="false" customHeight="true" outlineLevel="0" collapsed="false">
      <c r="A28" s="176" t="n">
        <v>37347</v>
      </c>
      <c r="B28" s="177" t="n">
        <f aca="false">p1!F37</f>
        <v>0</v>
      </c>
      <c r="C28" s="178" t="n">
        <f aca="false">+p1!C37</f>
        <v>0</v>
      </c>
      <c r="D28" s="179" t="n">
        <f aca="false">+p1!G37</f>
        <v>0</v>
      </c>
      <c r="E28" s="178" t="n">
        <f aca="false">p1!L37+DX28</f>
        <v>0</v>
      </c>
      <c r="F28" s="178" t="n">
        <f aca="false">p1!E37+CN28</f>
        <v>48.98</v>
      </c>
      <c r="G28" s="178" t="n">
        <f aca="false">p1!I37+p1!K37+CY28</f>
        <v>13.19</v>
      </c>
      <c r="H28" s="178" t="n">
        <f aca="false">p1!D37+DN28</f>
        <v>-0.08</v>
      </c>
      <c r="I28" s="178" t="n">
        <f aca="false">p1!J37+p1!AH37+DD28</f>
        <v>-87.31</v>
      </c>
      <c r="J28" s="178" t="n">
        <f aca="false">p1!N37+DG28</f>
        <v>-28.84</v>
      </c>
      <c r="K28" s="178" t="n">
        <f aca="false">p1!M37+p1!H37+DS28</f>
        <v>0</v>
      </c>
      <c r="L28" s="180" t="n">
        <f aca="false">SUM(E28:K28)</f>
        <v>-54.06</v>
      </c>
      <c r="M28" s="32"/>
      <c r="N28" s="177" t="n">
        <f aca="false">p1!P37+EJ28</f>
        <v>0</v>
      </c>
      <c r="O28" s="178" t="n">
        <f aca="false">p1!O37+EE28</f>
        <v>0</v>
      </c>
      <c r="P28" s="178" t="n">
        <f aca="false">p1!Q37+EO28</f>
        <v>-34.31</v>
      </c>
      <c r="Q28" s="178" t="n">
        <f aca="false">p1!AA37</f>
        <v>0</v>
      </c>
      <c r="R28" s="178" t="n">
        <f aca="false">p1!Y37</f>
        <v>0</v>
      </c>
      <c r="S28" s="178" t="n">
        <f aca="false">p1!Z37+EU28</f>
        <v>13.2</v>
      </c>
      <c r="T28" s="178" t="n">
        <f aca="false">p1!AC37+FA28</f>
        <v>52.78</v>
      </c>
      <c r="U28" s="178"/>
      <c r="V28" s="178" t="n">
        <f aca="false">p1!X37+FF28</f>
        <v>0</v>
      </c>
      <c r="W28" s="178"/>
      <c r="X28" s="178"/>
      <c r="Y28" s="178"/>
      <c r="Z28" s="178"/>
      <c r="AA28" s="178"/>
      <c r="AB28" s="178"/>
      <c r="AC28" s="178"/>
      <c r="AD28" s="179"/>
      <c r="AE28" s="210" t="n">
        <f aca="false">SUM(N28:AD28)</f>
        <v>31.67</v>
      </c>
      <c r="AF28" s="32"/>
      <c r="AG28" s="180" t="n">
        <f aca="false">GE28+p1!B37</f>
        <v>0</v>
      </c>
      <c r="AH28" s="18"/>
      <c r="AI28" s="180" t="n">
        <f aca="false">p1!AB37+BQ28</f>
        <v>0</v>
      </c>
      <c r="AJ28" s="32"/>
      <c r="AK28" s="182" t="n">
        <v>37347</v>
      </c>
      <c r="AL28" s="143"/>
      <c r="AM28" s="197" t="n">
        <f aca="false">+B28+C28+D28</f>
        <v>0</v>
      </c>
      <c r="AN28" s="148"/>
      <c r="AO28" s="197" t="n">
        <f aca="false">E28+F28+O28</f>
        <v>48.98</v>
      </c>
      <c r="AP28" s="148"/>
      <c r="AQ28" s="199" t="n">
        <f aca="false">+G28+H28+N28</f>
        <v>13.11</v>
      </c>
      <c r="AR28" s="148"/>
      <c r="AS28" s="200" t="n">
        <f aca="false">+I28+J28</f>
        <v>-116.15</v>
      </c>
      <c r="AT28" s="148"/>
      <c r="AU28" s="197" t="n">
        <f aca="false">K28+P28</f>
        <v>-34.31</v>
      </c>
      <c r="AV28" s="148"/>
      <c r="AW28" s="197" t="n">
        <f aca="false">AO28+AQ28+AS28+AU28</f>
        <v>-88.37</v>
      </c>
      <c r="AX28" s="148"/>
      <c r="AY28" s="0"/>
      <c r="AZ28" s="149"/>
      <c r="BA28" s="201" t="n">
        <f aca="false">Q28+R28+S28</f>
        <v>13.2</v>
      </c>
      <c r="BB28" s="151"/>
      <c r="BC28" s="201" t="n">
        <f aca="false">T28+U28</f>
        <v>52.78</v>
      </c>
      <c r="BD28" s="151"/>
      <c r="BE28" s="201" t="n">
        <f aca="false">SUM(V28:Y28)</f>
        <v>0</v>
      </c>
      <c r="BF28" s="151"/>
      <c r="BG28" s="201" t="n">
        <f aca="false">SUM(AB28:AD28)</f>
        <v>0</v>
      </c>
      <c r="BH28" s="170"/>
      <c r="BI28" s="154"/>
      <c r="BJ28" s="56"/>
      <c r="BK28" s="202" t="n">
        <f aca="false">+AE28+L28</f>
        <v>-22.39</v>
      </c>
      <c r="BL28" s="207"/>
      <c r="BM28" s="32"/>
      <c r="BN28" s="32"/>
      <c r="BO28" s="32"/>
      <c r="BP28" s="172" t="n">
        <f aca="false">$A28</f>
        <v>37347</v>
      </c>
      <c r="BQ28" s="173" t="n">
        <f aca="false">SUM(BR28:BW28)</f>
        <v>0</v>
      </c>
      <c r="BR28" s="173"/>
      <c r="BS28" s="173"/>
      <c r="BT28" s="173"/>
      <c r="BU28" s="173"/>
      <c r="BV28" s="173"/>
      <c r="BW28" s="173"/>
      <c r="BY28" s="81" t="n">
        <f aca="false">m1!BK30</f>
        <v>0.878483931865412</v>
      </c>
      <c r="BZ28" s="174" t="n">
        <f aca="false">CN28+CY28+EU28+FF28+FA28+DD28+DN28+DS28+FP28+FU28+EE28+EJ28+EO28</f>
        <v>0</v>
      </c>
      <c r="CA28" s="175"/>
      <c r="CB28" s="175" t="n">
        <f aca="false">IF(CB$2&lt;=$A28,IF(CB$3&gt;=$A28,(CB$4),0),0)*($A29-$A28)/10000*$BY28</f>
        <v>0</v>
      </c>
      <c r="CC28" s="0"/>
      <c r="CD28" s="91" t="n">
        <f aca="false">$A28</f>
        <v>37347</v>
      </c>
      <c r="CE28" s="175" t="n">
        <f aca="false">IF(CE$2&lt;=$A28,IF(CE$3&gt;=$A28,(CE$4),0),0)*($A29-$A28)/10000*$BY28</f>
        <v>0</v>
      </c>
      <c r="CF28" s="175" t="n">
        <f aca="false">IF(CF$2&lt;=$A28,IF(CF$3&gt;=$A28,(CF$4),0),0)*($A29-$A28)/10000*$BY28</f>
        <v>0</v>
      </c>
      <c r="CG28" s="175" t="n">
        <f aca="false">IF(CG$2&lt;=$A28,IF(CG$3&gt;=$A28,(CG$4),0),0)*($A29-$A28)/10000*$BY28</f>
        <v>0</v>
      </c>
      <c r="CH28" s="175" t="n">
        <f aca="false">IF(CH$2&lt;=$A28,IF(CH$3&gt;=$A28,(CH$4),0),0)*($A29-$A28)/10000*$BY28</f>
        <v>0</v>
      </c>
      <c r="CI28" s="175" t="n">
        <f aca="false">IF(CI$2&lt;=$A28,IF(CI$3&gt;=$A28,(CI$4),0),0)*($A29-$A28)/10000*$BY28</f>
        <v>0</v>
      </c>
      <c r="CJ28" s="175" t="n">
        <f aca="false">IF(CJ$2&lt;=$A28,IF(CJ$3&gt;=$A28,(CJ$4),0),0)*($A29-$A28)/10000*$BY28</f>
        <v>0</v>
      </c>
      <c r="CK28" s="175" t="n">
        <f aca="false">IF(CK$2&lt;=$A28,IF(CK$3&gt;=$A28,(CK$4),0),0)*($A29-$A28)/10000*$BY28</f>
        <v>0</v>
      </c>
      <c r="CL28" s="175" t="n">
        <f aca="false">IF(CL$2&lt;=$A28,IF(CL$3&gt;=$A28,(CL$4),0),0)*($A29-$A28)/10000*$BY28</f>
        <v>0</v>
      </c>
      <c r="CM28" s="175" t="n">
        <f aca="false">IF(CM$2&lt;=$A28,IF(CM$3&gt;=$A28,(CM$4),0),0)*($A29-$A28)/10000*$BY28</f>
        <v>0</v>
      </c>
      <c r="CN28" s="175" t="n">
        <f aca="false">SUM(CE28:CM28)</f>
        <v>0</v>
      </c>
      <c r="CO28" s="0"/>
      <c r="CP28" s="91" t="n">
        <f aca="false">$A28</f>
        <v>37347</v>
      </c>
      <c r="CQ28" s="175" t="n">
        <f aca="false">IF(CQ$2&lt;=$A28,IF(CQ$3&gt;=$A28,(CQ$4),0),0)*($A29-$A28)/10000*$BY28</f>
        <v>0</v>
      </c>
      <c r="CR28" s="175" t="n">
        <f aca="false">IF(CR$2&lt;=$A28,IF(CR$3&gt;=$A28,(CR$4),0),0)*($A29-$A28)/10000*$BY28</f>
        <v>0</v>
      </c>
      <c r="CS28" s="175" t="n">
        <f aca="false">IF(CS$2&lt;=$A28,IF(CS$3&gt;=$A28,(CS$4),0),0)*($A29-$A28)/10000*$BY28</f>
        <v>0</v>
      </c>
      <c r="CT28" s="175" t="n">
        <f aca="false">IF(CT$2&lt;=$A28,IF(CT$3&gt;=$A28,(CT$4),0),0)*($A29-$A28)/10000*$BY28</f>
        <v>0</v>
      </c>
      <c r="CU28" s="175" t="n">
        <f aca="false">IF(CU$2&lt;=$A28,IF(CU$3&gt;=$A28,(CU$4),0),0)*($A29-$A28)/10000*$BY28</f>
        <v>0</v>
      </c>
      <c r="CV28" s="175" t="n">
        <f aca="false">IF(CV$2&lt;=$A28,IF(CV$3&gt;=$A28,(CV$4),0),0)*($A29-$A28)/10000*$BY28</f>
        <v>0</v>
      </c>
      <c r="CW28" s="175" t="n">
        <f aca="false">IF(CW$2&lt;=$A28,IF(CW$3&gt;=$A28,(CW$4),0),0)*($A29-$A28)/10000*$BY28</f>
        <v>0</v>
      </c>
      <c r="CX28" s="175" t="n">
        <f aca="false">IF(CX$2&lt;=$A28,IF(CX$3&gt;=$A28,(CX$4),0),0)*($A29-$A28)/10000*$BY28</f>
        <v>0</v>
      </c>
      <c r="CY28" s="175" t="n">
        <f aca="false">SUM(CQ28:CX28)</f>
        <v>0</v>
      </c>
      <c r="DA28" s="91" t="n">
        <f aca="false">$A28</f>
        <v>37347</v>
      </c>
      <c r="DB28" s="175" t="n">
        <f aca="false">IF(DB$2&lt;=$A28,IF(DB$3&gt;=$A28,(DB$4),0),0)*($A29-$A28)/10000*$BY28</f>
        <v>0</v>
      </c>
      <c r="DC28" s="175" t="n">
        <f aca="false">IF(DC$2&lt;=$A28,IF(DC$3&gt;=$A28,(DC$4),0),0)*($A29-$A28)/10000*$BY28</f>
        <v>0</v>
      </c>
      <c r="DD28" s="175" t="n">
        <f aca="false">SUM(DB28:DC28)</f>
        <v>0</v>
      </c>
      <c r="DE28" s="0"/>
      <c r="DF28" s="91" t="n">
        <f aca="false">$A28</f>
        <v>37347</v>
      </c>
      <c r="DG28" s="175" t="n">
        <f aca="false">IF(DG$2&lt;=$A28,IF(DG$3&gt;=$A28,(DG$4),0),0)*($A29-$A28)/10000*$BY28</f>
        <v>0</v>
      </c>
      <c r="DH28" s="175" t="n">
        <f aca="false">IF(DH$2&lt;=$A28,IF(DH$3&gt;=$A28,(DH$4),0),0)*($A29-$A28)/10000*$BY28</f>
        <v>0</v>
      </c>
      <c r="DI28" s="175" t="n">
        <f aca="false">SUM(DG28:DH28)</f>
        <v>0</v>
      </c>
      <c r="DK28" s="91" t="n">
        <f aca="false">$A28</f>
        <v>37347</v>
      </c>
      <c r="DL28" s="175" t="n">
        <f aca="false">IF(DL$2&lt;=$A28,IF(DL$3&gt;=$A28,(DL$4),0),0)*($A29-$A28)/10000*$BY28</f>
        <v>0</v>
      </c>
      <c r="DM28" s="175" t="n">
        <f aca="false">IF(DM$2&lt;=$A28,IF(DM$3&gt;=$A28,(DM$4),0),0)*($A29-$A28)/10000*$BY28</f>
        <v>0</v>
      </c>
      <c r="DN28" s="175" t="n">
        <f aca="false">SUM(DL28:DM28)</f>
        <v>0</v>
      </c>
      <c r="DO28" s="0"/>
      <c r="DP28" s="91" t="n">
        <f aca="false">$A28</f>
        <v>37347</v>
      </c>
      <c r="DQ28" s="175" t="n">
        <f aca="false">IF(DQ$2&lt;=$A28,IF(DQ$3&gt;=$A28,(DQ$4),0),0)*($A29-$A28)/10000*$BY28</f>
        <v>0</v>
      </c>
      <c r="DR28" s="175" t="n">
        <f aca="false">IF(DR$2&lt;=$A28,IF(DR$3&gt;=$A28,(DR$4),0),0)*($A29-$A28)/10000*$BY28</f>
        <v>0</v>
      </c>
      <c r="DS28" s="175" t="n">
        <f aca="false">SUM(DQ28:DR28)</f>
        <v>0</v>
      </c>
      <c r="DT28" s="175"/>
      <c r="DU28" s="91" t="n">
        <f aca="false">$A28</f>
        <v>37347</v>
      </c>
      <c r="DV28" s="175" t="n">
        <f aca="false">IF(DV$2&lt;=$A28,IF(DV$3&gt;=$A28,(DV$4),0),0)*($A29-$A28)/10000*$BY28</f>
        <v>0</v>
      </c>
      <c r="DW28" s="175" t="n">
        <f aca="false">IF(DW$2&lt;=$A28,IF(DW$3&gt;=$A28,(DW$4),0),0)*($A29-$A28)/10000*$BY28</f>
        <v>0</v>
      </c>
      <c r="DX28" s="175" t="n">
        <f aca="false">SUM(DV28:DW28)</f>
        <v>0</v>
      </c>
      <c r="DY28" s="175"/>
      <c r="DZ28" s="91" t="n">
        <f aca="false">$A28</f>
        <v>37347</v>
      </c>
      <c r="EA28" s="175" t="n">
        <f aca="false">IF(EA$2&lt;=$A28,IF(EA$3&gt;=$A28,(EA$4),0),0)*($A29-$A28)/10000*$BY28</f>
        <v>0</v>
      </c>
      <c r="EB28" s="175" t="n">
        <f aca="false">IF(EB$2&lt;=$A28,IF(EB$3&gt;=$A28,(EB$4),0),0)*($A29-$A28)/10000*$BY28</f>
        <v>0</v>
      </c>
      <c r="EC28" s="175" t="n">
        <f aca="false">IF(EC$2&lt;=$A28,IF(EC$3&gt;=$A28,(EC$4),0),0)*($A29-$A28)/10000*$BY28</f>
        <v>0</v>
      </c>
      <c r="ED28" s="175" t="n">
        <f aca="false">IF(ED$2&lt;=$A28,IF(ED$3&gt;=$A28,(ED$4),0),0)*($A29-$A28)/10000*$BY28</f>
        <v>0</v>
      </c>
      <c r="EE28" s="175" t="n">
        <f aca="false">SUM(EA28:ED28)</f>
        <v>0</v>
      </c>
      <c r="EF28" s="0"/>
      <c r="EG28" s="91" t="n">
        <f aca="false">$A28</f>
        <v>37347</v>
      </c>
      <c r="EH28" s="175" t="n">
        <f aca="false">IF(EH$2&lt;=$A28,IF(EH$3&gt;=$A28,(EH$4),0),0)*($A29-$A28)/10000*$BY28</f>
        <v>0</v>
      </c>
      <c r="EI28" s="175" t="n">
        <f aca="false">IF(EI$2&lt;=$A28,IF(EI$3&gt;=$A28,(EI$4),0),0)*($A29-$A28)/10000*$BY28</f>
        <v>0</v>
      </c>
      <c r="EJ28" s="175" t="n">
        <f aca="false">SUM(EH28:EI28)</f>
        <v>0</v>
      </c>
      <c r="EK28" s="0"/>
      <c r="EL28" s="91" t="n">
        <f aca="false">$A28</f>
        <v>37347</v>
      </c>
      <c r="EM28" s="175" t="n">
        <f aca="false">IF(EM$2&lt;=$A28,IF(EM$3&gt;=$A28,(EM$4),0),0)*($A29-$A28)/10000*$BY28</f>
        <v>0</v>
      </c>
      <c r="EN28" s="175" t="n">
        <f aca="false">IF(EN$2&lt;=$A28,IF(EN$3&gt;=$A28,(EN$4),0),0)*($A29-$A28)/10000*$BY28</f>
        <v>0</v>
      </c>
      <c r="EO28" s="175" t="n">
        <f aca="false">SUM(EM28:EN28)</f>
        <v>0</v>
      </c>
      <c r="EP28" s="175"/>
      <c r="EQ28" s="91" t="n">
        <f aca="false">$A28</f>
        <v>37347</v>
      </c>
      <c r="ER28" s="175" t="n">
        <f aca="false">IF(ER$2&lt;=$A28,IF(ER$3&gt;=$A28,(ER$4),0),0)*($A29-$A28)/10000*$BY28</f>
        <v>0</v>
      </c>
      <c r="ES28" s="175" t="n">
        <f aca="false">IF(ES$2&lt;=$A28,IF(ES$3&gt;=$A28,(ES$4),0),0)*($A29-$A28)/10000*$BY28</f>
        <v>0</v>
      </c>
      <c r="ET28" s="175" t="n">
        <f aca="false">IF(ET$2&lt;=$A28,IF(ET$3&gt;=$A28,(ET$4),0),0)*($A29-$A28)/10000*$BY28</f>
        <v>0</v>
      </c>
      <c r="EU28" s="175" t="n">
        <f aca="false">SUM(ER28:ET28)</f>
        <v>0</v>
      </c>
      <c r="EV28" s="0"/>
      <c r="EW28" s="91" t="n">
        <f aca="false">$A28</f>
        <v>37347</v>
      </c>
      <c r="EX28" s="175" t="n">
        <f aca="false">IF(EX$2&lt;=$A28,IF(EX$3&gt;=$A28,(EX$4),0),0)*($A29-$A28)/10000*$BY28</f>
        <v>0</v>
      </c>
      <c r="EY28" s="175" t="n">
        <f aca="false">IF(EY$2&lt;=$A28,IF(EY$3&gt;=$A28,(EY$4),0),0)*($A29-$A28)/10000*$BY28</f>
        <v>0</v>
      </c>
      <c r="EZ28" s="175" t="n">
        <f aca="false">IF(EZ$2&lt;=$A28,IF(EZ$3&gt;=$A28,(EZ$4),0),0)*($A29-$A28)/10000*$BY28</f>
        <v>0</v>
      </c>
      <c r="FA28" s="175" t="n">
        <f aca="false">SUM(EX28:EZ28)</f>
        <v>0</v>
      </c>
      <c r="FB28" s="0"/>
      <c r="FC28" s="91" t="n">
        <f aca="false">$A28</f>
        <v>37347</v>
      </c>
      <c r="FD28" s="175" t="n">
        <f aca="false">IF(FD$2&lt;=$A28,IF(FD$3&gt;=$A28,(FD$4),0),0)*($A29-$A28)/10000*$BY28</f>
        <v>0</v>
      </c>
      <c r="FE28" s="175" t="n">
        <f aca="false">IF(FE$2&lt;=$A28,IF(FE$3&gt;=$A28,(FE$4),0),0)*($A29-$A28)/10000*$BY28</f>
        <v>0</v>
      </c>
      <c r="FF28" s="175" t="n">
        <f aca="false">SUM(FD28:FE28)</f>
        <v>0</v>
      </c>
      <c r="FH28" s="91" t="n">
        <f aca="false">$A28</f>
        <v>37347</v>
      </c>
      <c r="FI28" s="175" t="n">
        <f aca="false">IF(FI$2&lt;=$A28,IF(FI$3&gt;=$A28,(FI$4),0),0)*($A29-$A28)/10000*$BY28</f>
        <v>0</v>
      </c>
      <c r="FJ28" s="175" t="n">
        <f aca="false">IF(FJ$2&lt;=$A28,IF(FJ$3&gt;=$A28,(FJ$4),0),0)*($A29-$A28)/10000*$BY28</f>
        <v>0</v>
      </c>
      <c r="FK28" s="175" t="n">
        <f aca="false">SUM(FI28:FJ28)</f>
        <v>0</v>
      </c>
      <c r="FL28" s="0"/>
      <c r="FM28" s="91" t="n">
        <f aca="false">$A28</f>
        <v>37347</v>
      </c>
      <c r="FN28" s="175" t="n">
        <f aca="false">IF(FN$2&lt;=$A28,IF(FN$3&gt;=$A28,(FN$4),0),0)*($A29-$A28)/10000*$BY28</f>
        <v>0</v>
      </c>
      <c r="FO28" s="175" t="n">
        <f aca="false">IF(FO$2&lt;=$A28,IF(FO$3&gt;=$A28,(FO$4),0),0)*($A29-$A28)/10000*$BY28</f>
        <v>0</v>
      </c>
      <c r="FP28" s="175" t="n">
        <f aca="false">SUM(FN28:FO28)</f>
        <v>0</v>
      </c>
      <c r="FQ28" s="0"/>
      <c r="FR28" s="91" t="n">
        <f aca="false">$A28</f>
        <v>37347</v>
      </c>
      <c r="FS28" s="175" t="n">
        <f aca="false">IF(FS$2&lt;=$A28,IF(FS$3&gt;=$A28,(FS$4),0),0)*($A29-$A28)/10000*$BY28</f>
        <v>0</v>
      </c>
      <c r="FT28" s="175" t="n">
        <f aca="false">IF(FT$2&lt;=$A28,IF(FT$3&gt;=$A28,(FT$4),0),0)*($A29-$A28)/10000*$BY28</f>
        <v>0</v>
      </c>
      <c r="FU28" s="175" t="n">
        <f aca="false">SUM(FS28:FT28)</f>
        <v>0</v>
      </c>
      <c r="FV28" s="0"/>
      <c r="FW28" s="91" t="n">
        <f aca="false">$A28</f>
        <v>37347</v>
      </c>
      <c r="FX28" s="175" t="n">
        <f aca="false">IF(FX$2&lt;=$A28,IF(FX$3&gt;=$A28,(FX$4),0),0)*($A29-$A28)/10000*$BY28</f>
        <v>0</v>
      </c>
      <c r="FY28" s="175" t="n">
        <f aca="false">IF(FY$2&lt;=$A28,IF(FY$3&gt;=$A28,(FY$4),0),0)*($A29-$A28)/10000*$BY28</f>
        <v>0</v>
      </c>
      <c r="FZ28" s="175" t="n">
        <f aca="false">SUM(FX28:FY28)</f>
        <v>0</v>
      </c>
      <c r="GB28" s="91" t="n">
        <f aca="false">$A28</f>
        <v>37347</v>
      </c>
      <c r="GC28" s="175" t="n">
        <f aca="false">IF(GC$2&lt;=$A28,IF(GC$3&gt;=$A28,(GC$4),0),0)*($A29-$A28)/10000*$BY28</f>
        <v>0</v>
      </c>
      <c r="GD28" s="175" t="n">
        <f aca="false">IF(GD$2&lt;=$A28,IF(GD$3&gt;=$A28,(GD$4),0),0)*($A29-$A28)/10000*$BY28</f>
        <v>0</v>
      </c>
      <c r="GE28" s="175" t="n">
        <f aca="false">SUM(GC28:GD28)</f>
        <v>0</v>
      </c>
      <c r="GG28" s="208"/>
      <c r="GH28" s="209"/>
      <c r="GI28" s="210"/>
      <c r="GK28" s="0"/>
    </row>
    <row r="29" customFormat="false" ht="15" hidden="false" customHeight="true" outlineLevel="0" collapsed="false">
      <c r="A29" s="176" t="n">
        <v>37377</v>
      </c>
      <c r="B29" s="177" t="n">
        <f aca="false">p1!F38</f>
        <v>0</v>
      </c>
      <c r="C29" s="178" t="n">
        <f aca="false">+p1!C38</f>
        <v>0</v>
      </c>
      <c r="D29" s="179" t="n">
        <f aca="false">+p1!G38</f>
        <v>0</v>
      </c>
      <c r="E29" s="178" t="n">
        <f aca="false">p1!L38+DX29</f>
        <v>0</v>
      </c>
      <c r="F29" s="178" t="n">
        <f aca="false">p1!E38+CN29</f>
        <v>50.52</v>
      </c>
      <c r="G29" s="178" t="n">
        <f aca="false">p1!I38+p1!K38+CY29</f>
        <v>13.55</v>
      </c>
      <c r="H29" s="178" t="n">
        <f aca="false">p1!D38+DN29</f>
        <v>-0.06</v>
      </c>
      <c r="I29" s="178" t="n">
        <f aca="false">p1!J38+p1!AH38+DD29</f>
        <v>-89.69</v>
      </c>
      <c r="J29" s="178" t="n">
        <f aca="false">p1!N38+DG29</f>
        <v>-29.63</v>
      </c>
      <c r="K29" s="178" t="n">
        <f aca="false">p1!M38+p1!H38+DS29</f>
        <v>0</v>
      </c>
      <c r="L29" s="180" t="n">
        <f aca="false">SUM(E29:K29)</f>
        <v>-55.31</v>
      </c>
      <c r="M29" s="32"/>
      <c r="N29" s="177" t="n">
        <f aca="false">p1!P38+EJ29</f>
        <v>0</v>
      </c>
      <c r="O29" s="178" t="n">
        <f aca="false">p1!O38+EE29</f>
        <v>0</v>
      </c>
      <c r="P29" s="178" t="n">
        <f aca="false">p1!Q38+EO29</f>
        <v>-35.24</v>
      </c>
      <c r="Q29" s="178" t="n">
        <f aca="false">p1!AA38</f>
        <v>0</v>
      </c>
      <c r="R29" s="178" t="n">
        <f aca="false">p1!Y38</f>
        <v>0</v>
      </c>
      <c r="S29" s="178" t="n">
        <f aca="false">p1!Z38+EU29</f>
        <v>13.56</v>
      </c>
      <c r="T29" s="178" t="n">
        <f aca="false">p1!AC38+FA29</f>
        <v>54.22</v>
      </c>
      <c r="U29" s="178"/>
      <c r="V29" s="178" t="n">
        <f aca="false">p1!X38+FF29</f>
        <v>0</v>
      </c>
      <c r="W29" s="178"/>
      <c r="X29" s="178"/>
      <c r="Y29" s="178"/>
      <c r="Z29" s="178"/>
      <c r="AA29" s="178"/>
      <c r="AB29" s="178"/>
      <c r="AC29" s="178"/>
      <c r="AD29" s="179"/>
      <c r="AE29" s="210" t="n">
        <f aca="false">SUM(N29:AD29)</f>
        <v>32.54</v>
      </c>
      <c r="AF29" s="32"/>
      <c r="AG29" s="180" t="n">
        <f aca="false">GE29+p1!B38</f>
        <v>0</v>
      </c>
      <c r="AH29" s="18"/>
      <c r="AI29" s="180" t="n">
        <f aca="false">p1!AB38+BQ29</f>
        <v>0</v>
      </c>
      <c r="AJ29" s="32"/>
      <c r="AK29" s="182" t="n">
        <v>37377</v>
      </c>
      <c r="AL29" s="143"/>
      <c r="AM29" s="167" t="n">
        <f aca="false">+B29+C29+D29</f>
        <v>0</v>
      </c>
      <c r="AN29" s="148"/>
      <c r="AO29" s="167" t="n">
        <f aca="false">E29+F29+O29</f>
        <v>50.52</v>
      </c>
      <c r="AP29" s="148"/>
      <c r="AQ29" s="184" t="n">
        <f aca="false">+G29+H29+N29</f>
        <v>13.49</v>
      </c>
      <c r="AR29" s="148"/>
      <c r="AS29" s="185" t="n">
        <f aca="false">+I29+J29</f>
        <v>-119.32</v>
      </c>
      <c r="AT29" s="148"/>
      <c r="AU29" s="167" t="n">
        <f aca="false">K29+P29</f>
        <v>-35.24</v>
      </c>
      <c r="AV29" s="148"/>
      <c r="AW29" s="167" t="n">
        <f aca="false">AO29+AQ29+AS29+AU29</f>
        <v>-90.55</v>
      </c>
      <c r="AX29" s="148"/>
      <c r="AY29" s="0"/>
      <c r="AZ29" s="149"/>
      <c r="BA29" s="169" t="n">
        <f aca="false">Q29+R29+S29</f>
        <v>13.56</v>
      </c>
      <c r="BB29" s="151"/>
      <c r="BC29" s="169" t="n">
        <f aca="false">T29+U29</f>
        <v>54.22</v>
      </c>
      <c r="BD29" s="151"/>
      <c r="BE29" s="169" t="n">
        <f aca="false">SUM(V29:Y29)</f>
        <v>0</v>
      </c>
      <c r="BF29" s="151"/>
      <c r="BG29" s="169" t="n">
        <f aca="false">SUM(AB29:AD29)</f>
        <v>0</v>
      </c>
      <c r="BH29" s="170"/>
      <c r="BI29" s="154"/>
      <c r="BJ29" s="56"/>
      <c r="BK29" s="171" t="n">
        <f aca="false">+AE29+L29</f>
        <v>-22.77</v>
      </c>
      <c r="BL29" s="207"/>
      <c r="BM29" s="32"/>
      <c r="BN29" s="32"/>
      <c r="BO29" s="32"/>
      <c r="BP29" s="172" t="n">
        <f aca="false">$A29</f>
        <v>37377</v>
      </c>
      <c r="BQ29" s="173" t="n">
        <f aca="false">SUM(BR29:BW29)</f>
        <v>0</v>
      </c>
      <c r="BR29" s="173"/>
      <c r="BS29" s="173"/>
      <c r="BT29" s="173"/>
      <c r="BU29" s="173"/>
      <c r="BV29" s="173"/>
      <c r="BW29" s="173"/>
      <c r="BY29" s="81" t="n">
        <f aca="false">m1!BK31</f>
        <v>0.873280809409813</v>
      </c>
      <c r="BZ29" s="174" t="n">
        <f aca="false">CN29+CY29+EU29+FF29+FA29+DD29+DN29+DS29+FP29+FU29+EE29+EJ29+EO29</f>
        <v>0</v>
      </c>
      <c r="CA29" s="175"/>
      <c r="CB29" s="175" t="n">
        <f aca="false">IF(CB$2&lt;=$A29,IF(CB$3&gt;=$A29,(CB$4),0),0)*($A30-$A29)/10000*$BY29</f>
        <v>0</v>
      </c>
      <c r="CC29" s="0"/>
      <c r="CD29" s="91" t="n">
        <f aca="false">$A29</f>
        <v>37377</v>
      </c>
      <c r="CE29" s="175" t="n">
        <f aca="false">IF(CE$2&lt;=$A29,IF(CE$3&gt;=$A29,(CE$4),0),0)*($A30-$A29)/10000*$BY29</f>
        <v>0</v>
      </c>
      <c r="CF29" s="175" t="n">
        <f aca="false">IF(CF$2&lt;=$A29,IF(CF$3&gt;=$A29,(CF$4),0),0)*($A30-$A29)/10000*$BY29</f>
        <v>0</v>
      </c>
      <c r="CG29" s="175" t="n">
        <f aca="false">IF(CG$2&lt;=$A29,IF(CG$3&gt;=$A29,(CG$4),0),0)*($A30-$A29)/10000*$BY29</f>
        <v>0</v>
      </c>
      <c r="CH29" s="175" t="n">
        <f aca="false">IF(CH$2&lt;=$A29,IF(CH$3&gt;=$A29,(CH$4),0),0)*($A30-$A29)/10000*$BY29</f>
        <v>0</v>
      </c>
      <c r="CI29" s="175" t="n">
        <f aca="false">IF(CI$2&lt;=$A29,IF(CI$3&gt;=$A29,(CI$4),0),0)*($A30-$A29)/10000*$BY29</f>
        <v>0</v>
      </c>
      <c r="CJ29" s="175" t="n">
        <f aca="false">IF(CJ$2&lt;=$A29,IF(CJ$3&gt;=$A29,(CJ$4),0),0)*($A30-$A29)/10000*$BY29</f>
        <v>0</v>
      </c>
      <c r="CK29" s="175" t="n">
        <f aca="false">IF(CK$2&lt;=$A29,IF(CK$3&gt;=$A29,(CK$4),0),0)*($A30-$A29)/10000*$BY29</f>
        <v>0</v>
      </c>
      <c r="CL29" s="175" t="n">
        <f aca="false">IF(CL$2&lt;=$A29,IF(CL$3&gt;=$A29,(CL$4),0),0)*($A30-$A29)/10000*$BY29</f>
        <v>0</v>
      </c>
      <c r="CM29" s="175" t="n">
        <f aca="false">IF(CM$2&lt;=$A29,IF(CM$3&gt;=$A29,(CM$4),0),0)*($A30-$A29)/10000*$BY29</f>
        <v>0</v>
      </c>
      <c r="CN29" s="175" t="n">
        <f aca="false">SUM(CE29:CM29)</f>
        <v>0</v>
      </c>
      <c r="CO29" s="0"/>
      <c r="CP29" s="91" t="n">
        <f aca="false">$A29</f>
        <v>37377</v>
      </c>
      <c r="CQ29" s="175" t="n">
        <f aca="false">IF(CQ$2&lt;=$A29,IF(CQ$3&gt;=$A29,(CQ$4),0),0)*($A30-$A29)/10000*$BY29</f>
        <v>0</v>
      </c>
      <c r="CR29" s="175" t="n">
        <f aca="false">IF(CR$2&lt;=$A29,IF(CR$3&gt;=$A29,(CR$4),0),0)*($A30-$A29)/10000*$BY29</f>
        <v>0</v>
      </c>
      <c r="CS29" s="175" t="n">
        <f aca="false">IF(CS$2&lt;=$A29,IF(CS$3&gt;=$A29,(CS$4),0),0)*($A30-$A29)/10000*$BY29</f>
        <v>0</v>
      </c>
      <c r="CT29" s="175" t="n">
        <f aca="false">IF(CT$2&lt;=$A29,IF(CT$3&gt;=$A29,(CT$4),0),0)*($A30-$A29)/10000*$BY29</f>
        <v>0</v>
      </c>
      <c r="CU29" s="175" t="n">
        <f aca="false">IF(CU$2&lt;=$A29,IF(CU$3&gt;=$A29,(CU$4),0),0)*($A30-$A29)/10000*$BY29</f>
        <v>0</v>
      </c>
      <c r="CV29" s="175" t="n">
        <f aca="false">IF(CV$2&lt;=$A29,IF(CV$3&gt;=$A29,(CV$4),0),0)*($A30-$A29)/10000*$BY29</f>
        <v>0</v>
      </c>
      <c r="CW29" s="175" t="n">
        <f aca="false">IF(CW$2&lt;=$A29,IF(CW$3&gt;=$A29,(CW$4),0),0)*($A30-$A29)/10000*$BY29</f>
        <v>0</v>
      </c>
      <c r="CX29" s="175" t="n">
        <f aca="false">IF(CX$2&lt;=$A29,IF(CX$3&gt;=$A29,(CX$4),0),0)*($A30-$A29)/10000*$BY29</f>
        <v>0</v>
      </c>
      <c r="CY29" s="175" t="n">
        <f aca="false">SUM(CQ29:CX29)</f>
        <v>0</v>
      </c>
      <c r="DA29" s="91" t="n">
        <f aca="false">$A29</f>
        <v>37377</v>
      </c>
      <c r="DB29" s="175" t="n">
        <f aca="false">IF(DB$2&lt;=$A29,IF(DB$3&gt;=$A29,(DB$4),0),0)*($A30-$A29)/10000*$BY29</f>
        <v>0</v>
      </c>
      <c r="DC29" s="175" t="n">
        <f aca="false">IF(DC$2&lt;=$A29,IF(DC$3&gt;=$A29,(DC$4),0),0)*($A30-$A29)/10000*$BY29</f>
        <v>0</v>
      </c>
      <c r="DD29" s="175" t="n">
        <f aca="false">SUM(DB29:DC29)</f>
        <v>0</v>
      </c>
      <c r="DE29" s="0"/>
      <c r="DF29" s="91" t="n">
        <f aca="false">$A29</f>
        <v>37377</v>
      </c>
      <c r="DG29" s="175" t="n">
        <f aca="false">IF(DG$2&lt;=$A29,IF(DG$3&gt;=$A29,(DG$4),0),0)*($A30-$A29)/10000*$BY29</f>
        <v>0</v>
      </c>
      <c r="DH29" s="175" t="n">
        <f aca="false">IF(DH$2&lt;=$A29,IF(DH$3&gt;=$A29,(DH$4),0),0)*($A30-$A29)/10000*$BY29</f>
        <v>0</v>
      </c>
      <c r="DI29" s="175" t="n">
        <f aca="false">SUM(DG29:DH29)</f>
        <v>0</v>
      </c>
      <c r="DK29" s="91" t="n">
        <f aca="false">$A29</f>
        <v>37377</v>
      </c>
      <c r="DL29" s="175" t="n">
        <f aca="false">IF(DL$2&lt;=$A29,IF(DL$3&gt;=$A29,(DL$4),0),0)*($A30-$A29)/10000*$BY29</f>
        <v>0</v>
      </c>
      <c r="DM29" s="175" t="n">
        <f aca="false">IF(DM$2&lt;=$A29,IF(DM$3&gt;=$A29,(DM$4),0),0)*($A30-$A29)/10000*$BY29</f>
        <v>0</v>
      </c>
      <c r="DN29" s="175" t="n">
        <f aca="false">SUM(DL29:DM29)</f>
        <v>0</v>
      </c>
      <c r="DO29" s="0"/>
      <c r="DP29" s="91" t="n">
        <f aca="false">$A29</f>
        <v>37377</v>
      </c>
      <c r="DQ29" s="175" t="n">
        <f aca="false">IF(DQ$2&lt;=$A29,IF(DQ$3&gt;=$A29,(DQ$4),0),0)*($A30-$A29)/10000*$BY29</f>
        <v>0</v>
      </c>
      <c r="DR29" s="175" t="n">
        <f aca="false">IF(DR$2&lt;=$A29,IF(DR$3&gt;=$A29,(DR$4),0),0)*($A30-$A29)/10000*$BY29</f>
        <v>0</v>
      </c>
      <c r="DS29" s="175" t="n">
        <f aca="false">SUM(DQ29:DR29)</f>
        <v>0</v>
      </c>
      <c r="DT29" s="175"/>
      <c r="DU29" s="91" t="n">
        <f aca="false">$A29</f>
        <v>37377</v>
      </c>
      <c r="DV29" s="175" t="n">
        <f aca="false">IF(DV$2&lt;=$A29,IF(DV$3&gt;=$A29,(DV$4),0),0)*($A30-$A29)/10000*$BY29</f>
        <v>0</v>
      </c>
      <c r="DW29" s="175" t="n">
        <f aca="false">IF(DW$2&lt;=$A29,IF(DW$3&gt;=$A29,(DW$4),0),0)*($A30-$A29)/10000*$BY29</f>
        <v>0</v>
      </c>
      <c r="DX29" s="175" t="n">
        <f aca="false">SUM(DV29:DW29)</f>
        <v>0</v>
      </c>
      <c r="DY29" s="175"/>
      <c r="DZ29" s="91" t="n">
        <f aca="false">$A29</f>
        <v>37377</v>
      </c>
      <c r="EA29" s="175" t="n">
        <f aca="false">IF(EA$2&lt;=$A29,IF(EA$3&gt;=$A29,(EA$4),0),0)*($A30-$A29)/10000*$BY29</f>
        <v>0</v>
      </c>
      <c r="EB29" s="175" t="n">
        <f aca="false">IF(EB$2&lt;=$A29,IF(EB$3&gt;=$A29,(EB$4),0),0)*($A30-$A29)/10000*$BY29</f>
        <v>0</v>
      </c>
      <c r="EC29" s="175" t="n">
        <f aca="false">IF(EC$2&lt;=$A29,IF(EC$3&gt;=$A29,(EC$4),0),0)*($A30-$A29)/10000*$BY29</f>
        <v>0</v>
      </c>
      <c r="ED29" s="175" t="n">
        <f aca="false">IF(ED$2&lt;=$A29,IF(ED$3&gt;=$A29,(ED$4),0),0)*($A30-$A29)/10000*$BY29</f>
        <v>0</v>
      </c>
      <c r="EE29" s="175" t="n">
        <f aca="false">SUM(EA29:ED29)</f>
        <v>0</v>
      </c>
      <c r="EF29" s="0"/>
      <c r="EG29" s="91" t="n">
        <f aca="false">$A29</f>
        <v>37377</v>
      </c>
      <c r="EH29" s="175" t="n">
        <f aca="false">IF(EH$2&lt;=$A29,IF(EH$3&gt;=$A29,(EH$4),0),0)*($A30-$A29)/10000*$BY29</f>
        <v>0</v>
      </c>
      <c r="EI29" s="175" t="n">
        <f aca="false">IF(EI$2&lt;=$A29,IF(EI$3&gt;=$A29,(EI$4),0),0)*($A30-$A29)/10000*$BY29</f>
        <v>0</v>
      </c>
      <c r="EJ29" s="175" t="n">
        <f aca="false">SUM(EH29:EI29)</f>
        <v>0</v>
      </c>
      <c r="EK29" s="0"/>
      <c r="EL29" s="91" t="n">
        <f aca="false">$A29</f>
        <v>37377</v>
      </c>
      <c r="EM29" s="175" t="n">
        <f aca="false">IF(EM$2&lt;=$A29,IF(EM$3&gt;=$A29,(EM$4),0),0)*($A30-$A29)/10000*$BY29</f>
        <v>0</v>
      </c>
      <c r="EN29" s="175" t="n">
        <f aca="false">IF(EN$2&lt;=$A29,IF(EN$3&gt;=$A29,(EN$4),0),0)*($A30-$A29)/10000*$BY29</f>
        <v>0</v>
      </c>
      <c r="EO29" s="175" t="n">
        <f aca="false">SUM(EM29:EN29)</f>
        <v>0</v>
      </c>
      <c r="EP29" s="175"/>
      <c r="EQ29" s="91" t="n">
        <f aca="false">$A29</f>
        <v>37377</v>
      </c>
      <c r="ER29" s="175" t="n">
        <f aca="false">IF(ER$2&lt;=$A29,IF(ER$3&gt;=$A29,(ER$4),0),0)*($A30-$A29)/10000*$BY29</f>
        <v>0</v>
      </c>
      <c r="ES29" s="175" t="n">
        <f aca="false">IF(ES$2&lt;=$A29,IF(ES$3&gt;=$A29,(ES$4),0),0)*($A30-$A29)/10000*$BY29</f>
        <v>0</v>
      </c>
      <c r="ET29" s="175" t="n">
        <f aca="false">IF(ET$2&lt;=$A29,IF(ET$3&gt;=$A29,(ET$4),0),0)*($A30-$A29)/10000*$BY29</f>
        <v>0</v>
      </c>
      <c r="EU29" s="175" t="n">
        <f aca="false">SUM(ER29:ET29)</f>
        <v>0</v>
      </c>
      <c r="EV29" s="0"/>
      <c r="EW29" s="91" t="n">
        <f aca="false">$A29</f>
        <v>37377</v>
      </c>
      <c r="EX29" s="175" t="n">
        <f aca="false">IF(EX$2&lt;=$A29,IF(EX$3&gt;=$A29,(EX$4),0),0)*($A30-$A29)/10000*$BY29</f>
        <v>0</v>
      </c>
      <c r="EY29" s="175" t="n">
        <f aca="false">IF(EY$2&lt;=$A29,IF(EY$3&gt;=$A29,(EY$4),0),0)*($A30-$A29)/10000*$BY29</f>
        <v>0</v>
      </c>
      <c r="EZ29" s="175" t="n">
        <f aca="false">IF(EZ$2&lt;=$A29,IF(EZ$3&gt;=$A29,(EZ$4),0),0)*($A30-$A29)/10000*$BY29</f>
        <v>0</v>
      </c>
      <c r="FA29" s="175" t="n">
        <f aca="false">SUM(EX29:EZ29)</f>
        <v>0</v>
      </c>
      <c r="FB29" s="0"/>
      <c r="FC29" s="91" t="n">
        <f aca="false">$A29</f>
        <v>37377</v>
      </c>
      <c r="FD29" s="175" t="n">
        <f aca="false">IF(FD$2&lt;=$A29,IF(FD$3&gt;=$A29,(FD$4),0),0)*($A30-$A29)/10000*$BY29</f>
        <v>0</v>
      </c>
      <c r="FE29" s="175" t="n">
        <f aca="false">IF(FE$2&lt;=$A29,IF(FE$3&gt;=$A29,(FE$4),0),0)*($A30-$A29)/10000*$BY29</f>
        <v>0</v>
      </c>
      <c r="FF29" s="175" t="n">
        <f aca="false">SUM(FD29:FE29)</f>
        <v>0</v>
      </c>
      <c r="FH29" s="91" t="n">
        <f aca="false">$A29</f>
        <v>37377</v>
      </c>
      <c r="FI29" s="175" t="n">
        <f aca="false">IF(FI$2&lt;=$A29,IF(FI$3&gt;=$A29,(FI$4),0),0)*($A30-$A29)/10000*$BY29</f>
        <v>0</v>
      </c>
      <c r="FJ29" s="175" t="n">
        <f aca="false">IF(FJ$2&lt;=$A29,IF(FJ$3&gt;=$A29,(FJ$4),0),0)*($A30-$A29)/10000*$BY29</f>
        <v>0</v>
      </c>
      <c r="FK29" s="175" t="n">
        <f aca="false">SUM(FI29:FJ29)</f>
        <v>0</v>
      </c>
      <c r="FL29" s="0"/>
      <c r="FM29" s="91" t="n">
        <f aca="false">$A29</f>
        <v>37377</v>
      </c>
      <c r="FN29" s="175" t="n">
        <f aca="false">IF(FN$2&lt;=$A29,IF(FN$3&gt;=$A29,(FN$4),0),0)*($A30-$A29)/10000*$BY29</f>
        <v>0</v>
      </c>
      <c r="FO29" s="175" t="n">
        <f aca="false">IF(FO$2&lt;=$A29,IF(FO$3&gt;=$A29,(FO$4),0),0)*($A30-$A29)/10000*$BY29</f>
        <v>0</v>
      </c>
      <c r="FP29" s="175" t="n">
        <f aca="false">SUM(FN29:FO29)</f>
        <v>0</v>
      </c>
      <c r="FQ29" s="0"/>
      <c r="FR29" s="91" t="n">
        <f aca="false">$A29</f>
        <v>37377</v>
      </c>
      <c r="FS29" s="175" t="n">
        <f aca="false">IF(FS$2&lt;=$A29,IF(FS$3&gt;=$A29,(FS$4),0),0)*($A30-$A29)/10000*$BY29</f>
        <v>0</v>
      </c>
      <c r="FT29" s="175" t="n">
        <f aca="false">IF(FT$2&lt;=$A29,IF(FT$3&gt;=$A29,(FT$4),0),0)*($A30-$A29)/10000*$BY29</f>
        <v>0</v>
      </c>
      <c r="FU29" s="175" t="n">
        <f aca="false">SUM(FS29:FT29)</f>
        <v>0</v>
      </c>
      <c r="FV29" s="0"/>
      <c r="FW29" s="91" t="n">
        <f aca="false">$A29</f>
        <v>37377</v>
      </c>
      <c r="FX29" s="175" t="n">
        <f aca="false">IF(FX$2&lt;=$A29,IF(FX$3&gt;=$A29,(FX$4),0),0)*($A30-$A29)/10000*$BY29</f>
        <v>0</v>
      </c>
      <c r="FY29" s="175" t="n">
        <f aca="false">IF(FY$2&lt;=$A29,IF(FY$3&gt;=$A29,(FY$4),0),0)*($A30-$A29)/10000*$BY29</f>
        <v>0</v>
      </c>
      <c r="FZ29" s="175" t="n">
        <f aca="false">SUM(FX29:FY29)</f>
        <v>0</v>
      </c>
      <c r="GB29" s="91" t="n">
        <f aca="false">$A29</f>
        <v>37377</v>
      </c>
      <c r="GC29" s="175" t="n">
        <f aca="false">IF(GC$2&lt;=$A29,IF(GC$3&gt;=$A29,(GC$4),0),0)*($A30-$A29)/10000*$BY29</f>
        <v>0</v>
      </c>
      <c r="GD29" s="175" t="n">
        <f aca="false">IF(GD$2&lt;=$A29,IF(GD$3&gt;=$A29,(GD$4),0),0)*($A30-$A29)/10000*$BY29</f>
        <v>0</v>
      </c>
      <c r="GE29" s="175" t="n">
        <f aca="false">SUM(GC29:GD29)</f>
        <v>0</v>
      </c>
      <c r="GG29" s="208"/>
      <c r="GH29" s="209"/>
      <c r="GI29" s="210"/>
      <c r="GK29" s="0"/>
    </row>
    <row r="30" customFormat="false" ht="15" hidden="false" customHeight="true" outlineLevel="0" collapsed="false">
      <c r="A30" s="176" t="n">
        <v>37408</v>
      </c>
      <c r="B30" s="177" t="n">
        <f aca="false">p1!F39</f>
        <v>0</v>
      </c>
      <c r="C30" s="178" t="n">
        <f aca="false">+p1!C39</f>
        <v>0</v>
      </c>
      <c r="D30" s="179" t="n">
        <f aca="false">+p1!G39</f>
        <v>0</v>
      </c>
      <c r="E30" s="178" t="n">
        <f aca="false">p1!L39+DX30</f>
        <v>0</v>
      </c>
      <c r="F30" s="178" t="n">
        <f aca="false">p1!E39+CN30</f>
        <v>48.39</v>
      </c>
      <c r="G30" s="178" t="n">
        <f aca="false">p1!I39+p1!K39+CY30</f>
        <v>13.04</v>
      </c>
      <c r="H30" s="178" t="n">
        <f aca="false">p1!D39+DN30</f>
        <v>-0.03</v>
      </c>
      <c r="I30" s="178" t="n">
        <f aca="false">p1!J39+p1!AH39+DD30</f>
        <v>-86.27</v>
      </c>
      <c r="J30" s="178" t="n">
        <f aca="false">p1!N39+DG30</f>
        <v>-28.5</v>
      </c>
      <c r="K30" s="178" t="n">
        <f aca="false">p1!M39+p1!H39+DS30</f>
        <v>0</v>
      </c>
      <c r="L30" s="180" t="n">
        <f aca="false">SUM(E30:K30)</f>
        <v>-53.37</v>
      </c>
      <c r="M30" s="32"/>
      <c r="N30" s="177" t="n">
        <f aca="false">p1!P39+EJ30</f>
        <v>0</v>
      </c>
      <c r="O30" s="178" t="n">
        <f aca="false">p1!O39+EE30</f>
        <v>0</v>
      </c>
      <c r="P30" s="178" t="n">
        <f aca="false">p1!Q39+EO30</f>
        <v>-33.9</v>
      </c>
      <c r="Q30" s="178" t="n">
        <f aca="false">p1!AA39</f>
        <v>0</v>
      </c>
      <c r="R30" s="178" t="n">
        <f aca="false">p1!Y39</f>
        <v>0</v>
      </c>
      <c r="S30" s="178" t="n">
        <f aca="false">p1!Z39+EU30</f>
        <v>13.04</v>
      </c>
      <c r="T30" s="178" t="n">
        <f aca="false">p1!AC39+FA30</f>
        <v>52.16</v>
      </c>
      <c r="U30" s="178"/>
      <c r="V30" s="178" t="n">
        <f aca="false">p1!X39+FF30</f>
        <v>0</v>
      </c>
      <c r="W30" s="178"/>
      <c r="X30" s="178"/>
      <c r="Y30" s="178"/>
      <c r="Z30" s="178"/>
      <c r="AA30" s="178"/>
      <c r="AB30" s="178"/>
      <c r="AC30" s="178"/>
      <c r="AD30" s="179"/>
      <c r="AE30" s="210" t="n">
        <f aca="false">SUM(N30:AD30)</f>
        <v>31.3</v>
      </c>
      <c r="AF30" s="32"/>
      <c r="AG30" s="180" t="n">
        <f aca="false">GE30+p1!B39</f>
        <v>0</v>
      </c>
      <c r="AH30" s="18"/>
      <c r="AI30" s="180" t="n">
        <f aca="false">p1!AB39+BQ30</f>
        <v>0</v>
      </c>
      <c r="AJ30" s="32"/>
      <c r="AK30" s="182" t="n">
        <v>37408</v>
      </c>
      <c r="AL30" s="143"/>
      <c r="AM30" s="167" t="n">
        <f aca="false">+B30+C30+D30</f>
        <v>0</v>
      </c>
      <c r="AN30" s="148"/>
      <c r="AO30" s="167" t="n">
        <f aca="false">E30+F30+O30</f>
        <v>48.39</v>
      </c>
      <c r="AP30" s="148"/>
      <c r="AQ30" s="184" t="n">
        <f aca="false">+G30+H30+N30</f>
        <v>13.01</v>
      </c>
      <c r="AR30" s="148"/>
      <c r="AS30" s="185" t="n">
        <f aca="false">+I30+J30</f>
        <v>-114.77</v>
      </c>
      <c r="AT30" s="148"/>
      <c r="AU30" s="167" t="n">
        <f aca="false">K30+P30</f>
        <v>-33.9</v>
      </c>
      <c r="AV30" s="148"/>
      <c r="AW30" s="167" t="n">
        <f aca="false">AO30+AQ30+AS30+AU30</f>
        <v>-87.27</v>
      </c>
      <c r="AX30" s="148"/>
      <c r="AY30" s="0"/>
      <c r="AZ30" s="149"/>
      <c r="BA30" s="169" t="n">
        <f aca="false">Q30+R30+S30</f>
        <v>13.04</v>
      </c>
      <c r="BB30" s="151"/>
      <c r="BC30" s="169" t="n">
        <f aca="false">T30+U30</f>
        <v>52.16</v>
      </c>
      <c r="BD30" s="151"/>
      <c r="BE30" s="169" t="n">
        <f aca="false">SUM(V30:Y30)</f>
        <v>0</v>
      </c>
      <c r="BF30" s="151"/>
      <c r="BG30" s="169" t="n">
        <f aca="false">SUM(AB30:AD30)</f>
        <v>0</v>
      </c>
      <c r="BH30" s="170"/>
      <c r="BI30" s="154"/>
      <c r="BJ30" s="56"/>
      <c r="BK30" s="171" t="n">
        <f aca="false">+AE30+L30</f>
        <v>-22.07</v>
      </c>
      <c r="BL30" s="207"/>
      <c r="BM30" s="32"/>
      <c r="BN30" s="32"/>
      <c r="BO30" s="32"/>
      <c r="BP30" s="172" t="n">
        <f aca="false">$A30</f>
        <v>37408</v>
      </c>
      <c r="BQ30" s="173" t="n">
        <f aca="false">SUM(BR30:BW30)</f>
        <v>0</v>
      </c>
      <c r="BR30" s="173"/>
      <c r="BS30" s="173"/>
      <c r="BT30" s="173"/>
      <c r="BU30" s="173"/>
      <c r="BV30" s="173"/>
      <c r="BW30" s="173"/>
      <c r="BY30" s="81" t="n">
        <f aca="false">m1!BK32</f>
        <v>0.867933953639527</v>
      </c>
      <c r="BZ30" s="174" t="n">
        <f aca="false">CN30+CY30+EU30+FF30+FA30+DD30+DN30+DS30+FP30+FU30+EE30+EJ30+EO30</f>
        <v>0</v>
      </c>
      <c r="CA30" s="175"/>
      <c r="CB30" s="175" t="n">
        <f aca="false">IF(CB$2&lt;=$A30,IF(CB$3&gt;=$A30,(CB$4),0),0)*($A31-$A30)/10000*$BY30</f>
        <v>0</v>
      </c>
      <c r="CC30" s="0"/>
      <c r="CD30" s="91" t="n">
        <f aca="false">$A30</f>
        <v>37408</v>
      </c>
      <c r="CE30" s="175" t="n">
        <f aca="false">IF(CE$2&lt;=$A30,IF(CE$3&gt;=$A30,(CE$4),0),0)*($A31-$A30)/10000*$BY30</f>
        <v>0</v>
      </c>
      <c r="CF30" s="175" t="n">
        <f aca="false">IF(CF$2&lt;=$A30,IF(CF$3&gt;=$A30,(CF$4),0),0)*($A31-$A30)/10000*$BY30</f>
        <v>0</v>
      </c>
      <c r="CG30" s="175" t="n">
        <f aca="false">IF(CG$2&lt;=$A30,IF(CG$3&gt;=$A30,(CG$4),0),0)*($A31-$A30)/10000*$BY30</f>
        <v>0</v>
      </c>
      <c r="CH30" s="175" t="n">
        <f aca="false">IF(CH$2&lt;=$A30,IF(CH$3&gt;=$A30,(CH$4),0),0)*($A31-$A30)/10000*$BY30</f>
        <v>0</v>
      </c>
      <c r="CI30" s="175" t="n">
        <f aca="false">IF(CI$2&lt;=$A30,IF(CI$3&gt;=$A30,(CI$4),0),0)*($A31-$A30)/10000*$BY30</f>
        <v>0</v>
      </c>
      <c r="CJ30" s="175" t="n">
        <f aca="false">IF(CJ$2&lt;=$A30,IF(CJ$3&gt;=$A30,(CJ$4),0),0)*($A31-$A30)/10000*$BY30</f>
        <v>0</v>
      </c>
      <c r="CK30" s="175" t="n">
        <f aca="false">IF(CK$2&lt;=$A30,IF(CK$3&gt;=$A30,(CK$4),0),0)*($A31-$A30)/10000*$BY30</f>
        <v>0</v>
      </c>
      <c r="CL30" s="175" t="n">
        <f aca="false">IF(CL$2&lt;=$A30,IF(CL$3&gt;=$A30,(CL$4),0),0)*($A31-$A30)/10000*$BY30</f>
        <v>0</v>
      </c>
      <c r="CM30" s="175" t="n">
        <f aca="false">IF(CM$2&lt;=$A30,IF(CM$3&gt;=$A30,(CM$4),0),0)*($A31-$A30)/10000*$BY30</f>
        <v>0</v>
      </c>
      <c r="CN30" s="175" t="n">
        <f aca="false">SUM(CE30:CM30)</f>
        <v>0</v>
      </c>
      <c r="CO30" s="0"/>
      <c r="CP30" s="91" t="n">
        <f aca="false">$A30</f>
        <v>37408</v>
      </c>
      <c r="CQ30" s="175" t="n">
        <f aca="false">IF(CQ$2&lt;=$A30,IF(CQ$3&gt;=$A30,(CQ$4),0),0)*($A31-$A30)/10000*$BY30</f>
        <v>0</v>
      </c>
      <c r="CR30" s="175" t="n">
        <f aca="false">IF(CR$2&lt;=$A30,IF(CR$3&gt;=$A30,(CR$4),0),0)*($A31-$A30)/10000*$BY30</f>
        <v>0</v>
      </c>
      <c r="CS30" s="175" t="n">
        <f aca="false">IF(CS$2&lt;=$A30,IF(CS$3&gt;=$A30,(CS$4),0),0)*($A31-$A30)/10000*$BY30</f>
        <v>0</v>
      </c>
      <c r="CT30" s="175" t="n">
        <f aca="false">IF(CT$2&lt;=$A30,IF(CT$3&gt;=$A30,(CT$4),0),0)*($A31-$A30)/10000*$BY30</f>
        <v>0</v>
      </c>
      <c r="CU30" s="175" t="n">
        <f aca="false">IF(CU$2&lt;=$A30,IF(CU$3&gt;=$A30,(CU$4),0),0)*($A31-$A30)/10000*$BY30</f>
        <v>0</v>
      </c>
      <c r="CV30" s="175" t="n">
        <f aca="false">IF(CV$2&lt;=$A30,IF(CV$3&gt;=$A30,(CV$4),0),0)*($A31-$A30)/10000*$BY30</f>
        <v>0</v>
      </c>
      <c r="CW30" s="175" t="n">
        <f aca="false">IF(CW$2&lt;=$A30,IF(CW$3&gt;=$A30,(CW$4),0),0)*($A31-$A30)/10000*$BY30</f>
        <v>0</v>
      </c>
      <c r="CX30" s="175" t="n">
        <f aca="false">IF(CX$2&lt;=$A30,IF(CX$3&gt;=$A30,(CX$4),0),0)*($A31-$A30)/10000*$BY30</f>
        <v>0</v>
      </c>
      <c r="CY30" s="175" t="n">
        <f aca="false">SUM(CQ30:CX30)</f>
        <v>0</v>
      </c>
      <c r="DA30" s="91" t="n">
        <f aca="false">$A30</f>
        <v>37408</v>
      </c>
      <c r="DB30" s="175" t="n">
        <f aca="false">IF(DB$2&lt;=$A30,IF(DB$3&gt;=$A30,(DB$4),0),0)*($A31-$A30)/10000*$BY30</f>
        <v>0</v>
      </c>
      <c r="DC30" s="175" t="n">
        <f aca="false">IF(DC$2&lt;=$A30,IF(DC$3&gt;=$A30,(DC$4),0),0)*($A31-$A30)/10000*$BY30</f>
        <v>0</v>
      </c>
      <c r="DD30" s="175" t="n">
        <f aca="false">SUM(DB30:DC30)</f>
        <v>0</v>
      </c>
      <c r="DE30" s="0"/>
      <c r="DF30" s="91" t="n">
        <f aca="false">$A30</f>
        <v>37408</v>
      </c>
      <c r="DG30" s="175" t="n">
        <f aca="false">IF(DG$2&lt;=$A30,IF(DG$3&gt;=$A30,(DG$4),0),0)*($A31-$A30)/10000*$BY30</f>
        <v>0</v>
      </c>
      <c r="DH30" s="175" t="n">
        <f aca="false">IF(DH$2&lt;=$A30,IF(DH$3&gt;=$A30,(DH$4),0),0)*($A31-$A30)/10000*$BY30</f>
        <v>0</v>
      </c>
      <c r="DI30" s="175" t="n">
        <f aca="false">SUM(DG30:DH30)</f>
        <v>0</v>
      </c>
      <c r="DK30" s="91" t="n">
        <f aca="false">$A30</f>
        <v>37408</v>
      </c>
      <c r="DL30" s="175" t="n">
        <f aca="false">IF(DL$2&lt;=$A30,IF(DL$3&gt;=$A30,(DL$4),0),0)*($A31-$A30)/10000*$BY30</f>
        <v>0</v>
      </c>
      <c r="DM30" s="175" t="n">
        <f aca="false">IF(DM$2&lt;=$A30,IF(DM$3&gt;=$A30,(DM$4),0),0)*($A31-$A30)/10000*$BY30</f>
        <v>0</v>
      </c>
      <c r="DN30" s="175" t="n">
        <f aca="false">SUM(DL30:DM30)</f>
        <v>0</v>
      </c>
      <c r="DO30" s="0"/>
      <c r="DP30" s="91" t="n">
        <f aca="false">$A30</f>
        <v>37408</v>
      </c>
      <c r="DQ30" s="175" t="n">
        <f aca="false">IF(DQ$2&lt;=$A30,IF(DQ$3&gt;=$A30,(DQ$4),0),0)*($A31-$A30)/10000*$BY30</f>
        <v>0</v>
      </c>
      <c r="DR30" s="175" t="n">
        <f aca="false">IF(DR$2&lt;=$A30,IF(DR$3&gt;=$A30,(DR$4),0),0)*($A31-$A30)/10000*$BY30</f>
        <v>0</v>
      </c>
      <c r="DS30" s="175" t="n">
        <f aca="false">SUM(DQ30:DR30)</f>
        <v>0</v>
      </c>
      <c r="DT30" s="175"/>
      <c r="DU30" s="91" t="n">
        <f aca="false">$A30</f>
        <v>37408</v>
      </c>
      <c r="DV30" s="175" t="n">
        <f aca="false">IF(DV$2&lt;=$A30,IF(DV$3&gt;=$A30,(DV$4),0),0)*($A31-$A30)/10000*$BY30</f>
        <v>0</v>
      </c>
      <c r="DW30" s="175" t="n">
        <f aca="false">IF(DW$2&lt;=$A30,IF(DW$3&gt;=$A30,(DW$4),0),0)*($A31-$A30)/10000*$BY30</f>
        <v>0</v>
      </c>
      <c r="DX30" s="175" t="n">
        <f aca="false">SUM(DV30:DW30)</f>
        <v>0</v>
      </c>
      <c r="DY30" s="175"/>
      <c r="DZ30" s="91" t="n">
        <f aca="false">$A30</f>
        <v>37408</v>
      </c>
      <c r="EA30" s="175" t="n">
        <f aca="false">IF(EA$2&lt;=$A30,IF(EA$3&gt;=$A30,(EA$4),0),0)*($A31-$A30)/10000*$BY30</f>
        <v>0</v>
      </c>
      <c r="EB30" s="175" t="n">
        <f aca="false">IF(EB$2&lt;=$A30,IF(EB$3&gt;=$A30,(EB$4),0),0)*($A31-$A30)/10000*$BY30</f>
        <v>0</v>
      </c>
      <c r="EC30" s="175" t="n">
        <f aca="false">IF(EC$2&lt;=$A30,IF(EC$3&gt;=$A30,(EC$4),0),0)*($A31-$A30)/10000*$BY30</f>
        <v>0</v>
      </c>
      <c r="ED30" s="175" t="n">
        <f aca="false">IF(ED$2&lt;=$A30,IF(ED$3&gt;=$A30,(ED$4),0),0)*($A31-$A30)/10000*$BY30</f>
        <v>0</v>
      </c>
      <c r="EE30" s="175" t="n">
        <f aca="false">SUM(EA30:ED30)</f>
        <v>0</v>
      </c>
      <c r="EF30" s="0"/>
      <c r="EG30" s="91" t="n">
        <f aca="false">$A30</f>
        <v>37408</v>
      </c>
      <c r="EH30" s="175" t="n">
        <f aca="false">IF(EH$2&lt;=$A30,IF(EH$3&gt;=$A30,(EH$4),0),0)*($A31-$A30)/10000*$BY30</f>
        <v>0</v>
      </c>
      <c r="EI30" s="175" t="n">
        <f aca="false">IF(EI$2&lt;=$A30,IF(EI$3&gt;=$A30,(EI$4),0),0)*($A31-$A30)/10000*$BY30</f>
        <v>0</v>
      </c>
      <c r="EJ30" s="175" t="n">
        <f aca="false">SUM(EH30:EI30)</f>
        <v>0</v>
      </c>
      <c r="EK30" s="0"/>
      <c r="EL30" s="91" t="n">
        <f aca="false">$A30</f>
        <v>37408</v>
      </c>
      <c r="EM30" s="175" t="n">
        <f aca="false">IF(EM$2&lt;=$A30,IF(EM$3&gt;=$A30,(EM$4),0),0)*($A31-$A30)/10000*$BY30</f>
        <v>0</v>
      </c>
      <c r="EN30" s="175" t="n">
        <f aca="false">IF(EN$2&lt;=$A30,IF(EN$3&gt;=$A30,(EN$4),0),0)*($A31-$A30)/10000*$BY30</f>
        <v>0</v>
      </c>
      <c r="EO30" s="175" t="n">
        <f aca="false">SUM(EM30:EN30)</f>
        <v>0</v>
      </c>
      <c r="EP30" s="175"/>
      <c r="EQ30" s="91" t="n">
        <f aca="false">$A30</f>
        <v>37408</v>
      </c>
      <c r="ER30" s="175" t="n">
        <f aca="false">IF(ER$2&lt;=$A30,IF(ER$3&gt;=$A30,(ER$4),0),0)*($A31-$A30)/10000*$BY30</f>
        <v>0</v>
      </c>
      <c r="ES30" s="175" t="n">
        <f aca="false">IF(ES$2&lt;=$A30,IF(ES$3&gt;=$A30,(ES$4),0),0)*($A31-$A30)/10000*$BY30</f>
        <v>0</v>
      </c>
      <c r="ET30" s="175" t="n">
        <f aca="false">IF(ET$2&lt;=$A30,IF(ET$3&gt;=$A30,(ET$4),0),0)*($A31-$A30)/10000*$BY30</f>
        <v>0</v>
      </c>
      <c r="EU30" s="175" t="n">
        <f aca="false">SUM(ER30:ET30)</f>
        <v>0</v>
      </c>
      <c r="EV30" s="0"/>
      <c r="EW30" s="91" t="n">
        <f aca="false">$A30</f>
        <v>37408</v>
      </c>
      <c r="EX30" s="175" t="n">
        <f aca="false">IF(EX$2&lt;=$A30,IF(EX$3&gt;=$A30,(EX$4),0),0)*($A31-$A30)/10000*$BY30</f>
        <v>0</v>
      </c>
      <c r="EY30" s="175" t="n">
        <f aca="false">IF(EY$2&lt;=$A30,IF(EY$3&gt;=$A30,(EY$4),0),0)*($A31-$A30)/10000*$BY30</f>
        <v>0</v>
      </c>
      <c r="EZ30" s="175" t="n">
        <f aca="false">IF(EZ$2&lt;=$A30,IF(EZ$3&gt;=$A30,(EZ$4),0),0)*($A31-$A30)/10000*$BY30</f>
        <v>0</v>
      </c>
      <c r="FA30" s="175" t="n">
        <f aca="false">SUM(EX30:EZ30)</f>
        <v>0</v>
      </c>
      <c r="FB30" s="0"/>
      <c r="FC30" s="91" t="n">
        <f aca="false">$A30</f>
        <v>37408</v>
      </c>
      <c r="FD30" s="175" t="n">
        <f aca="false">IF(FD$2&lt;=$A30,IF(FD$3&gt;=$A30,(FD$4),0),0)*($A31-$A30)/10000*$BY30</f>
        <v>0</v>
      </c>
      <c r="FE30" s="175" t="n">
        <f aca="false">IF(FE$2&lt;=$A30,IF(FE$3&gt;=$A30,(FE$4),0),0)*($A31-$A30)/10000*$BY30</f>
        <v>0</v>
      </c>
      <c r="FF30" s="175" t="n">
        <f aca="false">SUM(FD30:FE30)</f>
        <v>0</v>
      </c>
      <c r="FH30" s="91" t="n">
        <f aca="false">$A30</f>
        <v>37408</v>
      </c>
      <c r="FI30" s="175" t="n">
        <f aca="false">IF(FI$2&lt;=$A30,IF(FI$3&gt;=$A30,(FI$4),0),0)*($A31-$A30)/10000*$BY30</f>
        <v>0</v>
      </c>
      <c r="FJ30" s="175" t="n">
        <f aca="false">IF(FJ$2&lt;=$A30,IF(FJ$3&gt;=$A30,(FJ$4),0),0)*($A31-$A30)/10000*$BY30</f>
        <v>0</v>
      </c>
      <c r="FK30" s="175" t="n">
        <f aca="false">SUM(FI30:FJ30)</f>
        <v>0</v>
      </c>
      <c r="FL30" s="0"/>
      <c r="FM30" s="91" t="n">
        <f aca="false">$A30</f>
        <v>37408</v>
      </c>
      <c r="FN30" s="175" t="n">
        <f aca="false">IF(FN$2&lt;=$A30,IF(FN$3&gt;=$A30,(FN$4),0),0)*($A31-$A30)/10000*$BY30</f>
        <v>0</v>
      </c>
      <c r="FO30" s="175" t="n">
        <f aca="false">IF(FO$2&lt;=$A30,IF(FO$3&gt;=$A30,(FO$4),0),0)*($A31-$A30)/10000*$BY30</f>
        <v>0</v>
      </c>
      <c r="FP30" s="175" t="n">
        <f aca="false">SUM(FN30:FO30)</f>
        <v>0</v>
      </c>
      <c r="FQ30" s="0"/>
      <c r="FR30" s="91" t="n">
        <f aca="false">$A30</f>
        <v>37408</v>
      </c>
      <c r="FS30" s="175" t="n">
        <f aca="false">IF(FS$2&lt;=$A30,IF(FS$3&gt;=$A30,(FS$4),0),0)*($A31-$A30)/10000*$BY30</f>
        <v>0</v>
      </c>
      <c r="FT30" s="175" t="n">
        <f aca="false">IF(FT$2&lt;=$A30,IF(FT$3&gt;=$A30,(FT$4),0),0)*($A31-$A30)/10000*$BY30</f>
        <v>0</v>
      </c>
      <c r="FU30" s="175" t="n">
        <f aca="false">SUM(FS30:FT30)</f>
        <v>0</v>
      </c>
      <c r="FV30" s="0"/>
      <c r="FW30" s="91" t="n">
        <f aca="false">$A30</f>
        <v>37408</v>
      </c>
      <c r="FX30" s="175" t="n">
        <f aca="false">IF(FX$2&lt;=$A30,IF(FX$3&gt;=$A30,(FX$4),0),0)*($A31-$A30)/10000*$BY30</f>
        <v>0</v>
      </c>
      <c r="FY30" s="175" t="n">
        <f aca="false">IF(FY$2&lt;=$A30,IF(FY$3&gt;=$A30,(FY$4),0),0)*($A31-$A30)/10000*$BY30</f>
        <v>0</v>
      </c>
      <c r="FZ30" s="175" t="n">
        <f aca="false">SUM(FX30:FY30)</f>
        <v>0</v>
      </c>
      <c r="GB30" s="91" t="n">
        <f aca="false">$A30</f>
        <v>37408</v>
      </c>
      <c r="GC30" s="175" t="n">
        <f aca="false">IF(GC$2&lt;=$A30,IF(GC$3&gt;=$A30,(GC$4),0),0)*($A31-$A30)/10000*$BY30</f>
        <v>0</v>
      </c>
      <c r="GD30" s="175" t="n">
        <f aca="false">IF(GD$2&lt;=$A30,IF(GD$3&gt;=$A30,(GD$4),0),0)*($A31-$A30)/10000*$BY30</f>
        <v>0</v>
      </c>
      <c r="GE30" s="175" t="n">
        <f aca="false">SUM(GC30:GD30)</f>
        <v>0</v>
      </c>
      <c r="GG30" s="208"/>
      <c r="GH30" s="209"/>
      <c r="GI30" s="210"/>
      <c r="GK30" s="0"/>
    </row>
    <row r="31" customFormat="false" ht="15" hidden="false" customHeight="true" outlineLevel="0" collapsed="false">
      <c r="A31" s="176" t="n">
        <v>37438</v>
      </c>
      <c r="B31" s="177" t="n">
        <f aca="false">p1!F40</f>
        <v>0</v>
      </c>
      <c r="C31" s="178" t="n">
        <f aca="false">+p1!C40</f>
        <v>0</v>
      </c>
      <c r="D31" s="179" t="n">
        <f aca="false">+p1!G40</f>
        <v>0</v>
      </c>
      <c r="E31" s="178" t="n">
        <f aca="false">p1!L40+DX31</f>
        <v>0</v>
      </c>
      <c r="F31" s="178" t="n">
        <f aca="false">p1!E40+CN31</f>
        <v>49.92</v>
      </c>
      <c r="G31" s="178" t="n">
        <f aca="false">p1!I40+p1!K40+CY31</f>
        <v>13.4</v>
      </c>
      <c r="H31" s="178" t="n">
        <f aca="false">p1!D40+DN31</f>
        <v>-0.03</v>
      </c>
      <c r="I31" s="178" t="n">
        <f aca="false">p1!J40+p1!AH40+DD31</f>
        <v>-88.62</v>
      </c>
      <c r="J31" s="178" t="n">
        <f aca="false">p1!N40+DG31</f>
        <v>-29.28</v>
      </c>
      <c r="K31" s="178" t="n">
        <f aca="false">p1!M40+p1!H40+DS31</f>
        <v>0</v>
      </c>
      <c r="L31" s="180" t="n">
        <f aca="false">SUM(E31:K31)</f>
        <v>-54.61</v>
      </c>
      <c r="M31" s="32"/>
      <c r="N31" s="177" t="n">
        <f aca="false">p1!P40+EJ31</f>
        <v>0</v>
      </c>
      <c r="O31" s="178" t="n">
        <f aca="false">p1!O40+EE31</f>
        <v>0</v>
      </c>
      <c r="P31" s="178" t="n">
        <f aca="false">p1!Q40+EO31</f>
        <v>-34.83</v>
      </c>
      <c r="Q31" s="178" t="n">
        <f aca="false">p1!AA40</f>
        <v>0</v>
      </c>
      <c r="R31" s="178" t="n">
        <f aca="false">p1!Y40</f>
        <v>0</v>
      </c>
      <c r="S31" s="178" t="n">
        <f aca="false">p1!Z40+EU31</f>
        <v>13.39</v>
      </c>
      <c r="T31" s="178" t="n">
        <f aca="false">p1!AC40+FA31</f>
        <v>53.58</v>
      </c>
      <c r="U31" s="178"/>
      <c r="V31" s="178" t="n">
        <f aca="false">p1!X40+FF31</f>
        <v>0</v>
      </c>
      <c r="W31" s="178"/>
      <c r="X31" s="178"/>
      <c r="Y31" s="178"/>
      <c r="Z31" s="178"/>
      <c r="AA31" s="178"/>
      <c r="AB31" s="178"/>
      <c r="AC31" s="178"/>
      <c r="AD31" s="179"/>
      <c r="AE31" s="210" t="n">
        <f aca="false">SUM(N31:AD31)</f>
        <v>32.14</v>
      </c>
      <c r="AF31" s="32"/>
      <c r="AG31" s="180" t="n">
        <f aca="false">GE31+p1!B40</f>
        <v>0</v>
      </c>
      <c r="AH31" s="18"/>
      <c r="AI31" s="180" t="n">
        <f aca="false">p1!AB40+BQ31</f>
        <v>0</v>
      </c>
      <c r="AJ31" s="32"/>
      <c r="AK31" s="182" t="n">
        <v>37438</v>
      </c>
      <c r="AL31" s="143"/>
      <c r="AM31" s="167" t="n">
        <f aca="false">+B31+C31+D31</f>
        <v>0</v>
      </c>
      <c r="AN31" s="183" t="n">
        <f aca="false">SUM(AM28:AM34)</f>
        <v>0</v>
      </c>
      <c r="AO31" s="167" t="n">
        <f aca="false">E31+F31+O31</f>
        <v>49.92</v>
      </c>
      <c r="AP31" s="183" t="n">
        <f aca="false">SUM(AO28:AO34)</f>
        <v>343.97</v>
      </c>
      <c r="AQ31" s="184" t="n">
        <f aca="false">+G31+H31+N31</f>
        <v>13.37</v>
      </c>
      <c r="AR31" s="183" t="n">
        <f aca="false">SUM(AQ28:AQ34)</f>
        <v>92.26</v>
      </c>
      <c r="AS31" s="185" t="n">
        <f aca="false">+I31+J31</f>
        <v>-117.9</v>
      </c>
      <c r="AT31" s="183" t="n">
        <f aca="false">SUM(AS28:AS34)</f>
        <v>-813.84</v>
      </c>
      <c r="AU31" s="167" t="n">
        <f aca="false">K31+P31</f>
        <v>-34.83</v>
      </c>
      <c r="AV31" s="183" t="n">
        <f aca="false">SUM(AU28:AU34)</f>
        <v>-240.38</v>
      </c>
      <c r="AW31" s="167" t="n">
        <f aca="false">AO31+AQ31+AS31+AU31</f>
        <v>-89.44</v>
      </c>
      <c r="AX31" s="183" t="n">
        <f aca="false">SUM(AW28:AW34)</f>
        <v>-617.99</v>
      </c>
      <c r="AY31" s="0"/>
      <c r="AZ31" s="149"/>
      <c r="BA31" s="169" t="n">
        <f aca="false">Q31+R31+S31</f>
        <v>13.39</v>
      </c>
      <c r="BB31" s="187" t="n">
        <f aca="false">SUM(BA28:BA34)</f>
        <v>92.46</v>
      </c>
      <c r="BC31" s="169" t="n">
        <f aca="false">T31+U31</f>
        <v>53.58</v>
      </c>
      <c r="BD31" s="187" t="n">
        <f aca="false">SUM(BC28:BC34)</f>
        <v>369.83</v>
      </c>
      <c r="BE31" s="169" t="n">
        <f aca="false">SUM(V31:Y31)</f>
        <v>0</v>
      </c>
      <c r="BF31" s="187" t="n">
        <f aca="false">SUM(BE28:BE34)</f>
        <v>0</v>
      </c>
      <c r="BG31" s="169" t="n">
        <f aca="false">SUM(AB31:AD31)</f>
        <v>0</v>
      </c>
      <c r="BH31" s="188" t="n">
        <f aca="false">SUM(BG28:BG34)</f>
        <v>0</v>
      </c>
      <c r="BI31" s="154"/>
      <c r="BJ31" s="56"/>
      <c r="BK31" s="171" t="n">
        <f aca="false">+AE31+L31</f>
        <v>-22.47</v>
      </c>
      <c r="BL31" s="220" t="n">
        <f aca="false">SUM(BK28:BK34)</f>
        <v>-155.7</v>
      </c>
      <c r="BM31" s="32"/>
      <c r="BN31" s="32"/>
      <c r="BO31" s="32"/>
      <c r="BP31" s="172" t="n">
        <f aca="false">$A31</f>
        <v>37438</v>
      </c>
      <c r="BQ31" s="173" t="n">
        <f aca="false">SUM(BR31:BW31)</f>
        <v>0</v>
      </c>
      <c r="BR31" s="173"/>
      <c r="BS31" s="173"/>
      <c r="BT31" s="173"/>
      <c r="BU31" s="173"/>
      <c r="BV31" s="173"/>
      <c r="BW31" s="173"/>
      <c r="BY31" s="81" t="n">
        <f aca="false">m1!BK33</f>
        <v>0.862794322329632</v>
      </c>
      <c r="BZ31" s="174" t="n">
        <f aca="false">CN31+CY31+EU31+FF31+FA31+DD31+DN31+DS31+FP31+FU31+EE31+EJ31+EO31</f>
        <v>0</v>
      </c>
      <c r="CA31" s="175"/>
      <c r="CB31" s="175" t="n">
        <f aca="false">IF(CB$2&lt;=$A31,IF(CB$3&gt;=$A31,(CB$4),0),0)*($A32-$A31)/10000*$BY31</f>
        <v>0</v>
      </c>
      <c r="CC31" s="0"/>
      <c r="CD31" s="91" t="n">
        <f aca="false">$A31</f>
        <v>37438</v>
      </c>
      <c r="CE31" s="175" t="n">
        <f aca="false">IF(CE$2&lt;=$A31,IF(CE$3&gt;=$A31,(CE$4),0),0)*($A32-$A31)/10000*$BY31</f>
        <v>0</v>
      </c>
      <c r="CF31" s="175" t="n">
        <f aca="false">IF(CF$2&lt;=$A31,IF(CF$3&gt;=$A31,(CF$4),0),0)*($A32-$A31)/10000*$BY31</f>
        <v>0</v>
      </c>
      <c r="CG31" s="175" t="n">
        <f aca="false">IF(CG$2&lt;=$A31,IF(CG$3&gt;=$A31,(CG$4),0),0)*($A32-$A31)/10000*$BY31</f>
        <v>0</v>
      </c>
      <c r="CH31" s="175" t="n">
        <f aca="false">IF(CH$2&lt;=$A31,IF(CH$3&gt;=$A31,(CH$4),0),0)*($A32-$A31)/10000*$BY31</f>
        <v>0</v>
      </c>
      <c r="CI31" s="175" t="n">
        <f aca="false">IF(CI$2&lt;=$A31,IF(CI$3&gt;=$A31,(CI$4),0),0)*($A32-$A31)/10000*$BY31</f>
        <v>0</v>
      </c>
      <c r="CJ31" s="175" t="n">
        <f aca="false">IF(CJ$2&lt;=$A31,IF(CJ$3&gt;=$A31,(CJ$4),0),0)*($A32-$A31)/10000*$BY31</f>
        <v>0</v>
      </c>
      <c r="CK31" s="175" t="n">
        <f aca="false">IF(CK$2&lt;=$A31,IF(CK$3&gt;=$A31,(CK$4),0),0)*($A32-$A31)/10000*$BY31</f>
        <v>0</v>
      </c>
      <c r="CL31" s="175" t="n">
        <f aca="false">IF(CL$2&lt;=$A31,IF(CL$3&gt;=$A31,(CL$4),0),0)*($A32-$A31)/10000*$BY31</f>
        <v>0</v>
      </c>
      <c r="CM31" s="175" t="n">
        <f aca="false">IF(CM$2&lt;=$A31,IF(CM$3&gt;=$A31,(CM$4),0),0)*($A32-$A31)/10000*$BY31</f>
        <v>0</v>
      </c>
      <c r="CN31" s="175" t="n">
        <f aca="false">SUM(CE31:CM31)</f>
        <v>0</v>
      </c>
      <c r="CO31" s="0"/>
      <c r="CP31" s="91" t="n">
        <f aca="false">$A31</f>
        <v>37438</v>
      </c>
      <c r="CQ31" s="175" t="n">
        <f aca="false">IF(CQ$2&lt;=$A31,IF(CQ$3&gt;=$A31,(CQ$4),0),0)*($A32-$A31)/10000*$BY31</f>
        <v>0</v>
      </c>
      <c r="CR31" s="175" t="n">
        <f aca="false">IF(CR$2&lt;=$A31,IF(CR$3&gt;=$A31,(CR$4),0),0)*($A32-$A31)/10000*$BY31</f>
        <v>0</v>
      </c>
      <c r="CS31" s="175" t="n">
        <f aca="false">IF(CS$2&lt;=$A31,IF(CS$3&gt;=$A31,(CS$4),0),0)*($A32-$A31)/10000*$BY31</f>
        <v>0</v>
      </c>
      <c r="CT31" s="175" t="n">
        <f aca="false">IF(CT$2&lt;=$A31,IF(CT$3&gt;=$A31,(CT$4),0),0)*($A32-$A31)/10000*$BY31</f>
        <v>0</v>
      </c>
      <c r="CU31" s="175" t="n">
        <f aca="false">IF(CU$2&lt;=$A31,IF(CU$3&gt;=$A31,(CU$4),0),0)*($A32-$A31)/10000*$BY31</f>
        <v>0</v>
      </c>
      <c r="CV31" s="175" t="n">
        <f aca="false">IF(CV$2&lt;=$A31,IF(CV$3&gt;=$A31,(CV$4),0),0)*($A32-$A31)/10000*$BY31</f>
        <v>0</v>
      </c>
      <c r="CW31" s="175" t="n">
        <f aca="false">IF(CW$2&lt;=$A31,IF(CW$3&gt;=$A31,(CW$4),0),0)*($A32-$A31)/10000*$BY31</f>
        <v>0</v>
      </c>
      <c r="CX31" s="175" t="n">
        <f aca="false">IF(CX$2&lt;=$A31,IF(CX$3&gt;=$A31,(CX$4),0),0)*($A32-$A31)/10000*$BY31</f>
        <v>0</v>
      </c>
      <c r="CY31" s="175" t="n">
        <f aca="false">SUM(CQ31:CX31)</f>
        <v>0</v>
      </c>
      <c r="DA31" s="91" t="n">
        <f aca="false">$A31</f>
        <v>37438</v>
      </c>
      <c r="DB31" s="175" t="n">
        <f aca="false">IF(DB$2&lt;=$A31,IF(DB$3&gt;=$A31,(DB$4),0),0)*($A32-$A31)/10000*$BY31</f>
        <v>0</v>
      </c>
      <c r="DC31" s="175" t="n">
        <f aca="false">IF(DC$2&lt;=$A31,IF(DC$3&gt;=$A31,(DC$4),0),0)*($A32-$A31)/10000*$BY31</f>
        <v>0</v>
      </c>
      <c r="DD31" s="175" t="n">
        <f aca="false">SUM(DB31:DC31)</f>
        <v>0</v>
      </c>
      <c r="DE31" s="0"/>
      <c r="DF31" s="91" t="n">
        <f aca="false">$A31</f>
        <v>37438</v>
      </c>
      <c r="DG31" s="175" t="n">
        <f aca="false">IF(DG$2&lt;=$A31,IF(DG$3&gt;=$A31,(DG$4),0),0)*($A32-$A31)/10000*$BY31</f>
        <v>0</v>
      </c>
      <c r="DH31" s="175" t="n">
        <f aca="false">IF(DH$2&lt;=$A31,IF(DH$3&gt;=$A31,(DH$4),0),0)*($A32-$A31)/10000*$BY31</f>
        <v>0</v>
      </c>
      <c r="DI31" s="175" t="n">
        <f aca="false">SUM(DG31:DH31)</f>
        <v>0</v>
      </c>
      <c r="DK31" s="91" t="n">
        <f aca="false">$A31</f>
        <v>37438</v>
      </c>
      <c r="DL31" s="175" t="n">
        <f aca="false">IF(DL$2&lt;=$A31,IF(DL$3&gt;=$A31,(DL$4),0),0)*($A32-$A31)/10000*$BY31</f>
        <v>0</v>
      </c>
      <c r="DM31" s="175" t="n">
        <f aca="false">IF(DM$2&lt;=$A31,IF(DM$3&gt;=$A31,(DM$4),0),0)*($A32-$A31)/10000*$BY31</f>
        <v>0</v>
      </c>
      <c r="DN31" s="175" t="n">
        <f aca="false">SUM(DL31:DM31)</f>
        <v>0</v>
      </c>
      <c r="DO31" s="0"/>
      <c r="DP31" s="91" t="n">
        <f aca="false">$A31</f>
        <v>37438</v>
      </c>
      <c r="DQ31" s="175" t="n">
        <f aca="false">IF(DQ$2&lt;=$A31,IF(DQ$3&gt;=$A31,(DQ$4),0),0)*($A32-$A31)/10000*$BY31</f>
        <v>0</v>
      </c>
      <c r="DR31" s="175" t="n">
        <f aca="false">IF(DR$2&lt;=$A31,IF(DR$3&gt;=$A31,(DR$4),0),0)*($A32-$A31)/10000*$BY31</f>
        <v>0</v>
      </c>
      <c r="DS31" s="175" t="n">
        <f aca="false">SUM(DQ31:DR31)</f>
        <v>0</v>
      </c>
      <c r="DT31" s="175"/>
      <c r="DU31" s="91" t="n">
        <f aca="false">$A31</f>
        <v>37438</v>
      </c>
      <c r="DV31" s="175" t="n">
        <f aca="false">IF(DV$2&lt;=$A31,IF(DV$3&gt;=$A31,(DV$4),0),0)*($A32-$A31)/10000*$BY31</f>
        <v>0</v>
      </c>
      <c r="DW31" s="175" t="n">
        <f aca="false">IF(DW$2&lt;=$A31,IF(DW$3&gt;=$A31,(DW$4),0),0)*($A32-$A31)/10000*$BY31</f>
        <v>0</v>
      </c>
      <c r="DX31" s="175" t="n">
        <f aca="false">SUM(DV31:DW31)</f>
        <v>0</v>
      </c>
      <c r="DY31" s="175"/>
      <c r="DZ31" s="91" t="n">
        <f aca="false">$A31</f>
        <v>37438</v>
      </c>
      <c r="EA31" s="175" t="n">
        <f aca="false">IF(EA$2&lt;=$A31,IF(EA$3&gt;=$A31,(EA$4),0),0)*($A32-$A31)/10000*$BY31</f>
        <v>0</v>
      </c>
      <c r="EB31" s="175" t="n">
        <f aca="false">IF(EB$2&lt;=$A31,IF(EB$3&gt;=$A31,(EB$4),0),0)*($A32-$A31)/10000*$BY31</f>
        <v>0</v>
      </c>
      <c r="EC31" s="175" t="n">
        <f aca="false">IF(EC$2&lt;=$A31,IF(EC$3&gt;=$A31,(EC$4),0),0)*($A32-$A31)/10000*$BY31</f>
        <v>0</v>
      </c>
      <c r="ED31" s="175" t="n">
        <f aca="false">IF(ED$2&lt;=$A31,IF(ED$3&gt;=$A31,(ED$4),0),0)*($A32-$A31)/10000*$BY31</f>
        <v>0</v>
      </c>
      <c r="EE31" s="175" t="n">
        <f aca="false">SUM(EA31:ED31)</f>
        <v>0</v>
      </c>
      <c r="EF31" s="0"/>
      <c r="EG31" s="91" t="n">
        <f aca="false">$A31</f>
        <v>37438</v>
      </c>
      <c r="EH31" s="175" t="n">
        <f aca="false">IF(EH$2&lt;=$A31,IF(EH$3&gt;=$A31,(EH$4),0),0)*($A32-$A31)/10000*$BY31</f>
        <v>0</v>
      </c>
      <c r="EI31" s="175" t="n">
        <f aca="false">IF(EI$2&lt;=$A31,IF(EI$3&gt;=$A31,(EI$4),0),0)*($A32-$A31)/10000*$BY31</f>
        <v>0</v>
      </c>
      <c r="EJ31" s="175" t="n">
        <f aca="false">SUM(EH31:EI31)</f>
        <v>0</v>
      </c>
      <c r="EK31" s="0"/>
      <c r="EL31" s="91" t="n">
        <f aca="false">$A31</f>
        <v>37438</v>
      </c>
      <c r="EM31" s="175" t="n">
        <f aca="false">IF(EM$2&lt;=$A31,IF(EM$3&gt;=$A31,(EM$4),0),0)*($A32-$A31)/10000*$BY31</f>
        <v>0</v>
      </c>
      <c r="EN31" s="175" t="n">
        <f aca="false">IF(EN$2&lt;=$A31,IF(EN$3&gt;=$A31,(EN$4),0),0)*($A32-$A31)/10000*$BY31</f>
        <v>0</v>
      </c>
      <c r="EO31" s="175" t="n">
        <f aca="false">SUM(EM31:EN31)</f>
        <v>0</v>
      </c>
      <c r="EP31" s="175"/>
      <c r="EQ31" s="91" t="n">
        <f aca="false">$A31</f>
        <v>37438</v>
      </c>
      <c r="ER31" s="175" t="n">
        <f aca="false">IF(ER$2&lt;=$A31,IF(ER$3&gt;=$A31,(ER$4),0),0)*($A32-$A31)/10000*$BY31</f>
        <v>0</v>
      </c>
      <c r="ES31" s="175" t="n">
        <f aca="false">IF(ES$2&lt;=$A31,IF(ES$3&gt;=$A31,(ES$4),0),0)*($A32-$A31)/10000*$BY31</f>
        <v>0</v>
      </c>
      <c r="ET31" s="175" t="n">
        <f aca="false">IF(ET$2&lt;=$A31,IF(ET$3&gt;=$A31,(ET$4),0),0)*($A32-$A31)/10000*$BY31</f>
        <v>0</v>
      </c>
      <c r="EU31" s="175" t="n">
        <f aca="false">SUM(ER31:ET31)</f>
        <v>0</v>
      </c>
      <c r="EV31" s="0"/>
      <c r="EW31" s="91" t="n">
        <f aca="false">$A31</f>
        <v>37438</v>
      </c>
      <c r="EX31" s="175" t="n">
        <f aca="false">IF(EX$2&lt;=$A31,IF(EX$3&gt;=$A31,(EX$4),0),0)*($A32-$A31)/10000*$BY31</f>
        <v>0</v>
      </c>
      <c r="EY31" s="175" t="n">
        <f aca="false">IF(EY$2&lt;=$A31,IF(EY$3&gt;=$A31,(EY$4),0),0)*($A32-$A31)/10000*$BY31</f>
        <v>0</v>
      </c>
      <c r="EZ31" s="175" t="n">
        <f aca="false">IF(EZ$2&lt;=$A31,IF(EZ$3&gt;=$A31,(EZ$4),0),0)*($A32-$A31)/10000*$BY31</f>
        <v>0</v>
      </c>
      <c r="FA31" s="175" t="n">
        <f aca="false">SUM(EX31:EZ31)</f>
        <v>0</v>
      </c>
      <c r="FB31" s="0"/>
      <c r="FC31" s="91" t="n">
        <f aca="false">$A31</f>
        <v>37438</v>
      </c>
      <c r="FD31" s="175" t="n">
        <f aca="false">IF(FD$2&lt;=$A31,IF(FD$3&gt;=$A31,(FD$4),0),0)*($A32-$A31)/10000*$BY31</f>
        <v>0</v>
      </c>
      <c r="FE31" s="175" t="n">
        <f aca="false">IF(FE$2&lt;=$A31,IF(FE$3&gt;=$A31,(FE$4),0),0)*($A32-$A31)/10000*$BY31</f>
        <v>0</v>
      </c>
      <c r="FF31" s="175" t="n">
        <f aca="false">SUM(FD31:FE31)</f>
        <v>0</v>
      </c>
      <c r="FH31" s="91" t="n">
        <f aca="false">$A31</f>
        <v>37438</v>
      </c>
      <c r="FI31" s="175" t="n">
        <f aca="false">IF(FI$2&lt;=$A31,IF(FI$3&gt;=$A31,(FI$4),0),0)*($A32-$A31)/10000*$BY31</f>
        <v>0</v>
      </c>
      <c r="FJ31" s="175" t="n">
        <f aca="false">IF(FJ$2&lt;=$A31,IF(FJ$3&gt;=$A31,(FJ$4),0),0)*($A32-$A31)/10000*$BY31</f>
        <v>0</v>
      </c>
      <c r="FK31" s="175" t="n">
        <f aca="false">SUM(FI31:FJ31)</f>
        <v>0</v>
      </c>
      <c r="FL31" s="0"/>
      <c r="FM31" s="91" t="n">
        <f aca="false">$A31</f>
        <v>37438</v>
      </c>
      <c r="FN31" s="175" t="n">
        <f aca="false">IF(FN$2&lt;=$A31,IF(FN$3&gt;=$A31,(FN$4),0),0)*($A32-$A31)/10000*$BY31</f>
        <v>0</v>
      </c>
      <c r="FO31" s="175" t="n">
        <f aca="false">IF(FO$2&lt;=$A31,IF(FO$3&gt;=$A31,(FO$4),0),0)*($A32-$A31)/10000*$BY31</f>
        <v>0</v>
      </c>
      <c r="FP31" s="175" t="n">
        <f aca="false">SUM(FN31:FO31)</f>
        <v>0</v>
      </c>
      <c r="FQ31" s="0"/>
      <c r="FR31" s="91" t="n">
        <f aca="false">$A31</f>
        <v>37438</v>
      </c>
      <c r="FS31" s="175" t="n">
        <f aca="false">IF(FS$2&lt;=$A31,IF(FS$3&gt;=$A31,(FS$4),0),0)*($A32-$A31)/10000*$BY31</f>
        <v>0</v>
      </c>
      <c r="FT31" s="175" t="n">
        <f aca="false">IF(FT$2&lt;=$A31,IF(FT$3&gt;=$A31,(FT$4),0),0)*($A32-$A31)/10000*$BY31</f>
        <v>0</v>
      </c>
      <c r="FU31" s="175" t="n">
        <f aca="false">SUM(FS31:FT31)</f>
        <v>0</v>
      </c>
      <c r="FV31" s="0"/>
      <c r="FW31" s="91" t="n">
        <f aca="false">$A31</f>
        <v>37438</v>
      </c>
      <c r="FX31" s="175" t="n">
        <f aca="false">IF(FX$2&lt;=$A31,IF(FX$3&gt;=$A31,(FX$4),0),0)*($A32-$A31)/10000*$BY31</f>
        <v>0</v>
      </c>
      <c r="FY31" s="175" t="n">
        <f aca="false">IF(FY$2&lt;=$A31,IF(FY$3&gt;=$A31,(FY$4),0),0)*($A32-$A31)/10000*$BY31</f>
        <v>0</v>
      </c>
      <c r="FZ31" s="175" t="n">
        <f aca="false">SUM(FX31:FY31)</f>
        <v>0</v>
      </c>
      <c r="GB31" s="91" t="n">
        <f aca="false">$A31</f>
        <v>37438</v>
      </c>
      <c r="GC31" s="175" t="n">
        <f aca="false">IF(GC$2&lt;=$A31,IF(GC$3&gt;=$A31,(GC$4),0),0)*($A32-$A31)/10000*$BY31</f>
        <v>0</v>
      </c>
      <c r="GD31" s="175" t="n">
        <f aca="false">IF(GD$2&lt;=$A31,IF(GD$3&gt;=$A31,(GD$4),0),0)*($A32-$A31)/10000*$BY31</f>
        <v>0</v>
      </c>
      <c r="GE31" s="175" t="n">
        <f aca="false">SUM(GC31:GD31)</f>
        <v>0</v>
      </c>
      <c r="GG31" s="208"/>
      <c r="GH31" s="209"/>
      <c r="GI31" s="210"/>
      <c r="GK31" s="0"/>
    </row>
    <row r="32" customFormat="false" ht="15" hidden="false" customHeight="true" outlineLevel="0" collapsed="false">
      <c r="A32" s="176" t="n">
        <v>37469</v>
      </c>
      <c r="B32" s="177" t="n">
        <f aca="false">p1!F41</f>
        <v>0</v>
      </c>
      <c r="C32" s="178" t="n">
        <f aca="false">+p1!C41</f>
        <v>0</v>
      </c>
      <c r="D32" s="179" t="n">
        <f aca="false">+p1!G41</f>
        <v>0</v>
      </c>
      <c r="E32" s="178" t="n">
        <f aca="false">p1!L41+DX32</f>
        <v>0</v>
      </c>
      <c r="F32" s="178" t="n">
        <f aca="false">p1!E41+CN32</f>
        <v>49.61</v>
      </c>
      <c r="G32" s="178" t="n">
        <f aca="false">p1!I41+p1!K41+CY32</f>
        <v>13.32</v>
      </c>
      <c r="H32" s="178" t="n">
        <f aca="false">p1!D41+DN32</f>
        <v>0</v>
      </c>
      <c r="I32" s="178" t="n">
        <f aca="false">p1!J41+p1!AH41+DD32</f>
        <v>-88.09</v>
      </c>
      <c r="J32" s="178" t="n">
        <f aca="false">p1!N41+DG32</f>
        <v>-29.1</v>
      </c>
      <c r="K32" s="178" t="n">
        <f aca="false">p1!M41+p1!H41+DS32</f>
        <v>0</v>
      </c>
      <c r="L32" s="180" t="n">
        <f aca="false">SUM(E32:K32)</f>
        <v>-54.26</v>
      </c>
      <c r="M32" s="32"/>
      <c r="N32" s="177" t="n">
        <f aca="false">p1!P41+EJ32</f>
        <v>0</v>
      </c>
      <c r="O32" s="178" t="n">
        <f aca="false">p1!O41+EE32</f>
        <v>0</v>
      </c>
      <c r="P32" s="178" t="n">
        <f aca="false">p1!Q41+EO32</f>
        <v>-34.61</v>
      </c>
      <c r="Q32" s="178" t="n">
        <f aca="false">p1!AA41</f>
        <v>0</v>
      </c>
      <c r="R32" s="178" t="n">
        <f aca="false">p1!Y41</f>
        <v>0</v>
      </c>
      <c r="S32" s="178" t="n">
        <f aca="false">p1!Z41+EU32</f>
        <v>13.31</v>
      </c>
      <c r="T32" s="178" t="n">
        <f aca="false">p1!AC41+FA32</f>
        <v>53.25</v>
      </c>
      <c r="U32" s="178"/>
      <c r="V32" s="178" t="n">
        <f aca="false">p1!X41+FF32</f>
        <v>0</v>
      </c>
      <c r="W32" s="178"/>
      <c r="X32" s="178"/>
      <c r="Y32" s="178"/>
      <c r="Z32" s="178"/>
      <c r="AA32" s="178"/>
      <c r="AB32" s="178"/>
      <c r="AC32" s="178"/>
      <c r="AD32" s="179"/>
      <c r="AE32" s="210" t="n">
        <f aca="false">SUM(N32:AD32)</f>
        <v>31.95</v>
      </c>
      <c r="AF32" s="32"/>
      <c r="AG32" s="180" t="n">
        <f aca="false">GE32+p1!B41</f>
        <v>0</v>
      </c>
      <c r="AH32" s="18"/>
      <c r="AI32" s="180" t="n">
        <f aca="false">p1!AB41+BQ32</f>
        <v>0</v>
      </c>
      <c r="AJ32" s="32"/>
      <c r="AK32" s="182" t="n">
        <v>37469</v>
      </c>
      <c r="AL32" s="143"/>
      <c r="AM32" s="167" t="n">
        <f aca="false">+B32+C32+D32</f>
        <v>0</v>
      </c>
      <c r="AN32" s="148"/>
      <c r="AO32" s="167" t="n">
        <f aca="false">E32+F32+O32</f>
        <v>49.61</v>
      </c>
      <c r="AP32" s="148"/>
      <c r="AQ32" s="184" t="n">
        <f aca="false">+G32+H32+N32</f>
        <v>13.32</v>
      </c>
      <c r="AR32" s="148"/>
      <c r="AS32" s="185" t="n">
        <f aca="false">+I32+J32</f>
        <v>-117.19</v>
      </c>
      <c r="AT32" s="148"/>
      <c r="AU32" s="167" t="n">
        <f aca="false">K32+P32</f>
        <v>-34.61</v>
      </c>
      <c r="AV32" s="148"/>
      <c r="AW32" s="167" t="n">
        <f aca="false">AO32+AQ32+AS32+AU32</f>
        <v>-88.87</v>
      </c>
      <c r="AX32" s="148"/>
      <c r="AY32" s="0"/>
      <c r="AZ32" s="149"/>
      <c r="BA32" s="169" t="n">
        <f aca="false">Q32+R32+S32</f>
        <v>13.31</v>
      </c>
      <c r="BB32" s="151"/>
      <c r="BC32" s="169" t="n">
        <f aca="false">T32+U32</f>
        <v>53.25</v>
      </c>
      <c r="BD32" s="151"/>
      <c r="BE32" s="169" t="n">
        <f aca="false">SUM(V32:Y32)</f>
        <v>0</v>
      </c>
      <c r="BF32" s="151"/>
      <c r="BG32" s="169" t="n">
        <f aca="false">SUM(AB32:AD32)</f>
        <v>0</v>
      </c>
      <c r="BH32" s="170"/>
      <c r="BI32" s="154"/>
      <c r="BJ32" s="56"/>
      <c r="BK32" s="171" t="n">
        <f aca="false">+AE32+L32</f>
        <v>-22.31</v>
      </c>
      <c r="BL32" s="207"/>
      <c r="BM32" s="32"/>
      <c r="BN32" s="32"/>
      <c r="BO32" s="32"/>
      <c r="BP32" s="172" t="n">
        <f aca="false">$A32</f>
        <v>37469</v>
      </c>
      <c r="BQ32" s="173" t="n">
        <f aca="false">SUM(BR32:BW32)</f>
        <v>0</v>
      </c>
      <c r="BR32" s="173"/>
      <c r="BS32" s="173"/>
      <c r="BT32" s="173"/>
      <c r="BU32" s="173"/>
      <c r="BV32" s="173"/>
      <c r="BW32" s="173"/>
      <c r="BY32" s="81" t="n">
        <f aca="false">m1!BK34</f>
        <v>0.857523686877274</v>
      </c>
      <c r="BZ32" s="174" t="n">
        <f aca="false">CN32+CY32+EU32+FF32+FA32+DD32+DN32+DS32+FP32+FU32+EE32+EJ32+EO32</f>
        <v>0</v>
      </c>
      <c r="CA32" s="175"/>
      <c r="CB32" s="175" t="n">
        <f aca="false">IF(CB$2&lt;=$A32,IF(CB$3&gt;=$A32,(CB$4),0),0)*($A33-$A32)/10000*$BY32</f>
        <v>0</v>
      </c>
      <c r="CC32" s="0"/>
      <c r="CD32" s="91" t="n">
        <f aca="false">$A32</f>
        <v>37469</v>
      </c>
      <c r="CE32" s="175" t="n">
        <f aca="false">IF(CE$2&lt;=$A32,IF(CE$3&gt;=$A32,(CE$4),0),0)*($A33-$A32)/10000*$BY32</f>
        <v>0</v>
      </c>
      <c r="CF32" s="175" t="n">
        <f aca="false">IF(CF$2&lt;=$A32,IF(CF$3&gt;=$A32,(CF$4),0),0)*($A33-$A32)/10000*$BY32</f>
        <v>0</v>
      </c>
      <c r="CG32" s="175" t="n">
        <f aca="false">IF(CG$2&lt;=$A32,IF(CG$3&gt;=$A32,(CG$4),0),0)*($A33-$A32)/10000*$BY32</f>
        <v>0</v>
      </c>
      <c r="CH32" s="175" t="n">
        <f aca="false">IF(CH$2&lt;=$A32,IF(CH$3&gt;=$A32,(CH$4),0),0)*($A33-$A32)/10000*$BY32</f>
        <v>0</v>
      </c>
      <c r="CI32" s="175" t="n">
        <f aca="false">IF(CI$2&lt;=$A32,IF(CI$3&gt;=$A32,(CI$4),0),0)*($A33-$A32)/10000*$BY32</f>
        <v>0</v>
      </c>
      <c r="CJ32" s="175" t="n">
        <f aca="false">IF(CJ$2&lt;=$A32,IF(CJ$3&gt;=$A32,(CJ$4),0),0)*($A33-$A32)/10000*$BY32</f>
        <v>0</v>
      </c>
      <c r="CK32" s="175" t="n">
        <f aca="false">IF(CK$2&lt;=$A32,IF(CK$3&gt;=$A32,(CK$4),0),0)*($A33-$A32)/10000*$BY32</f>
        <v>0</v>
      </c>
      <c r="CL32" s="175" t="n">
        <f aca="false">IF(CL$2&lt;=$A32,IF(CL$3&gt;=$A32,(CL$4),0),0)*($A33-$A32)/10000*$BY32</f>
        <v>0</v>
      </c>
      <c r="CM32" s="175" t="n">
        <f aca="false">IF(CM$2&lt;=$A32,IF(CM$3&gt;=$A32,(CM$4),0),0)*($A33-$A32)/10000*$BY32</f>
        <v>0</v>
      </c>
      <c r="CN32" s="175" t="n">
        <f aca="false">SUM(CE32:CM32)</f>
        <v>0</v>
      </c>
      <c r="CO32" s="0"/>
      <c r="CP32" s="91" t="n">
        <f aca="false">$A32</f>
        <v>37469</v>
      </c>
      <c r="CQ32" s="175" t="n">
        <f aca="false">IF(CQ$2&lt;=$A32,IF(CQ$3&gt;=$A32,(CQ$4),0),0)*($A33-$A32)/10000*$BY32</f>
        <v>0</v>
      </c>
      <c r="CR32" s="175" t="n">
        <f aca="false">IF(CR$2&lt;=$A32,IF(CR$3&gt;=$A32,(CR$4),0),0)*($A33-$A32)/10000*$BY32</f>
        <v>0</v>
      </c>
      <c r="CS32" s="175" t="n">
        <f aca="false">IF(CS$2&lt;=$A32,IF(CS$3&gt;=$A32,(CS$4),0),0)*($A33-$A32)/10000*$BY32</f>
        <v>0</v>
      </c>
      <c r="CT32" s="175" t="n">
        <f aca="false">IF(CT$2&lt;=$A32,IF(CT$3&gt;=$A32,(CT$4),0),0)*($A33-$A32)/10000*$BY32</f>
        <v>0</v>
      </c>
      <c r="CU32" s="175" t="n">
        <f aca="false">IF(CU$2&lt;=$A32,IF(CU$3&gt;=$A32,(CU$4),0),0)*($A33-$A32)/10000*$BY32</f>
        <v>0</v>
      </c>
      <c r="CV32" s="175" t="n">
        <f aca="false">IF(CV$2&lt;=$A32,IF(CV$3&gt;=$A32,(CV$4),0),0)*($A33-$A32)/10000*$BY32</f>
        <v>0</v>
      </c>
      <c r="CW32" s="175" t="n">
        <f aca="false">IF(CW$2&lt;=$A32,IF(CW$3&gt;=$A32,(CW$4),0),0)*($A33-$A32)/10000*$BY32</f>
        <v>0</v>
      </c>
      <c r="CX32" s="175" t="n">
        <f aca="false">IF(CX$2&lt;=$A32,IF(CX$3&gt;=$A32,(CX$4),0),0)*($A33-$A32)/10000*$BY32</f>
        <v>0</v>
      </c>
      <c r="CY32" s="175" t="n">
        <f aca="false">SUM(CQ32:CX32)</f>
        <v>0</v>
      </c>
      <c r="DA32" s="91" t="n">
        <f aca="false">$A32</f>
        <v>37469</v>
      </c>
      <c r="DB32" s="175" t="n">
        <f aca="false">IF(DB$2&lt;=$A32,IF(DB$3&gt;=$A32,(DB$4),0),0)*($A33-$A32)/10000*$BY32</f>
        <v>0</v>
      </c>
      <c r="DC32" s="175" t="n">
        <f aca="false">IF(DC$2&lt;=$A32,IF(DC$3&gt;=$A32,(DC$4),0),0)*($A33-$A32)/10000*$BY32</f>
        <v>0</v>
      </c>
      <c r="DD32" s="175" t="n">
        <f aca="false">SUM(DB32:DC32)</f>
        <v>0</v>
      </c>
      <c r="DE32" s="0"/>
      <c r="DF32" s="91" t="n">
        <f aca="false">$A32</f>
        <v>37469</v>
      </c>
      <c r="DG32" s="175" t="n">
        <f aca="false">IF(DG$2&lt;=$A32,IF(DG$3&gt;=$A32,(DG$4),0),0)*($A33-$A32)/10000*$BY32</f>
        <v>0</v>
      </c>
      <c r="DH32" s="175" t="n">
        <f aca="false">IF(DH$2&lt;=$A32,IF(DH$3&gt;=$A32,(DH$4),0),0)*($A33-$A32)/10000*$BY32</f>
        <v>0</v>
      </c>
      <c r="DI32" s="175" t="n">
        <f aca="false">SUM(DG32:DH32)</f>
        <v>0</v>
      </c>
      <c r="DK32" s="91" t="n">
        <f aca="false">$A32</f>
        <v>37469</v>
      </c>
      <c r="DL32" s="175" t="n">
        <f aca="false">IF(DL$2&lt;=$A32,IF(DL$3&gt;=$A32,(DL$4),0),0)*($A33-$A32)/10000*$BY32</f>
        <v>0</v>
      </c>
      <c r="DM32" s="175" t="n">
        <f aca="false">IF(DM$2&lt;=$A32,IF(DM$3&gt;=$A32,(DM$4),0),0)*($A33-$A32)/10000*$BY32</f>
        <v>0</v>
      </c>
      <c r="DN32" s="175" t="n">
        <f aca="false">SUM(DL32:DM32)</f>
        <v>0</v>
      </c>
      <c r="DO32" s="0"/>
      <c r="DP32" s="91" t="n">
        <f aca="false">$A32</f>
        <v>37469</v>
      </c>
      <c r="DQ32" s="175" t="n">
        <f aca="false">IF(DQ$2&lt;=$A32,IF(DQ$3&gt;=$A32,(DQ$4),0),0)*($A33-$A32)/10000*$BY32</f>
        <v>0</v>
      </c>
      <c r="DR32" s="175" t="n">
        <f aca="false">IF(DR$2&lt;=$A32,IF(DR$3&gt;=$A32,(DR$4),0),0)*($A33-$A32)/10000*$BY32</f>
        <v>0</v>
      </c>
      <c r="DS32" s="175" t="n">
        <f aca="false">SUM(DQ32:DR32)</f>
        <v>0</v>
      </c>
      <c r="DT32" s="175"/>
      <c r="DU32" s="91" t="n">
        <f aca="false">$A32</f>
        <v>37469</v>
      </c>
      <c r="DV32" s="175" t="n">
        <f aca="false">IF(DV$2&lt;=$A32,IF(DV$3&gt;=$A32,(DV$4),0),0)*($A33-$A32)/10000*$BY32</f>
        <v>0</v>
      </c>
      <c r="DW32" s="175" t="n">
        <f aca="false">IF(DW$2&lt;=$A32,IF(DW$3&gt;=$A32,(DW$4),0),0)*($A33-$A32)/10000*$BY32</f>
        <v>0</v>
      </c>
      <c r="DX32" s="175" t="n">
        <f aca="false">SUM(DV32:DW32)</f>
        <v>0</v>
      </c>
      <c r="DY32" s="175"/>
      <c r="DZ32" s="91" t="n">
        <f aca="false">$A32</f>
        <v>37469</v>
      </c>
      <c r="EA32" s="175" t="n">
        <f aca="false">IF(EA$2&lt;=$A32,IF(EA$3&gt;=$A32,(EA$4),0),0)*($A33-$A32)/10000*$BY32</f>
        <v>0</v>
      </c>
      <c r="EB32" s="175" t="n">
        <f aca="false">IF(EB$2&lt;=$A32,IF(EB$3&gt;=$A32,(EB$4),0),0)*($A33-$A32)/10000*$BY32</f>
        <v>0</v>
      </c>
      <c r="EC32" s="175" t="n">
        <f aca="false">IF(EC$2&lt;=$A32,IF(EC$3&gt;=$A32,(EC$4),0),0)*($A33-$A32)/10000*$BY32</f>
        <v>0</v>
      </c>
      <c r="ED32" s="175" t="n">
        <f aca="false">IF(ED$2&lt;=$A32,IF(ED$3&gt;=$A32,(ED$4),0),0)*($A33-$A32)/10000*$BY32</f>
        <v>0</v>
      </c>
      <c r="EE32" s="175" t="n">
        <f aca="false">SUM(EA32:ED32)</f>
        <v>0</v>
      </c>
      <c r="EF32" s="0"/>
      <c r="EG32" s="91" t="n">
        <f aca="false">$A32</f>
        <v>37469</v>
      </c>
      <c r="EH32" s="175" t="n">
        <f aca="false">IF(EH$2&lt;=$A32,IF(EH$3&gt;=$A32,(EH$4),0),0)*($A33-$A32)/10000*$BY32</f>
        <v>0</v>
      </c>
      <c r="EI32" s="175" t="n">
        <f aca="false">IF(EI$2&lt;=$A32,IF(EI$3&gt;=$A32,(EI$4),0),0)*($A33-$A32)/10000*$BY32</f>
        <v>0</v>
      </c>
      <c r="EJ32" s="175" t="n">
        <f aca="false">SUM(EH32:EI32)</f>
        <v>0</v>
      </c>
      <c r="EK32" s="0"/>
      <c r="EL32" s="91" t="n">
        <f aca="false">$A32</f>
        <v>37469</v>
      </c>
      <c r="EM32" s="175" t="n">
        <f aca="false">IF(EM$2&lt;=$A32,IF(EM$3&gt;=$A32,(EM$4),0),0)*($A33-$A32)/10000*$BY32</f>
        <v>0</v>
      </c>
      <c r="EN32" s="175" t="n">
        <f aca="false">IF(EN$2&lt;=$A32,IF(EN$3&gt;=$A32,(EN$4),0),0)*($A33-$A32)/10000*$BY32</f>
        <v>0</v>
      </c>
      <c r="EO32" s="175" t="n">
        <f aca="false">SUM(EM32:EN32)</f>
        <v>0</v>
      </c>
      <c r="EP32" s="175"/>
      <c r="EQ32" s="91" t="n">
        <f aca="false">$A32</f>
        <v>37469</v>
      </c>
      <c r="ER32" s="175" t="n">
        <f aca="false">IF(ER$2&lt;=$A32,IF(ER$3&gt;=$A32,(ER$4),0),0)*($A33-$A32)/10000*$BY32</f>
        <v>0</v>
      </c>
      <c r="ES32" s="175" t="n">
        <f aca="false">IF(ES$2&lt;=$A32,IF(ES$3&gt;=$A32,(ES$4),0),0)*($A33-$A32)/10000*$BY32</f>
        <v>0</v>
      </c>
      <c r="ET32" s="175" t="n">
        <f aca="false">IF(ET$2&lt;=$A32,IF(ET$3&gt;=$A32,(ET$4),0),0)*($A33-$A32)/10000*$BY32</f>
        <v>0</v>
      </c>
      <c r="EU32" s="175" t="n">
        <f aca="false">SUM(ER32:ET32)</f>
        <v>0</v>
      </c>
      <c r="EV32" s="0"/>
      <c r="EW32" s="91" t="n">
        <f aca="false">$A32</f>
        <v>37469</v>
      </c>
      <c r="EX32" s="175" t="n">
        <f aca="false">IF(EX$2&lt;=$A32,IF(EX$3&gt;=$A32,(EX$4),0),0)*($A33-$A32)/10000*$BY32</f>
        <v>0</v>
      </c>
      <c r="EY32" s="175" t="n">
        <f aca="false">IF(EY$2&lt;=$A32,IF(EY$3&gt;=$A32,(EY$4),0),0)*($A33-$A32)/10000*$BY32</f>
        <v>0</v>
      </c>
      <c r="EZ32" s="175" t="n">
        <f aca="false">IF(EZ$2&lt;=$A32,IF(EZ$3&gt;=$A32,(EZ$4),0),0)*($A33-$A32)/10000*$BY32</f>
        <v>0</v>
      </c>
      <c r="FA32" s="175" t="n">
        <f aca="false">SUM(EX32:EZ32)</f>
        <v>0</v>
      </c>
      <c r="FB32" s="0"/>
      <c r="FC32" s="91" t="n">
        <f aca="false">$A32</f>
        <v>37469</v>
      </c>
      <c r="FD32" s="175" t="n">
        <f aca="false">IF(FD$2&lt;=$A32,IF(FD$3&gt;=$A32,(FD$4),0),0)*($A33-$A32)/10000*$BY32</f>
        <v>0</v>
      </c>
      <c r="FE32" s="175" t="n">
        <f aca="false">IF(FE$2&lt;=$A32,IF(FE$3&gt;=$A32,(FE$4),0),0)*($A33-$A32)/10000*$BY32</f>
        <v>0</v>
      </c>
      <c r="FF32" s="175" t="n">
        <f aca="false">SUM(FD32:FE32)</f>
        <v>0</v>
      </c>
      <c r="FH32" s="91" t="n">
        <f aca="false">$A32</f>
        <v>37469</v>
      </c>
      <c r="FI32" s="175" t="n">
        <f aca="false">IF(FI$2&lt;=$A32,IF(FI$3&gt;=$A32,(FI$4),0),0)*($A33-$A32)/10000*$BY32</f>
        <v>0</v>
      </c>
      <c r="FJ32" s="175" t="n">
        <f aca="false">IF(FJ$2&lt;=$A32,IF(FJ$3&gt;=$A32,(FJ$4),0),0)*($A33-$A32)/10000*$BY32</f>
        <v>0</v>
      </c>
      <c r="FK32" s="175" t="n">
        <f aca="false">SUM(FI32:FJ32)</f>
        <v>0</v>
      </c>
      <c r="FL32" s="0"/>
      <c r="FM32" s="91" t="n">
        <f aca="false">$A32</f>
        <v>37469</v>
      </c>
      <c r="FN32" s="175" t="n">
        <f aca="false">IF(FN$2&lt;=$A32,IF(FN$3&gt;=$A32,(FN$4),0),0)*($A33-$A32)/10000*$BY32</f>
        <v>0</v>
      </c>
      <c r="FO32" s="175" t="n">
        <f aca="false">IF(FO$2&lt;=$A32,IF(FO$3&gt;=$A32,(FO$4),0),0)*($A33-$A32)/10000*$BY32</f>
        <v>0</v>
      </c>
      <c r="FP32" s="175" t="n">
        <f aca="false">SUM(FN32:FO32)</f>
        <v>0</v>
      </c>
      <c r="FQ32" s="0"/>
      <c r="FR32" s="91" t="n">
        <f aca="false">$A32</f>
        <v>37469</v>
      </c>
      <c r="FS32" s="175" t="n">
        <f aca="false">IF(FS$2&lt;=$A32,IF(FS$3&gt;=$A32,(FS$4),0),0)*($A33-$A32)/10000*$BY32</f>
        <v>0</v>
      </c>
      <c r="FT32" s="175" t="n">
        <f aca="false">IF(FT$2&lt;=$A32,IF(FT$3&gt;=$A32,(FT$4),0),0)*($A33-$A32)/10000*$BY32</f>
        <v>0</v>
      </c>
      <c r="FU32" s="175" t="n">
        <f aca="false">SUM(FS32:FT32)</f>
        <v>0</v>
      </c>
      <c r="FV32" s="0"/>
      <c r="FW32" s="91" t="n">
        <f aca="false">$A32</f>
        <v>37469</v>
      </c>
      <c r="FX32" s="175" t="n">
        <f aca="false">IF(FX$2&lt;=$A32,IF(FX$3&gt;=$A32,(FX$4),0),0)*($A33-$A32)/10000*$BY32</f>
        <v>0</v>
      </c>
      <c r="FY32" s="175" t="n">
        <f aca="false">IF(FY$2&lt;=$A32,IF(FY$3&gt;=$A32,(FY$4),0),0)*($A33-$A32)/10000*$BY32</f>
        <v>0</v>
      </c>
      <c r="FZ32" s="175" t="n">
        <f aca="false">SUM(FX32:FY32)</f>
        <v>0</v>
      </c>
      <c r="GB32" s="91" t="n">
        <f aca="false">$A32</f>
        <v>37469</v>
      </c>
      <c r="GC32" s="175" t="n">
        <f aca="false">IF(GC$2&lt;=$A32,IF(GC$3&gt;=$A32,(GC$4),0),0)*($A33-$A32)/10000*$BY32</f>
        <v>0</v>
      </c>
      <c r="GD32" s="175" t="n">
        <f aca="false">IF(GD$2&lt;=$A32,IF(GD$3&gt;=$A32,(GD$4),0),0)*($A33-$A32)/10000*$BY32</f>
        <v>0</v>
      </c>
      <c r="GE32" s="175" t="n">
        <f aca="false">SUM(GC32:GD32)</f>
        <v>0</v>
      </c>
      <c r="GG32" s="208"/>
      <c r="GH32" s="209"/>
      <c r="GI32" s="210"/>
      <c r="GK32" s="0"/>
    </row>
    <row r="33" customFormat="false" ht="15" hidden="false" customHeight="true" outlineLevel="0" collapsed="false">
      <c r="A33" s="176" t="n">
        <v>37500</v>
      </c>
      <c r="B33" s="177" t="n">
        <f aca="false">p1!F42</f>
        <v>0</v>
      </c>
      <c r="C33" s="178" t="n">
        <f aca="false">+p1!C42</f>
        <v>0</v>
      </c>
      <c r="D33" s="179" t="n">
        <f aca="false">+p1!G42</f>
        <v>0</v>
      </c>
      <c r="E33" s="178" t="n">
        <f aca="false">p1!L42+DX33</f>
        <v>0</v>
      </c>
      <c r="F33" s="178" t="n">
        <f aca="false">p1!E42+CN33</f>
        <v>47.53</v>
      </c>
      <c r="G33" s="178" t="n">
        <f aca="false">p1!I42+p1!K42+CY33</f>
        <v>12.8</v>
      </c>
      <c r="H33" s="178" t="n">
        <f aca="false">p1!D42+DN33</f>
        <v>0</v>
      </c>
      <c r="I33" s="178" t="n">
        <f aca="false">p1!J42+p1!AH42+DD33</f>
        <v>-84.73</v>
      </c>
      <c r="J33" s="178" t="n">
        <f aca="false">p1!N42+DG33</f>
        <v>-27.99</v>
      </c>
      <c r="K33" s="178" t="n">
        <f aca="false">p1!M42+p1!H42+DS33</f>
        <v>0</v>
      </c>
      <c r="L33" s="180" t="n">
        <f aca="false">SUM(E33:K33)</f>
        <v>-52.39</v>
      </c>
      <c r="M33" s="32"/>
      <c r="N33" s="177" t="n">
        <f aca="false">p1!P42+EJ33</f>
        <v>0</v>
      </c>
      <c r="O33" s="178" t="n">
        <f aca="false">p1!O42+EE33</f>
        <v>0</v>
      </c>
      <c r="P33" s="178" t="n">
        <f aca="false">p1!Q42+EO33</f>
        <v>-33.29</v>
      </c>
      <c r="Q33" s="178" t="n">
        <f aca="false">p1!AA42</f>
        <v>0</v>
      </c>
      <c r="R33" s="178" t="n">
        <f aca="false">p1!Y42</f>
        <v>0</v>
      </c>
      <c r="S33" s="178" t="n">
        <f aca="false">p1!Z42+EU33</f>
        <v>12.81</v>
      </c>
      <c r="T33" s="178" t="n">
        <f aca="false">p1!AC42+FA33</f>
        <v>51.22</v>
      </c>
      <c r="U33" s="178"/>
      <c r="V33" s="178" t="n">
        <f aca="false">p1!X42+FF33</f>
        <v>0</v>
      </c>
      <c r="W33" s="178"/>
      <c r="X33" s="178"/>
      <c r="Y33" s="178"/>
      <c r="Z33" s="178"/>
      <c r="AA33" s="178"/>
      <c r="AB33" s="178"/>
      <c r="AC33" s="178"/>
      <c r="AD33" s="179"/>
      <c r="AE33" s="210" t="n">
        <f aca="false">SUM(N33:AD33)</f>
        <v>30.74</v>
      </c>
      <c r="AF33" s="32"/>
      <c r="AG33" s="180" t="n">
        <f aca="false">GE33+p1!B42</f>
        <v>0</v>
      </c>
      <c r="AH33" s="18"/>
      <c r="AI33" s="180" t="n">
        <f aca="false">p1!AB42+BQ33</f>
        <v>0</v>
      </c>
      <c r="AJ33" s="32"/>
      <c r="AK33" s="182" t="n">
        <v>37500</v>
      </c>
      <c r="AL33" s="143"/>
      <c r="AM33" s="167" t="n">
        <f aca="false">+B33+C33+D33</f>
        <v>0</v>
      </c>
      <c r="AN33" s="148"/>
      <c r="AO33" s="167" t="n">
        <f aca="false">E33+F33+O33</f>
        <v>47.53</v>
      </c>
      <c r="AP33" s="148"/>
      <c r="AQ33" s="184" t="n">
        <f aca="false">+G33+H33+N33</f>
        <v>12.8</v>
      </c>
      <c r="AR33" s="148"/>
      <c r="AS33" s="185" t="n">
        <f aca="false">+I33+J33</f>
        <v>-112.72</v>
      </c>
      <c r="AT33" s="148"/>
      <c r="AU33" s="167" t="n">
        <f aca="false">K33+P33</f>
        <v>-33.29</v>
      </c>
      <c r="AV33" s="148"/>
      <c r="AW33" s="167" t="n">
        <f aca="false">AO33+AQ33+AS33+AU33</f>
        <v>-85.68</v>
      </c>
      <c r="AX33" s="148"/>
      <c r="AY33" s="0"/>
      <c r="AZ33" s="149"/>
      <c r="BA33" s="169" t="n">
        <f aca="false">Q33+R33+S33</f>
        <v>12.81</v>
      </c>
      <c r="BB33" s="151"/>
      <c r="BC33" s="169" t="n">
        <f aca="false">T33+U33</f>
        <v>51.22</v>
      </c>
      <c r="BD33" s="151"/>
      <c r="BE33" s="169" t="n">
        <f aca="false">SUM(V33:Y33)</f>
        <v>0</v>
      </c>
      <c r="BF33" s="151"/>
      <c r="BG33" s="169" t="n">
        <f aca="false">SUM(AB33:AD33)</f>
        <v>0</v>
      </c>
      <c r="BH33" s="170"/>
      <c r="BI33" s="154"/>
      <c r="BJ33" s="56"/>
      <c r="BK33" s="171" t="n">
        <f aca="false">+AE33+L33</f>
        <v>-21.65</v>
      </c>
      <c r="BL33" s="207"/>
      <c r="BM33" s="32"/>
      <c r="BN33" s="32"/>
      <c r="BO33" s="32"/>
      <c r="BP33" s="172" t="n">
        <f aca="false">$A33</f>
        <v>37500</v>
      </c>
      <c r="BQ33" s="173" t="n">
        <f aca="false">SUM(BR33:BW33)</f>
        <v>0</v>
      </c>
      <c r="BR33" s="173"/>
      <c r="BS33" s="173"/>
      <c r="BT33" s="173"/>
      <c r="BU33" s="173"/>
      <c r="BV33" s="173"/>
      <c r="BW33" s="173"/>
      <c r="BY33" s="81" t="n">
        <f aca="false">m1!BK35</f>
        <v>0.852283930529073</v>
      </c>
      <c r="BZ33" s="174" t="n">
        <f aca="false">CN33+CY33+EU33+FF33+FA33+DD33+DN33+DS33+FP33+FU33+EE33+EJ33+EO33</f>
        <v>0</v>
      </c>
      <c r="CA33" s="175"/>
      <c r="CB33" s="175" t="n">
        <f aca="false">IF(CB$2&lt;=$A33,IF(CB$3&gt;=$A33,(CB$4),0),0)*($A34-$A33)/10000*$BY33</f>
        <v>0</v>
      </c>
      <c r="CC33" s="0"/>
      <c r="CD33" s="91" t="n">
        <f aca="false">$A33</f>
        <v>37500</v>
      </c>
      <c r="CE33" s="175" t="n">
        <f aca="false">IF(CE$2&lt;=$A33,IF(CE$3&gt;=$A33,(CE$4),0),0)*($A34-$A33)/10000*$BY33</f>
        <v>0</v>
      </c>
      <c r="CF33" s="175" t="n">
        <f aca="false">IF(CF$2&lt;=$A33,IF(CF$3&gt;=$A33,(CF$4),0),0)*($A34-$A33)/10000*$BY33</f>
        <v>0</v>
      </c>
      <c r="CG33" s="175" t="n">
        <f aca="false">IF(CG$2&lt;=$A33,IF(CG$3&gt;=$A33,(CG$4),0),0)*($A34-$A33)/10000*$BY33</f>
        <v>0</v>
      </c>
      <c r="CH33" s="175" t="n">
        <f aca="false">IF(CH$2&lt;=$A33,IF(CH$3&gt;=$A33,(CH$4),0),0)*($A34-$A33)/10000*$BY33</f>
        <v>0</v>
      </c>
      <c r="CI33" s="175" t="n">
        <f aca="false">IF(CI$2&lt;=$A33,IF(CI$3&gt;=$A33,(CI$4),0),0)*($A34-$A33)/10000*$BY33</f>
        <v>0</v>
      </c>
      <c r="CJ33" s="175" t="n">
        <f aca="false">IF(CJ$2&lt;=$A33,IF(CJ$3&gt;=$A33,(CJ$4),0),0)*($A34-$A33)/10000*$BY33</f>
        <v>0</v>
      </c>
      <c r="CK33" s="175" t="n">
        <f aca="false">IF(CK$2&lt;=$A33,IF(CK$3&gt;=$A33,(CK$4),0),0)*($A34-$A33)/10000*$BY33</f>
        <v>0</v>
      </c>
      <c r="CL33" s="175" t="n">
        <f aca="false">IF(CL$2&lt;=$A33,IF(CL$3&gt;=$A33,(CL$4),0),0)*($A34-$A33)/10000*$BY33</f>
        <v>0</v>
      </c>
      <c r="CM33" s="175" t="n">
        <f aca="false">IF(CM$2&lt;=$A33,IF(CM$3&gt;=$A33,(CM$4),0),0)*($A34-$A33)/10000*$BY33</f>
        <v>0</v>
      </c>
      <c r="CN33" s="175" t="n">
        <f aca="false">SUM(CE33:CM33)</f>
        <v>0</v>
      </c>
      <c r="CO33" s="0"/>
      <c r="CP33" s="91" t="n">
        <f aca="false">$A33</f>
        <v>37500</v>
      </c>
      <c r="CQ33" s="175" t="n">
        <f aca="false">IF(CQ$2&lt;=$A33,IF(CQ$3&gt;=$A33,(CQ$4),0),0)*($A34-$A33)/10000*$BY33</f>
        <v>0</v>
      </c>
      <c r="CR33" s="175" t="n">
        <f aca="false">IF(CR$2&lt;=$A33,IF(CR$3&gt;=$A33,(CR$4),0),0)*($A34-$A33)/10000*$BY33</f>
        <v>0</v>
      </c>
      <c r="CS33" s="175" t="n">
        <f aca="false">IF(CS$2&lt;=$A33,IF(CS$3&gt;=$A33,(CS$4),0),0)*($A34-$A33)/10000*$BY33</f>
        <v>0</v>
      </c>
      <c r="CT33" s="175" t="n">
        <f aca="false">IF(CT$2&lt;=$A33,IF(CT$3&gt;=$A33,(CT$4),0),0)*($A34-$A33)/10000*$BY33</f>
        <v>0</v>
      </c>
      <c r="CU33" s="175" t="n">
        <f aca="false">IF(CU$2&lt;=$A33,IF(CU$3&gt;=$A33,(CU$4),0),0)*($A34-$A33)/10000*$BY33</f>
        <v>0</v>
      </c>
      <c r="CV33" s="175" t="n">
        <f aca="false">IF(CV$2&lt;=$A33,IF(CV$3&gt;=$A33,(CV$4),0),0)*($A34-$A33)/10000*$BY33</f>
        <v>0</v>
      </c>
      <c r="CW33" s="175" t="n">
        <f aca="false">IF(CW$2&lt;=$A33,IF(CW$3&gt;=$A33,(CW$4),0),0)*($A34-$A33)/10000*$BY33</f>
        <v>0</v>
      </c>
      <c r="CX33" s="175" t="n">
        <f aca="false">IF(CX$2&lt;=$A33,IF(CX$3&gt;=$A33,(CX$4),0),0)*($A34-$A33)/10000*$BY33</f>
        <v>0</v>
      </c>
      <c r="CY33" s="175" t="n">
        <f aca="false">SUM(CQ33:CX33)</f>
        <v>0</v>
      </c>
      <c r="DA33" s="91" t="n">
        <f aca="false">$A33</f>
        <v>37500</v>
      </c>
      <c r="DB33" s="175" t="n">
        <f aca="false">IF(DB$2&lt;=$A33,IF(DB$3&gt;=$A33,(DB$4),0),0)*($A34-$A33)/10000*$BY33</f>
        <v>0</v>
      </c>
      <c r="DC33" s="175" t="n">
        <f aca="false">IF(DC$2&lt;=$A33,IF(DC$3&gt;=$A33,(DC$4),0),0)*($A34-$A33)/10000*$BY33</f>
        <v>0</v>
      </c>
      <c r="DD33" s="175" t="n">
        <f aca="false">SUM(DB33:DC33)</f>
        <v>0</v>
      </c>
      <c r="DE33" s="0"/>
      <c r="DF33" s="91" t="n">
        <f aca="false">$A33</f>
        <v>37500</v>
      </c>
      <c r="DG33" s="175" t="n">
        <f aca="false">IF(DG$2&lt;=$A33,IF(DG$3&gt;=$A33,(DG$4),0),0)*($A34-$A33)/10000*$BY33</f>
        <v>0</v>
      </c>
      <c r="DH33" s="175" t="n">
        <f aca="false">IF(DH$2&lt;=$A33,IF(DH$3&gt;=$A33,(DH$4),0),0)*($A34-$A33)/10000*$BY33</f>
        <v>0</v>
      </c>
      <c r="DI33" s="175" t="n">
        <f aca="false">SUM(DG33:DH33)</f>
        <v>0</v>
      </c>
      <c r="DK33" s="91" t="n">
        <f aca="false">$A33</f>
        <v>37500</v>
      </c>
      <c r="DL33" s="175" t="n">
        <f aca="false">IF(DL$2&lt;=$A33,IF(DL$3&gt;=$A33,(DL$4),0),0)*($A34-$A33)/10000*$BY33</f>
        <v>0</v>
      </c>
      <c r="DM33" s="175" t="n">
        <f aca="false">IF(DM$2&lt;=$A33,IF(DM$3&gt;=$A33,(DM$4),0),0)*($A34-$A33)/10000*$BY33</f>
        <v>0</v>
      </c>
      <c r="DN33" s="175" t="n">
        <f aca="false">SUM(DL33:DM33)</f>
        <v>0</v>
      </c>
      <c r="DO33" s="0"/>
      <c r="DP33" s="91" t="n">
        <f aca="false">$A33</f>
        <v>37500</v>
      </c>
      <c r="DQ33" s="175" t="n">
        <f aca="false">IF(DQ$2&lt;=$A33,IF(DQ$3&gt;=$A33,(DQ$4),0),0)*($A34-$A33)/10000*$BY33</f>
        <v>0</v>
      </c>
      <c r="DR33" s="175" t="n">
        <f aca="false">IF(DR$2&lt;=$A33,IF(DR$3&gt;=$A33,(DR$4),0),0)*($A34-$A33)/10000*$BY33</f>
        <v>0</v>
      </c>
      <c r="DS33" s="175" t="n">
        <f aca="false">SUM(DQ33:DR33)</f>
        <v>0</v>
      </c>
      <c r="DT33" s="175"/>
      <c r="DU33" s="91" t="n">
        <f aca="false">$A33</f>
        <v>37500</v>
      </c>
      <c r="DV33" s="175" t="n">
        <f aca="false">IF(DV$2&lt;=$A33,IF(DV$3&gt;=$A33,(DV$4),0),0)*($A34-$A33)/10000*$BY33</f>
        <v>0</v>
      </c>
      <c r="DW33" s="175" t="n">
        <f aca="false">IF(DW$2&lt;=$A33,IF(DW$3&gt;=$A33,(DW$4),0),0)*($A34-$A33)/10000*$BY33</f>
        <v>0</v>
      </c>
      <c r="DX33" s="175" t="n">
        <f aca="false">SUM(DV33:DW33)</f>
        <v>0</v>
      </c>
      <c r="DY33" s="175"/>
      <c r="DZ33" s="91" t="n">
        <f aca="false">$A33</f>
        <v>37500</v>
      </c>
      <c r="EA33" s="175" t="n">
        <f aca="false">IF(EA$2&lt;=$A33,IF(EA$3&gt;=$A33,(EA$4),0),0)*($A34-$A33)/10000*$BY33</f>
        <v>0</v>
      </c>
      <c r="EB33" s="175" t="n">
        <f aca="false">IF(EB$2&lt;=$A33,IF(EB$3&gt;=$A33,(EB$4),0),0)*($A34-$A33)/10000*$BY33</f>
        <v>0</v>
      </c>
      <c r="EC33" s="175" t="n">
        <f aca="false">IF(EC$2&lt;=$A33,IF(EC$3&gt;=$A33,(EC$4),0),0)*($A34-$A33)/10000*$BY33</f>
        <v>0</v>
      </c>
      <c r="ED33" s="175" t="n">
        <f aca="false">IF(ED$2&lt;=$A33,IF(ED$3&gt;=$A33,(ED$4),0),0)*($A34-$A33)/10000*$BY33</f>
        <v>0</v>
      </c>
      <c r="EE33" s="175" t="n">
        <f aca="false">SUM(EA33:ED33)</f>
        <v>0</v>
      </c>
      <c r="EF33" s="0"/>
      <c r="EG33" s="91" t="n">
        <f aca="false">$A33</f>
        <v>37500</v>
      </c>
      <c r="EH33" s="175" t="n">
        <f aca="false">IF(EH$2&lt;=$A33,IF(EH$3&gt;=$A33,(EH$4),0),0)*($A34-$A33)/10000*$BY33</f>
        <v>0</v>
      </c>
      <c r="EI33" s="175" t="n">
        <f aca="false">IF(EI$2&lt;=$A33,IF(EI$3&gt;=$A33,(EI$4),0),0)*($A34-$A33)/10000*$BY33</f>
        <v>0</v>
      </c>
      <c r="EJ33" s="175" t="n">
        <f aca="false">SUM(EH33:EI33)</f>
        <v>0</v>
      </c>
      <c r="EK33" s="0"/>
      <c r="EL33" s="91" t="n">
        <f aca="false">$A33</f>
        <v>37500</v>
      </c>
      <c r="EM33" s="175" t="n">
        <f aca="false">IF(EM$2&lt;=$A33,IF(EM$3&gt;=$A33,(EM$4),0),0)*($A34-$A33)/10000*$BY33</f>
        <v>0</v>
      </c>
      <c r="EN33" s="175" t="n">
        <f aca="false">IF(EN$2&lt;=$A33,IF(EN$3&gt;=$A33,(EN$4),0),0)*($A34-$A33)/10000*$BY33</f>
        <v>0</v>
      </c>
      <c r="EO33" s="175" t="n">
        <f aca="false">SUM(EM33:EN33)</f>
        <v>0</v>
      </c>
      <c r="EP33" s="175"/>
      <c r="EQ33" s="91" t="n">
        <f aca="false">$A33</f>
        <v>37500</v>
      </c>
      <c r="ER33" s="175" t="n">
        <f aca="false">IF(ER$2&lt;=$A33,IF(ER$3&gt;=$A33,(ER$4),0),0)*($A34-$A33)/10000*$BY33</f>
        <v>0</v>
      </c>
      <c r="ES33" s="175" t="n">
        <f aca="false">IF(ES$2&lt;=$A33,IF(ES$3&gt;=$A33,(ES$4),0),0)*($A34-$A33)/10000*$BY33</f>
        <v>0</v>
      </c>
      <c r="ET33" s="175" t="n">
        <f aca="false">IF(ET$2&lt;=$A33,IF(ET$3&gt;=$A33,(ET$4),0),0)*($A34-$A33)/10000*$BY33</f>
        <v>0</v>
      </c>
      <c r="EU33" s="175" t="n">
        <f aca="false">SUM(ER33:ET33)</f>
        <v>0</v>
      </c>
      <c r="EV33" s="0"/>
      <c r="EW33" s="91" t="n">
        <f aca="false">$A33</f>
        <v>37500</v>
      </c>
      <c r="EX33" s="175" t="n">
        <f aca="false">IF(EX$2&lt;=$A33,IF(EX$3&gt;=$A33,(EX$4),0),0)*($A34-$A33)/10000*$BY33</f>
        <v>0</v>
      </c>
      <c r="EY33" s="175" t="n">
        <f aca="false">IF(EY$2&lt;=$A33,IF(EY$3&gt;=$A33,(EY$4),0),0)*($A34-$A33)/10000*$BY33</f>
        <v>0</v>
      </c>
      <c r="EZ33" s="175" t="n">
        <f aca="false">IF(EZ$2&lt;=$A33,IF(EZ$3&gt;=$A33,(EZ$4),0),0)*($A34-$A33)/10000*$BY33</f>
        <v>0</v>
      </c>
      <c r="FA33" s="175" t="n">
        <f aca="false">SUM(EX33:EZ33)</f>
        <v>0</v>
      </c>
      <c r="FB33" s="0"/>
      <c r="FC33" s="91" t="n">
        <f aca="false">$A33</f>
        <v>37500</v>
      </c>
      <c r="FD33" s="175" t="n">
        <f aca="false">IF(FD$2&lt;=$A33,IF(FD$3&gt;=$A33,(FD$4),0),0)*($A34-$A33)/10000*$BY33</f>
        <v>0</v>
      </c>
      <c r="FE33" s="175" t="n">
        <f aca="false">IF(FE$2&lt;=$A33,IF(FE$3&gt;=$A33,(FE$4),0),0)*($A34-$A33)/10000*$BY33</f>
        <v>0</v>
      </c>
      <c r="FF33" s="175" t="n">
        <f aca="false">SUM(FD33:FE33)</f>
        <v>0</v>
      </c>
      <c r="FH33" s="91" t="n">
        <f aca="false">$A33</f>
        <v>37500</v>
      </c>
      <c r="FI33" s="175" t="n">
        <f aca="false">IF(FI$2&lt;=$A33,IF(FI$3&gt;=$A33,(FI$4),0),0)*($A34-$A33)/10000*$BY33</f>
        <v>0</v>
      </c>
      <c r="FJ33" s="175" t="n">
        <f aca="false">IF(FJ$2&lt;=$A33,IF(FJ$3&gt;=$A33,(FJ$4),0),0)*($A34-$A33)/10000*$BY33</f>
        <v>0</v>
      </c>
      <c r="FK33" s="175" t="n">
        <f aca="false">SUM(FI33:FJ33)</f>
        <v>0</v>
      </c>
      <c r="FL33" s="0"/>
      <c r="FM33" s="91" t="n">
        <f aca="false">$A33</f>
        <v>37500</v>
      </c>
      <c r="FN33" s="175" t="n">
        <f aca="false">IF(FN$2&lt;=$A33,IF(FN$3&gt;=$A33,(FN$4),0),0)*($A34-$A33)/10000*$BY33</f>
        <v>0</v>
      </c>
      <c r="FO33" s="175" t="n">
        <f aca="false">IF(FO$2&lt;=$A33,IF(FO$3&gt;=$A33,(FO$4),0),0)*($A34-$A33)/10000*$BY33</f>
        <v>0</v>
      </c>
      <c r="FP33" s="175" t="n">
        <f aca="false">SUM(FN33:FO33)</f>
        <v>0</v>
      </c>
      <c r="FQ33" s="0"/>
      <c r="FR33" s="91" t="n">
        <f aca="false">$A33</f>
        <v>37500</v>
      </c>
      <c r="FS33" s="175" t="n">
        <f aca="false">IF(FS$2&lt;=$A33,IF(FS$3&gt;=$A33,(FS$4),0),0)*($A34-$A33)/10000*$BY33</f>
        <v>0</v>
      </c>
      <c r="FT33" s="175" t="n">
        <f aca="false">IF(FT$2&lt;=$A33,IF(FT$3&gt;=$A33,(FT$4),0),0)*($A34-$A33)/10000*$BY33</f>
        <v>0</v>
      </c>
      <c r="FU33" s="175" t="n">
        <f aca="false">SUM(FS33:FT33)</f>
        <v>0</v>
      </c>
      <c r="FV33" s="0"/>
      <c r="FW33" s="91" t="n">
        <f aca="false">$A33</f>
        <v>37500</v>
      </c>
      <c r="FX33" s="175" t="n">
        <f aca="false">IF(FX$2&lt;=$A33,IF(FX$3&gt;=$A33,(FX$4),0),0)*($A34-$A33)/10000*$BY33</f>
        <v>0</v>
      </c>
      <c r="FY33" s="175" t="n">
        <f aca="false">IF(FY$2&lt;=$A33,IF(FY$3&gt;=$A33,(FY$4),0),0)*($A34-$A33)/10000*$BY33</f>
        <v>0</v>
      </c>
      <c r="FZ33" s="175" t="n">
        <f aca="false">SUM(FX33:FY33)</f>
        <v>0</v>
      </c>
      <c r="GB33" s="91" t="n">
        <f aca="false">$A33</f>
        <v>37500</v>
      </c>
      <c r="GC33" s="175" t="n">
        <f aca="false">IF(GC$2&lt;=$A33,IF(GC$3&gt;=$A33,(GC$4),0),0)*($A34-$A33)/10000*$BY33</f>
        <v>0</v>
      </c>
      <c r="GD33" s="175" t="n">
        <f aca="false">IF(GD$2&lt;=$A33,IF(GD$3&gt;=$A33,(GD$4),0),0)*($A34-$A33)/10000*$BY33</f>
        <v>0</v>
      </c>
      <c r="GE33" s="175" t="n">
        <f aca="false">SUM(GC33:GD33)</f>
        <v>0</v>
      </c>
      <c r="GG33" s="208"/>
      <c r="GH33" s="209"/>
      <c r="GI33" s="210"/>
      <c r="GK33" s="0"/>
    </row>
    <row r="34" customFormat="false" ht="15" hidden="false" customHeight="true" outlineLevel="0" collapsed="false">
      <c r="A34" s="190" t="n">
        <v>37530</v>
      </c>
      <c r="B34" s="193" t="n">
        <f aca="false">p1!F43</f>
        <v>0</v>
      </c>
      <c r="C34" s="191" t="n">
        <f aca="false">+p1!C43</f>
        <v>0</v>
      </c>
      <c r="D34" s="216" t="n">
        <f aca="false">+p1!G43</f>
        <v>0</v>
      </c>
      <c r="E34" s="191" t="n">
        <f aca="false">p1!L43+DX34</f>
        <v>0</v>
      </c>
      <c r="F34" s="191" t="n">
        <f aca="false">p1!E43+CN34</f>
        <v>49.02</v>
      </c>
      <c r="G34" s="191" t="n">
        <f aca="false">p1!I43+p1!K43+CY34</f>
        <v>13.16</v>
      </c>
      <c r="H34" s="191" t="n">
        <f aca="false">p1!D43+DN34</f>
        <v>0</v>
      </c>
      <c r="I34" s="191" t="n">
        <f aca="false">p1!J43+p1!AH43+DD34</f>
        <v>-87.04</v>
      </c>
      <c r="J34" s="191" t="n">
        <f aca="false">p1!N43+DG34</f>
        <v>-28.75</v>
      </c>
      <c r="K34" s="191" t="n">
        <f aca="false">p1!M43+p1!H43+DS34</f>
        <v>0</v>
      </c>
      <c r="L34" s="192" t="n">
        <f aca="false">SUM(E34:K34)</f>
        <v>-53.61</v>
      </c>
      <c r="M34" s="32"/>
      <c r="N34" s="193" t="n">
        <f aca="false">p1!P43+EJ34</f>
        <v>0</v>
      </c>
      <c r="O34" s="191" t="n">
        <f aca="false">p1!O43+EE34</f>
        <v>0</v>
      </c>
      <c r="P34" s="191" t="n">
        <f aca="false">p1!Q43+EO34</f>
        <v>-34.2</v>
      </c>
      <c r="Q34" s="191" t="n">
        <f aca="false">p1!AA43</f>
        <v>0</v>
      </c>
      <c r="R34" s="191" t="n">
        <f aca="false">p1!Y43</f>
        <v>0</v>
      </c>
      <c r="S34" s="191" t="n">
        <f aca="false">p1!Z43+EU34</f>
        <v>13.15</v>
      </c>
      <c r="T34" s="191" t="n">
        <f aca="false">p1!AC43+FA34</f>
        <v>52.62</v>
      </c>
      <c r="U34" s="191"/>
      <c r="V34" s="191" t="n">
        <f aca="false">p1!X43+FF34</f>
        <v>0</v>
      </c>
      <c r="W34" s="191"/>
      <c r="X34" s="191"/>
      <c r="Y34" s="191"/>
      <c r="Z34" s="191"/>
      <c r="AA34" s="191"/>
      <c r="AB34" s="191"/>
      <c r="AC34" s="191"/>
      <c r="AD34" s="216"/>
      <c r="AE34" s="221" t="n">
        <f aca="false">SUM(N34:AD34)</f>
        <v>31.57</v>
      </c>
      <c r="AF34" s="32"/>
      <c r="AG34" s="192" t="n">
        <f aca="false">GE34+p1!B43</f>
        <v>0</v>
      </c>
      <c r="AH34" s="18"/>
      <c r="AI34" s="192" t="n">
        <f aca="false">p1!AB43+BQ34</f>
        <v>0</v>
      </c>
      <c r="AJ34" s="32"/>
      <c r="AK34" s="194" t="n">
        <v>37530</v>
      </c>
      <c r="AL34" s="143"/>
      <c r="AM34" s="167" t="n">
        <f aca="false">+B34+C34+D34</f>
        <v>0</v>
      </c>
      <c r="AN34" s="148"/>
      <c r="AO34" s="167" t="n">
        <f aca="false">E34+F34+O34</f>
        <v>49.02</v>
      </c>
      <c r="AP34" s="148"/>
      <c r="AQ34" s="184" t="n">
        <f aca="false">+G34+H34+N34</f>
        <v>13.16</v>
      </c>
      <c r="AR34" s="148"/>
      <c r="AS34" s="185" t="n">
        <f aca="false">+I34+J34</f>
        <v>-115.79</v>
      </c>
      <c r="AT34" s="148"/>
      <c r="AU34" s="167" t="n">
        <f aca="false">K34+P34</f>
        <v>-34.2</v>
      </c>
      <c r="AV34" s="148"/>
      <c r="AW34" s="167" t="n">
        <f aca="false">AO34+AQ34+AS34+AU34</f>
        <v>-87.81</v>
      </c>
      <c r="AX34" s="148"/>
      <c r="AY34" s="0"/>
      <c r="AZ34" s="149"/>
      <c r="BA34" s="195" t="n">
        <f aca="false">Q34+R34+S34</f>
        <v>13.15</v>
      </c>
      <c r="BB34" s="151"/>
      <c r="BC34" s="195" t="n">
        <f aca="false">T34+U34</f>
        <v>52.62</v>
      </c>
      <c r="BD34" s="151"/>
      <c r="BE34" s="195" t="n">
        <f aca="false">SUM(V34:Y34)</f>
        <v>0</v>
      </c>
      <c r="BF34" s="151"/>
      <c r="BG34" s="195" t="n">
        <f aca="false">SUM(AB34:AD34)</f>
        <v>0</v>
      </c>
      <c r="BH34" s="170"/>
      <c r="BI34" s="154"/>
      <c r="BJ34" s="56"/>
      <c r="BK34" s="196" t="n">
        <f aca="false">+AE34+L34</f>
        <v>-22.04</v>
      </c>
      <c r="BL34" s="207"/>
      <c r="BM34" s="32"/>
      <c r="BN34" s="32"/>
      <c r="BO34" s="32"/>
      <c r="BP34" s="172" t="n">
        <f aca="false">$A34</f>
        <v>37530</v>
      </c>
      <c r="BQ34" s="173" t="n">
        <f aca="false">SUM(BR34:BW34)</f>
        <v>0</v>
      </c>
      <c r="BR34" s="173"/>
      <c r="BS34" s="173"/>
      <c r="BT34" s="173"/>
      <c r="BU34" s="173"/>
      <c r="BV34" s="173"/>
      <c r="BW34" s="173"/>
      <c r="BY34" s="81" t="n">
        <f aca="false">m1!BK36</f>
        <v>0.847249017406847</v>
      </c>
      <c r="BZ34" s="222" t="n">
        <f aca="false">CN34+CY34+EU34+FF34+FA34+DD34+DN34+DS34+FP34+FU34+EE34+EJ34+EO34</f>
        <v>0</v>
      </c>
      <c r="CA34" s="175"/>
      <c r="CB34" s="175" t="n">
        <f aca="false">IF(CB$2&lt;=$A34,IF(CB$3&gt;=$A34,(CB$4),0),0)*($A35-$A34)/10000*$BY34</f>
        <v>0</v>
      </c>
      <c r="CC34" s="0"/>
      <c r="CD34" s="91" t="n">
        <f aca="false">$A34</f>
        <v>37530</v>
      </c>
      <c r="CE34" s="175" t="n">
        <f aca="false">IF(CE$2&lt;=$A34,IF(CE$3&gt;=$A34,(CE$4),0),0)*($A35-$A34)/10000*$BY34</f>
        <v>0</v>
      </c>
      <c r="CF34" s="175" t="n">
        <f aca="false">IF(CF$2&lt;=$A34,IF(CF$3&gt;=$A34,(CF$4),0),0)*($A35-$A34)/10000*$BY34</f>
        <v>0</v>
      </c>
      <c r="CG34" s="175" t="n">
        <f aca="false">IF(CG$2&lt;=$A34,IF(CG$3&gt;=$A34,(CG$4),0),0)*($A35-$A34)/10000*$BY34</f>
        <v>0</v>
      </c>
      <c r="CH34" s="175" t="n">
        <f aca="false">IF(CH$2&lt;=$A34,IF(CH$3&gt;=$A34,(CH$4),0),0)*($A35-$A34)/10000*$BY34</f>
        <v>0</v>
      </c>
      <c r="CI34" s="175" t="n">
        <f aca="false">IF(CI$2&lt;=$A34,IF(CI$3&gt;=$A34,(CI$4),0),0)*($A35-$A34)/10000*$BY34</f>
        <v>0</v>
      </c>
      <c r="CJ34" s="175" t="n">
        <f aca="false">IF(CJ$2&lt;=$A34,IF(CJ$3&gt;=$A34,(CJ$4),0),0)*($A35-$A34)/10000*$BY34</f>
        <v>0</v>
      </c>
      <c r="CK34" s="175" t="n">
        <f aca="false">IF(CK$2&lt;=$A34,IF(CK$3&gt;=$A34,(CK$4),0),0)*($A35-$A34)/10000*$BY34</f>
        <v>0</v>
      </c>
      <c r="CL34" s="175" t="n">
        <f aca="false">IF(CL$2&lt;=$A34,IF(CL$3&gt;=$A34,(CL$4),0),0)*($A35-$A34)/10000*$BY34</f>
        <v>0</v>
      </c>
      <c r="CM34" s="175" t="n">
        <f aca="false">IF(CM$2&lt;=$A34,IF(CM$3&gt;=$A34,(CM$4),0),0)*($A35-$A34)/10000*$BY34</f>
        <v>0</v>
      </c>
      <c r="CN34" s="175" t="n">
        <f aca="false">SUM(CE34:CM34)</f>
        <v>0</v>
      </c>
      <c r="CO34" s="0"/>
      <c r="CP34" s="91" t="n">
        <f aca="false">$A34</f>
        <v>37530</v>
      </c>
      <c r="CQ34" s="175" t="n">
        <f aca="false">IF(CQ$2&lt;=$A34,IF(CQ$3&gt;=$A34,(CQ$4),0),0)*($A35-$A34)/10000*$BY34</f>
        <v>0</v>
      </c>
      <c r="CR34" s="175" t="n">
        <f aca="false">IF(CR$2&lt;=$A34,IF(CR$3&gt;=$A34,(CR$4),0),0)*($A35-$A34)/10000*$BY34</f>
        <v>0</v>
      </c>
      <c r="CS34" s="175" t="n">
        <f aca="false">IF(CS$2&lt;=$A34,IF(CS$3&gt;=$A34,(CS$4),0),0)*($A35-$A34)/10000*$BY34</f>
        <v>0</v>
      </c>
      <c r="CT34" s="175" t="n">
        <f aca="false">IF(CT$2&lt;=$A34,IF(CT$3&gt;=$A34,(CT$4),0),0)*($A35-$A34)/10000*$BY34</f>
        <v>0</v>
      </c>
      <c r="CU34" s="175" t="n">
        <f aca="false">IF(CU$2&lt;=$A34,IF(CU$3&gt;=$A34,(CU$4),0),0)*($A35-$A34)/10000*$BY34</f>
        <v>0</v>
      </c>
      <c r="CV34" s="175" t="n">
        <f aca="false">IF(CV$2&lt;=$A34,IF(CV$3&gt;=$A34,(CV$4),0),0)*($A35-$A34)/10000*$BY34</f>
        <v>0</v>
      </c>
      <c r="CW34" s="175" t="n">
        <f aca="false">IF(CW$2&lt;=$A34,IF(CW$3&gt;=$A34,(CW$4),0),0)*($A35-$A34)/10000*$BY34</f>
        <v>0</v>
      </c>
      <c r="CX34" s="175" t="n">
        <f aca="false">IF(CX$2&lt;=$A34,IF(CX$3&gt;=$A34,(CX$4),0),0)*($A35-$A34)/10000*$BY34</f>
        <v>0</v>
      </c>
      <c r="CY34" s="175" t="n">
        <f aca="false">SUM(CQ34:CX34)</f>
        <v>0</v>
      </c>
      <c r="DA34" s="91" t="n">
        <f aca="false">$A34</f>
        <v>37530</v>
      </c>
      <c r="DB34" s="175" t="n">
        <f aca="false">IF(DB$2&lt;=$A34,IF(DB$3&gt;=$A34,(DB$4),0),0)*($A35-$A34)/10000*$BY34</f>
        <v>0</v>
      </c>
      <c r="DC34" s="175" t="n">
        <f aca="false">IF(DC$2&lt;=$A34,IF(DC$3&gt;=$A34,(DC$4),0),0)*($A35-$A34)/10000*$BY34</f>
        <v>0</v>
      </c>
      <c r="DD34" s="175" t="n">
        <f aca="false">SUM(DB34:DC34)</f>
        <v>0</v>
      </c>
      <c r="DE34" s="0"/>
      <c r="DF34" s="91" t="n">
        <f aca="false">$A34</f>
        <v>37530</v>
      </c>
      <c r="DG34" s="175" t="n">
        <f aca="false">IF(DG$2&lt;=$A34,IF(DG$3&gt;=$A34,(DG$4),0),0)*($A35-$A34)/10000*$BY34</f>
        <v>0</v>
      </c>
      <c r="DH34" s="175" t="n">
        <f aca="false">IF(DH$2&lt;=$A34,IF(DH$3&gt;=$A34,(DH$4),0),0)*($A35-$A34)/10000*$BY34</f>
        <v>0</v>
      </c>
      <c r="DI34" s="175" t="n">
        <f aca="false">SUM(DG34:DH34)</f>
        <v>0</v>
      </c>
      <c r="DK34" s="91" t="n">
        <f aca="false">$A34</f>
        <v>37530</v>
      </c>
      <c r="DL34" s="175" t="n">
        <f aca="false">IF(DL$2&lt;=$A34,IF(DL$3&gt;=$A34,(DL$4),0),0)*($A35-$A34)/10000*$BY34</f>
        <v>0</v>
      </c>
      <c r="DM34" s="175" t="n">
        <f aca="false">IF(DM$2&lt;=$A34,IF(DM$3&gt;=$A34,(DM$4),0),0)*($A35-$A34)/10000*$BY34</f>
        <v>0</v>
      </c>
      <c r="DN34" s="175" t="n">
        <f aca="false">SUM(DL34:DM34)</f>
        <v>0</v>
      </c>
      <c r="DO34" s="0"/>
      <c r="DP34" s="91" t="n">
        <f aca="false">$A34</f>
        <v>37530</v>
      </c>
      <c r="DQ34" s="175" t="n">
        <f aca="false">IF(DQ$2&lt;=$A34,IF(DQ$3&gt;=$A34,(DQ$4),0),0)*($A35-$A34)/10000*$BY34</f>
        <v>0</v>
      </c>
      <c r="DR34" s="175" t="n">
        <f aca="false">IF(DR$2&lt;=$A34,IF(DR$3&gt;=$A34,(DR$4),0),0)*($A35-$A34)/10000*$BY34</f>
        <v>0</v>
      </c>
      <c r="DS34" s="175" t="n">
        <f aca="false">SUM(DQ34:DR34)</f>
        <v>0</v>
      </c>
      <c r="DT34" s="175"/>
      <c r="DU34" s="91" t="n">
        <f aca="false">$A34</f>
        <v>37530</v>
      </c>
      <c r="DV34" s="175" t="n">
        <f aca="false">IF(DV$2&lt;=$A34,IF(DV$3&gt;=$A34,(DV$4),0),0)*($A35-$A34)/10000*$BY34</f>
        <v>0</v>
      </c>
      <c r="DW34" s="175" t="n">
        <f aca="false">IF(DW$2&lt;=$A34,IF(DW$3&gt;=$A34,(DW$4),0),0)*($A35-$A34)/10000*$BY34</f>
        <v>0</v>
      </c>
      <c r="DX34" s="175" t="n">
        <f aca="false">SUM(DV34:DW34)</f>
        <v>0</v>
      </c>
      <c r="DY34" s="175"/>
      <c r="DZ34" s="91" t="n">
        <f aca="false">$A34</f>
        <v>37530</v>
      </c>
      <c r="EA34" s="175" t="n">
        <f aca="false">IF(EA$2&lt;=$A34,IF(EA$3&gt;=$A34,(EA$4),0),0)*($A35-$A34)/10000*$BY34</f>
        <v>0</v>
      </c>
      <c r="EB34" s="175" t="n">
        <f aca="false">IF(EB$2&lt;=$A34,IF(EB$3&gt;=$A34,(EB$4),0),0)*($A35-$A34)/10000*$BY34</f>
        <v>0</v>
      </c>
      <c r="EC34" s="175" t="n">
        <f aca="false">IF(EC$2&lt;=$A34,IF(EC$3&gt;=$A34,(EC$4),0),0)*($A35-$A34)/10000*$BY34</f>
        <v>0</v>
      </c>
      <c r="ED34" s="175" t="n">
        <f aca="false">IF(ED$2&lt;=$A34,IF(ED$3&gt;=$A34,(ED$4),0),0)*($A35-$A34)/10000*$BY34</f>
        <v>0</v>
      </c>
      <c r="EE34" s="175" t="n">
        <f aca="false">SUM(EA34:ED34)</f>
        <v>0</v>
      </c>
      <c r="EF34" s="0"/>
      <c r="EG34" s="91" t="n">
        <f aca="false">$A34</f>
        <v>37530</v>
      </c>
      <c r="EH34" s="175" t="n">
        <f aca="false">IF(EH$2&lt;=$A34,IF(EH$3&gt;=$A34,(EH$4),0),0)*($A35-$A34)/10000*$BY34</f>
        <v>0</v>
      </c>
      <c r="EI34" s="175" t="n">
        <f aca="false">IF(EI$2&lt;=$A34,IF(EI$3&gt;=$A34,(EI$4),0),0)*($A35-$A34)/10000*$BY34</f>
        <v>0</v>
      </c>
      <c r="EJ34" s="175" t="n">
        <f aca="false">SUM(EH34:EI34)</f>
        <v>0</v>
      </c>
      <c r="EK34" s="0"/>
      <c r="EL34" s="91" t="n">
        <f aca="false">$A34</f>
        <v>37530</v>
      </c>
      <c r="EM34" s="175" t="n">
        <f aca="false">IF(EM$2&lt;=$A34,IF(EM$3&gt;=$A34,(EM$4),0),0)*($A35-$A34)/10000*$BY34</f>
        <v>0</v>
      </c>
      <c r="EN34" s="175" t="n">
        <f aca="false">IF(EN$2&lt;=$A34,IF(EN$3&gt;=$A34,(EN$4),0),0)*($A35-$A34)/10000*$BY34</f>
        <v>0</v>
      </c>
      <c r="EO34" s="175" t="n">
        <f aca="false">SUM(EM34:EN34)</f>
        <v>0</v>
      </c>
      <c r="EP34" s="175"/>
      <c r="EQ34" s="91" t="n">
        <f aca="false">$A34</f>
        <v>37530</v>
      </c>
      <c r="ER34" s="175" t="n">
        <f aca="false">IF(ER$2&lt;=$A34,IF(ER$3&gt;=$A34,(ER$4),0),0)*($A35-$A34)/10000*$BY34</f>
        <v>0</v>
      </c>
      <c r="ES34" s="175" t="n">
        <f aca="false">IF(ES$2&lt;=$A34,IF(ES$3&gt;=$A34,(ES$4),0),0)*($A35-$A34)/10000*$BY34</f>
        <v>0</v>
      </c>
      <c r="ET34" s="175" t="n">
        <f aca="false">IF(ET$2&lt;=$A34,IF(ET$3&gt;=$A34,(ET$4),0),0)*($A35-$A34)/10000*$BY34</f>
        <v>0</v>
      </c>
      <c r="EU34" s="175" t="n">
        <f aca="false">SUM(ER34:ET34)</f>
        <v>0</v>
      </c>
      <c r="EV34" s="0"/>
      <c r="EW34" s="91" t="n">
        <f aca="false">$A34</f>
        <v>37530</v>
      </c>
      <c r="EX34" s="175" t="n">
        <f aca="false">IF(EX$2&lt;=$A34,IF(EX$3&gt;=$A34,(EX$4),0),0)*($A35-$A34)/10000*$BY34</f>
        <v>0</v>
      </c>
      <c r="EY34" s="175" t="n">
        <f aca="false">IF(EY$2&lt;=$A34,IF(EY$3&gt;=$A34,(EY$4),0),0)*($A35-$A34)/10000*$BY34</f>
        <v>0</v>
      </c>
      <c r="EZ34" s="175" t="n">
        <f aca="false">IF(EZ$2&lt;=$A34,IF(EZ$3&gt;=$A34,(EZ$4),0),0)*($A35-$A34)/10000*$BY34</f>
        <v>0</v>
      </c>
      <c r="FA34" s="175" t="n">
        <f aca="false">SUM(EX34:EZ34)</f>
        <v>0</v>
      </c>
      <c r="FB34" s="0"/>
      <c r="FC34" s="91" t="n">
        <f aca="false">$A34</f>
        <v>37530</v>
      </c>
      <c r="FD34" s="175" t="n">
        <f aca="false">IF(FD$2&lt;=$A34,IF(FD$3&gt;=$A34,(FD$4),0),0)*($A35-$A34)/10000*$BY34</f>
        <v>0</v>
      </c>
      <c r="FE34" s="175" t="n">
        <f aca="false">IF(FE$2&lt;=$A34,IF(FE$3&gt;=$A34,(FE$4),0),0)*($A35-$A34)/10000*$BY34</f>
        <v>0</v>
      </c>
      <c r="FF34" s="175" t="n">
        <f aca="false">SUM(FD34:FE34)</f>
        <v>0</v>
      </c>
      <c r="FH34" s="91" t="n">
        <f aca="false">$A34</f>
        <v>37530</v>
      </c>
      <c r="FI34" s="175" t="n">
        <f aca="false">IF(FI$2&lt;=$A34,IF(FI$3&gt;=$A34,(FI$4),0),0)*($A35-$A34)/10000*$BY34</f>
        <v>0</v>
      </c>
      <c r="FJ34" s="175" t="n">
        <f aca="false">IF(FJ$2&lt;=$A34,IF(FJ$3&gt;=$A34,(FJ$4),0),0)*($A35-$A34)/10000*$BY34</f>
        <v>0</v>
      </c>
      <c r="FK34" s="175" t="n">
        <f aca="false">SUM(FI34:FJ34)</f>
        <v>0</v>
      </c>
      <c r="FL34" s="0"/>
      <c r="FM34" s="91" t="n">
        <f aca="false">$A34</f>
        <v>37530</v>
      </c>
      <c r="FN34" s="175" t="n">
        <f aca="false">IF(FN$2&lt;=$A34,IF(FN$3&gt;=$A34,(FN$4),0),0)*($A35-$A34)/10000*$BY34</f>
        <v>0</v>
      </c>
      <c r="FO34" s="175" t="n">
        <f aca="false">IF(FO$2&lt;=$A34,IF(FO$3&gt;=$A34,(FO$4),0),0)*($A35-$A34)/10000*$BY34</f>
        <v>0</v>
      </c>
      <c r="FP34" s="175" t="n">
        <f aca="false">SUM(FN34:FO34)</f>
        <v>0</v>
      </c>
      <c r="FQ34" s="0"/>
      <c r="FR34" s="91" t="n">
        <f aca="false">$A34</f>
        <v>37530</v>
      </c>
      <c r="FS34" s="175" t="n">
        <f aca="false">IF(FS$2&lt;=$A34,IF(FS$3&gt;=$A34,(FS$4),0),0)*($A35-$A34)/10000*$BY34</f>
        <v>0</v>
      </c>
      <c r="FT34" s="175" t="n">
        <f aca="false">IF(FT$2&lt;=$A34,IF(FT$3&gt;=$A34,(FT$4),0),0)*($A35-$A34)/10000*$BY34</f>
        <v>0</v>
      </c>
      <c r="FU34" s="175" t="n">
        <f aca="false">SUM(FS34:FT34)</f>
        <v>0</v>
      </c>
      <c r="FV34" s="0"/>
      <c r="FW34" s="91" t="n">
        <f aca="false">$A34</f>
        <v>37530</v>
      </c>
      <c r="FX34" s="175" t="n">
        <f aca="false">IF(FX$2&lt;=$A34,IF(FX$3&gt;=$A34,(FX$4),0),0)*($A35-$A34)/10000*$BY34</f>
        <v>0</v>
      </c>
      <c r="FY34" s="175" t="n">
        <f aca="false">IF(FY$2&lt;=$A34,IF(FY$3&gt;=$A34,(FY$4),0),0)*($A35-$A34)/10000*$BY34</f>
        <v>0</v>
      </c>
      <c r="FZ34" s="175" t="n">
        <f aca="false">SUM(FX34:FY34)</f>
        <v>0</v>
      </c>
      <c r="GB34" s="91" t="n">
        <f aca="false">$A34</f>
        <v>37530</v>
      </c>
      <c r="GC34" s="175" t="n">
        <f aca="false">IF(GC$2&lt;=$A34,IF(GC$3&gt;=$A34,(GC$4),0),0)*($A35-$A34)/10000*$BY34</f>
        <v>0</v>
      </c>
      <c r="GD34" s="175" t="n">
        <f aca="false">IF(GD$2&lt;=$A34,IF(GD$3&gt;=$A34,(GD$4),0),0)*($A35-$A34)/10000*$BY34</f>
        <v>0</v>
      </c>
      <c r="GE34" s="175" t="n">
        <f aca="false">SUM(GC34:GD34)</f>
        <v>0</v>
      </c>
      <c r="GG34" s="223"/>
      <c r="GH34" s="224"/>
      <c r="GI34" s="221"/>
      <c r="GK34" s="0"/>
    </row>
    <row r="35" customFormat="false" ht="15" hidden="false" customHeight="true" outlineLevel="0" collapsed="false">
      <c r="A35" s="161" t="n">
        <v>37561</v>
      </c>
      <c r="B35" s="162" t="n">
        <f aca="false">p1!F44</f>
        <v>0</v>
      </c>
      <c r="C35" s="163" t="n">
        <f aca="false">+p1!C44</f>
        <v>0</v>
      </c>
      <c r="D35" s="164" t="n">
        <f aca="false">+p1!G44</f>
        <v>0</v>
      </c>
      <c r="E35" s="162" t="n">
        <f aca="false">p1!L44+DX35</f>
        <v>0</v>
      </c>
      <c r="F35" s="163" t="n">
        <f aca="false">p1!E44+CN35</f>
        <v>25.31</v>
      </c>
      <c r="G35" s="163" t="n">
        <f aca="false">p1!I44+p1!K44+CY35</f>
        <v>-10.6</v>
      </c>
      <c r="H35" s="163" t="n">
        <f aca="false">p1!D44+DN35</f>
        <v>0</v>
      </c>
      <c r="I35" s="163" t="n">
        <f aca="false">p1!J44+p1!AH44+DD35</f>
        <v>-1.83</v>
      </c>
      <c r="J35" s="163" t="n">
        <f aca="false">p1!N44+DG35</f>
        <v>5.68</v>
      </c>
      <c r="K35" s="163" t="n">
        <f aca="false">p1!M44+p1!H44+DS35</f>
        <v>0</v>
      </c>
      <c r="L35" s="165" t="n">
        <f aca="false">SUM(E35:K35)</f>
        <v>18.56</v>
      </c>
      <c r="M35" s="32"/>
      <c r="N35" s="162" t="n">
        <f aca="false">p1!P44+EJ35</f>
        <v>0</v>
      </c>
      <c r="O35" s="163" t="n">
        <f aca="false">p1!O44+EE35</f>
        <v>0</v>
      </c>
      <c r="P35" s="163" t="n">
        <f aca="false">p1!Q44+EO35</f>
        <v>-32.9</v>
      </c>
      <c r="Q35" s="163" t="n">
        <f aca="false">p1!AA44</f>
        <v>0</v>
      </c>
      <c r="R35" s="163" t="n">
        <f aca="false">p1!Y44</f>
        <v>0</v>
      </c>
      <c r="S35" s="163" t="n">
        <f aca="false">p1!Z44+EU35</f>
        <v>25.31</v>
      </c>
      <c r="T35" s="163" t="n">
        <f aca="false">p1!AC44+FA35</f>
        <v>0</v>
      </c>
      <c r="U35" s="163"/>
      <c r="V35" s="163" t="n">
        <f aca="false">p1!X44+FF35</f>
        <v>0</v>
      </c>
      <c r="W35" s="163"/>
      <c r="X35" s="163"/>
      <c r="Y35" s="163"/>
      <c r="Z35" s="163"/>
      <c r="AA35" s="163"/>
      <c r="AB35" s="163"/>
      <c r="AC35" s="163"/>
      <c r="AD35" s="164"/>
      <c r="AE35" s="206" t="n">
        <f aca="false">SUM(N35:AD35)</f>
        <v>-7.59</v>
      </c>
      <c r="AF35" s="32"/>
      <c r="AG35" s="165"/>
      <c r="AH35" s="18"/>
      <c r="AI35" s="165" t="n">
        <f aca="false">p1!AB44+BQ35</f>
        <v>0</v>
      </c>
      <c r="AJ35" s="32"/>
      <c r="AK35" s="166" t="n">
        <v>37561</v>
      </c>
      <c r="AL35" s="143"/>
      <c r="AM35" s="197" t="n">
        <f aca="false">+B35+C35+D35</f>
        <v>0</v>
      </c>
      <c r="AN35" s="198" t="n">
        <f aca="false">+AN37+AN47</f>
        <v>0</v>
      </c>
      <c r="AO35" s="197" t="n">
        <f aca="false">E35+F35+O35</f>
        <v>25.31</v>
      </c>
      <c r="AP35" s="198" t="n">
        <f aca="false">+AP37+AP47</f>
        <v>125.89</v>
      </c>
      <c r="AQ35" s="199" t="n">
        <f aca="false">+G35+H35+N35</f>
        <v>-10.6</v>
      </c>
      <c r="AR35" s="198" t="n">
        <f aca="false">+AR37+AR47</f>
        <v>-440.84</v>
      </c>
      <c r="AS35" s="200" t="n">
        <f aca="false">+I35+J35</f>
        <v>3.85</v>
      </c>
      <c r="AT35" s="198" t="n">
        <f aca="false">+AT37+AT47</f>
        <v>582.05</v>
      </c>
      <c r="AU35" s="197" t="n">
        <f aca="false">K35+P35</f>
        <v>-32.9</v>
      </c>
      <c r="AV35" s="198" t="n">
        <f aca="false">+AV37+AV47</f>
        <v>-163.66</v>
      </c>
      <c r="AW35" s="197" t="n">
        <f aca="false">AO35+AQ35+AS35+AU35</f>
        <v>-14.34</v>
      </c>
      <c r="AX35" s="198" t="n">
        <f aca="false">+AX37+AX47</f>
        <v>103.44</v>
      </c>
      <c r="AY35" s="0"/>
      <c r="AZ35" s="149"/>
      <c r="BA35" s="201" t="n">
        <f aca="false">Q35+R35+S35</f>
        <v>25.31</v>
      </c>
      <c r="BB35" s="151"/>
      <c r="BC35" s="201" t="n">
        <f aca="false">T35+U35</f>
        <v>0</v>
      </c>
      <c r="BD35" s="151"/>
      <c r="BE35" s="201" t="n">
        <f aca="false">SUM(V35:Y35)</f>
        <v>0</v>
      </c>
      <c r="BF35" s="151"/>
      <c r="BG35" s="201" t="n">
        <f aca="false">SUM(AB35:AD35)</f>
        <v>0</v>
      </c>
      <c r="BH35" s="170"/>
      <c r="BI35" s="154"/>
      <c r="BJ35" s="56"/>
      <c r="BK35" s="202" t="n">
        <f aca="false">+AE35+L35</f>
        <v>10.97</v>
      </c>
      <c r="BL35" s="203" t="n">
        <f aca="false">+BL37+BL47</f>
        <v>229.33</v>
      </c>
      <c r="BM35" s="141"/>
      <c r="BN35" s="141"/>
      <c r="BO35" s="141"/>
      <c r="BP35" s="172" t="n">
        <f aca="false">$A35</f>
        <v>37561</v>
      </c>
      <c r="BQ35" s="173" t="n">
        <f aca="false">SUM(BR35:BW35)</f>
        <v>0</v>
      </c>
      <c r="BR35" s="173"/>
      <c r="BS35" s="173"/>
      <c r="BT35" s="173"/>
      <c r="BU35" s="173"/>
      <c r="BV35" s="173"/>
      <c r="BW35" s="173"/>
      <c r="BY35" s="81" t="n">
        <f aca="false">m1!BK37</f>
        <v>0.842086465425754</v>
      </c>
      <c r="BZ35" s="174" t="n">
        <f aca="false">CN35+CY35+EU35+FF35+FA35+DD35+DN35+DS35+FP35+FU35+EE35+EJ35+EO35+DX35</f>
        <v>0</v>
      </c>
      <c r="CA35" s="175"/>
      <c r="CB35" s="175" t="n">
        <f aca="false">IF(CB$2&lt;=$A35,IF(CB$3&gt;=$A35,(CB$4),0),0)*($A36-$A35)/10000*$BY35</f>
        <v>0</v>
      </c>
      <c r="CC35" s="0"/>
      <c r="CD35" s="91" t="n">
        <f aca="false">$A35</f>
        <v>37561</v>
      </c>
      <c r="CE35" s="175" t="n">
        <f aca="false">IF(CE$2&lt;=$A35,IF(CE$3&gt;=$A35,(CE$4),0),0)*($A36-$A35)/10000*$BY35</f>
        <v>0</v>
      </c>
      <c r="CF35" s="175" t="n">
        <f aca="false">IF(CF$2&lt;=$A35,IF(CF$3&gt;=$A35,(CF$4),0),0)*($A36-$A35)/10000*$BY35</f>
        <v>0</v>
      </c>
      <c r="CG35" s="175" t="n">
        <f aca="false">IF(CG$2&lt;=$A35,IF(CG$3&gt;=$A35,(CG$4),0),0)*($A36-$A35)/10000*$BY35</f>
        <v>0</v>
      </c>
      <c r="CH35" s="175" t="n">
        <f aca="false">IF(CH$2&lt;=$A35,IF(CH$3&gt;=$A35,(CH$4),0),0)*($A36-$A35)/10000*$BY35</f>
        <v>0</v>
      </c>
      <c r="CI35" s="175" t="n">
        <f aca="false">IF(CI$2&lt;=$A35,IF(CI$3&gt;=$A35,(CI$4),0),0)*($A36-$A35)/10000*$BY35</f>
        <v>0</v>
      </c>
      <c r="CJ35" s="175" t="n">
        <f aca="false">IF(CJ$2&lt;=$A35,IF(CJ$3&gt;=$A35,(CJ$4),0),0)*($A36-$A35)/10000*$BY35</f>
        <v>0</v>
      </c>
      <c r="CK35" s="175" t="n">
        <f aca="false">IF(CK$2&lt;=$A35,IF(CK$3&gt;=$A35,(CK$4),0),0)*($A36-$A35)/10000*$BY35</f>
        <v>0</v>
      </c>
      <c r="CL35" s="175" t="n">
        <f aca="false">IF(CL$2&lt;=$A35,IF(CL$3&gt;=$A35,(CL$4),0),0)*($A36-$A35)/10000*$BY35</f>
        <v>0</v>
      </c>
      <c r="CM35" s="175" t="n">
        <f aca="false">IF(CM$2&lt;=$A35,IF(CM$3&gt;=$A35,(CM$4),0),0)*($A36-$A35)/10000*$BY35</f>
        <v>0</v>
      </c>
      <c r="CN35" s="175" t="n">
        <f aca="false">SUM(CE35:CM35)</f>
        <v>0</v>
      </c>
      <c r="CO35" s="0"/>
      <c r="CP35" s="91" t="n">
        <f aca="false">$A35</f>
        <v>37561</v>
      </c>
      <c r="CQ35" s="175" t="n">
        <f aca="false">IF(CQ$2&lt;=$A35,IF(CQ$3&gt;=$A35,(CQ$4),0),0)*($A36-$A35)/10000*$BY35</f>
        <v>0</v>
      </c>
      <c r="CR35" s="175" t="n">
        <f aca="false">IF(CR$2&lt;=$A35,IF(CR$3&gt;=$A35,(CR$4),0),0)*($A36-$A35)/10000*$BY35</f>
        <v>0</v>
      </c>
      <c r="CS35" s="175" t="n">
        <f aca="false">IF(CS$2&lt;=$A35,IF(CS$3&gt;=$A35,(CS$4),0),0)*($A36-$A35)/10000*$BY35</f>
        <v>0</v>
      </c>
      <c r="CT35" s="175" t="n">
        <f aca="false">IF(CT$2&lt;=$A35,IF(CT$3&gt;=$A35,(CT$4),0),0)*($A36-$A35)/10000*$BY35</f>
        <v>0</v>
      </c>
      <c r="CU35" s="175" t="n">
        <f aca="false">IF(CU$2&lt;=$A35,IF(CU$3&gt;=$A35,(CU$4),0),0)*($A36-$A35)/10000*$BY35</f>
        <v>0</v>
      </c>
      <c r="CV35" s="175" t="n">
        <f aca="false">IF(CV$2&lt;=$A35,IF(CV$3&gt;=$A35,(CV$4),0),0)*($A36-$A35)/10000*$BY35</f>
        <v>0</v>
      </c>
      <c r="CW35" s="175" t="n">
        <f aca="false">IF(CW$2&lt;=$A35,IF(CW$3&gt;=$A35,(CW$4),0),0)*($A36-$A35)/10000*$BY35</f>
        <v>0</v>
      </c>
      <c r="CX35" s="175" t="n">
        <f aca="false">IF(CX$2&lt;=$A35,IF(CX$3&gt;=$A35,(CX$4),0),0)*($A36-$A35)/10000*$BY35</f>
        <v>0</v>
      </c>
      <c r="CY35" s="175" t="n">
        <f aca="false">SUM(CQ35:CX35)</f>
        <v>0</v>
      </c>
      <c r="DA35" s="91" t="n">
        <f aca="false">$A35</f>
        <v>37561</v>
      </c>
      <c r="DB35" s="175" t="n">
        <f aca="false">IF(DB$2&lt;=$A35,IF(DB$3&gt;=$A35,(DB$4),0),0)*($A36-$A35)/10000*$BY35</f>
        <v>0</v>
      </c>
      <c r="DC35" s="175" t="n">
        <f aca="false">IF(DC$2&lt;=$A35,IF(DC$3&gt;=$A35,(DC$4),0),0)*($A36-$A35)/10000*$BY35</f>
        <v>0</v>
      </c>
      <c r="DD35" s="175" t="n">
        <f aca="false">SUM(DB35:DC35)</f>
        <v>0</v>
      </c>
      <c r="DE35" s="0"/>
      <c r="DF35" s="91" t="n">
        <f aca="false">$A35</f>
        <v>37561</v>
      </c>
      <c r="DG35" s="175" t="n">
        <f aca="false">IF(DG$2&lt;=$A35,IF(DG$3&gt;=$A35,(DG$4),0),0)*($A36-$A35)/10000*$BY35</f>
        <v>0</v>
      </c>
      <c r="DH35" s="175" t="n">
        <f aca="false">IF(DH$2&lt;=$A35,IF(DH$3&gt;=$A35,(DH$4),0),0)*($A36-$A35)/10000*$BY35</f>
        <v>0</v>
      </c>
      <c r="DI35" s="175" t="n">
        <f aca="false">SUM(DG35:DH35)</f>
        <v>0</v>
      </c>
      <c r="DK35" s="91" t="n">
        <f aca="false">$A35</f>
        <v>37561</v>
      </c>
      <c r="DL35" s="175" t="n">
        <f aca="false">IF(DL$2&lt;=$A35,IF(DL$3&gt;=$A35,(DL$4),0),0)*($A36-$A35)/10000*$BY35</f>
        <v>0</v>
      </c>
      <c r="DM35" s="175" t="n">
        <f aca="false">IF(DM$2&lt;=$A35,IF(DM$3&gt;=$A35,(DM$4),0),0)*($A36-$A35)/10000*$BY35</f>
        <v>0</v>
      </c>
      <c r="DN35" s="175" t="n">
        <f aca="false">SUM(DL35:DM35)</f>
        <v>0</v>
      </c>
      <c r="DO35" s="0"/>
      <c r="DP35" s="91" t="n">
        <f aca="false">$A35</f>
        <v>37561</v>
      </c>
      <c r="DQ35" s="175" t="n">
        <f aca="false">IF(DQ$2&lt;=$A35,IF(DQ$3&gt;=$A35,(DQ$4),0),0)*($A36-$A35)/10000*$BY35</f>
        <v>0</v>
      </c>
      <c r="DR35" s="175" t="n">
        <f aca="false">IF(DR$2&lt;=$A35,IF(DR$3&gt;=$A35,(DR$4),0),0)*($A36-$A35)/10000*$BY35</f>
        <v>0</v>
      </c>
      <c r="DS35" s="175" t="n">
        <f aca="false">SUM(DQ35:DR35)</f>
        <v>0</v>
      </c>
      <c r="DT35" s="175"/>
      <c r="DU35" s="91" t="n">
        <f aca="false">$A35</f>
        <v>37561</v>
      </c>
      <c r="DV35" s="175" t="n">
        <f aca="false">IF(DV$2&lt;=$A35,IF(DV$3&gt;=$A35,(DV$4),0),0)*($A36-$A35)/10000*$BY35</f>
        <v>0</v>
      </c>
      <c r="DW35" s="175" t="n">
        <f aca="false">IF(DW$2&lt;=$A35,IF(DW$3&gt;=$A35,(DW$4),0),0)*($A36-$A35)/10000*$BY35</f>
        <v>0</v>
      </c>
      <c r="DX35" s="175" t="n">
        <f aca="false">SUM(DV35:DW35)</f>
        <v>0</v>
      </c>
      <c r="DY35" s="175"/>
      <c r="DZ35" s="91" t="n">
        <f aca="false">$A35</f>
        <v>37561</v>
      </c>
      <c r="EA35" s="175" t="n">
        <f aca="false">IF(EA$2&lt;=$A35,IF(EA$3&gt;=$A35,(EA$4),0),0)*($A36-$A35)/10000*$BY35</f>
        <v>0</v>
      </c>
      <c r="EB35" s="175" t="n">
        <f aca="false">IF(EB$2&lt;=$A35,IF(EB$3&gt;=$A35,(EB$4),0),0)*($A36-$A35)/10000*$BY35</f>
        <v>0</v>
      </c>
      <c r="EC35" s="175" t="n">
        <f aca="false">IF(EC$2&lt;=$A35,IF(EC$3&gt;=$A35,(EC$4),0),0)*($A36-$A35)/10000*$BY35</f>
        <v>0</v>
      </c>
      <c r="ED35" s="175" t="n">
        <f aca="false">IF(ED$2&lt;=$A35,IF(ED$3&gt;=$A35,(ED$4),0),0)*($A36-$A35)/10000*$BY35</f>
        <v>0</v>
      </c>
      <c r="EE35" s="175" t="n">
        <f aca="false">SUM(EA35:ED35)</f>
        <v>0</v>
      </c>
      <c r="EF35" s="0"/>
      <c r="EG35" s="91" t="n">
        <f aca="false">$A35</f>
        <v>37561</v>
      </c>
      <c r="EH35" s="175" t="n">
        <f aca="false">IF(EH$2&lt;=$A35,IF(EH$3&gt;=$A35,(EH$4),0),0)*($A36-$A35)/10000*$BY35</f>
        <v>0</v>
      </c>
      <c r="EI35" s="175" t="n">
        <f aca="false">IF(EI$2&lt;=$A35,IF(EI$3&gt;=$A35,(EI$4),0),0)*($A36-$A35)/10000*$BY35</f>
        <v>0</v>
      </c>
      <c r="EJ35" s="175" t="n">
        <f aca="false">SUM(EH35:EI35)</f>
        <v>0</v>
      </c>
      <c r="EK35" s="0"/>
      <c r="EL35" s="91" t="n">
        <f aca="false">$A35</f>
        <v>37561</v>
      </c>
      <c r="EM35" s="175" t="n">
        <f aca="false">IF(EM$2&lt;=$A35,IF(EM$3&gt;=$A35,(EM$4),0),0)*($A36-$A35)/10000*$BY35</f>
        <v>0</v>
      </c>
      <c r="EN35" s="175" t="n">
        <f aca="false">IF(EN$2&lt;=$A35,IF(EN$3&gt;=$A35,(EN$4),0),0)*($A36-$A35)/10000*$BY35</f>
        <v>0</v>
      </c>
      <c r="EO35" s="175" t="n">
        <f aca="false">SUM(EM35:EN35)</f>
        <v>0</v>
      </c>
      <c r="EP35" s="175"/>
      <c r="EQ35" s="91" t="n">
        <f aca="false">$A35</f>
        <v>37561</v>
      </c>
      <c r="ER35" s="175" t="n">
        <f aca="false">IF(ER$2&lt;=$A35,IF(ER$3&gt;=$A35,(ER$4),0),0)*($A36-$A35)/10000*$BY35</f>
        <v>0</v>
      </c>
      <c r="ES35" s="175" t="n">
        <f aca="false">IF(ES$2&lt;=$A35,IF(ES$3&gt;=$A35,(ES$4),0),0)*($A36-$A35)/10000*$BY35</f>
        <v>0</v>
      </c>
      <c r="ET35" s="175" t="n">
        <f aca="false">IF(ET$2&lt;=$A35,IF(ET$3&gt;=$A35,(ET$4),0),0)*($A36-$A35)/10000*$BY35</f>
        <v>0</v>
      </c>
      <c r="EU35" s="175" t="n">
        <f aca="false">SUM(ER35:ET35)</f>
        <v>0</v>
      </c>
      <c r="EV35" s="0"/>
      <c r="EW35" s="91" t="n">
        <f aca="false">$A35</f>
        <v>37561</v>
      </c>
      <c r="EX35" s="175" t="n">
        <f aca="false">IF(EX$2&lt;=$A35,IF(EX$3&gt;=$A35,(EX$4),0),0)*($A36-$A35)/10000*$BY35</f>
        <v>0</v>
      </c>
      <c r="EY35" s="175" t="n">
        <f aca="false">IF(EY$2&lt;=$A35,IF(EY$3&gt;=$A35,(EY$4),0),0)*($A36-$A35)/10000*$BY35</f>
        <v>0</v>
      </c>
      <c r="EZ35" s="175" t="n">
        <f aca="false">IF(EZ$2&lt;=$A35,IF(EZ$3&gt;=$A35,(EZ$4),0),0)*($A36-$A35)/10000*$BY35</f>
        <v>0</v>
      </c>
      <c r="FA35" s="175" t="n">
        <f aca="false">SUM(EX35:EZ35)</f>
        <v>0</v>
      </c>
      <c r="FB35" s="0"/>
      <c r="FC35" s="91" t="n">
        <f aca="false">$A35</f>
        <v>37561</v>
      </c>
      <c r="FD35" s="175" t="n">
        <f aca="false">IF(FD$2&lt;=$A35,IF(FD$3&gt;=$A35,(FD$4),0),0)*($A36-$A35)/10000*$BY35</f>
        <v>0</v>
      </c>
      <c r="FE35" s="175" t="n">
        <f aca="false">IF(FE$2&lt;=$A35,IF(FE$3&gt;=$A35,(FE$4),0),0)*($A36-$A35)/10000*$BY35</f>
        <v>0</v>
      </c>
      <c r="FF35" s="175" t="n">
        <f aca="false">SUM(FD35:FE35)</f>
        <v>0</v>
      </c>
      <c r="FH35" s="91" t="n">
        <f aca="false">$A35</f>
        <v>37561</v>
      </c>
      <c r="FI35" s="175" t="n">
        <f aca="false">IF(FI$2&lt;=$A35,IF(FI$3&gt;=$A35,(FI$4),0),0)*($A36-$A35)/10000*$BY35</f>
        <v>0</v>
      </c>
      <c r="FJ35" s="175" t="n">
        <f aca="false">IF(FJ$2&lt;=$A35,IF(FJ$3&gt;=$A35,(FJ$4),0),0)*($A36-$A35)/10000*$BY35</f>
        <v>0</v>
      </c>
      <c r="FK35" s="175" t="n">
        <f aca="false">SUM(FI35:FJ35)</f>
        <v>0</v>
      </c>
      <c r="FL35" s="0"/>
      <c r="FM35" s="91" t="n">
        <f aca="false">$A35</f>
        <v>37561</v>
      </c>
      <c r="FN35" s="175" t="n">
        <f aca="false">IF(FN$2&lt;=$A35,IF(FN$3&gt;=$A35,(FN$4),0),0)*($A36-$A35)/10000*$BY35</f>
        <v>0</v>
      </c>
      <c r="FO35" s="175" t="n">
        <f aca="false">IF(FO$2&lt;=$A35,IF(FO$3&gt;=$A35,(FO$4),0),0)*($A36-$A35)/10000*$BY35</f>
        <v>0</v>
      </c>
      <c r="FP35" s="175" t="n">
        <f aca="false">SUM(FN35:FO35)</f>
        <v>0</v>
      </c>
      <c r="FQ35" s="0"/>
      <c r="FR35" s="91" t="n">
        <f aca="false">$A35</f>
        <v>37561</v>
      </c>
      <c r="FS35" s="175" t="n">
        <f aca="false">IF(FS$2&lt;=$A35,IF(FS$3&gt;=$A35,(FS$4),0),0)*($A36-$A35)/10000*$BY35</f>
        <v>0</v>
      </c>
      <c r="FT35" s="175" t="n">
        <f aca="false">IF(FT$2&lt;=$A35,IF(FT$3&gt;=$A35,(FT$4),0),0)*($A36-$A35)/10000*$BY35</f>
        <v>0</v>
      </c>
      <c r="FU35" s="175" t="n">
        <f aca="false">SUM(FS35:FT35)</f>
        <v>0</v>
      </c>
      <c r="FV35" s="0"/>
      <c r="FW35" s="91" t="n">
        <f aca="false">$A35</f>
        <v>37561</v>
      </c>
      <c r="FX35" s="175" t="n">
        <f aca="false">IF(FX$2&lt;=$A35,IF(FX$3&gt;=$A35,(FX$4),0),0)*($A36-$A35)/10000*$BY35</f>
        <v>0</v>
      </c>
      <c r="FY35" s="175" t="n">
        <f aca="false">IF(FY$2&lt;=$A35,IF(FY$3&gt;=$A35,(FY$4),0),0)*($A36-$A35)/10000*$BY35</f>
        <v>0</v>
      </c>
      <c r="FZ35" s="175" t="n">
        <f aca="false">SUM(FX35:FY35)</f>
        <v>0</v>
      </c>
      <c r="GB35" s="91" t="n">
        <f aca="false">$A35</f>
        <v>37561</v>
      </c>
      <c r="GC35" s="175" t="n">
        <f aca="false">IF(GC$2&lt;=$A35,IF(GC$3&gt;=$A35,(GC$4),0),0)*($A36-$A35)/10000*$BY35</f>
        <v>0</v>
      </c>
      <c r="GD35" s="175" t="n">
        <f aca="false">IF(GD$2&lt;=$A35,IF(GD$3&gt;=$A35,(GD$4),0),0)*($A36-$A35)/10000*$BY35</f>
        <v>0</v>
      </c>
      <c r="GE35" s="175" t="n">
        <f aca="false">SUM(GC35:GD35)</f>
        <v>0</v>
      </c>
      <c r="GG35" s="204"/>
      <c r="GH35" s="205"/>
      <c r="GI35" s="206"/>
      <c r="GK35" s="0"/>
    </row>
    <row r="36" customFormat="false" ht="15" hidden="false" customHeight="true" outlineLevel="0" collapsed="false">
      <c r="A36" s="176" t="n">
        <v>37591</v>
      </c>
      <c r="B36" s="177" t="n">
        <f aca="false">p1!F45</f>
        <v>0</v>
      </c>
      <c r="C36" s="178" t="n">
        <f aca="false">+p1!C45</f>
        <v>0</v>
      </c>
      <c r="D36" s="179" t="n">
        <f aca="false">+p1!G45</f>
        <v>0</v>
      </c>
      <c r="E36" s="177" t="n">
        <f aca="false">p1!L45+DX36</f>
        <v>0</v>
      </c>
      <c r="F36" s="178" t="n">
        <f aca="false">p1!E45+CN36</f>
        <v>26</v>
      </c>
      <c r="G36" s="178" t="n">
        <f aca="false">p1!I45+p1!K45+CY36</f>
        <v>-10.89</v>
      </c>
      <c r="H36" s="178" t="n">
        <f aca="false">p1!D45+DN36</f>
        <v>0</v>
      </c>
      <c r="I36" s="178" t="n">
        <f aca="false">p1!J45+p1!AH45+DD36</f>
        <v>-1.88</v>
      </c>
      <c r="J36" s="178" t="n">
        <f aca="false">p1!N45+DG36</f>
        <v>5.84</v>
      </c>
      <c r="K36" s="178" t="n">
        <f aca="false">p1!M45+p1!H45+DS36</f>
        <v>0</v>
      </c>
      <c r="L36" s="180" t="n">
        <f aca="false">SUM(E36:K36)</f>
        <v>19.07</v>
      </c>
      <c r="M36" s="32"/>
      <c r="N36" s="177" t="n">
        <f aca="false">p1!P45+EJ36</f>
        <v>0</v>
      </c>
      <c r="O36" s="178" t="n">
        <f aca="false">p1!O45+EE36</f>
        <v>0</v>
      </c>
      <c r="P36" s="178" t="n">
        <f aca="false">p1!Q45+EO36</f>
        <v>-33.8</v>
      </c>
      <c r="Q36" s="178" t="n">
        <f aca="false">p1!AA45</f>
        <v>0</v>
      </c>
      <c r="R36" s="178" t="n">
        <f aca="false">p1!Y45</f>
        <v>0</v>
      </c>
      <c r="S36" s="178" t="n">
        <f aca="false">p1!Z45+EU36</f>
        <v>26</v>
      </c>
      <c r="T36" s="178" t="n">
        <f aca="false">p1!AC45+FA36</f>
        <v>0</v>
      </c>
      <c r="U36" s="178"/>
      <c r="V36" s="178" t="n">
        <f aca="false">p1!X45+FF36</f>
        <v>0</v>
      </c>
      <c r="W36" s="178"/>
      <c r="X36" s="178"/>
      <c r="Y36" s="178"/>
      <c r="Z36" s="178"/>
      <c r="AA36" s="178"/>
      <c r="AB36" s="178"/>
      <c r="AC36" s="178"/>
      <c r="AD36" s="179"/>
      <c r="AE36" s="210" t="n">
        <f aca="false">SUM(N36:AD36)</f>
        <v>-7.8</v>
      </c>
      <c r="AF36" s="32"/>
      <c r="AG36" s="180"/>
      <c r="AH36" s="18"/>
      <c r="AI36" s="180" t="n">
        <f aca="false">p1!AB45+BQ36</f>
        <v>0</v>
      </c>
      <c r="AJ36" s="32"/>
      <c r="AK36" s="182" t="n">
        <v>37591</v>
      </c>
      <c r="AL36" s="143"/>
      <c r="AM36" s="167" t="n">
        <f aca="false">+B36+C36+D36</f>
        <v>0</v>
      </c>
      <c r="AN36" s="148"/>
      <c r="AO36" s="167" t="n">
        <f aca="false">E36+F36+O36</f>
        <v>26</v>
      </c>
      <c r="AP36" s="148"/>
      <c r="AQ36" s="184" t="n">
        <f aca="false">+G36+H36+N36</f>
        <v>-10.89</v>
      </c>
      <c r="AR36" s="148"/>
      <c r="AS36" s="185" t="n">
        <f aca="false">+I36+J36</f>
        <v>3.96</v>
      </c>
      <c r="AT36" s="148"/>
      <c r="AU36" s="167" t="n">
        <f aca="false">K36+P36</f>
        <v>-33.8</v>
      </c>
      <c r="AV36" s="148"/>
      <c r="AW36" s="167" t="n">
        <f aca="false">AO36+AQ36+AS36+AU36</f>
        <v>-14.73</v>
      </c>
      <c r="AX36" s="148"/>
      <c r="AY36" s="0"/>
      <c r="AZ36" s="149"/>
      <c r="BA36" s="169" t="n">
        <f aca="false">Q36+R36+S36</f>
        <v>26</v>
      </c>
      <c r="BB36" s="151"/>
      <c r="BC36" s="169" t="n">
        <f aca="false">T36+U36</f>
        <v>0</v>
      </c>
      <c r="BD36" s="151"/>
      <c r="BE36" s="169" t="n">
        <f aca="false">SUM(V36:Y36)</f>
        <v>0</v>
      </c>
      <c r="BF36" s="151"/>
      <c r="BG36" s="169" t="n">
        <f aca="false">SUM(AB36:AD36)</f>
        <v>0</v>
      </c>
      <c r="BH36" s="170"/>
      <c r="BI36" s="154"/>
      <c r="BJ36" s="56"/>
      <c r="BK36" s="171" t="n">
        <f aca="false">+AE36+L36</f>
        <v>11.27</v>
      </c>
      <c r="BL36" s="207"/>
      <c r="BM36" s="141"/>
      <c r="BN36" s="141"/>
      <c r="BO36" s="141"/>
      <c r="BP36" s="172" t="n">
        <f aca="false">$A36</f>
        <v>37591</v>
      </c>
      <c r="BQ36" s="173" t="n">
        <f aca="false">SUM(BR36:BW36)</f>
        <v>0</v>
      </c>
      <c r="BR36" s="173"/>
      <c r="BS36" s="173"/>
      <c r="BT36" s="173"/>
      <c r="BU36" s="173"/>
      <c r="BV36" s="173"/>
      <c r="BW36" s="173"/>
      <c r="BY36" s="81" t="n">
        <f aca="false">m1!BK38</f>
        <v>0.837120294736678</v>
      </c>
      <c r="BZ36" s="174" t="n">
        <f aca="false">CN36+CY36+EU36+FF36+FA36+DD36+DN36+DS36+FP36+FU36+EE36+EJ36+EO36+DX36</f>
        <v>0</v>
      </c>
      <c r="CA36" s="175"/>
      <c r="CB36" s="175" t="n">
        <f aca="false">IF(CB$2&lt;=$A36,IF(CB$3&gt;=$A36,(CB$4),0),0)*($A37-$A36)/10000*$BY36</f>
        <v>0</v>
      </c>
      <c r="CC36" s="0"/>
      <c r="CD36" s="91" t="n">
        <f aca="false">$A36</f>
        <v>37591</v>
      </c>
      <c r="CE36" s="175" t="n">
        <f aca="false">IF(CE$2&lt;=$A36,IF(CE$3&gt;=$A36,(CE$4),0),0)*($A37-$A36)/10000*$BY36</f>
        <v>0</v>
      </c>
      <c r="CF36" s="175" t="n">
        <f aca="false">IF(CF$2&lt;=$A36,IF(CF$3&gt;=$A36,(CF$4),0),0)*($A37-$A36)/10000*$BY36</f>
        <v>0</v>
      </c>
      <c r="CG36" s="175" t="n">
        <f aca="false">IF(CG$2&lt;=$A36,IF(CG$3&gt;=$A36,(CG$4),0),0)*($A37-$A36)/10000*$BY36</f>
        <v>0</v>
      </c>
      <c r="CH36" s="175" t="n">
        <f aca="false">IF(CH$2&lt;=$A36,IF(CH$3&gt;=$A36,(CH$4),0),0)*($A37-$A36)/10000*$BY36</f>
        <v>0</v>
      </c>
      <c r="CI36" s="175" t="n">
        <f aca="false">IF(CI$2&lt;=$A36,IF(CI$3&gt;=$A36,(CI$4),0),0)*($A37-$A36)/10000*$BY36</f>
        <v>0</v>
      </c>
      <c r="CJ36" s="175" t="n">
        <f aca="false">IF(CJ$2&lt;=$A36,IF(CJ$3&gt;=$A36,(CJ$4),0),0)*($A37-$A36)/10000*$BY36</f>
        <v>0</v>
      </c>
      <c r="CK36" s="175" t="n">
        <f aca="false">IF(CK$2&lt;=$A36,IF(CK$3&gt;=$A36,(CK$4),0),0)*($A37-$A36)/10000*$BY36</f>
        <v>0</v>
      </c>
      <c r="CL36" s="175" t="n">
        <f aca="false">IF(CL$2&lt;=$A36,IF(CL$3&gt;=$A36,(CL$4),0),0)*($A37-$A36)/10000*$BY36</f>
        <v>0</v>
      </c>
      <c r="CM36" s="175" t="n">
        <f aca="false">IF(CM$2&lt;=$A36,IF(CM$3&gt;=$A36,(CM$4),0),0)*($A37-$A36)/10000*$BY36</f>
        <v>0</v>
      </c>
      <c r="CN36" s="175" t="n">
        <f aca="false">SUM(CE36:CM36)</f>
        <v>0</v>
      </c>
      <c r="CO36" s="0"/>
      <c r="CP36" s="91" t="n">
        <f aca="false">$A36</f>
        <v>37591</v>
      </c>
      <c r="CQ36" s="175" t="n">
        <f aca="false">IF(CQ$2&lt;=$A36,IF(CQ$3&gt;=$A36,(CQ$4),0),0)*($A37-$A36)/10000*$BY36</f>
        <v>0</v>
      </c>
      <c r="CR36" s="175" t="n">
        <f aca="false">IF(CR$2&lt;=$A36,IF(CR$3&gt;=$A36,(CR$4),0),0)*($A37-$A36)/10000*$BY36</f>
        <v>0</v>
      </c>
      <c r="CS36" s="175" t="n">
        <f aca="false">IF(CS$2&lt;=$A36,IF(CS$3&gt;=$A36,(CS$4),0),0)*($A37-$A36)/10000*$BY36</f>
        <v>0</v>
      </c>
      <c r="CT36" s="175" t="n">
        <f aca="false">IF(CT$2&lt;=$A36,IF(CT$3&gt;=$A36,(CT$4),0),0)*($A37-$A36)/10000*$BY36</f>
        <v>0</v>
      </c>
      <c r="CU36" s="175" t="n">
        <f aca="false">IF(CU$2&lt;=$A36,IF(CU$3&gt;=$A36,(CU$4),0),0)*($A37-$A36)/10000*$BY36</f>
        <v>0</v>
      </c>
      <c r="CV36" s="175" t="n">
        <f aca="false">IF(CV$2&lt;=$A36,IF(CV$3&gt;=$A36,(CV$4),0),0)*($A37-$A36)/10000*$BY36</f>
        <v>0</v>
      </c>
      <c r="CW36" s="175" t="n">
        <f aca="false">IF(CW$2&lt;=$A36,IF(CW$3&gt;=$A36,(CW$4),0),0)*($A37-$A36)/10000*$BY36</f>
        <v>0</v>
      </c>
      <c r="CX36" s="175" t="n">
        <f aca="false">IF(CX$2&lt;=$A36,IF(CX$3&gt;=$A36,(CX$4),0),0)*($A37-$A36)/10000*$BY36</f>
        <v>0</v>
      </c>
      <c r="CY36" s="175" t="n">
        <f aca="false">SUM(CQ36:CX36)</f>
        <v>0</v>
      </c>
      <c r="DA36" s="91" t="n">
        <f aca="false">$A36</f>
        <v>37591</v>
      </c>
      <c r="DB36" s="175" t="n">
        <f aca="false">IF(DB$2&lt;=$A36,IF(DB$3&gt;=$A36,(DB$4),0),0)*($A37-$A36)/10000*$BY36</f>
        <v>0</v>
      </c>
      <c r="DC36" s="175" t="n">
        <f aca="false">IF(DC$2&lt;=$A36,IF(DC$3&gt;=$A36,(DC$4),0),0)*($A37-$A36)/10000*$BY36</f>
        <v>0</v>
      </c>
      <c r="DD36" s="175" t="n">
        <f aca="false">SUM(DB36:DC36)</f>
        <v>0</v>
      </c>
      <c r="DE36" s="0"/>
      <c r="DF36" s="91" t="n">
        <f aca="false">$A36</f>
        <v>37591</v>
      </c>
      <c r="DG36" s="175" t="n">
        <f aca="false">IF(DG$2&lt;=$A36,IF(DG$3&gt;=$A36,(DG$4),0),0)*($A37-$A36)/10000*$BY36</f>
        <v>0</v>
      </c>
      <c r="DH36" s="175" t="n">
        <f aca="false">IF(DH$2&lt;=$A36,IF(DH$3&gt;=$A36,(DH$4),0),0)*($A37-$A36)/10000*$BY36</f>
        <v>0</v>
      </c>
      <c r="DI36" s="175" t="n">
        <f aca="false">SUM(DG36:DH36)</f>
        <v>0</v>
      </c>
      <c r="DK36" s="91" t="n">
        <f aca="false">$A36</f>
        <v>37591</v>
      </c>
      <c r="DL36" s="175" t="n">
        <f aca="false">IF(DL$2&lt;=$A36,IF(DL$3&gt;=$A36,(DL$4),0),0)*($A37-$A36)/10000*$BY36</f>
        <v>0</v>
      </c>
      <c r="DM36" s="175" t="n">
        <f aca="false">IF(DM$2&lt;=$A36,IF(DM$3&gt;=$A36,(DM$4),0),0)*($A37-$A36)/10000*$BY36</f>
        <v>0</v>
      </c>
      <c r="DN36" s="175" t="n">
        <f aca="false">SUM(DL36:DM36)</f>
        <v>0</v>
      </c>
      <c r="DO36" s="0"/>
      <c r="DP36" s="91" t="n">
        <f aca="false">$A36</f>
        <v>37591</v>
      </c>
      <c r="DQ36" s="175" t="n">
        <f aca="false">IF(DQ$2&lt;=$A36,IF(DQ$3&gt;=$A36,(DQ$4),0),0)*($A37-$A36)/10000*$BY36</f>
        <v>0</v>
      </c>
      <c r="DR36" s="175" t="n">
        <f aca="false">IF(DR$2&lt;=$A36,IF(DR$3&gt;=$A36,(DR$4),0),0)*($A37-$A36)/10000*$BY36</f>
        <v>0</v>
      </c>
      <c r="DS36" s="175" t="n">
        <f aca="false">SUM(DQ36:DR36)</f>
        <v>0</v>
      </c>
      <c r="DT36" s="175"/>
      <c r="DU36" s="91" t="n">
        <f aca="false">$A36</f>
        <v>37591</v>
      </c>
      <c r="DV36" s="175" t="n">
        <f aca="false">IF(DV$2&lt;=$A36,IF(DV$3&gt;=$A36,(DV$4),0),0)*($A37-$A36)/10000*$BY36</f>
        <v>0</v>
      </c>
      <c r="DW36" s="175" t="n">
        <f aca="false">IF(DW$2&lt;=$A36,IF(DW$3&gt;=$A36,(DW$4),0),0)*($A37-$A36)/10000*$BY36</f>
        <v>0</v>
      </c>
      <c r="DX36" s="175" t="n">
        <f aca="false">SUM(DV36:DW36)</f>
        <v>0</v>
      </c>
      <c r="DY36" s="175"/>
      <c r="DZ36" s="91" t="n">
        <f aca="false">$A36</f>
        <v>37591</v>
      </c>
      <c r="EA36" s="175" t="n">
        <f aca="false">IF(EA$2&lt;=$A36,IF(EA$3&gt;=$A36,(EA$4),0),0)*($A37-$A36)/10000*$BY36</f>
        <v>0</v>
      </c>
      <c r="EB36" s="175" t="n">
        <f aca="false">IF(EB$2&lt;=$A36,IF(EB$3&gt;=$A36,(EB$4),0),0)*($A37-$A36)/10000*$BY36</f>
        <v>0</v>
      </c>
      <c r="EC36" s="175" t="n">
        <f aca="false">IF(EC$2&lt;=$A36,IF(EC$3&gt;=$A36,(EC$4),0),0)*($A37-$A36)/10000*$BY36</f>
        <v>0</v>
      </c>
      <c r="ED36" s="175" t="n">
        <f aca="false">IF(ED$2&lt;=$A36,IF(ED$3&gt;=$A36,(ED$4),0),0)*($A37-$A36)/10000*$BY36</f>
        <v>0</v>
      </c>
      <c r="EE36" s="175" t="n">
        <f aca="false">SUM(EA36:ED36)</f>
        <v>0</v>
      </c>
      <c r="EF36" s="0"/>
      <c r="EG36" s="91" t="n">
        <f aca="false">$A36</f>
        <v>37591</v>
      </c>
      <c r="EH36" s="175" t="n">
        <f aca="false">IF(EH$2&lt;=$A36,IF(EH$3&gt;=$A36,(EH$4),0),0)*($A37-$A36)/10000*$BY36</f>
        <v>0</v>
      </c>
      <c r="EI36" s="175" t="n">
        <f aca="false">IF(EI$2&lt;=$A36,IF(EI$3&gt;=$A36,(EI$4),0),0)*($A37-$A36)/10000*$BY36</f>
        <v>0</v>
      </c>
      <c r="EJ36" s="175" t="n">
        <f aca="false">SUM(EH36:EI36)</f>
        <v>0</v>
      </c>
      <c r="EK36" s="0"/>
      <c r="EL36" s="91" t="n">
        <f aca="false">$A36</f>
        <v>37591</v>
      </c>
      <c r="EM36" s="175" t="n">
        <f aca="false">IF(EM$2&lt;=$A36,IF(EM$3&gt;=$A36,(EM$4),0),0)*($A37-$A36)/10000*$BY36</f>
        <v>0</v>
      </c>
      <c r="EN36" s="175" t="n">
        <f aca="false">IF(EN$2&lt;=$A36,IF(EN$3&gt;=$A36,(EN$4),0),0)*($A37-$A36)/10000*$BY36</f>
        <v>0</v>
      </c>
      <c r="EO36" s="175" t="n">
        <f aca="false">SUM(EM36:EN36)</f>
        <v>0</v>
      </c>
      <c r="EP36" s="175"/>
      <c r="EQ36" s="91" t="n">
        <f aca="false">$A36</f>
        <v>37591</v>
      </c>
      <c r="ER36" s="175" t="n">
        <f aca="false">IF(ER$2&lt;=$A36,IF(ER$3&gt;=$A36,(ER$4),0),0)*($A37-$A36)/10000*$BY36</f>
        <v>0</v>
      </c>
      <c r="ES36" s="175" t="n">
        <f aca="false">IF(ES$2&lt;=$A36,IF(ES$3&gt;=$A36,(ES$4),0),0)*($A37-$A36)/10000*$BY36</f>
        <v>0</v>
      </c>
      <c r="ET36" s="175" t="n">
        <f aca="false">IF(ET$2&lt;=$A36,IF(ET$3&gt;=$A36,(ET$4),0),0)*($A37-$A36)/10000*$BY36</f>
        <v>0</v>
      </c>
      <c r="EU36" s="175" t="n">
        <f aca="false">SUM(ER36:ET36)</f>
        <v>0</v>
      </c>
      <c r="EV36" s="0"/>
      <c r="EW36" s="91" t="n">
        <f aca="false">$A36</f>
        <v>37591</v>
      </c>
      <c r="EX36" s="175" t="n">
        <f aca="false">IF(EX$2&lt;=$A36,IF(EX$3&gt;=$A36,(EX$4),0),0)*($A37-$A36)/10000*$BY36</f>
        <v>0</v>
      </c>
      <c r="EY36" s="175" t="n">
        <f aca="false">IF(EY$2&lt;=$A36,IF(EY$3&gt;=$A36,(EY$4),0),0)*($A37-$A36)/10000*$BY36</f>
        <v>0</v>
      </c>
      <c r="EZ36" s="175" t="n">
        <f aca="false">IF(EZ$2&lt;=$A36,IF(EZ$3&gt;=$A36,(EZ$4),0),0)*($A37-$A36)/10000*$BY36</f>
        <v>0</v>
      </c>
      <c r="FA36" s="175" t="n">
        <f aca="false">SUM(EX36:EZ36)</f>
        <v>0</v>
      </c>
      <c r="FB36" s="0"/>
      <c r="FC36" s="91" t="n">
        <f aca="false">$A36</f>
        <v>37591</v>
      </c>
      <c r="FD36" s="175" t="n">
        <f aca="false">IF(FD$2&lt;=$A36,IF(FD$3&gt;=$A36,(FD$4),0),0)*($A37-$A36)/10000*$BY36</f>
        <v>0</v>
      </c>
      <c r="FE36" s="175" t="n">
        <f aca="false">IF(FE$2&lt;=$A36,IF(FE$3&gt;=$A36,(FE$4),0),0)*($A37-$A36)/10000*$BY36</f>
        <v>0</v>
      </c>
      <c r="FF36" s="175" t="n">
        <f aca="false">SUM(FD36:FE36)</f>
        <v>0</v>
      </c>
      <c r="FH36" s="91" t="n">
        <f aca="false">$A36</f>
        <v>37591</v>
      </c>
      <c r="FI36" s="175" t="n">
        <f aca="false">IF(FI$2&lt;=$A36,IF(FI$3&gt;=$A36,(FI$4),0),0)*($A37-$A36)/10000*$BY36</f>
        <v>0</v>
      </c>
      <c r="FJ36" s="175" t="n">
        <f aca="false">IF(FJ$2&lt;=$A36,IF(FJ$3&gt;=$A36,(FJ$4),0),0)*($A37-$A36)/10000*$BY36</f>
        <v>0</v>
      </c>
      <c r="FK36" s="175" t="n">
        <f aca="false">SUM(FI36:FJ36)</f>
        <v>0</v>
      </c>
      <c r="FL36" s="0"/>
      <c r="FM36" s="91" t="n">
        <f aca="false">$A36</f>
        <v>37591</v>
      </c>
      <c r="FN36" s="175" t="n">
        <f aca="false">IF(FN$2&lt;=$A36,IF(FN$3&gt;=$A36,(FN$4),0),0)*($A37-$A36)/10000*$BY36</f>
        <v>0</v>
      </c>
      <c r="FO36" s="175" t="n">
        <f aca="false">IF(FO$2&lt;=$A36,IF(FO$3&gt;=$A36,(FO$4),0),0)*($A37-$A36)/10000*$BY36</f>
        <v>0</v>
      </c>
      <c r="FP36" s="175" t="n">
        <f aca="false">SUM(FN36:FO36)</f>
        <v>0</v>
      </c>
      <c r="FQ36" s="0"/>
      <c r="FR36" s="91" t="n">
        <f aca="false">$A36</f>
        <v>37591</v>
      </c>
      <c r="FS36" s="175" t="n">
        <f aca="false">IF(FS$2&lt;=$A36,IF(FS$3&gt;=$A36,(FS$4),0),0)*($A37-$A36)/10000*$BY36</f>
        <v>0</v>
      </c>
      <c r="FT36" s="175" t="n">
        <f aca="false">IF(FT$2&lt;=$A36,IF(FT$3&gt;=$A36,(FT$4),0),0)*($A37-$A36)/10000*$BY36</f>
        <v>0</v>
      </c>
      <c r="FU36" s="175" t="n">
        <f aca="false">SUM(FS36:FT36)</f>
        <v>0</v>
      </c>
      <c r="FV36" s="0"/>
      <c r="FW36" s="91" t="n">
        <f aca="false">$A36</f>
        <v>37591</v>
      </c>
      <c r="FX36" s="175" t="n">
        <f aca="false">IF(FX$2&lt;=$A36,IF(FX$3&gt;=$A36,(FX$4),0),0)*($A37-$A36)/10000*$BY36</f>
        <v>0</v>
      </c>
      <c r="FY36" s="175" t="n">
        <f aca="false">IF(FY$2&lt;=$A36,IF(FY$3&gt;=$A36,(FY$4),0),0)*($A37-$A36)/10000*$BY36</f>
        <v>0</v>
      </c>
      <c r="FZ36" s="175" t="n">
        <f aca="false">SUM(FX36:FY36)</f>
        <v>0</v>
      </c>
      <c r="GB36" s="91" t="n">
        <f aca="false">$A36</f>
        <v>37591</v>
      </c>
      <c r="GC36" s="175" t="n">
        <f aca="false">IF(GC$2&lt;=$A36,IF(GC$3&gt;=$A36,(GC$4),0),0)*($A37-$A36)/10000*$BY36</f>
        <v>0</v>
      </c>
      <c r="GD36" s="175" t="n">
        <f aca="false">IF(GD$2&lt;=$A36,IF(GD$3&gt;=$A36,(GD$4),0),0)*($A37-$A36)/10000*$BY36</f>
        <v>0</v>
      </c>
      <c r="GE36" s="175" t="n">
        <f aca="false">SUM(GC36:GD36)</f>
        <v>0</v>
      </c>
      <c r="GG36" s="208"/>
      <c r="GH36" s="209"/>
      <c r="GI36" s="210"/>
      <c r="GK36" s="0"/>
    </row>
    <row r="37" customFormat="false" ht="15" hidden="false" customHeight="true" outlineLevel="0" collapsed="false">
      <c r="A37" s="176" t="n">
        <v>37622</v>
      </c>
      <c r="B37" s="177" t="n">
        <f aca="false">p1!F46</f>
        <v>0</v>
      </c>
      <c r="C37" s="178" t="n">
        <f aca="false">+p1!C46</f>
        <v>0</v>
      </c>
      <c r="D37" s="179" t="n">
        <f aca="false">+p1!G46</f>
        <v>0</v>
      </c>
      <c r="E37" s="177" t="n">
        <f aca="false">p1!L46+DX37</f>
        <v>0</v>
      </c>
      <c r="F37" s="178" t="n">
        <f aca="false">p1!E46+CN37</f>
        <v>25.84</v>
      </c>
      <c r="G37" s="178" t="n">
        <f aca="false">p1!I46+p1!K46+CY37</f>
        <v>-10.82</v>
      </c>
      <c r="H37" s="178" t="n">
        <f aca="false">p1!D46+DN37</f>
        <v>0</v>
      </c>
      <c r="I37" s="178" t="n">
        <f aca="false">p1!J46+p1!AH46+DD37</f>
        <v>-1.87</v>
      </c>
      <c r="J37" s="178" t="n">
        <f aca="false">p1!N46+DG37</f>
        <v>5.8</v>
      </c>
      <c r="K37" s="178" t="n">
        <f aca="false">p1!M46+p1!H46+DS37</f>
        <v>0</v>
      </c>
      <c r="L37" s="180" t="n">
        <f aca="false">SUM(E37:K37)</f>
        <v>18.95</v>
      </c>
      <c r="M37" s="32"/>
      <c r="N37" s="177" t="n">
        <f aca="false">p1!P46+EJ37</f>
        <v>0</v>
      </c>
      <c r="O37" s="178" t="n">
        <f aca="false">p1!O46+EE37</f>
        <v>0</v>
      </c>
      <c r="P37" s="178" t="n">
        <f aca="false">p1!Q46+EO37</f>
        <v>-33.59</v>
      </c>
      <c r="Q37" s="178" t="n">
        <f aca="false">p1!AA46</f>
        <v>0</v>
      </c>
      <c r="R37" s="178" t="n">
        <f aca="false">p1!Y46</f>
        <v>0</v>
      </c>
      <c r="S37" s="178" t="n">
        <f aca="false">p1!Z46+EU37</f>
        <v>25.84</v>
      </c>
      <c r="T37" s="178" t="n">
        <f aca="false">p1!AC46+FA37</f>
        <v>0</v>
      </c>
      <c r="U37" s="178"/>
      <c r="V37" s="178" t="n">
        <f aca="false">p1!X46+FF37</f>
        <v>0</v>
      </c>
      <c r="W37" s="178"/>
      <c r="X37" s="178"/>
      <c r="Y37" s="178"/>
      <c r="Z37" s="178"/>
      <c r="AA37" s="178"/>
      <c r="AB37" s="178"/>
      <c r="AC37" s="178"/>
      <c r="AD37" s="179"/>
      <c r="AE37" s="210" t="n">
        <f aca="false">SUM(N37:AD37)</f>
        <v>-7.75</v>
      </c>
      <c r="AF37" s="32"/>
      <c r="AG37" s="180"/>
      <c r="AH37" s="18"/>
      <c r="AI37" s="180" t="n">
        <f aca="false">p1!AB46+BQ37</f>
        <v>0</v>
      </c>
      <c r="AJ37" s="32"/>
      <c r="AK37" s="182" t="n">
        <v>37622</v>
      </c>
      <c r="AL37" s="143"/>
      <c r="AM37" s="167" t="n">
        <f aca="false">+B37+C37+D37</f>
        <v>0</v>
      </c>
      <c r="AN37" s="211" t="n">
        <f aca="false">SUM(AM35:AM39)</f>
        <v>0</v>
      </c>
      <c r="AO37" s="167" t="n">
        <f aca="false">E37+F37+O37</f>
        <v>25.84</v>
      </c>
      <c r="AP37" s="211" t="n">
        <f aca="false">SUM(AO35:AO39)</f>
        <v>125.89</v>
      </c>
      <c r="AQ37" s="184" t="n">
        <f aca="false">+G37+H37+N37</f>
        <v>-10.82</v>
      </c>
      <c r="AR37" s="211" t="n">
        <f aca="false">SUM(AQ35:AQ39)</f>
        <v>-52.73</v>
      </c>
      <c r="AS37" s="185" t="n">
        <f aca="false">+I37+J37</f>
        <v>3.93</v>
      </c>
      <c r="AT37" s="211" t="n">
        <f aca="false">SUM(AS35:AS39)</f>
        <v>19.17</v>
      </c>
      <c r="AU37" s="167" t="n">
        <f aca="false">K37+P37</f>
        <v>-33.59</v>
      </c>
      <c r="AV37" s="211" t="n">
        <f aca="false">SUM(AU35:AU39)</f>
        <v>-163.66</v>
      </c>
      <c r="AW37" s="167" t="n">
        <f aca="false">AO37+AQ37+AS37+AU37</f>
        <v>-14.64</v>
      </c>
      <c r="AX37" s="211" t="n">
        <f aca="false">SUM(AW35:AW39)</f>
        <v>-71.33</v>
      </c>
      <c r="AY37" s="0"/>
      <c r="AZ37" s="149"/>
      <c r="BA37" s="169" t="n">
        <f aca="false">Q37+R37+S37</f>
        <v>25.84</v>
      </c>
      <c r="BB37" s="151"/>
      <c r="BC37" s="169" t="n">
        <f aca="false">T37+U37</f>
        <v>0</v>
      </c>
      <c r="BD37" s="187"/>
      <c r="BE37" s="169" t="n">
        <f aca="false">SUM(V37:Y37)</f>
        <v>0</v>
      </c>
      <c r="BF37" s="187"/>
      <c r="BG37" s="169" t="n">
        <f aca="false">SUM(AB37:AD37)</f>
        <v>0</v>
      </c>
      <c r="BH37" s="188"/>
      <c r="BI37" s="213"/>
      <c r="BJ37" s="214"/>
      <c r="BK37" s="171" t="n">
        <f aca="false">+AE37+L37</f>
        <v>11.2</v>
      </c>
      <c r="BL37" s="215" t="n">
        <f aca="false">SUM(BK35:BK39)</f>
        <v>54.56</v>
      </c>
      <c r="BM37" s="141" t="n">
        <f aca="false">+AT37+AV37</f>
        <v>-144.49</v>
      </c>
      <c r="BN37" s="141"/>
      <c r="BO37" s="141"/>
      <c r="BP37" s="172" t="n">
        <f aca="false">$A37</f>
        <v>37622</v>
      </c>
      <c r="BQ37" s="173" t="n">
        <f aca="false">SUM(BR37:BW37)</f>
        <v>0</v>
      </c>
      <c r="BR37" s="173"/>
      <c r="BS37" s="173"/>
      <c r="BT37" s="173"/>
      <c r="BU37" s="173"/>
      <c r="BV37" s="173"/>
      <c r="BW37" s="173"/>
      <c r="BY37" s="81" t="n">
        <f aca="false">m1!BK39</f>
        <v>0.832012083124855</v>
      </c>
      <c r="BZ37" s="174" t="n">
        <f aca="false">CN37+CY37+EU37+FF37+FA37+DD37+DN37+DS37+FP37+FU37+EE37+EJ37+EO37+DX37</f>
        <v>0</v>
      </c>
      <c r="CA37" s="175"/>
      <c r="CB37" s="175" t="n">
        <f aca="false">IF(CB$2&lt;=$A37,IF(CB$3&gt;=$A37,(CB$4),0),0)*($A38-$A37)/10000*$BY37</f>
        <v>0</v>
      </c>
      <c r="CC37" s="0"/>
      <c r="CD37" s="91" t="n">
        <f aca="false">$A37</f>
        <v>37622</v>
      </c>
      <c r="CE37" s="175" t="n">
        <f aca="false">IF(CE$2&lt;=$A37,IF(CE$3&gt;=$A37,(CE$4),0),0)*($A38-$A37)/10000*$BY37</f>
        <v>0</v>
      </c>
      <c r="CF37" s="175" t="n">
        <f aca="false">IF(CF$2&lt;=$A37,IF(CF$3&gt;=$A37,(CF$4),0),0)*($A38-$A37)/10000*$BY37</f>
        <v>0</v>
      </c>
      <c r="CG37" s="175" t="n">
        <f aca="false">IF(CG$2&lt;=$A37,IF(CG$3&gt;=$A37,(CG$4),0),0)*($A38-$A37)/10000*$BY37</f>
        <v>0</v>
      </c>
      <c r="CH37" s="175" t="n">
        <f aca="false">IF(CH$2&lt;=$A37,IF(CH$3&gt;=$A37,(CH$4),0),0)*($A38-$A37)/10000*$BY37</f>
        <v>0</v>
      </c>
      <c r="CI37" s="175" t="n">
        <f aca="false">IF(CI$2&lt;=$A37,IF(CI$3&gt;=$A37,(CI$4),0),0)*($A38-$A37)/10000*$BY37</f>
        <v>0</v>
      </c>
      <c r="CJ37" s="175" t="n">
        <f aca="false">IF(CJ$2&lt;=$A37,IF(CJ$3&gt;=$A37,(CJ$4),0),0)*($A38-$A37)/10000*$BY37</f>
        <v>0</v>
      </c>
      <c r="CK37" s="175" t="n">
        <f aca="false">IF(CK$2&lt;=$A37,IF(CK$3&gt;=$A37,(CK$4),0),0)*($A38-$A37)/10000*$BY37</f>
        <v>0</v>
      </c>
      <c r="CL37" s="175" t="n">
        <f aca="false">IF(CL$2&lt;=$A37,IF(CL$3&gt;=$A37,(CL$4),0),0)*($A38-$A37)/10000*$BY37</f>
        <v>0</v>
      </c>
      <c r="CM37" s="175" t="n">
        <f aca="false">IF(CM$2&lt;=$A37,IF(CM$3&gt;=$A37,(CM$4),0),0)*($A38-$A37)/10000*$BY37</f>
        <v>0</v>
      </c>
      <c r="CN37" s="175" t="n">
        <f aca="false">SUM(CE37:CM37)</f>
        <v>0</v>
      </c>
      <c r="CO37" s="0"/>
      <c r="CP37" s="91" t="n">
        <f aca="false">$A37</f>
        <v>37622</v>
      </c>
      <c r="CQ37" s="175" t="n">
        <f aca="false">IF(CQ$2&lt;=$A37,IF(CQ$3&gt;=$A37,(CQ$4),0),0)*($A38-$A37)/10000*$BY37</f>
        <v>0</v>
      </c>
      <c r="CR37" s="175" t="n">
        <f aca="false">IF(CR$2&lt;=$A37,IF(CR$3&gt;=$A37,(CR$4),0),0)*($A38-$A37)/10000*$BY37</f>
        <v>0</v>
      </c>
      <c r="CS37" s="175" t="n">
        <f aca="false">IF(CS$2&lt;=$A37,IF(CS$3&gt;=$A37,(CS$4),0),0)*($A38-$A37)/10000*$BY37</f>
        <v>0</v>
      </c>
      <c r="CT37" s="175" t="n">
        <f aca="false">IF(CT$2&lt;=$A37,IF(CT$3&gt;=$A37,(CT$4),0),0)*($A38-$A37)/10000*$BY37</f>
        <v>0</v>
      </c>
      <c r="CU37" s="175" t="n">
        <f aca="false">IF(CU$2&lt;=$A37,IF(CU$3&gt;=$A37,(CU$4),0),0)*($A38-$A37)/10000*$BY37</f>
        <v>0</v>
      </c>
      <c r="CV37" s="175" t="n">
        <f aca="false">IF(CV$2&lt;=$A37,IF(CV$3&gt;=$A37,(CV$4),0),0)*($A38-$A37)/10000*$BY37</f>
        <v>0</v>
      </c>
      <c r="CW37" s="175" t="n">
        <f aca="false">IF(CW$2&lt;=$A37,IF(CW$3&gt;=$A37,(CW$4),0),0)*($A38-$A37)/10000*$BY37</f>
        <v>0</v>
      </c>
      <c r="CX37" s="175" t="n">
        <f aca="false">IF(CX$2&lt;=$A37,IF(CX$3&gt;=$A37,(CX$4),0),0)*($A38-$A37)/10000*$BY37</f>
        <v>0</v>
      </c>
      <c r="CY37" s="175" t="n">
        <f aca="false">SUM(CQ37:CX37)</f>
        <v>0</v>
      </c>
      <c r="DA37" s="91" t="n">
        <f aca="false">$A37</f>
        <v>37622</v>
      </c>
      <c r="DB37" s="175" t="n">
        <f aca="false">IF(DB$2&lt;=$A37,IF(DB$3&gt;=$A37,(DB$4),0),0)*($A38-$A37)/10000*$BY37</f>
        <v>0</v>
      </c>
      <c r="DC37" s="175" t="n">
        <f aca="false">IF(DC$2&lt;=$A37,IF(DC$3&gt;=$A37,(DC$4),0),0)*($A38-$A37)/10000*$BY37</f>
        <v>0</v>
      </c>
      <c r="DD37" s="175" t="n">
        <f aca="false">SUM(DB37:DC37)</f>
        <v>0</v>
      </c>
      <c r="DE37" s="0"/>
      <c r="DF37" s="91" t="n">
        <f aca="false">$A37</f>
        <v>37622</v>
      </c>
      <c r="DG37" s="175" t="n">
        <f aca="false">IF(DG$2&lt;=$A37,IF(DG$3&gt;=$A37,(DG$4),0),0)*($A38-$A37)/10000*$BY37</f>
        <v>0</v>
      </c>
      <c r="DH37" s="175" t="n">
        <f aca="false">IF(DH$2&lt;=$A37,IF(DH$3&gt;=$A37,(DH$4),0),0)*($A38-$A37)/10000*$BY37</f>
        <v>0</v>
      </c>
      <c r="DI37" s="175" t="n">
        <f aca="false">SUM(DG37:DH37)</f>
        <v>0</v>
      </c>
      <c r="DK37" s="91" t="n">
        <f aca="false">$A37</f>
        <v>37622</v>
      </c>
      <c r="DL37" s="175" t="n">
        <f aca="false">IF(DL$2&lt;=$A37,IF(DL$3&gt;=$A37,(DL$4),0),0)*($A38-$A37)/10000*$BY37</f>
        <v>0</v>
      </c>
      <c r="DM37" s="175" t="n">
        <f aca="false">IF(DM$2&lt;=$A37,IF(DM$3&gt;=$A37,(DM$4),0),0)*($A38-$A37)/10000*$BY37</f>
        <v>0</v>
      </c>
      <c r="DN37" s="175" t="n">
        <f aca="false">SUM(DL37:DM37)</f>
        <v>0</v>
      </c>
      <c r="DO37" s="0"/>
      <c r="DP37" s="91" t="n">
        <f aca="false">$A37</f>
        <v>37622</v>
      </c>
      <c r="DQ37" s="175" t="n">
        <f aca="false">IF(DQ$2&lt;=$A37,IF(DQ$3&gt;=$A37,(DQ$4),0),0)*($A38-$A37)/10000*$BY37</f>
        <v>0</v>
      </c>
      <c r="DR37" s="175" t="n">
        <f aca="false">IF(DR$2&lt;=$A37,IF(DR$3&gt;=$A37,(DR$4),0),0)*($A38-$A37)/10000*$BY37</f>
        <v>0</v>
      </c>
      <c r="DS37" s="175" t="n">
        <f aca="false">SUM(DQ37:DR37)</f>
        <v>0</v>
      </c>
      <c r="DT37" s="175"/>
      <c r="DU37" s="91" t="n">
        <f aca="false">$A37</f>
        <v>37622</v>
      </c>
      <c r="DV37" s="175" t="n">
        <f aca="false">IF(DV$2&lt;=$A37,IF(DV$3&gt;=$A37,(DV$4),0),0)*($A38-$A37)/10000*$BY37</f>
        <v>0</v>
      </c>
      <c r="DW37" s="175" t="n">
        <f aca="false">IF(DW$2&lt;=$A37,IF(DW$3&gt;=$A37,(DW$4),0),0)*($A38-$A37)/10000*$BY37</f>
        <v>0</v>
      </c>
      <c r="DX37" s="175" t="n">
        <f aca="false">SUM(DV37:DW37)</f>
        <v>0</v>
      </c>
      <c r="DY37" s="175"/>
      <c r="DZ37" s="91" t="n">
        <f aca="false">$A37</f>
        <v>37622</v>
      </c>
      <c r="EA37" s="175" t="n">
        <f aca="false">IF(EA$2&lt;=$A37,IF(EA$3&gt;=$A37,(EA$4),0),0)*($A38-$A37)/10000*$BY37</f>
        <v>0</v>
      </c>
      <c r="EB37" s="175" t="n">
        <f aca="false">IF(EB$2&lt;=$A37,IF(EB$3&gt;=$A37,(EB$4),0),0)*($A38-$A37)/10000*$BY37</f>
        <v>0</v>
      </c>
      <c r="EC37" s="175" t="n">
        <f aca="false">IF(EC$2&lt;=$A37,IF(EC$3&gt;=$A37,(EC$4),0),0)*($A38-$A37)/10000*$BY37</f>
        <v>0</v>
      </c>
      <c r="ED37" s="175" t="n">
        <f aca="false">IF(ED$2&lt;=$A37,IF(ED$3&gt;=$A37,(ED$4),0),0)*($A38-$A37)/10000*$BY37</f>
        <v>0</v>
      </c>
      <c r="EE37" s="175" t="n">
        <f aca="false">SUM(EA37:ED37)</f>
        <v>0</v>
      </c>
      <c r="EF37" s="0"/>
      <c r="EG37" s="91" t="n">
        <f aca="false">$A37</f>
        <v>37622</v>
      </c>
      <c r="EH37" s="175" t="n">
        <f aca="false">IF(EH$2&lt;=$A37,IF(EH$3&gt;=$A37,(EH$4),0),0)*($A38-$A37)/10000*$BY37</f>
        <v>0</v>
      </c>
      <c r="EI37" s="175" t="n">
        <f aca="false">IF(EI$2&lt;=$A37,IF(EI$3&gt;=$A37,(EI$4),0),0)*($A38-$A37)/10000*$BY37</f>
        <v>0</v>
      </c>
      <c r="EJ37" s="175" t="n">
        <f aca="false">SUM(EH37:EI37)</f>
        <v>0</v>
      </c>
      <c r="EK37" s="0"/>
      <c r="EL37" s="91" t="n">
        <f aca="false">$A37</f>
        <v>37622</v>
      </c>
      <c r="EM37" s="175" t="n">
        <f aca="false">IF(EM$2&lt;=$A37,IF(EM$3&gt;=$A37,(EM$4),0),0)*($A38-$A37)/10000*$BY37</f>
        <v>0</v>
      </c>
      <c r="EN37" s="175" t="n">
        <f aca="false">IF(EN$2&lt;=$A37,IF(EN$3&gt;=$A37,(EN$4),0),0)*($A38-$A37)/10000*$BY37</f>
        <v>0</v>
      </c>
      <c r="EO37" s="175" t="n">
        <f aca="false">SUM(EM37:EN37)</f>
        <v>0</v>
      </c>
      <c r="EP37" s="175"/>
      <c r="EQ37" s="91" t="n">
        <f aca="false">$A37</f>
        <v>37622</v>
      </c>
      <c r="ER37" s="175" t="n">
        <f aca="false">IF(ER$2&lt;=$A37,IF(ER$3&gt;=$A37,(ER$4),0),0)*($A38-$A37)/10000*$BY37</f>
        <v>0</v>
      </c>
      <c r="ES37" s="175" t="n">
        <f aca="false">IF(ES$2&lt;=$A37,IF(ES$3&gt;=$A37,(ES$4),0),0)*($A38-$A37)/10000*$BY37</f>
        <v>0</v>
      </c>
      <c r="ET37" s="175" t="n">
        <f aca="false">IF(ET$2&lt;=$A37,IF(ET$3&gt;=$A37,(ET$4),0),0)*($A38-$A37)/10000*$BY37</f>
        <v>0</v>
      </c>
      <c r="EU37" s="175" t="n">
        <f aca="false">SUM(ER37:ET37)</f>
        <v>0</v>
      </c>
      <c r="EV37" s="0"/>
      <c r="EW37" s="91" t="n">
        <f aca="false">$A37</f>
        <v>37622</v>
      </c>
      <c r="EX37" s="175" t="n">
        <f aca="false">IF(EX$2&lt;=$A37,IF(EX$3&gt;=$A37,(EX$4),0),0)*($A38-$A37)/10000*$BY37</f>
        <v>0</v>
      </c>
      <c r="EY37" s="175" t="n">
        <f aca="false">IF(EY$2&lt;=$A37,IF(EY$3&gt;=$A37,(EY$4),0),0)*($A38-$A37)/10000*$BY37</f>
        <v>0</v>
      </c>
      <c r="EZ37" s="175" t="n">
        <f aca="false">IF(EZ$2&lt;=$A37,IF(EZ$3&gt;=$A37,(EZ$4),0),0)*($A38-$A37)/10000*$BY37</f>
        <v>0</v>
      </c>
      <c r="FA37" s="175" t="n">
        <f aca="false">SUM(EX37:EZ37)</f>
        <v>0</v>
      </c>
      <c r="FB37" s="0"/>
      <c r="FC37" s="91" t="n">
        <f aca="false">$A37</f>
        <v>37622</v>
      </c>
      <c r="FD37" s="175" t="n">
        <f aca="false">IF(FD$2&lt;=$A37,IF(FD$3&gt;=$A37,(FD$4),0),0)*($A38-$A37)/10000*$BY37</f>
        <v>0</v>
      </c>
      <c r="FE37" s="175" t="n">
        <f aca="false">IF(FE$2&lt;=$A37,IF(FE$3&gt;=$A37,(FE$4),0),0)*($A38-$A37)/10000*$BY37</f>
        <v>0</v>
      </c>
      <c r="FF37" s="175" t="n">
        <f aca="false">SUM(FD37:FE37)</f>
        <v>0</v>
      </c>
      <c r="FH37" s="91" t="n">
        <f aca="false">$A37</f>
        <v>37622</v>
      </c>
      <c r="FI37" s="175" t="n">
        <f aca="false">IF(FI$2&lt;=$A37,IF(FI$3&gt;=$A37,(FI$4),0),0)*($A38-$A37)/10000*$BY37</f>
        <v>0</v>
      </c>
      <c r="FJ37" s="175" t="n">
        <f aca="false">IF(FJ$2&lt;=$A37,IF(FJ$3&gt;=$A37,(FJ$4),0),0)*($A38-$A37)/10000*$BY37</f>
        <v>0</v>
      </c>
      <c r="FK37" s="175" t="n">
        <f aca="false">SUM(FI37:FJ37)</f>
        <v>0</v>
      </c>
      <c r="FL37" s="0"/>
      <c r="FM37" s="91" t="n">
        <f aca="false">$A37</f>
        <v>37622</v>
      </c>
      <c r="FN37" s="175" t="n">
        <f aca="false">IF(FN$2&lt;=$A37,IF(FN$3&gt;=$A37,(FN$4),0),0)*($A38-$A37)/10000*$BY37</f>
        <v>0</v>
      </c>
      <c r="FO37" s="175" t="n">
        <f aca="false">IF(FO$2&lt;=$A37,IF(FO$3&gt;=$A37,(FO$4),0),0)*($A38-$A37)/10000*$BY37</f>
        <v>0</v>
      </c>
      <c r="FP37" s="175" t="n">
        <f aca="false">SUM(FN37:FO37)</f>
        <v>0</v>
      </c>
      <c r="FQ37" s="0"/>
      <c r="FR37" s="91" t="n">
        <f aca="false">$A37</f>
        <v>37622</v>
      </c>
      <c r="FS37" s="175" t="n">
        <f aca="false">IF(FS$2&lt;=$A37,IF(FS$3&gt;=$A37,(FS$4),0),0)*($A38-$A37)/10000*$BY37</f>
        <v>0</v>
      </c>
      <c r="FT37" s="175" t="n">
        <f aca="false">IF(FT$2&lt;=$A37,IF(FT$3&gt;=$A37,(FT$4),0),0)*($A38-$A37)/10000*$BY37</f>
        <v>0</v>
      </c>
      <c r="FU37" s="175" t="n">
        <f aca="false">SUM(FS37:FT37)</f>
        <v>0</v>
      </c>
      <c r="FV37" s="0"/>
      <c r="FW37" s="91" t="n">
        <f aca="false">$A37</f>
        <v>37622</v>
      </c>
      <c r="FX37" s="175" t="n">
        <f aca="false">IF(FX$2&lt;=$A37,IF(FX$3&gt;=$A37,(FX$4),0),0)*($A38-$A37)/10000*$BY37</f>
        <v>0</v>
      </c>
      <c r="FY37" s="175" t="n">
        <f aca="false">IF(FY$2&lt;=$A37,IF(FY$3&gt;=$A37,(FY$4),0),0)*($A38-$A37)/10000*$BY37</f>
        <v>0</v>
      </c>
      <c r="FZ37" s="175" t="n">
        <f aca="false">SUM(FX37:FY37)</f>
        <v>0</v>
      </c>
      <c r="GB37" s="91" t="n">
        <f aca="false">$A37</f>
        <v>37622</v>
      </c>
      <c r="GC37" s="175" t="n">
        <f aca="false">IF(GC$2&lt;=$A37,IF(GC$3&gt;=$A37,(GC$4),0),0)*($A38-$A37)/10000*$BY37</f>
        <v>0</v>
      </c>
      <c r="GD37" s="175" t="n">
        <f aca="false">IF(GD$2&lt;=$A37,IF(GD$3&gt;=$A37,(GD$4),0),0)*($A38-$A37)/10000*$BY37</f>
        <v>0</v>
      </c>
      <c r="GE37" s="175" t="n">
        <f aca="false">SUM(GC37:GD37)</f>
        <v>0</v>
      </c>
      <c r="GG37" s="208"/>
      <c r="GH37" s="209"/>
      <c r="GI37" s="210"/>
      <c r="GK37" s="0"/>
    </row>
    <row r="38" customFormat="false" ht="15" hidden="false" customHeight="true" outlineLevel="0" collapsed="false">
      <c r="A38" s="176" t="n">
        <v>37653</v>
      </c>
      <c r="B38" s="177" t="n">
        <f aca="false">p1!F47</f>
        <v>0</v>
      </c>
      <c r="C38" s="178" t="n">
        <f aca="false">+p1!C47</f>
        <v>0</v>
      </c>
      <c r="D38" s="179" t="n">
        <f aca="false">+p1!G47</f>
        <v>0</v>
      </c>
      <c r="E38" s="177" t="n">
        <f aca="false">p1!L47+DX38</f>
        <v>0</v>
      </c>
      <c r="F38" s="178" t="n">
        <f aca="false">p1!E47+CN38</f>
        <v>23.2</v>
      </c>
      <c r="G38" s="178" t="n">
        <f aca="false">p1!I47+p1!K47+CY38</f>
        <v>-9.72</v>
      </c>
      <c r="H38" s="178" t="n">
        <f aca="false">p1!D47+DN38</f>
        <v>0</v>
      </c>
      <c r="I38" s="178" t="n">
        <f aca="false">p1!J47+p1!AH47+DD38</f>
        <v>-1.67</v>
      </c>
      <c r="J38" s="178" t="n">
        <f aca="false">p1!N47+DG38</f>
        <v>5.21</v>
      </c>
      <c r="K38" s="178" t="n">
        <f aca="false">p1!M47+p1!H47+DS38</f>
        <v>0</v>
      </c>
      <c r="L38" s="180" t="n">
        <f aca="false">SUM(E38:K38)</f>
        <v>17.02</v>
      </c>
      <c r="M38" s="32"/>
      <c r="N38" s="177" t="n">
        <f aca="false">p1!P47+EJ38</f>
        <v>0</v>
      </c>
      <c r="O38" s="178" t="n">
        <f aca="false">p1!O47+EE38</f>
        <v>0</v>
      </c>
      <c r="P38" s="178" t="n">
        <f aca="false">p1!Q47+EO38</f>
        <v>-30.16</v>
      </c>
      <c r="Q38" s="178" t="n">
        <f aca="false">p1!AA47</f>
        <v>0</v>
      </c>
      <c r="R38" s="178" t="n">
        <f aca="false">p1!Y47</f>
        <v>0</v>
      </c>
      <c r="S38" s="178" t="n">
        <f aca="false">p1!Z47+EU38</f>
        <v>23.2</v>
      </c>
      <c r="T38" s="178" t="n">
        <f aca="false">p1!AC47+FA38</f>
        <v>0</v>
      </c>
      <c r="U38" s="178"/>
      <c r="V38" s="178" t="n">
        <f aca="false">p1!X47+FF38</f>
        <v>0</v>
      </c>
      <c r="W38" s="178"/>
      <c r="X38" s="178"/>
      <c r="Y38" s="178"/>
      <c r="Z38" s="178"/>
      <c r="AA38" s="178"/>
      <c r="AB38" s="178"/>
      <c r="AC38" s="178"/>
      <c r="AD38" s="179"/>
      <c r="AE38" s="210" t="n">
        <f aca="false">SUM(N38:AD38)</f>
        <v>-6.96</v>
      </c>
      <c r="AF38" s="32"/>
      <c r="AG38" s="180"/>
      <c r="AH38" s="18"/>
      <c r="AI38" s="180" t="n">
        <f aca="false">p1!AB47+BQ38</f>
        <v>0</v>
      </c>
      <c r="AJ38" s="32"/>
      <c r="AK38" s="182" t="n">
        <v>37653</v>
      </c>
      <c r="AL38" s="143"/>
      <c r="AM38" s="167" t="n">
        <f aca="false">+B38+C38+D38</f>
        <v>0</v>
      </c>
      <c r="AN38" s="148"/>
      <c r="AO38" s="167" t="n">
        <f aca="false">E38+F38+O38</f>
        <v>23.2</v>
      </c>
      <c r="AP38" s="148"/>
      <c r="AQ38" s="184" t="n">
        <f aca="false">+G38+H38+N38</f>
        <v>-9.72</v>
      </c>
      <c r="AR38" s="148"/>
      <c r="AS38" s="185" t="n">
        <f aca="false">+I38+J38</f>
        <v>3.54</v>
      </c>
      <c r="AT38" s="148"/>
      <c r="AU38" s="167" t="n">
        <f aca="false">K38+P38</f>
        <v>-30.16</v>
      </c>
      <c r="AV38" s="148"/>
      <c r="AW38" s="167" t="n">
        <f aca="false">AO38+AQ38+AS38+AU38</f>
        <v>-13.14</v>
      </c>
      <c r="AX38" s="148"/>
      <c r="AY38" s="0"/>
      <c r="AZ38" s="149"/>
      <c r="BA38" s="169" t="n">
        <f aca="false">Q38+R38+S38</f>
        <v>23.2</v>
      </c>
      <c r="BB38" s="151"/>
      <c r="BC38" s="169" t="n">
        <f aca="false">T38+U38</f>
        <v>0</v>
      </c>
      <c r="BD38" s="151"/>
      <c r="BE38" s="169" t="n">
        <f aca="false">SUM(V38:Y38)</f>
        <v>0</v>
      </c>
      <c r="BF38" s="151"/>
      <c r="BG38" s="169" t="n">
        <f aca="false">SUM(AB38:AD38)</f>
        <v>0</v>
      </c>
      <c r="BH38" s="170"/>
      <c r="BI38" s="154"/>
      <c r="BJ38" s="56"/>
      <c r="BK38" s="171" t="n">
        <f aca="false">+AE38+L38</f>
        <v>10.06</v>
      </c>
      <c r="BL38" s="207"/>
      <c r="BM38" s="141" t="n">
        <f aca="false">+BM26+BM37</f>
        <v>-404.13</v>
      </c>
      <c r="BN38" s="32"/>
      <c r="BO38" s="32"/>
      <c r="BP38" s="172" t="n">
        <f aca="false">$A38</f>
        <v>37653</v>
      </c>
      <c r="BQ38" s="173" t="n">
        <f aca="false">SUM(BR38:BW38)</f>
        <v>0</v>
      </c>
      <c r="BR38" s="173"/>
      <c r="BS38" s="173"/>
      <c r="BT38" s="173"/>
      <c r="BU38" s="173"/>
      <c r="BV38" s="173"/>
      <c r="BW38" s="173"/>
      <c r="BY38" s="81" t="n">
        <f aca="false">m1!BK40</f>
        <v>0.82692553205453</v>
      </c>
      <c r="BZ38" s="174" t="n">
        <f aca="false">CN38+CY38+EU38+FF38+FA38+DD38+DN38+DS38+FP38+FU38+EE38+EJ38+EO38</f>
        <v>0</v>
      </c>
      <c r="CA38" s="175"/>
      <c r="CB38" s="175" t="n">
        <f aca="false">IF(CB$2&lt;=$A38,IF(CB$3&gt;=$A38,(CB$4),0),0)*($A39-$A38)/10000*$BY38</f>
        <v>0</v>
      </c>
      <c r="CC38" s="0"/>
      <c r="CD38" s="91" t="n">
        <f aca="false">$A38</f>
        <v>37653</v>
      </c>
      <c r="CE38" s="175" t="n">
        <f aca="false">IF(CE$2&lt;=$A38,IF(CE$3&gt;=$A38,(CE$4),0),0)*($A39-$A38)/10000*$BY38</f>
        <v>0</v>
      </c>
      <c r="CF38" s="175" t="n">
        <f aca="false">IF(CF$2&lt;=$A38,IF(CF$3&gt;=$A38,(CF$4),0),0)*($A39-$A38)/10000*$BY38</f>
        <v>0</v>
      </c>
      <c r="CG38" s="175" t="n">
        <f aca="false">IF(CG$2&lt;=$A38,IF(CG$3&gt;=$A38,(CG$4),0),0)*($A39-$A38)/10000*$BY38</f>
        <v>0</v>
      </c>
      <c r="CH38" s="175" t="n">
        <f aca="false">IF(CH$2&lt;=$A38,IF(CH$3&gt;=$A38,(CH$4),0),0)*($A39-$A38)/10000*$BY38</f>
        <v>0</v>
      </c>
      <c r="CI38" s="175" t="n">
        <f aca="false">IF(CI$2&lt;=$A38,IF(CI$3&gt;=$A38,(CI$4),0),0)*($A39-$A38)/10000*$BY38</f>
        <v>0</v>
      </c>
      <c r="CJ38" s="175" t="n">
        <f aca="false">IF(CJ$2&lt;=$A38,IF(CJ$3&gt;=$A38,(CJ$4),0),0)*($A39-$A38)/10000*$BY38</f>
        <v>0</v>
      </c>
      <c r="CK38" s="175" t="n">
        <f aca="false">IF(CK$2&lt;=$A38,IF(CK$3&gt;=$A38,(CK$4),0),0)*($A39-$A38)/10000*$BY38</f>
        <v>0</v>
      </c>
      <c r="CL38" s="175" t="n">
        <f aca="false">IF(CL$2&lt;=$A38,IF(CL$3&gt;=$A38,(CL$4),0),0)*($A39-$A38)/10000*$BY38</f>
        <v>0</v>
      </c>
      <c r="CM38" s="175" t="n">
        <f aca="false">IF(CM$2&lt;=$A38,IF(CM$3&gt;=$A38,(CM$4),0),0)*($A39-$A38)/10000*$BY38</f>
        <v>0</v>
      </c>
      <c r="CN38" s="175" t="n">
        <f aca="false">SUM(CE38:CM38)</f>
        <v>0</v>
      </c>
      <c r="CO38" s="0"/>
      <c r="CP38" s="91" t="n">
        <f aca="false">$A38</f>
        <v>37653</v>
      </c>
      <c r="CQ38" s="175" t="n">
        <f aca="false">IF(CQ$2&lt;=$A38,IF(CQ$3&gt;=$A38,(CQ$4),0),0)*($A39-$A38)/10000*$BY38</f>
        <v>0</v>
      </c>
      <c r="CR38" s="175" t="n">
        <f aca="false">IF(CR$2&lt;=$A38,IF(CR$3&gt;=$A38,(CR$4),0),0)*($A39-$A38)/10000*$BY38</f>
        <v>0</v>
      </c>
      <c r="CS38" s="175" t="n">
        <f aca="false">IF(CS$2&lt;=$A38,IF(CS$3&gt;=$A38,(CS$4),0),0)*($A39-$A38)/10000*$BY38</f>
        <v>0</v>
      </c>
      <c r="CT38" s="175" t="n">
        <f aca="false">IF(CT$2&lt;=$A38,IF(CT$3&gt;=$A38,(CT$4),0),0)*($A39-$A38)/10000*$BY38</f>
        <v>0</v>
      </c>
      <c r="CU38" s="175" t="n">
        <f aca="false">IF(CU$2&lt;=$A38,IF(CU$3&gt;=$A38,(CU$4),0),0)*($A39-$A38)/10000*$BY38</f>
        <v>0</v>
      </c>
      <c r="CV38" s="175" t="n">
        <f aca="false">IF(CV$2&lt;=$A38,IF(CV$3&gt;=$A38,(CV$4),0),0)*($A39-$A38)/10000*$BY38</f>
        <v>0</v>
      </c>
      <c r="CW38" s="175" t="n">
        <f aca="false">IF(CW$2&lt;=$A38,IF(CW$3&gt;=$A38,(CW$4),0),0)*($A39-$A38)/10000*$BY38</f>
        <v>0</v>
      </c>
      <c r="CX38" s="175" t="n">
        <f aca="false">IF(CX$2&lt;=$A38,IF(CX$3&gt;=$A38,(CX$4),0),0)*($A39-$A38)/10000*$BY38</f>
        <v>0</v>
      </c>
      <c r="CY38" s="175" t="n">
        <f aca="false">SUM(CQ38:CX38)</f>
        <v>0</v>
      </c>
      <c r="DA38" s="91" t="n">
        <f aca="false">$A38</f>
        <v>37653</v>
      </c>
      <c r="DB38" s="175" t="n">
        <f aca="false">IF(DB$2&lt;=$A38,IF(DB$3&gt;=$A38,(DB$4),0),0)*($A39-$A38)/10000*$BY38</f>
        <v>0</v>
      </c>
      <c r="DC38" s="175" t="n">
        <f aca="false">IF(DC$2&lt;=$A38,IF(DC$3&gt;=$A38,(DC$4),0),0)*($A39-$A38)/10000*$BY38</f>
        <v>0</v>
      </c>
      <c r="DD38" s="175" t="n">
        <f aca="false">SUM(DB38:DC38)</f>
        <v>0</v>
      </c>
      <c r="DE38" s="0"/>
      <c r="DF38" s="91" t="n">
        <f aca="false">$A38</f>
        <v>37653</v>
      </c>
      <c r="DG38" s="175" t="n">
        <f aca="false">IF(DG$2&lt;=$A38,IF(DG$3&gt;=$A38,(DG$4),0),0)*($A39-$A38)/10000*$BY38</f>
        <v>0</v>
      </c>
      <c r="DH38" s="175" t="n">
        <f aca="false">IF(DH$2&lt;=$A38,IF(DH$3&gt;=$A38,(DH$4),0),0)*($A39-$A38)/10000*$BY38</f>
        <v>0</v>
      </c>
      <c r="DI38" s="175" t="n">
        <f aca="false">SUM(DG38:DH38)</f>
        <v>0</v>
      </c>
      <c r="DK38" s="91" t="n">
        <f aca="false">$A38</f>
        <v>37653</v>
      </c>
      <c r="DL38" s="175" t="n">
        <f aca="false">IF(DL$2&lt;=$A38,IF(DL$3&gt;=$A38,(DL$4),0),0)*($A39-$A38)/10000*$BY38</f>
        <v>0</v>
      </c>
      <c r="DM38" s="175" t="n">
        <f aca="false">IF(DM$2&lt;=$A38,IF(DM$3&gt;=$A38,(DM$4),0),0)*($A39-$A38)/10000*$BY38</f>
        <v>0</v>
      </c>
      <c r="DN38" s="175" t="n">
        <f aca="false">SUM(DL38:DM38)</f>
        <v>0</v>
      </c>
      <c r="DO38" s="0"/>
      <c r="DP38" s="91" t="n">
        <f aca="false">$A38</f>
        <v>37653</v>
      </c>
      <c r="DQ38" s="175" t="n">
        <f aca="false">IF(DQ$2&lt;=$A38,IF(DQ$3&gt;=$A38,(DQ$4),0),0)*($A39-$A38)/10000*$BY38</f>
        <v>0</v>
      </c>
      <c r="DR38" s="175" t="n">
        <f aca="false">IF(DR$2&lt;=$A38,IF(DR$3&gt;=$A38,(DR$4),0),0)*($A39-$A38)/10000*$BY38</f>
        <v>0</v>
      </c>
      <c r="DS38" s="175" t="n">
        <f aca="false">SUM(DQ38:DR38)</f>
        <v>0</v>
      </c>
      <c r="DT38" s="175"/>
      <c r="DU38" s="91" t="n">
        <f aca="false">$A38</f>
        <v>37653</v>
      </c>
      <c r="DV38" s="175" t="n">
        <f aca="false">IF(DV$2&lt;=$A38,IF(DV$3&gt;=$A38,(DV$4),0),0)*($A39-$A38)/10000*$BY38</f>
        <v>0</v>
      </c>
      <c r="DW38" s="175" t="n">
        <f aca="false">IF(DW$2&lt;=$A38,IF(DW$3&gt;=$A38,(DW$4),0),0)*($A39-$A38)/10000*$BY38</f>
        <v>0</v>
      </c>
      <c r="DX38" s="175" t="n">
        <f aca="false">SUM(DV38:DW38)</f>
        <v>0</v>
      </c>
      <c r="DY38" s="175"/>
      <c r="DZ38" s="91" t="n">
        <f aca="false">$A38</f>
        <v>37653</v>
      </c>
      <c r="EA38" s="175" t="n">
        <f aca="false">IF(EA$2&lt;=$A38,IF(EA$3&gt;=$A38,(EA$4),0),0)*($A39-$A38)/10000*$BY38</f>
        <v>0</v>
      </c>
      <c r="EB38" s="175" t="n">
        <f aca="false">IF(EB$2&lt;=$A38,IF(EB$3&gt;=$A38,(EB$4),0),0)*($A39-$A38)/10000*$BY38</f>
        <v>0</v>
      </c>
      <c r="EC38" s="175" t="n">
        <f aca="false">IF(EC$2&lt;=$A38,IF(EC$3&gt;=$A38,(EC$4),0),0)*($A39-$A38)/10000*$BY38</f>
        <v>0</v>
      </c>
      <c r="ED38" s="175" t="n">
        <f aca="false">IF(ED$2&lt;=$A38,IF(ED$3&gt;=$A38,(ED$4),0),0)*($A39-$A38)/10000*$BY38</f>
        <v>0</v>
      </c>
      <c r="EE38" s="175" t="n">
        <f aca="false">SUM(EA38:ED38)</f>
        <v>0</v>
      </c>
      <c r="EF38" s="0"/>
      <c r="EG38" s="91" t="n">
        <f aca="false">$A38</f>
        <v>37653</v>
      </c>
      <c r="EH38" s="175" t="n">
        <f aca="false">IF(EH$2&lt;=$A38,IF(EH$3&gt;=$A38,(EH$4),0),0)*($A39-$A38)/10000*$BY38</f>
        <v>0</v>
      </c>
      <c r="EI38" s="175" t="n">
        <f aca="false">IF(EI$2&lt;=$A38,IF(EI$3&gt;=$A38,(EI$4),0),0)*($A39-$A38)/10000*$BY38</f>
        <v>0</v>
      </c>
      <c r="EJ38" s="175" t="n">
        <f aca="false">SUM(EH38:EI38)</f>
        <v>0</v>
      </c>
      <c r="EK38" s="0"/>
      <c r="EL38" s="91" t="n">
        <f aca="false">$A38</f>
        <v>37653</v>
      </c>
      <c r="EM38" s="175" t="n">
        <f aca="false">IF(EM$2&lt;=$A38,IF(EM$3&gt;=$A38,(EM$4),0),0)*($A39-$A38)/10000*$BY38</f>
        <v>0</v>
      </c>
      <c r="EN38" s="175" t="n">
        <f aca="false">IF(EN$2&lt;=$A38,IF(EN$3&gt;=$A38,(EN$4),0),0)*($A39-$A38)/10000*$BY38</f>
        <v>0</v>
      </c>
      <c r="EO38" s="175" t="n">
        <f aca="false">SUM(EM38:EN38)</f>
        <v>0</v>
      </c>
      <c r="EP38" s="175"/>
      <c r="EQ38" s="91" t="n">
        <f aca="false">$A38</f>
        <v>37653</v>
      </c>
      <c r="ER38" s="175" t="n">
        <f aca="false">IF(ER$2&lt;=$A38,IF(ER$3&gt;=$A38,(ER$4),0),0)*($A39-$A38)/10000*$BY38</f>
        <v>0</v>
      </c>
      <c r="ES38" s="175" t="n">
        <f aca="false">IF(ES$2&lt;=$A38,IF(ES$3&gt;=$A38,(ES$4),0),0)*($A39-$A38)/10000*$BY38</f>
        <v>0</v>
      </c>
      <c r="ET38" s="175" t="n">
        <f aca="false">IF(ET$2&lt;=$A38,IF(ET$3&gt;=$A38,(ET$4),0),0)*($A39-$A38)/10000*$BY38</f>
        <v>0</v>
      </c>
      <c r="EU38" s="175" t="n">
        <f aca="false">SUM(ER38:ET38)</f>
        <v>0</v>
      </c>
      <c r="EV38" s="0"/>
      <c r="EW38" s="91" t="n">
        <f aca="false">$A38</f>
        <v>37653</v>
      </c>
      <c r="EX38" s="175" t="n">
        <f aca="false">IF(EX$2&lt;=$A38,IF(EX$3&gt;=$A38,(EX$4),0),0)*($A39-$A38)/10000*$BY38</f>
        <v>0</v>
      </c>
      <c r="EY38" s="175" t="n">
        <f aca="false">IF(EY$2&lt;=$A38,IF(EY$3&gt;=$A38,(EY$4),0),0)*($A39-$A38)/10000*$BY38</f>
        <v>0</v>
      </c>
      <c r="EZ38" s="175" t="n">
        <f aca="false">IF(EZ$2&lt;=$A38,IF(EZ$3&gt;=$A38,(EZ$4),0),0)*($A39-$A38)/10000*$BY38</f>
        <v>0</v>
      </c>
      <c r="FA38" s="175" t="n">
        <f aca="false">SUM(EX38:EZ38)</f>
        <v>0</v>
      </c>
      <c r="FB38" s="0"/>
      <c r="FC38" s="91" t="n">
        <f aca="false">$A38</f>
        <v>37653</v>
      </c>
      <c r="FD38" s="175" t="n">
        <f aca="false">IF(FD$2&lt;=$A38,IF(FD$3&gt;=$A38,(FD$4),0),0)*($A39-$A38)/10000*$BY38</f>
        <v>0</v>
      </c>
      <c r="FE38" s="175" t="n">
        <f aca="false">IF(FE$2&lt;=$A38,IF(FE$3&gt;=$A38,(FE$4),0),0)*($A39-$A38)/10000*$BY38</f>
        <v>0</v>
      </c>
      <c r="FF38" s="175" t="n">
        <f aca="false">SUM(FD38:FE38)</f>
        <v>0</v>
      </c>
      <c r="FH38" s="91" t="n">
        <f aca="false">$A38</f>
        <v>37653</v>
      </c>
      <c r="FI38" s="175" t="n">
        <f aca="false">IF(FI$2&lt;=$A38,IF(FI$3&gt;=$A38,(FI$4),0),0)*($A39-$A38)/10000*$BY38</f>
        <v>0</v>
      </c>
      <c r="FJ38" s="175" t="n">
        <f aca="false">IF(FJ$2&lt;=$A38,IF(FJ$3&gt;=$A38,(FJ$4),0),0)*($A39-$A38)/10000*$BY38</f>
        <v>0</v>
      </c>
      <c r="FK38" s="175" t="n">
        <f aca="false">SUM(FI38:FJ38)</f>
        <v>0</v>
      </c>
      <c r="FL38" s="0"/>
      <c r="FM38" s="91" t="n">
        <f aca="false">$A38</f>
        <v>37653</v>
      </c>
      <c r="FN38" s="175" t="n">
        <f aca="false">IF(FN$2&lt;=$A38,IF(FN$3&gt;=$A38,(FN$4),0),0)*($A39-$A38)/10000*$BY38</f>
        <v>0</v>
      </c>
      <c r="FO38" s="175" t="n">
        <f aca="false">IF(FO$2&lt;=$A38,IF(FO$3&gt;=$A38,(FO$4),0),0)*($A39-$A38)/10000*$BY38</f>
        <v>0</v>
      </c>
      <c r="FP38" s="175" t="n">
        <f aca="false">SUM(FN38:FO38)</f>
        <v>0</v>
      </c>
      <c r="FQ38" s="0"/>
      <c r="FR38" s="91" t="n">
        <f aca="false">$A38</f>
        <v>37653</v>
      </c>
      <c r="FS38" s="175" t="n">
        <f aca="false">IF(FS$2&lt;=$A38,IF(FS$3&gt;=$A38,(FS$4),0),0)*($A39-$A38)/10000*$BY38</f>
        <v>0</v>
      </c>
      <c r="FT38" s="175" t="n">
        <f aca="false">IF(FT$2&lt;=$A38,IF(FT$3&gt;=$A38,(FT$4),0),0)*($A39-$A38)/10000*$BY38</f>
        <v>0</v>
      </c>
      <c r="FU38" s="175" t="n">
        <f aca="false">SUM(FS38:FT38)</f>
        <v>0</v>
      </c>
      <c r="FV38" s="0"/>
      <c r="FW38" s="91" t="n">
        <f aca="false">$A38</f>
        <v>37653</v>
      </c>
      <c r="FX38" s="175" t="n">
        <f aca="false">IF(FX$2&lt;=$A38,IF(FX$3&gt;=$A38,(FX$4),0),0)*($A39-$A38)/10000*$BY38</f>
        <v>0</v>
      </c>
      <c r="FY38" s="175" t="n">
        <f aca="false">IF(FY$2&lt;=$A38,IF(FY$3&gt;=$A38,(FY$4),0),0)*($A39-$A38)/10000*$BY38</f>
        <v>0</v>
      </c>
      <c r="FZ38" s="175" t="n">
        <f aca="false">SUM(FX38:FY38)</f>
        <v>0</v>
      </c>
      <c r="GB38" s="91" t="n">
        <f aca="false">$A38</f>
        <v>37653</v>
      </c>
      <c r="GC38" s="175" t="n">
        <f aca="false">IF(GC$2&lt;=$A38,IF(GC$3&gt;=$A38,(GC$4),0),0)*($A39-$A38)/10000*$BY38</f>
        <v>0</v>
      </c>
      <c r="GD38" s="175" t="n">
        <f aca="false">IF(GD$2&lt;=$A38,IF(GD$3&gt;=$A38,(GD$4),0),0)*($A39-$A38)/10000*$BY38</f>
        <v>0</v>
      </c>
      <c r="GE38" s="175" t="n">
        <f aca="false">SUM(GC38:GD38)</f>
        <v>0</v>
      </c>
      <c r="GG38" s="208"/>
      <c r="GH38" s="209"/>
      <c r="GI38" s="210"/>
      <c r="GK38" s="0"/>
    </row>
    <row r="39" customFormat="false" ht="15" hidden="false" customHeight="true" outlineLevel="0" collapsed="false">
      <c r="A39" s="176" t="n">
        <v>37681</v>
      </c>
      <c r="B39" s="177" t="n">
        <f aca="false">p1!F48</f>
        <v>0</v>
      </c>
      <c r="C39" s="178" t="n">
        <f aca="false">+p1!C48</f>
        <v>0</v>
      </c>
      <c r="D39" s="179" t="n">
        <f aca="false">+p1!G48</f>
        <v>0</v>
      </c>
      <c r="E39" s="177" t="n">
        <f aca="false">p1!L48+DX39</f>
        <v>0</v>
      </c>
      <c r="F39" s="178" t="n">
        <f aca="false">p1!E48+CN39</f>
        <v>25.54</v>
      </c>
      <c r="G39" s="178" t="n">
        <f aca="false">p1!I48+p1!K48+CY39</f>
        <v>-10.7</v>
      </c>
      <c r="H39" s="178" t="n">
        <f aca="false">p1!D48+DN39</f>
        <v>0</v>
      </c>
      <c r="I39" s="178" t="n">
        <f aca="false">p1!J48+p1!AH48+DD39</f>
        <v>-1.85</v>
      </c>
      <c r="J39" s="178" t="n">
        <f aca="false">p1!N48+DG39</f>
        <v>5.74</v>
      </c>
      <c r="K39" s="178" t="n">
        <f aca="false">p1!M48+p1!H48+DS39</f>
        <v>0</v>
      </c>
      <c r="L39" s="180" t="n">
        <f aca="false">SUM(E39:K39)</f>
        <v>18.73</v>
      </c>
      <c r="M39" s="32"/>
      <c r="N39" s="177" t="n">
        <f aca="false">p1!P48+EJ39</f>
        <v>0</v>
      </c>
      <c r="O39" s="178" t="n">
        <f aca="false">p1!O48+EE39</f>
        <v>0</v>
      </c>
      <c r="P39" s="178" t="n">
        <f aca="false">p1!Q48+EO39</f>
        <v>-33.21</v>
      </c>
      <c r="Q39" s="178" t="n">
        <f aca="false">p1!AA48</f>
        <v>0</v>
      </c>
      <c r="R39" s="178" t="n">
        <f aca="false">p1!Y48</f>
        <v>0</v>
      </c>
      <c r="S39" s="178" t="n">
        <f aca="false">p1!Z48+EU39</f>
        <v>25.54</v>
      </c>
      <c r="T39" s="178" t="n">
        <f aca="false">p1!AC48+FA39</f>
        <v>0</v>
      </c>
      <c r="U39" s="178"/>
      <c r="V39" s="178" t="n">
        <f aca="false">p1!X48+FF39</f>
        <v>0</v>
      </c>
      <c r="W39" s="178"/>
      <c r="X39" s="178"/>
      <c r="Y39" s="178"/>
      <c r="Z39" s="178"/>
      <c r="AA39" s="178"/>
      <c r="AB39" s="178"/>
      <c r="AC39" s="178"/>
      <c r="AD39" s="179"/>
      <c r="AE39" s="210" t="n">
        <f aca="false">SUM(N39:AD39)</f>
        <v>-7.67</v>
      </c>
      <c r="AF39" s="32"/>
      <c r="AG39" s="180"/>
      <c r="AH39" s="18"/>
      <c r="AI39" s="180" t="n">
        <f aca="false">p1!AB48+BQ39</f>
        <v>0</v>
      </c>
      <c r="AJ39" s="32"/>
      <c r="AK39" s="182" t="n">
        <v>37681</v>
      </c>
      <c r="AL39" s="143"/>
      <c r="AM39" s="167" t="n">
        <f aca="false">+B39+C39+D39</f>
        <v>0</v>
      </c>
      <c r="AN39" s="148"/>
      <c r="AO39" s="167" t="n">
        <f aca="false">E39+F39+O39</f>
        <v>25.54</v>
      </c>
      <c r="AP39" s="148"/>
      <c r="AQ39" s="184" t="n">
        <f aca="false">+G39+H39+N39</f>
        <v>-10.7</v>
      </c>
      <c r="AR39" s="148"/>
      <c r="AS39" s="185" t="n">
        <f aca="false">+I39+J39</f>
        <v>3.89</v>
      </c>
      <c r="AT39" s="148"/>
      <c r="AU39" s="167" t="n">
        <f aca="false">K39+P39</f>
        <v>-33.21</v>
      </c>
      <c r="AV39" s="148"/>
      <c r="AW39" s="167" t="n">
        <f aca="false">AO39+AQ39+AS39+AU39</f>
        <v>-14.48</v>
      </c>
      <c r="AX39" s="148"/>
      <c r="AY39" s="0"/>
      <c r="AZ39" s="149"/>
      <c r="BA39" s="169" t="n">
        <f aca="false">Q39+R39+S39</f>
        <v>25.54</v>
      </c>
      <c r="BB39" s="151"/>
      <c r="BC39" s="169" t="n">
        <f aca="false">T39+U39</f>
        <v>0</v>
      </c>
      <c r="BD39" s="151"/>
      <c r="BE39" s="169" t="n">
        <f aca="false">SUM(V39:Y39)</f>
        <v>0</v>
      </c>
      <c r="BF39" s="151"/>
      <c r="BG39" s="169" t="n">
        <f aca="false">SUM(AB39:AD39)</f>
        <v>0</v>
      </c>
      <c r="BH39" s="170"/>
      <c r="BI39" s="154"/>
      <c r="BJ39" s="56"/>
      <c r="BK39" s="171" t="n">
        <f aca="false">+AE39+L39</f>
        <v>11.06</v>
      </c>
      <c r="BL39" s="207"/>
      <c r="BM39" s="32"/>
      <c r="BN39" s="32"/>
      <c r="BO39" s="32"/>
      <c r="BP39" s="172" t="n">
        <f aca="false">$A39</f>
        <v>37681</v>
      </c>
      <c r="BQ39" s="173" t="n">
        <f aca="false">SUM(BR39:BW39)</f>
        <v>0</v>
      </c>
      <c r="BR39" s="173"/>
      <c r="BS39" s="173"/>
      <c r="BT39" s="173"/>
      <c r="BU39" s="173"/>
      <c r="BV39" s="173"/>
      <c r="BW39" s="173"/>
      <c r="BY39" s="81" t="n">
        <f aca="false">m1!BK41</f>
        <v>0.822356972766962</v>
      </c>
      <c r="BZ39" s="174" t="n">
        <f aca="false">CN39+CY39+EU39+FF39+FA39+DD39+DN39+DS39+FP39+FU39+EE39+EJ39+EO39</f>
        <v>0</v>
      </c>
      <c r="CA39" s="175"/>
      <c r="CB39" s="175" t="n">
        <f aca="false">IF(CB$2&lt;=$A39,IF(CB$3&gt;=$A39,(CB$4),0),0)*($A40-$A39)/10000*$BY39</f>
        <v>0</v>
      </c>
      <c r="CC39" s="0"/>
      <c r="CD39" s="91" t="n">
        <f aca="false">$A39</f>
        <v>37681</v>
      </c>
      <c r="CE39" s="175" t="n">
        <f aca="false">IF(CE$2&lt;=$A39,IF(CE$3&gt;=$A39,(CE$4),0),0)*($A40-$A39)/10000*$BY39</f>
        <v>0</v>
      </c>
      <c r="CF39" s="175" t="n">
        <f aca="false">IF(CF$2&lt;=$A39,IF(CF$3&gt;=$A39,(CF$4),0),0)*($A40-$A39)/10000*$BY39</f>
        <v>0</v>
      </c>
      <c r="CG39" s="175" t="n">
        <f aca="false">IF(CG$2&lt;=$A39,IF(CG$3&gt;=$A39,(CG$4),0),0)*($A40-$A39)/10000*$BY39</f>
        <v>0</v>
      </c>
      <c r="CH39" s="175" t="n">
        <f aca="false">IF(CH$2&lt;=$A39,IF(CH$3&gt;=$A39,(CH$4),0),0)*($A40-$A39)/10000*$BY39</f>
        <v>0</v>
      </c>
      <c r="CI39" s="175" t="n">
        <f aca="false">IF(CI$2&lt;=$A39,IF(CI$3&gt;=$A39,(CI$4),0),0)*($A40-$A39)/10000*$BY39</f>
        <v>0</v>
      </c>
      <c r="CJ39" s="175" t="n">
        <f aca="false">IF(CJ$2&lt;=$A39,IF(CJ$3&gt;=$A39,(CJ$4),0),0)*($A40-$A39)/10000*$BY39</f>
        <v>0</v>
      </c>
      <c r="CK39" s="175" t="n">
        <f aca="false">IF(CK$2&lt;=$A39,IF(CK$3&gt;=$A39,(CK$4),0),0)*($A40-$A39)/10000*$BY39</f>
        <v>0</v>
      </c>
      <c r="CL39" s="175" t="n">
        <f aca="false">IF(CL$2&lt;=$A39,IF(CL$3&gt;=$A39,(CL$4),0),0)*($A40-$A39)/10000*$BY39</f>
        <v>0</v>
      </c>
      <c r="CM39" s="175" t="n">
        <f aca="false">IF(CM$2&lt;=$A39,IF(CM$3&gt;=$A39,(CM$4),0),0)*($A40-$A39)/10000*$BY39</f>
        <v>0</v>
      </c>
      <c r="CN39" s="175" t="n">
        <f aca="false">SUM(CE39:CM39)</f>
        <v>0</v>
      </c>
      <c r="CO39" s="0"/>
      <c r="CP39" s="91" t="n">
        <f aca="false">$A39</f>
        <v>37681</v>
      </c>
      <c r="CQ39" s="175" t="n">
        <f aca="false">IF(CQ$2&lt;=$A39,IF(CQ$3&gt;=$A39,(CQ$4),0),0)*($A40-$A39)/10000*$BY39</f>
        <v>0</v>
      </c>
      <c r="CR39" s="175" t="n">
        <f aca="false">IF(CR$2&lt;=$A39,IF(CR$3&gt;=$A39,(CR$4),0),0)*($A40-$A39)/10000*$BY39</f>
        <v>0</v>
      </c>
      <c r="CS39" s="175" t="n">
        <f aca="false">IF(CS$2&lt;=$A39,IF(CS$3&gt;=$A39,(CS$4),0),0)*($A40-$A39)/10000*$BY39</f>
        <v>0</v>
      </c>
      <c r="CT39" s="175" t="n">
        <f aca="false">IF(CT$2&lt;=$A39,IF(CT$3&gt;=$A39,(CT$4),0),0)*($A40-$A39)/10000*$BY39</f>
        <v>0</v>
      </c>
      <c r="CU39" s="175" t="n">
        <f aca="false">IF(CU$2&lt;=$A39,IF(CU$3&gt;=$A39,(CU$4),0),0)*($A40-$A39)/10000*$BY39</f>
        <v>0</v>
      </c>
      <c r="CV39" s="175" t="n">
        <f aca="false">IF(CV$2&lt;=$A39,IF(CV$3&gt;=$A39,(CV$4),0),0)*($A40-$A39)/10000*$BY39</f>
        <v>0</v>
      </c>
      <c r="CW39" s="175" t="n">
        <f aca="false">IF(CW$2&lt;=$A39,IF(CW$3&gt;=$A39,(CW$4),0),0)*($A40-$A39)/10000*$BY39</f>
        <v>0</v>
      </c>
      <c r="CX39" s="175" t="n">
        <f aca="false">IF(CX$2&lt;=$A39,IF(CX$3&gt;=$A39,(CX$4),0),0)*($A40-$A39)/10000*$BY39</f>
        <v>0</v>
      </c>
      <c r="CY39" s="175" t="n">
        <f aca="false">SUM(CQ39:CX39)</f>
        <v>0</v>
      </c>
      <c r="DA39" s="91" t="n">
        <f aca="false">$A39</f>
        <v>37681</v>
      </c>
      <c r="DB39" s="175" t="n">
        <f aca="false">IF(DB$2&lt;=$A39,IF(DB$3&gt;=$A39,(DB$4),0),0)*($A40-$A39)/10000*$BY39</f>
        <v>0</v>
      </c>
      <c r="DC39" s="175" t="n">
        <f aca="false">IF(DC$2&lt;=$A39,IF(DC$3&gt;=$A39,(DC$4),0),0)*($A40-$A39)/10000*$BY39</f>
        <v>0</v>
      </c>
      <c r="DD39" s="175" t="n">
        <f aca="false">SUM(DB39:DC39)</f>
        <v>0</v>
      </c>
      <c r="DE39" s="0"/>
      <c r="DF39" s="91" t="n">
        <f aca="false">$A39</f>
        <v>37681</v>
      </c>
      <c r="DG39" s="175" t="n">
        <f aca="false">IF(DG$2&lt;=$A39,IF(DG$3&gt;=$A39,(DG$4),0),0)*($A40-$A39)/10000*$BY39</f>
        <v>0</v>
      </c>
      <c r="DH39" s="175" t="n">
        <f aca="false">IF(DH$2&lt;=$A39,IF(DH$3&gt;=$A39,(DH$4),0),0)*($A40-$A39)/10000*$BY39</f>
        <v>0</v>
      </c>
      <c r="DI39" s="175" t="n">
        <f aca="false">SUM(DG39:DH39)</f>
        <v>0</v>
      </c>
      <c r="DK39" s="91" t="n">
        <f aca="false">$A39</f>
        <v>37681</v>
      </c>
      <c r="DL39" s="175" t="n">
        <f aca="false">IF(DL$2&lt;=$A39,IF(DL$3&gt;=$A39,(DL$4),0),0)*($A40-$A39)/10000*$BY39</f>
        <v>0</v>
      </c>
      <c r="DM39" s="175" t="n">
        <f aca="false">IF(DM$2&lt;=$A39,IF(DM$3&gt;=$A39,(DM$4),0),0)*($A40-$A39)/10000*$BY39</f>
        <v>0</v>
      </c>
      <c r="DN39" s="175" t="n">
        <f aca="false">SUM(DL39:DM39)</f>
        <v>0</v>
      </c>
      <c r="DO39" s="0"/>
      <c r="DP39" s="91" t="n">
        <f aca="false">$A39</f>
        <v>37681</v>
      </c>
      <c r="DQ39" s="175" t="n">
        <f aca="false">IF(DQ$2&lt;=$A39,IF(DQ$3&gt;=$A39,(DQ$4),0),0)*($A40-$A39)/10000*$BY39</f>
        <v>0</v>
      </c>
      <c r="DR39" s="175" t="n">
        <f aca="false">IF(DR$2&lt;=$A39,IF(DR$3&gt;=$A39,(DR$4),0),0)*($A40-$A39)/10000*$BY39</f>
        <v>0</v>
      </c>
      <c r="DS39" s="175" t="n">
        <f aca="false">SUM(DQ39:DR39)</f>
        <v>0</v>
      </c>
      <c r="DT39" s="175"/>
      <c r="DU39" s="91" t="n">
        <f aca="false">$A39</f>
        <v>37681</v>
      </c>
      <c r="DV39" s="175" t="n">
        <f aca="false">IF(DV$2&lt;=$A39,IF(DV$3&gt;=$A39,(DV$4),0),0)*($A40-$A39)/10000*$BY39</f>
        <v>0</v>
      </c>
      <c r="DW39" s="175" t="n">
        <f aca="false">IF(DW$2&lt;=$A39,IF(DW$3&gt;=$A39,(DW$4),0),0)*($A40-$A39)/10000*$BY39</f>
        <v>0</v>
      </c>
      <c r="DX39" s="175" t="n">
        <f aca="false">SUM(DV39:DW39)</f>
        <v>0</v>
      </c>
      <c r="DY39" s="175"/>
      <c r="DZ39" s="91" t="n">
        <f aca="false">$A39</f>
        <v>37681</v>
      </c>
      <c r="EA39" s="175" t="n">
        <f aca="false">IF(EA$2&lt;=$A39,IF(EA$3&gt;=$A39,(EA$4),0),0)*($A40-$A39)/10000*$BY39</f>
        <v>0</v>
      </c>
      <c r="EB39" s="175" t="n">
        <f aca="false">IF(EB$2&lt;=$A39,IF(EB$3&gt;=$A39,(EB$4),0),0)*($A40-$A39)/10000*$BY39</f>
        <v>0</v>
      </c>
      <c r="EC39" s="175" t="n">
        <f aca="false">IF(EC$2&lt;=$A39,IF(EC$3&gt;=$A39,(EC$4),0),0)*($A40-$A39)/10000*$BY39</f>
        <v>0</v>
      </c>
      <c r="ED39" s="175" t="n">
        <f aca="false">IF(ED$2&lt;=$A39,IF(ED$3&gt;=$A39,(ED$4),0),0)*($A40-$A39)/10000*$BY39</f>
        <v>0</v>
      </c>
      <c r="EE39" s="175" t="n">
        <f aca="false">SUM(EA39:ED39)</f>
        <v>0</v>
      </c>
      <c r="EF39" s="0"/>
      <c r="EG39" s="91" t="n">
        <f aca="false">$A39</f>
        <v>37681</v>
      </c>
      <c r="EH39" s="175" t="n">
        <f aca="false">IF(EH$2&lt;=$A39,IF(EH$3&gt;=$A39,(EH$4),0),0)*($A40-$A39)/10000*$BY39</f>
        <v>0</v>
      </c>
      <c r="EI39" s="175" t="n">
        <f aca="false">IF(EI$2&lt;=$A39,IF(EI$3&gt;=$A39,(EI$4),0),0)*($A40-$A39)/10000*$BY39</f>
        <v>0</v>
      </c>
      <c r="EJ39" s="175" t="n">
        <f aca="false">SUM(EH39:EI39)</f>
        <v>0</v>
      </c>
      <c r="EK39" s="0"/>
      <c r="EL39" s="91" t="n">
        <f aca="false">$A39</f>
        <v>37681</v>
      </c>
      <c r="EM39" s="175" t="n">
        <f aca="false">IF(EM$2&lt;=$A39,IF(EM$3&gt;=$A39,(EM$4),0),0)*($A40-$A39)/10000*$BY39</f>
        <v>0</v>
      </c>
      <c r="EN39" s="175" t="n">
        <f aca="false">IF(EN$2&lt;=$A39,IF(EN$3&gt;=$A39,(EN$4),0),0)*($A40-$A39)/10000*$BY39</f>
        <v>0</v>
      </c>
      <c r="EO39" s="175" t="n">
        <f aca="false">SUM(EM39:EN39)</f>
        <v>0</v>
      </c>
      <c r="EP39" s="175"/>
      <c r="EQ39" s="91" t="n">
        <f aca="false">$A39</f>
        <v>37681</v>
      </c>
      <c r="ER39" s="175" t="n">
        <f aca="false">IF(ER$2&lt;=$A39,IF(ER$3&gt;=$A39,(ER$4),0),0)*($A40-$A39)/10000*$BY39</f>
        <v>0</v>
      </c>
      <c r="ES39" s="175" t="n">
        <f aca="false">IF(ES$2&lt;=$A39,IF(ES$3&gt;=$A39,(ES$4),0),0)*($A40-$A39)/10000*$BY39</f>
        <v>0</v>
      </c>
      <c r="ET39" s="175" t="n">
        <f aca="false">IF(ET$2&lt;=$A39,IF(ET$3&gt;=$A39,(ET$4),0),0)*($A40-$A39)/10000*$BY39</f>
        <v>0</v>
      </c>
      <c r="EU39" s="175" t="n">
        <f aca="false">SUM(ER39:ET39)</f>
        <v>0</v>
      </c>
      <c r="EV39" s="0"/>
      <c r="EW39" s="91" t="n">
        <f aca="false">$A39</f>
        <v>37681</v>
      </c>
      <c r="EX39" s="175" t="n">
        <f aca="false">IF(EX$2&lt;=$A39,IF(EX$3&gt;=$A39,(EX$4),0),0)*($A40-$A39)/10000*$BY39</f>
        <v>0</v>
      </c>
      <c r="EY39" s="175" t="n">
        <f aca="false">IF(EY$2&lt;=$A39,IF(EY$3&gt;=$A39,(EY$4),0),0)*($A40-$A39)/10000*$BY39</f>
        <v>0</v>
      </c>
      <c r="EZ39" s="175" t="n">
        <f aca="false">IF(EZ$2&lt;=$A39,IF(EZ$3&gt;=$A39,(EZ$4),0),0)*($A40-$A39)/10000*$BY39</f>
        <v>0</v>
      </c>
      <c r="FA39" s="175" t="n">
        <f aca="false">SUM(EX39:EZ39)</f>
        <v>0</v>
      </c>
      <c r="FB39" s="0"/>
      <c r="FC39" s="91" t="n">
        <f aca="false">$A39</f>
        <v>37681</v>
      </c>
      <c r="FD39" s="175" t="n">
        <f aca="false">IF(FD$2&lt;=$A39,IF(FD$3&gt;=$A39,(FD$4),0),0)*($A40-$A39)/10000*$BY39</f>
        <v>0</v>
      </c>
      <c r="FE39" s="175" t="n">
        <f aca="false">IF(FE$2&lt;=$A39,IF(FE$3&gt;=$A39,(FE$4),0),0)*($A40-$A39)/10000*$BY39</f>
        <v>0</v>
      </c>
      <c r="FF39" s="175" t="n">
        <f aca="false">SUM(FD39:FE39)</f>
        <v>0</v>
      </c>
      <c r="FH39" s="91" t="n">
        <f aca="false">$A39</f>
        <v>37681</v>
      </c>
      <c r="FI39" s="175" t="n">
        <f aca="false">IF(FI$2&lt;=$A39,IF(FI$3&gt;=$A39,(FI$4),0),0)*($A40-$A39)/10000*$BY39</f>
        <v>0</v>
      </c>
      <c r="FJ39" s="175" t="n">
        <f aca="false">IF(FJ$2&lt;=$A39,IF(FJ$3&gt;=$A39,(FJ$4),0),0)*($A40-$A39)/10000*$BY39</f>
        <v>0</v>
      </c>
      <c r="FK39" s="175" t="n">
        <f aca="false">SUM(FI39:FJ39)</f>
        <v>0</v>
      </c>
      <c r="FL39" s="0"/>
      <c r="FM39" s="91" t="n">
        <f aca="false">$A39</f>
        <v>37681</v>
      </c>
      <c r="FN39" s="175" t="n">
        <f aca="false">IF(FN$2&lt;=$A39,IF(FN$3&gt;=$A39,(FN$4),0),0)*($A40-$A39)/10000*$BY39</f>
        <v>0</v>
      </c>
      <c r="FO39" s="175" t="n">
        <f aca="false">IF(FO$2&lt;=$A39,IF(FO$3&gt;=$A39,(FO$4),0),0)*($A40-$A39)/10000*$BY39</f>
        <v>0</v>
      </c>
      <c r="FP39" s="175" t="n">
        <f aca="false">SUM(FN39:FO39)</f>
        <v>0</v>
      </c>
      <c r="FQ39" s="0"/>
      <c r="FR39" s="91" t="n">
        <f aca="false">$A39</f>
        <v>37681</v>
      </c>
      <c r="FS39" s="175" t="n">
        <f aca="false">IF(FS$2&lt;=$A39,IF(FS$3&gt;=$A39,(FS$4),0),0)*($A40-$A39)/10000*$BY39</f>
        <v>0</v>
      </c>
      <c r="FT39" s="175" t="n">
        <f aca="false">IF(FT$2&lt;=$A39,IF(FT$3&gt;=$A39,(FT$4),0),0)*($A40-$A39)/10000*$BY39</f>
        <v>0</v>
      </c>
      <c r="FU39" s="175" t="n">
        <f aca="false">SUM(FS39:FT39)</f>
        <v>0</v>
      </c>
      <c r="FV39" s="0"/>
      <c r="FW39" s="91" t="n">
        <f aca="false">$A39</f>
        <v>37681</v>
      </c>
      <c r="FX39" s="175" t="n">
        <f aca="false">IF(FX$2&lt;=$A39,IF(FX$3&gt;=$A39,(FX$4),0),0)*($A40-$A39)/10000*$BY39</f>
        <v>0</v>
      </c>
      <c r="FY39" s="175" t="n">
        <f aca="false">IF(FY$2&lt;=$A39,IF(FY$3&gt;=$A39,(FY$4),0),0)*($A40-$A39)/10000*$BY39</f>
        <v>0</v>
      </c>
      <c r="FZ39" s="175" t="n">
        <f aca="false">SUM(FX39:FY39)</f>
        <v>0</v>
      </c>
      <c r="GB39" s="91" t="n">
        <f aca="false">$A39</f>
        <v>37681</v>
      </c>
      <c r="GC39" s="175" t="n">
        <f aca="false">IF(GC$2&lt;=$A39,IF(GC$3&gt;=$A39,(GC$4),0),0)*($A40-$A39)/10000*$BY39</f>
        <v>0</v>
      </c>
      <c r="GD39" s="175" t="n">
        <f aca="false">IF(GD$2&lt;=$A39,IF(GD$3&gt;=$A39,(GD$4),0),0)*($A40-$A39)/10000*$BY39</f>
        <v>0</v>
      </c>
      <c r="GE39" s="175" t="n">
        <f aca="false">SUM(GC39:GD39)</f>
        <v>0</v>
      </c>
      <c r="GG39" s="208"/>
      <c r="GH39" s="209"/>
      <c r="GI39" s="210"/>
      <c r="GK39" s="0"/>
    </row>
    <row r="40" customFormat="false" ht="15" hidden="false" customHeight="true" outlineLevel="0" collapsed="false">
      <c r="A40" s="176" t="n">
        <v>37712</v>
      </c>
      <c r="B40" s="177" t="n">
        <f aca="false">p1!F49</f>
        <v>0</v>
      </c>
      <c r="C40" s="178" t="n">
        <f aca="false">+p1!C49</f>
        <v>0</v>
      </c>
      <c r="D40" s="179" t="n">
        <f aca="false">+p1!G49</f>
        <v>0</v>
      </c>
      <c r="E40" s="177" t="n">
        <f aca="false">p1!L49+DX40</f>
        <v>0</v>
      </c>
      <c r="F40" s="178" t="n">
        <f aca="false">p1!E49+CN40</f>
        <v>0</v>
      </c>
      <c r="G40" s="178" t="n">
        <f aca="false">p1!I49+p1!K49+CY40</f>
        <v>12.29</v>
      </c>
      <c r="H40" s="178" t="n">
        <f aca="false">p1!D49+DN40</f>
        <v>0</v>
      </c>
      <c r="I40" s="178" t="n">
        <f aca="false">p1!J49+p1!AH49+DD40</f>
        <v>-24.35</v>
      </c>
      <c r="J40" s="178" t="n">
        <f aca="false">p1!N49+DG40</f>
        <v>5.52</v>
      </c>
      <c r="K40" s="178" t="n">
        <f aca="false">p1!M49+p1!H49+DS40</f>
        <v>0</v>
      </c>
      <c r="L40" s="180" t="n">
        <f aca="false">SUM(E40:K40)</f>
        <v>-6.54</v>
      </c>
      <c r="M40" s="32"/>
      <c r="N40" s="177" t="n">
        <f aca="false">p1!P49+EJ40</f>
        <v>0</v>
      </c>
      <c r="O40" s="178" t="n">
        <f aca="false">p1!O49+EE40</f>
        <v>0</v>
      </c>
      <c r="P40" s="178" t="n">
        <f aca="false">p1!Q49+EO40</f>
        <v>-31.94</v>
      </c>
      <c r="Q40" s="178" t="n">
        <f aca="false">p1!AA49</f>
        <v>0</v>
      </c>
      <c r="R40" s="178" t="n">
        <f aca="false">p1!Y49</f>
        <v>0</v>
      </c>
      <c r="S40" s="178" t="n">
        <f aca="false">p1!Z49+EU40</f>
        <v>24.57</v>
      </c>
      <c r="T40" s="178" t="n">
        <f aca="false">p1!AC49+FA40</f>
        <v>0</v>
      </c>
      <c r="U40" s="178"/>
      <c r="V40" s="178" t="n">
        <f aca="false">p1!X49+FF40</f>
        <v>0</v>
      </c>
      <c r="W40" s="178"/>
      <c r="X40" s="178"/>
      <c r="Y40" s="178"/>
      <c r="Z40" s="178"/>
      <c r="AA40" s="178"/>
      <c r="AB40" s="178"/>
      <c r="AC40" s="178"/>
      <c r="AD40" s="179"/>
      <c r="AE40" s="210" t="n">
        <f aca="false">SUM(N40:AD40)</f>
        <v>-7.37</v>
      </c>
      <c r="AF40" s="32"/>
      <c r="AG40" s="180"/>
      <c r="AH40" s="18"/>
      <c r="AI40" s="180" t="n">
        <f aca="false">p1!AB49+BQ40</f>
        <v>0</v>
      </c>
      <c r="AJ40" s="32"/>
      <c r="AK40" s="182" t="n">
        <v>37712</v>
      </c>
      <c r="AL40" s="143"/>
      <c r="AM40" s="167" t="n">
        <f aca="false">+B40+C40+D40</f>
        <v>0</v>
      </c>
      <c r="AN40" s="211" t="n">
        <f aca="false">SUM(AM35:AM46)</f>
        <v>0</v>
      </c>
      <c r="AO40" s="167" t="n">
        <f aca="false">E40+F40+O40</f>
        <v>0</v>
      </c>
      <c r="AP40" s="211" t="n">
        <f aca="false">SUM(AO35:AO46)</f>
        <v>125.89</v>
      </c>
      <c r="AQ40" s="184" t="n">
        <f aca="false">+G40+H40+N40</f>
        <v>12.29</v>
      </c>
      <c r="AR40" s="211" t="n">
        <f aca="false">SUM(AQ35:AQ46)</f>
        <v>33.35</v>
      </c>
      <c r="AS40" s="185" t="n">
        <f aca="false">+I40+J40</f>
        <v>-18.83</v>
      </c>
      <c r="AT40" s="211" t="n">
        <f aca="false">SUM(AS35:AS46)</f>
        <v>-112.8</v>
      </c>
      <c r="AU40" s="167" t="n">
        <f aca="false">K40+P40</f>
        <v>-31.94</v>
      </c>
      <c r="AV40" s="211" t="n">
        <f aca="false">SUM(AU35:AU46)</f>
        <v>-387.47</v>
      </c>
      <c r="AW40" s="167" t="n">
        <f aca="false">AO40+AQ40+AS40+AU40</f>
        <v>-38.48</v>
      </c>
      <c r="AX40" s="211" t="n">
        <f aca="false">SUM(AW35:AW46)</f>
        <v>-341.03</v>
      </c>
      <c r="AY40" s="0"/>
      <c r="AZ40" s="149"/>
      <c r="BA40" s="169" t="n">
        <f aca="false">Q40+R40+S40</f>
        <v>24.57</v>
      </c>
      <c r="BB40" s="225" t="n">
        <f aca="false">SUM(BA35:BA46)</f>
        <v>150.46</v>
      </c>
      <c r="BC40" s="169" t="n">
        <f aca="false">T40+U40</f>
        <v>0</v>
      </c>
      <c r="BD40" s="187" t="n">
        <f aca="false">SUM(BC35:BC46)</f>
        <v>0</v>
      </c>
      <c r="BE40" s="169" t="n">
        <f aca="false">SUM(V40:Y40)</f>
        <v>0</v>
      </c>
      <c r="BF40" s="187" t="n">
        <f aca="false">SUM(BE35:BE46)</f>
        <v>0</v>
      </c>
      <c r="BG40" s="169" t="n">
        <f aca="false">SUM(AB40:AD40)</f>
        <v>0</v>
      </c>
      <c r="BH40" s="188" t="n">
        <f aca="false">SUM(BG35:BG46)</f>
        <v>0</v>
      </c>
      <c r="BI40" s="154"/>
      <c r="BJ40" s="56"/>
      <c r="BK40" s="171" t="n">
        <f aca="false">+AE40+L40</f>
        <v>-13.91</v>
      </c>
      <c r="BL40" s="215" t="n">
        <f aca="false">SUM(BK35:BK46)</f>
        <v>-190.57</v>
      </c>
      <c r="BM40" s="32"/>
      <c r="BN40" s="32"/>
      <c r="BO40" s="32"/>
      <c r="BP40" s="172" t="n">
        <f aca="false">$A40</f>
        <v>37712</v>
      </c>
      <c r="BQ40" s="173" t="n">
        <f aca="false">SUM(BR40:BW40)</f>
        <v>0</v>
      </c>
      <c r="BR40" s="173"/>
      <c r="BS40" s="173"/>
      <c r="BT40" s="173"/>
      <c r="BU40" s="173"/>
      <c r="BV40" s="173"/>
      <c r="BW40" s="173"/>
      <c r="BY40" s="81" t="n">
        <f aca="false">m1!BK42</f>
        <v>0.817348046301553</v>
      </c>
      <c r="BZ40" s="174" t="n">
        <f aca="false">CN40+CY40+EU40+FF40+FA40+DD40+DN40+DS40+FP40+FU40+EE40+EJ40+EO40</f>
        <v>0</v>
      </c>
      <c r="CA40" s="175"/>
      <c r="CB40" s="175" t="n">
        <f aca="false">IF(CB$2&lt;=$A40,IF(CB$3&gt;=$A40,(CB$4),0),0)*($A41-$A40)/10000*$BY40</f>
        <v>0</v>
      </c>
      <c r="CC40" s="0"/>
      <c r="CD40" s="91" t="n">
        <f aca="false">$A40</f>
        <v>37712</v>
      </c>
      <c r="CE40" s="175" t="n">
        <f aca="false">IF(CE$2&lt;=$A40,IF(CE$3&gt;=$A40,(CE$4),0),0)*($A41-$A40)/10000*$BY40</f>
        <v>0</v>
      </c>
      <c r="CF40" s="175" t="n">
        <f aca="false">IF(CF$2&lt;=$A40,IF(CF$3&gt;=$A40,(CF$4),0),0)*($A41-$A40)/10000*$BY40</f>
        <v>0</v>
      </c>
      <c r="CG40" s="175" t="n">
        <f aca="false">IF(CG$2&lt;=$A40,IF(CG$3&gt;=$A40,(CG$4),0),0)*($A41-$A40)/10000*$BY40</f>
        <v>0</v>
      </c>
      <c r="CH40" s="175" t="n">
        <f aca="false">IF(CH$2&lt;=$A40,IF(CH$3&gt;=$A40,(CH$4),0),0)*($A41-$A40)/10000*$BY40</f>
        <v>0</v>
      </c>
      <c r="CI40" s="175" t="n">
        <f aca="false">IF(CI$2&lt;=$A40,IF(CI$3&gt;=$A40,(CI$4),0),0)*($A41-$A40)/10000*$BY40</f>
        <v>0</v>
      </c>
      <c r="CJ40" s="175" t="n">
        <f aca="false">IF(CJ$2&lt;=$A40,IF(CJ$3&gt;=$A40,(CJ$4),0),0)*($A41-$A40)/10000*$BY40</f>
        <v>0</v>
      </c>
      <c r="CK40" s="175" t="n">
        <f aca="false">IF(CK$2&lt;=$A40,IF(CK$3&gt;=$A40,(CK$4),0),0)*($A41-$A40)/10000*$BY40</f>
        <v>0</v>
      </c>
      <c r="CL40" s="175" t="n">
        <f aca="false">IF(CL$2&lt;=$A40,IF(CL$3&gt;=$A40,(CL$4),0),0)*($A41-$A40)/10000*$BY40</f>
        <v>0</v>
      </c>
      <c r="CM40" s="175" t="n">
        <f aca="false">IF(CM$2&lt;=$A40,IF(CM$3&gt;=$A40,(CM$4),0),0)*($A41-$A40)/10000*$BY40</f>
        <v>0</v>
      </c>
      <c r="CN40" s="175" t="n">
        <f aca="false">SUM(CE40:CM40)</f>
        <v>0</v>
      </c>
      <c r="CO40" s="0"/>
      <c r="CP40" s="91" t="n">
        <f aca="false">$A40</f>
        <v>37712</v>
      </c>
      <c r="CQ40" s="175" t="n">
        <f aca="false">IF(CQ$2&lt;=$A40,IF(CQ$3&gt;=$A40,(CQ$4),0),0)*($A41-$A40)/10000*$BY40</f>
        <v>0</v>
      </c>
      <c r="CR40" s="175" t="n">
        <f aca="false">IF(CR$2&lt;=$A40,IF(CR$3&gt;=$A40,(CR$4),0),0)*($A41-$A40)/10000*$BY40</f>
        <v>0</v>
      </c>
      <c r="CS40" s="175" t="n">
        <f aca="false">IF(CS$2&lt;=$A40,IF(CS$3&gt;=$A40,(CS$4),0),0)*($A41-$A40)/10000*$BY40</f>
        <v>0</v>
      </c>
      <c r="CT40" s="175" t="n">
        <f aca="false">IF(CT$2&lt;=$A40,IF(CT$3&gt;=$A40,(CT$4),0),0)*($A41-$A40)/10000*$BY40</f>
        <v>0</v>
      </c>
      <c r="CU40" s="175" t="n">
        <f aca="false">IF(CU$2&lt;=$A40,IF(CU$3&gt;=$A40,(CU$4),0),0)*($A41-$A40)/10000*$BY40</f>
        <v>0</v>
      </c>
      <c r="CV40" s="175" t="n">
        <f aca="false">IF(CV$2&lt;=$A40,IF(CV$3&gt;=$A40,(CV$4),0),0)*($A41-$A40)/10000*$BY40</f>
        <v>0</v>
      </c>
      <c r="CW40" s="175" t="n">
        <f aca="false">IF(CW$2&lt;=$A40,IF(CW$3&gt;=$A40,(CW$4),0),0)*($A41-$A40)/10000*$BY40</f>
        <v>0</v>
      </c>
      <c r="CX40" s="175" t="n">
        <f aca="false">IF(CX$2&lt;=$A40,IF(CX$3&gt;=$A40,(CX$4),0),0)*($A41-$A40)/10000*$BY40</f>
        <v>0</v>
      </c>
      <c r="CY40" s="175" t="n">
        <f aca="false">SUM(CQ40:CX40)</f>
        <v>0</v>
      </c>
      <c r="DA40" s="91" t="n">
        <f aca="false">$A40</f>
        <v>37712</v>
      </c>
      <c r="DB40" s="175" t="n">
        <f aca="false">IF(DB$2&lt;=$A40,IF(DB$3&gt;=$A40,(DB$4),0),0)*($A41-$A40)/10000*$BY40</f>
        <v>0</v>
      </c>
      <c r="DC40" s="175" t="n">
        <f aca="false">IF(DC$2&lt;=$A40,IF(DC$3&gt;=$A40,(DC$4),0),0)*($A41-$A40)/10000*$BY40</f>
        <v>0</v>
      </c>
      <c r="DD40" s="175" t="n">
        <f aca="false">SUM(DB40:DC40)</f>
        <v>0</v>
      </c>
      <c r="DE40" s="0"/>
      <c r="DF40" s="91" t="n">
        <f aca="false">$A40</f>
        <v>37712</v>
      </c>
      <c r="DG40" s="175" t="n">
        <f aca="false">IF(DG$2&lt;=$A40,IF(DG$3&gt;=$A40,(DG$4),0),0)*($A41-$A40)/10000*$BY40</f>
        <v>0</v>
      </c>
      <c r="DH40" s="175" t="n">
        <f aca="false">IF(DH$2&lt;=$A40,IF(DH$3&gt;=$A40,(DH$4),0),0)*($A41-$A40)/10000*$BY40</f>
        <v>0</v>
      </c>
      <c r="DI40" s="175" t="n">
        <f aca="false">SUM(DG40:DH40)</f>
        <v>0</v>
      </c>
      <c r="DK40" s="91" t="n">
        <f aca="false">$A40</f>
        <v>37712</v>
      </c>
      <c r="DL40" s="175" t="n">
        <f aca="false">IF(DL$2&lt;=$A40,IF(DL$3&gt;=$A40,(DL$4),0),0)*($A41-$A40)/10000*$BY40</f>
        <v>0</v>
      </c>
      <c r="DM40" s="175" t="n">
        <f aca="false">IF(DM$2&lt;=$A40,IF(DM$3&gt;=$A40,(DM$4),0),0)*($A41-$A40)/10000*$BY40</f>
        <v>0</v>
      </c>
      <c r="DN40" s="175" t="n">
        <f aca="false">SUM(DL40:DM40)</f>
        <v>0</v>
      </c>
      <c r="DO40" s="0"/>
      <c r="DP40" s="91" t="n">
        <f aca="false">$A40</f>
        <v>37712</v>
      </c>
      <c r="DQ40" s="175" t="n">
        <f aca="false">IF(DQ$2&lt;=$A40,IF(DQ$3&gt;=$A40,(DQ$4),0),0)*($A41-$A40)/10000*$BY40</f>
        <v>0</v>
      </c>
      <c r="DR40" s="175" t="n">
        <f aca="false">IF(DR$2&lt;=$A40,IF(DR$3&gt;=$A40,(DR$4),0),0)*($A41-$A40)/10000*$BY40</f>
        <v>0</v>
      </c>
      <c r="DS40" s="175" t="n">
        <f aca="false">SUM(DQ40:DR40)</f>
        <v>0</v>
      </c>
      <c r="DT40" s="175"/>
      <c r="DU40" s="91" t="n">
        <f aca="false">$A40</f>
        <v>37712</v>
      </c>
      <c r="DV40" s="175" t="n">
        <f aca="false">IF(DV$2&lt;=$A40,IF(DV$3&gt;=$A40,(DV$4),0),0)*($A41-$A40)/10000*$BY40</f>
        <v>0</v>
      </c>
      <c r="DW40" s="175" t="n">
        <f aca="false">IF(DW$2&lt;=$A40,IF(DW$3&gt;=$A40,(DW$4),0),0)*($A41-$A40)/10000*$BY40</f>
        <v>0</v>
      </c>
      <c r="DX40" s="175" t="n">
        <f aca="false">SUM(DV40:DW40)</f>
        <v>0</v>
      </c>
      <c r="DY40" s="175"/>
      <c r="DZ40" s="91" t="n">
        <f aca="false">$A40</f>
        <v>37712</v>
      </c>
      <c r="EA40" s="175" t="n">
        <f aca="false">IF(EA$2&lt;=$A40,IF(EA$3&gt;=$A40,(EA$4),0),0)*($A41-$A40)/10000*$BY40</f>
        <v>0</v>
      </c>
      <c r="EB40" s="175" t="n">
        <f aca="false">IF(EB$2&lt;=$A40,IF(EB$3&gt;=$A40,(EB$4),0),0)*($A41-$A40)/10000*$BY40</f>
        <v>0</v>
      </c>
      <c r="EC40" s="175" t="n">
        <f aca="false">IF(EC$2&lt;=$A40,IF(EC$3&gt;=$A40,(EC$4),0),0)*($A41-$A40)/10000*$BY40</f>
        <v>0</v>
      </c>
      <c r="ED40" s="175" t="n">
        <f aca="false">IF(ED$2&lt;=$A40,IF(ED$3&gt;=$A40,(ED$4),0),0)*($A41-$A40)/10000*$BY40</f>
        <v>0</v>
      </c>
      <c r="EE40" s="175" t="n">
        <f aca="false">SUM(EA40:ED40)</f>
        <v>0</v>
      </c>
      <c r="EF40" s="0"/>
      <c r="EG40" s="91" t="n">
        <f aca="false">$A40</f>
        <v>37712</v>
      </c>
      <c r="EH40" s="175" t="n">
        <f aca="false">IF(EH$2&lt;=$A40,IF(EH$3&gt;=$A40,(EH$4),0),0)*($A41-$A40)/10000*$BY40</f>
        <v>0</v>
      </c>
      <c r="EI40" s="175" t="n">
        <f aca="false">IF(EI$2&lt;=$A40,IF(EI$3&gt;=$A40,(EI$4),0),0)*($A41-$A40)/10000*$BY40</f>
        <v>0</v>
      </c>
      <c r="EJ40" s="175" t="n">
        <f aca="false">SUM(EH40:EI40)</f>
        <v>0</v>
      </c>
      <c r="EK40" s="0"/>
      <c r="EL40" s="91" t="n">
        <f aca="false">$A40</f>
        <v>37712</v>
      </c>
      <c r="EM40" s="175" t="n">
        <f aca="false">IF(EM$2&lt;=$A40,IF(EM$3&gt;=$A40,(EM$4),0),0)*($A41-$A40)/10000*$BY40</f>
        <v>0</v>
      </c>
      <c r="EN40" s="175" t="n">
        <f aca="false">IF(EN$2&lt;=$A40,IF(EN$3&gt;=$A40,(EN$4),0),0)*($A41-$A40)/10000*$BY40</f>
        <v>0</v>
      </c>
      <c r="EO40" s="175" t="n">
        <f aca="false">SUM(EM40:EN40)</f>
        <v>0</v>
      </c>
      <c r="EP40" s="175"/>
      <c r="EQ40" s="91" t="n">
        <f aca="false">$A40</f>
        <v>37712</v>
      </c>
      <c r="ER40" s="175" t="n">
        <f aca="false">IF(ER$2&lt;=$A40,IF(ER$3&gt;=$A40,(ER$4),0),0)*($A41-$A40)/10000*$BY40</f>
        <v>0</v>
      </c>
      <c r="ES40" s="175" t="n">
        <f aca="false">IF(ES$2&lt;=$A40,IF(ES$3&gt;=$A40,(ES$4),0),0)*($A41-$A40)/10000*$BY40</f>
        <v>0</v>
      </c>
      <c r="ET40" s="175" t="n">
        <f aca="false">IF(ET$2&lt;=$A40,IF(ET$3&gt;=$A40,(ET$4),0),0)*($A41-$A40)/10000*$BY40</f>
        <v>0</v>
      </c>
      <c r="EU40" s="175" t="n">
        <f aca="false">SUM(ER40:ET40)</f>
        <v>0</v>
      </c>
      <c r="EV40" s="0"/>
      <c r="EW40" s="91" t="n">
        <f aca="false">$A40</f>
        <v>37712</v>
      </c>
      <c r="EX40" s="175" t="n">
        <f aca="false">IF(EX$2&lt;=$A40,IF(EX$3&gt;=$A40,(EX$4),0),0)*($A41-$A40)/10000*$BY40</f>
        <v>0</v>
      </c>
      <c r="EY40" s="175" t="n">
        <f aca="false">IF(EY$2&lt;=$A40,IF(EY$3&gt;=$A40,(EY$4),0),0)*($A41-$A40)/10000*$BY40</f>
        <v>0</v>
      </c>
      <c r="EZ40" s="175" t="n">
        <f aca="false">IF(EZ$2&lt;=$A40,IF(EZ$3&gt;=$A40,(EZ$4),0),0)*($A41-$A40)/10000*$BY40</f>
        <v>0</v>
      </c>
      <c r="FA40" s="175" t="n">
        <f aca="false">SUM(EX40:EZ40)</f>
        <v>0</v>
      </c>
      <c r="FB40" s="0"/>
      <c r="FC40" s="91" t="n">
        <f aca="false">$A40</f>
        <v>37712</v>
      </c>
      <c r="FD40" s="175" t="n">
        <f aca="false">IF(FD$2&lt;=$A40,IF(FD$3&gt;=$A40,(FD$4),0),0)*($A41-$A40)/10000*$BY40</f>
        <v>0</v>
      </c>
      <c r="FE40" s="175" t="n">
        <f aca="false">IF(FE$2&lt;=$A40,IF(FE$3&gt;=$A40,(FE$4),0),0)*($A41-$A40)/10000*$BY40</f>
        <v>0</v>
      </c>
      <c r="FF40" s="175" t="n">
        <f aca="false">SUM(FD40:FE40)</f>
        <v>0</v>
      </c>
      <c r="FH40" s="91" t="n">
        <f aca="false">$A40</f>
        <v>37712</v>
      </c>
      <c r="FI40" s="175" t="n">
        <f aca="false">IF(FI$2&lt;=$A40,IF(FI$3&gt;=$A40,(FI$4),0),0)*($A41-$A40)/10000*$BY40</f>
        <v>0</v>
      </c>
      <c r="FJ40" s="175" t="n">
        <f aca="false">IF(FJ$2&lt;=$A40,IF(FJ$3&gt;=$A40,(FJ$4),0),0)*($A41-$A40)/10000*$BY40</f>
        <v>0</v>
      </c>
      <c r="FK40" s="175" t="n">
        <f aca="false">SUM(FI40:FJ40)</f>
        <v>0</v>
      </c>
      <c r="FL40" s="0"/>
      <c r="FM40" s="91" t="n">
        <f aca="false">$A40</f>
        <v>37712</v>
      </c>
      <c r="FN40" s="175" t="n">
        <f aca="false">IF(FN$2&lt;=$A40,IF(FN$3&gt;=$A40,(FN$4),0),0)*($A41-$A40)/10000*$BY40</f>
        <v>0</v>
      </c>
      <c r="FO40" s="175" t="n">
        <f aca="false">IF(FO$2&lt;=$A40,IF(FO$3&gt;=$A40,(FO$4),0),0)*($A41-$A40)/10000*$BY40</f>
        <v>0</v>
      </c>
      <c r="FP40" s="175" t="n">
        <f aca="false">SUM(FN40:FO40)</f>
        <v>0</v>
      </c>
      <c r="FQ40" s="0"/>
      <c r="FR40" s="91" t="n">
        <f aca="false">$A40</f>
        <v>37712</v>
      </c>
      <c r="FS40" s="175" t="n">
        <f aca="false">IF(FS$2&lt;=$A40,IF(FS$3&gt;=$A40,(FS$4),0),0)*($A41-$A40)/10000*$BY40</f>
        <v>0</v>
      </c>
      <c r="FT40" s="175" t="n">
        <f aca="false">IF(FT$2&lt;=$A40,IF(FT$3&gt;=$A40,(FT$4),0),0)*($A41-$A40)/10000*$BY40</f>
        <v>0</v>
      </c>
      <c r="FU40" s="175" t="n">
        <f aca="false">SUM(FS40:FT40)</f>
        <v>0</v>
      </c>
      <c r="FV40" s="0"/>
      <c r="FW40" s="91" t="n">
        <f aca="false">$A40</f>
        <v>37712</v>
      </c>
      <c r="FX40" s="175" t="n">
        <f aca="false">IF(FX$2&lt;=$A40,IF(FX$3&gt;=$A40,(FX$4),0),0)*($A41-$A40)/10000*$BY40</f>
        <v>0</v>
      </c>
      <c r="FY40" s="175" t="n">
        <f aca="false">IF(FY$2&lt;=$A40,IF(FY$3&gt;=$A40,(FY$4),0),0)*($A41-$A40)/10000*$BY40</f>
        <v>0</v>
      </c>
      <c r="FZ40" s="175" t="n">
        <f aca="false">SUM(FX40:FY40)</f>
        <v>0</v>
      </c>
      <c r="GB40" s="91" t="n">
        <f aca="false">$A40</f>
        <v>37712</v>
      </c>
      <c r="GC40" s="175" t="n">
        <f aca="false">IF(GC$2&lt;=$A40,IF(GC$3&gt;=$A40,(GC$4),0),0)*($A41-$A40)/10000*$BY40</f>
        <v>0</v>
      </c>
      <c r="GD40" s="175" t="n">
        <f aca="false">IF(GD$2&lt;=$A40,IF(GD$3&gt;=$A40,(GD$4),0),0)*($A41-$A40)/10000*$BY40</f>
        <v>0</v>
      </c>
      <c r="GE40" s="175" t="n">
        <f aca="false">SUM(GC40:GD40)</f>
        <v>0</v>
      </c>
      <c r="GG40" s="208"/>
      <c r="GH40" s="209"/>
      <c r="GI40" s="210"/>
      <c r="GK40" s="0"/>
    </row>
    <row r="41" customFormat="false" ht="15" hidden="false" customHeight="true" outlineLevel="0" collapsed="false">
      <c r="A41" s="176" t="n">
        <v>37742</v>
      </c>
      <c r="B41" s="177" t="n">
        <f aca="false">p1!F50</f>
        <v>0</v>
      </c>
      <c r="C41" s="178" t="n">
        <f aca="false">+p1!C50</f>
        <v>0</v>
      </c>
      <c r="D41" s="179" t="n">
        <f aca="false">+p1!G50</f>
        <v>0</v>
      </c>
      <c r="E41" s="177" t="n">
        <f aca="false">p1!L50+DX41</f>
        <v>0</v>
      </c>
      <c r="F41" s="178" t="n">
        <f aca="false">p1!E50+CN41</f>
        <v>0</v>
      </c>
      <c r="G41" s="178" t="n">
        <f aca="false">p1!I50+p1!K50+CY41</f>
        <v>12.62</v>
      </c>
      <c r="H41" s="178" t="n">
        <f aca="false">p1!D50+DN41</f>
        <v>0</v>
      </c>
      <c r="I41" s="178" t="n">
        <f aca="false">p1!J50+p1!AH50+DD41</f>
        <v>-25.02</v>
      </c>
      <c r="J41" s="178" t="n">
        <f aca="false">p1!N50+DG41</f>
        <v>5.67</v>
      </c>
      <c r="K41" s="178" t="n">
        <f aca="false">p1!M50+p1!H50+DS41</f>
        <v>0</v>
      </c>
      <c r="L41" s="180" t="n">
        <f aca="false">SUM(E41:K41)</f>
        <v>-6.73</v>
      </c>
      <c r="M41" s="32"/>
      <c r="N41" s="177" t="n">
        <f aca="false">p1!P50+EJ41</f>
        <v>0</v>
      </c>
      <c r="O41" s="178" t="n">
        <f aca="false">p1!O50+EE41</f>
        <v>0</v>
      </c>
      <c r="P41" s="178" t="n">
        <f aca="false">p1!Q50+EO41</f>
        <v>-32.81</v>
      </c>
      <c r="Q41" s="178" t="n">
        <f aca="false">p1!AA50</f>
        <v>0</v>
      </c>
      <c r="R41" s="178" t="n">
        <f aca="false">p1!Y50</f>
        <v>0</v>
      </c>
      <c r="S41" s="178" t="n">
        <f aca="false">p1!Z50+EU41</f>
        <v>0</v>
      </c>
      <c r="T41" s="178" t="n">
        <f aca="false">p1!AC50+FA41</f>
        <v>0</v>
      </c>
      <c r="U41" s="178"/>
      <c r="V41" s="178" t="n">
        <f aca="false">p1!X50+FF41</f>
        <v>0</v>
      </c>
      <c r="W41" s="178"/>
      <c r="X41" s="178"/>
      <c r="Y41" s="178"/>
      <c r="Z41" s="178"/>
      <c r="AA41" s="178"/>
      <c r="AB41" s="178"/>
      <c r="AC41" s="178"/>
      <c r="AD41" s="179"/>
      <c r="AE41" s="210" t="n">
        <f aca="false">SUM(N41:AD41)</f>
        <v>-32.81</v>
      </c>
      <c r="AF41" s="32"/>
      <c r="AG41" s="180"/>
      <c r="AH41" s="18"/>
      <c r="AI41" s="180" t="n">
        <f aca="false">p1!AB50+BQ41</f>
        <v>0</v>
      </c>
      <c r="AJ41" s="32"/>
      <c r="AK41" s="182" t="n">
        <v>37742</v>
      </c>
      <c r="AL41" s="143"/>
      <c r="AM41" s="167" t="n">
        <f aca="false">+B41+C41+D41</f>
        <v>0</v>
      </c>
      <c r="AN41" s="148"/>
      <c r="AO41" s="167" t="n">
        <f aca="false">E41+F41+O41</f>
        <v>0</v>
      </c>
      <c r="AP41" s="148"/>
      <c r="AQ41" s="184" t="n">
        <f aca="false">+G41+H41+N41</f>
        <v>12.62</v>
      </c>
      <c r="AR41" s="148"/>
      <c r="AS41" s="185" t="n">
        <f aca="false">+I41+J41</f>
        <v>-19.35</v>
      </c>
      <c r="AT41" s="148"/>
      <c r="AU41" s="167" t="n">
        <f aca="false">K41+P41</f>
        <v>-32.81</v>
      </c>
      <c r="AV41" s="148"/>
      <c r="AW41" s="167" t="n">
        <f aca="false">AO41+AQ41+AS41+AU41</f>
        <v>-39.54</v>
      </c>
      <c r="AX41" s="148"/>
      <c r="AY41" s="0"/>
      <c r="AZ41" s="149"/>
      <c r="BA41" s="169" t="n">
        <f aca="false">Q41+R41+S41</f>
        <v>0</v>
      </c>
      <c r="BB41" s="151"/>
      <c r="BC41" s="169" t="n">
        <f aca="false">T41+U41</f>
        <v>0</v>
      </c>
      <c r="BD41" s="151"/>
      <c r="BE41" s="169" t="n">
        <f aca="false">SUM(V41:Y41)</f>
        <v>0</v>
      </c>
      <c r="BF41" s="151"/>
      <c r="BG41" s="169" t="n">
        <f aca="false">SUM(AB41:AD41)</f>
        <v>0</v>
      </c>
      <c r="BH41" s="170"/>
      <c r="BI41" s="154"/>
      <c r="BJ41" s="56"/>
      <c r="BK41" s="171" t="n">
        <f aca="false">+AE41+L41</f>
        <v>-39.54</v>
      </c>
      <c r="BL41" s="207"/>
      <c r="BM41" s="32"/>
      <c r="BN41" s="32"/>
      <c r="BO41" s="32"/>
      <c r="BP41" s="172" t="n">
        <f aca="false">$A41</f>
        <v>37742</v>
      </c>
      <c r="BQ41" s="173" t="n">
        <f aca="false">SUM(BR41:BW41)</f>
        <v>0</v>
      </c>
      <c r="BR41" s="173"/>
      <c r="BS41" s="173"/>
      <c r="BT41" s="173"/>
      <c r="BU41" s="173"/>
      <c r="BV41" s="173"/>
      <c r="BW41" s="173"/>
      <c r="BY41" s="81" t="n">
        <f aca="false">m1!BK43</f>
        <v>0.812557800014502</v>
      </c>
      <c r="BZ41" s="174" t="n">
        <f aca="false">CN41+CY41+EU41+FF41+FA41+DD41+DN41+DS41+FP41+FU41+EE41+EJ41+EO41</f>
        <v>0</v>
      </c>
      <c r="CA41" s="175"/>
      <c r="CB41" s="175" t="n">
        <f aca="false">IF(CB$2&lt;=$A41,IF(CB$3&gt;=$A41,(CB$4),0),0)*($A42-$A41)/10000*$BY41</f>
        <v>0</v>
      </c>
      <c r="CC41" s="0"/>
      <c r="CD41" s="91" t="n">
        <f aca="false">$A41</f>
        <v>37742</v>
      </c>
      <c r="CE41" s="175" t="n">
        <f aca="false">IF(CE$2&lt;=$A41,IF(CE$3&gt;=$A41,(CE$4),0),0)*($A42-$A41)/10000*$BY41</f>
        <v>0</v>
      </c>
      <c r="CF41" s="175" t="n">
        <f aca="false">IF(CF$2&lt;=$A41,IF(CF$3&gt;=$A41,(CF$4),0),0)*($A42-$A41)/10000*$BY41</f>
        <v>0</v>
      </c>
      <c r="CG41" s="175" t="n">
        <f aca="false">IF(CG$2&lt;=$A41,IF(CG$3&gt;=$A41,(CG$4),0),0)*($A42-$A41)/10000*$BY41</f>
        <v>0</v>
      </c>
      <c r="CH41" s="175" t="n">
        <f aca="false">IF(CH$2&lt;=$A41,IF(CH$3&gt;=$A41,(CH$4),0),0)*($A42-$A41)/10000*$BY41</f>
        <v>0</v>
      </c>
      <c r="CI41" s="175" t="n">
        <f aca="false">IF(CI$2&lt;=$A41,IF(CI$3&gt;=$A41,(CI$4),0),0)*($A42-$A41)/10000*$BY41</f>
        <v>0</v>
      </c>
      <c r="CJ41" s="175" t="n">
        <f aca="false">IF(CJ$2&lt;=$A41,IF(CJ$3&gt;=$A41,(CJ$4),0),0)*($A42-$A41)/10000*$BY41</f>
        <v>0</v>
      </c>
      <c r="CK41" s="175" t="n">
        <f aca="false">IF(CK$2&lt;=$A41,IF(CK$3&gt;=$A41,(CK$4),0),0)*($A42-$A41)/10000*$BY41</f>
        <v>0</v>
      </c>
      <c r="CL41" s="175" t="n">
        <f aca="false">IF(CL$2&lt;=$A41,IF(CL$3&gt;=$A41,(CL$4),0),0)*($A42-$A41)/10000*$BY41</f>
        <v>0</v>
      </c>
      <c r="CM41" s="175" t="n">
        <f aca="false">IF(CM$2&lt;=$A41,IF(CM$3&gt;=$A41,(CM$4),0),0)*($A42-$A41)/10000*$BY41</f>
        <v>0</v>
      </c>
      <c r="CN41" s="175" t="n">
        <f aca="false">SUM(CE41:CM41)</f>
        <v>0</v>
      </c>
      <c r="CO41" s="0"/>
      <c r="CP41" s="91" t="n">
        <f aca="false">$A41</f>
        <v>37742</v>
      </c>
      <c r="CQ41" s="175" t="n">
        <f aca="false">IF(CQ$2&lt;=$A41,IF(CQ$3&gt;=$A41,(CQ$4),0),0)*($A42-$A41)/10000*$BY41</f>
        <v>0</v>
      </c>
      <c r="CR41" s="175" t="n">
        <f aca="false">IF(CR$2&lt;=$A41,IF(CR$3&gt;=$A41,(CR$4),0),0)*($A42-$A41)/10000*$BY41</f>
        <v>0</v>
      </c>
      <c r="CS41" s="175" t="n">
        <f aca="false">IF(CS$2&lt;=$A41,IF(CS$3&gt;=$A41,(CS$4),0),0)*($A42-$A41)/10000*$BY41</f>
        <v>0</v>
      </c>
      <c r="CT41" s="175" t="n">
        <f aca="false">IF(CT$2&lt;=$A41,IF(CT$3&gt;=$A41,(CT$4),0),0)*($A42-$A41)/10000*$BY41</f>
        <v>0</v>
      </c>
      <c r="CU41" s="175" t="n">
        <f aca="false">IF(CU$2&lt;=$A41,IF(CU$3&gt;=$A41,(CU$4),0),0)*($A42-$A41)/10000*$BY41</f>
        <v>0</v>
      </c>
      <c r="CV41" s="175" t="n">
        <f aca="false">IF(CV$2&lt;=$A41,IF(CV$3&gt;=$A41,(CV$4),0),0)*($A42-$A41)/10000*$BY41</f>
        <v>0</v>
      </c>
      <c r="CW41" s="175" t="n">
        <f aca="false">IF(CW$2&lt;=$A41,IF(CW$3&gt;=$A41,(CW$4),0),0)*($A42-$A41)/10000*$BY41</f>
        <v>0</v>
      </c>
      <c r="CX41" s="175" t="n">
        <f aca="false">IF(CX$2&lt;=$A41,IF(CX$3&gt;=$A41,(CX$4),0),0)*($A42-$A41)/10000*$BY41</f>
        <v>0</v>
      </c>
      <c r="CY41" s="175" t="n">
        <f aca="false">SUM(CQ41:CX41)</f>
        <v>0</v>
      </c>
      <c r="DA41" s="91" t="n">
        <f aca="false">$A41</f>
        <v>37742</v>
      </c>
      <c r="DB41" s="175" t="n">
        <f aca="false">IF(DB$2&lt;=$A41,IF(DB$3&gt;=$A41,(DB$4),0),0)*($A42-$A41)/10000*$BY41</f>
        <v>0</v>
      </c>
      <c r="DC41" s="175" t="n">
        <f aca="false">IF(DC$2&lt;=$A41,IF(DC$3&gt;=$A41,(DC$4),0),0)*($A42-$A41)/10000*$BY41</f>
        <v>0</v>
      </c>
      <c r="DD41" s="175" t="n">
        <f aca="false">SUM(DB41:DC41)</f>
        <v>0</v>
      </c>
      <c r="DE41" s="0"/>
      <c r="DF41" s="91" t="n">
        <f aca="false">$A41</f>
        <v>37742</v>
      </c>
      <c r="DG41" s="175" t="n">
        <f aca="false">IF(DG$2&lt;=$A41,IF(DG$3&gt;=$A41,(DG$4),0),0)*($A42-$A41)/10000*$BY41</f>
        <v>0</v>
      </c>
      <c r="DH41" s="175" t="n">
        <f aca="false">IF(DH$2&lt;=$A41,IF(DH$3&gt;=$A41,(DH$4),0),0)*($A42-$A41)/10000*$BY41</f>
        <v>0</v>
      </c>
      <c r="DI41" s="175" t="n">
        <f aca="false">SUM(DG41:DH41)</f>
        <v>0</v>
      </c>
      <c r="DK41" s="91" t="n">
        <f aca="false">$A41</f>
        <v>37742</v>
      </c>
      <c r="DL41" s="175" t="n">
        <f aca="false">IF(DL$2&lt;=$A41,IF(DL$3&gt;=$A41,(DL$4),0),0)*($A42-$A41)/10000*$BY41</f>
        <v>0</v>
      </c>
      <c r="DM41" s="175" t="n">
        <f aca="false">IF(DM$2&lt;=$A41,IF(DM$3&gt;=$A41,(DM$4),0),0)*($A42-$A41)/10000*$BY41</f>
        <v>0</v>
      </c>
      <c r="DN41" s="175" t="n">
        <f aca="false">SUM(DL41:DM41)</f>
        <v>0</v>
      </c>
      <c r="DO41" s="0"/>
      <c r="DP41" s="91" t="n">
        <f aca="false">$A41</f>
        <v>37742</v>
      </c>
      <c r="DQ41" s="175" t="n">
        <f aca="false">IF(DQ$2&lt;=$A41,IF(DQ$3&gt;=$A41,(DQ$4),0),0)*($A42-$A41)/10000*$BY41</f>
        <v>0</v>
      </c>
      <c r="DR41" s="175" t="n">
        <f aca="false">IF(DR$2&lt;=$A41,IF(DR$3&gt;=$A41,(DR$4),0),0)*($A42-$A41)/10000*$BY41</f>
        <v>0</v>
      </c>
      <c r="DS41" s="175" t="n">
        <f aca="false">SUM(DQ41:DR41)</f>
        <v>0</v>
      </c>
      <c r="DT41" s="175"/>
      <c r="DU41" s="91" t="n">
        <f aca="false">$A41</f>
        <v>37742</v>
      </c>
      <c r="DV41" s="175" t="n">
        <f aca="false">IF(DV$2&lt;=$A41,IF(DV$3&gt;=$A41,(DV$4),0),0)*($A42-$A41)/10000*$BY41</f>
        <v>0</v>
      </c>
      <c r="DW41" s="175" t="n">
        <f aca="false">IF(DW$2&lt;=$A41,IF(DW$3&gt;=$A41,(DW$4),0),0)*($A42-$A41)/10000*$BY41</f>
        <v>0</v>
      </c>
      <c r="DX41" s="175" t="n">
        <f aca="false">SUM(DV41:DW41)</f>
        <v>0</v>
      </c>
      <c r="DY41" s="175"/>
      <c r="DZ41" s="91" t="n">
        <f aca="false">$A41</f>
        <v>37742</v>
      </c>
      <c r="EA41" s="175" t="n">
        <f aca="false">IF(EA$2&lt;=$A41,IF(EA$3&gt;=$A41,(EA$4),0),0)*($A42-$A41)/10000*$BY41</f>
        <v>0</v>
      </c>
      <c r="EB41" s="175" t="n">
        <f aca="false">IF(EB$2&lt;=$A41,IF(EB$3&gt;=$A41,(EB$4),0),0)*($A42-$A41)/10000*$BY41</f>
        <v>0</v>
      </c>
      <c r="EC41" s="175" t="n">
        <f aca="false">IF(EC$2&lt;=$A41,IF(EC$3&gt;=$A41,(EC$4),0),0)*($A42-$A41)/10000*$BY41</f>
        <v>0</v>
      </c>
      <c r="ED41" s="175" t="n">
        <f aca="false">IF(ED$2&lt;=$A41,IF(ED$3&gt;=$A41,(ED$4),0),0)*($A42-$A41)/10000*$BY41</f>
        <v>0</v>
      </c>
      <c r="EE41" s="175" t="n">
        <f aca="false">SUM(EA41:ED41)</f>
        <v>0</v>
      </c>
      <c r="EF41" s="0"/>
      <c r="EG41" s="91" t="n">
        <f aca="false">$A41</f>
        <v>37742</v>
      </c>
      <c r="EH41" s="175" t="n">
        <f aca="false">IF(EH$2&lt;=$A41,IF(EH$3&gt;=$A41,(EH$4),0),0)*($A42-$A41)/10000*$BY41</f>
        <v>0</v>
      </c>
      <c r="EI41" s="175" t="n">
        <f aca="false">IF(EI$2&lt;=$A41,IF(EI$3&gt;=$A41,(EI$4),0),0)*($A42-$A41)/10000*$BY41</f>
        <v>0</v>
      </c>
      <c r="EJ41" s="175" t="n">
        <f aca="false">SUM(EH41:EI41)</f>
        <v>0</v>
      </c>
      <c r="EK41" s="0"/>
      <c r="EL41" s="91" t="n">
        <f aca="false">$A41</f>
        <v>37742</v>
      </c>
      <c r="EM41" s="175" t="n">
        <f aca="false">IF(EM$2&lt;=$A41,IF(EM$3&gt;=$A41,(EM$4),0),0)*($A42-$A41)/10000*$BY41</f>
        <v>0</v>
      </c>
      <c r="EN41" s="175" t="n">
        <f aca="false">IF(EN$2&lt;=$A41,IF(EN$3&gt;=$A41,(EN$4),0),0)*($A42-$A41)/10000*$BY41</f>
        <v>0</v>
      </c>
      <c r="EO41" s="175" t="n">
        <f aca="false">SUM(EM41:EN41)</f>
        <v>0</v>
      </c>
      <c r="EP41" s="175"/>
      <c r="EQ41" s="91" t="n">
        <f aca="false">$A41</f>
        <v>37742</v>
      </c>
      <c r="ER41" s="175" t="n">
        <f aca="false">IF(ER$2&lt;=$A41,IF(ER$3&gt;=$A41,(ER$4),0),0)*($A42-$A41)/10000*$BY41</f>
        <v>0</v>
      </c>
      <c r="ES41" s="175" t="n">
        <f aca="false">IF(ES$2&lt;=$A41,IF(ES$3&gt;=$A41,(ES$4),0),0)*($A42-$A41)/10000*$BY41</f>
        <v>0</v>
      </c>
      <c r="ET41" s="175" t="n">
        <f aca="false">IF(ET$2&lt;=$A41,IF(ET$3&gt;=$A41,(ET$4),0),0)*($A42-$A41)/10000*$BY41</f>
        <v>0</v>
      </c>
      <c r="EU41" s="175" t="n">
        <f aca="false">SUM(ER41:ET41)</f>
        <v>0</v>
      </c>
      <c r="EV41" s="0"/>
      <c r="EW41" s="91" t="n">
        <f aca="false">$A41</f>
        <v>37742</v>
      </c>
      <c r="EX41" s="175" t="n">
        <f aca="false">IF(EX$2&lt;=$A41,IF(EX$3&gt;=$A41,(EX$4),0),0)*($A42-$A41)/10000*$BY41</f>
        <v>0</v>
      </c>
      <c r="EY41" s="175" t="n">
        <f aca="false">IF(EY$2&lt;=$A41,IF(EY$3&gt;=$A41,(EY$4),0),0)*($A42-$A41)/10000*$BY41</f>
        <v>0</v>
      </c>
      <c r="EZ41" s="175" t="n">
        <f aca="false">IF(EZ$2&lt;=$A41,IF(EZ$3&gt;=$A41,(EZ$4),0),0)*($A42-$A41)/10000*$BY41</f>
        <v>0</v>
      </c>
      <c r="FA41" s="175" t="n">
        <f aca="false">SUM(EX41:EZ41)</f>
        <v>0</v>
      </c>
      <c r="FB41" s="0"/>
      <c r="FC41" s="91" t="n">
        <f aca="false">$A41</f>
        <v>37742</v>
      </c>
      <c r="FD41" s="175" t="n">
        <f aca="false">IF(FD$2&lt;=$A41,IF(FD$3&gt;=$A41,(FD$4),0),0)*($A42-$A41)/10000*$BY41</f>
        <v>0</v>
      </c>
      <c r="FE41" s="175" t="n">
        <f aca="false">IF(FE$2&lt;=$A41,IF(FE$3&gt;=$A41,(FE$4),0),0)*($A42-$A41)/10000*$BY41</f>
        <v>0</v>
      </c>
      <c r="FF41" s="175" t="n">
        <f aca="false">SUM(FD41:FE41)</f>
        <v>0</v>
      </c>
      <c r="FH41" s="91" t="n">
        <f aca="false">$A41</f>
        <v>37742</v>
      </c>
      <c r="FI41" s="175" t="n">
        <f aca="false">IF(FI$2&lt;=$A41,IF(FI$3&gt;=$A41,(FI$4),0),0)*($A42-$A41)/10000*$BY41</f>
        <v>0</v>
      </c>
      <c r="FJ41" s="175" t="n">
        <f aca="false">IF(FJ$2&lt;=$A41,IF(FJ$3&gt;=$A41,(FJ$4),0),0)*($A42-$A41)/10000*$BY41</f>
        <v>0</v>
      </c>
      <c r="FK41" s="175" t="n">
        <f aca="false">SUM(FI41:FJ41)</f>
        <v>0</v>
      </c>
      <c r="FL41" s="0"/>
      <c r="FM41" s="91" t="n">
        <f aca="false">$A41</f>
        <v>37742</v>
      </c>
      <c r="FN41" s="175" t="n">
        <f aca="false">IF(FN$2&lt;=$A41,IF(FN$3&gt;=$A41,(FN$4),0),0)*($A42-$A41)/10000*$BY41</f>
        <v>0</v>
      </c>
      <c r="FO41" s="175" t="n">
        <f aca="false">IF(FO$2&lt;=$A41,IF(FO$3&gt;=$A41,(FO$4),0),0)*($A42-$A41)/10000*$BY41</f>
        <v>0</v>
      </c>
      <c r="FP41" s="175" t="n">
        <f aca="false">SUM(FN41:FO41)</f>
        <v>0</v>
      </c>
      <c r="FQ41" s="0"/>
      <c r="FR41" s="91" t="n">
        <f aca="false">$A41</f>
        <v>37742</v>
      </c>
      <c r="FS41" s="175" t="n">
        <f aca="false">IF(FS$2&lt;=$A41,IF(FS$3&gt;=$A41,(FS$4),0),0)*($A42-$A41)/10000*$BY41</f>
        <v>0</v>
      </c>
      <c r="FT41" s="175" t="n">
        <f aca="false">IF(FT$2&lt;=$A41,IF(FT$3&gt;=$A41,(FT$4),0),0)*($A42-$A41)/10000*$BY41</f>
        <v>0</v>
      </c>
      <c r="FU41" s="175" t="n">
        <f aca="false">SUM(FS41:FT41)</f>
        <v>0</v>
      </c>
      <c r="FV41" s="0"/>
      <c r="FW41" s="91" t="n">
        <f aca="false">$A41</f>
        <v>37742</v>
      </c>
      <c r="FX41" s="175" t="n">
        <f aca="false">IF(FX$2&lt;=$A41,IF(FX$3&gt;=$A41,(FX$4),0),0)*($A42-$A41)/10000*$BY41</f>
        <v>0</v>
      </c>
      <c r="FY41" s="175" t="n">
        <f aca="false">IF(FY$2&lt;=$A41,IF(FY$3&gt;=$A41,(FY$4),0),0)*($A42-$A41)/10000*$BY41</f>
        <v>0</v>
      </c>
      <c r="FZ41" s="175" t="n">
        <f aca="false">SUM(FX41:FY41)</f>
        <v>0</v>
      </c>
      <c r="GB41" s="91" t="n">
        <f aca="false">$A41</f>
        <v>37742</v>
      </c>
      <c r="GC41" s="175" t="n">
        <f aca="false">IF(GC$2&lt;=$A41,IF(GC$3&gt;=$A41,(GC$4),0),0)*($A42-$A41)/10000*$BY41</f>
        <v>0</v>
      </c>
      <c r="GD41" s="175" t="n">
        <f aca="false">IF(GD$2&lt;=$A41,IF(GD$3&gt;=$A41,(GD$4),0),0)*($A42-$A41)/10000*$BY41</f>
        <v>0</v>
      </c>
      <c r="GE41" s="175" t="n">
        <f aca="false">SUM(GC41:GD41)</f>
        <v>0</v>
      </c>
      <c r="GG41" s="208"/>
      <c r="GH41" s="209"/>
      <c r="GI41" s="210"/>
      <c r="GK41" s="0"/>
    </row>
    <row r="42" customFormat="false" ht="15" hidden="false" customHeight="true" outlineLevel="0" collapsed="false">
      <c r="A42" s="176" t="n">
        <v>37773</v>
      </c>
      <c r="B42" s="177" t="n">
        <f aca="false">p1!F51</f>
        <v>0</v>
      </c>
      <c r="C42" s="178" t="n">
        <f aca="false">+p1!C51</f>
        <v>0</v>
      </c>
      <c r="D42" s="179" t="n">
        <f aca="false">+p1!G51</f>
        <v>0</v>
      </c>
      <c r="E42" s="177" t="n">
        <f aca="false">p1!L51+DX42</f>
        <v>0</v>
      </c>
      <c r="F42" s="178" t="n">
        <f aca="false">p1!E51+CN42</f>
        <v>0</v>
      </c>
      <c r="G42" s="178" t="n">
        <f aca="false">p1!I51+p1!K51+CY42</f>
        <v>12.14</v>
      </c>
      <c r="H42" s="178" t="n">
        <f aca="false">p1!D51+DN42</f>
        <v>0</v>
      </c>
      <c r="I42" s="178" t="n">
        <f aca="false">p1!J51+p1!AH51+DD42</f>
        <v>-24.06</v>
      </c>
      <c r="J42" s="178" t="n">
        <f aca="false">p1!N51+DG42</f>
        <v>5.45</v>
      </c>
      <c r="K42" s="178" t="n">
        <f aca="false">p1!M51+p1!H51+DS42</f>
        <v>0</v>
      </c>
      <c r="L42" s="180" t="n">
        <f aca="false">SUM(E42:K42)</f>
        <v>-6.47</v>
      </c>
      <c r="M42" s="32"/>
      <c r="N42" s="177" t="n">
        <f aca="false">p1!P51+EJ42</f>
        <v>0</v>
      </c>
      <c r="O42" s="178" t="n">
        <f aca="false">p1!O51+EE42</f>
        <v>0</v>
      </c>
      <c r="P42" s="178" t="n">
        <f aca="false">p1!Q51+EO42</f>
        <v>-31.56</v>
      </c>
      <c r="Q42" s="178" t="n">
        <f aca="false">p1!AA51</f>
        <v>0</v>
      </c>
      <c r="R42" s="178" t="n">
        <f aca="false">p1!Y51</f>
        <v>0</v>
      </c>
      <c r="S42" s="178" t="n">
        <f aca="false">p1!Z51+EU42</f>
        <v>0</v>
      </c>
      <c r="T42" s="178" t="n">
        <f aca="false">p1!AC51+FA42</f>
        <v>0</v>
      </c>
      <c r="U42" s="178"/>
      <c r="V42" s="178" t="n">
        <f aca="false">p1!X51+FF42</f>
        <v>0</v>
      </c>
      <c r="W42" s="178"/>
      <c r="X42" s="178"/>
      <c r="Y42" s="178"/>
      <c r="Z42" s="178"/>
      <c r="AA42" s="178"/>
      <c r="AB42" s="178"/>
      <c r="AC42" s="178"/>
      <c r="AD42" s="179"/>
      <c r="AE42" s="210" t="n">
        <f aca="false">SUM(N42:AD42)</f>
        <v>-31.56</v>
      </c>
      <c r="AF42" s="32"/>
      <c r="AG42" s="180"/>
      <c r="AH42" s="18"/>
      <c r="AI42" s="180" t="n">
        <f aca="false">p1!AB51+BQ42</f>
        <v>0</v>
      </c>
      <c r="AJ42" s="32"/>
      <c r="AK42" s="182" t="n">
        <v>37773</v>
      </c>
      <c r="AL42" s="143"/>
      <c r="AM42" s="167" t="n">
        <f aca="false">+B42+C42+D42</f>
        <v>0</v>
      </c>
      <c r="AN42" s="148"/>
      <c r="AO42" s="167" t="n">
        <f aca="false">E42+F42+O42</f>
        <v>0</v>
      </c>
      <c r="AP42" s="148"/>
      <c r="AQ42" s="184" t="n">
        <f aca="false">+G42+H42+N42</f>
        <v>12.14</v>
      </c>
      <c r="AR42" s="148"/>
      <c r="AS42" s="185" t="n">
        <f aca="false">+I42+J42</f>
        <v>-18.61</v>
      </c>
      <c r="AT42" s="148"/>
      <c r="AU42" s="167" t="n">
        <f aca="false">K42+P42</f>
        <v>-31.56</v>
      </c>
      <c r="AV42" s="148"/>
      <c r="AW42" s="167" t="n">
        <f aca="false">AO42+AQ42+AS42+AU42</f>
        <v>-38.03</v>
      </c>
      <c r="AX42" s="148"/>
      <c r="AY42" s="0"/>
      <c r="AZ42" s="149"/>
      <c r="BA42" s="169" t="n">
        <f aca="false">Q42+R42+S42</f>
        <v>0</v>
      </c>
      <c r="BB42" s="151"/>
      <c r="BC42" s="169" t="n">
        <f aca="false">T42+U42</f>
        <v>0</v>
      </c>
      <c r="BD42" s="151"/>
      <c r="BE42" s="169" t="n">
        <f aca="false">SUM(V42:Y42)</f>
        <v>0</v>
      </c>
      <c r="BF42" s="151"/>
      <c r="BG42" s="169" t="n">
        <f aca="false">SUM(AB42:AD42)</f>
        <v>0</v>
      </c>
      <c r="BH42" s="170"/>
      <c r="BI42" s="154"/>
      <c r="BJ42" s="56"/>
      <c r="BK42" s="171" t="n">
        <f aca="false">+AE42+L42</f>
        <v>-38.03</v>
      </c>
      <c r="BL42" s="207"/>
      <c r="BM42" s="32"/>
      <c r="BN42" s="32"/>
      <c r="BO42" s="32"/>
      <c r="BP42" s="172" t="n">
        <f aca="false">$A42</f>
        <v>37773</v>
      </c>
      <c r="BQ42" s="173" t="n">
        <f aca="false">SUM(BR42:BW42)</f>
        <v>0</v>
      </c>
      <c r="BR42" s="173"/>
      <c r="BS42" s="173"/>
      <c r="BT42" s="173"/>
      <c r="BU42" s="173"/>
      <c r="BV42" s="173"/>
      <c r="BW42" s="173"/>
      <c r="BY42" s="81" t="n">
        <f aca="false">m1!BK44</f>
        <v>0.80763914556713</v>
      </c>
      <c r="BZ42" s="174" t="n">
        <f aca="false">CN42+CY42+EU42+FF42+FA42+DD42+DN42+DS42+FP42+FU42+EE42+EJ42+EO42</f>
        <v>0</v>
      </c>
      <c r="CA42" s="175"/>
      <c r="CB42" s="175" t="n">
        <f aca="false">IF(CB$2&lt;=$A42,IF(CB$3&gt;=$A42,(CB$4),0),0)*($A43-$A42)/10000*$BY42</f>
        <v>0</v>
      </c>
      <c r="CC42" s="0"/>
      <c r="CD42" s="91" t="n">
        <f aca="false">$A42</f>
        <v>37773</v>
      </c>
      <c r="CE42" s="175" t="n">
        <f aca="false">IF(CE$2&lt;=$A42,IF(CE$3&gt;=$A42,(CE$4),0),0)*($A43-$A42)/10000*$BY42</f>
        <v>0</v>
      </c>
      <c r="CF42" s="175" t="n">
        <f aca="false">IF(CF$2&lt;=$A42,IF(CF$3&gt;=$A42,(CF$4),0),0)*($A43-$A42)/10000*$BY42</f>
        <v>0</v>
      </c>
      <c r="CG42" s="175" t="n">
        <f aca="false">IF(CG$2&lt;=$A42,IF(CG$3&gt;=$A42,(CG$4),0),0)*($A43-$A42)/10000*$BY42</f>
        <v>0</v>
      </c>
      <c r="CH42" s="175" t="n">
        <f aca="false">IF(CH$2&lt;=$A42,IF(CH$3&gt;=$A42,(CH$4),0),0)*($A43-$A42)/10000*$BY42</f>
        <v>0</v>
      </c>
      <c r="CI42" s="175" t="n">
        <f aca="false">IF(CI$2&lt;=$A42,IF(CI$3&gt;=$A42,(CI$4),0),0)*($A43-$A42)/10000*$BY42</f>
        <v>0</v>
      </c>
      <c r="CJ42" s="175" t="n">
        <f aca="false">IF(CJ$2&lt;=$A42,IF(CJ$3&gt;=$A42,(CJ$4),0),0)*($A43-$A42)/10000*$BY42</f>
        <v>0</v>
      </c>
      <c r="CK42" s="175" t="n">
        <f aca="false">IF(CK$2&lt;=$A42,IF(CK$3&gt;=$A42,(CK$4),0),0)*($A43-$A42)/10000*$BY42</f>
        <v>0</v>
      </c>
      <c r="CL42" s="175" t="n">
        <f aca="false">IF(CL$2&lt;=$A42,IF(CL$3&gt;=$A42,(CL$4),0),0)*($A43-$A42)/10000*$BY42</f>
        <v>0</v>
      </c>
      <c r="CM42" s="175" t="n">
        <f aca="false">IF(CM$2&lt;=$A42,IF(CM$3&gt;=$A42,(CM$4),0),0)*($A43-$A42)/10000*$BY42</f>
        <v>0</v>
      </c>
      <c r="CN42" s="175" t="n">
        <f aca="false">SUM(CE42:CM42)</f>
        <v>0</v>
      </c>
      <c r="CO42" s="0"/>
      <c r="CP42" s="91" t="n">
        <f aca="false">$A42</f>
        <v>37773</v>
      </c>
      <c r="CQ42" s="175" t="n">
        <f aca="false">IF(CQ$2&lt;=$A42,IF(CQ$3&gt;=$A42,(CQ$4),0),0)*($A43-$A42)/10000*$BY42</f>
        <v>0</v>
      </c>
      <c r="CR42" s="175" t="n">
        <f aca="false">IF(CR$2&lt;=$A42,IF(CR$3&gt;=$A42,(CR$4),0),0)*($A43-$A42)/10000*$BY42</f>
        <v>0</v>
      </c>
      <c r="CS42" s="175" t="n">
        <f aca="false">IF(CS$2&lt;=$A42,IF(CS$3&gt;=$A42,(CS$4),0),0)*($A43-$A42)/10000*$BY42</f>
        <v>0</v>
      </c>
      <c r="CT42" s="175" t="n">
        <f aca="false">IF(CT$2&lt;=$A42,IF(CT$3&gt;=$A42,(CT$4),0),0)*($A43-$A42)/10000*$BY42</f>
        <v>0</v>
      </c>
      <c r="CU42" s="175" t="n">
        <f aca="false">IF(CU$2&lt;=$A42,IF(CU$3&gt;=$A42,(CU$4),0),0)*($A43-$A42)/10000*$BY42</f>
        <v>0</v>
      </c>
      <c r="CV42" s="175" t="n">
        <f aca="false">IF(CV$2&lt;=$A42,IF(CV$3&gt;=$A42,(CV$4),0),0)*($A43-$A42)/10000*$BY42</f>
        <v>0</v>
      </c>
      <c r="CW42" s="175" t="n">
        <f aca="false">IF(CW$2&lt;=$A42,IF(CW$3&gt;=$A42,(CW$4),0),0)*($A43-$A42)/10000*$BY42</f>
        <v>0</v>
      </c>
      <c r="CX42" s="175" t="n">
        <f aca="false">IF(CX$2&lt;=$A42,IF(CX$3&gt;=$A42,(CX$4),0),0)*($A43-$A42)/10000*$BY42</f>
        <v>0</v>
      </c>
      <c r="CY42" s="175" t="n">
        <f aca="false">SUM(CQ42:CX42)</f>
        <v>0</v>
      </c>
      <c r="DA42" s="91" t="n">
        <f aca="false">$A42</f>
        <v>37773</v>
      </c>
      <c r="DB42" s="175" t="n">
        <f aca="false">IF(DB$2&lt;=$A42,IF(DB$3&gt;=$A42,(DB$4),0),0)*($A43-$A42)/10000*$BY42</f>
        <v>0</v>
      </c>
      <c r="DC42" s="175" t="n">
        <f aca="false">IF(DC$2&lt;=$A42,IF(DC$3&gt;=$A42,(DC$4),0),0)*($A43-$A42)/10000*$BY42</f>
        <v>0</v>
      </c>
      <c r="DD42" s="175" t="n">
        <f aca="false">SUM(DB42:DC42)</f>
        <v>0</v>
      </c>
      <c r="DE42" s="0"/>
      <c r="DF42" s="91" t="n">
        <f aca="false">$A42</f>
        <v>37773</v>
      </c>
      <c r="DG42" s="175" t="n">
        <f aca="false">IF(DG$2&lt;=$A42,IF(DG$3&gt;=$A42,(DG$4),0),0)*($A43-$A42)/10000*$BY42</f>
        <v>0</v>
      </c>
      <c r="DH42" s="175" t="n">
        <f aca="false">IF(DH$2&lt;=$A42,IF(DH$3&gt;=$A42,(DH$4),0),0)*($A43-$A42)/10000*$BY42</f>
        <v>0</v>
      </c>
      <c r="DI42" s="175" t="n">
        <f aca="false">SUM(DG42:DH42)</f>
        <v>0</v>
      </c>
      <c r="DK42" s="91" t="n">
        <f aca="false">$A42</f>
        <v>37773</v>
      </c>
      <c r="DL42" s="175" t="n">
        <f aca="false">IF(DL$2&lt;=$A42,IF(DL$3&gt;=$A42,(DL$4),0),0)*($A43-$A42)/10000*$BY42</f>
        <v>0</v>
      </c>
      <c r="DM42" s="175" t="n">
        <f aca="false">IF(DM$2&lt;=$A42,IF(DM$3&gt;=$A42,(DM$4),0),0)*($A43-$A42)/10000*$BY42</f>
        <v>0</v>
      </c>
      <c r="DN42" s="175" t="n">
        <f aca="false">SUM(DL42:DM42)</f>
        <v>0</v>
      </c>
      <c r="DO42" s="0"/>
      <c r="DP42" s="91" t="n">
        <f aca="false">$A42</f>
        <v>37773</v>
      </c>
      <c r="DQ42" s="175" t="n">
        <f aca="false">IF(DQ$2&lt;=$A42,IF(DQ$3&gt;=$A42,(DQ$4),0),0)*($A43-$A42)/10000*$BY42</f>
        <v>0</v>
      </c>
      <c r="DR42" s="175" t="n">
        <f aca="false">IF(DR$2&lt;=$A42,IF(DR$3&gt;=$A42,(DR$4),0),0)*($A43-$A42)/10000*$BY42</f>
        <v>0</v>
      </c>
      <c r="DS42" s="175" t="n">
        <f aca="false">SUM(DQ42:DR42)</f>
        <v>0</v>
      </c>
      <c r="DT42" s="175"/>
      <c r="DU42" s="91" t="n">
        <f aca="false">$A42</f>
        <v>37773</v>
      </c>
      <c r="DV42" s="175" t="n">
        <f aca="false">IF(DV$2&lt;=$A42,IF(DV$3&gt;=$A42,(DV$4),0),0)*($A43-$A42)/10000*$BY42</f>
        <v>0</v>
      </c>
      <c r="DW42" s="175" t="n">
        <f aca="false">IF(DW$2&lt;=$A42,IF(DW$3&gt;=$A42,(DW$4),0),0)*($A43-$A42)/10000*$BY42</f>
        <v>0</v>
      </c>
      <c r="DX42" s="175" t="n">
        <f aca="false">SUM(DV42:DW42)</f>
        <v>0</v>
      </c>
      <c r="DY42" s="175"/>
      <c r="DZ42" s="91" t="n">
        <f aca="false">$A42</f>
        <v>37773</v>
      </c>
      <c r="EA42" s="175" t="n">
        <f aca="false">IF(EA$2&lt;=$A42,IF(EA$3&gt;=$A42,(EA$4),0),0)*($A43-$A42)/10000*$BY42</f>
        <v>0</v>
      </c>
      <c r="EB42" s="175" t="n">
        <f aca="false">IF(EB$2&lt;=$A42,IF(EB$3&gt;=$A42,(EB$4),0),0)*($A43-$A42)/10000*$BY42</f>
        <v>0</v>
      </c>
      <c r="EC42" s="175" t="n">
        <f aca="false">IF(EC$2&lt;=$A42,IF(EC$3&gt;=$A42,(EC$4),0),0)*($A43-$A42)/10000*$BY42</f>
        <v>0</v>
      </c>
      <c r="ED42" s="175" t="n">
        <f aca="false">IF(ED$2&lt;=$A42,IF(ED$3&gt;=$A42,(ED$4),0),0)*($A43-$A42)/10000*$BY42</f>
        <v>0</v>
      </c>
      <c r="EE42" s="175" t="n">
        <f aca="false">SUM(EA42:ED42)</f>
        <v>0</v>
      </c>
      <c r="EF42" s="0"/>
      <c r="EG42" s="91" t="n">
        <f aca="false">$A42</f>
        <v>37773</v>
      </c>
      <c r="EH42" s="175" t="n">
        <f aca="false">IF(EH$2&lt;=$A42,IF(EH$3&gt;=$A42,(EH$4),0),0)*($A43-$A42)/10000*$BY42</f>
        <v>0</v>
      </c>
      <c r="EI42" s="175" t="n">
        <f aca="false">IF(EI$2&lt;=$A42,IF(EI$3&gt;=$A42,(EI$4),0),0)*($A43-$A42)/10000*$BY42</f>
        <v>0</v>
      </c>
      <c r="EJ42" s="175" t="n">
        <f aca="false">SUM(EH42:EI42)</f>
        <v>0</v>
      </c>
      <c r="EK42" s="0"/>
      <c r="EL42" s="91" t="n">
        <f aca="false">$A42</f>
        <v>37773</v>
      </c>
      <c r="EM42" s="175" t="n">
        <f aca="false">IF(EM$2&lt;=$A42,IF(EM$3&gt;=$A42,(EM$4),0),0)*($A43-$A42)/10000*$BY42</f>
        <v>0</v>
      </c>
      <c r="EN42" s="175" t="n">
        <f aca="false">IF(EN$2&lt;=$A42,IF(EN$3&gt;=$A42,(EN$4),0),0)*($A43-$A42)/10000*$BY42</f>
        <v>0</v>
      </c>
      <c r="EO42" s="175" t="n">
        <f aca="false">SUM(EM42:EN42)</f>
        <v>0</v>
      </c>
      <c r="EP42" s="175"/>
      <c r="EQ42" s="91" t="n">
        <f aca="false">$A42</f>
        <v>37773</v>
      </c>
      <c r="ER42" s="175" t="n">
        <f aca="false">IF(ER$2&lt;=$A42,IF(ER$3&gt;=$A42,(ER$4),0),0)*($A43-$A42)/10000*$BY42</f>
        <v>0</v>
      </c>
      <c r="ES42" s="175" t="n">
        <f aca="false">IF(ES$2&lt;=$A42,IF(ES$3&gt;=$A42,(ES$4),0),0)*($A43-$A42)/10000*$BY42</f>
        <v>0</v>
      </c>
      <c r="ET42" s="175" t="n">
        <f aca="false">IF(ET$2&lt;=$A42,IF(ET$3&gt;=$A42,(ET$4),0),0)*($A43-$A42)/10000*$BY42</f>
        <v>0</v>
      </c>
      <c r="EU42" s="175" t="n">
        <f aca="false">SUM(ER42:ET42)</f>
        <v>0</v>
      </c>
      <c r="EV42" s="0"/>
      <c r="EW42" s="91" t="n">
        <f aca="false">$A42</f>
        <v>37773</v>
      </c>
      <c r="EX42" s="175" t="n">
        <f aca="false">IF(EX$2&lt;=$A42,IF(EX$3&gt;=$A42,(EX$4),0),0)*($A43-$A42)/10000*$BY42</f>
        <v>0</v>
      </c>
      <c r="EY42" s="175" t="n">
        <f aca="false">IF(EY$2&lt;=$A42,IF(EY$3&gt;=$A42,(EY$4),0),0)*($A43-$A42)/10000*$BY42</f>
        <v>0</v>
      </c>
      <c r="EZ42" s="175" t="n">
        <f aca="false">IF(EZ$2&lt;=$A42,IF(EZ$3&gt;=$A42,(EZ$4),0),0)*($A43-$A42)/10000*$BY42</f>
        <v>0</v>
      </c>
      <c r="FA42" s="175" t="n">
        <f aca="false">SUM(EX42:EZ42)</f>
        <v>0</v>
      </c>
      <c r="FB42" s="0"/>
      <c r="FC42" s="91" t="n">
        <f aca="false">$A42</f>
        <v>37773</v>
      </c>
      <c r="FD42" s="175" t="n">
        <f aca="false">IF(FD$2&lt;=$A42,IF(FD$3&gt;=$A42,(FD$4),0),0)*($A43-$A42)/10000*$BY42</f>
        <v>0</v>
      </c>
      <c r="FE42" s="175" t="n">
        <f aca="false">IF(FE$2&lt;=$A42,IF(FE$3&gt;=$A42,(FE$4),0),0)*($A43-$A42)/10000*$BY42</f>
        <v>0</v>
      </c>
      <c r="FF42" s="175" t="n">
        <f aca="false">SUM(FD42:FE42)</f>
        <v>0</v>
      </c>
      <c r="FH42" s="91" t="n">
        <f aca="false">$A42</f>
        <v>37773</v>
      </c>
      <c r="FI42" s="175" t="n">
        <f aca="false">IF(FI$2&lt;=$A42,IF(FI$3&gt;=$A42,(FI$4),0),0)*($A43-$A42)/10000*$BY42</f>
        <v>0</v>
      </c>
      <c r="FJ42" s="175" t="n">
        <f aca="false">IF(FJ$2&lt;=$A42,IF(FJ$3&gt;=$A42,(FJ$4),0),0)*($A43-$A42)/10000*$BY42</f>
        <v>0</v>
      </c>
      <c r="FK42" s="175" t="n">
        <f aca="false">SUM(FI42:FJ42)</f>
        <v>0</v>
      </c>
      <c r="FL42" s="0"/>
      <c r="FM42" s="91" t="n">
        <f aca="false">$A42</f>
        <v>37773</v>
      </c>
      <c r="FN42" s="175" t="n">
        <f aca="false">IF(FN$2&lt;=$A42,IF(FN$3&gt;=$A42,(FN$4),0),0)*($A43-$A42)/10000*$BY42</f>
        <v>0</v>
      </c>
      <c r="FO42" s="175" t="n">
        <f aca="false">IF(FO$2&lt;=$A42,IF(FO$3&gt;=$A42,(FO$4),0),0)*($A43-$A42)/10000*$BY42</f>
        <v>0</v>
      </c>
      <c r="FP42" s="175" t="n">
        <f aca="false">SUM(FN42:FO42)</f>
        <v>0</v>
      </c>
      <c r="FQ42" s="0"/>
      <c r="FR42" s="91" t="n">
        <f aca="false">$A42</f>
        <v>37773</v>
      </c>
      <c r="FS42" s="175" t="n">
        <f aca="false">IF(FS$2&lt;=$A42,IF(FS$3&gt;=$A42,(FS$4),0),0)*($A43-$A42)/10000*$BY42</f>
        <v>0</v>
      </c>
      <c r="FT42" s="175" t="n">
        <f aca="false">IF(FT$2&lt;=$A42,IF(FT$3&gt;=$A42,(FT$4),0),0)*($A43-$A42)/10000*$BY42</f>
        <v>0</v>
      </c>
      <c r="FU42" s="175" t="n">
        <f aca="false">SUM(FS42:FT42)</f>
        <v>0</v>
      </c>
      <c r="FV42" s="0"/>
      <c r="FW42" s="91" t="n">
        <f aca="false">$A42</f>
        <v>37773</v>
      </c>
      <c r="FX42" s="175" t="n">
        <f aca="false">IF(FX$2&lt;=$A42,IF(FX$3&gt;=$A42,(FX$4),0),0)*($A43-$A42)/10000*$BY42</f>
        <v>0</v>
      </c>
      <c r="FY42" s="175" t="n">
        <f aca="false">IF(FY$2&lt;=$A42,IF(FY$3&gt;=$A42,(FY$4),0),0)*($A43-$A42)/10000*$BY42</f>
        <v>0</v>
      </c>
      <c r="FZ42" s="175" t="n">
        <f aca="false">SUM(FX42:FY42)</f>
        <v>0</v>
      </c>
      <c r="GB42" s="91" t="n">
        <f aca="false">$A42</f>
        <v>37773</v>
      </c>
      <c r="GC42" s="175" t="n">
        <f aca="false">IF(GC$2&lt;=$A42,IF(GC$3&gt;=$A42,(GC$4),0),0)*($A43-$A42)/10000*$BY42</f>
        <v>0</v>
      </c>
      <c r="GD42" s="175" t="n">
        <f aca="false">IF(GD$2&lt;=$A42,IF(GD$3&gt;=$A42,(GD$4),0),0)*($A43-$A42)/10000*$BY42</f>
        <v>0</v>
      </c>
      <c r="GE42" s="175" t="n">
        <f aca="false">SUM(GC42:GD42)</f>
        <v>0</v>
      </c>
      <c r="GG42" s="208"/>
      <c r="GH42" s="209"/>
      <c r="GI42" s="210"/>
      <c r="GK42" s="0"/>
    </row>
    <row r="43" customFormat="false" ht="15" hidden="false" customHeight="true" outlineLevel="0" collapsed="false">
      <c r="A43" s="176" t="n">
        <v>37803</v>
      </c>
      <c r="B43" s="177" t="n">
        <f aca="false">p1!F52</f>
        <v>0</v>
      </c>
      <c r="C43" s="178" t="n">
        <f aca="false">+p1!C52</f>
        <v>0</v>
      </c>
      <c r="D43" s="179" t="n">
        <f aca="false">+p1!G52</f>
        <v>0</v>
      </c>
      <c r="E43" s="177" t="n">
        <f aca="false">p1!L52+DX43</f>
        <v>0</v>
      </c>
      <c r="F43" s="178" t="n">
        <f aca="false">p1!E52+CN43</f>
        <v>0</v>
      </c>
      <c r="G43" s="178" t="n">
        <f aca="false">p1!I52+p1!K52+CY43</f>
        <v>12.47</v>
      </c>
      <c r="H43" s="178" t="n">
        <f aca="false">p1!D52+DN43</f>
        <v>0</v>
      </c>
      <c r="I43" s="178" t="n">
        <f aca="false">p1!J52+p1!AH52+DD43</f>
        <v>-24.72</v>
      </c>
      <c r="J43" s="178" t="n">
        <f aca="false">p1!N52+DG43</f>
        <v>5.6</v>
      </c>
      <c r="K43" s="178" t="n">
        <f aca="false">p1!M52+p1!H52+DS43</f>
        <v>0</v>
      </c>
      <c r="L43" s="180" t="n">
        <f aca="false">SUM(E43:K43)</f>
        <v>-6.65</v>
      </c>
      <c r="M43" s="32"/>
      <c r="N43" s="177" t="n">
        <f aca="false">p1!P52+EJ43</f>
        <v>0</v>
      </c>
      <c r="O43" s="178" t="n">
        <f aca="false">p1!O52+EE43</f>
        <v>0</v>
      </c>
      <c r="P43" s="178" t="n">
        <f aca="false">p1!Q52+EO43</f>
        <v>-32.42</v>
      </c>
      <c r="Q43" s="178" t="n">
        <f aca="false">p1!AA52</f>
        <v>0</v>
      </c>
      <c r="R43" s="178" t="n">
        <f aca="false">p1!Y52</f>
        <v>0</v>
      </c>
      <c r="S43" s="178" t="n">
        <f aca="false">p1!Z52+EU43</f>
        <v>0</v>
      </c>
      <c r="T43" s="178" t="n">
        <f aca="false">p1!AC52+FA43</f>
        <v>0</v>
      </c>
      <c r="U43" s="178"/>
      <c r="V43" s="178" t="n">
        <f aca="false">p1!X52+FF43</f>
        <v>0</v>
      </c>
      <c r="W43" s="178"/>
      <c r="X43" s="178"/>
      <c r="Y43" s="178"/>
      <c r="Z43" s="178"/>
      <c r="AA43" s="178"/>
      <c r="AB43" s="178"/>
      <c r="AC43" s="178"/>
      <c r="AD43" s="179"/>
      <c r="AE43" s="210" t="n">
        <f aca="false">SUM(N43:AD43)</f>
        <v>-32.42</v>
      </c>
      <c r="AF43" s="32"/>
      <c r="AG43" s="180"/>
      <c r="AH43" s="18"/>
      <c r="AI43" s="180" t="n">
        <f aca="false">p1!AB52+BQ43</f>
        <v>0</v>
      </c>
      <c r="AJ43" s="32"/>
      <c r="AK43" s="182" t="n">
        <v>37803</v>
      </c>
      <c r="AL43" s="143"/>
      <c r="AM43" s="167" t="n">
        <f aca="false">+B43+C43+D43</f>
        <v>0</v>
      </c>
      <c r="AN43" s="183" t="n">
        <f aca="false">SUM(AM40:AM46)</f>
        <v>0</v>
      </c>
      <c r="AO43" s="167" t="n">
        <f aca="false">E43+F43+O43</f>
        <v>0</v>
      </c>
      <c r="AP43" s="183" t="n">
        <f aca="false">SUM(AO40:AO46)</f>
        <v>0</v>
      </c>
      <c r="AQ43" s="184" t="n">
        <f aca="false">+G43+H43+N43</f>
        <v>12.47</v>
      </c>
      <c r="AR43" s="183" t="n">
        <f aca="false">SUM(AQ40:AQ46)</f>
        <v>86.08</v>
      </c>
      <c r="AS43" s="185" t="n">
        <f aca="false">+I43+J43</f>
        <v>-19.12</v>
      </c>
      <c r="AT43" s="183" t="n">
        <f aca="false">SUM(AS40:AS46)</f>
        <v>-131.97</v>
      </c>
      <c r="AU43" s="167" t="n">
        <f aca="false">K43+P43</f>
        <v>-32.42</v>
      </c>
      <c r="AV43" s="183" t="n">
        <f aca="false">SUM(AU40:AU46)</f>
        <v>-223.81</v>
      </c>
      <c r="AW43" s="167" t="n">
        <f aca="false">AO43+AQ43+AS43+AU43</f>
        <v>-39.07</v>
      </c>
      <c r="AX43" s="183" t="n">
        <f aca="false">SUM(AW40:AW46)</f>
        <v>-269.7</v>
      </c>
      <c r="AY43" s="0"/>
      <c r="AZ43" s="149"/>
      <c r="BA43" s="169" t="n">
        <f aca="false">Q43+R43+S43</f>
        <v>0</v>
      </c>
      <c r="BB43" s="151"/>
      <c r="BC43" s="169" t="n">
        <f aca="false">T43+U43</f>
        <v>0</v>
      </c>
      <c r="BD43" s="187"/>
      <c r="BE43" s="169" t="n">
        <f aca="false">SUM(V43:Y43)</f>
        <v>0</v>
      </c>
      <c r="BF43" s="187"/>
      <c r="BG43" s="169" t="n">
        <f aca="false">SUM(AB43:AD43)</f>
        <v>0</v>
      </c>
      <c r="BH43" s="188"/>
      <c r="BI43" s="154"/>
      <c r="BJ43" s="56"/>
      <c r="BK43" s="171" t="n">
        <f aca="false">+AE43+L43</f>
        <v>-39.07</v>
      </c>
      <c r="BL43" s="220" t="n">
        <f aca="false">SUM(BK40:BK46)</f>
        <v>-245.13</v>
      </c>
      <c r="BM43" s="32"/>
      <c r="BN43" s="32"/>
      <c r="BO43" s="32"/>
      <c r="BP43" s="172" t="n">
        <f aca="false">$A43</f>
        <v>37803</v>
      </c>
      <c r="BQ43" s="173" t="n">
        <f aca="false">SUM(BR43:BW43)</f>
        <v>0</v>
      </c>
      <c r="BR43" s="173"/>
      <c r="BS43" s="173"/>
      <c r="BT43" s="173"/>
      <c r="BU43" s="173"/>
      <c r="BV43" s="173"/>
      <c r="BW43" s="173"/>
      <c r="BY43" s="81" t="n">
        <f aca="false">m1!BK45</f>
        <v>0.802907984504147</v>
      </c>
      <c r="BZ43" s="174" t="n">
        <f aca="false">CN43+CY43+EU43+FF43+FA43+DD43+DN43+DS43+FP43+FU43+EE43+EJ43+EO43</f>
        <v>0</v>
      </c>
      <c r="CA43" s="175"/>
      <c r="CB43" s="175" t="n">
        <f aca="false">IF(CB$2&lt;=$A43,IF(CB$3&gt;=$A43,(CB$4),0),0)*($A44-$A43)/10000*$BY43</f>
        <v>0</v>
      </c>
      <c r="CC43" s="0"/>
      <c r="CD43" s="91" t="n">
        <f aca="false">$A43</f>
        <v>37803</v>
      </c>
      <c r="CE43" s="175" t="n">
        <f aca="false">IF(CE$2&lt;=$A43,IF(CE$3&gt;=$A43,(CE$4),0),0)*($A44-$A43)/10000*$BY43</f>
        <v>0</v>
      </c>
      <c r="CF43" s="175" t="n">
        <f aca="false">IF(CF$2&lt;=$A43,IF(CF$3&gt;=$A43,(CF$4),0),0)*($A44-$A43)/10000*$BY43</f>
        <v>0</v>
      </c>
      <c r="CG43" s="175" t="n">
        <f aca="false">IF(CG$2&lt;=$A43,IF(CG$3&gt;=$A43,(CG$4),0),0)*($A44-$A43)/10000*$BY43</f>
        <v>0</v>
      </c>
      <c r="CH43" s="175" t="n">
        <f aca="false">IF(CH$2&lt;=$A43,IF(CH$3&gt;=$A43,(CH$4),0),0)*($A44-$A43)/10000*$BY43</f>
        <v>0</v>
      </c>
      <c r="CI43" s="175" t="n">
        <f aca="false">IF(CI$2&lt;=$A43,IF(CI$3&gt;=$A43,(CI$4),0),0)*($A44-$A43)/10000*$BY43</f>
        <v>0</v>
      </c>
      <c r="CJ43" s="175" t="n">
        <f aca="false">IF(CJ$2&lt;=$A43,IF(CJ$3&gt;=$A43,(CJ$4),0),0)*($A44-$A43)/10000*$BY43</f>
        <v>0</v>
      </c>
      <c r="CK43" s="175" t="n">
        <f aca="false">IF(CK$2&lt;=$A43,IF(CK$3&gt;=$A43,(CK$4),0),0)*($A44-$A43)/10000*$BY43</f>
        <v>0</v>
      </c>
      <c r="CL43" s="175" t="n">
        <f aca="false">IF(CL$2&lt;=$A43,IF(CL$3&gt;=$A43,(CL$4),0),0)*($A44-$A43)/10000*$BY43</f>
        <v>0</v>
      </c>
      <c r="CM43" s="175" t="n">
        <f aca="false">IF(CM$2&lt;=$A43,IF(CM$3&gt;=$A43,(CM$4),0),0)*($A44-$A43)/10000*$BY43</f>
        <v>0</v>
      </c>
      <c r="CN43" s="175" t="n">
        <f aca="false">SUM(CE43:CM43)</f>
        <v>0</v>
      </c>
      <c r="CO43" s="0"/>
      <c r="CP43" s="91" t="n">
        <f aca="false">$A43</f>
        <v>37803</v>
      </c>
      <c r="CQ43" s="175" t="n">
        <f aca="false">IF(CQ$2&lt;=$A43,IF(CQ$3&gt;=$A43,(CQ$4),0),0)*($A44-$A43)/10000*$BY43</f>
        <v>0</v>
      </c>
      <c r="CR43" s="175" t="n">
        <f aca="false">IF(CR$2&lt;=$A43,IF(CR$3&gt;=$A43,(CR$4),0),0)*($A44-$A43)/10000*$BY43</f>
        <v>0</v>
      </c>
      <c r="CS43" s="175" t="n">
        <f aca="false">IF(CS$2&lt;=$A43,IF(CS$3&gt;=$A43,(CS$4),0),0)*($A44-$A43)/10000*$BY43</f>
        <v>0</v>
      </c>
      <c r="CT43" s="175" t="n">
        <f aca="false">IF(CT$2&lt;=$A43,IF(CT$3&gt;=$A43,(CT$4),0),0)*($A44-$A43)/10000*$BY43</f>
        <v>0</v>
      </c>
      <c r="CU43" s="175" t="n">
        <f aca="false">IF(CU$2&lt;=$A43,IF(CU$3&gt;=$A43,(CU$4),0),0)*($A44-$A43)/10000*$BY43</f>
        <v>0</v>
      </c>
      <c r="CV43" s="175" t="n">
        <f aca="false">IF(CV$2&lt;=$A43,IF(CV$3&gt;=$A43,(CV$4),0),0)*($A44-$A43)/10000*$BY43</f>
        <v>0</v>
      </c>
      <c r="CW43" s="175" t="n">
        <f aca="false">IF(CW$2&lt;=$A43,IF(CW$3&gt;=$A43,(CW$4),0),0)*($A44-$A43)/10000*$BY43</f>
        <v>0</v>
      </c>
      <c r="CX43" s="175" t="n">
        <f aca="false">IF(CX$2&lt;=$A43,IF(CX$3&gt;=$A43,(CX$4),0),0)*($A44-$A43)/10000*$BY43</f>
        <v>0</v>
      </c>
      <c r="CY43" s="175" t="n">
        <f aca="false">SUM(CQ43:CX43)</f>
        <v>0</v>
      </c>
      <c r="DA43" s="91" t="n">
        <f aca="false">$A43</f>
        <v>37803</v>
      </c>
      <c r="DB43" s="175" t="n">
        <f aca="false">IF(DB$2&lt;=$A43,IF(DB$3&gt;=$A43,(DB$4),0),0)*($A44-$A43)/10000*$BY43</f>
        <v>0</v>
      </c>
      <c r="DC43" s="175" t="n">
        <f aca="false">IF(DC$2&lt;=$A43,IF(DC$3&gt;=$A43,(DC$4),0),0)*($A44-$A43)/10000*$BY43</f>
        <v>0</v>
      </c>
      <c r="DD43" s="175" t="n">
        <f aca="false">SUM(DB43:DC43)</f>
        <v>0</v>
      </c>
      <c r="DE43" s="0"/>
      <c r="DF43" s="91" t="n">
        <f aca="false">$A43</f>
        <v>37803</v>
      </c>
      <c r="DG43" s="175" t="n">
        <f aca="false">IF(DG$2&lt;=$A43,IF(DG$3&gt;=$A43,(DG$4),0),0)*($A44-$A43)/10000*$BY43</f>
        <v>0</v>
      </c>
      <c r="DH43" s="175" t="n">
        <f aca="false">IF(DH$2&lt;=$A43,IF(DH$3&gt;=$A43,(DH$4),0),0)*($A44-$A43)/10000*$BY43</f>
        <v>0</v>
      </c>
      <c r="DI43" s="175" t="n">
        <f aca="false">SUM(DG43:DH43)</f>
        <v>0</v>
      </c>
      <c r="DK43" s="91" t="n">
        <f aca="false">$A43</f>
        <v>37803</v>
      </c>
      <c r="DL43" s="175" t="n">
        <f aca="false">IF(DL$2&lt;=$A43,IF(DL$3&gt;=$A43,(DL$4),0),0)*($A44-$A43)/10000*$BY43</f>
        <v>0</v>
      </c>
      <c r="DM43" s="175" t="n">
        <f aca="false">IF(DM$2&lt;=$A43,IF(DM$3&gt;=$A43,(DM$4),0),0)*($A44-$A43)/10000*$BY43</f>
        <v>0</v>
      </c>
      <c r="DN43" s="175" t="n">
        <f aca="false">SUM(DL43:DM43)</f>
        <v>0</v>
      </c>
      <c r="DO43" s="0"/>
      <c r="DP43" s="91" t="n">
        <f aca="false">$A43</f>
        <v>37803</v>
      </c>
      <c r="DQ43" s="175" t="n">
        <f aca="false">IF(DQ$2&lt;=$A43,IF(DQ$3&gt;=$A43,(DQ$4),0),0)*($A44-$A43)/10000*$BY43</f>
        <v>0</v>
      </c>
      <c r="DR43" s="175" t="n">
        <f aca="false">IF(DR$2&lt;=$A43,IF(DR$3&gt;=$A43,(DR$4),0),0)*($A44-$A43)/10000*$BY43</f>
        <v>0</v>
      </c>
      <c r="DS43" s="175" t="n">
        <f aca="false">SUM(DQ43:DR43)</f>
        <v>0</v>
      </c>
      <c r="DT43" s="175"/>
      <c r="DU43" s="91" t="n">
        <f aca="false">$A43</f>
        <v>37803</v>
      </c>
      <c r="DV43" s="175" t="n">
        <f aca="false">IF(DV$2&lt;=$A43,IF(DV$3&gt;=$A43,(DV$4),0),0)*($A44-$A43)/10000*$BY43</f>
        <v>0</v>
      </c>
      <c r="DW43" s="175" t="n">
        <f aca="false">IF(DW$2&lt;=$A43,IF(DW$3&gt;=$A43,(DW$4),0),0)*($A44-$A43)/10000*$BY43</f>
        <v>0</v>
      </c>
      <c r="DX43" s="175" t="n">
        <f aca="false">SUM(DV43:DW43)</f>
        <v>0</v>
      </c>
      <c r="DY43" s="175"/>
      <c r="DZ43" s="91" t="n">
        <f aca="false">$A43</f>
        <v>37803</v>
      </c>
      <c r="EA43" s="175" t="n">
        <f aca="false">IF(EA$2&lt;=$A43,IF(EA$3&gt;=$A43,(EA$4),0),0)*($A44-$A43)/10000*$BY43</f>
        <v>0</v>
      </c>
      <c r="EB43" s="175" t="n">
        <f aca="false">IF(EB$2&lt;=$A43,IF(EB$3&gt;=$A43,(EB$4),0),0)*($A44-$A43)/10000*$BY43</f>
        <v>0</v>
      </c>
      <c r="EC43" s="175" t="n">
        <f aca="false">IF(EC$2&lt;=$A43,IF(EC$3&gt;=$A43,(EC$4),0),0)*($A44-$A43)/10000*$BY43</f>
        <v>0</v>
      </c>
      <c r="ED43" s="175" t="n">
        <f aca="false">IF(ED$2&lt;=$A43,IF(ED$3&gt;=$A43,(ED$4),0),0)*($A44-$A43)/10000*$BY43</f>
        <v>0</v>
      </c>
      <c r="EE43" s="175" t="n">
        <f aca="false">SUM(EA43:ED43)</f>
        <v>0</v>
      </c>
      <c r="EF43" s="0"/>
      <c r="EG43" s="91" t="n">
        <f aca="false">$A43</f>
        <v>37803</v>
      </c>
      <c r="EH43" s="175" t="n">
        <f aca="false">IF(EH$2&lt;=$A43,IF(EH$3&gt;=$A43,(EH$4),0),0)*($A44-$A43)/10000*$BY43</f>
        <v>0</v>
      </c>
      <c r="EI43" s="175" t="n">
        <f aca="false">IF(EI$2&lt;=$A43,IF(EI$3&gt;=$A43,(EI$4),0),0)*($A44-$A43)/10000*$BY43</f>
        <v>0</v>
      </c>
      <c r="EJ43" s="175" t="n">
        <f aca="false">SUM(EH43:EI43)</f>
        <v>0</v>
      </c>
      <c r="EK43" s="0"/>
      <c r="EL43" s="91" t="n">
        <f aca="false">$A43</f>
        <v>37803</v>
      </c>
      <c r="EM43" s="175" t="n">
        <f aca="false">IF(EM$2&lt;=$A43,IF(EM$3&gt;=$A43,(EM$4),0),0)*($A44-$A43)/10000*$BY43</f>
        <v>0</v>
      </c>
      <c r="EN43" s="175" t="n">
        <f aca="false">IF(EN$2&lt;=$A43,IF(EN$3&gt;=$A43,(EN$4),0),0)*($A44-$A43)/10000*$BY43</f>
        <v>0</v>
      </c>
      <c r="EO43" s="175" t="n">
        <f aca="false">SUM(EM43:EN43)</f>
        <v>0</v>
      </c>
      <c r="EP43" s="175"/>
      <c r="EQ43" s="91" t="n">
        <f aca="false">$A43</f>
        <v>37803</v>
      </c>
      <c r="ER43" s="175" t="n">
        <f aca="false">IF(ER$2&lt;=$A43,IF(ER$3&gt;=$A43,(ER$4),0),0)*($A44-$A43)/10000*$BY43</f>
        <v>0</v>
      </c>
      <c r="ES43" s="175" t="n">
        <f aca="false">IF(ES$2&lt;=$A43,IF(ES$3&gt;=$A43,(ES$4),0),0)*($A44-$A43)/10000*$BY43</f>
        <v>0</v>
      </c>
      <c r="ET43" s="175" t="n">
        <f aca="false">IF(ET$2&lt;=$A43,IF(ET$3&gt;=$A43,(ET$4),0),0)*($A44-$A43)/10000*$BY43</f>
        <v>0</v>
      </c>
      <c r="EU43" s="175" t="n">
        <f aca="false">SUM(ER43:ET43)</f>
        <v>0</v>
      </c>
      <c r="EV43" s="0"/>
      <c r="EW43" s="91" t="n">
        <f aca="false">$A43</f>
        <v>37803</v>
      </c>
      <c r="EX43" s="175" t="n">
        <f aca="false">IF(EX$2&lt;=$A43,IF(EX$3&gt;=$A43,(EX$4),0),0)*($A44-$A43)/10000*$BY43</f>
        <v>0</v>
      </c>
      <c r="EY43" s="175" t="n">
        <f aca="false">IF(EY$2&lt;=$A43,IF(EY$3&gt;=$A43,(EY$4),0),0)*($A44-$A43)/10000*$BY43</f>
        <v>0</v>
      </c>
      <c r="EZ43" s="175" t="n">
        <f aca="false">IF(EZ$2&lt;=$A43,IF(EZ$3&gt;=$A43,(EZ$4),0),0)*($A44-$A43)/10000*$BY43</f>
        <v>0</v>
      </c>
      <c r="FA43" s="175" t="n">
        <f aca="false">SUM(EX43:EZ43)</f>
        <v>0</v>
      </c>
      <c r="FB43" s="0"/>
      <c r="FC43" s="91" t="n">
        <f aca="false">$A43</f>
        <v>37803</v>
      </c>
      <c r="FD43" s="175" t="n">
        <f aca="false">IF(FD$2&lt;=$A43,IF(FD$3&gt;=$A43,(FD$4),0),0)*($A44-$A43)/10000*$BY43</f>
        <v>0</v>
      </c>
      <c r="FE43" s="175" t="n">
        <f aca="false">IF(FE$2&lt;=$A43,IF(FE$3&gt;=$A43,(FE$4),0),0)*($A44-$A43)/10000*$BY43</f>
        <v>0</v>
      </c>
      <c r="FF43" s="175" t="n">
        <f aca="false">SUM(FD43:FE43)</f>
        <v>0</v>
      </c>
      <c r="FH43" s="91" t="n">
        <f aca="false">$A43</f>
        <v>37803</v>
      </c>
      <c r="FI43" s="175" t="n">
        <f aca="false">IF(FI$2&lt;=$A43,IF(FI$3&gt;=$A43,(FI$4),0),0)*($A44-$A43)/10000*$BY43</f>
        <v>0</v>
      </c>
      <c r="FJ43" s="175" t="n">
        <f aca="false">IF(FJ$2&lt;=$A43,IF(FJ$3&gt;=$A43,(FJ$4),0),0)*($A44-$A43)/10000*$BY43</f>
        <v>0</v>
      </c>
      <c r="FK43" s="175" t="n">
        <f aca="false">SUM(FI43:FJ43)</f>
        <v>0</v>
      </c>
      <c r="FL43" s="0"/>
      <c r="FM43" s="91" t="n">
        <f aca="false">$A43</f>
        <v>37803</v>
      </c>
      <c r="FN43" s="175" t="n">
        <f aca="false">IF(FN$2&lt;=$A43,IF(FN$3&gt;=$A43,(FN$4),0),0)*($A44-$A43)/10000*$BY43</f>
        <v>0</v>
      </c>
      <c r="FO43" s="175" t="n">
        <f aca="false">IF(FO$2&lt;=$A43,IF(FO$3&gt;=$A43,(FO$4),0),0)*($A44-$A43)/10000*$BY43</f>
        <v>0</v>
      </c>
      <c r="FP43" s="175" t="n">
        <f aca="false">SUM(FN43:FO43)</f>
        <v>0</v>
      </c>
      <c r="FQ43" s="0"/>
      <c r="FR43" s="91" t="n">
        <f aca="false">$A43</f>
        <v>37803</v>
      </c>
      <c r="FS43" s="175" t="n">
        <f aca="false">IF(FS$2&lt;=$A43,IF(FS$3&gt;=$A43,(FS$4),0),0)*($A44-$A43)/10000*$BY43</f>
        <v>0</v>
      </c>
      <c r="FT43" s="175" t="n">
        <f aca="false">IF(FT$2&lt;=$A43,IF(FT$3&gt;=$A43,(FT$4),0),0)*($A44-$A43)/10000*$BY43</f>
        <v>0</v>
      </c>
      <c r="FU43" s="175" t="n">
        <f aca="false">SUM(FS43:FT43)</f>
        <v>0</v>
      </c>
      <c r="FV43" s="0"/>
      <c r="FW43" s="91" t="n">
        <f aca="false">$A43</f>
        <v>37803</v>
      </c>
      <c r="FX43" s="175" t="n">
        <f aca="false">IF(FX$2&lt;=$A43,IF(FX$3&gt;=$A43,(FX$4),0),0)*($A44-$A43)/10000*$BY43</f>
        <v>0</v>
      </c>
      <c r="FY43" s="175" t="n">
        <f aca="false">IF(FY$2&lt;=$A43,IF(FY$3&gt;=$A43,(FY$4),0),0)*($A44-$A43)/10000*$BY43</f>
        <v>0</v>
      </c>
      <c r="FZ43" s="175" t="n">
        <f aca="false">SUM(FX43:FY43)</f>
        <v>0</v>
      </c>
      <c r="GB43" s="91" t="n">
        <f aca="false">$A43</f>
        <v>37803</v>
      </c>
      <c r="GC43" s="175" t="n">
        <f aca="false">IF(GC$2&lt;=$A43,IF(GC$3&gt;=$A43,(GC$4),0),0)*($A44-$A43)/10000*$BY43</f>
        <v>0</v>
      </c>
      <c r="GD43" s="175" t="n">
        <f aca="false">IF(GD$2&lt;=$A43,IF(GD$3&gt;=$A43,(GD$4),0),0)*($A44-$A43)/10000*$BY43</f>
        <v>0</v>
      </c>
      <c r="GE43" s="175" t="n">
        <f aca="false">SUM(GC43:GD43)</f>
        <v>0</v>
      </c>
      <c r="GG43" s="208"/>
      <c r="GH43" s="209"/>
      <c r="GI43" s="210"/>
      <c r="GK43" s="0"/>
    </row>
    <row r="44" customFormat="false" ht="15" hidden="false" customHeight="true" outlineLevel="0" collapsed="false">
      <c r="A44" s="176" t="n">
        <v>37834</v>
      </c>
      <c r="B44" s="177" t="n">
        <f aca="false">p1!F53</f>
        <v>0</v>
      </c>
      <c r="C44" s="178" t="n">
        <f aca="false">+p1!C53</f>
        <v>0</v>
      </c>
      <c r="D44" s="179" t="n">
        <f aca="false">+p1!G53</f>
        <v>0</v>
      </c>
      <c r="E44" s="177" t="n">
        <f aca="false">p1!L53+DX44</f>
        <v>0</v>
      </c>
      <c r="F44" s="178" t="n">
        <f aca="false">p1!E53+CN44</f>
        <v>0</v>
      </c>
      <c r="G44" s="178" t="n">
        <f aca="false">p1!I53+p1!K53+CY44</f>
        <v>12.39</v>
      </c>
      <c r="H44" s="178" t="n">
        <f aca="false">p1!D53+DN44</f>
        <v>0</v>
      </c>
      <c r="I44" s="178" t="n">
        <f aca="false">p1!J53+p1!AH53+DD44</f>
        <v>-24.57</v>
      </c>
      <c r="J44" s="178" t="n">
        <f aca="false">p1!N53+DG44</f>
        <v>5.57</v>
      </c>
      <c r="K44" s="178" t="n">
        <f aca="false">p1!M53+p1!H53+DS44</f>
        <v>0</v>
      </c>
      <c r="L44" s="180" t="n">
        <f aca="false">SUM(E44:K44)</f>
        <v>-6.61</v>
      </c>
      <c r="M44" s="32"/>
      <c r="N44" s="177" t="n">
        <f aca="false">p1!P53+EJ44</f>
        <v>0</v>
      </c>
      <c r="O44" s="178" t="n">
        <f aca="false">p1!O53+EE44</f>
        <v>0</v>
      </c>
      <c r="P44" s="178" t="n">
        <f aca="false">p1!Q53+EO44</f>
        <v>-32.23</v>
      </c>
      <c r="Q44" s="178" t="n">
        <f aca="false">p1!AA53</f>
        <v>0</v>
      </c>
      <c r="R44" s="178" t="n">
        <f aca="false">p1!Y53</f>
        <v>0</v>
      </c>
      <c r="S44" s="178" t="n">
        <f aca="false">p1!Z53+EU44</f>
        <v>0</v>
      </c>
      <c r="T44" s="178" t="n">
        <f aca="false">p1!AC53+FA44</f>
        <v>0</v>
      </c>
      <c r="U44" s="178"/>
      <c r="V44" s="178" t="n">
        <f aca="false">p1!X53+FF44</f>
        <v>0</v>
      </c>
      <c r="W44" s="178"/>
      <c r="X44" s="178"/>
      <c r="Y44" s="178"/>
      <c r="Z44" s="178"/>
      <c r="AA44" s="178"/>
      <c r="AB44" s="178"/>
      <c r="AC44" s="178"/>
      <c r="AD44" s="179"/>
      <c r="AE44" s="210" t="n">
        <f aca="false">SUM(N44:AD44)</f>
        <v>-32.23</v>
      </c>
      <c r="AF44" s="32"/>
      <c r="AG44" s="180"/>
      <c r="AH44" s="18"/>
      <c r="AI44" s="180" t="n">
        <f aca="false">p1!AB53+BQ44</f>
        <v>0</v>
      </c>
      <c r="AJ44" s="32"/>
      <c r="AK44" s="182" t="n">
        <v>37834</v>
      </c>
      <c r="AL44" s="143"/>
      <c r="AM44" s="167" t="n">
        <f aca="false">+B44+C44+D44</f>
        <v>0</v>
      </c>
      <c r="AN44" s="148"/>
      <c r="AO44" s="167" t="n">
        <f aca="false">E44+F44+O44</f>
        <v>0</v>
      </c>
      <c r="AP44" s="148"/>
      <c r="AQ44" s="184" t="n">
        <f aca="false">+G44+H44+N44</f>
        <v>12.39</v>
      </c>
      <c r="AR44" s="148"/>
      <c r="AS44" s="185" t="n">
        <f aca="false">+I44+J44</f>
        <v>-19</v>
      </c>
      <c r="AT44" s="148"/>
      <c r="AU44" s="167" t="n">
        <f aca="false">K44+P44</f>
        <v>-32.23</v>
      </c>
      <c r="AV44" s="148"/>
      <c r="AW44" s="167" t="n">
        <f aca="false">AO44+AQ44+AS44+AU44</f>
        <v>-38.84</v>
      </c>
      <c r="AX44" s="148"/>
      <c r="AY44" s="0"/>
      <c r="AZ44" s="149"/>
      <c r="BA44" s="169" t="n">
        <f aca="false">Q44+R44+S44</f>
        <v>0</v>
      </c>
      <c r="BB44" s="151"/>
      <c r="BC44" s="169" t="n">
        <f aca="false">T44+U44</f>
        <v>0</v>
      </c>
      <c r="BD44" s="151"/>
      <c r="BE44" s="169" t="n">
        <f aca="false">SUM(V44:Y44)</f>
        <v>0</v>
      </c>
      <c r="BF44" s="151"/>
      <c r="BG44" s="169" t="n">
        <f aca="false">SUM(AB44:AD44)</f>
        <v>0</v>
      </c>
      <c r="BH44" s="170"/>
      <c r="BI44" s="154"/>
      <c r="BJ44" s="56"/>
      <c r="BK44" s="171" t="n">
        <f aca="false">+AE44+L44</f>
        <v>-38.84</v>
      </c>
      <c r="BL44" s="207"/>
      <c r="BM44" s="32"/>
      <c r="BN44" s="32"/>
      <c r="BO44" s="32"/>
      <c r="BP44" s="172" t="n">
        <f aca="false">$A44</f>
        <v>37834</v>
      </c>
      <c r="BQ44" s="173" t="n">
        <f aca="false">SUM(BR44:BW44)</f>
        <v>0</v>
      </c>
      <c r="BR44" s="173"/>
      <c r="BS44" s="173"/>
      <c r="BT44" s="173"/>
      <c r="BU44" s="173"/>
      <c r="BV44" s="173"/>
      <c r="BW44" s="173"/>
      <c r="BY44" s="81" t="n">
        <f aca="false">m1!BK46</f>
        <v>0.798048107825429</v>
      </c>
      <c r="BZ44" s="174" t="n">
        <f aca="false">CN44+CY44+EU44+FF44+FA44+DD44+DN44+DS44+FP44+FU44+EE44+EJ44+EO44</f>
        <v>0</v>
      </c>
      <c r="CA44" s="175"/>
      <c r="CB44" s="175" t="n">
        <f aca="false">IF(CB$2&lt;=$A44,IF(CB$3&gt;=$A44,(CB$4),0),0)*($A45-$A44)/10000*$BY44</f>
        <v>0</v>
      </c>
      <c r="CC44" s="0"/>
      <c r="CD44" s="91" t="n">
        <f aca="false">$A44</f>
        <v>37834</v>
      </c>
      <c r="CE44" s="175" t="n">
        <f aca="false">IF(CE$2&lt;=$A44,IF(CE$3&gt;=$A44,(CE$4),0),0)*($A45-$A44)/10000*$BY44</f>
        <v>0</v>
      </c>
      <c r="CF44" s="175" t="n">
        <f aca="false">IF(CF$2&lt;=$A44,IF(CF$3&gt;=$A44,(CF$4),0),0)*($A45-$A44)/10000*$BY44</f>
        <v>0</v>
      </c>
      <c r="CG44" s="175" t="n">
        <f aca="false">IF(CG$2&lt;=$A44,IF(CG$3&gt;=$A44,(CG$4),0),0)*($A45-$A44)/10000*$BY44</f>
        <v>0</v>
      </c>
      <c r="CH44" s="175" t="n">
        <f aca="false">IF(CH$2&lt;=$A44,IF(CH$3&gt;=$A44,(CH$4),0),0)*($A45-$A44)/10000*$BY44</f>
        <v>0</v>
      </c>
      <c r="CI44" s="175" t="n">
        <f aca="false">IF(CI$2&lt;=$A44,IF(CI$3&gt;=$A44,(CI$4),0),0)*($A45-$A44)/10000*$BY44</f>
        <v>0</v>
      </c>
      <c r="CJ44" s="175" t="n">
        <f aca="false">IF(CJ$2&lt;=$A44,IF(CJ$3&gt;=$A44,(CJ$4),0),0)*($A45-$A44)/10000*$BY44</f>
        <v>0</v>
      </c>
      <c r="CK44" s="175" t="n">
        <f aca="false">IF(CK$2&lt;=$A44,IF(CK$3&gt;=$A44,(CK$4),0),0)*($A45-$A44)/10000*$BY44</f>
        <v>0</v>
      </c>
      <c r="CL44" s="175" t="n">
        <f aca="false">IF(CL$2&lt;=$A44,IF(CL$3&gt;=$A44,(CL$4),0),0)*($A45-$A44)/10000*$BY44</f>
        <v>0</v>
      </c>
      <c r="CM44" s="175" t="n">
        <f aca="false">IF(CM$2&lt;=$A44,IF(CM$3&gt;=$A44,(CM$4),0),0)*($A45-$A44)/10000*$BY44</f>
        <v>0</v>
      </c>
      <c r="CN44" s="175" t="n">
        <f aca="false">SUM(CE44:CM44)</f>
        <v>0</v>
      </c>
      <c r="CO44" s="0"/>
      <c r="CP44" s="91" t="n">
        <f aca="false">$A44</f>
        <v>37834</v>
      </c>
      <c r="CQ44" s="175" t="n">
        <f aca="false">IF(CQ$2&lt;=$A44,IF(CQ$3&gt;=$A44,(CQ$4),0),0)*($A45-$A44)/10000*$BY44</f>
        <v>0</v>
      </c>
      <c r="CR44" s="175" t="n">
        <f aca="false">IF(CR$2&lt;=$A44,IF(CR$3&gt;=$A44,(CR$4),0),0)*($A45-$A44)/10000*$BY44</f>
        <v>0</v>
      </c>
      <c r="CS44" s="175" t="n">
        <f aca="false">IF(CS$2&lt;=$A44,IF(CS$3&gt;=$A44,(CS$4),0),0)*($A45-$A44)/10000*$BY44</f>
        <v>0</v>
      </c>
      <c r="CT44" s="175" t="n">
        <f aca="false">IF(CT$2&lt;=$A44,IF(CT$3&gt;=$A44,(CT$4),0),0)*($A45-$A44)/10000*$BY44</f>
        <v>0</v>
      </c>
      <c r="CU44" s="175" t="n">
        <f aca="false">IF(CU$2&lt;=$A44,IF(CU$3&gt;=$A44,(CU$4),0),0)*($A45-$A44)/10000*$BY44</f>
        <v>0</v>
      </c>
      <c r="CV44" s="175" t="n">
        <f aca="false">IF(CV$2&lt;=$A44,IF(CV$3&gt;=$A44,(CV$4),0),0)*($A45-$A44)/10000*$BY44</f>
        <v>0</v>
      </c>
      <c r="CW44" s="175" t="n">
        <f aca="false">IF(CW$2&lt;=$A44,IF(CW$3&gt;=$A44,(CW$4),0),0)*($A45-$A44)/10000*$BY44</f>
        <v>0</v>
      </c>
      <c r="CX44" s="175" t="n">
        <f aca="false">IF(CX$2&lt;=$A44,IF(CX$3&gt;=$A44,(CX$4),0),0)*($A45-$A44)/10000*$BY44</f>
        <v>0</v>
      </c>
      <c r="CY44" s="175" t="n">
        <f aca="false">SUM(CQ44:CX44)</f>
        <v>0</v>
      </c>
      <c r="DA44" s="91" t="n">
        <f aca="false">$A44</f>
        <v>37834</v>
      </c>
      <c r="DB44" s="175" t="n">
        <f aca="false">IF(DB$2&lt;=$A44,IF(DB$3&gt;=$A44,(DB$4),0),0)*($A45-$A44)/10000*$BY44</f>
        <v>0</v>
      </c>
      <c r="DC44" s="175" t="n">
        <f aca="false">IF(DC$2&lt;=$A44,IF(DC$3&gt;=$A44,(DC$4),0),0)*($A45-$A44)/10000*$BY44</f>
        <v>0</v>
      </c>
      <c r="DD44" s="175" t="n">
        <f aca="false">SUM(DB44:DC44)</f>
        <v>0</v>
      </c>
      <c r="DE44" s="0"/>
      <c r="DF44" s="91" t="n">
        <f aca="false">$A44</f>
        <v>37834</v>
      </c>
      <c r="DG44" s="175" t="n">
        <f aca="false">IF(DG$2&lt;=$A44,IF(DG$3&gt;=$A44,(DG$4),0),0)*($A45-$A44)/10000*$BY44</f>
        <v>0</v>
      </c>
      <c r="DH44" s="175" t="n">
        <f aca="false">IF(DH$2&lt;=$A44,IF(DH$3&gt;=$A44,(DH$4),0),0)*($A45-$A44)/10000*$BY44</f>
        <v>0</v>
      </c>
      <c r="DI44" s="175" t="n">
        <f aca="false">SUM(DG44:DH44)</f>
        <v>0</v>
      </c>
      <c r="DK44" s="91" t="n">
        <f aca="false">$A44</f>
        <v>37834</v>
      </c>
      <c r="DL44" s="175" t="n">
        <f aca="false">IF(DL$2&lt;=$A44,IF(DL$3&gt;=$A44,(DL$4),0),0)*($A45-$A44)/10000*$BY44</f>
        <v>0</v>
      </c>
      <c r="DM44" s="175" t="n">
        <f aca="false">IF(DM$2&lt;=$A44,IF(DM$3&gt;=$A44,(DM$4),0),0)*($A45-$A44)/10000*$BY44</f>
        <v>0</v>
      </c>
      <c r="DN44" s="175" t="n">
        <f aca="false">SUM(DL44:DM44)</f>
        <v>0</v>
      </c>
      <c r="DO44" s="0"/>
      <c r="DP44" s="91" t="n">
        <f aca="false">$A44</f>
        <v>37834</v>
      </c>
      <c r="DQ44" s="175" t="n">
        <f aca="false">IF(DQ$2&lt;=$A44,IF(DQ$3&gt;=$A44,(DQ$4),0),0)*($A45-$A44)/10000*$BY44</f>
        <v>0</v>
      </c>
      <c r="DR44" s="175" t="n">
        <f aca="false">IF(DR$2&lt;=$A44,IF(DR$3&gt;=$A44,(DR$4),0),0)*($A45-$A44)/10000*$BY44</f>
        <v>0</v>
      </c>
      <c r="DS44" s="175" t="n">
        <f aca="false">SUM(DQ44:DR44)</f>
        <v>0</v>
      </c>
      <c r="DT44" s="175"/>
      <c r="DU44" s="91" t="n">
        <f aca="false">$A44</f>
        <v>37834</v>
      </c>
      <c r="DV44" s="175" t="n">
        <f aca="false">IF(DV$2&lt;=$A44,IF(DV$3&gt;=$A44,(DV$4),0),0)*($A45-$A44)/10000*$BY44</f>
        <v>0</v>
      </c>
      <c r="DW44" s="175" t="n">
        <f aca="false">IF(DW$2&lt;=$A44,IF(DW$3&gt;=$A44,(DW$4),0),0)*($A45-$A44)/10000*$BY44</f>
        <v>0</v>
      </c>
      <c r="DX44" s="175" t="n">
        <f aca="false">SUM(DV44:DW44)</f>
        <v>0</v>
      </c>
      <c r="DY44" s="175"/>
      <c r="DZ44" s="91" t="n">
        <f aca="false">$A44</f>
        <v>37834</v>
      </c>
      <c r="EA44" s="175" t="n">
        <f aca="false">IF(EA$2&lt;=$A44,IF(EA$3&gt;=$A44,(EA$4),0),0)*($A45-$A44)/10000*$BY44</f>
        <v>0</v>
      </c>
      <c r="EB44" s="175" t="n">
        <f aca="false">IF(EB$2&lt;=$A44,IF(EB$3&gt;=$A44,(EB$4),0),0)*($A45-$A44)/10000*$BY44</f>
        <v>0</v>
      </c>
      <c r="EC44" s="175" t="n">
        <f aca="false">IF(EC$2&lt;=$A44,IF(EC$3&gt;=$A44,(EC$4),0),0)*($A45-$A44)/10000*$BY44</f>
        <v>0</v>
      </c>
      <c r="ED44" s="175" t="n">
        <f aca="false">IF(ED$2&lt;=$A44,IF(ED$3&gt;=$A44,(ED$4),0),0)*($A45-$A44)/10000*$BY44</f>
        <v>0</v>
      </c>
      <c r="EE44" s="175" t="n">
        <f aca="false">SUM(EA44:ED44)</f>
        <v>0</v>
      </c>
      <c r="EF44" s="0"/>
      <c r="EG44" s="91" t="n">
        <f aca="false">$A44</f>
        <v>37834</v>
      </c>
      <c r="EH44" s="175" t="n">
        <f aca="false">IF(EH$2&lt;=$A44,IF(EH$3&gt;=$A44,(EH$4),0),0)*($A45-$A44)/10000*$BY44</f>
        <v>0</v>
      </c>
      <c r="EI44" s="175" t="n">
        <f aca="false">IF(EI$2&lt;=$A44,IF(EI$3&gt;=$A44,(EI$4),0),0)*($A45-$A44)/10000*$BY44</f>
        <v>0</v>
      </c>
      <c r="EJ44" s="175" t="n">
        <f aca="false">SUM(EH44:EI44)</f>
        <v>0</v>
      </c>
      <c r="EK44" s="0"/>
      <c r="EL44" s="91" t="n">
        <f aca="false">$A44</f>
        <v>37834</v>
      </c>
      <c r="EM44" s="175" t="n">
        <f aca="false">IF(EM$2&lt;=$A44,IF(EM$3&gt;=$A44,(EM$4),0),0)*($A45-$A44)/10000*$BY44</f>
        <v>0</v>
      </c>
      <c r="EN44" s="175" t="n">
        <f aca="false">IF(EN$2&lt;=$A44,IF(EN$3&gt;=$A44,(EN$4),0),0)*($A45-$A44)/10000*$BY44</f>
        <v>0</v>
      </c>
      <c r="EO44" s="175" t="n">
        <f aca="false">SUM(EM44:EN44)</f>
        <v>0</v>
      </c>
      <c r="EP44" s="175"/>
      <c r="EQ44" s="91" t="n">
        <f aca="false">$A44</f>
        <v>37834</v>
      </c>
      <c r="ER44" s="175" t="n">
        <f aca="false">IF(ER$2&lt;=$A44,IF(ER$3&gt;=$A44,(ER$4),0),0)*($A45-$A44)/10000*$BY44</f>
        <v>0</v>
      </c>
      <c r="ES44" s="175" t="n">
        <f aca="false">IF(ES$2&lt;=$A44,IF(ES$3&gt;=$A44,(ES$4),0),0)*($A45-$A44)/10000*$BY44</f>
        <v>0</v>
      </c>
      <c r="ET44" s="175" t="n">
        <f aca="false">IF(ET$2&lt;=$A44,IF(ET$3&gt;=$A44,(ET$4),0),0)*($A45-$A44)/10000*$BY44</f>
        <v>0</v>
      </c>
      <c r="EU44" s="175" t="n">
        <f aca="false">SUM(ER44:ET44)</f>
        <v>0</v>
      </c>
      <c r="EV44" s="0"/>
      <c r="EW44" s="91" t="n">
        <f aca="false">$A44</f>
        <v>37834</v>
      </c>
      <c r="EX44" s="175" t="n">
        <f aca="false">IF(EX$2&lt;=$A44,IF(EX$3&gt;=$A44,(EX$4),0),0)*($A45-$A44)/10000*$BY44</f>
        <v>0</v>
      </c>
      <c r="EY44" s="175" t="n">
        <f aca="false">IF(EY$2&lt;=$A44,IF(EY$3&gt;=$A44,(EY$4),0),0)*($A45-$A44)/10000*$BY44</f>
        <v>0</v>
      </c>
      <c r="EZ44" s="175" t="n">
        <f aca="false">IF(EZ$2&lt;=$A44,IF(EZ$3&gt;=$A44,(EZ$4),0),0)*($A45-$A44)/10000*$BY44</f>
        <v>0</v>
      </c>
      <c r="FA44" s="175" t="n">
        <f aca="false">SUM(EX44:EZ44)</f>
        <v>0</v>
      </c>
      <c r="FB44" s="0"/>
      <c r="FC44" s="91" t="n">
        <f aca="false">$A44</f>
        <v>37834</v>
      </c>
      <c r="FD44" s="175" t="n">
        <f aca="false">IF(FD$2&lt;=$A44,IF(FD$3&gt;=$A44,(FD$4),0),0)*($A45-$A44)/10000*$BY44</f>
        <v>0</v>
      </c>
      <c r="FE44" s="175" t="n">
        <f aca="false">IF(FE$2&lt;=$A44,IF(FE$3&gt;=$A44,(FE$4),0),0)*($A45-$A44)/10000*$BY44</f>
        <v>0</v>
      </c>
      <c r="FF44" s="175" t="n">
        <f aca="false">SUM(FD44:FE44)</f>
        <v>0</v>
      </c>
      <c r="FH44" s="91" t="n">
        <f aca="false">$A44</f>
        <v>37834</v>
      </c>
      <c r="FI44" s="175" t="n">
        <f aca="false">IF(FI$2&lt;=$A44,IF(FI$3&gt;=$A44,(FI$4),0),0)*($A45-$A44)/10000*$BY44</f>
        <v>0</v>
      </c>
      <c r="FJ44" s="175" t="n">
        <f aca="false">IF(FJ$2&lt;=$A44,IF(FJ$3&gt;=$A44,(FJ$4),0),0)*($A45-$A44)/10000*$BY44</f>
        <v>0</v>
      </c>
      <c r="FK44" s="175" t="n">
        <f aca="false">SUM(FI44:FJ44)</f>
        <v>0</v>
      </c>
      <c r="FL44" s="0"/>
      <c r="FM44" s="91" t="n">
        <f aca="false">$A44</f>
        <v>37834</v>
      </c>
      <c r="FN44" s="175" t="n">
        <f aca="false">IF(FN$2&lt;=$A44,IF(FN$3&gt;=$A44,(FN$4),0),0)*($A45-$A44)/10000*$BY44</f>
        <v>0</v>
      </c>
      <c r="FO44" s="175" t="n">
        <f aca="false">IF(FO$2&lt;=$A44,IF(FO$3&gt;=$A44,(FO$4),0),0)*($A45-$A44)/10000*$BY44</f>
        <v>0</v>
      </c>
      <c r="FP44" s="175" t="n">
        <f aca="false">SUM(FN44:FO44)</f>
        <v>0</v>
      </c>
      <c r="FQ44" s="0"/>
      <c r="FR44" s="91" t="n">
        <f aca="false">$A44</f>
        <v>37834</v>
      </c>
      <c r="FS44" s="175" t="n">
        <f aca="false">IF(FS$2&lt;=$A44,IF(FS$3&gt;=$A44,(FS$4),0),0)*($A45-$A44)/10000*$BY44</f>
        <v>0</v>
      </c>
      <c r="FT44" s="175" t="n">
        <f aca="false">IF(FT$2&lt;=$A44,IF(FT$3&gt;=$A44,(FT$4),0),0)*($A45-$A44)/10000*$BY44</f>
        <v>0</v>
      </c>
      <c r="FU44" s="175" t="n">
        <f aca="false">SUM(FS44:FT44)</f>
        <v>0</v>
      </c>
      <c r="FV44" s="0"/>
      <c r="FW44" s="91" t="n">
        <f aca="false">$A44</f>
        <v>37834</v>
      </c>
      <c r="FX44" s="175" t="n">
        <f aca="false">IF(FX$2&lt;=$A44,IF(FX$3&gt;=$A44,(FX$4),0),0)*($A45-$A44)/10000*$BY44</f>
        <v>0</v>
      </c>
      <c r="FY44" s="175" t="n">
        <f aca="false">IF(FY$2&lt;=$A44,IF(FY$3&gt;=$A44,(FY$4),0),0)*($A45-$A44)/10000*$BY44</f>
        <v>0</v>
      </c>
      <c r="FZ44" s="175" t="n">
        <f aca="false">SUM(FX44:FY44)</f>
        <v>0</v>
      </c>
      <c r="GB44" s="91" t="n">
        <f aca="false">$A44</f>
        <v>37834</v>
      </c>
      <c r="GC44" s="175" t="n">
        <f aca="false">IF(GC$2&lt;=$A44,IF(GC$3&gt;=$A44,(GC$4),0),0)*($A45-$A44)/10000*$BY44</f>
        <v>0</v>
      </c>
      <c r="GD44" s="175" t="n">
        <f aca="false">IF(GD$2&lt;=$A44,IF(GD$3&gt;=$A44,(GD$4),0),0)*($A45-$A44)/10000*$BY44</f>
        <v>0</v>
      </c>
      <c r="GE44" s="175" t="n">
        <f aca="false">SUM(GC44:GD44)</f>
        <v>0</v>
      </c>
      <c r="GG44" s="208"/>
      <c r="GH44" s="209"/>
      <c r="GI44" s="210"/>
      <c r="GK44" s="0"/>
    </row>
    <row r="45" customFormat="false" ht="15" hidden="false" customHeight="true" outlineLevel="0" collapsed="false">
      <c r="A45" s="176" t="n">
        <v>37865</v>
      </c>
      <c r="B45" s="177" t="n">
        <f aca="false">p1!F54</f>
        <v>0</v>
      </c>
      <c r="C45" s="178" t="n">
        <f aca="false">+p1!C54</f>
        <v>0</v>
      </c>
      <c r="D45" s="179" t="n">
        <f aca="false">+p1!G54</f>
        <v>0</v>
      </c>
      <c r="E45" s="177" t="n">
        <f aca="false">p1!L54+DX45</f>
        <v>0</v>
      </c>
      <c r="F45" s="178" t="n">
        <f aca="false">p1!E54+CN45</f>
        <v>0</v>
      </c>
      <c r="G45" s="178" t="n">
        <f aca="false">p1!I54+p1!K54+CY45</f>
        <v>11.92</v>
      </c>
      <c r="H45" s="178" t="n">
        <f aca="false">p1!D54+DN45</f>
        <v>0</v>
      </c>
      <c r="I45" s="178" t="n">
        <f aca="false">p1!J54+p1!AH54+DD45</f>
        <v>-23.64</v>
      </c>
      <c r="J45" s="178" t="n">
        <f aca="false">p1!N54+DG45</f>
        <v>5.36</v>
      </c>
      <c r="K45" s="178" t="n">
        <f aca="false">p1!M54+p1!H54+DS45</f>
        <v>0</v>
      </c>
      <c r="L45" s="180" t="n">
        <f aca="false">SUM(E45:K45)</f>
        <v>-6.36</v>
      </c>
      <c r="M45" s="32"/>
      <c r="N45" s="177" t="n">
        <f aca="false">p1!P54+EJ45</f>
        <v>0</v>
      </c>
      <c r="O45" s="178" t="n">
        <f aca="false">p1!O54+EE45</f>
        <v>0</v>
      </c>
      <c r="P45" s="178" t="n">
        <f aca="false">p1!Q54+EO45</f>
        <v>-31</v>
      </c>
      <c r="Q45" s="178" t="n">
        <f aca="false">p1!AA54</f>
        <v>0</v>
      </c>
      <c r="R45" s="178" t="n">
        <f aca="false">p1!Y54</f>
        <v>0</v>
      </c>
      <c r="S45" s="178" t="n">
        <f aca="false">p1!Z54+EU45</f>
        <v>0</v>
      </c>
      <c r="T45" s="178" t="n">
        <f aca="false">p1!AC54+FA45</f>
        <v>0</v>
      </c>
      <c r="U45" s="178"/>
      <c r="V45" s="178" t="n">
        <f aca="false">p1!X54+FF45</f>
        <v>0</v>
      </c>
      <c r="W45" s="178"/>
      <c r="X45" s="178"/>
      <c r="Y45" s="178"/>
      <c r="Z45" s="178"/>
      <c r="AA45" s="178"/>
      <c r="AB45" s="178"/>
      <c r="AC45" s="178"/>
      <c r="AD45" s="179"/>
      <c r="AE45" s="210" t="n">
        <f aca="false">SUM(N45:AD45)</f>
        <v>-31</v>
      </c>
      <c r="AF45" s="32"/>
      <c r="AG45" s="180"/>
      <c r="AH45" s="18"/>
      <c r="AI45" s="180" t="n">
        <f aca="false">p1!AB54+BQ45</f>
        <v>0</v>
      </c>
      <c r="AJ45" s="32"/>
      <c r="AK45" s="182" t="n">
        <v>37865</v>
      </c>
      <c r="AL45" s="143"/>
      <c r="AM45" s="167" t="n">
        <f aca="false">+B45+C45+D45</f>
        <v>0</v>
      </c>
      <c r="AN45" s="148"/>
      <c r="AO45" s="167" t="n">
        <f aca="false">E45+F45+O45</f>
        <v>0</v>
      </c>
      <c r="AP45" s="148"/>
      <c r="AQ45" s="184" t="n">
        <f aca="false">+G45+H45+N45</f>
        <v>11.92</v>
      </c>
      <c r="AR45" s="148"/>
      <c r="AS45" s="185" t="n">
        <f aca="false">+I45+J45</f>
        <v>-18.28</v>
      </c>
      <c r="AT45" s="148"/>
      <c r="AU45" s="167" t="n">
        <f aca="false">K45+P45</f>
        <v>-31</v>
      </c>
      <c r="AV45" s="148"/>
      <c r="AW45" s="167" t="n">
        <f aca="false">AO45+AQ45+AS45+AU45</f>
        <v>-37.36</v>
      </c>
      <c r="AX45" s="148"/>
      <c r="AY45" s="0"/>
      <c r="AZ45" s="149"/>
      <c r="BA45" s="169" t="n">
        <f aca="false">Q45+R45+S45</f>
        <v>0</v>
      </c>
      <c r="BB45" s="151"/>
      <c r="BC45" s="169" t="n">
        <f aca="false">T45+U45</f>
        <v>0</v>
      </c>
      <c r="BD45" s="151"/>
      <c r="BE45" s="169" t="n">
        <f aca="false">SUM(V45:Y45)</f>
        <v>0</v>
      </c>
      <c r="BF45" s="151"/>
      <c r="BG45" s="169" t="n">
        <f aca="false">SUM(AB45:AD45)</f>
        <v>0</v>
      </c>
      <c r="BH45" s="170"/>
      <c r="BI45" s="154"/>
      <c r="BJ45" s="56"/>
      <c r="BK45" s="171" t="n">
        <f aca="false">+AE45+L45</f>
        <v>-37.36</v>
      </c>
      <c r="BL45" s="207"/>
      <c r="BM45" s="32"/>
      <c r="BN45" s="32"/>
      <c r="BO45" s="32"/>
      <c r="BP45" s="172" t="n">
        <f aca="false">$A45</f>
        <v>37865</v>
      </c>
      <c r="BQ45" s="173" t="n">
        <f aca="false">SUM(BR45:BW45)</f>
        <v>0</v>
      </c>
      <c r="BR45" s="173"/>
      <c r="BS45" s="173"/>
      <c r="BT45" s="173"/>
      <c r="BU45" s="173"/>
      <c r="BV45" s="173"/>
      <c r="BW45" s="173"/>
      <c r="BY45" s="81" t="n">
        <f aca="false">m1!BK47</f>
        <v>0.793219251818503</v>
      </c>
      <c r="BZ45" s="174" t="n">
        <f aca="false">CN45+CY45+EU45+FF45+FA45+DD45+DN45+DS45+FP45+FU45+EE45+EJ45+EO45</f>
        <v>0</v>
      </c>
      <c r="CA45" s="175"/>
      <c r="CB45" s="175" t="n">
        <f aca="false">IF(CB$2&lt;=$A45,IF(CB$3&gt;=$A45,(CB$4),0),0)*($A46-$A45)/10000*$BY45</f>
        <v>0</v>
      </c>
      <c r="CC45" s="0"/>
      <c r="CD45" s="91" t="n">
        <f aca="false">$A45</f>
        <v>37865</v>
      </c>
      <c r="CE45" s="175" t="n">
        <f aca="false">IF(CE$2&lt;=$A45,IF(CE$3&gt;=$A45,(CE$4),0),0)*($A46-$A45)/10000*$BY45</f>
        <v>0</v>
      </c>
      <c r="CF45" s="175" t="n">
        <f aca="false">IF(CF$2&lt;=$A45,IF(CF$3&gt;=$A45,(CF$4),0),0)*($A46-$A45)/10000*$BY45</f>
        <v>0</v>
      </c>
      <c r="CG45" s="175" t="n">
        <f aca="false">IF(CG$2&lt;=$A45,IF(CG$3&gt;=$A45,(CG$4),0),0)*($A46-$A45)/10000*$BY45</f>
        <v>0</v>
      </c>
      <c r="CH45" s="175" t="n">
        <f aca="false">IF(CH$2&lt;=$A45,IF(CH$3&gt;=$A45,(CH$4),0),0)*($A46-$A45)/10000*$BY45</f>
        <v>0</v>
      </c>
      <c r="CI45" s="175" t="n">
        <f aca="false">IF(CI$2&lt;=$A45,IF(CI$3&gt;=$A45,(CI$4),0),0)*($A46-$A45)/10000*$BY45</f>
        <v>0</v>
      </c>
      <c r="CJ45" s="175" t="n">
        <f aca="false">IF(CJ$2&lt;=$A45,IF(CJ$3&gt;=$A45,(CJ$4),0),0)*($A46-$A45)/10000*$BY45</f>
        <v>0</v>
      </c>
      <c r="CK45" s="175" t="n">
        <f aca="false">IF(CK$2&lt;=$A45,IF(CK$3&gt;=$A45,(CK$4),0),0)*($A46-$A45)/10000*$BY45</f>
        <v>0</v>
      </c>
      <c r="CL45" s="175" t="n">
        <f aca="false">IF(CL$2&lt;=$A45,IF(CL$3&gt;=$A45,(CL$4),0),0)*($A46-$A45)/10000*$BY45</f>
        <v>0</v>
      </c>
      <c r="CM45" s="175" t="n">
        <f aca="false">IF(CM$2&lt;=$A45,IF(CM$3&gt;=$A45,(CM$4),0),0)*($A46-$A45)/10000*$BY45</f>
        <v>0</v>
      </c>
      <c r="CN45" s="175" t="n">
        <f aca="false">SUM(CE45:CM45)</f>
        <v>0</v>
      </c>
      <c r="CO45" s="0"/>
      <c r="CP45" s="91" t="n">
        <f aca="false">$A45</f>
        <v>37865</v>
      </c>
      <c r="CQ45" s="175" t="n">
        <f aca="false">IF(CQ$2&lt;=$A45,IF(CQ$3&gt;=$A45,(CQ$4),0),0)*($A46-$A45)/10000*$BY45</f>
        <v>0</v>
      </c>
      <c r="CR45" s="175" t="n">
        <f aca="false">IF(CR$2&lt;=$A45,IF(CR$3&gt;=$A45,(CR$4),0),0)*($A46-$A45)/10000*$BY45</f>
        <v>0</v>
      </c>
      <c r="CS45" s="175" t="n">
        <f aca="false">IF(CS$2&lt;=$A45,IF(CS$3&gt;=$A45,(CS$4),0),0)*($A46-$A45)/10000*$BY45</f>
        <v>0</v>
      </c>
      <c r="CT45" s="175" t="n">
        <f aca="false">IF(CT$2&lt;=$A45,IF(CT$3&gt;=$A45,(CT$4),0),0)*($A46-$A45)/10000*$BY45</f>
        <v>0</v>
      </c>
      <c r="CU45" s="175" t="n">
        <f aca="false">IF(CU$2&lt;=$A45,IF(CU$3&gt;=$A45,(CU$4),0),0)*($A46-$A45)/10000*$BY45</f>
        <v>0</v>
      </c>
      <c r="CV45" s="175" t="n">
        <f aca="false">IF(CV$2&lt;=$A45,IF(CV$3&gt;=$A45,(CV$4),0),0)*($A46-$A45)/10000*$BY45</f>
        <v>0</v>
      </c>
      <c r="CW45" s="175" t="n">
        <f aca="false">IF(CW$2&lt;=$A45,IF(CW$3&gt;=$A45,(CW$4),0),0)*($A46-$A45)/10000*$BY45</f>
        <v>0</v>
      </c>
      <c r="CX45" s="175" t="n">
        <f aca="false">IF(CX$2&lt;=$A45,IF(CX$3&gt;=$A45,(CX$4),0),0)*($A46-$A45)/10000*$BY45</f>
        <v>0</v>
      </c>
      <c r="CY45" s="175" t="n">
        <f aca="false">SUM(CQ45:CX45)</f>
        <v>0</v>
      </c>
      <c r="DA45" s="91" t="n">
        <f aca="false">$A45</f>
        <v>37865</v>
      </c>
      <c r="DB45" s="175" t="n">
        <f aca="false">IF(DB$2&lt;=$A45,IF(DB$3&gt;=$A45,(DB$4),0),0)*($A46-$A45)/10000*$BY45</f>
        <v>0</v>
      </c>
      <c r="DC45" s="175" t="n">
        <f aca="false">IF(DC$2&lt;=$A45,IF(DC$3&gt;=$A45,(DC$4),0),0)*($A46-$A45)/10000*$BY45</f>
        <v>0</v>
      </c>
      <c r="DD45" s="175" t="n">
        <f aca="false">SUM(DB45:DC45)</f>
        <v>0</v>
      </c>
      <c r="DE45" s="0"/>
      <c r="DF45" s="91" t="n">
        <f aca="false">$A45</f>
        <v>37865</v>
      </c>
      <c r="DG45" s="175" t="n">
        <f aca="false">IF(DG$2&lt;=$A45,IF(DG$3&gt;=$A45,(DG$4),0),0)*($A46-$A45)/10000*$BY45</f>
        <v>0</v>
      </c>
      <c r="DH45" s="175" t="n">
        <f aca="false">IF(DH$2&lt;=$A45,IF(DH$3&gt;=$A45,(DH$4),0),0)*($A46-$A45)/10000*$BY45</f>
        <v>0</v>
      </c>
      <c r="DI45" s="175" t="n">
        <f aca="false">SUM(DG45:DH45)</f>
        <v>0</v>
      </c>
      <c r="DK45" s="91" t="n">
        <f aca="false">$A45</f>
        <v>37865</v>
      </c>
      <c r="DL45" s="175" t="n">
        <f aca="false">IF(DL$2&lt;=$A45,IF(DL$3&gt;=$A45,(DL$4),0),0)*($A46-$A45)/10000*$BY45</f>
        <v>0</v>
      </c>
      <c r="DM45" s="175" t="n">
        <f aca="false">IF(DM$2&lt;=$A45,IF(DM$3&gt;=$A45,(DM$4),0),0)*($A46-$A45)/10000*$BY45</f>
        <v>0</v>
      </c>
      <c r="DN45" s="175" t="n">
        <f aca="false">SUM(DL45:DM45)</f>
        <v>0</v>
      </c>
      <c r="DO45" s="0"/>
      <c r="DP45" s="91" t="n">
        <f aca="false">$A45</f>
        <v>37865</v>
      </c>
      <c r="DQ45" s="175" t="n">
        <f aca="false">IF(DQ$2&lt;=$A45,IF(DQ$3&gt;=$A45,(DQ$4),0),0)*($A46-$A45)/10000*$BY45</f>
        <v>0</v>
      </c>
      <c r="DR45" s="175" t="n">
        <f aca="false">IF(DR$2&lt;=$A45,IF(DR$3&gt;=$A45,(DR$4),0),0)*($A46-$A45)/10000*$BY45</f>
        <v>0</v>
      </c>
      <c r="DS45" s="175" t="n">
        <f aca="false">SUM(DQ45:DR45)</f>
        <v>0</v>
      </c>
      <c r="DT45" s="175"/>
      <c r="DU45" s="91" t="n">
        <f aca="false">$A45</f>
        <v>37865</v>
      </c>
      <c r="DV45" s="175" t="n">
        <f aca="false">IF(DV$2&lt;=$A45,IF(DV$3&gt;=$A45,(DV$4),0),0)*($A46-$A45)/10000*$BY45</f>
        <v>0</v>
      </c>
      <c r="DW45" s="175" t="n">
        <f aca="false">IF(DW$2&lt;=$A45,IF(DW$3&gt;=$A45,(DW$4),0),0)*($A46-$A45)/10000*$BY45</f>
        <v>0</v>
      </c>
      <c r="DX45" s="175" t="n">
        <f aca="false">SUM(DV45:DW45)</f>
        <v>0</v>
      </c>
      <c r="DY45" s="175"/>
      <c r="DZ45" s="91" t="n">
        <f aca="false">$A45</f>
        <v>37865</v>
      </c>
      <c r="EA45" s="175" t="n">
        <f aca="false">IF(EA$2&lt;=$A45,IF(EA$3&gt;=$A45,(EA$4),0),0)*($A46-$A45)/10000*$BY45</f>
        <v>0</v>
      </c>
      <c r="EB45" s="175" t="n">
        <f aca="false">IF(EB$2&lt;=$A45,IF(EB$3&gt;=$A45,(EB$4),0),0)*($A46-$A45)/10000*$BY45</f>
        <v>0</v>
      </c>
      <c r="EC45" s="175" t="n">
        <f aca="false">IF(EC$2&lt;=$A45,IF(EC$3&gt;=$A45,(EC$4),0),0)*($A46-$A45)/10000*$BY45</f>
        <v>0</v>
      </c>
      <c r="ED45" s="175" t="n">
        <f aca="false">IF(ED$2&lt;=$A45,IF(ED$3&gt;=$A45,(ED$4),0),0)*($A46-$A45)/10000*$BY45</f>
        <v>0</v>
      </c>
      <c r="EE45" s="175" t="n">
        <f aca="false">SUM(EA45:ED45)</f>
        <v>0</v>
      </c>
      <c r="EF45" s="0"/>
      <c r="EG45" s="91" t="n">
        <f aca="false">$A45</f>
        <v>37865</v>
      </c>
      <c r="EH45" s="175" t="n">
        <f aca="false">IF(EH$2&lt;=$A45,IF(EH$3&gt;=$A45,(EH$4),0),0)*($A46-$A45)/10000*$BY45</f>
        <v>0</v>
      </c>
      <c r="EI45" s="175" t="n">
        <f aca="false">IF(EI$2&lt;=$A45,IF(EI$3&gt;=$A45,(EI$4),0),0)*($A46-$A45)/10000*$BY45</f>
        <v>0</v>
      </c>
      <c r="EJ45" s="175" t="n">
        <f aca="false">SUM(EH45:EI45)</f>
        <v>0</v>
      </c>
      <c r="EK45" s="0"/>
      <c r="EL45" s="91" t="n">
        <f aca="false">$A45</f>
        <v>37865</v>
      </c>
      <c r="EM45" s="175" t="n">
        <f aca="false">IF(EM$2&lt;=$A45,IF(EM$3&gt;=$A45,(EM$4),0),0)*($A46-$A45)/10000*$BY45</f>
        <v>0</v>
      </c>
      <c r="EN45" s="175" t="n">
        <f aca="false">IF(EN$2&lt;=$A45,IF(EN$3&gt;=$A45,(EN$4),0),0)*($A46-$A45)/10000*$BY45</f>
        <v>0</v>
      </c>
      <c r="EO45" s="175" t="n">
        <f aca="false">SUM(EM45:EN45)</f>
        <v>0</v>
      </c>
      <c r="EP45" s="175"/>
      <c r="EQ45" s="91" t="n">
        <f aca="false">$A45</f>
        <v>37865</v>
      </c>
      <c r="ER45" s="175" t="n">
        <f aca="false">IF(ER$2&lt;=$A45,IF(ER$3&gt;=$A45,(ER$4),0),0)*($A46-$A45)/10000*$BY45</f>
        <v>0</v>
      </c>
      <c r="ES45" s="175" t="n">
        <f aca="false">IF(ES$2&lt;=$A45,IF(ES$3&gt;=$A45,(ES$4),0),0)*($A46-$A45)/10000*$BY45</f>
        <v>0</v>
      </c>
      <c r="ET45" s="175" t="n">
        <f aca="false">IF(ET$2&lt;=$A45,IF(ET$3&gt;=$A45,(ET$4),0),0)*($A46-$A45)/10000*$BY45</f>
        <v>0</v>
      </c>
      <c r="EU45" s="175" t="n">
        <f aca="false">SUM(ER45:ET45)</f>
        <v>0</v>
      </c>
      <c r="EV45" s="0"/>
      <c r="EW45" s="91" t="n">
        <f aca="false">$A45</f>
        <v>37865</v>
      </c>
      <c r="EX45" s="175" t="n">
        <f aca="false">IF(EX$2&lt;=$A45,IF(EX$3&gt;=$A45,(EX$4),0),0)*($A46-$A45)/10000*$BY45</f>
        <v>0</v>
      </c>
      <c r="EY45" s="175" t="n">
        <f aca="false">IF(EY$2&lt;=$A45,IF(EY$3&gt;=$A45,(EY$4),0),0)*($A46-$A45)/10000*$BY45</f>
        <v>0</v>
      </c>
      <c r="EZ45" s="175" t="n">
        <f aca="false">IF(EZ$2&lt;=$A45,IF(EZ$3&gt;=$A45,(EZ$4),0),0)*($A46-$A45)/10000*$BY45</f>
        <v>0</v>
      </c>
      <c r="FA45" s="175" t="n">
        <f aca="false">SUM(EX45:EZ45)</f>
        <v>0</v>
      </c>
      <c r="FB45" s="0"/>
      <c r="FC45" s="91" t="n">
        <f aca="false">$A45</f>
        <v>37865</v>
      </c>
      <c r="FD45" s="175" t="n">
        <f aca="false">IF(FD$2&lt;=$A45,IF(FD$3&gt;=$A45,(FD$4),0),0)*($A46-$A45)/10000*$BY45</f>
        <v>0</v>
      </c>
      <c r="FE45" s="175" t="n">
        <f aca="false">IF(FE$2&lt;=$A45,IF(FE$3&gt;=$A45,(FE$4),0),0)*($A46-$A45)/10000*$BY45</f>
        <v>0</v>
      </c>
      <c r="FF45" s="175" t="n">
        <f aca="false">SUM(FD45:FE45)</f>
        <v>0</v>
      </c>
      <c r="FH45" s="91" t="n">
        <f aca="false">$A45</f>
        <v>37865</v>
      </c>
      <c r="FI45" s="175" t="n">
        <f aca="false">IF(FI$2&lt;=$A45,IF(FI$3&gt;=$A45,(FI$4),0),0)*($A46-$A45)/10000*$BY45</f>
        <v>0</v>
      </c>
      <c r="FJ45" s="175" t="n">
        <f aca="false">IF(FJ$2&lt;=$A45,IF(FJ$3&gt;=$A45,(FJ$4),0),0)*($A46-$A45)/10000*$BY45</f>
        <v>0</v>
      </c>
      <c r="FK45" s="175" t="n">
        <f aca="false">SUM(FI45:FJ45)</f>
        <v>0</v>
      </c>
      <c r="FL45" s="0"/>
      <c r="FM45" s="91" t="n">
        <f aca="false">$A45</f>
        <v>37865</v>
      </c>
      <c r="FN45" s="175" t="n">
        <f aca="false">IF(FN$2&lt;=$A45,IF(FN$3&gt;=$A45,(FN$4),0),0)*($A46-$A45)/10000*$BY45</f>
        <v>0</v>
      </c>
      <c r="FO45" s="175" t="n">
        <f aca="false">IF(FO$2&lt;=$A45,IF(FO$3&gt;=$A45,(FO$4),0),0)*($A46-$A45)/10000*$BY45</f>
        <v>0</v>
      </c>
      <c r="FP45" s="175" t="n">
        <f aca="false">SUM(FN45:FO45)</f>
        <v>0</v>
      </c>
      <c r="FQ45" s="0"/>
      <c r="FR45" s="91" t="n">
        <f aca="false">$A45</f>
        <v>37865</v>
      </c>
      <c r="FS45" s="175" t="n">
        <f aca="false">IF(FS$2&lt;=$A45,IF(FS$3&gt;=$A45,(FS$4),0),0)*($A46-$A45)/10000*$BY45</f>
        <v>0</v>
      </c>
      <c r="FT45" s="175" t="n">
        <f aca="false">IF(FT$2&lt;=$A45,IF(FT$3&gt;=$A45,(FT$4),0),0)*($A46-$A45)/10000*$BY45</f>
        <v>0</v>
      </c>
      <c r="FU45" s="175" t="n">
        <f aca="false">SUM(FS45:FT45)</f>
        <v>0</v>
      </c>
      <c r="FV45" s="0"/>
      <c r="FW45" s="91" t="n">
        <f aca="false">$A45</f>
        <v>37865</v>
      </c>
      <c r="FX45" s="175" t="n">
        <f aca="false">IF(FX$2&lt;=$A45,IF(FX$3&gt;=$A45,(FX$4),0),0)*($A46-$A45)/10000*$BY45</f>
        <v>0</v>
      </c>
      <c r="FY45" s="175" t="n">
        <f aca="false">IF(FY$2&lt;=$A45,IF(FY$3&gt;=$A45,(FY$4),0),0)*($A46-$A45)/10000*$BY45</f>
        <v>0</v>
      </c>
      <c r="FZ45" s="175" t="n">
        <f aca="false">SUM(FX45:FY45)</f>
        <v>0</v>
      </c>
      <c r="GB45" s="91" t="n">
        <f aca="false">$A45</f>
        <v>37865</v>
      </c>
      <c r="GC45" s="175" t="n">
        <f aca="false">IF(GC$2&lt;=$A45,IF(GC$3&gt;=$A45,(GC$4),0),0)*($A46-$A45)/10000*$BY45</f>
        <v>0</v>
      </c>
      <c r="GD45" s="175" t="n">
        <f aca="false">IF(GD$2&lt;=$A45,IF(GD$3&gt;=$A45,(GD$4),0),0)*($A46-$A45)/10000*$BY45</f>
        <v>0</v>
      </c>
      <c r="GE45" s="175" t="n">
        <f aca="false">SUM(GC45:GD45)</f>
        <v>0</v>
      </c>
      <c r="GG45" s="208"/>
      <c r="GH45" s="209"/>
      <c r="GI45" s="210"/>
      <c r="GK45" s="0"/>
    </row>
    <row r="46" customFormat="false" ht="15" hidden="false" customHeight="true" outlineLevel="0" collapsed="false">
      <c r="A46" s="190" t="n">
        <v>37895</v>
      </c>
      <c r="B46" s="193" t="n">
        <f aca="false">p1!F55</f>
        <v>0</v>
      </c>
      <c r="C46" s="191" t="n">
        <f aca="false">+p1!C55</f>
        <v>0</v>
      </c>
      <c r="D46" s="216" t="n">
        <f aca="false">+p1!G55</f>
        <v>0</v>
      </c>
      <c r="E46" s="193" t="n">
        <f aca="false">p1!L55+DX46</f>
        <v>0</v>
      </c>
      <c r="F46" s="191" t="n">
        <f aca="false">p1!E55+CN46</f>
        <v>0</v>
      </c>
      <c r="G46" s="191" t="n">
        <f aca="false">p1!I55+p1!K55+CY46</f>
        <v>12.25</v>
      </c>
      <c r="H46" s="191" t="n">
        <f aca="false">p1!D55+DN46</f>
        <v>0</v>
      </c>
      <c r="I46" s="191" t="n">
        <f aca="false">p1!J55+p1!AH55+DD46</f>
        <v>-24.28</v>
      </c>
      <c r="J46" s="191" t="n">
        <f aca="false">p1!N55+DG46</f>
        <v>5.5</v>
      </c>
      <c r="K46" s="191" t="n">
        <f aca="false">p1!M55+p1!H55+DS46</f>
        <v>0</v>
      </c>
      <c r="L46" s="192" t="n">
        <f aca="false">SUM(E46:K46)</f>
        <v>-6.53</v>
      </c>
      <c r="M46" s="32"/>
      <c r="N46" s="193" t="n">
        <f aca="false">p1!P55+EJ46</f>
        <v>0</v>
      </c>
      <c r="O46" s="191" t="n">
        <f aca="false">p1!O55+EE46</f>
        <v>0</v>
      </c>
      <c r="P46" s="191" t="n">
        <f aca="false">p1!Q55+EO46</f>
        <v>-31.85</v>
      </c>
      <c r="Q46" s="191" t="n">
        <f aca="false">p1!AA55</f>
        <v>0</v>
      </c>
      <c r="R46" s="191" t="n">
        <f aca="false">p1!Y55</f>
        <v>0</v>
      </c>
      <c r="S46" s="191" t="n">
        <f aca="false">p1!Z55+EU46</f>
        <v>0</v>
      </c>
      <c r="T46" s="191" t="n">
        <f aca="false">p1!AC55+FA46</f>
        <v>0</v>
      </c>
      <c r="U46" s="191"/>
      <c r="V46" s="191" t="n">
        <f aca="false">p1!X55+FF46</f>
        <v>0</v>
      </c>
      <c r="W46" s="191"/>
      <c r="X46" s="191"/>
      <c r="Y46" s="191"/>
      <c r="Z46" s="191"/>
      <c r="AA46" s="191"/>
      <c r="AB46" s="191"/>
      <c r="AC46" s="191"/>
      <c r="AD46" s="216"/>
      <c r="AE46" s="221" t="n">
        <f aca="false">SUM(N46:AD46)</f>
        <v>-31.85</v>
      </c>
      <c r="AF46" s="32"/>
      <c r="AG46" s="192"/>
      <c r="AH46" s="18"/>
      <c r="AI46" s="192" t="n">
        <f aca="false">p1!AB55+BQ46</f>
        <v>0</v>
      </c>
      <c r="AJ46" s="32"/>
      <c r="AK46" s="194" t="n">
        <v>37895</v>
      </c>
      <c r="AL46" s="143"/>
      <c r="AM46" s="217" t="n">
        <f aca="false">+B46+C46+D46</f>
        <v>0</v>
      </c>
      <c r="AN46" s="148"/>
      <c r="AO46" s="217" t="n">
        <f aca="false">E46+F46+O46</f>
        <v>0</v>
      </c>
      <c r="AP46" s="148"/>
      <c r="AQ46" s="218" t="n">
        <f aca="false">+G46+H46+N46</f>
        <v>12.25</v>
      </c>
      <c r="AR46" s="148"/>
      <c r="AS46" s="219" t="n">
        <f aca="false">+I46+J46</f>
        <v>-18.78</v>
      </c>
      <c r="AT46" s="148"/>
      <c r="AU46" s="217" t="n">
        <f aca="false">K46+P46</f>
        <v>-31.85</v>
      </c>
      <c r="AV46" s="148"/>
      <c r="AW46" s="217" t="n">
        <f aca="false">AO46+AQ46+AS46+AU46</f>
        <v>-38.38</v>
      </c>
      <c r="AX46" s="148"/>
      <c r="AY46" s="0"/>
      <c r="AZ46" s="149"/>
      <c r="BA46" s="195" t="n">
        <f aca="false">Q46+R46+S46</f>
        <v>0</v>
      </c>
      <c r="BB46" s="151"/>
      <c r="BC46" s="195" t="n">
        <f aca="false">T46+U46</f>
        <v>0</v>
      </c>
      <c r="BD46" s="151"/>
      <c r="BE46" s="195" t="n">
        <f aca="false">SUM(V46:Y46)</f>
        <v>0</v>
      </c>
      <c r="BF46" s="151"/>
      <c r="BG46" s="195" t="n">
        <f aca="false">SUM(AB46:AD46)</f>
        <v>0</v>
      </c>
      <c r="BH46" s="170"/>
      <c r="BI46" s="154"/>
      <c r="BJ46" s="226"/>
      <c r="BK46" s="196" t="n">
        <f aca="false">+AE46+L46</f>
        <v>-38.38</v>
      </c>
      <c r="BL46" s="207"/>
      <c r="BM46" s="32"/>
      <c r="BN46" s="32"/>
      <c r="BO46" s="32"/>
      <c r="BP46" s="172" t="n">
        <f aca="false">$A46</f>
        <v>37895</v>
      </c>
      <c r="BQ46" s="173" t="n">
        <f aca="false">SUM(BR46:BW46)</f>
        <v>0</v>
      </c>
      <c r="BR46" s="173"/>
      <c r="BS46" s="173"/>
      <c r="BT46" s="173"/>
      <c r="BU46" s="173"/>
      <c r="BV46" s="173"/>
      <c r="BW46" s="173"/>
      <c r="BY46" s="81" t="n">
        <f aca="false">m1!BK48</f>
        <v>0.788575324004117</v>
      </c>
      <c r="BZ46" s="222" t="n">
        <f aca="false">CN46+CY46+EU46+FF46+FA46+DD46+DN46+DS46+FP46+FU46+EE46+EJ46+EO46</f>
        <v>0</v>
      </c>
      <c r="CA46" s="175"/>
      <c r="CB46" s="175" t="n">
        <f aca="false">IF(CB$2&lt;=$A46,IF(CB$3&gt;=$A46,(CB$4),0),0)*($A47-$A46)/10000*$BY46</f>
        <v>0</v>
      </c>
      <c r="CC46" s="0"/>
      <c r="CD46" s="91" t="n">
        <f aca="false">$A46</f>
        <v>37895</v>
      </c>
      <c r="CE46" s="175" t="n">
        <f aca="false">IF(CE$2&lt;=$A46,IF(CE$3&gt;=$A46,(CE$4),0),0)*($A47-$A46)/10000*$BY46</f>
        <v>0</v>
      </c>
      <c r="CF46" s="175" t="n">
        <f aca="false">IF(CF$2&lt;=$A46,IF(CF$3&gt;=$A46,(CF$4),0),0)*($A47-$A46)/10000*$BY46</f>
        <v>0</v>
      </c>
      <c r="CG46" s="175" t="n">
        <f aca="false">IF(CG$2&lt;=$A46,IF(CG$3&gt;=$A46,(CG$4),0),0)*($A47-$A46)/10000*$BY46</f>
        <v>0</v>
      </c>
      <c r="CH46" s="175" t="n">
        <f aca="false">IF(CH$2&lt;=$A46,IF(CH$3&gt;=$A46,(CH$4),0),0)*($A47-$A46)/10000*$BY46</f>
        <v>0</v>
      </c>
      <c r="CI46" s="175" t="n">
        <f aca="false">IF(CI$2&lt;=$A46,IF(CI$3&gt;=$A46,(CI$4),0),0)*($A47-$A46)/10000*$BY46</f>
        <v>0</v>
      </c>
      <c r="CJ46" s="175" t="n">
        <f aca="false">IF(CJ$2&lt;=$A46,IF(CJ$3&gt;=$A46,(CJ$4),0),0)*($A47-$A46)/10000*$BY46</f>
        <v>0</v>
      </c>
      <c r="CK46" s="175" t="n">
        <f aca="false">IF(CK$2&lt;=$A46,IF(CK$3&gt;=$A46,(CK$4),0),0)*($A47-$A46)/10000*$BY46</f>
        <v>0</v>
      </c>
      <c r="CL46" s="175" t="n">
        <f aca="false">IF(CL$2&lt;=$A46,IF(CL$3&gt;=$A46,(CL$4),0),0)*($A47-$A46)/10000*$BY46</f>
        <v>0</v>
      </c>
      <c r="CM46" s="175" t="n">
        <f aca="false">IF(CM$2&lt;=$A46,IF(CM$3&gt;=$A46,(CM$4),0),0)*($A47-$A46)/10000*$BY46</f>
        <v>0</v>
      </c>
      <c r="CN46" s="175" t="n">
        <f aca="false">SUM(CE46:CM46)</f>
        <v>0</v>
      </c>
      <c r="CO46" s="0"/>
      <c r="CP46" s="91" t="n">
        <f aca="false">$A46</f>
        <v>37895</v>
      </c>
      <c r="CQ46" s="175" t="n">
        <f aca="false">IF(CQ$2&lt;=$A46,IF(CQ$3&gt;=$A46,(CQ$4),0),0)*($A47-$A46)/10000*$BY46</f>
        <v>0</v>
      </c>
      <c r="CR46" s="175" t="n">
        <f aca="false">IF(CR$2&lt;=$A46,IF(CR$3&gt;=$A46,(CR$4),0),0)*($A47-$A46)/10000*$BY46</f>
        <v>0</v>
      </c>
      <c r="CS46" s="175" t="n">
        <f aca="false">IF(CS$2&lt;=$A46,IF(CS$3&gt;=$A46,(CS$4),0),0)*($A47-$A46)/10000*$BY46</f>
        <v>0</v>
      </c>
      <c r="CT46" s="175" t="n">
        <f aca="false">IF(CT$2&lt;=$A46,IF(CT$3&gt;=$A46,(CT$4),0),0)*($A47-$A46)/10000*$BY46</f>
        <v>0</v>
      </c>
      <c r="CU46" s="175" t="n">
        <f aca="false">IF(CU$2&lt;=$A46,IF(CU$3&gt;=$A46,(CU$4),0),0)*($A47-$A46)/10000*$BY46</f>
        <v>0</v>
      </c>
      <c r="CV46" s="175" t="n">
        <f aca="false">IF(CV$2&lt;=$A46,IF(CV$3&gt;=$A46,(CV$4),0),0)*($A47-$A46)/10000*$BY46</f>
        <v>0</v>
      </c>
      <c r="CW46" s="175" t="n">
        <f aca="false">IF(CW$2&lt;=$A46,IF(CW$3&gt;=$A46,(CW$4),0),0)*($A47-$A46)/10000*$BY46</f>
        <v>0</v>
      </c>
      <c r="CX46" s="175" t="n">
        <f aca="false">IF(CX$2&lt;=$A46,IF(CX$3&gt;=$A46,(CX$4),0),0)*($A47-$A46)/10000*$BY46</f>
        <v>0</v>
      </c>
      <c r="CY46" s="175" t="n">
        <f aca="false">SUM(CQ46:CX46)</f>
        <v>0</v>
      </c>
      <c r="DA46" s="91" t="n">
        <f aca="false">$A46</f>
        <v>37895</v>
      </c>
      <c r="DB46" s="175" t="n">
        <f aca="false">IF(DB$2&lt;=$A46,IF(DB$3&gt;=$A46,(DB$4),0),0)*($A47-$A46)/10000*$BY46</f>
        <v>0</v>
      </c>
      <c r="DC46" s="175" t="n">
        <f aca="false">IF(DC$2&lt;=$A46,IF(DC$3&gt;=$A46,(DC$4),0),0)*($A47-$A46)/10000*$BY46</f>
        <v>0</v>
      </c>
      <c r="DD46" s="175" t="n">
        <f aca="false">SUM(DB46:DC46)</f>
        <v>0</v>
      </c>
      <c r="DE46" s="0"/>
      <c r="DF46" s="91" t="n">
        <f aca="false">$A46</f>
        <v>37895</v>
      </c>
      <c r="DG46" s="175" t="n">
        <f aca="false">IF(DG$2&lt;=$A46,IF(DG$3&gt;=$A46,(DG$4),0),0)*($A47-$A46)/10000*$BY46</f>
        <v>0</v>
      </c>
      <c r="DH46" s="175" t="n">
        <f aca="false">IF(DH$2&lt;=$A46,IF(DH$3&gt;=$A46,(DH$4),0),0)*($A47-$A46)/10000*$BY46</f>
        <v>0</v>
      </c>
      <c r="DI46" s="175" t="n">
        <f aca="false">SUM(DG46:DH46)</f>
        <v>0</v>
      </c>
      <c r="DK46" s="91" t="n">
        <f aca="false">$A46</f>
        <v>37895</v>
      </c>
      <c r="DL46" s="175" t="n">
        <f aca="false">IF(DL$2&lt;=$A46,IF(DL$3&gt;=$A46,(DL$4),0),0)*($A47-$A46)/10000*$BY46</f>
        <v>0</v>
      </c>
      <c r="DM46" s="175" t="n">
        <f aca="false">IF(DM$2&lt;=$A46,IF(DM$3&gt;=$A46,(DM$4),0),0)*($A47-$A46)/10000*$BY46</f>
        <v>0</v>
      </c>
      <c r="DN46" s="175" t="n">
        <f aca="false">SUM(DL46:DM46)</f>
        <v>0</v>
      </c>
      <c r="DO46" s="0"/>
      <c r="DP46" s="91" t="n">
        <f aca="false">$A46</f>
        <v>37895</v>
      </c>
      <c r="DQ46" s="175" t="n">
        <f aca="false">IF(DQ$2&lt;=$A46,IF(DQ$3&gt;=$A46,(DQ$4),0),0)*($A47-$A46)/10000*$BY46</f>
        <v>0</v>
      </c>
      <c r="DR46" s="175" t="n">
        <f aca="false">IF(DR$2&lt;=$A46,IF(DR$3&gt;=$A46,(DR$4),0),0)*($A47-$A46)/10000*$BY46</f>
        <v>0</v>
      </c>
      <c r="DS46" s="175" t="n">
        <f aca="false">SUM(DQ46:DR46)</f>
        <v>0</v>
      </c>
      <c r="DT46" s="175"/>
      <c r="DU46" s="91" t="n">
        <f aca="false">$A46</f>
        <v>37895</v>
      </c>
      <c r="DV46" s="175" t="n">
        <f aca="false">IF(DV$2&lt;=$A46,IF(DV$3&gt;=$A46,(DV$4),0),0)*($A47-$A46)/10000*$BY46</f>
        <v>0</v>
      </c>
      <c r="DW46" s="175" t="n">
        <f aca="false">IF(DW$2&lt;=$A46,IF(DW$3&gt;=$A46,(DW$4),0),0)*($A47-$A46)/10000*$BY46</f>
        <v>0</v>
      </c>
      <c r="DX46" s="175" t="n">
        <f aca="false">SUM(DV46:DW46)</f>
        <v>0</v>
      </c>
      <c r="DY46" s="175"/>
      <c r="DZ46" s="91" t="n">
        <f aca="false">$A46</f>
        <v>37895</v>
      </c>
      <c r="EA46" s="175" t="n">
        <f aca="false">IF(EA$2&lt;=$A46,IF(EA$3&gt;=$A46,(EA$4),0),0)*($A47-$A46)/10000*$BY46</f>
        <v>0</v>
      </c>
      <c r="EB46" s="175" t="n">
        <f aca="false">IF(EB$2&lt;=$A46,IF(EB$3&gt;=$A46,(EB$4),0),0)*($A47-$A46)/10000*$BY46</f>
        <v>0</v>
      </c>
      <c r="EC46" s="175" t="n">
        <f aca="false">IF(EC$2&lt;=$A46,IF(EC$3&gt;=$A46,(EC$4),0),0)*($A47-$A46)/10000*$BY46</f>
        <v>0</v>
      </c>
      <c r="ED46" s="175" t="n">
        <f aca="false">IF(ED$2&lt;=$A46,IF(ED$3&gt;=$A46,(ED$4),0),0)*($A47-$A46)/10000*$BY46</f>
        <v>0</v>
      </c>
      <c r="EE46" s="175" t="n">
        <f aca="false">SUM(EA46:ED46)</f>
        <v>0</v>
      </c>
      <c r="EF46" s="0"/>
      <c r="EG46" s="91" t="n">
        <f aca="false">$A46</f>
        <v>37895</v>
      </c>
      <c r="EH46" s="175" t="n">
        <f aca="false">IF(EH$2&lt;=$A46,IF(EH$3&gt;=$A46,(EH$4),0),0)*($A47-$A46)/10000*$BY46</f>
        <v>0</v>
      </c>
      <c r="EI46" s="175" t="n">
        <f aca="false">IF(EI$2&lt;=$A46,IF(EI$3&gt;=$A46,(EI$4),0),0)*($A47-$A46)/10000*$BY46</f>
        <v>0</v>
      </c>
      <c r="EJ46" s="175" t="n">
        <f aca="false">SUM(EH46:EI46)</f>
        <v>0</v>
      </c>
      <c r="EK46" s="0"/>
      <c r="EL46" s="91" t="n">
        <f aca="false">$A46</f>
        <v>37895</v>
      </c>
      <c r="EM46" s="175" t="n">
        <f aca="false">IF(EM$2&lt;=$A46,IF(EM$3&gt;=$A46,(EM$4),0),0)*($A47-$A46)/10000*$BY46</f>
        <v>0</v>
      </c>
      <c r="EN46" s="175" t="n">
        <f aca="false">IF(EN$2&lt;=$A46,IF(EN$3&gt;=$A46,(EN$4),0),0)*($A47-$A46)/10000*$BY46</f>
        <v>0</v>
      </c>
      <c r="EO46" s="175" t="n">
        <f aca="false">SUM(EM46:EN46)</f>
        <v>0</v>
      </c>
      <c r="EP46" s="175"/>
      <c r="EQ46" s="91" t="n">
        <f aca="false">$A46</f>
        <v>37895</v>
      </c>
      <c r="ER46" s="175" t="n">
        <f aca="false">IF(ER$2&lt;=$A46,IF(ER$3&gt;=$A46,(ER$4),0),0)*($A47-$A46)/10000*$BY46</f>
        <v>0</v>
      </c>
      <c r="ES46" s="175" t="n">
        <f aca="false">IF(ES$2&lt;=$A46,IF(ES$3&gt;=$A46,(ES$4),0),0)*($A47-$A46)/10000*$BY46</f>
        <v>0</v>
      </c>
      <c r="ET46" s="175" t="n">
        <f aca="false">IF(ET$2&lt;=$A46,IF(ET$3&gt;=$A46,(ET$4),0),0)*($A47-$A46)/10000*$BY46</f>
        <v>0</v>
      </c>
      <c r="EU46" s="175" t="n">
        <f aca="false">SUM(ER46:ET46)</f>
        <v>0</v>
      </c>
      <c r="EV46" s="0"/>
      <c r="EW46" s="91" t="n">
        <f aca="false">$A46</f>
        <v>37895</v>
      </c>
      <c r="EX46" s="175" t="n">
        <f aca="false">IF(EX$2&lt;=$A46,IF(EX$3&gt;=$A46,(EX$4),0),0)*($A47-$A46)/10000*$BY46</f>
        <v>0</v>
      </c>
      <c r="EY46" s="175" t="n">
        <f aca="false">IF(EY$2&lt;=$A46,IF(EY$3&gt;=$A46,(EY$4),0),0)*($A47-$A46)/10000*$BY46</f>
        <v>0</v>
      </c>
      <c r="EZ46" s="175" t="n">
        <f aca="false">IF(EZ$2&lt;=$A46,IF(EZ$3&gt;=$A46,(EZ$4),0),0)*($A47-$A46)/10000*$BY46</f>
        <v>0</v>
      </c>
      <c r="FA46" s="175" t="n">
        <f aca="false">SUM(EX46:EZ46)</f>
        <v>0</v>
      </c>
      <c r="FB46" s="0"/>
      <c r="FC46" s="91" t="n">
        <f aca="false">$A46</f>
        <v>37895</v>
      </c>
      <c r="FD46" s="175" t="n">
        <f aca="false">IF(FD$2&lt;=$A46,IF(FD$3&gt;=$A46,(FD$4),0),0)*($A47-$A46)/10000*$BY46</f>
        <v>0</v>
      </c>
      <c r="FE46" s="175" t="n">
        <f aca="false">IF(FE$2&lt;=$A46,IF(FE$3&gt;=$A46,(FE$4),0),0)*($A47-$A46)/10000*$BY46</f>
        <v>0</v>
      </c>
      <c r="FF46" s="175" t="n">
        <f aca="false">SUM(FD46:FE46)</f>
        <v>0</v>
      </c>
      <c r="FH46" s="91" t="n">
        <f aca="false">$A46</f>
        <v>37895</v>
      </c>
      <c r="FI46" s="175" t="n">
        <f aca="false">IF(FI$2&lt;=$A46,IF(FI$3&gt;=$A46,(FI$4),0),0)*($A47-$A46)/10000*$BY46</f>
        <v>0</v>
      </c>
      <c r="FJ46" s="175" t="n">
        <f aca="false">IF(FJ$2&lt;=$A46,IF(FJ$3&gt;=$A46,(FJ$4),0),0)*($A47-$A46)/10000*$BY46</f>
        <v>0</v>
      </c>
      <c r="FK46" s="175" t="n">
        <f aca="false">SUM(FI46:FJ46)</f>
        <v>0</v>
      </c>
      <c r="FL46" s="0"/>
      <c r="FM46" s="91" t="n">
        <f aca="false">$A46</f>
        <v>37895</v>
      </c>
      <c r="FN46" s="175" t="n">
        <f aca="false">IF(FN$2&lt;=$A46,IF(FN$3&gt;=$A46,(FN$4),0),0)*($A47-$A46)/10000*$BY46</f>
        <v>0</v>
      </c>
      <c r="FO46" s="175" t="n">
        <f aca="false">IF(FO$2&lt;=$A46,IF(FO$3&gt;=$A46,(FO$4),0),0)*($A47-$A46)/10000*$BY46</f>
        <v>0</v>
      </c>
      <c r="FP46" s="175" t="n">
        <f aca="false">SUM(FN46:FO46)</f>
        <v>0</v>
      </c>
      <c r="FQ46" s="0"/>
      <c r="FR46" s="91" t="n">
        <f aca="false">$A46</f>
        <v>37895</v>
      </c>
      <c r="FS46" s="175" t="n">
        <f aca="false">IF(FS$2&lt;=$A46,IF(FS$3&gt;=$A46,(FS$4),0),0)*($A47-$A46)/10000*$BY46</f>
        <v>0</v>
      </c>
      <c r="FT46" s="175" t="n">
        <f aca="false">IF(FT$2&lt;=$A46,IF(FT$3&gt;=$A46,(FT$4),0),0)*($A47-$A46)/10000*$BY46</f>
        <v>0</v>
      </c>
      <c r="FU46" s="175" t="n">
        <f aca="false">SUM(FS46:FT46)</f>
        <v>0</v>
      </c>
      <c r="FV46" s="0"/>
      <c r="FW46" s="91" t="n">
        <f aca="false">$A46</f>
        <v>37895</v>
      </c>
      <c r="FX46" s="175" t="n">
        <f aca="false">IF(FX$2&lt;=$A46,IF(FX$3&gt;=$A46,(FX$4),0),0)*($A47-$A46)/10000*$BY46</f>
        <v>0</v>
      </c>
      <c r="FY46" s="175" t="n">
        <f aca="false">IF(FY$2&lt;=$A46,IF(FY$3&gt;=$A46,(FY$4),0),0)*($A47-$A46)/10000*$BY46</f>
        <v>0</v>
      </c>
      <c r="FZ46" s="175" t="n">
        <f aca="false">SUM(FX46:FY46)</f>
        <v>0</v>
      </c>
      <c r="GB46" s="91" t="n">
        <f aca="false">$A46</f>
        <v>37895</v>
      </c>
      <c r="GC46" s="175" t="n">
        <f aca="false">IF(GC$2&lt;=$A46,IF(GC$3&gt;=$A46,(GC$4),0),0)*($A47-$A46)/10000*$BY46</f>
        <v>0</v>
      </c>
      <c r="GD46" s="175" t="n">
        <f aca="false">IF(GD$2&lt;=$A46,IF(GD$3&gt;=$A46,(GD$4),0),0)*($A47-$A46)/10000*$BY46</f>
        <v>0</v>
      </c>
      <c r="GE46" s="175" t="n">
        <f aca="false">SUM(GC46:GD46)</f>
        <v>0</v>
      </c>
      <c r="GG46" s="223"/>
      <c r="GH46" s="224"/>
      <c r="GI46" s="221"/>
      <c r="GK46" s="0"/>
    </row>
    <row r="47" customFormat="false" ht="15" hidden="false" customHeight="true" outlineLevel="0" collapsed="false">
      <c r="A47" s="161" t="n">
        <v>37926</v>
      </c>
      <c r="B47" s="162" t="n">
        <f aca="false">p1!F56</f>
        <v>0</v>
      </c>
      <c r="C47" s="163" t="n">
        <f aca="false">+p1!C56</f>
        <v>0</v>
      </c>
      <c r="D47" s="164" t="n">
        <f aca="false">+p1!G56</f>
        <v>0</v>
      </c>
      <c r="E47" s="162" t="n">
        <f aca="false">p1!L56+DX47</f>
        <v>0</v>
      </c>
      <c r="F47" s="163" t="n">
        <f aca="false">p1!E56+CN47</f>
        <v>0</v>
      </c>
      <c r="G47" s="163" t="n">
        <f aca="false">p1!I56+p1!K56+CY47</f>
        <v>-21.66</v>
      </c>
      <c r="H47" s="163" t="n">
        <f aca="false">p1!D56+DN47</f>
        <v>0</v>
      </c>
      <c r="I47" s="163" t="n">
        <f aca="false">p1!J56+p1!AH56+DD47</f>
        <v>23.97</v>
      </c>
      <c r="J47" s="163" t="n">
        <f aca="false">p1!N56+DG47</f>
        <v>11.78</v>
      </c>
      <c r="K47" s="163" t="n">
        <f aca="false">p1!M56+p1!H56+DS47</f>
        <v>0</v>
      </c>
      <c r="L47" s="165" t="n">
        <f aca="false">SUM(E47:K47)</f>
        <v>14.09</v>
      </c>
      <c r="M47" s="32"/>
      <c r="N47" s="162" t="n">
        <f aca="false">p1!P56+EJ47</f>
        <v>0</v>
      </c>
      <c r="O47" s="163" t="n">
        <f aca="false">p1!O56+EE47</f>
        <v>0</v>
      </c>
      <c r="P47" s="163" t="n">
        <f aca="false">p1!Q56+EO47</f>
        <v>0</v>
      </c>
      <c r="Q47" s="163" t="n">
        <f aca="false">p1!AA56</f>
        <v>0</v>
      </c>
      <c r="R47" s="163" t="n">
        <f aca="false">p1!Y56</f>
        <v>0</v>
      </c>
      <c r="S47" s="163" t="n">
        <f aca="false">p1!Z56+EU47</f>
        <v>0</v>
      </c>
      <c r="T47" s="163" t="n">
        <f aca="false">p1!AC56+FA47</f>
        <v>0</v>
      </c>
      <c r="U47" s="163"/>
      <c r="V47" s="163" t="n">
        <f aca="false">p1!X56+FF47</f>
        <v>0</v>
      </c>
      <c r="W47" s="163"/>
      <c r="X47" s="163"/>
      <c r="Y47" s="163"/>
      <c r="Z47" s="163"/>
      <c r="AA47" s="163"/>
      <c r="AB47" s="163"/>
      <c r="AC47" s="163"/>
      <c r="AD47" s="164"/>
      <c r="AE47" s="206" t="n">
        <f aca="false">SUM(N47:AD47)</f>
        <v>0</v>
      </c>
      <c r="AF47" s="32"/>
      <c r="AG47" s="165"/>
      <c r="AH47" s="18"/>
      <c r="AI47" s="165" t="n">
        <f aca="false">p1!AB56+BQ47</f>
        <v>0</v>
      </c>
      <c r="AJ47" s="32"/>
      <c r="AK47" s="166" t="n">
        <v>37926</v>
      </c>
      <c r="AL47" s="143"/>
      <c r="AM47" s="197" t="n">
        <f aca="false">+B47+C47+D47</f>
        <v>0</v>
      </c>
      <c r="AN47" s="198" t="n">
        <f aca="false">+AN49+AN59</f>
        <v>0</v>
      </c>
      <c r="AO47" s="197" t="n">
        <f aca="false">E47+F47+O47</f>
        <v>0</v>
      </c>
      <c r="AP47" s="198" t="n">
        <f aca="false">+AP49+AP59</f>
        <v>0</v>
      </c>
      <c r="AQ47" s="199" t="n">
        <f aca="false">+G47+H47+N47</f>
        <v>-21.66</v>
      </c>
      <c r="AR47" s="198" t="n">
        <f aca="false">+AR49+AR59</f>
        <v>-388.11</v>
      </c>
      <c r="AS47" s="200" t="n">
        <f aca="false">+I47+J47</f>
        <v>35.75</v>
      </c>
      <c r="AT47" s="198" t="n">
        <f aca="false">+AT49+AT59</f>
        <v>562.88</v>
      </c>
      <c r="AU47" s="197" t="n">
        <f aca="false">K47+P47</f>
        <v>0</v>
      </c>
      <c r="AV47" s="198" t="n">
        <f aca="false">+AV49+AV59</f>
        <v>0</v>
      </c>
      <c r="AW47" s="197" t="n">
        <f aca="false">AO47+AQ47+AS47+AU47</f>
        <v>14.09</v>
      </c>
      <c r="AX47" s="198" t="n">
        <f aca="false">+AX49+AX59</f>
        <v>174.77</v>
      </c>
      <c r="AY47" s="0"/>
      <c r="AZ47" s="149"/>
      <c r="BA47" s="201" t="n">
        <f aca="false">Q47+R47+S47</f>
        <v>0</v>
      </c>
      <c r="BB47" s="151"/>
      <c r="BC47" s="201" t="n">
        <f aca="false">T47+U47</f>
        <v>0</v>
      </c>
      <c r="BD47" s="151"/>
      <c r="BE47" s="201" t="n">
        <f aca="false">SUM(V47:Y47)</f>
        <v>0</v>
      </c>
      <c r="BF47" s="151"/>
      <c r="BG47" s="201" t="n">
        <f aca="false">SUM(AB47:AD47)</f>
        <v>0</v>
      </c>
      <c r="BH47" s="170"/>
      <c r="BI47" s="154"/>
      <c r="BJ47" s="56"/>
      <c r="BK47" s="202" t="n">
        <f aca="false">+AE47+L47</f>
        <v>14.09</v>
      </c>
      <c r="BL47" s="203" t="n">
        <f aca="false">+BL49+BL59</f>
        <v>174.77</v>
      </c>
      <c r="BM47" s="141"/>
      <c r="BN47" s="141"/>
      <c r="BO47" s="141"/>
      <c r="BP47" s="172" t="n">
        <f aca="false">$A47</f>
        <v>37926</v>
      </c>
      <c r="BQ47" s="173" t="n">
        <f aca="false">SUM(BR47:BW47)</f>
        <v>0</v>
      </c>
      <c r="BR47" s="173"/>
      <c r="BS47" s="173"/>
      <c r="BT47" s="173"/>
      <c r="BU47" s="173"/>
      <c r="BV47" s="173"/>
      <c r="BW47" s="173"/>
      <c r="BY47" s="81" t="n">
        <f aca="false">m1!BK49</f>
        <v>0.783806476630494</v>
      </c>
      <c r="BZ47" s="174" t="n">
        <f aca="false">CN47+CY47+EU47+FF47+FA47+DD47+DN47+DS47+FP47+FU47+EE47+EJ47+EO47+DX47</f>
        <v>0</v>
      </c>
      <c r="CA47" s="175"/>
      <c r="CB47" s="175" t="n">
        <f aca="false">IF(CB$2&lt;=$A47,IF(CB$3&gt;=$A47,(CB$4),0),0)*($A48-$A47)/10000*$BY47</f>
        <v>0</v>
      </c>
      <c r="CC47" s="0"/>
      <c r="CD47" s="91" t="n">
        <f aca="false">$A47</f>
        <v>37926</v>
      </c>
      <c r="CE47" s="175" t="n">
        <f aca="false">IF(CE$2&lt;=$A47,IF(CE$3&gt;=$A47,(CE$4),0),0)*($A48-$A47)/10000*$BY47</f>
        <v>0</v>
      </c>
      <c r="CF47" s="175" t="n">
        <f aca="false">IF(CF$2&lt;=$A47,IF(CF$3&gt;=$A47,(CF$4),0),0)*($A48-$A47)/10000*$BY47</f>
        <v>0</v>
      </c>
      <c r="CG47" s="175" t="n">
        <f aca="false">IF(CG$2&lt;=$A47,IF(CG$3&gt;=$A47,(CG$4),0),0)*($A48-$A47)/10000*$BY47</f>
        <v>0</v>
      </c>
      <c r="CH47" s="175" t="n">
        <f aca="false">IF(CH$2&lt;=$A47,IF(CH$3&gt;=$A47,(CH$4),0),0)*($A48-$A47)/10000*$BY47</f>
        <v>0</v>
      </c>
      <c r="CI47" s="175" t="n">
        <f aca="false">IF(CI$2&lt;=$A47,IF(CI$3&gt;=$A47,(CI$4),0),0)*($A48-$A47)/10000*$BY47</f>
        <v>0</v>
      </c>
      <c r="CJ47" s="175" t="n">
        <f aca="false">IF(CJ$2&lt;=$A47,IF(CJ$3&gt;=$A47,(CJ$4),0),0)*($A48-$A47)/10000*$BY47</f>
        <v>0</v>
      </c>
      <c r="CK47" s="175" t="n">
        <f aca="false">IF(CK$2&lt;=$A47,IF(CK$3&gt;=$A47,(CK$4),0),0)*($A48-$A47)/10000*$BY47</f>
        <v>0</v>
      </c>
      <c r="CL47" s="175" t="n">
        <f aca="false">IF(CL$2&lt;=$A47,IF(CL$3&gt;=$A47,(CL$4),0),0)*($A48-$A47)/10000*$BY47</f>
        <v>0</v>
      </c>
      <c r="CM47" s="175" t="n">
        <f aca="false">IF(CM$2&lt;=$A47,IF(CM$3&gt;=$A47,(CM$4),0),0)*($A48-$A47)/10000*$BY47</f>
        <v>0</v>
      </c>
      <c r="CN47" s="175" t="n">
        <f aca="false">SUM(CE47:CM47)</f>
        <v>0</v>
      </c>
      <c r="CO47" s="0"/>
      <c r="CP47" s="91" t="n">
        <f aca="false">$A47</f>
        <v>37926</v>
      </c>
      <c r="CQ47" s="175" t="n">
        <f aca="false">IF(CQ$2&lt;=$A47,IF(CQ$3&gt;=$A47,(CQ$4),0),0)*($A48-$A47)/10000*$BY47</f>
        <v>0</v>
      </c>
      <c r="CR47" s="175" t="n">
        <f aca="false">IF(CR$2&lt;=$A47,IF(CR$3&gt;=$A47,(CR$4),0),0)*($A48-$A47)/10000*$BY47</f>
        <v>0</v>
      </c>
      <c r="CS47" s="175" t="n">
        <f aca="false">IF(CS$2&lt;=$A47,IF(CS$3&gt;=$A47,(CS$4),0),0)*($A48-$A47)/10000*$BY47</f>
        <v>0</v>
      </c>
      <c r="CT47" s="175" t="n">
        <f aca="false">IF(CT$2&lt;=$A47,IF(CT$3&gt;=$A47,(CT$4),0),0)*($A48-$A47)/10000*$BY47</f>
        <v>0</v>
      </c>
      <c r="CU47" s="175" t="n">
        <f aca="false">IF(CU$2&lt;=$A47,IF(CU$3&gt;=$A47,(CU$4),0),0)*($A48-$A47)/10000*$BY47</f>
        <v>0</v>
      </c>
      <c r="CV47" s="175" t="n">
        <f aca="false">IF(CV$2&lt;=$A47,IF(CV$3&gt;=$A47,(CV$4),0),0)*($A48-$A47)/10000*$BY47</f>
        <v>0</v>
      </c>
      <c r="CW47" s="175" t="n">
        <f aca="false">IF(CW$2&lt;=$A47,IF(CW$3&gt;=$A47,(CW$4),0),0)*($A48-$A47)/10000*$BY47</f>
        <v>0</v>
      </c>
      <c r="CX47" s="175" t="n">
        <f aca="false">IF(CX$2&lt;=$A47,IF(CX$3&gt;=$A47,(CX$4),0),0)*($A48-$A47)/10000*$BY47</f>
        <v>0</v>
      </c>
      <c r="CY47" s="175" t="n">
        <f aca="false">SUM(CQ47:CX47)</f>
        <v>0</v>
      </c>
      <c r="DA47" s="91" t="n">
        <f aca="false">$A47</f>
        <v>37926</v>
      </c>
      <c r="DB47" s="175" t="n">
        <f aca="false">IF(DB$2&lt;=$A47,IF(DB$3&gt;=$A47,(DB$4),0),0)*($A48-$A47)/10000*$BY47</f>
        <v>0</v>
      </c>
      <c r="DC47" s="175" t="n">
        <f aca="false">IF(DC$2&lt;=$A47,IF(DC$3&gt;=$A47,(DC$4),0),0)*($A48-$A47)/10000*$BY47</f>
        <v>0</v>
      </c>
      <c r="DD47" s="175" t="n">
        <f aca="false">SUM(DB47:DC47)</f>
        <v>0</v>
      </c>
      <c r="DE47" s="0"/>
      <c r="DF47" s="91" t="n">
        <f aca="false">$A47</f>
        <v>37926</v>
      </c>
      <c r="DG47" s="175" t="n">
        <f aca="false">IF(DG$2&lt;=$A47,IF(DG$3&gt;=$A47,(DG$4),0),0)*($A48-$A47)/10000*$BY47</f>
        <v>0</v>
      </c>
      <c r="DH47" s="175" t="n">
        <f aca="false">IF(DH$2&lt;=$A47,IF(DH$3&gt;=$A47,(DH$4),0),0)*($A48-$A47)/10000*$BY47</f>
        <v>0</v>
      </c>
      <c r="DI47" s="175" t="n">
        <f aca="false">SUM(DG47:DH47)</f>
        <v>0</v>
      </c>
      <c r="DK47" s="91" t="n">
        <f aca="false">$A47</f>
        <v>37926</v>
      </c>
      <c r="DL47" s="175" t="n">
        <f aca="false">IF(DL$2&lt;=$A47,IF(DL$3&gt;=$A47,(DL$4),0),0)*($A48-$A47)/10000*$BY47</f>
        <v>0</v>
      </c>
      <c r="DM47" s="175" t="n">
        <f aca="false">IF(DM$2&lt;=$A47,IF(DM$3&gt;=$A47,(DM$4),0),0)*($A48-$A47)/10000*$BY47</f>
        <v>0</v>
      </c>
      <c r="DN47" s="175" t="n">
        <f aca="false">SUM(DL47:DM47)</f>
        <v>0</v>
      </c>
      <c r="DO47" s="0"/>
      <c r="DP47" s="91" t="n">
        <f aca="false">$A47</f>
        <v>37926</v>
      </c>
      <c r="DQ47" s="175" t="n">
        <f aca="false">IF(DQ$2&lt;=$A47,IF(DQ$3&gt;=$A47,(DQ$4),0),0)*($A48-$A47)/10000*$BY47</f>
        <v>0</v>
      </c>
      <c r="DR47" s="175" t="n">
        <f aca="false">IF(DR$2&lt;=$A47,IF(DR$3&gt;=$A47,(DR$4),0),0)*($A48-$A47)/10000*$BY47</f>
        <v>0</v>
      </c>
      <c r="DS47" s="175" t="n">
        <f aca="false">SUM(DQ47:DR47)</f>
        <v>0</v>
      </c>
      <c r="DT47" s="175"/>
      <c r="DU47" s="91" t="n">
        <f aca="false">$A47</f>
        <v>37926</v>
      </c>
      <c r="DV47" s="175" t="n">
        <f aca="false">IF(DV$2&lt;=$A47,IF(DV$3&gt;=$A47,(DV$4),0),0)*($A48-$A47)/10000*$BY47</f>
        <v>0</v>
      </c>
      <c r="DW47" s="175" t="n">
        <f aca="false">IF(DW$2&lt;=$A47,IF(DW$3&gt;=$A47,(DW$4),0),0)*($A48-$A47)/10000*$BY47</f>
        <v>0</v>
      </c>
      <c r="DX47" s="175" t="n">
        <f aca="false">SUM(DV47:DW47)</f>
        <v>0</v>
      </c>
      <c r="DY47" s="175"/>
      <c r="DZ47" s="91" t="n">
        <f aca="false">$A47</f>
        <v>37926</v>
      </c>
      <c r="EA47" s="175" t="n">
        <f aca="false">IF(EA$2&lt;=$A47,IF(EA$3&gt;=$A47,(EA$4),0),0)*($A48-$A47)/10000*$BY47</f>
        <v>0</v>
      </c>
      <c r="EB47" s="175" t="n">
        <f aca="false">IF(EB$2&lt;=$A47,IF(EB$3&gt;=$A47,(EB$4),0),0)*($A48-$A47)/10000*$BY47</f>
        <v>0</v>
      </c>
      <c r="EC47" s="175" t="n">
        <f aca="false">IF(EC$2&lt;=$A47,IF(EC$3&gt;=$A47,(EC$4),0),0)*($A48-$A47)/10000*$BY47</f>
        <v>0</v>
      </c>
      <c r="ED47" s="175" t="n">
        <f aca="false">IF(ED$2&lt;=$A47,IF(ED$3&gt;=$A47,(ED$4),0),0)*($A48-$A47)/10000*$BY47</f>
        <v>0</v>
      </c>
      <c r="EE47" s="175" t="n">
        <f aca="false">SUM(EA47:ED47)</f>
        <v>0</v>
      </c>
      <c r="EF47" s="0"/>
      <c r="EG47" s="91" t="n">
        <f aca="false">$A47</f>
        <v>37926</v>
      </c>
      <c r="EH47" s="175" t="n">
        <f aca="false">IF(EH$2&lt;=$A47,IF(EH$3&gt;=$A47,(EH$4),0),0)*($A48-$A47)/10000*$BY47</f>
        <v>0</v>
      </c>
      <c r="EI47" s="175" t="n">
        <f aca="false">IF(EI$2&lt;=$A47,IF(EI$3&gt;=$A47,(EI$4),0),0)*($A48-$A47)/10000*$BY47</f>
        <v>0</v>
      </c>
      <c r="EJ47" s="175" t="n">
        <f aca="false">SUM(EH47:EI47)</f>
        <v>0</v>
      </c>
      <c r="EK47" s="0"/>
      <c r="EL47" s="91" t="n">
        <f aca="false">$A47</f>
        <v>37926</v>
      </c>
      <c r="EM47" s="175" t="n">
        <f aca="false">IF(EM$2&lt;=$A47,IF(EM$3&gt;=$A47,(EM$4),0),0)*($A48-$A47)/10000*$BY47</f>
        <v>0</v>
      </c>
      <c r="EN47" s="175" t="n">
        <f aca="false">IF(EN$2&lt;=$A47,IF(EN$3&gt;=$A47,(EN$4),0),0)*($A48-$A47)/10000*$BY47</f>
        <v>0</v>
      </c>
      <c r="EO47" s="175" t="n">
        <f aca="false">SUM(EM47:EN47)</f>
        <v>0</v>
      </c>
      <c r="EP47" s="175"/>
      <c r="EQ47" s="91" t="n">
        <f aca="false">$A47</f>
        <v>37926</v>
      </c>
      <c r="ER47" s="175" t="n">
        <f aca="false">IF(ER$2&lt;=$A47,IF(ER$3&gt;=$A47,(ER$4),0),0)*($A48-$A47)/10000*$BY47</f>
        <v>0</v>
      </c>
      <c r="ES47" s="175" t="n">
        <f aca="false">IF(ES$2&lt;=$A47,IF(ES$3&gt;=$A47,(ES$4),0),0)*($A48-$A47)/10000*$BY47</f>
        <v>0</v>
      </c>
      <c r="ET47" s="175" t="n">
        <f aca="false">IF(ET$2&lt;=$A47,IF(ET$3&gt;=$A47,(ET$4),0),0)*($A48-$A47)/10000*$BY47</f>
        <v>0</v>
      </c>
      <c r="EU47" s="175" t="n">
        <f aca="false">SUM(ER47:ET47)</f>
        <v>0</v>
      </c>
      <c r="EV47" s="0"/>
      <c r="EW47" s="91" t="n">
        <f aca="false">$A47</f>
        <v>37926</v>
      </c>
      <c r="EX47" s="175" t="n">
        <f aca="false">IF(EX$2&lt;=$A47,IF(EX$3&gt;=$A47,(EX$4),0),0)*($A48-$A47)/10000*$BY47</f>
        <v>0</v>
      </c>
      <c r="EY47" s="175" t="n">
        <f aca="false">IF(EY$2&lt;=$A47,IF(EY$3&gt;=$A47,(EY$4),0),0)*($A48-$A47)/10000*$BY47</f>
        <v>0</v>
      </c>
      <c r="EZ47" s="175" t="n">
        <f aca="false">IF(EZ$2&lt;=$A47,IF(EZ$3&gt;=$A47,(EZ$4),0),0)*($A48-$A47)/10000*$BY47</f>
        <v>0</v>
      </c>
      <c r="FA47" s="175" t="n">
        <f aca="false">SUM(EX47:EZ47)</f>
        <v>0</v>
      </c>
      <c r="FB47" s="0"/>
      <c r="FC47" s="91" t="n">
        <f aca="false">$A47</f>
        <v>37926</v>
      </c>
      <c r="FD47" s="175" t="n">
        <f aca="false">IF(FD$2&lt;=$A47,IF(FD$3&gt;=$A47,(FD$4),0),0)*($A48-$A47)/10000*$BY47</f>
        <v>0</v>
      </c>
      <c r="FE47" s="175" t="n">
        <f aca="false">IF(FE$2&lt;=$A47,IF(FE$3&gt;=$A47,(FE$4),0),0)*($A48-$A47)/10000*$BY47</f>
        <v>0</v>
      </c>
      <c r="FF47" s="175" t="n">
        <f aca="false">SUM(FD47:FE47)</f>
        <v>0</v>
      </c>
      <c r="FH47" s="91" t="n">
        <f aca="false">$A47</f>
        <v>37926</v>
      </c>
      <c r="FI47" s="175" t="n">
        <f aca="false">IF(FI$2&lt;=$A47,IF(FI$3&gt;=$A47,(FI$4),0),0)*($A48-$A47)/10000*$BY47</f>
        <v>0</v>
      </c>
      <c r="FJ47" s="175" t="n">
        <f aca="false">IF(FJ$2&lt;=$A47,IF(FJ$3&gt;=$A47,(FJ$4),0),0)*($A48-$A47)/10000*$BY47</f>
        <v>0</v>
      </c>
      <c r="FK47" s="175" t="n">
        <f aca="false">SUM(FI47:FJ47)</f>
        <v>0</v>
      </c>
      <c r="FL47" s="0"/>
      <c r="FM47" s="91" t="n">
        <f aca="false">$A47</f>
        <v>37926</v>
      </c>
      <c r="FN47" s="175" t="n">
        <f aca="false">IF(FN$2&lt;=$A47,IF(FN$3&gt;=$A47,(FN$4),0),0)*($A48-$A47)/10000*$BY47</f>
        <v>0</v>
      </c>
      <c r="FO47" s="175" t="n">
        <f aca="false">IF(FO$2&lt;=$A47,IF(FO$3&gt;=$A47,(FO$4),0),0)*($A48-$A47)/10000*$BY47</f>
        <v>0</v>
      </c>
      <c r="FP47" s="175" t="n">
        <f aca="false">SUM(FN47:FO47)</f>
        <v>0</v>
      </c>
      <c r="FQ47" s="0"/>
      <c r="FR47" s="91" t="n">
        <f aca="false">$A47</f>
        <v>37926</v>
      </c>
      <c r="FS47" s="175" t="n">
        <f aca="false">IF(FS$2&lt;=$A47,IF(FS$3&gt;=$A47,(FS$4),0),0)*($A48-$A47)/10000*$BY47</f>
        <v>0</v>
      </c>
      <c r="FT47" s="175" t="n">
        <f aca="false">IF(FT$2&lt;=$A47,IF(FT$3&gt;=$A47,(FT$4),0),0)*($A48-$A47)/10000*$BY47</f>
        <v>0</v>
      </c>
      <c r="FU47" s="175" t="n">
        <f aca="false">SUM(FS47:FT47)</f>
        <v>0</v>
      </c>
      <c r="FV47" s="0"/>
      <c r="FW47" s="91" t="n">
        <f aca="false">$A47</f>
        <v>37926</v>
      </c>
      <c r="FX47" s="175" t="n">
        <f aca="false">IF(FX$2&lt;=$A47,IF(FX$3&gt;=$A47,(FX$4),0),0)*($A48-$A47)/10000*$BY47</f>
        <v>0</v>
      </c>
      <c r="FY47" s="175" t="n">
        <f aca="false">IF(FY$2&lt;=$A47,IF(FY$3&gt;=$A47,(FY$4),0),0)*($A48-$A47)/10000*$BY47</f>
        <v>0</v>
      </c>
      <c r="FZ47" s="175" t="n">
        <f aca="false">SUM(FX47:FY47)</f>
        <v>0</v>
      </c>
      <c r="GB47" s="91" t="n">
        <f aca="false">$A47</f>
        <v>37926</v>
      </c>
      <c r="GC47" s="175" t="n">
        <f aca="false">IF(GC$2&lt;=$A47,IF(GC$3&gt;=$A47,(GC$4),0),0)*($A48-$A47)/10000*$BY47</f>
        <v>0</v>
      </c>
      <c r="GD47" s="175" t="n">
        <f aca="false">IF(GD$2&lt;=$A47,IF(GD$3&gt;=$A47,(GD$4),0),0)*($A48-$A47)/10000*$BY47</f>
        <v>0</v>
      </c>
      <c r="GE47" s="175" t="n">
        <f aca="false">SUM(GC47:GD47)</f>
        <v>0</v>
      </c>
      <c r="GG47" s="204"/>
      <c r="GH47" s="205"/>
      <c r="GI47" s="206"/>
      <c r="GK47" s="0"/>
    </row>
    <row r="48" customFormat="false" ht="15" hidden="false" customHeight="true" outlineLevel="0" collapsed="false">
      <c r="A48" s="176" t="n">
        <v>37956</v>
      </c>
      <c r="B48" s="177" t="n">
        <f aca="false">p1!F57</f>
        <v>0</v>
      </c>
      <c r="C48" s="178" t="n">
        <f aca="false">+p1!C57</f>
        <v>0</v>
      </c>
      <c r="D48" s="179" t="n">
        <f aca="false">+p1!G57</f>
        <v>0</v>
      </c>
      <c r="E48" s="177" t="n">
        <f aca="false">p1!L57+DX48</f>
        <v>0</v>
      </c>
      <c r="F48" s="178" t="n">
        <f aca="false">p1!E57+CN48</f>
        <v>0</v>
      </c>
      <c r="G48" s="178" t="n">
        <f aca="false">p1!I57+p1!K57+CY48</f>
        <v>-22.25</v>
      </c>
      <c r="H48" s="178" t="n">
        <f aca="false">p1!D57+DN48</f>
        <v>0</v>
      </c>
      <c r="I48" s="178" t="n">
        <f aca="false">p1!J57+p1!AH57+DD48</f>
        <v>24.63</v>
      </c>
      <c r="J48" s="178" t="n">
        <f aca="false">p1!N57+DG48</f>
        <v>12.11</v>
      </c>
      <c r="K48" s="178" t="n">
        <f aca="false">p1!M57+p1!H57+DS48</f>
        <v>0</v>
      </c>
      <c r="L48" s="180" t="n">
        <f aca="false">SUM(E48:K48)</f>
        <v>14.49</v>
      </c>
      <c r="M48" s="32"/>
      <c r="N48" s="177" t="n">
        <f aca="false">p1!P57+EJ48</f>
        <v>0</v>
      </c>
      <c r="O48" s="178" t="n">
        <f aca="false">p1!O57+EE48</f>
        <v>0</v>
      </c>
      <c r="P48" s="178" t="n">
        <f aca="false">p1!Q57+EO48</f>
        <v>0</v>
      </c>
      <c r="Q48" s="178" t="n">
        <f aca="false">p1!AA57</f>
        <v>0</v>
      </c>
      <c r="R48" s="178" t="n">
        <f aca="false">p1!Y57</f>
        <v>0</v>
      </c>
      <c r="S48" s="178" t="n">
        <f aca="false">p1!Z57+EU48</f>
        <v>0</v>
      </c>
      <c r="T48" s="178" t="n">
        <f aca="false">p1!AC57+FA48</f>
        <v>0</v>
      </c>
      <c r="U48" s="178"/>
      <c r="V48" s="178" t="n">
        <f aca="false">p1!X57+FF48</f>
        <v>0</v>
      </c>
      <c r="W48" s="178"/>
      <c r="X48" s="178"/>
      <c r="Y48" s="178"/>
      <c r="Z48" s="178"/>
      <c r="AA48" s="178"/>
      <c r="AB48" s="178"/>
      <c r="AC48" s="178"/>
      <c r="AD48" s="179"/>
      <c r="AE48" s="210" t="n">
        <f aca="false">SUM(N48:AD48)</f>
        <v>0</v>
      </c>
      <c r="AF48" s="32"/>
      <c r="AG48" s="180"/>
      <c r="AH48" s="18"/>
      <c r="AI48" s="180" t="n">
        <f aca="false">p1!AB57+BQ48</f>
        <v>0</v>
      </c>
      <c r="AJ48" s="32"/>
      <c r="AK48" s="182" t="n">
        <v>37956</v>
      </c>
      <c r="AL48" s="143"/>
      <c r="AM48" s="167" t="n">
        <f aca="false">+B48+C48+D48</f>
        <v>0</v>
      </c>
      <c r="AN48" s="148"/>
      <c r="AO48" s="167" t="n">
        <f aca="false">E48+F48+O48</f>
        <v>0</v>
      </c>
      <c r="AP48" s="148"/>
      <c r="AQ48" s="184" t="n">
        <f aca="false">+G48+H48+N48</f>
        <v>-22.25</v>
      </c>
      <c r="AR48" s="148"/>
      <c r="AS48" s="185" t="n">
        <f aca="false">+I48+J48</f>
        <v>36.74</v>
      </c>
      <c r="AT48" s="148"/>
      <c r="AU48" s="167" t="n">
        <f aca="false">K48+P48</f>
        <v>0</v>
      </c>
      <c r="AV48" s="148"/>
      <c r="AW48" s="167" t="n">
        <f aca="false">AO48+AQ48+AS48+AU48</f>
        <v>14.49</v>
      </c>
      <c r="AX48" s="148"/>
      <c r="AY48" s="0"/>
      <c r="AZ48" s="149"/>
      <c r="BA48" s="169" t="n">
        <f aca="false">Q48+R48+S48</f>
        <v>0</v>
      </c>
      <c r="BB48" s="151"/>
      <c r="BC48" s="169" t="n">
        <f aca="false">T48+U48</f>
        <v>0</v>
      </c>
      <c r="BD48" s="151"/>
      <c r="BE48" s="169" t="n">
        <f aca="false">SUM(V48:Y48)</f>
        <v>0</v>
      </c>
      <c r="BF48" s="151"/>
      <c r="BG48" s="169" t="n">
        <f aca="false">SUM(AB48:AD48)</f>
        <v>0</v>
      </c>
      <c r="BH48" s="170"/>
      <c r="BI48" s="154"/>
      <c r="BJ48" s="56"/>
      <c r="BK48" s="171" t="n">
        <f aca="false">+AE48+L48</f>
        <v>14.49</v>
      </c>
      <c r="BL48" s="207"/>
      <c r="BM48" s="141"/>
      <c r="BN48" s="141"/>
      <c r="BO48" s="141"/>
      <c r="BP48" s="172" t="n">
        <f aca="false">$A48</f>
        <v>37956</v>
      </c>
      <c r="BQ48" s="173" t="n">
        <f aca="false">SUM(BR48:BW48)</f>
        <v>0</v>
      </c>
      <c r="BR48" s="173"/>
      <c r="BS48" s="173"/>
      <c r="BT48" s="173"/>
      <c r="BU48" s="173"/>
      <c r="BV48" s="173"/>
      <c r="BW48" s="173"/>
      <c r="BY48" s="81" t="n">
        <f aca="false">m1!BK50</f>
        <v>0.779220404320929</v>
      </c>
      <c r="BZ48" s="174" t="n">
        <f aca="false">CN48+CY48+EU48+FF48+FA48+DD48+DN48+DS48+FP48+FU48+EE48+EJ48+EO48+DX48</f>
        <v>0</v>
      </c>
      <c r="CA48" s="175"/>
      <c r="CB48" s="175" t="n">
        <f aca="false">IF(CB$2&lt;=$A48,IF(CB$3&gt;=$A48,(CB$4),0),0)*($A49-$A48)/10000*$BY48</f>
        <v>0</v>
      </c>
      <c r="CC48" s="0"/>
      <c r="CD48" s="91" t="n">
        <f aca="false">$A48</f>
        <v>37956</v>
      </c>
      <c r="CE48" s="175" t="n">
        <f aca="false">IF(CE$2&lt;=$A48,IF(CE$3&gt;=$A48,(CE$4),0),0)*($A49-$A48)/10000*$BY48</f>
        <v>0</v>
      </c>
      <c r="CF48" s="175" t="n">
        <f aca="false">IF(CF$2&lt;=$A48,IF(CF$3&gt;=$A48,(CF$4),0),0)*($A49-$A48)/10000*$BY48</f>
        <v>0</v>
      </c>
      <c r="CG48" s="175" t="n">
        <f aca="false">IF(CG$2&lt;=$A48,IF(CG$3&gt;=$A48,(CG$4),0),0)*($A49-$A48)/10000*$BY48</f>
        <v>0</v>
      </c>
      <c r="CH48" s="175" t="n">
        <f aca="false">IF(CH$2&lt;=$A48,IF(CH$3&gt;=$A48,(CH$4),0),0)*($A49-$A48)/10000*$BY48</f>
        <v>0</v>
      </c>
      <c r="CI48" s="175" t="n">
        <f aca="false">IF(CI$2&lt;=$A48,IF(CI$3&gt;=$A48,(CI$4),0),0)*($A49-$A48)/10000*$BY48</f>
        <v>0</v>
      </c>
      <c r="CJ48" s="175" t="n">
        <f aca="false">IF(CJ$2&lt;=$A48,IF(CJ$3&gt;=$A48,(CJ$4),0),0)*($A49-$A48)/10000*$BY48</f>
        <v>0</v>
      </c>
      <c r="CK48" s="175" t="n">
        <f aca="false">IF(CK$2&lt;=$A48,IF(CK$3&gt;=$A48,(CK$4),0),0)*($A49-$A48)/10000*$BY48</f>
        <v>0</v>
      </c>
      <c r="CL48" s="175" t="n">
        <f aca="false">IF(CL$2&lt;=$A48,IF(CL$3&gt;=$A48,(CL$4),0),0)*($A49-$A48)/10000*$BY48</f>
        <v>0</v>
      </c>
      <c r="CM48" s="175" t="n">
        <f aca="false">IF(CM$2&lt;=$A48,IF(CM$3&gt;=$A48,(CM$4),0),0)*($A49-$A48)/10000*$BY48</f>
        <v>0</v>
      </c>
      <c r="CN48" s="175" t="n">
        <f aca="false">SUM(CE48:CM48)</f>
        <v>0</v>
      </c>
      <c r="CO48" s="0"/>
      <c r="CP48" s="91" t="n">
        <f aca="false">$A48</f>
        <v>37956</v>
      </c>
      <c r="CQ48" s="175" t="n">
        <f aca="false">IF(CQ$2&lt;=$A48,IF(CQ$3&gt;=$A48,(CQ$4),0),0)*($A49-$A48)/10000*$BY48</f>
        <v>0</v>
      </c>
      <c r="CR48" s="175" t="n">
        <f aca="false">IF(CR$2&lt;=$A48,IF(CR$3&gt;=$A48,(CR$4),0),0)*($A49-$A48)/10000*$BY48</f>
        <v>0</v>
      </c>
      <c r="CS48" s="175" t="n">
        <f aca="false">IF(CS$2&lt;=$A48,IF(CS$3&gt;=$A48,(CS$4),0),0)*($A49-$A48)/10000*$BY48</f>
        <v>0</v>
      </c>
      <c r="CT48" s="175" t="n">
        <f aca="false">IF(CT$2&lt;=$A48,IF(CT$3&gt;=$A48,(CT$4),0),0)*($A49-$A48)/10000*$BY48</f>
        <v>0</v>
      </c>
      <c r="CU48" s="175" t="n">
        <f aca="false">IF(CU$2&lt;=$A48,IF(CU$3&gt;=$A48,(CU$4),0),0)*($A49-$A48)/10000*$BY48</f>
        <v>0</v>
      </c>
      <c r="CV48" s="175" t="n">
        <f aca="false">IF(CV$2&lt;=$A48,IF(CV$3&gt;=$A48,(CV$4),0),0)*($A49-$A48)/10000*$BY48</f>
        <v>0</v>
      </c>
      <c r="CW48" s="175" t="n">
        <f aca="false">IF(CW$2&lt;=$A48,IF(CW$3&gt;=$A48,(CW$4),0),0)*($A49-$A48)/10000*$BY48</f>
        <v>0</v>
      </c>
      <c r="CX48" s="175" t="n">
        <f aca="false">IF(CX$2&lt;=$A48,IF(CX$3&gt;=$A48,(CX$4),0),0)*($A49-$A48)/10000*$BY48</f>
        <v>0</v>
      </c>
      <c r="CY48" s="175" t="n">
        <f aca="false">SUM(CQ48:CX48)</f>
        <v>0</v>
      </c>
      <c r="DA48" s="91" t="n">
        <f aca="false">$A48</f>
        <v>37956</v>
      </c>
      <c r="DB48" s="175" t="n">
        <f aca="false">IF(DB$2&lt;=$A48,IF(DB$3&gt;=$A48,(DB$4),0),0)*($A49-$A48)/10000*$BY48</f>
        <v>0</v>
      </c>
      <c r="DC48" s="175" t="n">
        <f aca="false">IF(DC$2&lt;=$A48,IF(DC$3&gt;=$A48,(DC$4),0),0)*($A49-$A48)/10000*$BY48</f>
        <v>0</v>
      </c>
      <c r="DD48" s="175" t="n">
        <f aca="false">SUM(DB48:DC48)</f>
        <v>0</v>
      </c>
      <c r="DE48" s="0"/>
      <c r="DF48" s="91" t="n">
        <f aca="false">$A48</f>
        <v>37956</v>
      </c>
      <c r="DG48" s="175" t="n">
        <f aca="false">IF(DG$2&lt;=$A48,IF(DG$3&gt;=$A48,(DG$4),0),0)*($A49-$A48)/10000*$BY48</f>
        <v>0</v>
      </c>
      <c r="DH48" s="175" t="n">
        <f aca="false">IF(DH$2&lt;=$A48,IF(DH$3&gt;=$A48,(DH$4),0),0)*($A49-$A48)/10000*$BY48</f>
        <v>0</v>
      </c>
      <c r="DI48" s="175" t="n">
        <f aca="false">SUM(DG48:DH48)</f>
        <v>0</v>
      </c>
      <c r="DK48" s="91" t="n">
        <f aca="false">$A48</f>
        <v>37956</v>
      </c>
      <c r="DL48" s="175" t="n">
        <f aca="false">IF(DL$2&lt;=$A48,IF(DL$3&gt;=$A48,(DL$4),0),0)*($A49-$A48)/10000*$BY48</f>
        <v>0</v>
      </c>
      <c r="DM48" s="175" t="n">
        <f aca="false">IF(DM$2&lt;=$A48,IF(DM$3&gt;=$A48,(DM$4),0),0)*($A49-$A48)/10000*$BY48</f>
        <v>0</v>
      </c>
      <c r="DN48" s="175" t="n">
        <f aca="false">SUM(DL48:DM48)</f>
        <v>0</v>
      </c>
      <c r="DO48" s="0"/>
      <c r="DP48" s="91" t="n">
        <f aca="false">$A48</f>
        <v>37956</v>
      </c>
      <c r="DQ48" s="175" t="n">
        <f aca="false">IF(DQ$2&lt;=$A48,IF(DQ$3&gt;=$A48,(DQ$4),0),0)*($A49-$A48)/10000*$BY48</f>
        <v>0</v>
      </c>
      <c r="DR48" s="175" t="n">
        <f aca="false">IF(DR$2&lt;=$A48,IF(DR$3&gt;=$A48,(DR$4),0),0)*($A49-$A48)/10000*$BY48</f>
        <v>0</v>
      </c>
      <c r="DS48" s="175" t="n">
        <f aca="false">SUM(DQ48:DR48)</f>
        <v>0</v>
      </c>
      <c r="DT48" s="175"/>
      <c r="DU48" s="91" t="n">
        <f aca="false">$A48</f>
        <v>37956</v>
      </c>
      <c r="DV48" s="175" t="n">
        <f aca="false">IF(DV$2&lt;=$A48,IF(DV$3&gt;=$A48,(DV$4),0),0)*($A49-$A48)/10000*$BY48</f>
        <v>0</v>
      </c>
      <c r="DW48" s="175" t="n">
        <f aca="false">IF(DW$2&lt;=$A48,IF(DW$3&gt;=$A48,(DW$4),0),0)*($A49-$A48)/10000*$BY48</f>
        <v>0</v>
      </c>
      <c r="DX48" s="175" t="n">
        <f aca="false">SUM(DV48:DW48)</f>
        <v>0</v>
      </c>
      <c r="DY48" s="175"/>
      <c r="DZ48" s="91" t="n">
        <f aca="false">$A48</f>
        <v>37956</v>
      </c>
      <c r="EA48" s="175" t="n">
        <f aca="false">IF(EA$2&lt;=$A48,IF(EA$3&gt;=$A48,(EA$4),0),0)*($A49-$A48)/10000*$BY48</f>
        <v>0</v>
      </c>
      <c r="EB48" s="175" t="n">
        <f aca="false">IF(EB$2&lt;=$A48,IF(EB$3&gt;=$A48,(EB$4),0),0)*($A49-$A48)/10000*$BY48</f>
        <v>0</v>
      </c>
      <c r="EC48" s="175" t="n">
        <f aca="false">IF(EC$2&lt;=$A48,IF(EC$3&gt;=$A48,(EC$4),0),0)*($A49-$A48)/10000*$BY48</f>
        <v>0</v>
      </c>
      <c r="ED48" s="175" t="n">
        <f aca="false">IF(ED$2&lt;=$A48,IF(ED$3&gt;=$A48,(ED$4),0),0)*($A49-$A48)/10000*$BY48</f>
        <v>0</v>
      </c>
      <c r="EE48" s="175" t="n">
        <f aca="false">SUM(EA48:ED48)</f>
        <v>0</v>
      </c>
      <c r="EF48" s="0"/>
      <c r="EG48" s="91" t="n">
        <f aca="false">$A48</f>
        <v>37956</v>
      </c>
      <c r="EH48" s="175" t="n">
        <f aca="false">IF(EH$2&lt;=$A48,IF(EH$3&gt;=$A48,(EH$4),0),0)*($A49-$A48)/10000*$BY48</f>
        <v>0</v>
      </c>
      <c r="EI48" s="175" t="n">
        <f aca="false">IF(EI$2&lt;=$A48,IF(EI$3&gt;=$A48,(EI$4),0),0)*($A49-$A48)/10000*$BY48</f>
        <v>0</v>
      </c>
      <c r="EJ48" s="175" t="n">
        <f aca="false">SUM(EH48:EI48)</f>
        <v>0</v>
      </c>
      <c r="EK48" s="0"/>
      <c r="EL48" s="91" t="n">
        <f aca="false">$A48</f>
        <v>37956</v>
      </c>
      <c r="EM48" s="175" t="n">
        <f aca="false">IF(EM$2&lt;=$A48,IF(EM$3&gt;=$A48,(EM$4),0),0)*($A49-$A48)/10000*$BY48</f>
        <v>0</v>
      </c>
      <c r="EN48" s="175" t="n">
        <f aca="false">IF(EN$2&lt;=$A48,IF(EN$3&gt;=$A48,(EN$4),0),0)*($A49-$A48)/10000*$BY48</f>
        <v>0</v>
      </c>
      <c r="EO48" s="175" t="n">
        <f aca="false">SUM(EM48:EN48)</f>
        <v>0</v>
      </c>
      <c r="EP48" s="175"/>
      <c r="EQ48" s="91" t="n">
        <f aca="false">$A48</f>
        <v>37956</v>
      </c>
      <c r="ER48" s="175" t="n">
        <f aca="false">IF(ER$2&lt;=$A48,IF(ER$3&gt;=$A48,(ER$4),0),0)*($A49-$A48)/10000*$BY48</f>
        <v>0</v>
      </c>
      <c r="ES48" s="175" t="n">
        <f aca="false">IF(ES$2&lt;=$A48,IF(ES$3&gt;=$A48,(ES$4),0),0)*($A49-$A48)/10000*$BY48</f>
        <v>0</v>
      </c>
      <c r="ET48" s="175" t="n">
        <f aca="false">IF(ET$2&lt;=$A48,IF(ET$3&gt;=$A48,(ET$4),0),0)*($A49-$A48)/10000*$BY48</f>
        <v>0</v>
      </c>
      <c r="EU48" s="175" t="n">
        <f aca="false">SUM(ER48:ET48)</f>
        <v>0</v>
      </c>
      <c r="EV48" s="0"/>
      <c r="EW48" s="91" t="n">
        <f aca="false">$A48</f>
        <v>37956</v>
      </c>
      <c r="EX48" s="175" t="n">
        <f aca="false">IF(EX$2&lt;=$A48,IF(EX$3&gt;=$A48,(EX$4),0),0)*($A49-$A48)/10000*$BY48</f>
        <v>0</v>
      </c>
      <c r="EY48" s="175" t="n">
        <f aca="false">IF(EY$2&lt;=$A48,IF(EY$3&gt;=$A48,(EY$4),0),0)*($A49-$A48)/10000*$BY48</f>
        <v>0</v>
      </c>
      <c r="EZ48" s="175" t="n">
        <f aca="false">IF(EZ$2&lt;=$A48,IF(EZ$3&gt;=$A48,(EZ$4),0),0)*($A49-$A48)/10000*$BY48</f>
        <v>0</v>
      </c>
      <c r="FA48" s="175" t="n">
        <f aca="false">SUM(EX48:EZ48)</f>
        <v>0</v>
      </c>
      <c r="FB48" s="0"/>
      <c r="FC48" s="91" t="n">
        <f aca="false">$A48</f>
        <v>37956</v>
      </c>
      <c r="FD48" s="175" t="n">
        <f aca="false">IF(FD$2&lt;=$A48,IF(FD$3&gt;=$A48,(FD$4),0),0)*($A49-$A48)/10000*$BY48</f>
        <v>0</v>
      </c>
      <c r="FE48" s="175" t="n">
        <f aca="false">IF(FE$2&lt;=$A48,IF(FE$3&gt;=$A48,(FE$4),0),0)*($A49-$A48)/10000*$BY48</f>
        <v>0</v>
      </c>
      <c r="FF48" s="175" t="n">
        <f aca="false">SUM(FD48:FE48)</f>
        <v>0</v>
      </c>
      <c r="FH48" s="91" t="n">
        <f aca="false">$A48</f>
        <v>37956</v>
      </c>
      <c r="FI48" s="175" t="n">
        <f aca="false">IF(FI$2&lt;=$A48,IF(FI$3&gt;=$A48,(FI$4),0),0)*($A49-$A48)/10000*$BY48</f>
        <v>0</v>
      </c>
      <c r="FJ48" s="175" t="n">
        <f aca="false">IF(FJ$2&lt;=$A48,IF(FJ$3&gt;=$A48,(FJ$4),0),0)*($A49-$A48)/10000*$BY48</f>
        <v>0</v>
      </c>
      <c r="FK48" s="175" t="n">
        <f aca="false">SUM(FI48:FJ48)</f>
        <v>0</v>
      </c>
      <c r="FL48" s="0"/>
      <c r="FM48" s="91" t="n">
        <f aca="false">$A48</f>
        <v>37956</v>
      </c>
      <c r="FN48" s="175" t="n">
        <f aca="false">IF(FN$2&lt;=$A48,IF(FN$3&gt;=$A48,(FN$4),0),0)*($A49-$A48)/10000*$BY48</f>
        <v>0</v>
      </c>
      <c r="FO48" s="175" t="n">
        <f aca="false">IF(FO$2&lt;=$A48,IF(FO$3&gt;=$A48,(FO$4),0),0)*($A49-$A48)/10000*$BY48</f>
        <v>0</v>
      </c>
      <c r="FP48" s="175" t="n">
        <f aca="false">SUM(FN48:FO48)</f>
        <v>0</v>
      </c>
      <c r="FQ48" s="0"/>
      <c r="FR48" s="91" t="n">
        <f aca="false">$A48</f>
        <v>37956</v>
      </c>
      <c r="FS48" s="175" t="n">
        <f aca="false">IF(FS$2&lt;=$A48,IF(FS$3&gt;=$A48,(FS$4),0),0)*($A49-$A48)/10000*$BY48</f>
        <v>0</v>
      </c>
      <c r="FT48" s="175" t="n">
        <f aca="false">IF(FT$2&lt;=$A48,IF(FT$3&gt;=$A48,(FT$4),0),0)*($A49-$A48)/10000*$BY48</f>
        <v>0</v>
      </c>
      <c r="FU48" s="175" t="n">
        <f aca="false">SUM(FS48:FT48)</f>
        <v>0</v>
      </c>
      <c r="FV48" s="0"/>
      <c r="FW48" s="91" t="n">
        <f aca="false">$A48</f>
        <v>37956</v>
      </c>
      <c r="FX48" s="175" t="n">
        <f aca="false">IF(FX$2&lt;=$A48,IF(FX$3&gt;=$A48,(FX$4),0),0)*($A49-$A48)/10000*$BY48</f>
        <v>0</v>
      </c>
      <c r="FY48" s="175" t="n">
        <f aca="false">IF(FY$2&lt;=$A48,IF(FY$3&gt;=$A48,(FY$4),0),0)*($A49-$A48)/10000*$BY48</f>
        <v>0</v>
      </c>
      <c r="FZ48" s="175" t="n">
        <f aca="false">SUM(FX48:FY48)</f>
        <v>0</v>
      </c>
      <c r="GB48" s="91" t="n">
        <f aca="false">$A48</f>
        <v>37956</v>
      </c>
      <c r="GC48" s="175" t="n">
        <f aca="false">IF(GC$2&lt;=$A48,IF(GC$3&gt;=$A48,(GC$4),0),0)*($A49-$A48)/10000*$BY48</f>
        <v>0</v>
      </c>
      <c r="GD48" s="175" t="n">
        <f aca="false">IF(GD$2&lt;=$A48,IF(GD$3&gt;=$A48,(GD$4),0),0)*($A49-$A48)/10000*$BY48</f>
        <v>0</v>
      </c>
      <c r="GE48" s="175" t="n">
        <f aca="false">SUM(GC48:GD48)</f>
        <v>0</v>
      </c>
      <c r="GG48" s="208"/>
      <c r="GH48" s="209"/>
      <c r="GI48" s="210"/>
      <c r="GK48" s="0"/>
    </row>
    <row r="49" customFormat="false" ht="15" hidden="false" customHeight="true" outlineLevel="0" collapsed="false">
      <c r="A49" s="176" t="n">
        <v>37987</v>
      </c>
      <c r="B49" s="177" t="n">
        <f aca="false">p1!F58</f>
        <v>0</v>
      </c>
      <c r="C49" s="178" t="n">
        <f aca="false">+p1!C58</f>
        <v>0</v>
      </c>
      <c r="D49" s="179" t="n">
        <f aca="false">+p1!G58</f>
        <v>0</v>
      </c>
      <c r="E49" s="177" t="n">
        <f aca="false">p1!L58+DX49</f>
        <v>0</v>
      </c>
      <c r="F49" s="178" t="n">
        <f aca="false">p1!E58+CN49</f>
        <v>0</v>
      </c>
      <c r="G49" s="178" t="n">
        <f aca="false">p1!I58+p1!K58+CY49</f>
        <v>-22.11</v>
      </c>
      <c r="H49" s="178" t="n">
        <f aca="false">p1!D58+DN49</f>
        <v>0</v>
      </c>
      <c r="I49" s="178" t="n">
        <f aca="false">p1!J58+p1!AH58+DD49</f>
        <v>24.47</v>
      </c>
      <c r="J49" s="178" t="n">
        <f aca="false">p1!N58+DG49</f>
        <v>12.03</v>
      </c>
      <c r="K49" s="178" t="n">
        <f aca="false">p1!M58+p1!H58+DS49</f>
        <v>0</v>
      </c>
      <c r="L49" s="180" t="n">
        <f aca="false">SUM(E49:K49)</f>
        <v>14.39</v>
      </c>
      <c r="M49" s="32"/>
      <c r="N49" s="177" t="n">
        <f aca="false">p1!P58+EJ49</f>
        <v>0</v>
      </c>
      <c r="O49" s="178" t="n">
        <f aca="false">p1!O58+EE49</f>
        <v>0</v>
      </c>
      <c r="P49" s="178" t="n">
        <f aca="false">p1!Q58+EO49</f>
        <v>0</v>
      </c>
      <c r="Q49" s="178" t="n">
        <f aca="false">p1!AA58</f>
        <v>0</v>
      </c>
      <c r="R49" s="178" t="n">
        <f aca="false">p1!Y58</f>
        <v>0</v>
      </c>
      <c r="S49" s="178" t="n">
        <f aca="false">p1!Z58+EU49</f>
        <v>0</v>
      </c>
      <c r="T49" s="178" t="n">
        <f aca="false">p1!AC58+FA49</f>
        <v>0</v>
      </c>
      <c r="U49" s="178"/>
      <c r="V49" s="178" t="n">
        <f aca="false">p1!X58+FF49</f>
        <v>0</v>
      </c>
      <c r="W49" s="178"/>
      <c r="X49" s="178"/>
      <c r="Y49" s="178"/>
      <c r="Z49" s="178"/>
      <c r="AA49" s="178"/>
      <c r="AB49" s="178"/>
      <c r="AC49" s="178"/>
      <c r="AD49" s="179"/>
      <c r="AE49" s="210" t="n">
        <f aca="false">SUM(N49:AD49)</f>
        <v>0</v>
      </c>
      <c r="AF49" s="32"/>
      <c r="AG49" s="180"/>
      <c r="AH49" s="18"/>
      <c r="AI49" s="180" t="n">
        <f aca="false">p1!AB58+BQ49</f>
        <v>0</v>
      </c>
      <c r="AJ49" s="32"/>
      <c r="AK49" s="182" t="n">
        <v>37987</v>
      </c>
      <c r="AL49" s="143"/>
      <c r="AM49" s="167" t="n">
        <f aca="false">+B49+C49+D49</f>
        <v>0</v>
      </c>
      <c r="AN49" s="211" t="n">
        <f aca="false">SUM(AM47:AM51)</f>
        <v>0</v>
      </c>
      <c r="AO49" s="167" t="n">
        <f aca="false">E49+F49+O49</f>
        <v>0</v>
      </c>
      <c r="AP49" s="211" t="n">
        <f aca="false">SUM(AO47:AO51)</f>
        <v>0</v>
      </c>
      <c r="AQ49" s="184" t="n">
        <f aca="false">+G49+H49+N49</f>
        <v>-22.11</v>
      </c>
      <c r="AR49" s="211" t="n">
        <f aca="false">SUM(AQ47:AQ51)</f>
        <v>-108.43</v>
      </c>
      <c r="AS49" s="185" t="n">
        <f aca="false">+I49+J49</f>
        <v>36.5</v>
      </c>
      <c r="AT49" s="211" t="n">
        <f aca="false">SUM(AS47:AS51)</f>
        <v>179</v>
      </c>
      <c r="AU49" s="167" t="n">
        <f aca="false">K49+P49</f>
        <v>0</v>
      </c>
      <c r="AV49" s="211" t="n">
        <f aca="false">SUM(AU47:AU51)</f>
        <v>0</v>
      </c>
      <c r="AW49" s="167" t="n">
        <f aca="false">AO49+AQ49+AS49+AU49</f>
        <v>14.39</v>
      </c>
      <c r="AX49" s="211" t="n">
        <f aca="false">SUM(AW47:AW51)</f>
        <v>70.57</v>
      </c>
      <c r="AY49" s="0"/>
      <c r="AZ49" s="149"/>
      <c r="BA49" s="169" t="n">
        <f aca="false">Q49+R49+S49</f>
        <v>0</v>
      </c>
      <c r="BB49" s="151"/>
      <c r="BC49" s="169" t="n">
        <f aca="false">T49+U49</f>
        <v>0</v>
      </c>
      <c r="BD49" s="187"/>
      <c r="BE49" s="169" t="n">
        <f aca="false">SUM(V49:Y49)</f>
        <v>0</v>
      </c>
      <c r="BF49" s="187"/>
      <c r="BG49" s="169" t="n">
        <f aca="false">SUM(AB49:AD49)</f>
        <v>0</v>
      </c>
      <c r="BH49" s="188"/>
      <c r="BI49" s="213"/>
      <c r="BJ49" s="214"/>
      <c r="BK49" s="171" t="n">
        <f aca="false">+AE49+L49</f>
        <v>14.39</v>
      </c>
      <c r="BL49" s="215" t="n">
        <f aca="false">SUM(BK47:BK51)</f>
        <v>70.57</v>
      </c>
      <c r="BM49" s="141" t="n">
        <f aca="false">+AT49+AV49</f>
        <v>179</v>
      </c>
      <c r="BN49" s="141"/>
      <c r="BO49" s="141"/>
      <c r="BP49" s="172" t="n">
        <f aca="false">$A49</f>
        <v>37987</v>
      </c>
      <c r="BQ49" s="173" t="n">
        <f aca="false">SUM(BR49:BW49)</f>
        <v>0</v>
      </c>
      <c r="BR49" s="173"/>
      <c r="BS49" s="173"/>
      <c r="BT49" s="173"/>
      <c r="BU49" s="173"/>
      <c r="BV49" s="173"/>
      <c r="BW49" s="173"/>
      <c r="BY49" s="81" t="n">
        <f aca="false">m1!BK51</f>
        <v>0.774496521116025</v>
      </c>
      <c r="BZ49" s="174" t="n">
        <f aca="false">CN49+CY49+EU49+FF49+FA49+DD49+DN49+DS49+FP49+FU49+EE49+EJ49+EO49+DX49</f>
        <v>0</v>
      </c>
      <c r="CA49" s="175"/>
      <c r="CB49" s="175" t="n">
        <f aca="false">IF(CB$2&lt;=$A49,IF(CB$3&gt;=$A49,(CB$4),0),0)*($A50-$A49)/10000*$BY49</f>
        <v>0</v>
      </c>
      <c r="CC49" s="0"/>
      <c r="CD49" s="91" t="n">
        <f aca="false">$A49</f>
        <v>37987</v>
      </c>
      <c r="CE49" s="175" t="n">
        <f aca="false">IF(CE$2&lt;=$A49,IF(CE$3&gt;=$A49,(CE$4),0),0)*($A50-$A49)/10000*$BY49</f>
        <v>0</v>
      </c>
      <c r="CF49" s="175" t="n">
        <f aca="false">IF(CF$2&lt;=$A49,IF(CF$3&gt;=$A49,(CF$4),0),0)*($A50-$A49)/10000*$BY49</f>
        <v>0</v>
      </c>
      <c r="CG49" s="175" t="n">
        <f aca="false">IF(CG$2&lt;=$A49,IF(CG$3&gt;=$A49,(CG$4),0),0)*($A50-$A49)/10000*$BY49</f>
        <v>0</v>
      </c>
      <c r="CH49" s="175" t="n">
        <f aca="false">IF(CH$2&lt;=$A49,IF(CH$3&gt;=$A49,(CH$4),0),0)*($A50-$A49)/10000*$BY49</f>
        <v>0</v>
      </c>
      <c r="CI49" s="175" t="n">
        <f aca="false">IF(CI$2&lt;=$A49,IF(CI$3&gt;=$A49,(CI$4),0),0)*($A50-$A49)/10000*$BY49</f>
        <v>0</v>
      </c>
      <c r="CJ49" s="175" t="n">
        <f aca="false">IF(CJ$2&lt;=$A49,IF(CJ$3&gt;=$A49,(CJ$4),0),0)*($A50-$A49)/10000*$BY49</f>
        <v>0</v>
      </c>
      <c r="CK49" s="175" t="n">
        <f aca="false">IF(CK$2&lt;=$A49,IF(CK$3&gt;=$A49,(CK$4),0),0)*($A50-$A49)/10000*$BY49</f>
        <v>0</v>
      </c>
      <c r="CL49" s="175" t="n">
        <f aca="false">IF(CL$2&lt;=$A49,IF(CL$3&gt;=$A49,(CL$4),0),0)*($A50-$A49)/10000*$BY49</f>
        <v>0</v>
      </c>
      <c r="CM49" s="175" t="n">
        <f aca="false">IF(CM$2&lt;=$A49,IF(CM$3&gt;=$A49,(CM$4),0),0)*($A50-$A49)/10000*$BY49</f>
        <v>0</v>
      </c>
      <c r="CN49" s="175" t="n">
        <f aca="false">SUM(CE49:CM49)</f>
        <v>0</v>
      </c>
      <c r="CO49" s="0"/>
      <c r="CP49" s="91" t="n">
        <f aca="false">$A49</f>
        <v>37987</v>
      </c>
      <c r="CQ49" s="175" t="n">
        <f aca="false">IF(CQ$2&lt;=$A49,IF(CQ$3&gt;=$A49,(CQ$4),0),0)*($A50-$A49)/10000*$BY49</f>
        <v>0</v>
      </c>
      <c r="CR49" s="175" t="n">
        <f aca="false">IF(CR$2&lt;=$A49,IF(CR$3&gt;=$A49,(CR$4),0),0)*($A50-$A49)/10000*$BY49</f>
        <v>0</v>
      </c>
      <c r="CS49" s="175" t="n">
        <f aca="false">IF(CS$2&lt;=$A49,IF(CS$3&gt;=$A49,(CS$4),0),0)*($A50-$A49)/10000*$BY49</f>
        <v>0</v>
      </c>
      <c r="CT49" s="175" t="n">
        <f aca="false">IF(CT$2&lt;=$A49,IF(CT$3&gt;=$A49,(CT$4),0),0)*($A50-$A49)/10000*$BY49</f>
        <v>0</v>
      </c>
      <c r="CU49" s="175" t="n">
        <f aca="false">IF(CU$2&lt;=$A49,IF(CU$3&gt;=$A49,(CU$4),0),0)*($A50-$A49)/10000*$BY49</f>
        <v>0</v>
      </c>
      <c r="CV49" s="175" t="n">
        <f aca="false">IF(CV$2&lt;=$A49,IF(CV$3&gt;=$A49,(CV$4),0),0)*($A50-$A49)/10000*$BY49</f>
        <v>0</v>
      </c>
      <c r="CW49" s="175" t="n">
        <f aca="false">IF(CW$2&lt;=$A49,IF(CW$3&gt;=$A49,(CW$4),0),0)*($A50-$A49)/10000*$BY49</f>
        <v>0</v>
      </c>
      <c r="CX49" s="175" t="n">
        <f aca="false">IF(CX$2&lt;=$A49,IF(CX$3&gt;=$A49,(CX$4),0),0)*($A50-$A49)/10000*$BY49</f>
        <v>0</v>
      </c>
      <c r="CY49" s="175" t="n">
        <f aca="false">SUM(CQ49:CX49)</f>
        <v>0</v>
      </c>
      <c r="DA49" s="91" t="n">
        <f aca="false">$A49</f>
        <v>37987</v>
      </c>
      <c r="DB49" s="175" t="n">
        <f aca="false">IF(DB$2&lt;=$A49,IF(DB$3&gt;=$A49,(DB$4),0),0)*($A50-$A49)/10000*$BY49</f>
        <v>0</v>
      </c>
      <c r="DC49" s="175" t="n">
        <f aca="false">IF(DC$2&lt;=$A49,IF(DC$3&gt;=$A49,(DC$4),0),0)*($A50-$A49)/10000*$BY49</f>
        <v>0</v>
      </c>
      <c r="DD49" s="175" t="n">
        <f aca="false">SUM(DB49:DC49)</f>
        <v>0</v>
      </c>
      <c r="DE49" s="0"/>
      <c r="DF49" s="91" t="n">
        <f aca="false">$A49</f>
        <v>37987</v>
      </c>
      <c r="DG49" s="175" t="n">
        <f aca="false">IF(DG$2&lt;=$A49,IF(DG$3&gt;=$A49,(DG$4),0),0)*($A50-$A49)/10000*$BY49</f>
        <v>0</v>
      </c>
      <c r="DH49" s="175" t="n">
        <f aca="false">IF(DH$2&lt;=$A49,IF(DH$3&gt;=$A49,(DH$4),0),0)*($A50-$A49)/10000*$BY49</f>
        <v>0</v>
      </c>
      <c r="DI49" s="175" t="n">
        <f aca="false">SUM(DG49:DH49)</f>
        <v>0</v>
      </c>
      <c r="DK49" s="91" t="n">
        <f aca="false">$A49</f>
        <v>37987</v>
      </c>
      <c r="DL49" s="175" t="n">
        <f aca="false">IF(DL$2&lt;=$A49,IF(DL$3&gt;=$A49,(DL$4),0),0)*($A50-$A49)/10000*$BY49</f>
        <v>0</v>
      </c>
      <c r="DM49" s="175" t="n">
        <f aca="false">IF(DM$2&lt;=$A49,IF(DM$3&gt;=$A49,(DM$4),0),0)*($A50-$A49)/10000*$BY49</f>
        <v>0</v>
      </c>
      <c r="DN49" s="175" t="n">
        <f aca="false">SUM(DL49:DM49)</f>
        <v>0</v>
      </c>
      <c r="DO49" s="0"/>
      <c r="DP49" s="91" t="n">
        <f aca="false">$A49</f>
        <v>37987</v>
      </c>
      <c r="DQ49" s="175" t="n">
        <f aca="false">IF(DQ$2&lt;=$A49,IF(DQ$3&gt;=$A49,(DQ$4),0),0)*($A50-$A49)/10000*$BY49</f>
        <v>0</v>
      </c>
      <c r="DR49" s="175" t="n">
        <f aca="false">IF(DR$2&lt;=$A49,IF(DR$3&gt;=$A49,(DR$4),0),0)*($A50-$A49)/10000*$BY49</f>
        <v>0</v>
      </c>
      <c r="DS49" s="175" t="n">
        <f aca="false">SUM(DQ49:DR49)</f>
        <v>0</v>
      </c>
      <c r="DT49" s="175"/>
      <c r="DU49" s="91" t="n">
        <f aca="false">$A49</f>
        <v>37987</v>
      </c>
      <c r="DV49" s="175" t="n">
        <f aca="false">IF(DV$2&lt;=$A49,IF(DV$3&gt;=$A49,(DV$4),0),0)*($A50-$A49)/10000*$BY49</f>
        <v>0</v>
      </c>
      <c r="DW49" s="175" t="n">
        <f aca="false">IF(DW$2&lt;=$A49,IF(DW$3&gt;=$A49,(DW$4),0),0)*($A50-$A49)/10000*$BY49</f>
        <v>0</v>
      </c>
      <c r="DX49" s="175" t="n">
        <f aca="false">SUM(DV49:DW49)</f>
        <v>0</v>
      </c>
      <c r="DY49" s="175"/>
      <c r="DZ49" s="91" t="n">
        <f aca="false">$A49</f>
        <v>37987</v>
      </c>
      <c r="EA49" s="175" t="n">
        <f aca="false">IF(EA$2&lt;=$A49,IF(EA$3&gt;=$A49,(EA$4),0),0)*($A50-$A49)/10000*$BY49</f>
        <v>0</v>
      </c>
      <c r="EB49" s="175" t="n">
        <f aca="false">IF(EB$2&lt;=$A49,IF(EB$3&gt;=$A49,(EB$4),0),0)*($A50-$A49)/10000*$BY49</f>
        <v>0</v>
      </c>
      <c r="EC49" s="175" t="n">
        <f aca="false">IF(EC$2&lt;=$A49,IF(EC$3&gt;=$A49,(EC$4),0),0)*($A50-$A49)/10000*$BY49</f>
        <v>0</v>
      </c>
      <c r="ED49" s="175" t="n">
        <f aca="false">IF(ED$2&lt;=$A49,IF(ED$3&gt;=$A49,(ED$4),0),0)*($A50-$A49)/10000*$BY49</f>
        <v>0</v>
      </c>
      <c r="EE49" s="175" t="n">
        <f aca="false">SUM(EA49:ED49)</f>
        <v>0</v>
      </c>
      <c r="EF49" s="0"/>
      <c r="EG49" s="91" t="n">
        <f aca="false">$A49</f>
        <v>37987</v>
      </c>
      <c r="EH49" s="175" t="n">
        <f aca="false">IF(EH$2&lt;=$A49,IF(EH$3&gt;=$A49,(EH$4),0),0)*($A50-$A49)/10000*$BY49</f>
        <v>0</v>
      </c>
      <c r="EI49" s="175" t="n">
        <f aca="false">IF(EI$2&lt;=$A49,IF(EI$3&gt;=$A49,(EI$4),0),0)*($A50-$A49)/10000*$BY49</f>
        <v>0</v>
      </c>
      <c r="EJ49" s="175" t="n">
        <f aca="false">SUM(EH49:EI49)</f>
        <v>0</v>
      </c>
      <c r="EK49" s="0"/>
      <c r="EL49" s="91" t="n">
        <f aca="false">$A49</f>
        <v>37987</v>
      </c>
      <c r="EM49" s="175" t="n">
        <f aca="false">IF(EM$2&lt;=$A49,IF(EM$3&gt;=$A49,(EM$4),0),0)*($A50-$A49)/10000*$BY49</f>
        <v>0</v>
      </c>
      <c r="EN49" s="175" t="n">
        <f aca="false">IF(EN$2&lt;=$A49,IF(EN$3&gt;=$A49,(EN$4),0),0)*($A50-$A49)/10000*$BY49</f>
        <v>0</v>
      </c>
      <c r="EO49" s="175" t="n">
        <f aca="false">SUM(EM49:EN49)</f>
        <v>0</v>
      </c>
      <c r="EP49" s="175"/>
      <c r="EQ49" s="91" t="n">
        <f aca="false">$A49</f>
        <v>37987</v>
      </c>
      <c r="ER49" s="175" t="n">
        <f aca="false">IF(ER$2&lt;=$A49,IF(ER$3&gt;=$A49,(ER$4),0),0)*($A50-$A49)/10000*$BY49</f>
        <v>0</v>
      </c>
      <c r="ES49" s="175" t="n">
        <f aca="false">IF(ES$2&lt;=$A49,IF(ES$3&gt;=$A49,(ES$4),0),0)*($A50-$A49)/10000*$BY49</f>
        <v>0</v>
      </c>
      <c r="ET49" s="175" t="n">
        <f aca="false">IF(ET$2&lt;=$A49,IF(ET$3&gt;=$A49,(ET$4),0),0)*($A50-$A49)/10000*$BY49</f>
        <v>0</v>
      </c>
      <c r="EU49" s="175" t="n">
        <f aca="false">SUM(ER49:ET49)</f>
        <v>0</v>
      </c>
      <c r="EV49" s="0"/>
      <c r="EW49" s="91" t="n">
        <f aca="false">$A49</f>
        <v>37987</v>
      </c>
      <c r="EX49" s="175" t="n">
        <f aca="false">IF(EX$2&lt;=$A49,IF(EX$3&gt;=$A49,(EX$4),0),0)*($A50-$A49)/10000*$BY49</f>
        <v>0</v>
      </c>
      <c r="EY49" s="175" t="n">
        <f aca="false">IF(EY$2&lt;=$A49,IF(EY$3&gt;=$A49,(EY$4),0),0)*($A50-$A49)/10000*$BY49</f>
        <v>0</v>
      </c>
      <c r="EZ49" s="175" t="n">
        <f aca="false">IF(EZ$2&lt;=$A49,IF(EZ$3&gt;=$A49,(EZ$4),0),0)*($A50-$A49)/10000*$BY49</f>
        <v>0</v>
      </c>
      <c r="FA49" s="175" t="n">
        <f aca="false">SUM(EX49:EZ49)</f>
        <v>0</v>
      </c>
      <c r="FB49" s="0"/>
      <c r="FC49" s="91" t="n">
        <f aca="false">$A49</f>
        <v>37987</v>
      </c>
      <c r="FD49" s="175" t="n">
        <f aca="false">IF(FD$2&lt;=$A49,IF(FD$3&gt;=$A49,(FD$4),0),0)*($A50-$A49)/10000*$BY49</f>
        <v>0</v>
      </c>
      <c r="FE49" s="175" t="n">
        <f aca="false">IF(FE$2&lt;=$A49,IF(FE$3&gt;=$A49,(FE$4),0),0)*($A50-$A49)/10000*$BY49</f>
        <v>0</v>
      </c>
      <c r="FF49" s="175" t="n">
        <f aca="false">SUM(FD49:FE49)</f>
        <v>0</v>
      </c>
      <c r="FH49" s="91" t="n">
        <f aca="false">$A49</f>
        <v>37987</v>
      </c>
      <c r="FI49" s="175" t="n">
        <f aca="false">IF(FI$2&lt;=$A49,IF(FI$3&gt;=$A49,(FI$4),0),0)*($A50-$A49)/10000*$BY49</f>
        <v>0</v>
      </c>
      <c r="FJ49" s="175" t="n">
        <f aca="false">IF(FJ$2&lt;=$A49,IF(FJ$3&gt;=$A49,(FJ$4),0),0)*($A50-$A49)/10000*$BY49</f>
        <v>0</v>
      </c>
      <c r="FK49" s="175" t="n">
        <f aca="false">SUM(FI49:FJ49)</f>
        <v>0</v>
      </c>
      <c r="FL49" s="0"/>
      <c r="FM49" s="91" t="n">
        <f aca="false">$A49</f>
        <v>37987</v>
      </c>
      <c r="FN49" s="175" t="n">
        <f aca="false">IF(FN$2&lt;=$A49,IF(FN$3&gt;=$A49,(FN$4),0),0)*($A50-$A49)/10000*$BY49</f>
        <v>0</v>
      </c>
      <c r="FO49" s="175" t="n">
        <f aca="false">IF(FO$2&lt;=$A49,IF(FO$3&gt;=$A49,(FO$4),0),0)*($A50-$A49)/10000*$BY49</f>
        <v>0</v>
      </c>
      <c r="FP49" s="175" t="n">
        <f aca="false">SUM(FN49:FO49)</f>
        <v>0</v>
      </c>
      <c r="FQ49" s="0"/>
      <c r="FR49" s="91" t="n">
        <f aca="false">$A49</f>
        <v>37987</v>
      </c>
      <c r="FS49" s="175" t="n">
        <f aca="false">IF(FS$2&lt;=$A49,IF(FS$3&gt;=$A49,(FS$4),0),0)*($A50-$A49)/10000*$BY49</f>
        <v>0</v>
      </c>
      <c r="FT49" s="175" t="n">
        <f aca="false">IF(FT$2&lt;=$A49,IF(FT$3&gt;=$A49,(FT$4),0),0)*($A50-$A49)/10000*$BY49</f>
        <v>0</v>
      </c>
      <c r="FU49" s="175" t="n">
        <f aca="false">SUM(FS49:FT49)</f>
        <v>0</v>
      </c>
      <c r="FV49" s="0"/>
      <c r="FW49" s="91" t="n">
        <f aca="false">$A49</f>
        <v>37987</v>
      </c>
      <c r="FX49" s="175" t="n">
        <f aca="false">IF(FX$2&lt;=$A49,IF(FX$3&gt;=$A49,(FX$4),0),0)*($A50-$A49)/10000*$BY49</f>
        <v>0</v>
      </c>
      <c r="FY49" s="175" t="n">
        <f aca="false">IF(FY$2&lt;=$A49,IF(FY$3&gt;=$A49,(FY$4),0),0)*($A50-$A49)/10000*$BY49</f>
        <v>0</v>
      </c>
      <c r="FZ49" s="175" t="n">
        <f aca="false">SUM(FX49:FY49)</f>
        <v>0</v>
      </c>
      <c r="GB49" s="91" t="n">
        <f aca="false">$A49</f>
        <v>37987</v>
      </c>
      <c r="GC49" s="175" t="n">
        <f aca="false">IF(GC$2&lt;=$A49,IF(GC$3&gt;=$A49,(GC$4),0),0)*($A50-$A49)/10000*$BY49</f>
        <v>0</v>
      </c>
      <c r="GD49" s="175" t="n">
        <f aca="false">IF(GD$2&lt;=$A49,IF(GD$3&gt;=$A49,(GD$4),0),0)*($A50-$A49)/10000*$BY49</f>
        <v>0</v>
      </c>
      <c r="GE49" s="175" t="n">
        <f aca="false">SUM(GC49:GD49)</f>
        <v>0</v>
      </c>
      <c r="GG49" s="208"/>
      <c r="GH49" s="209"/>
      <c r="GI49" s="210"/>
      <c r="GK49" s="0"/>
    </row>
    <row r="50" customFormat="false" ht="15" hidden="false" customHeight="true" outlineLevel="0" collapsed="false">
      <c r="A50" s="176" t="n">
        <v>38018</v>
      </c>
      <c r="B50" s="177" t="n">
        <f aca="false">p1!F59</f>
        <v>0</v>
      </c>
      <c r="C50" s="178" t="n">
        <f aca="false">+p1!C59</f>
        <v>0</v>
      </c>
      <c r="D50" s="179" t="n">
        <f aca="false">+p1!G59</f>
        <v>0</v>
      </c>
      <c r="E50" s="177" t="n">
        <f aca="false">p1!L59+DX50</f>
        <v>0</v>
      </c>
      <c r="F50" s="178" t="n">
        <f aca="false">p1!E59+CN50</f>
        <v>0</v>
      </c>
      <c r="G50" s="178" t="n">
        <f aca="false">p1!I59+p1!K59+CY50</f>
        <v>-20.56</v>
      </c>
      <c r="H50" s="178" t="n">
        <f aca="false">p1!D59+DN50</f>
        <v>0</v>
      </c>
      <c r="I50" s="178" t="n">
        <f aca="false">p1!J59+p1!AH59+DD50</f>
        <v>22.75</v>
      </c>
      <c r="J50" s="178" t="n">
        <f aca="false">p1!N59+DG50</f>
        <v>11.19</v>
      </c>
      <c r="K50" s="178" t="n">
        <f aca="false">p1!M59+p1!H59+DS50</f>
        <v>0</v>
      </c>
      <c r="L50" s="180" t="n">
        <f aca="false">SUM(E50:K50)</f>
        <v>13.38</v>
      </c>
      <c r="M50" s="32"/>
      <c r="N50" s="177" t="n">
        <f aca="false">p1!P59+EJ50</f>
        <v>0</v>
      </c>
      <c r="O50" s="178" t="n">
        <f aca="false">p1!O59+EE50</f>
        <v>0</v>
      </c>
      <c r="P50" s="178" t="n">
        <f aca="false">p1!Q59+EO50</f>
        <v>0</v>
      </c>
      <c r="Q50" s="178" t="n">
        <f aca="false">p1!AA59</f>
        <v>0</v>
      </c>
      <c r="R50" s="178" t="n">
        <f aca="false">p1!Y59</f>
        <v>0</v>
      </c>
      <c r="S50" s="178" t="n">
        <f aca="false">p1!Z59+EU50</f>
        <v>0</v>
      </c>
      <c r="T50" s="178" t="n">
        <f aca="false">p1!AC59+FA50</f>
        <v>0</v>
      </c>
      <c r="U50" s="178"/>
      <c r="V50" s="178" t="n">
        <f aca="false">p1!X59+FF50</f>
        <v>0</v>
      </c>
      <c r="W50" s="178"/>
      <c r="X50" s="178"/>
      <c r="Y50" s="178"/>
      <c r="Z50" s="178"/>
      <c r="AA50" s="178"/>
      <c r="AB50" s="178"/>
      <c r="AC50" s="178"/>
      <c r="AD50" s="179"/>
      <c r="AE50" s="210" t="n">
        <f aca="false">SUM(N50:AD50)</f>
        <v>0</v>
      </c>
      <c r="AF50" s="32"/>
      <c r="AG50" s="180"/>
      <c r="AH50" s="18"/>
      <c r="AI50" s="180" t="n">
        <f aca="false">p1!AB59+BQ50</f>
        <v>0</v>
      </c>
      <c r="AJ50" s="32"/>
      <c r="AK50" s="182" t="n">
        <v>38018</v>
      </c>
      <c r="AL50" s="143"/>
      <c r="AM50" s="167" t="n">
        <f aca="false">+B50+C50+D50</f>
        <v>0</v>
      </c>
      <c r="AN50" s="148"/>
      <c r="AO50" s="167" t="n">
        <f aca="false">E50+F50+O50</f>
        <v>0</v>
      </c>
      <c r="AP50" s="148"/>
      <c r="AQ50" s="184" t="n">
        <f aca="false">+G50+H50+N50</f>
        <v>-20.56</v>
      </c>
      <c r="AR50" s="148"/>
      <c r="AS50" s="185" t="n">
        <f aca="false">+I50+J50</f>
        <v>33.94</v>
      </c>
      <c r="AT50" s="148"/>
      <c r="AU50" s="167" t="n">
        <f aca="false">K50+P50</f>
        <v>0</v>
      </c>
      <c r="AV50" s="148"/>
      <c r="AW50" s="167" t="n">
        <f aca="false">AO50+AQ50+AS50+AU50</f>
        <v>13.38</v>
      </c>
      <c r="AX50" s="148"/>
      <c r="AY50" s="0"/>
      <c r="AZ50" s="149"/>
      <c r="BA50" s="169" t="n">
        <f aca="false">Q50+R50+S50</f>
        <v>0</v>
      </c>
      <c r="BB50" s="151"/>
      <c r="BC50" s="169" t="n">
        <f aca="false">T50+U50</f>
        <v>0</v>
      </c>
      <c r="BD50" s="151"/>
      <c r="BE50" s="169" t="n">
        <f aca="false">SUM(V50:Y50)</f>
        <v>0</v>
      </c>
      <c r="BF50" s="151"/>
      <c r="BG50" s="169" t="n">
        <f aca="false">SUM(AB50:AD50)</f>
        <v>0</v>
      </c>
      <c r="BH50" s="170"/>
      <c r="BI50" s="154"/>
      <c r="BJ50" s="56"/>
      <c r="BK50" s="171" t="n">
        <f aca="false">+AE50+L50</f>
        <v>13.38</v>
      </c>
      <c r="BL50" s="207"/>
      <c r="BM50" s="141" t="n">
        <f aca="false">+BM38+BM49</f>
        <v>-225.13</v>
      </c>
      <c r="BN50" s="32"/>
      <c r="BO50" s="32"/>
      <c r="BP50" s="172" t="n">
        <f aca="false">$A50</f>
        <v>38018</v>
      </c>
      <c r="BQ50" s="173" t="n">
        <f aca="false">SUM(BR50:BW50)</f>
        <v>0</v>
      </c>
      <c r="BR50" s="173"/>
      <c r="BS50" s="173"/>
      <c r="BT50" s="173"/>
      <c r="BU50" s="173"/>
      <c r="BV50" s="173"/>
      <c r="BW50" s="173"/>
      <c r="BY50" s="81" t="n">
        <f aca="false">m1!BK52</f>
        <v>0.769786213040064</v>
      </c>
      <c r="BZ50" s="174" t="n">
        <f aca="false">CN50+CY50+EU50+FF50+FA50+DD50+DN50+DS50+FP50+FU50+EE50+EJ50+EO50</f>
        <v>0</v>
      </c>
      <c r="CA50" s="175"/>
      <c r="CB50" s="175" t="n">
        <f aca="false">IF(CB$2&lt;=$A50,IF(CB$3&gt;=$A50,(CB$4),0),0)*($A51-$A50)/10000*$BY50</f>
        <v>0</v>
      </c>
      <c r="CC50" s="0"/>
      <c r="CD50" s="91" t="n">
        <f aca="false">$A50</f>
        <v>38018</v>
      </c>
      <c r="CE50" s="175" t="n">
        <f aca="false">IF(CE$2&lt;=$A50,IF(CE$3&gt;=$A50,(CE$4),0),0)*($A51-$A50)/10000*$BY50</f>
        <v>0</v>
      </c>
      <c r="CF50" s="175" t="n">
        <f aca="false">IF(CF$2&lt;=$A50,IF(CF$3&gt;=$A50,(CF$4),0),0)*($A51-$A50)/10000*$BY50</f>
        <v>0</v>
      </c>
      <c r="CG50" s="175" t="n">
        <f aca="false">IF(CG$2&lt;=$A50,IF(CG$3&gt;=$A50,(CG$4),0),0)*($A51-$A50)/10000*$BY50</f>
        <v>0</v>
      </c>
      <c r="CH50" s="175" t="n">
        <f aca="false">IF(CH$2&lt;=$A50,IF(CH$3&gt;=$A50,(CH$4),0),0)*($A51-$A50)/10000*$BY50</f>
        <v>0</v>
      </c>
      <c r="CI50" s="175" t="n">
        <f aca="false">IF(CI$2&lt;=$A50,IF(CI$3&gt;=$A50,(CI$4),0),0)*($A51-$A50)/10000*$BY50</f>
        <v>0</v>
      </c>
      <c r="CJ50" s="175" t="n">
        <f aca="false">IF(CJ$2&lt;=$A50,IF(CJ$3&gt;=$A50,(CJ$4),0),0)*($A51-$A50)/10000*$BY50</f>
        <v>0</v>
      </c>
      <c r="CK50" s="175" t="n">
        <f aca="false">IF(CK$2&lt;=$A50,IF(CK$3&gt;=$A50,(CK$4),0),0)*($A51-$A50)/10000*$BY50</f>
        <v>0</v>
      </c>
      <c r="CL50" s="175" t="n">
        <f aca="false">IF(CL$2&lt;=$A50,IF(CL$3&gt;=$A50,(CL$4),0),0)*($A51-$A50)/10000*$BY50</f>
        <v>0</v>
      </c>
      <c r="CM50" s="175" t="n">
        <f aca="false">IF(CM$2&lt;=$A50,IF(CM$3&gt;=$A50,(CM$4),0),0)*($A51-$A50)/10000*$BY50</f>
        <v>0</v>
      </c>
      <c r="CN50" s="175" t="n">
        <f aca="false">SUM(CE50:CM50)</f>
        <v>0</v>
      </c>
      <c r="CO50" s="0"/>
      <c r="CP50" s="91" t="n">
        <f aca="false">$A50</f>
        <v>38018</v>
      </c>
      <c r="CQ50" s="175" t="n">
        <f aca="false">IF(CQ$2&lt;=$A50,IF(CQ$3&gt;=$A50,(CQ$4),0),0)*($A51-$A50)/10000*$BY50</f>
        <v>0</v>
      </c>
      <c r="CR50" s="175" t="n">
        <f aca="false">IF(CR$2&lt;=$A50,IF(CR$3&gt;=$A50,(CR$4),0),0)*($A51-$A50)/10000*$BY50</f>
        <v>0</v>
      </c>
      <c r="CS50" s="175" t="n">
        <f aca="false">IF(CS$2&lt;=$A50,IF(CS$3&gt;=$A50,(CS$4),0),0)*($A51-$A50)/10000*$BY50</f>
        <v>0</v>
      </c>
      <c r="CT50" s="175" t="n">
        <f aca="false">IF(CT$2&lt;=$A50,IF(CT$3&gt;=$A50,(CT$4),0),0)*($A51-$A50)/10000*$BY50</f>
        <v>0</v>
      </c>
      <c r="CU50" s="175" t="n">
        <f aca="false">IF(CU$2&lt;=$A50,IF(CU$3&gt;=$A50,(CU$4),0),0)*($A51-$A50)/10000*$BY50</f>
        <v>0</v>
      </c>
      <c r="CV50" s="175" t="n">
        <f aca="false">IF(CV$2&lt;=$A50,IF(CV$3&gt;=$A50,(CV$4),0),0)*($A51-$A50)/10000*$BY50</f>
        <v>0</v>
      </c>
      <c r="CW50" s="175" t="n">
        <f aca="false">IF(CW$2&lt;=$A50,IF(CW$3&gt;=$A50,(CW$4),0),0)*($A51-$A50)/10000*$BY50</f>
        <v>0</v>
      </c>
      <c r="CX50" s="175" t="n">
        <f aca="false">IF(CX$2&lt;=$A50,IF(CX$3&gt;=$A50,(CX$4),0),0)*($A51-$A50)/10000*$BY50</f>
        <v>0</v>
      </c>
      <c r="CY50" s="175" t="n">
        <f aca="false">SUM(CQ50:CX50)</f>
        <v>0</v>
      </c>
      <c r="DA50" s="91" t="n">
        <f aca="false">$A50</f>
        <v>38018</v>
      </c>
      <c r="DB50" s="175" t="n">
        <f aca="false">IF(DB$2&lt;=$A50,IF(DB$3&gt;=$A50,(DB$4),0),0)*($A51-$A50)/10000*$BY50</f>
        <v>0</v>
      </c>
      <c r="DC50" s="175" t="n">
        <f aca="false">IF(DC$2&lt;=$A50,IF(DC$3&gt;=$A50,(DC$4),0),0)*($A51-$A50)/10000*$BY50</f>
        <v>0</v>
      </c>
      <c r="DD50" s="175" t="n">
        <f aca="false">SUM(DB50:DC50)</f>
        <v>0</v>
      </c>
      <c r="DE50" s="0"/>
      <c r="DF50" s="91" t="n">
        <f aca="false">$A50</f>
        <v>38018</v>
      </c>
      <c r="DG50" s="175" t="n">
        <f aca="false">IF(DG$2&lt;=$A50,IF(DG$3&gt;=$A50,(DG$4),0),0)*($A51-$A50)/10000*$BY50</f>
        <v>0</v>
      </c>
      <c r="DH50" s="175" t="n">
        <f aca="false">IF(DH$2&lt;=$A50,IF(DH$3&gt;=$A50,(DH$4),0),0)*($A51-$A50)/10000*$BY50</f>
        <v>0</v>
      </c>
      <c r="DI50" s="175" t="n">
        <f aca="false">SUM(DG50:DH50)</f>
        <v>0</v>
      </c>
      <c r="DK50" s="91" t="n">
        <f aca="false">$A50</f>
        <v>38018</v>
      </c>
      <c r="DL50" s="175" t="n">
        <f aca="false">IF(DL$2&lt;=$A50,IF(DL$3&gt;=$A50,(DL$4),0),0)*($A51-$A50)/10000*$BY50</f>
        <v>0</v>
      </c>
      <c r="DM50" s="175" t="n">
        <f aca="false">IF(DM$2&lt;=$A50,IF(DM$3&gt;=$A50,(DM$4),0),0)*($A51-$A50)/10000*$BY50</f>
        <v>0</v>
      </c>
      <c r="DN50" s="175" t="n">
        <f aca="false">SUM(DL50:DM50)</f>
        <v>0</v>
      </c>
      <c r="DO50" s="0"/>
      <c r="DP50" s="91" t="n">
        <f aca="false">$A50</f>
        <v>38018</v>
      </c>
      <c r="DQ50" s="175" t="n">
        <f aca="false">IF(DQ$2&lt;=$A50,IF(DQ$3&gt;=$A50,(DQ$4),0),0)*($A51-$A50)/10000*$BY50</f>
        <v>0</v>
      </c>
      <c r="DR50" s="175" t="n">
        <f aca="false">IF(DR$2&lt;=$A50,IF(DR$3&gt;=$A50,(DR$4),0),0)*($A51-$A50)/10000*$BY50</f>
        <v>0</v>
      </c>
      <c r="DS50" s="175" t="n">
        <f aca="false">SUM(DQ50:DR50)</f>
        <v>0</v>
      </c>
      <c r="DT50" s="175"/>
      <c r="DU50" s="91" t="n">
        <f aca="false">$A50</f>
        <v>38018</v>
      </c>
      <c r="DV50" s="175" t="n">
        <f aca="false">IF(DV$2&lt;=$A50,IF(DV$3&gt;=$A50,(DV$4),0),0)*($A51-$A50)/10000*$BY50</f>
        <v>0</v>
      </c>
      <c r="DW50" s="175" t="n">
        <f aca="false">IF(DW$2&lt;=$A50,IF(DW$3&gt;=$A50,(DW$4),0),0)*($A51-$A50)/10000*$BY50</f>
        <v>0</v>
      </c>
      <c r="DX50" s="175" t="n">
        <f aca="false">SUM(DV50:DW50)</f>
        <v>0</v>
      </c>
      <c r="DY50" s="175"/>
      <c r="DZ50" s="91" t="n">
        <f aca="false">$A50</f>
        <v>38018</v>
      </c>
      <c r="EA50" s="175" t="n">
        <f aca="false">IF(EA$2&lt;=$A50,IF(EA$3&gt;=$A50,(EA$4),0),0)*($A51-$A50)/10000*$BY50</f>
        <v>0</v>
      </c>
      <c r="EB50" s="175" t="n">
        <f aca="false">IF(EB$2&lt;=$A50,IF(EB$3&gt;=$A50,(EB$4),0),0)*($A51-$A50)/10000*$BY50</f>
        <v>0</v>
      </c>
      <c r="EC50" s="175" t="n">
        <f aca="false">IF(EC$2&lt;=$A50,IF(EC$3&gt;=$A50,(EC$4),0),0)*($A51-$A50)/10000*$BY50</f>
        <v>0</v>
      </c>
      <c r="ED50" s="175" t="n">
        <f aca="false">IF(ED$2&lt;=$A50,IF(ED$3&gt;=$A50,(ED$4),0),0)*($A51-$A50)/10000*$BY50</f>
        <v>0</v>
      </c>
      <c r="EE50" s="175" t="n">
        <f aca="false">SUM(EA50:ED50)</f>
        <v>0</v>
      </c>
      <c r="EF50" s="0"/>
      <c r="EG50" s="91" t="n">
        <f aca="false">$A50</f>
        <v>38018</v>
      </c>
      <c r="EH50" s="175" t="n">
        <f aca="false">IF(EH$2&lt;=$A50,IF(EH$3&gt;=$A50,(EH$4),0),0)*($A51-$A50)/10000*$BY50</f>
        <v>0</v>
      </c>
      <c r="EI50" s="175" t="n">
        <f aca="false">IF(EI$2&lt;=$A50,IF(EI$3&gt;=$A50,(EI$4),0),0)*($A51-$A50)/10000*$BY50</f>
        <v>0</v>
      </c>
      <c r="EJ50" s="175" t="n">
        <f aca="false">SUM(EH50:EI50)</f>
        <v>0</v>
      </c>
      <c r="EK50" s="0"/>
      <c r="EL50" s="91" t="n">
        <f aca="false">$A50</f>
        <v>38018</v>
      </c>
      <c r="EM50" s="175" t="n">
        <f aca="false">IF(EM$2&lt;=$A50,IF(EM$3&gt;=$A50,(EM$4),0),0)*($A51-$A50)/10000*$BY50</f>
        <v>0</v>
      </c>
      <c r="EN50" s="175" t="n">
        <f aca="false">IF(EN$2&lt;=$A50,IF(EN$3&gt;=$A50,(EN$4),0),0)*($A51-$A50)/10000*$BY50</f>
        <v>0</v>
      </c>
      <c r="EO50" s="175" t="n">
        <f aca="false">SUM(EM50:EN50)</f>
        <v>0</v>
      </c>
      <c r="EP50" s="175"/>
      <c r="EQ50" s="91" t="n">
        <f aca="false">$A50</f>
        <v>38018</v>
      </c>
      <c r="ER50" s="175" t="n">
        <f aca="false">IF(ER$2&lt;=$A50,IF(ER$3&gt;=$A50,(ER$4),0),0)*($A51-$A50)/10000*$BY50</f>
        <v>0</v>
      </c>
      <c r="ES50" s="175" t="n">
        <f aca="false">IF(ES$2&lt;=$A50,IF(ES$3&gt;=$A50,(ES$4),0),0)*($A51-$A50)/10000*$BY50</f>
        <v>0</v>
      </c>
      <c r="ET50" s="175" t="n">
        <f aca="false">IF(ET$2&lt;=$A50,IF(ET$3&gt;=$A50,(ET$4),0),0)*($A51-$A50)/10000*$BY50</f>
        <v>0</v>
      </c>
      <c r="EU50" s="175" t="n">
        <f aca="false">SUM(ER50:ET50)</f>
        <v>0</v>
      </c>
      <c r="EV50" s="0"/>
      <c r="EW50" s="91" t="n">
        <f aca="false">$A50</f>
        <v>38018</v>
      </c>
      <c r="EX50" s="175" t="n">
        <f aca="false">IF(EX$2&lt;=$A50,IF(EX$3&gt;=$A50,(EX$4),0),0)*($A51-$A50)/10000*$BY50</f>
        <v>0</v>
      </c>
      <c r="EY50" s="175" t="n">
        <f aca="false">IF(EY$2&lt;=$A50,IF(EY$3&gt;=$A50,(EY$4),0),0)*($A51-$A50)/10000*$BY50</f>
        <v>0</v>
      </c>
      <c r="EZ50" s="175" t="n">
        <f aca="false">IF(EZ$2&lt;=$A50,IF(EZ$3&gt;=$A50,(EZ$4),0),0)*($A51-$A50)/10000*$BY50</f>
        <v>0</v>
      </c>
      <c r="FA50" s="175" t="n">
        <f aca="false">SUM(EX50:EZ50)</f>
        <v>0</v>
      </c>
      <c r="FB50" s="0"/>
      <c r="FC50" s="91" t="n">
        <f aca="false">$A50</f>
        <v>38018</v>
      </c>
      <c r="FD50" s="175" t="n">
        <f aca="false">IF(FD$2&lt;=$A50,IF(FD$3&gt;=$A50,(FD$4),0),0)*($A51-$A50)/10000*$BY50</f>
        <v>0</v>
      </c>
      <c r="FE50" s="175" t="n">
        <f aca="false">IF(FE$2&lt;=$A50,IF(FE$3&gt;=$A50,(FE$4),0),0)*($A51-$A50)/10000*$BY50</f>
        <v>0</v>
      </c>
      <c r="FF50" s="175" t="n">
        <f aca="false">SUM(FD50:FE50)</f>
        <v>0</v>
      </c>
      <c r="FH50" s="91" t="n">
        <f aca="false">$A50</f>
        <v>38018</v>
      </c>
      <c r="FI50" s="175" t="n">
        <f aca="false">IF(FI$2&lt;=$A50,IF(FI$3&gt;=$A50,(FI$4),0),0)*($A51-$A50)/10000*$BY50</f>
        <v>0</v>
      </c>
      <c r="FJ50" s="175" t="n">
        <f aca="false">IF(FJ$2&lt;=$A50,IF(FJ$3&gt;=$A50,(FJ$4),0),0)*($A51-$A50)/10000*$BY50</f>
        <v>0</v>
      </c>
      <c r="FK50" s="175" t="n">
        <f aca="false">SUM(FI50:FJ50)</f>
        <v>0</v>
      </c>
      <c r="FL50" s="0"/>
      <c r="FM50" s="91" t="n">
        <f aca="false">$A50</f>
        <v>38018</v>
      </c>
      <c r="FN50" s="175" t="n">
        <f aca="false">IF(FN$2&lt;=$A50,IF(FN$3&gt;=$A50,(FN$4),0),0)*($A51-$A50)/10000*$BY50</f>
        <v>0</v>
      </c>
      <c r="FO50" s="175" t="n">
        <f aca="false">IF(FO$2&lt;=$A50,IF(FO$3&gt;=$A50,(FO$4),0),0)*($A51-$A50)/10000*$BY50</f>
        <v>0</v>
      </c>
      <c r="FP50" s="175" t="n">
        <f aca="false">SUM(FN50:FO50)</f>
        <v>0</v>
      </c>
      <c r="FQ50" s="0"/>
      <c r="FR50" s="91" t="n">
        <f aca="false">$A50</f>
        <v>38018</v>
      </c>
      <c r="FS50" s="175" t="n">
        <f aca="false">IF(FS$2&lt;=$A50,IF(FS$3&gt;=$A50,(FS$4),0),0)*($A51-$A50)/10000*$BY50</f>
        <v>0</v>
      </c>
      <c r="FT50" s="175" t="n">
        <f aca="false">IF(FT$2&lt;=$A50,IF(FT$3&gt;=$A50,(FT$4),0),0)*($A51-$A50)/10000*$BY50</f>
        <v>0</v>
      </c>
      <c r="FU50" s="175" t="n">
        <f aca="false">SUM(FS50:FT50)</f>
        <v>0</v>
      </c>
      <c r="FV50" s="0"/>
      <c r="FW50" s="91" t="n">
        <f aca="false">$A50</f>
        <v>38018</v>
      </c>
      <c r="FX50" s="175" t="n">
        <f aca="false">IF(FX$2&lt;=$A50,IF(FX$3&gt;=$A50,(FX$4),0),0)*($A51-$A50)/10000*$BY50</f>
        <v>0</v>
      </c>
      <c r="FY50" s="175" t="n">
        <f aca="false">IF(FY$2&lt;=$A50,IF(FY$3&gt;=$A50,(FY$4),0),0)*($A51-$A50)/10000*$BY50</f>
        <v>0</v>
      </c>
      <c r="FZ50" s="175" t="n">
        <f aca="false">SUM(FX50:FY50)</f>
        <v>0</v>
      </c>
      <c r="GB50" s="91" t="n">
        <f aca="false">$A50</f>
        <v>38018</v>
      </c>
      <c r="GC50" s="175" t="n">
        <f aca="false">IF(GC$2&lt;=$A50,IF(GC$3&gt;=$A50,(GC$4),0),0)*($A51-$A50)/10000*$BY50</f>
        <v>0</v>
      </c>
      <c r="GD50" s="175" t="n">
        <f aca="false">IF(GD$2&lt;=$A50,IF(GD$3&gt;=$A50,(GD$4),0),0)*($A51-$A50)/10000*$BY50</f>
        <v>0</v>
      </c>
      <c r="GE50" s="175" t="n">
        <f aca="false">SUM(GC50:GD50)</f>
        <v>0</v>
      </c>
      <c r="GG50" s="208"/>
      <c r="GH50" s="209"/>
      <c r="GI50" s="210"/>
      <c r="GK50" s="0"/>
    </row>
    <row r="51" customFormat="false" ht="15" hidden="false" customHeight="true" outlineLevel="0" collapsed="false">
      <c r="A51" s="176" t="n">
        <v>38047</v>
      </c>
      <c r="B51" s="177" t="n">
        <f aca="false">p1!F60</f>
        <v>0</v>
      </c>
      <c r="C51" s="178" t="n">
        <f aca="false">+p1!C60</f>
        <v>0</v>
      </c>
      <c r="D51" s="179" t="n">
        <f aca="false">+p1!G60</f>
        <v>0</v>
      </c>
      <c r="E51" s="177" t="n">
        <f aca="false">p1!L60+DX51</f>
        <v>0</v>
      </c>
      <c r="F51" s="178" t="n">
        <f aca="false">p1!E60+CN51</f>
        <v>0</v>
      </c>
      <c r="G51" s="178" t="n">
        <f aca="false">p1!I60+p1!K60+CY51</f>
        <v>-21.85</v>
      </c>
      <c r="H51" s="178" t="n">
        <f aca="false">p1!D60+DN51</f>
        <v>0</v>
      </c>
      <c r="I51" s="178" t="n">
        <f aca="false">p1!J60+p1!AH60+DD51</f>
        <v>24.18</v>
      </c>
      <c r="J51" s="178" t="n">
        <f aca="false">p1!N60+DG51</f>
        <v>11.89</v>
      </c>
      <c r="K51" s="178" t="n">
        <f aca="false">p1!M60+p1!H60+DS51</f>
        <v>0</v>
      </c>
      <c r="L51" s="180" t="n">
        <f aca="false">SUM(E51:K51)</f>
        <v>14.22</v>
      </c>
      <c r="M51" s="32"/>
      <c r="N51" s="177" t="n">
        <f aca="false">p1!P60+EJ51</f>
        <v>0</v>
      </c>
      <c r="O51" s="178" t="n">
        <f aca="false">p1!O60+EE51</f>
        <v>0</v>
      </c>
      <c r="P51" s="178" t="n">
        <f aca="false">p1!Q60+EO51</f>
        <v>0</v>
      </c>
      <c r="Q51" s="178" t="n">
        <f aca="false">p1!AA60</f>
        <v>0</v>
      </c>
      <c r="R51" s="178" t="n">
        <f aca="false">p1!Y60</f>
        <v>0</v>
      </c>
      <c r="S51" s="178" t="n">
        <f aca="false">p1!Z60+EU51</f>
        <v>0</v>
      </c>
      <c r="T51" s="178" t="n">
        <f aca="false">p1!AC60+FA51</f>
        <v>0</v>
      </c>
      <c r="U51" s="178"/>
      <c r="V51" s="178" t="n">
        <f aca="false">p1!X60+FF51</f>
        <v>0</v>
      </c>
      <c r="W51" s="178"/>
      <c r="X51" s="178"/>
      <c r="Y51" s="178"/>
      <c r="Z51" s="178"/>
      <c r="AA51" s="178"/>
      <c r="AB51" s="178"/>
      <c r="AC51" s="178"/>
      <c r="AD51" s="179"/>
      <c r="AE51" s="210" t="n">
        <f aca="false">SUM(N51:AD51)</f>
        <v>0</v>
      </c>
      <c r="AF51" s="32"/>
      <c r="AG51" s="180"/>
      <c r="AH51" s="18"/>
      <c r="AI51" s="180" t="n">
        <f aca="false">p1!AB60+BQ51</f>
        <v>0</v>
      </c>
      <c r="AJ51" s="32"/>
      <c r="AK51" s="182" t="n">
        <v>38047</v>
      </c>
      <c r="AL51" s="143"/>
      <c r="AM51" s="167" t="n">
        <f aca="false">+B51+C51+D51</f>
        <v>0</v>
      </c>
      <c r="AN51" s="148"/>
      <c r="AO51" s="167" t="n">
        <f aca="false">E51+F51+O51</f>
        <v>0</v>
      </c>
      <c r="AP51" s="148"/>
      <c r="AQ51" s="184" t="n">
        <f aca="false">+G51+H51+N51</f>
        <v>-21.85</v>
      </c>
      <c r="AR51" s="148"/>
      <c r="AS51" s="185" t="n">
        <f aca="false">+I51+J51</f>
        <v>36.07</v>
      </c>
      <c r="AT51" s="148"/>
      <c r="AU51" s="167" t="n">
        <f aca="false">K51+P51</f>
        <v>0</v>
      </c>
      <c r="AV51" s="148"/>
      <c r="AW51" s="167" t="n">
        <f aca="false">AO51+AQ51+AS51+AU51</f>
        <v>14.22</v>
      </c>
      <c r="AX51" s="148"/>
      <c r="AY51" s="0"/>
      <c r="AZ51" s="149"/>
      <c r="BA51" s="169" t="n">
        <f aca="false">Q51+R51+S51</f>
        <v>0</v>
      </c>
      <c r="BB51" s="151"/>
      <c r="BC51" s="169" t="n">
        <f aca="false">T51+U51</f>
        <v>0</v>
      </c>
      <c r="BD51" s="151"/>
      <c r="BE51" s="169" t="n">
        <f aca="false">SUM(V51:Y51)</f>
        <v>0</v>
      </c>
      <c r="BF51" s="151"/>
      <c r="BG51" s="169" t="n">
        <f aca="false">SUM(AB51:AD51)</f>
        <v>0</v>
      </c>
      <c r="BH51" s="170"/>
      <c r="BI51" s="154"/>
      <c r="BJ51" s="56"/>
      <c r="BK51" s="171" t="n">
        <f aca="false">+AE51+L51</f>
        <v>14.22</v>
      </c>
      <c r="BL51" s="207"/>
      <c r="BM51" s="32"/>
      <c r="BN51" s="32"/>
      <c r="BO51" s="32"/>
      <c r="BP51" s="172" t="n">
        <f aca="false">$A51</f>
        <v>38047</v>
      </c>
      <c r="BQ51" s="173" t="n">
        <f aca="false">SUM(BR51:BW51)</f>
        <v>0</v>
      </c>
      <c r="BR51" s="173"/>
      <c r="BS51" s="173"/>
      <c r="BT51" s="173"/>
      <c r="BU51" s="173"/>
      <c r="BV51" s="173"/>
      <c r="BW51" s="173"/>
      <c r="BY51" s="81" t="n">
        <f aca="false">m1!BK53</f>
        <v>0.765405822389506</v>
      </c>
      <c r="BZ51" s="174" t="n">
        <f aca="false">CN51+CY51+EU51+FF51+FA51+DD51+DN51+DS51+FP51+FU51+EE51+EJ51+EO51</f>
        <v>0</v>
      </c>
      <c r="CA51" s="175"/>
      <c r="CB51" s="175" t="n">
        <f aca="false">IF(CB$2&lt;=$A51,IF(CB$3&gt;=$A51,(CB$4),0),0)*($A52-$A51)/10000*$BY51</f>
        <v>0</v>
      </c>
      <c r="CC51" s="0"/>
      <c r="CD51" s="91" t="n">
        <f aca="false">$A51</f>
        <v>38047</v>
      </c>
      <c r="CE51" s="175" t="n">
        <f aca="false">IF(CE$2&lt;=$A51,IF(CE$3&gt;=$A51,(CE$4),0),0)*($A52-$A51)/10000*$BY51</f>
        <v>0</v>
      </c>
      <c r="CF51" s="175" t="n">
        <f aca="false">IF(CF$2&lt;=$A51,IF(CF$3&gt;=$A51,(CF$4),0),0)*($A52-$A51)/10000*$BY51</f>
        <v>0</v>
      </c>
      <c r="CG51" s="175" t="n">
        <f aca="false">IF(CG$2&lt;=$A51,IF(CG$3&gt;=$A51,(CG$4),0),0)*($A52-$A51)/10000*$BY51</f>
        <v>0</v>
      </c>
      <c r="CH51" s="175" t="n">
        <f aca="false">IF(CH$2&lt;=$A51,IF(CH$3&gt;=$A51,(CH$4),0),0)*($A52-$A51)/10000*$BY51</f>
        <v>0</v>
      </c>
      <c r="CI51" s="175" t="n">
        <f aca="false">IF(CI$2&lt;=$A51,IF(CI$3&gt;=$A51,(CI$4),0),0)*($A52-$A51)/10000*$BY51</f>
        <v>0</v>
      </c>
      <c r="CJ51" s="175" t="n">
        <f aca="false">IF(CJ$2&lt;=$A51,IF(CJ$3&gt;=$A51,(CJ$4),0),0)*($A52-$A51)/10000*$BY51</f>
        <v>0</v>
      </c>
      <c r="CK51" s="175" t="n">
        <f aca="false">IF(CK$2&lt;=$A51,IF(CK$3&gt;=$A51,(CK$4),0),0)*($A52-$A51)/10000*$BY51</f>
        <v>0</v>
      </c>
      <c r="CL51" s="175" t="n">
        <f aca="false">IF(CL$2&lt;=$A51,IF(CL$3&gt;=$A51,(CL$4),0),0)*($A52-$A51)/10000*$BY51</f>
        <v>0</v>
      </c>
      <c r="CM51" s="175" t="n">
        <f aca="false">IF(CM$2&lt;=$A51,IF(CM$3&gt;=$A51,(CM$4),0),0)*($A52-$A51)/10000*$BY51</f>
        <v>0</v>
      </c>
      <c r="CN51" s="175" t="n">
        <f aca="false">SUM(CE51:CM51)</f>
        <v>0</v>
      </c>
      <c r="CO51" s="0"/>
      <c r="CP51" s="91" t="n">
        <f aca="false">$A51</f>
        <v>38047</v>
      </c>
      <c r="CQ51" s="175" t="n">
        <f aca="false">IF(CQ$2&lt;=$A51,IF(CQ$3&gt;=$A51,(CQ$4),0),0)*($A52-$A51)/10000*$BY51</f>
        <v>0</v>
      </c>
      <c r="CR51" s="175" t="n">
        <f aca="false">IF(CR$2&lt;=$A51,IF(CR$3&gt;=$A51,(CR$4),0),0)*($A52-$A51)/10000*$BY51</f>
        <v>0</v>
      </c>
      <c r="CS51" s="175" t="n">
        <f aca="false">IF(CS$2&lt;=$A51,IF(CS$3&gt;=$A51,(CS$4),0),0)*($A52-$A51)/10000*$BY51</f>
        <v>0</v>
      </c>
      <c r="CT51" s="175" t="n">
        <f aca="false">IF(CT$2&lt;=$A51,IF(CT$3&gt;=$A51,(CT$4),0),0)*($A52-$A51)/10000*$BY51</f>
        <v>0</v>
      </c>
      <c r="CU51" s="175" t="n">
        <f aca="false">IF(CU$2&lt;=$A51,IF(CU$3&gt;=$A51,(CU$4),0),0)*($A52-$A51)/10000*$BY51</f>
        <v>0</v>
      </c>
      <c r="CV51" s="175" t="n">
        <f aca="false">IF(CV$2&lt;=$A51,IF(CV$3&gt;=$A51,(CV$4),0),0)*($A52-$A51)/10000*$BY51</f>
        <v>0</v>
      </c>
      <c r="CW51" s="175" t="n">
        <f aca="false">IF(CW$2&lt;=$A51,IF(CW$3&gt;=$A51,(CW$4),0),0)*($A52-$A51)/10000*$BY51</f>
        <v>0</v>
      </c>
      <c r="CX51" s="175" t="n">
        <f aca="false">IF(CX$2&lt;=$A51,IF(CX$3&gt;=$A51,(CX$4),0),0)*($A52-$A51)/10000*$BY51</f>
        <v>0</v>
      </c>
      <c r="CY51" s="175" t="n">
        <f aca="false">SUM(CQ51:CX51)</f>
        <v>0</v>
      </c>
      <c r="DA51" s="91" t="n">
        <f aca="false">$A51</f>
        <v>38047</v>
      </c>
      <c r="DB51" s="175" t="n">
        <f aca="false">IF(DB$2&lt;=$A51,IF(DB$3&gt;=$A51,(DB$4),0),0)*($A52-$A51)/10000*$BY51</f>
        <v>0</v>
      </c>
      <c r="DC51" s="175" t="n">
        <f aca="false">IF(DC$2&lt;=$A51,IF(DC$3&gt;=$A51,(DC$4),0),0)*($A52-$A51)/10000*$BY51</f>
        <v>0</v>
      </c>
      <c r="DD51" s="175" t="n">
        <f aca="false">SUM(DB51:DC51)</f>
        <v>0</v>
      </c>
      <c r="DE51" s="0"/>
      <c r="DF51" s="91" t="n">
        <f aca="false">$A51</f>
        <v>38047</v>
      </c>
      <c r="DG51" s="175" t="n">
        <f aca="false">IF(DG$2&lt;=$A51,IF(DG$3&gt;=$A51,(DG$4),0),0)*($A52-$A51)/10000*$BY51</f>
        <v>0</v>
      </c>
      <c r="DH51" s="175" t="n">
        <f aca="false">IF(DH$2&lt;=$A51,IF(DH$3&gt;=$A51,(DH$4),0),0)*($A52-$A51)/10000*$BY51</f>
        <v>0</v>
      </c>
      <c r="DI51" s="175" t="n">
        <f aca="false">SUM(DG51:DH51)</f>
        <v>0</v>
      </c>
      <c r="DK51" s="91" t="n">
        <f aca="false">$A51</f>
        <v>38047</v>
      </c>
      <c r="DL51" s="175" t="n">
        <f aca="false">IF(DL$2&lt;=$A51,IF(DL$3&gt;=$A51,(DL$4),0),0)*($A52-$A51)/10000*$BY51</f>
        <v>0</v>
      </c>
      <c r="DM51" s="175" t="n">
        <f aca="false">IF(DM$2&lt;=$A51,IF(DM$3&gt;=$A51,(DM$4),0),0)*($A52-$A51)/10000*$BY51</f>
        <v>0</v>
      </c>
      <c r="DN51" s="175" t="n">
        <f aca="false">SUM(DL51:DM51)</f>
        <v>0</v>
      </c>
      <c r="DO51" s="0"/>
      <c r="DP51" s="91" t="n">
        <f aca="false">$A51</f>
        <v>38047</v>
      </c>
      <c r="DQ51" s="175" t="n">
        <f aca="false">IF(DQ$2&lt;=$A51,IF(DQ$3&gt;=$A51,(DQ$4),0),0)*($A52-$A51)/10000*$BY51</f>
        <v>0</v>
      </c>
      <c r="DR51" s="175" t="n">
        <f aca="false">IF(DR$2&lt;=$A51,IF(DR$3&gt;=$A51,(DR$4),0),0)*($A52-$A51)/10000*$BY51</f>
        <v>0</v>
      </c>
      <c r="DS51" s="175" t="n">
        <f aca="false">SUM(DQ51:DR51)</f>
        <v>0</v>
      </c>
      <c r="DT51" s="175"/>
      <c r="DU51" s="91" t="n">
        <f aca="false">$A51</f>
        <v>38047</v>
      </c>
      <c r="DV51" s="175" t="n">
        <f aca="false">IF(DV$2&lt;=$A51,IF(DV$3&gt;=$A51,(DV$4),0),0)*($A52-$A51)/10000*$BY51</f>
        <v>0</v>
      </c>
      <c r="DW51" s="175" t="n">
        <f aca="false">IF(DW$2&lt;=$A51,IF(DW$3&gt;=$A51,(DW$4),0),0)*($A52-$A51)/10000*$BY51</f>
        <v>0</v>
      </c>
      <c r="DX51" s="175" t="n">
        <f aca="false">SUM(DV51:DW51)</f>
        <v>0</v>
      </c>
      <c r="DY51" s="175"/>
      <c r="DZ51" s="91" t="n">
        <f aca="false">$A51</f>
        <v>38047</v>
      </c>
      <c r="EA51" s="175" t="n">
        <f aca="false">IF(EA$2&lt;=$A51,IF(EA$3&gt;=$A51,(EA$4),0),0)*($A52-$A51)/10000*$BY51</f>
        <v>0</v>
      </c>
      <c r="EB51" s="175" t="n">
        <f aca="false">IF(EB$2&lt;=$A51,IF(EB$3&gt;=$A51,(EB$4),0),0)*($A52-$A51)/10000*$BY51</f>
        <v>0</v>
      </c>
      <c r="EC51" s="175" t="n">
        <f aca="false">IF(EC$2&lt;=$A51,IF(EC$3&gt;=$A51,(EC$4),0),0)*($A52-$A51)/10000*$BY51</f>
        <v>0</v>
      </c>
      <c r="ED51" s="175" t="n">
        <f aca="false">IF(ED$2&lt;=$A51,IF(ED$3&gt;=$A51,(ED$4),0),0)*($A52-$A51)/10000*$BY51</f>
        <v>0</v>
      </c>
      <c r="EE51" s="175" t="n">
        <f aca="false">SUM(EA51:ED51)</f>
        <v>0</v>
      </c>
      <c r="EF51" s="0"/>
      <c r="EG51" s="91" t="n">
        <f aca="false">$A51</f>
        <v>38047</v>
      </c>
      <c r="EH51" s="175" t="n">
        <f aca="false">IF(EH$2&lt;=$A51,IF(EH$3&gt;=$A51,(EH$4),0),0)*($A52-$A51)/10000*$BY51</f>
        <v>0</v>
      </c>
      <c r="EI51" s="175" t="n">
        <f aca="false">IF(EI$2&lt;=$A51,IF(EI$3&gt;=$A51,(EI$4),0),0)*($A52-$A51)/10000*$BY51</f>
        <v>0</v>
      </c>
      <c r="EJ51" s="175" t="n">
        <f aca="false">SUM(EH51:EI51)</f>
        <v>0</v>
      </c>
      <c r="EK51" s="0"/>
      <c r="EL51" s="91" t="n">
        <f aca="false">$A51</f>
        <v>38047</v>
      </c>
      <c r="EM51" s="175" t="n">
        <f aca="false">IF(EM$2&lt;=$A51,IF(EM$3&gt;=$A51,(EM$4),0),0)*($A52-$A51)/10000*$BY51</f>
        <v>0</v>
      </c>
      <c r="EN51" s="175" t="n">
        <f aca="false">IF(EN$2&lt;=$A51,IF(EN$3&gt;=$A51,(EN$4),0),0)*($A52-$A51)/10000*$BY51</f>
        <v>0</v>
      </c>
      <c r="EO51" s="175" t="n">
        <f aca="false">SUM(EM51:EN51)</f>
        <v>0</v>
      </c>
      <c r="EP51" s="175"/>
      <c r="EQ51" s="91" t="n">
        <f aca="false">$A51</f>
        <v>38047</v>
      </c>
      <c r="ER51" s="175" t="n">
        <f aca="false">IF(ER$2&lt;=$A51,IF(ER$3&gt;=$A51,(ER$4),0),0)*($A52-$A51)/10000*$BY51</f>
        <v>0</v>
      </c>
      <c r="ES51" s="175" t="n">
        <f aca="false">IF(ES$2&lt;=$A51,IF(ES$3&gt;=$A51,(ES$4),0),0)*($A52-$A51)/10000*$BY51</f>
        <v>0</v>
      </c>
      <c r="ET51" s="175" t="n">
        <f aca="false">IF(ET$2&lt;=$A51,IF(ET$3&gt;=$A51,(ET$4),0),0)*($A52-$A51)/10000*$BY51</f>
        <v>0</v>
      </c>
      <c r="EU51" s="175" t="n">
        <f aca="false">SUM(ER51:ET51)</f>
        <v>0</v>
      </c>
      <c r="EV51" s="0"/>
      <c r="EW51" s="91" t="n">
        <f aca="false">$A51</f>
        <v>38047</v>
      </c>
      <c r="EX51" s="175" t="n">
        <f aca="false">IF(EX$2&lt;=$A51,IF(EX$3&gt;=$A51,(EX$4),0),0)*($A52-$A51)/10000*$BY51</f>
        <v>0</v>
      </c>
      <c r="EY51" s="175" t="n">
        <f aca="false">IF(EY$2&lt;=$A51,IF(EY$3&gt;=$A51,(EY$4),0),0)*($A52-$A51)/10000*$BY51</f>
        <v>0</v>
      </c>
      <c r="EZ51" s="175" t="n">
        <f aca="false">IF(EZ$2&lt;=$A51,IF(EZ$3&gt;=$A51,(EZ$4),0),0)*($A52-$A51)/10000*$BY51</f>
        <v>0</v>
      </c>
      <c r="FA51" s="175" t="n">
        <f aca="false">SUM(EX51:EZ51)</f>
        <v>0</v>
      </c>
      <c r="FB51" s="0"/>
      <c r="FC51" s="91" t="n">
        <f aca="false">$A51</f>
        <v>38047</v>
      </c>
      <c r="FD51" s="175" t="n">
        <f aca="false">IF(FD$2&lt;=$A51,IF(FD$3&gt;=$A51,(FD$4),0),0)*($A52-$A51)/10000*$BY51</f>
        <v>0</v>
      </c>
      <c r="FE51" s="175" t="n">
        <f aca="false">IF(FE$2&lt;=$A51,IF(FE$3&gt;=$A51,(FE$4),0),0)*($A52-$A51)/10000*$BY51</f>
        <v>0</v>
      </c>
      <c r="FF51" s="175" t="n">
        <f aca="false">SUM(FD51:FE51)</f>
        <v>0</v>
      </c>
      <c r="FH51" s="91" t="n">
        <f aca="false">$A51</f>
        <v>38047</v>
      </c>
      <c r="FI51" s="175" t="n">
        <f aca="false">IF(FI$2&lt;=$A51,IF(FI$3&gt;=$A51,(FI$4),0),0)*($A52-$A51)/10000*$BY51</f>
        <v>0</v>
      </c>
      <c r="FJ51" s="175" t="n">
        <f aca="false">IF(FJ$2&lt;=$A51,IF(FJ$3&gt;=$A51,(FJ$4),0),0)*($A52-$A51)/10000*$BY51</f>
        <v>0</v>
      </c>
      <c r="FK51" s="175" t="n">
        <f aca="false">SUM(FI51:FJ51)</f>
        <v>0</v>
      </c>
      <c r="FL51" s="0"/>
      <c r="FM51" s="91" t="n">
        <f aca="false">$A51</f>
        <v>38047</v>
      </c>
      <c r="FN51" s="175" t="n">
        <f aca="false">IF(FN$2&lt;=$A51,IF(FN$3&gt;=$A51,(FN$4),0),0)*($A52-$A51)/10000*$BY51</f>
        <v>0</v>
      </c>
      <c r="FO51" s="175" t="n">
        <f aca="false">IF(FO$2&lt;=$A51,IF(FO$3&gt;=$A51,(FO$4),0),0)*($A52-$A51)/10000*$BY51</f>
        <v>0</v>
      </c>
      <c r="FP51" s="175" t="n">
        <f aca="false">SUM(FN51:FO51)</f>
        <v>0</v>
      </c>
      <c r="FQ51" s="0"/>
      <c r="FR51" s="91" t="n">
        <f aca="false">$A51</f>
        <v>38047</v>
      </c>
      <c r="FS51" s="175" t="n">
        <f aca="false">IF(FS$2&lt;=$A51,IF(FS$3&gt;=$A51,(FS$4),0),0)*($A52-$A51)/10000*$BY51</f>
        <v>0</v>
      </c>
      <c r="FT51" s="175" t="n">
        <f aca="false">IF(FT$2&lt;=$A51,IF(FT$3&gt;=$A51,(FT$4),0),0)*($A52-$A51)/10000*$BY51</f>
        <v>0</v>
      </c>
      <c r="FU51" s="175" t="n">
        <f aca="false">SUM(FS51:FT51)</f>
        <v>0</v>
      </c>
      <c r="FV51" s="0"/>
      <c r="FW51" s="91" t="n">
        <f aca="false">$A51</f>
        <v>38047</v>
      </c>
      <c r="FX51" s="175" t="n">
        <f aca="false">IF(FX$2&lt;=$A51,IF(FX$3&gt;=$A51,(FX$4),0),0)*($A52-$A51)/10000*$BY51</f>
        <v>0</v>
      </c>
      <c r="FY51" s="175" t="n">
        <f aca="false">IF(FY$2&lt;=$A51,IF(FY$3&gt;=$A51,(FY$4),0),0)*($A52-$A51)/10000*$BY51</f>
        <v>0</v>
      </c>
      <c r="FZ51" s="175" t="n">
        <f aca="false">SUM(FX51:FY51)</f>
        <v>0</v>
      </c>
      <c r="GB51" s="91" t="n">
        <f aca="false">$A51</f>
        <v>38047</v>
      </c>
      <c r="GC51" s="175" t="n">
        <f aca="false">IF(GC$2&lt;=$A51,IF(GC$3&gt;=$A51,(GC$4),0),0)*($A52-$A51)/10000*$BY51</f>
        <v>0</v>
      </c>
      <c r="GD51" s="175" t="n">
        <f aca="false">IF(GD$2&lt;=$A51,IF(GD$3&gt;=$A51,(GD$4),0),0)*($A52-$A51)/10000*$BY51</f>
        <v>0</v>
      </c>
      <c r="GE51" s="175" t="n">
        <f aca="false">SUM(GC51:GD51)</f>
        <v>0</v>
      </c>
      <c r="GG51" s="208"/>
      <c r="GH51" s="209"/>
      <c r="GI51" s="210"/>
      <c r="GK51" s="0"/>
    </row>
    <row r="52" customFormat="false" ht="15" hidden="false" customHeight="true" outlineLevel="0" collapsed="false">
      <c r="A52" s="176" t="n">
        <v>38078</v>
      </c>
      <c r="B52" s="177" t="n">
        <f aca="false">p1!F61</f>
        <v>0</v>
      </c>
      <c r="C52" s="178" t="n">
        <f aca="false">+p1!C61</f>
        <v>0</v>
      </c>
      <c r="D52" s="179" t="n">
        <f aca="false">+p1!G61</f>
        <v>0</v>
      </c>
      <c r="E52" s="177" t="n">
        <f aca="false">p1!L61+DX52</f>
        <v>0</v>
      </c>
      <c r="F52" s="178" t="n">
        <f aca="false">p1!E61+CN52</f>
        <v>0</v>
      </c>
      <c r="G52" s="178" t="n">
        <f aca="false">p1!I61+p1!K61+CY52</f>
        <v>0</v>
      </c>
      <c r="H52" s="178" t="n">
        <f aca="false">p1!D61+DN52</f>
        <v>0</v>
      </c>
      <c r="I52" s="178" t="n">
        <f aca="false">p1!J61+p1!AH61+DD52</f>
        <v>2.24</v>
      </c>
      <c r="J52" s="178" t="n">
        <f aca="false">p1!N61+DG52</f>
        <v>11.44</v>
      </c>
      <c r="K52" s="178" t="n">
        <f aca="false">p1!M61+p1!H61+DS52</f>
        <v>0</v>
      </c>
      <c r="L52" s="180" t="n">
        <f aca="false">SUM(E52:K52)</f>
        <v>13.68</v>
      </c>
      <c r="M52" s="32"/>
      <c r="N52" s="177" t="n">
        <f aca="false">p1!P61+EJ52</f>
        <v>0</v>
      </c>
      <c r="O52" s="178" t="n">
        <f aca="false">p1!O61+EE52</f>
        <v>0</v>
      </c>
      <c r="P52" s="178" t="n">
        <f aca="false">p1!Q61+EO52</f>
        <v>0</v>
      </c>
      <c r="Q52" s="178" t="n">
        <f aca="false">p1!AA61</f>
        <v>0</v>
      </c>
      <c r="R52" s="178" t="n">
        <f aca="false">p1!Y61</f>
        <v>0</v>
      </c>
      <c r="S52" s="178" t="n">
        <f aca="false">p1!Z61+EU52</f>
        <v>0</v>
      </c>
      <c r="T52" s="178" t="n">
        <f aca="false">p1!AC61+FA52</f>
        <v>0</v>
      </c>
      <c r="U52" s="178"/>
      <c r="V52" s="178" t="n">
        <f aca="false">p1!X61+FF52</f>
        <v>0</v>
      </c>
      <c r="W52" s="178"/>
      <c r="X52" s="178"/>
      <c r="Y52" s="178"/>
      <c r="Z52" s="178"/>
      <c r="AA52" s="178"/>
      <c r="AB52" s="178"/>
      <c r="AC52" s="178"/>
      <c r="AD52" s="179"/>
      <c r="AE52" s="210" t="n">
        <f aca="false">SUM(N52:AD52)</f>
        <v>0</v>
      </c>
      <c r="AF52" s="32"/>
      <c r="AG52" s="180"/>
      <c r="AH52" s="18"/>
      <c r="AI52" s="180" t="n">
        <f aca="false">p1!AB61+BQ52</f>
        <v>0</v>
      </c>
      <c r="AJ52" s="32"/>
      <c r="AK52" s="182" t="n">
        <v>38078</v>
      </c>
      <c r="AL52" s="143"/>
      <c r="AM52" s="167" t="n">
        <f aca="false">+B52+C52+D52</f>
        <v>0</v>
      </c>
      <c r="AN52" s="211" t="n">
        <f aca="false">SUM(AM47:AM58)</f>
        <v>0</v>
      </c>
      <c r="AO52" s="167" t="n">
        <f aca="false">E52+F52+O52</f>
        <v>0</v>
      </c>
      <c r="AP52" s="211" t="n">
        <f aca="false">SUM(AO47:AO58)</f>
        <v>0</v>
      </c>
      <c r="AQ52" s="184" t="n">
        <f aca="false">+G52+H52+N52</f>
        <v>0</v>
      </c>
      <c r="AR52" s="211" t="n">
        <f aca="false">SUM(AQ47:AQ58)</f>
        <v>-108.43</v>
      </c>
      <c r="AS52" s="185" t="n">
        <f aca="false">+I52+J52</f>
        <v>13.68</v>
      </c>
      <c r="AT52" s="211" t="n">
        <f aca="false">SUM(AS47:AS58)</f>
        <v>274.82</v>
      </c>
      <c r="AU52" s="167" t="n">
        <f aca="false">K52+P52</f>
        <v>0</v>
      </c>
      <c r="AV52" s="211" t="n">
        <f aca="false">SUM(AU47:AU58)</f>
        <v>0</v>
      </c>
      <c r="AW52" s="167" t="n">
        <f aca="false">AO52+AQ52+AS52+AU52</f>
        <v>13.68</v>
      </c>
      <c r="AX52" s="211" t="n">
        <f aca="false">SUM(AW47:AW58)</f>
        <v>166.39</v>
      </c>
      <c r="AY52" s="0"/>
      <c r="AZ52" s="149"/>
      <c r="BA52" s="169" t="n">
        <f aca="false">Q52+R52+S52</f>
        <v>0</v>
      </c>
      <c r="BB52" s="225" t="n">
        <f aca="false">SUM(BA47:BA58)</f>
        <v>0</v>
      </c>
      <c r="BC52" s="169" t="n">
        <f aca="false">T52+U52</f>
        <v>0</v>
      </c>
      <c r="BD52" s="227" t="n">
        <f aca="false">SUM(BC47:BC58)</f>
        <v>0</v>
      </c>
      <c r="BE52" s="228" t="n">
        <f aca="false">SUM(V52:Y52)</f>
        <v>0</v>
      </c>
      <c r="BF52" s="187" t="n">
        <f aca="false">SUM(BE47:BE82)</f>
        <v>0</v>
      </c>
      <c r="BG52" s="169" t="n">
        <f aca="false">SUM(AB52:AD52)</f>
        <v>0</v>
      </c>
      <c r="BH52" s="188" t="n">
        <f aca="false">SUM(BG47:BG82)</f>
        <v>0</v>
      </c>
      <c r="BI52" s="154"/>
      <c r="BJ52" s="56"/>
      <c r="BK52" s="171" t="n">
        <f aca="false">+AE52+L52</f>
        <v>13.68</v>
      </c>
      <c r="BL52" s="215" t="n">
        <f aca="false">SUM(BK47:BK58)</f>
        <v>166.39</v>
      </c>
      <c r="BM52" s="32"/>
      <c r="BN52" s="32"/>
      <c r="BO52" s="32"/>
      <c r="BP52" s="172" t="n">
        <f aca="false">$A52</f>
        <v>38078</v>
      </c>
      <c r="BQ52" s="173" t="n">
        <f aca="false">SUM(BR52:BW52)</f>
        <v>0</v>
      </c>
      <c r="BR52" s="173"/>
      <c r="BS52" s="173"/>
      <c r="BT52" s="173"/>
      <c r="BU52" s="173"/>
      <c r="BV52" s="173"/>
      <c r="BW52" s="173"/>
      <c r="BY52" s="81" t="n">
        <f aca="false">m1!BK54</f>
        <v>0.760712908481484</v>
      </c>
      <c r="BZ52" s="174" t="n">
        <f aca="false">CN52+CY52+EU52+FF52+FA52+DD52+DN52+DS52+FP52+FU52+EE52+EJ52+EO52</f>
        <v>0</v>
      </c>
      <c r="CA52" s="175"/>
      <c r="CB52" s="175" t="n">
        <f aca="false">IF(CB$2&lt;=$A52,IF(CB$3&gt;=$A52,(CB$4),0),0)*($A53-$A52)/10000*$BY52</f>
        <v>0</v>
      </c>
      <c r="CC52" s="0"/>
      <c r="CD52" s="91" t="n">
        <f aca="false">$A52</f>
        <v>38078</v>
      </c>
      <c r="CE52" s="175" t="n">
        <f aca="false">IF(CE$2&lt;=$A52,IF(CE$3&gt;=$A52,(CE$4),0),0)*($A53-$A52)/10000*$BY52</f>
        <v>0</v>
      </c>
      <c r="CF52" s="175" t="n">
        <f aca="false">IF(CF$2&lt;=$A52,IF(CF$3&gt;=$A52,(CF$4),0),0)*($A53-$A52)/10000*$BY52</f>
        <v>0</v>
      </c>
      <c r="CG52" s="175" t="n">
        <f aca="false">IF(CG$2&lt;=$A52,IF(CG$3&gt;=$A52,(CG$4),0),0)*($A53-$A52)/10000*$BY52</f>
        <v>0</v>
      </c>
      <c r="CH52" s="175" t="n">
        <f aca="false">IF(CH$2&lt;=$A52,IF(CH$3&gt;=$A52,(CH$4),0),0)*($A53-$A52)/10000*$BY52</f>
        <v>0</v>
      </c>
      <c r="CI52" s="175" t="n">
        <f aca="false">IF(CI$2&lt;=$A52,IF(CI$3&gt;=$A52,(CI$4),0),0)*($A53-$A52)/10000*$BY52</f>
        <v>0</v>
      </c>
      <c r="CJ52" s="175" t="n">
        <f aca="false">IF(CJ$2&lt;=$A52,IF(CJ$3&gt;=$A52,(CJ$4),0),0)*($A53-$A52)/10000*$BY52</f>
        <v>0</v>
      </c>
      <c r="CK52" s="175" t="n">
        <f aca="false">IF(CK$2&lt;=$A52,IF(CK$3&gt;=$A52,(CK$4),0),0)*($A53-$A52)/10000*$BY52</f>
        <v>0</v>
      </c>
      <c r="CL52" s="175" t="n">
        <f aca="false">IF(CL$2&lt;=$A52,IF(CL$3&gt;=$A52,(CL$4),0),0)*($A53-$A52)/10000*$BY52</f>
        <v>0</v>
      </c>
      <c r="CM52" s="175" t="n">
        <f aca="false">IF(CM$2&lt;=$A52,IF(CM$3&gt;=$A52,(CM$4),0),0)*($A53-$A52)/10000*$BY52</f>
        <v>0</v>
      </c>
      <c r="CN52" s="175" t="n">
        <f aca="false">SUM(CE52:CM52)</f>
        <v>0</v>
      </c>
      <c r="CO52" s="0"/>
      <c r="CP52" s="91" t="n">
        <f aca="false">$A52</f>
        <v>38078</v>
      </c>
      <c r="CQ52" s="175" t="n">
        <f aca="false">IF(CQ$2&lt;=$A52,IF(CQ$3&gt;=$A52,(CQ$4),0),0)*($A53-$A52)/10000*$BY52</f>
        <v>0</v>
      </c>
      <c r="CR52" s="175" t="n">
        <f aca="false">IF(CR$2&lt;=$A52,IF(CR$3&gt;=$A52,(CR$4),0),0)*($A53-$A52)/10000*$BY52</f>
        <v>0</v>
      </c>
      <c r="CS52" s="175" t="n">
        <f aca="false">IF(CS$2&lt;=$A52,IF(CS$3&gt;=$A52,(CS$4),0),0)*($A53-$A52)/10000*$BY52</f>
        <v>0</v>
      </c>
      <c r="CT52" s="175" t="n">
        <f aca="false">IF(CT$2&lt;=$A52,IF(CT$3&gt;=$A52,(CT$4),0),0)*($A53-$A52)/10000*$BY52</f>
        <v>0</v>
      </c>
      <c r="CU52" s="175" t="n">
        <f aca="false">IF(CU$2&lt;=$A52,IF(CU$3&gt;=$A52,(CU$4),0),0)*($A53-$A52)/10000*$BY52</f>
        <v>0</v>
      </c>
      <c r="CV52" s="175" t="n">
        <f aca="false">IF(CV$2&lt;=$A52,IF(CV$3&gt;=$A52,(CV$4),0),0)*($A53-$A52)/10000*$BY52</f>
        <v>0</v>
      </c>
      <c r="CW52" s="175" t="n">
        <f aca="false">IF(CW$2&lt;=$A52,IF(CW$3&gt;=$A52,(CW$4),0),0)*($A53-$A52)/10000*$BY52</f>
        <v>0</v>
      </c>
      <c r="CX52" s="175" t="n">
        <f aca="false">IF(CX$2&lt;=$A52,IF(CX$3&gt;=$A52,(CX$4),0),0)*($A53-$A52)/10000*$BY52</f>
        <v>0</v>
      </c>
      <c r="CY52" s="175" t="n">
        <f aca="false">SUM(CQ52:CX52)</f>
        <v>0</v>
      </c>
      <c r="DA52" s="91" t="n">
        <f aca="false">$A52</f>
        <v>38078</v>
      </c>
      <c r="DB52" s="175" t="n">
        <f aca="false">IF(DB$2&lt;=$A52,IF(DB$3&gt;=$A52,(DB$4),0),0)*($A53-$A52)/10000*$BY52</f>
        <v>0</v>
      </c>
      <c r="DC52" s="175" t="n">
        <f aca="false">IF(DC$2&lt;=$A52,IF(DC$3&gt;=$A52,(DC$4),0),0)*($A53-$A52)/10000*$BY52</f>
        <v>0</v>
      </c>
      <c r="DD52" s="175" t="n">
        <f aca="false">SUM(DB52:DC52)</f>
        <v>0</v>
      </c>
      <c r="DE52" s="0"/>
      <c r="DF52" s="91" t="n">
        <f aca="false">$A52</f>
        <v>38078</v>
      </c>
      <c r="DG52" s="175" t="n">
        <f aca="false">IF(DG$2&lt;=$A52,IF(DG$3&gt;=$A52,(DG$4),0),0)*($A53-$A52)/10000*$BY52</f>
        <v>0</v>
      </c>
      <c r="DH52" s="175" t="n">
        <f aca="false">IF(DH$2&lt;=$A52,IF(DH$3&gt;=$A52,(DH$4),0),0)*($A53-$A52)/10000*$BY52</f>
        <v>0</v>
      </c>
      <c r="DI52" s="175" t="n">
        <f aca="false">SUM(DG52:DH52)</f>
        <v>0</v>
      </c>
      <c r="DK52" s="91" t="n">
        <f aca="false">$A52</f>
        <v>38078</v>
      </c>
      <c r="DL52" s="175" t="n">
        <f aca="false">IF(DL$2&lt;=$A52,IF(DL$3&gt;=$A52,(DL$4),0),0)*($A53-$A52)/10000*$BY52</f>
        <v>0</v>
      </c>
      <c r="DM52" s="175" t="n">
        <f aca="false">IF(DM$2&lt;=$A52,IF(DM$3&gt;=$A52,(DM$4),0),0)*($A53-$A52)/10000*$BY52</f>
        <v>0</v>
      </c>
      <c r="DN52" s="175" t="n">
        <f aca="false">SUM(DL52:DM52)</f>
        <v>0</v>
      </c>
      <c r="DO52" s="0"/>
      <c r="DP52" s="91" t="n">
        <f aca="false">$A52</f>
        <v>38078</v>
      </c>
      <c r="DQ52" s="175" t="n">
        <f aca="false">IF(DQ$2&lt;=$A52,IF(DQ$3&gt;=$A52,(DQ$4),0),0)*($A53-$A52)/10000*$BY52</f>
        <v>0</v>
      </c>
      <c r="DR52" s="175" t="n">
        <f aca="false">IF(DR$2&lt;=$A52,IF(DR$3&gt;=$A52,(DR$4),0),0)*($A53-$A52)/10000*$BY52</f>
        <v>0</v>
      </c>
      <c r="DS52" s="175" t="n">
        <f aca="false">SUM(DQ52:DR52)</f>
        <v>0</v>
      </c>
      <c r="DT52" s="175"/>
      <c r="DU52" s="91" t="n">
        <f aca="false">$A52</f>
        <v>38078</v>
      </c>
      <c r="DV52" s="175" t="n">
        <f aca="false">IF(DV$2&lt;=$A52,IF(DV$3&gt;=$A52,(DV$4),0),0)*($A53-$A52)/10000*$BY52</f>
        <v>0</v>
      </c>
      <c r="DW52" s="175" t="n">
        <f aca="false">IF(DW$2&lt;=$A52,IF(DW$3&gt;=$A52,(DW$4),0),0)*($A53-$A52)/10000*$BY52</f>
        <v>0</v>
      </c>
      <c r="DX52" s="175" t="n">
        <f aca="false">SUM(DV52:DW52)</f>
        <v>0</v>
      </c>
      <c r="DY52" s="175"/>
      <c r="DZ52" s="91" t="n">
        <f aca="false">$A52</f>
        <v>38078</v>
      </c>
      <c r="EA52" s="175" t="n">
        <f aca="false">IF(EA$2&lt;=$A52,IF(EA$3&gt;=$A52,(EA$4),0),0)*($A53-$A52)/10000*$BY52</f>
        <v>0</v>
      </c>
      <c r="EB52" s="175" t="n">
        <f aca="false">IF(EB$2&lt;=$A52,IF(EB$3&gt;=$A52,(EB$4),0),0)*($A53-$A52)/10000*$BY52</f>
        <v>0</v>
      </c>
      <c r="EC52" s="175" t="n">
        <f aca="false">IF(EC$2&lt;=$A52,IF(EC$3&gt;=$A52,(EC$4),0),0)*($A53-$A52)/10000*$BY52</f>
        <v>0</v>
      </c>
      <c r="ED52" s="175" t="n">
        <f aca="false">IF(ED$2&lt;=$A52,IF(ED$3&gt;=$A52,(ED$4),0),0)*($A53-$A52)/10000*$BY52</f>
        <v>0</v>
      </c>
      <c r="EE52" s="175" t="n">
        <f aca="false">SUM(EA52:ED52)</f>
        <v>0</v>
      </c>
      <c r="EF52" s="0"/>
      <c r="EG52" s="91" t="n">
        <f aca="false">$A52</f>
        <v>38078</v>
      </c>
      <c r="EH52" s="175" t="n">
        <f aca="false">IF(EH$2&lt;=$A52,IF(EH$3&gt;=$A52,(EH$4),0),0)*($A53-$A52)/10000*$BY52</f>
        <v>0</v>
      </c>
      <c r="EI52" s="175" t="n">
        <f aca="false">IF(EI$2&lt;=$A52,IF(EI$3&gt;=$A52,(EI$4),0),0)*($A53-$A52)/10000*$BY52</f>
        <v>0</v>
      </c>
      <c r="EJ52" s="175" t="n">
        <f aca="false">SUM(EH52:EI52)</f>
        <v>0</v>
      </c>
      <c r="EK52" s="0"/>
      <c r="EL52" s="91" t="n">
        <f aca="false">$A52</f>
        <v>38078</v>
      </c>
      <c r="EM52" s="175" t="n">
        <f aca="false">IF(EM$2&lt;=$A52,IF(EM$3&gt;=$A52,(EM$4),0),0)*($A53-$A52)/10000*$BY52</f>
        <v>0</v>
      </c>
      <c r="EN52" s="175" t="n">
        <f aca="false">IF(EN$2&lt;=$A52,IF(EN$3&gt;=$A52,(EN$4),0),0)*($A53-$A52)/10000*$BY52</f>
        <v>0</v>
      </c>
      <c r="EO52" s="175" t="n">
        <f aca="false">SUM(EM52:EN52)</f>
        <v>0</v>
      </c>
      <c r="EP52" s="175"/>
      <c r="EQ52" s="91" t="n">
        <f aca="false">$A52</f>
        <v>38078</v>
      </c>
      <c r="ER52" s="175" t="n">
        <f aca="false">IF(ER$2&lt;=$A52,IF(ER$3&gt;=$A52,(ER$4),0),0)*($A53-$A52)/10000*$BY52</f>
        <v>0</v>
      </c>
      <c r="ES52" s="175" t="n">
        <f aca="false">IF(ES$2&lt;=$A52,IF(ES$3&gt;=$A52,(ES$4),0),0)*($A53-$A52)/10000*$BY52</f>
        <v>0</v>
      </c>
      <c r="ET52" s="175" t="n">
        <f aca="false">IF(ET$2&lt;=$A52,IF(ET$3&gt;=$A52,(ET$4),0),0)*($A53-$A52)/10000*$BY52</f>
        <v>0</v>
      </c>
      <c r="EU52" s="175" t="n">
        <f aca="false">SUM(ER52:ET52)</f>
        <v>0</v>
      </c>
      <c r="EV52" s="0"/>
      <c r="EW52" s="91" t="n">
        <f aca="false">$A52</f>
        <v>38078</v>
      </c>
      <c r="EX52" s="175" t="n">
        <f aca="false">IF(EX$2&lt;=$A52,IF(EX$3&gt;=$A52,(EX$4),0),0)*($A53-$A52)/10000*$BY52</f>
        <v>0</v>
      </c>
      <c r="EY52" s="175" t="n">
        <f aca="false">IF(EY$2&lt;=$A52,IF(EY$3&gt;=$A52,(EY$4),0),0)*($A53-$A52)/10000*$BY52</f>
        <v>0</v>
      </c>
      <c r="EZ52" s="175" t="n">
        <f aca="false">IF(EZ$2&lt;=$A52,IF(EZ$3&gt;=$A52,(EZ$4),0),0)*($A53-$A52)/10000*$BY52</f>
        <v>0</v>
      </c>
      <c r="FA52" s="175" t="n">
        <f aca="false">SUM(EX52:EZ52)</f>
        <v>0</v>
      </c>
      <c r="FB52" s="0"/>
      <c r="FC52" s="91" t="n">
        <f aca="false">$A52</f>
        <v>38078</v>
      </c>
      <c r="FD52" s="175" t="n">
        <f aca="false">IF(FD$2&lt;=$A52,IF(FD$3&gt;=$A52,(FD$4),0),0)*($A53-$A52)/10000*$BY52</f>
        <v>0</v>
      </c>
      <c r="FE52" s="175" t="n">
        <f aca="false">IF(FE$2&lt;=$A52,IF(FE$3&gt;=$A52,(FE$4),0),0)*($A53-$A52)/10000*$BY52</f>
        <v>0</v>
      </c>
      <c r="FF52" s="175" t="n">
        <f aca="false">SUM(FD52:FE52)</f>
        <v>0</v>
      </c>
      <c r="FH52" s="91" t="n">
        <f aca="false">$A52</f>
        <v>38078</v>
      </c>
      <c r="FI52" s="175" t="n">
        <f aca="false">IF(FI$2&lt;=$A52,IF(FI$3&gt;=$A52,(FI$4),0),0)*($A53-$A52)/10000*$BY52</f>
        <v>0</v>
      </c>
      <c r="FJ52" s="175" t="n">
        <f aca="false">IF(FJ$2&lt;=$A52,IF(FJ$3&gt;=$A52,(FJ$4),0),0)*($A53-$A52)/10000*$BY52</f>
        <v>0</v>
      </c>
      <c r="FK52" s="175" t="n">
        <f aca="false">SUM(FI52:FJ52)</f>
        <v>0</v>
      </c>
      <c r="FL52" s="0"/>
      <c r="FM52" s="91" t="n">
        <f aca="false">$A52</f>
        <v>38078</v>
      </c>
      <c r="FN52" s="175" t="n">
        <f aca="false">IF(FN$2&lt;=$A52,IF(FN$3&gt;=$A52,(FN$4),0),0)*($A53-$A52)/10000*$BY52</f>
        <v>0</v>
      </c>
      <c r="FO52" s="175" t="n">
        <f aca="false">IF(FO$2&lt;=$A52,IF(FO$3&gt;=$A52,(FO$4),0),0)*($A53-$A52)/10000*$BY52</f>
        <v>0</v>
      </c>
      <c r="FP52" s="175" t="n">
        <f aca="false">SUM(FN52:FO52)</f>
        <v>0</v>
      </c>
      <c r="FQ52" s="0"/>
      <c r="FR52" s="91" t="n">
        <f aca="false">$A52</f>
        <v>38078</v>
      </c>
      <c r="FS52" s="175" t="n">
        <f aca="false">IF(FS$2&lt;=$A52,IF(FS$3&gt;=$A52,(FS$4),0),0)*($A53-$A52)/10000*$BY52</f>
        <v>0</v>
      </c>
      <c r="FT52" s="175" t="n">
        <f aca="false">IF(FT$2&lt;=$A52,IF(FT$3&gt;=$A52,(FT$4),0),0)*($A53-$A52)/10000*$BY52</f>
        <v>0</v>
      </c>
      <c r="FU52" s="175" t="n">
        <f aca="false">SUM(FS52:FT52)</f>
        <v>0</v>
      </c>
      <c r="FV52" s="0"/>
      <c r="FW52" s="91" t="n">
        <f aca="false">$A52</f>
        <v>38078</v>
      </c>
      <c r="FX52" s="175" t="n">
        <f aca="false">IF(FX$2&lt;=$A52,IF(FX$3&gt;=$A52,(FX$4),0),0)*($A53-$A52)/10000*$BY52</f>
        <v>0</v>
      </c>
      <c r="FY52" s="175" t="n">
        <f aca="false">IF(FY$2&lt;=$A52,IF(FY$3&gt;=$A52,(FY$4),0),0)*($A53-$A52)/10000*$BY52</f>
        <v>0</v>
      </c>
      <c r="FZ52" s="175" t="n">
        <f aca="false">SUM(FX52:FY52)</f>
        <v>0</v>
      </c>
      <c r="GB52" s="91" t="n">
        <f aca="false">$A52</f>
        <v>38078</v>
      </c>
      <c r="GC52" s="175" t="n">
        <f aca="false">IF(GC$2&lt;=$A52,IF(GC$3&gt;=$A52,(GC$4),0),0)*($A53-$A52)/10000*$BY52</f>
        <v>0</v>
      </c>
      <c r="GD52" s="175" t="n">
        <f aca="false">IF(GD$2&lt;=$A52,IF(GD$3&gt;=$A52,(GD$4),0),0)*($A53-$A52)/10000*$BY52</f>
        <v>0</v>
      </c>
      <c r="GE52" s="175" t="n">
        <f aca="false">SUM(GC52:GD52)</f>
        <v>0</v>
      </c>
      <c r="GG52" s="208"/>
      <c r="GH52" s="209"/>
      <c r="GI52" s="210"/>
      <c r="GK52" s="0"/>
    </row>
    <row r="53" customFormat="false" ht="15" hidden="false" customHeight="true" outlineLevel="0" collapsed="false">
      <c r="A53" s="176" t="n">
        <v>38108</v>
      </c>
      <c r="B53" s="177" t="n">
        <f aca="false">p1!F62</f>
        <v>0</v>
      </c>
      <c r="C53" s="178" t="n">
        <f aca="false">+p1!C62</f>
        <v>0</v>
      </c>
      <c r="D53" s="179" t="n">
        <f aca="false">+p1!G62</f>
        <v>0</v>
      </c>
      <c r="E53" s="177" t="n">
        <f aca="false">p1!L62+DX53</f>
        <v>0</v>
      </c>
      <c r="F53" s="178" t="n">
        <f aca="false">p1!E62+CN53</f>
        <v>0</v>
      </c>
      <c r="G53" s="178" t="n">
        <f aca="false">p1!I62+p1!K62+CY53</f>
        <v>0</v>
      </c>
      <c r="H53" s="178" t="n">
        <f aca="false">p1!D62+DN53</f>
        <v>0</v>
      </c>
      <c r="I53" s="178" t="n">
        <f aca="false">p1!J62+p1!AH62+DD53</f>
        <v>2.3</v>
      </c>
      <c r="J53" s="178" t="n">
        <f aca="false">p1!N62+DG53</f>
        <v>11.75</v>
      </c>
      <c r="K53" s="178" t="n">
        <f aca="false">p1!M62+p1!H62+DS53</f>
        <v>0</v>
      </c>
      <c r="L53" s="180" t="n">
        <f aca="false">SUM(E53:K53)</f>
        <v>14.05</v>
      </c>
      <c r="M53" s="32"/>
      <c r="N53" s="177" t="n">
        <f aca="false">p1!P62+EJ53</f>
        <v>0</v>
      </c>
      <c r="O53" s="178" t="n">
        <f aca="false">p1!O62+EE53</f>
        <v>0</v>
      </c>
      <c r="P53" s="178" t="n">
        <f aca="false">p1!Q62+EO53</f>
        <v>0</v>
      </c>
      <c r="Q53" s="178" t="n">
        <f aca="false">p1!AA62</f>
        <v>0</v>
      </c>
      <c r="R53" s="178" t="n">
        <f aca="false">p1!Y62</f>
        <v>0</v>
      </c>
      <c r="S53" s="178" t="n">
        <f aca="false">p1!Z62+EU53</f>
        <v>0</v>
      </c>
      <c r="T53" s="178" t="n">
        <f aca="false">p1!AC62+FA53</f>
        <v>0</v>
      </c>
      <c r="U53" s="178"/>
      <c r="V53" s="178" t="n">
        <f aca="false">p1!X62+FF53</f>
        <v>0</v>
      </c>
      <c r="W53" s="178"/>
      <c r="X53" s="178"/>
      <c r="Y53" s="178"/>
      <c r="Z53" s="178"/>
      <c r="AA53" s="178"/>
      <c r="AB53" s="178"/>
      <c r="AC53" s="178"/>
      <c r="AD53" s="179"/>
      <c r="AE53" s="210" t="n">
        <f aca="false">SUM(N53:AD53)</f>
        <v>0</v>
      </c>
      <c r="AF53" s="32"/>
      <c r="AG53" s="180"/>
      <c r="AH53" s="18"/>
      <c r="AI53" s="180" t="n">
        <f aca="false">p1!AB62+BQ53</f>
        <v>0</v>
      </c>
      <c r="AJ53" s="32"/>
      <c r="AK53" s="182" t="n">
        <v>38108</v>
      </c>
      <c r="AL53" s="143"/>
      <c r="AM53" s="167" t="n">
        <f aca="false">+B53+C53+D53</f>
        <v>0</v>
      </c>
      <c r="AN53" s="148"/>
      <c r="AO53" s="167" t="n">
        <f aca="false">E53+F53+O53</f>
        <v>0</v>
      </c>
      <c r="AP53" s="148"/>
      <c r="AQ53" s="184" t="n">
        <f aca="false">+G53+H53+N53</f>
        <v>0</v>
      </c>
      <c r="AR53" s="148"/>
      <c r="AS53" s="185" t="n">
        <f aca="false">+I53+J53</f>
        <v>14.05</v>
      </c>
      <c r="AT53" s="148"/>
      <c r="AU53" s="167" t="n">
        <f aca="false">K53+P53</f>
        <v>0</v>
      </c>
      <c r="AV53" s="148"/>
      <c r="AW53" s="167" t="n">
        <f aca="false">AO53+AQ53+AS53+AU53</f>
        <v>14.05</v>
      </c>
      <c r="AX53" s="148"/>
      <c r="AY53" s="0"/>
      <c r="AZ53" s="149"/>
      <c r="BA53" s="169" t="n">
        <f aca="false">Q53+R53+S53</f>
        <v>0</v>
      </c>
      <c r="BB53" s="151"/>
      <c r="BC53" s="169" t="n">
        <f aca="false">T53+U53</f>
        <v>0</v>
      </c>
      <c r="BD53" s="152"/>
      <c r="BE53" s="228" t="n">
        <f aca="false">SUM(V53:Y53)</f>
        <v>0</v>
      </c>
      <c r="BF53" s="151"/>
      <c r="BG53" s="169" t="n">
        <f aca="false">SUM(AB53:AD53)</f>
        <v>0</v>
      </c>
      <c r="BH53" s="170"/>
      <c r="BI53" s="154"/>
      <c r="BJ53" s="56"/>
      <c r="BK53" s="171" t="n">
        <f aca="false">+AE53+L53</f>
        <v>14.05</v>
      </c>
      <c r="BL53" s="207"/>
      <c r="BM53" s="32"/>
      <c r="BN53" s="32"/>
      <c r="BO53" s="32"/>
      <c r="BP53" s="172" t="n">
        <f aca="false">$A53</f>
        <v>38108</v>
      </c>
      <c r="BQ53" s="173" t="n">
        <f aca="false">SUM(BR53:BW53)</f>
        <v>0</v>
      </c>
      <c r="BR53" s="173"/>
      <c r="BS53" s="173"/>
      <c r="BT53" s="173"/>
      <c r="BU53" s="173"/>
      <c r="BV53" s="173"/>
      <c r="BW53" s="173"/>
      <c r="BY53" s="81" t="n">
        <f aca="false">m1!BK55</f>
        <v>0.756157341943217</v>
      </c>
      <c r="BZ53" s="174" t="n">
        <f aca="false">CN53+CY53+EU53+FF53+FA53+DD53+DN53+DS53+FP53+FU53+EE53+EJ53+EO53</f>
        <v>0</v>
      </c>
      <c r="CA53" s="175"/>
      <c r="CB53" s="175" t="n">
        <f aca="false">IF(CB$2&lt;=$A53,IF(CB$3&gt;=$A53,(CB$4),0),0)*($A54-$A53)/10000*$BY53</f>
        <v>0</v>
      </c>
      <c r="CC53" s="0"/>
      <c r="CD53" s="91" t="n">
        <f aca="false">$A53</f>
        <v>38108</v>
      </c>
      <c r="CE53" s="175" t="n">
        <f aca="false">IF(CE$2&lt;=$A53,IF(CE$3&gt;=$A53,(CE$4),0),0)*($A54-$A53)/10000*$BY53</f>
        <v>0</v>
      </c>
      <c r="CF53" s="175" t="n">
        <f aca="false">IF(CF$2&lt;=$A53,IF(CF$3&gt;=$A53,(CF$4),0),0)*($A54-$A53)/10000*$BY53</f>
        <v>0</v>
      </c>
      <c r="CG53" s="175" t="n">
        <f aca="false">IF(CG$2&lt;=$A53,IF(CG$3&gt;=$A53,(CG$4),0),0)*($A54-$A53)/10000*$BY53</f>
        <v>0</v>
      </c>
      <c r="CH53" s="175" t="n">
        <f aca="false">IF(CH$2&lt;=$A53,IF(CH$3&gt;=$A53,(CH$4),0),0)*($A54-$A53)/10000*$BY53</f>
        <v>0</v>
      </c>
      <c r="CI53" s="175" t="n">
        <f aca="false">IF(CI$2&lt;=$A53,IF(CI$3&gt;=$A53,(CI$4),0),0)*($A54-$A53)/10000*$BY53</f>
        <v>0</v>
      </c>
      <c r="CJ53" s="175" t="n">
        <f aca="false">IF(CJ$2&lt;=$A53,IF(CJ$3&gt;=$A53,(CJ$4),0),0)*($A54-$A53)/10000*$BY53</f>
        <v>0</v>
      </c>
      <c r="CK53" s="175" t="n">
        <f aca="false">IF(CK$2&lt;=$A53,IF(CK$3&gt;=$A53,(CK$4),0),0)*($A54-$A53)/10000*$BY53</f>
        <v>0</v>
      </c>
      <c r="CL53" s="175" t="n">
        <f aca="false">IF(CL$2&lt;=$A53,IF(CL$3&gt;=$A53,(CL$4),0),0)*($A54-$A53)/10000*$BY53</f>
        <v>0</v>
      </c>
      <c r="CM53" s="175" t="n">
        <f aca="false">IF(CM$2&lt;=$A53,IF(CM$3&gt;=$A53,(CM$4),0),0)*($A54-$A53)/10000*$BY53</f>
        <v>0</v>
      </c>
      <c r="CN53" s="175" t="n">
        <f aca="false">SUM(CE53:CM53)</f>
        <v>0</v>
      </c>
      <c r="CO53" s="0"/>
      <c r="CP53" s="91" t="n">
        <f aca="false">$A53</f>
        <v>38108</v>
      </c>
      <c r="CQ53" s="175" t="n">
        <f aca="false">IF(CQ$2&lt;=$A53,IF(CQ$3&gt;=$A53,(CQ$4),0),0)*($A54-$A53)/10000*$BY53</f>
        <v>0</v>
      </c>
      <c r="CR53" s="175" t="n">
        <f aca="false">IF(CR$2&lt;=$A53,IF(CR$3&gt;=$A53,(CR$4),0),0)*($A54-$A53)/10000*$BY53</f>
        <v>0</v>
      </c>
      <c r="CS53" s="175" t="n">
        <f aca="false">IF(CS$2&lt;=$A53,IF(CS$3&gt;=$A53,(CS$4),0),0)*($A54-$A53)/10000*$BY53</f>
        <v>0</v>
      </c>
      <c r="CT53" s="175" t="n">
        <f aca="false">IF(CT$2&lt;=$A53,IF(CT$3&gt;=$A53,(CT$4),0),0)*($A54-$A53)/10000*$BY53</f>
        <v>0</v>
      </c>
      <c r="CU53" s="175" t="n">
        <f aca="false">IF(CU$2&lt;=$A53,IF(CU$3&gt;=$A53,(CU$4),0),0)*($A54-$A53)/10000*$BY53</f>
        <v>0</v>
      </c>
      <c r="CV53" s="175" t="n">
        <f aca="false">IF(CV$2&lt;=$A53,IF(CV$3&gt;=$A53,(CV$4),0),0)*($A54-$A53)/10000*$BY53</f>
        <v>0</v>
      </c>
      <c r="CW53" s="175" t="n">
        <f aca="false">IF(CW$2&lt;=$A53,IF(CW$3&gt;=$A53,(CW$4),0),0)*($A54-$A53)/10000*$BY53</f>
        <v>0</v>
      </c>
      <c r="CX53" s="175" t="n">
        <f aca="false">IF(CX$2&lt;=$A53,IF(CX$3&gt;=$A53,(CX$4),0),0)*($A54-$A53)/10000*$BY53</f>
        <v>0</v>
      </c>
      <c r="CY53" s="175" t="n">
        <f aca="false">SUM(CQ53:CX53)</f>
        <v>0</v>
      </c>
      <c r="DA53" s="91" t="n">
        <f aca="false">$A53</f>
        <v>38108</v>
      </c>
      <c r="DB53" s="175" t="n">
        <f aca="false">IF(DB$2&lt;=$A53,IF(DB$3&gt;=$A53,(DB$4),0),0)*($A54-$A53)/10000*$BY53</f>
        <v>0</v>
      </c>
      <c r="DC53" s="175" t="n">
        <f aca="false">IF(DC$2&lt;=$A53,IF(DC$3&gt;=$A53,(DC$4),0),0)*($A54-$A53)/10000*$BY53</f>
        <v>0</v>
      </c>
      <c r="DD53" s="175" t="n">
        <f aca="false">SUM(DB53:DC53)</f>
        <v>0</v>
      </c>
      <c r="DE53" s="0"/>
      <c r="DF53" s="91" t="n">
        <f aca="false">$A53</f>
        <v>38108</v>
      </c>
      <c r="DG53" s="175" t="n">
        <f aca="false">IF(DG$2&lt;=$A53,IF(DG$3&gt;=$A53,(DG$4),0),0)*($A54-$A53)/10000*$BY53</f>
        <v>0</v>
      </c>
      <c r="DH53" s="175" t="n">
        <f aca="false">IF(DH$2&lt;=$A53,IF(DH$3&gt;=$A53,(DH$4),0),0)*($A54-$A53)/10000*$BY53</f>
        <v>0</v>
      </c>
      <c r="DI53" s="175" t="n">
        <f aca="false">SUM(DG53:DH53)</f>
        <v>0</v>
      </c>
      <c r="DK53" s="91" t="n">
        <f aca="false">$A53</f>
        <v>38108</v>
      </c>
      <c r="DL53" s="175" t="n">
        <f aca="false">IF(DL$2&lt;=$A53,IF(DL$3&gt;=$A53,(DL$4),0),0)*($A54-$A53)/10000*$BY53</f>
        <v>0</v>
      </c>
      <c r="DM53" s="175" t="n">
        <f aca="false">IF(DM$2&lt;=$A53,IF(DM$3&gt;=$A53,(DM$4),0),0)*($A54-$A53)/10000*$BY53</f>
        <v>0</v>
      </c>
      <c r="DN53" s="175" t="n">
        <f aca="false">SUM(DL53:DM53)</f>
        <v>0</v>
      </c>
      <c r="DO53" s="0"/>
      <c r="DP53" s="91" t="n">
        <f aca="false">$A53</f>
        <v>38108</v>
      </c>
      <c r="DQ53" s="175" t="n">
        <f aca="false">IF(DQ$2&lt;=$A53,IF(DQ$3&gt;=$A53,(DQ$4),0),0)*($A54-$A53)/10000*$BY53</f>
        <v>0</v>
      </c>
      <c r="DR53" s="175" t="n">
        <f aca="false">IF(DR$2&lt;=$A53,IF(DR$3&gt;=$A53,(DR$4),0),0)*($A54-$A53)/10000*$BY53</f>
        <v>0</v>
      </c>
      <c r="DS53" s="175" t="n">
        <f aca="false">SUM(DQ53:DR53)</f>
        <v>0</v>
      </c>
      <c r="DT53" s="175"/>
      <c r="DU53" s="91" t="n">
        <f aca="false">$A53</f>
        <v>38108</v>
      </c>
      <c r="DV53" s="175" t="n">
        <f aca="false">IF(DV$2&lt;=$A53,IF(DV$3&gt;=$A53,(DV$4),0),0)*($A54-$A53)/10000*$BY53</f>
        <v>0</v>
      </c>
      <c r="DW53" s="175" t="n">
        <f aca="false">IF(DW$2&lt;=$A53,IF(DW$3&gt;=$A53,(DW$4),0),0)*($A54-$A53)/10000*$BY53</f>
        <v>0</v>
      </c>
      <c r="DX53" s="175" t="n">
        <f aca="false">SUM(DV53:DW53)</f>
        <v>0</v>
      </c>
      <c r="DY53" s="175"/>
      <c r="DZ53" s="91" t="n">
        <f aca="false">$A53</f>
        <v>38108</v>
      </c>
      <c r="EA53" s="175" t="n">
        <f aca="false">IF(EA$2&lt;=$A53,IF(EA$3&gt;=$A53,(EA$4),0),0)*($A54-$A53)/10000*$BY53</f>
        <v>0</v>
      </c>
      <c r="EB53" s="175" t="n">
        <f aca="false">IF(EB$2&lt;=$A53,IF(EB$3&gt;=$A53,(EB$4),0),0)*($A54-$A53)/10000*$BY53</f>
        <v>0</v>
      </c>
      <c r="EC53" s="175" t="n">
        <f aca="false">IF(EC$2&lt;=$A53,IF(EC$3&gt;=$A53,(EC$4),0),0)*($A54-$A53)/10000*$BY53</f>
        <v>0</v>
      </c>
      <c r="ED53" s="175" t="n">
        <f aca="false">IF(ED$2&lt;=$A53,IF(ED$3&gt;=$A53,(ED$4),0),0)*($A54-$A53)/10000*$BY53</f>
        <v>0</v>
      </c>
      <c r="EE53" s="175" t="n">
        <f aca="false">SUM(EA53:ED53)</f>
        <v>0</v>
      </c>
      <c r="EF53" s="0"/>
      <c r="EG53" s="91" t="n">
        <f aca="false">$A53</f>
        <v>38108</v>
      </c>
      <c r="EH53" s="175" t="n">
        <f aca="false">IF(EH$2&lt;=$A53,IF(EH$3&gt;=$A53,(EH$4),0),0)*($A54-$A53)/10000*$BY53</f>
        <v>0</v>
      </c>
      <c r="EI53" s="175" t="n">
        <f aca="false">IF(EI$2&lt;=$A53,IF(EI$3&gt;=$A53,(EI$4),0),0)*($A54-$A53)/10000*$BY53</f>
        <v>0</v>
      </c>
      <c r="EJ53" s="175" t="n">
        <f aca="false">SUM(EH53:EI53)</f>
        <v>0</v>
      </c>
      <c r="EK53" s="0"/>
      <c r="EL53" s="91" t="n">
        <f aca="false">$A53</f>
        <v>38108</v>
      </c>
      <c r="EM53" s="175" t="n">
        <f aca="false">IF(EM$2&lt;=$A53,IF(EM$3&gt;=$A53,(EM$4),0),0)*($A54-$A53)/10000*$BY53</f>
        <v>0</v>
      </c>
      <c r="EN53" s="175" t="n">
        <f aca="false">IF(EN$2&lt;=$A53,IF(EN$3&gt;=$A53,(EN$4),0),0)*($A54-$A53)/10000*$BY53</f>
        <v>0</v>
      </c>
      <c r="EO53" s="175" t="n">
        <f aca="false">SUM(EM53:EN53)</f>
        <v>0</v>
      </c>
      <c r="EP53" s="175"/>
      <c r="EQ53" s="91" t="n">
        <f aca="false">$A53</f>
        <v>38108</v>
      </c>
      <c r="ER53" s="175" t="n">
        <f aca="false">IF(ER$2&lt;=$A53,IF(ER$3&gt;=$A53,(ER$4),0),0)*($A54-$A53)/10000*$BY53</f>
        <v>0</v>
      </c>
      <c r="ES53" s="175" t="n">
        <f aca="false">IF(ES$2&lt;=$A53,IF(ES$3&gt;=$A53,(ES$4),0),0)*($A54-$A53)/10000*$BY53</f>
        <v>0</v>
      </c>
      <c r="ET53" s="175" t="n">
        <f aca="false">IF(ET$2&lt;=$A53,IF(ET$3&gt;=$A53,(ET$4),0),0)*($A54-$A53)/10000*$BY53</f>
        <v>0</v>
      </c>
      <c r="EU53" s="175" t="n">
        <f aca="false">SUM(ER53:ET53)</f>
        <v>0</v>
      </c>
      <c r="EV53" s="0"/>
      <c r="EW53" s="91" t="n">
        <f aca="false">$A53</f>
        <v>38108</v>
      </c>
      <c r="EX53" s="175" t="n">
        <f aca="false">IF(EX$2&lt;=$A53,IF(EX$3&gt;=$A53,(EX$4),0),0)*($A54-$A53)/10000*$BY53</f>
        <v>0</v>
      </c>
      <c r="EY53" s="175" t="n">
        <f aca="false">IF(EY$2&lt;=$A53,IF(EY$3&gt;=$A53,(EY$4),0),0)*($A54-$A53)/10000*$BY53</f>
        <v>0</v>
      </c>
      <c r="EZ53" s="175" t="n">
        <f aca="false">IF(EZ$2&lt;=$A53,IF(EZ$3&gt;=$A53,(EZ$4),0),0)*($A54-$A53)/10000*$BY53</f>
        <v>0</v>
      </c>
      <c r="FA53" s="175" t="n">
        <f aca="false">SUM(EX53:EZ53)</f>
        <v>0</v>
      </c>
      <c r="FB53" s="0"/>
      <c r="FC53" s="91" t="n">
        <f aca="false">$A53</f>
        <v>38108</v>
      </c>
      <c r="FD53" s="175" t="n">
        <f aca="false">IF(FD$2&lt;=$A53,IF(FD$3&gt;=$A53,(FD$4),0),0)*($A54-$A53)/10000*$BY53</f>
        <v>0</v>
      </c>
      <c r="FE53" s="175" t="n">
        <f aca="false">IF(FE$2&lt;=$A53,IF(FE$3&gt;=$A53,(FE$4),0),0)*($A54-$A53)/10000*$BY53</f>
        <v>0</v>
      </c>
      <c r="FF53" s="175" t="n">
        <f aca="false">SUM(FD53:FE53)</f>
        <v>0</v>
      </c>
      <c r="FH53" s="91" t="n">
        <f aca="false">$A53</f>
        <v>38108</v>
      </c>
      <c r="FI53" s="175" t="n">
        <f aca="false">IF(FI$2&lt;=$A53,IF(FI$3&gt;=$A53,(FI$4),0),0)*($A54-$A53)/10000*$BY53</f>
        <v>0</v>
      </c>
      <c r="FJ53" s="175" t="n">
        <f aca="false">IF(FJ$2&lt;=$A53,IF(FJ$3&gt;=$A53,(FJ$4),0),0)*($A54-$A53)/10000*$BY53</f>
        <v>0</v>
      </c>
      <c r="FK53" s="175" t="n">
        <f aca="false">SUM(FI53:FJ53)</f>
        <v>0</v>
      </c>
      <c r="FL53" s="0"/>
      <c r="FM53" s="91" t="n">
        <f aca="false">$A53</f>
        <v>38108</v>
      </c>
      <c r="FN53" s="175" t="n">
        <f aca="false">IF(FN$2&lt;=$A53,IF(FN$3&gt;=$A53,(FN$4),0),0)*($A54-$A53)/10000*$BY53</f>
        <v>0</v>
      </c>
      <c r="FO53" s="175" t="n">
        <f aca="false">IF(FO$2&lt;=$A53,IF(FO$3&gt;=$A53,(FO$4),0),0)*($A54-$A53)/10000*$BY53</f>
        <v>0</v>
      </c>
      <c r="FP53" s="175" t="n">
        <f aca="false">SUM(FN53:FO53)</f>
        <v>0</v>
      </c>
      <c r="FQ53" s="0"/>
      <c r="FR53" s="91" t="n">
        <f aca="false">$A53</f>
        <v>38108</v>
      </c>
      <c r="FS53" s="175" t="n">
        <f aca="false">IF(FS$2&lt;=$A53,IF(FS$3&gt;=$A53,(FS$4),0),0)*($A54-$A53)/10000*$BY53</f>
        <v>0</v>
      </c>
      <c r="FT53" s="175" t="n">
        <f aca="false">IF(FT$2&lt;=$A53,IF(FT$3&gt;=$A53,(FT$4),0),0)*($A54-$A53)/10000*$BY53</f>
        <v>0</v>
      </c>
      <c r="FU53" s="175" t="n">
        <f aca="false">SUM(FS53:FT53)</f>
        <v>0</v>
      </c>
      <c r="FV53" s="0"/>
      <c r="FW53" s="91" t="n">
        <f aca="false">$A53</f>
        <v>38108</v>
      </c>
      <c r="FX53" s="175" t="n">
        <f aca="false">IF(FX$2&lt;=$A53,IF(FX$3&gt;=$A53,(FX$4),0),0)*($A54-$A53)/10000*$BY53</f>
        <v>0</v>
      </c>
      <c r="FY53" s="175" t="n">
        <f aca="false">IF(FY$2&lt;=$A53,IF(FY$3&gt;=$A53,(FY$4),0),0)*($A54-$A53)/10000*$BY53</f>
        <v>0</v>
      </c>
      <c r="FZ53" s="175" t="n">
        <f aca="false">SUM(FX53:FY53)</f>
        <v>0</v>
      </c>
      <c r="GB53" s="91" t="n">
        <f aca="false">$A53</f>
        <v>38108</v>
      </c>
      <c r="GC53" s="175" t="n">
        <f aca="false">IF(GC$2&lt;=$A53,IF(GC$3&gt;=$A53,(GC$4),0),0)*($A54-$A53)/10000*$BY53</f>
        <v>0</v>
      </c>
      <c r="GD53" s="175" t="n">
        <f aca="false">IF(GD$2&lt;=$A53,IF(GD$3&gt;=$A53,(GD$4),0),0)*($A54-$A53)/10000*$BY53</f>
        <v>0</v>
      </c>
      <c r="GE53" s="175" t="n">
        <f aca="false">SUM(GC53:GD53)</f>
        <v>0</v>
      </c>
      <c r="GG53" s="208"/>
      <c r="GH53" s="209"/>
      <c r="GI53" s="210"/>
      <c r="GK53" s="0"/>
    </row>
    <row r="54" customFormat="false" ht="15" hidden="false" customHeight="true" outlineLevel="0" collapsed="false">
      <c r="A54" s="176" t="n">
        <v>38139</v>
      </c>
      <c r="B54" s="177" t="n">
        <f aca="false">p1!F63</f>
        <v>0</v>
      </c>
      <c r="C54" s="178" t="n">
        <f aca="false">+p1!C63</f>
        <v>0</v>
      </c>
      <c r="D54" s="179" t="n">
        <f aca="false">+p1!G63</f>
        <v>0</v>
      </c>
      <c r="E54" s="177" t="n">
        <f aca="false">p1!L63+DX54</f>
        <v>0</v>
      </c>
      <c r="F54" s="178" t="n">
        <f aca="false">p1!E63+CN54</f>
        <v>0</v>
      </c>
      <c r="G54" s="178" t="n">
        <f aca="false">p1!I63+p1!K63+CY54</f>
        <v>0</v>
      </c>
      <c r="H54" s="178" t="n">
        <f aca="false">p1!D63+DN54</f>
        <v>0</v>
      </c>
      <c r="I54" s="178" t="n">
        <f aca="false">p1!J63+p1!AH63+DD54</f>
        <v>2.22</v>
      </c>
      <c r="J54" s="178" t="n">
        <f aca="false">p1!N63+DG54</f>
        <v>11.3</v>
      </c>
      <c r="K54" s="178" t="n">
        <f aca="false">p1!M63+p1!H63+DS54</f>
        <v>0</v>
      </c>
      <c r="L54" s="180" t="n">
        <f aca="false">SUM(E54:K54)</f>
        <v>13.52</v>
      </c>
      <c r="M54" s="32"/>
      <c r="N54" s="177" t="n">
        <f aca="false">p1!P63+EJ54</f>
        <v>0</v>
      </c>
      <c r="O54" s="178" t="n">
        <f aca="false">p1!O63+EE54</f>
        <v>0</v>
      </c>
      <c r="P54" s="178" t="n">
        <f aca="false">p1!Q63+EO54</f>
        <v>0</v>
      </c>
      <c r="Q54" s="178" t="n">
        <f aca="false">p1!AA63</f>
        <v>0</v>
      </c>
      <c r="R54" s="178" t="n">
        <f aca="false">p1!Y63</f>
        <v>0</v>
      </c>
      <c r="S54" s="178" t="n">
        <f aca="false">p1!Z63+EU54</f>
        <v>0</v>
      </c>
      <c r="T54" s="178" t="n">
        <f aca="false">p1!AC63+FA54</f>
        <v>0</v>
      </c>
      <c r="U54" s="178"/>
      <c r="V54" s="178" t="n">
        <f aca="false">p1!X63+FF54</f>
        <v>0</v>
      </c>
      <c r="W54" s="178"/>
      <c r="X54" s="178"/>
      <c r="Y54" s="178"/>
      <c r="Z54" s="178"/>
      <c r="AA54" s="178"/>
      <c r="AB54" s="178"/>
      <c r="AC54" s="178"/>
      <c r="AD54" s="179"/>
      <c r="AE54" s="210" t="n">
        <f aca="false">SUM(N54:AD54)</f>
        <v>0</v>
      </c>
      <c r="AF54" s="32"/>
      <c r="AG54" s="180"/>
      <c r="AH54" s="18"/>
      <c r="AI54" s="180" t="n">
        <f aca="false">p1!AB63+BQ54</f>
        <v>0</v>
      </c>
      <c r="AJ54" s="32"/>
      <c r="AK54" s="182" t="n">
        <v>38139</v>
      </c>
      <c r="AL54" s="143"/>
      <c r="AM54" s="167" t="n">
        <f aca="false">+B54+C54+D54</f>
        <v>0</v>
      </c>
      <c r="AN54" s="148"/>
      <c r="AO54" s="167" t="n">
        <f aca="false">E54+F54+O54</f>
        <v>0</v>
      </c>
      <c r="AP54" s="148"/>
      <c r="AQ54" s="184" t="n">
        <f aca="false">+G54+H54+N54</f>
        <v>0</v>
      </c>
      <c r="AR54" s="148"/>
      <c r="AS54" s="185" t="n">
        <f aca="false">+I54+J54</f>
        <v>13.52</v>
      </c>
      <c r="AT54" s="148"/>
      <c r="AU54" s="167" t="n">
        <f aca="false">K54+P54</f>
        <v>0</v>
      </c>
      <c r="AV54" s="148"/>
      <c r="AW54" s="167" t="n">
        <f aca="false">AO54+AQ54+AS54+AU54</f>
        <v>13.52</v>
      </c>
      <c r="AX54" s="148"/>
      <c r="AY54" s="0"/>
      <c r="AZ54" s="149"/>
      <c r="BA54" s="169" t="n">
        <f aca="false">Q54+R54+S54</f>
        <v>0</v>
      </c>
      <c r="BB54" s="151"/>
      <c r="BC54" s="169" t="n">
        <f aca="false">T54+U54</f>
        <v>0</v>
      </c>
      <c r="BD54" s="152"/>
      <c r="BE54" s="228" t="n">
        <f aca="false">SUM(V54:Y54)</f>
        <v>0</v>
      </c>
      <c r="BF54" s="151"/>
      <c r="BG54" s="169" t="n">
        <f aca="false">SUM(AB54:AD54)</f>
        <v>0</v>
      </c>
      <c r="BH54" s="170"/>
      <c r="BI54" s="154"/>
      <c r="BJ54" s="56"/>
      <c r="BK54" s="171" t="n">
        <f aca="false">+AE54+L54</f>
        <v>13.52</v>
      </c>
      <c r="BL54" s="207"/>
      <c r="BM54" s="32"/>
      <c r="BN54" s="32"/>
      <c r="BO54" s="32"/>
      <c r="BP54" s="172" t="n">
        <f aca="false">$A54</f>
        <v>38139</v>
      </c>
      <c r="BQ54" s="173" t="n">
        <f aca="false">SUM(BR54:BW54)</f>
        <v>0</v>
      </c>
      <c r="BR54" s="173"/>
      <c r="BS54" s="173"/>
      <c r="BT54" s="173"/>
      <c r="BU54" s="173"/>
      <c r="BV54" s="173"/>
      <c r="BW54" s="173"/>
      <c r="BY54" s="81" t="n">
        <f aca="false">m1!BK56</f>
        <v>0.75147526327923</v>
      </c>
      <c r="BZ54" s="174" t="n">
        <f aca="false">CN54+CY54+EU54+FF54+FA54+DD54+DN54+DS54+FP54+FU54+EE54+EJ54+EO54</f>
        <v>0</v>
      </c>
      <c r="CA54" s="175"/>
      <c r="CB54" s="175" t="n">
        <f aca="false">IF(CB$2&lt;=$A54,IF(CB$3&gt;=$A54,(CB$4),0),0)*($A55-$A54)/10000*$BY54</f>
        <v>0</v>
      </c>
      <c r="CC54" s="0"/>
      <c r="CD54" s="91" t="n">
        <f aca="false">$A54</f>
        <v>38139</v>
      </c>
      <c r="CE54" s="175" t="n">
        <f aca="false">IF(CE$2&lt;=$A54,IF(CE$3&gt;=$A54,(CE$4),0),0)*($A55-$A54)/10000*$BY54</f>
        <v>0</v>
      </c>
      <c r="CF54" s="175" t="n">
        <f aca="false">IF(CF$2&lt;=$A54,IF(CF$3&gt;=$A54,(CF$4),0),0)*($A55-$A54)/10000*$BY54</f>
        <v>0</v>
      </c>
      <c r="CG54" s="175" t="n">
        <f aca="false">IF(CG$2&lt;=$A54,IF(CG$3&gt;=$A54,(CG$4),0),0)*($A55-$A54)/10000*$BY54</f>
        <v>0</v>
      </c>
      <c r="CH54" s="175" t="n">
        <f aca="false">IF(CH$2&lt;=$A54,IF(CH$3&gt;=$A54,(CH$4),0),0)*($A55-$A54)/10000*$BY54</f>
        <v>0</v>
      </c>
      <c r="CI54" s="175" t="n">
        <f aca="false">IF(CI$2&lt;=$A54,IF(CI$3&gt;=$A54,(CI$4),0),0)*($A55-$A54)/10000*$BY54</f>
        <v>0</v>
      </c>
      <c r="CJ54" s="175" t="n">
        <f aca="false">IF(CJ$2&lt;=$A54,IF(CJ$3&gt;=$A54,(CJ$4),0),0)*($A55-$A54)/10000*$BY54</f>
        <v>0</v>
      </c>
      <c r="CK54" s="175" t="n">
        <f aca="false">IF(CK$2&lt;=$A54,IF(CK$3&gt;=$A54,(CK$4),0),0)*($A55-$A54)/10000*$BY54</f>
        <v>0</v>
      </c>
      <c r="CL54" s="175" t="n">
        <f aca="false">IF(CL$2&lt;=$A54,IF(CL$3&gt;=$A54,(CL$4),0),0)*($A55-$A54)/10000*$BY54</f>
        <v>0</v>
      </c>
      <c r="CM54" s="175" t="n">
        <f aca="false">IF(CM$2&lt;=$A54,IF(CM$3&gt;=$A54,(CM$4),0),0)*($A55-$A54)/10000*$BY54</f>
        <v>0</v>
      </c>
      <c r="CN54" s="175" t="n">
        <f aca="false">SUM(CE54:CM54)</f>
        <v>0</v>
      </c>
      <c r="CO54" s="0"/>
      <c r="CP54" s="91" t="n">
        <f aca="false">$A54</f>
        <v>38139</v>
      </c>
      <c r="CQ54" s="175" t="n">
        <f aca="false">IF(CQ$2&lt;=$A54,IF(CQ$3&gt;=$A54,(CQ$4),0),0)*($A55-$A54)/10000*$BY54</f>
        <v>0</v>
      </c>
      <c r="CR54" s="175" t="n">
        <f aca="false">IF(CR$2&lt;=$A54,IF(CR$3&gt;=$A54,(CR$4),0),0)*($A55-$A54)/10000*$BY54</f>
        <v>0</v>
      </c>
      <c r="CS54" s="175" t="n">
        <f aca="false">IF(CS$2&lt;=$A54,IF(CS$3&gt;=$A54,(CS$4),0),0)*($A55-$A54)/10000*$BY54</f>
        <v>0</v>
      </c>
      <c r="CT54" s="175" t="n">
        <f aca="false">IF(CT$2&lt;=$A54,IF(CT$3&gt;=$A54,(CT$4),0),0)*($A55-$A54)/10000*$BY54</f>
        <v>0</v>
      </c>
      <c r="CU54" s="175" t="n">
        <f aca="false">IF(CU$2&lt;=$A54,IF(CU$3&gt;=$A54,(CU$4),0),0)*($A55-$A54)/10000*$BY54</f>
        <v>0</v>
      </c>
      <c r="CV54" s="175" t="n">
        <f aca="false">IF(CV$2&lt;=$A54,IF(CV$3&gt;=$A54,(CV$4),0),0)*($A55-$A54)/10000*$BY54</f>
        <v>0</v>
      </c>
      <c r="CW54" s="175" t="n">
        <f aca="false">IF(CW$2&lt;=$A54,IF(CW$3&gt;=$A54,(CW$4),0),0)*($A55-$A54)/10000*$BY54</f>
        <v>0</v>
      </c>
      <c r="CX54" s="175" t="n">
        <f aca="false">IF(CX$2&lt;=$A54,IF(CX$3&gt;=$A54,(CX$4),0),0)*($A55-$A54)/10000*$BY54</f>
        <v>0</v>
      </c>
      <c r="CY54" s="175" t="n">
        <f aca="false">SUM(CQ54:CX54)</f>
        <v>0</v>
      </c>
      <c r="DA54" s="91" t="n">
        <f aca="false">$A54</f>
        <v>38139</v>
      </c>
      <c r="DB54" s="175" t="n">
        <f aca="false">IF(DB$2&lt;=$A54,IF(DB$3&gt;=$A54,(DB$4),0),0)*($A55-$A54)/10000*$BY54</f>
        <v>0</v>
      </c>
      <c r="DC54" s="175" t="n">
        <f aca="false">IF(DC$2&lt;=$A54,IF(DC$3&gt;=$A54,(DC$4),0),0)*($A55-$A54)/10000*$BY54</f>
        <v>0</v>
      </c>
      <c r="DD54" s="175" t="n">
        <f aca="false">SUM(DB54:DC54)</f>
        <v>0</v>
      </c>
      <c r="DE54" s="0"/>
      <c r="DF54" s="91" t="n">
        <f aca="false">$A54</f>
        <v>38139</v>
      </c>
      <c r="DG54" s="175" t="n">
        <f aca="false">IF(DG$2&lt;=$A54,IF(DG$3&gt;=$A54,(DG$4),0),0)*($A55-$A54)/10000*$BY54</f>
        <v>0</v>
      </c>
      <c r="DH54" s="175" t="n">
        <f aca="false">IF(DH$2&lt;=$A54,IF(DH$3&gt;=$A54,(DH$4),0),0)*($A55-$A54)/10000*$BY54</f>
        <v>0</v>
      </c>
      <c r="DI54" s="175" t="n">
        <f aca="false">SUM(DG54:DH54)</f>
        <v>0</v>
      </c>
      <c r="DK54" s="91" t="n">
        <f aca="false">$A54</f>
        <v>38139</v>
      </c>
      <c r="DL54" s="175" t="n">
        <f aca="false">IF(DL$2&lt;=$A54,IF(DL$3&gt;=$A54,(DL$4),0),0)*($A55-$A54)/10000*$BY54</f>
        <v>0</v>
      </c>
      <c r="DM54" s="175" t="n">
        <f aca="false">IF(DM$2&lt;=$A54,IF(DM$3&gt;=$A54,(DM$4),0),0)*($A55-$A54)/10000*$BY54</f>
        <v>0</v>
      </c>
      <c r="DN54" s="175" t="n">
        <f aca="false">SUM(DL54:DM54)</f>
        <v>0</v>
      </c>
      <c r="DO54" s="0"/>
      <c r="DP54" s="91" t="n">
        <f aca="false">$A54</f>
        <v>38139</v>
      </c>
      <c r="DQ54" s="175" t="n">
        <f aca="false">IF(DQ$2&lt;=$A54,IF(DQ$3&gt;=$A54,(DQ$4),0),0)*($A55-$A54)/10000*$BY54</f>
        <v>0</v>
      </c>
      <c r="DR54" s="175" t="n">
        <f aca="false">IF(DR$2&lt;=$A54,IF(DR$3&gt;=$A54,(DR$4),0),0)*($A55-$A54)/10000*$BY54</f>
        <v>0</v>
      </c>
      <c r="DS54" s="175" t="n">
        <f aca="false">SUM(DQ54:DR54)</f>
        <v>0</v>
      </c>
      <c r="DT54" s="175"/>
      <c r="DU54" s="91" t="n">
        <f aca="false">$A54</f>
        <v>38139</v>
      </c>
      <c r="DV54" s="175" t="n">
        <f aca="false">IF(DV$2&lt;=$A54,IF(DV$3&gt;=$A54,(DV$4),0),0)*($A55-$A54)/10000*$BY54</f>
        <v>0</v>
      </c>
      <c r="DW54" s="175" t="n">
        <f aca="false">IF(DW$2&lt;=$A54,IF(DW$3&gt;=$A54,(DW$4),0),0)*($A55-$A54)/10000*$BY54</f>
        <v>0</v>
      </c>
      <c r="DX54" s="175" t="n">
        <f aca="false">SUM(DV54:DW54)</f>
        <v>0</v>
      </c>
      <c r="DY54" s="175"/>
      <c r="DZ54" s="91" t="n">
        <f aca="false">$A54</f>
        <v>38139</v>
      </c>
      <c r="EA54" s="175" t="n">
        <f aca="false">IF(EA$2&lt;=$A54,IF(EA$3&gt;=$A54,(EA$4),0),0)*($A55-$A54)/10000*$BY54</f>
        <v>0</v>
      </c>
      <c r="EB54" s="175" t="n">
        <f aca="false">IF(EB$2&lt;=$A54,IF(EB$3&gt;=$A54,(EB$4),0),0)*($A55-$A54)/10000*$BY54</f>
        <v>0</v>
      </c>
      <c r="EC54" s="175" t="n">
        <f aca="false">IF(EC$2&lt;=$A54,IF(EC$3&gt;=$A54,(EC$4),0),0)*($A55-$A54)/10000*$BY54</f>
        <v>0</v>
      </c>
      <c r="ED54" s="175" t="n">
        <f aca="false">IF(ED$2&lt;=$A54,IF(ED$3&gt;=$A54,(ED$4),0),0)*($A55-$A54)/10000*$BY54</f>
        <v>0</v>
      </c>
      <c r="EE54" s="175" t="n">
        <f aca="false">SUM(EA54:ED54)</f>
        <v>0</v>
      </c>
      <c r="EF54" s="0"/>
      <c r="EG54" s="91" t="n">
        <f aca="false">$A54</f>
        <v>38139</v>
      </c>
      <c r="EH54" s="175" t="n">
        <f aca="false">IF(EH$2&lt;=$A54,IF(EH$3&gt;=$A54,(EH$4),0),0)*($A55-$A54)/10000*$BY54</f>
        <v>0</v>
      </c>
      <c r="EI54" s="175" t="n">
        <f aca="false">IF(EI$2&lt;=$A54,IF(EI$3&gt;=$A54,(EI$4),0),0)*($A55-$A54)/10000*$BY54</f>
        <v>0</v>
      </c>
      <c r="EJ54" s="175" t="n">
        <f aca="false">SUM(EH54:EI54)</f>
        <v>0</v>
      </c>
      <c r="EK54" s="0"/>
      <c r="EL54" s="91" t="n">
        <f aca="false">$A54</f>
        <v>38139</v>
      </c>
      <c r="EM54" s="175" t="n">
        <f aca="false">IF(EM$2&lt;=$A54,IF(EM$3&gt;=$A54,(EM$4),0),0)*($A55-$A54)/10000*$BY54</f>
        <v>0</v>
      </c>
      <c r="EN54" s="175" t="n">
        <f aca="false">IF(EN$2&lt;=$A54,IF(EN$3&gt;=$A54,(EN$4),0),0)*($A55-$A54)/10000*$BY54</f>
        <v>0</v>
      </c>
      <c r="EO54" s="175" t="n">
        <f aca="false">SUM(EM54:EN54)</f>
        <v>0</v>
      </c>
      <c r="EP54" s="175"/>
      <c r="EQ54" s="91" t="n">
        <f aca="false">$A54</f>
        <v>38139</v>
      </c>
      <c r="ER54" s="175" t="n">
        <f aca="false">IF(ER$2&lt;=$A54,IF(ER$3&gt;=$A54,(ER$4),0),0)*($A55-$A54)/10000*$BY54</f>
        <v>0</v>
      </c>
      <c r="ES54" s="175" t="n">
        <f aca="false">IF(ES$2&lt;=$A54,IF(ES$3&gt;=$A54,(ES$4),0),0)*($A55-$A54)/10000*$BY54</f>
        <v>0</v>
      </c>
      <c r="ET54" s="175" t="n">
        <f aca="false">IF(ET$2&lt;=$A54,IF(ET$3&gt;=$A54,(ET$4),0),0)*($A55-$A54)/10000*$BY54</f>
        <v>0</v>
      </c>
      <c r="EU54" s="175" t="n">
        <f aca="false">SUM(ER54:ET54)</f>
        <v>0</v>
      </c>
      <c r="EV54" s="0"/>
      <c r="EW54" s="91" t="n">
        <f aca="false">$A54</f>
        <v>38139</v>
      </c>
      <c r="EX54" s="175" t="n">
        <f aca="false">IF(EX$2&lt;=$A54,IF(EX$3&gt;=$A54,(EX$4),0),0)*($A55-$A54)/10000*$BY54</f>
        <v>0</v>
      </c>
      <c r="EY54" s="175" t="n">
        <f aca="false">IF(EY$2&lt;=$A54,IF(EY$3&gt;=$A54,(EY$4),0),0)*($A55-$A54)/10000*$BY54</f>
        <v>0</v>
      </c>
      <c r="EZ54" s="175" t="n">
        <f aca="false">IF(EZ$2&lt;=$A54,IF(EZ$3&gt;=$A54,(EZ$4),0),0)*($A55-$A54)/10000*$BY54</f>
        <v>0</v>
      </c>
      <c r="FA54" s="175" t="n">
        <f aca="false">SUM(EX54:EZ54)</f>
        <v>0</v>
      </c>
      <c r="FB54" s="0"/>
      <c r="FC54" s="91" t="n">
        <f aca="false">$A54</f>
        <v>38139</v>
      </c>
      <c r="FD54" s="175" t="n">
        <f aca="false">IF(FD$2&lt;=$A54,IF(FD$3&gt;=$A54,(FD$4),0),0)*($A55-$A54)/10000*$BY54</f>
        <v>0</v>
      </c>
      <c r="FE54" s="175" t="n">
        <f aca="false">IF(FE$2&lt;=$A54,IF(FE$3&gt;=$A54,(FE$4),0),0)*($A55-$A54)/10000*$BY54</f>
        <v>0</v>
      </c>
      <c r="FF54" s="175" t="n">
        <f aca="false">SUM(FD54:FE54)</f>
        <v>0</v>
      </c>
      <c r="FH54" s="91" t="n">
        <f aca="false">$A54</f>
        <v>38139</v>
      </c>
      <c r="FI54" s="175" t="n">
        <f aca="false">IF(FI$2&lt;=$A54,IF(FI$3&gt;=$A54,(FI$4),0),0)*($A55-$A54)/10000*$BY54</f>
        <v>0</v>
      </c>
      <c r="FJ54" s="175" t="n">
        <f aca="false">IF(FJ$2&lt;=$A54,IF(FJ$3&gt;=$A54,(FJ$4),0),0)*($A55-$A54)/10000*$BY54</f>
        <v>0</v>
      </c>
      <c r="FK54" s="175" t="n">
        <f aca="false">SUM(FI54:FJ54)</f>
        <v>0</v>
      </c>
      <c r="FL54" s="0"/>
      <c r="FM54" s="91" t="n">
        <f aca="false">$A54</f>
        <v>38139</v>
      </c>
      <c r="FN54" s="175" t="n">
        <f aca="false">IF(FN$2&lt;=$A54,IF(FN$3&gt;=$A54,(FN$4),0),0)*($A55-$A54)/10000*$BY54</f>
        <v>0</v>
      </c>
      <c r="FO54" s="175" t="n">
        <f aca="false">IF(FO$2&lt;=$A54,IF(FO$3&gt;=$A54,(FO$4),0),0)*($A55-$A54)/10000*$BY54</f>
        <v>0</v>
      </c>
      <c r="FP54" s="175" t="n">
        <f aca="false">SUM(FN54:FO54)</f>
        <v>0</v>
      </c>
      <c r="FQ54" s="0"/>
      <c r="FR54" s="91" t="n">
        <f aca="false">$A54</f>
        <v>38139</v>
      </c>
      <c r="FS54" s="175" t="n">
        <f aca="false">IF(FS$2&lt;=$A54,IF(FS$3&gt;=$A54,(FS$4),0),0)*($A55-$A54)/10000*$BY54</f>
        <v>0</v>
      </c>
      <c r="FT54" s="175" t="n">
        <f aca="false">IF(FT$2&lt;=$A54,IF(FT$3&gt;=$A54,(FT$4),0),0)*($A55-$A54)/10000*$BY54</f>
        <v>0</v>
      </c>
      <c r="FU54" s="175" t="n">
        <f aca="false">SUM(FS54:FT54)</f>
        <v>0</v>
      </c>
      <c r="FV54" s="0"/>
      <c r="FW54" s="91" t="n">
        <f aca="false">$A54</f>
        <v>38139</v>
      </c>
      <c r="FX54" s="175" t="n">
        <f aca="false">IF(FX$2&lt;=$A54,IF(FX$3&gt;=$A54,(FX$4),0),0)*($A55-$A54)/10000*$BY54</f>
        <v>0</v>
      </c>
      <c r="FY54" s="175" t="n">
        <f aca="false">IF(FY$2&lt;=$A54,IF(FY$3&gt;=$A54,(FY$4),0),0)*($A55-$A54)/10000*$BY54</f>
        <v>0</v>
      </c>
      <c r="FZ54" s="175" t="n">
        <f aca="false">SUM(FX54:FY54)</f>
        <v>0</v>
      </c>
      <c r="GB54" s="91" t="n">
        <f aca="false">$A54</f>
        <v>38139</v>
      </c>
      <c r="GC54" s="175" t="n">
        <f aca="false">IF(GC$2&lt;=$A54,IF(GC$3&gt;=$A54,(GC$4),0),0)*($A55-$A54)/10000*$BY54</f>
        <v>0</v>
      </c>
      <c r="GD54" s="175" t="n">
        <f aca="false">IF(GD$2&lt;=$A54,IF(GD$3&gt;=$A54,(GD$4),0),0)*($A55-$A54)/10000*$BY54</f>
        <v>0</v>
      </c>
      <c r="GE54" s="175" t="n">
        <f aca="false">SUM(GC54:GD54)</f>
        <v>0</v>
      </c>
      <c r="GG54" s="208"/>
      <c r="GH54" s="209"/>
      <c r="GI54" s="210"/>
      <c r="GK54" s="0"/>
    </row>
    <row r="55" customFormat="false" ht="15" hidden="false" customHeight="true" outlineLevel="0" collapsed="false">
      <c r="A55" s="176" t="n">
        <v>38169</v>
      </c>
      <c r="B55" s="177" t="n">
        <f aca="false">p1!F64</f>
        <v>0</v>
      </c>
      <c r="C55" s="178" t="n">
        <f aca="false">+p1!C64</f>
        <v>0</v>
      </c>
      <c r="D55" s="179" t="n">
        <f aca="false">+p1!G64</f>
        <v>0</v>
      </c>
      <c r="E55" s="177" t="n">
        <f aca="false">p1!L64+DX55</f>
        <v>0</v>
      </c>
      <c r="F55" s="178" t="n">
        <f aca="false">p1!E64+CN55</f>
        <v>0</v>
      </c>
      <c r="G55" s="178" t="n">
        <f aca="false">p1!I64+p1!K64+CY55</f>
        <v>0</v>
      </c>
      <c r="H55" s="178" t="n">
        <f aca="false">p1!D64+DN55</f>
        <v>0</v>
      </c>
      <c r="I55" s="178" t="n">
        <f aca="false">p1!J64+p1!AH64+DD55</f>
        <v>2.28</v>
      </c>
      <c r="J55" s="178" t="n">
        <f aca="false">p1!N64+DG55</f>
        <v>11.6</v>
      </c>
      <c r="K55" s="178" t="n">
        <f aca="false">p1!M64+p1!H64+DS55</f>
        <v>0</v>
      </c>
      <c r="L55" s="180" t="n">
        <f aca="false">SUM(E55:K55)</f>
        <v>13.88</v>
      </c>
      <c r="M55" s="32"/>
      <c r="N55" s="177" t="n">
        <f aca="false">p1!P64+EJ55</f>
        <v>0</v>
      </c>
      <c r="O55" s="178" t="n">
        <f aca="false">p1!O64+EE55</f>
        <v>0</v>
      </c>
      <c r="P55" s="178" t="n">
        <f aca="false">p1!Q64+EO55</f>
        <v>0</v>
      </c>
      <c r="Q55" s="178" t="n">
        <f aca="false">p1!AA64</f>
        <v>0</v>
      </c>
      <c r="R55" s="178" t="n">
        <f aca="false">p1!Y64</f>
        <v>0</v>
      </c>
      <c r="S55" s="178" t="n">
        <f aca="false">p1!Z64+EU55</f>
        <v>0</v>
      </c>
      <c r="T55" s="178" t="n">
        <f aca="false">p1!AC64+FA55</f>
        <v>0</v>
      </c>
      <c r="U55" s="178"/>
      <c r="V55" s="178" t="n">
        <f aca="false">p1!X64+FF55</f>
        <v>0</v>
      </c>
      <c r="W55" s="178"/>
      <c r="X55" s="178"/>
      <c r="Y55" s="178"/>
      <c r="Z55" s="178"/>
      <c r="AA55" s="178"/>
      <c r="AB55" s="178"/>
      <c r="AC55" s="178"/>
      <c r="AD55" s="179"/>
      <c r="AE55" s="210" t="n">
        <f aca="false">SUM(N55:AD55)</f>
        <v>0</v>
      </c>
      <c r="AF55" s="32"/>
      <c r="AG55" s="180"/>
      <c r="AH55" s="18"/>
      <c r="AI55" s="180" t="n">
        <f aca="false">p1!AB64+BQ55</f>
        <v>0</v>
      </c>
      <c r="AJ55" s="32"/>
      <c r="AK55" s="182" t="n">
        <v>38169</v>
      </c>
      <c r="AL55" s="143"/>
      <c r="AM55" s="167" t="n">
        <f aca="false">+B55+C55+D55</f>
        <v>0</v>
      </c>
      <c r="AN55" s="183" t="n">
        <f aca="false">SUM(AM52:AM58)</f>
        <v>0</v>
      </c>
      <c r="AO55" s="167" t="n">
        <f aca="false">E55+F55+O55</f>
        <v>0</v>
      </c>
      <c r="AP55" s="183" t="n">
        <f aca="false">SUM(AO52:AO58)</f>
        <v>0</v>
      </c>
      <c r="AQ55" s="184" t="n">
        <f aca="false">+G55+H55+N55</f>
        <v>0</v>
      </c>
      <c r="AR55" s="183" t="n">
        <f aca="false">SUM(AQ52:AQ58)</f>
        <v>0</v>
      </c>
      <c r="AS55" s="185" t="n">
        <f aca="false">+I55+J55</f>
        <v>13.88</v>
      </c>
      <c r="AT55" s="183" t="n">
        <f aca="false">SUM(AS52:AS58)</f>
        <v>95.82</v>
      </c>
      <c r="AU55" s="167" t="n">
        <f aca="false">K55+P55</f>
        <v>0</v>
      </c>
      <c r="AV55" s="183" t="n">
        <f aca="false">SUM(AU52:AU58)</f>
        <v>0</v>
      </c>
      <c r="AW55" s="167" t="n">
        <f aca="false">AO55+AQ55+AS55+AU55</f>
        <v>13.88</v>
      </c>
      <c r="AX55" s="183" t="n">
        <f aca="false">SUM(AW52:AW58)</f>
        <v>95.82</v>
      </c>
      <c r="AY55" s="0"/>
      <c r="AZ55" s="149"/>
      <c r="BA55" s="169" t="n">
        <f aca="false">Q55+R55+S55</f>
        <v>0</v>
      </c>
      <c r="BB55" s="151"/>
      <c r="BC55" s="169" t="n">
        <f aca="false">T55+U55</f>
        <v>0</v>
      </c>
      <c r="BD55" s="229"/>
      <c r="BE55" s="228" t="n">
        <f aca="false">SUM(V55:Y55)</f>
        <v>0</v>
      </c>
      <c r="BF55" s="187"/>
      <c r="BG55" s="169" t="n">
        <f aca="false">SUM(AB55:AD55)</f>
        <v>0</v>
      </c>
      <c r="BH55" s="188"/>
      <c r="BI55" s="154"/>
      <c r="BJ55" s="56"/>
      <c r="BK55" s="171" t="n">
        <f aca="false">+AE55+L55</f>
        <v>13.88</v>
      </c>
      <c r="BL55" s="220" t="n">
        <f aca="false">SUM(BK52:BK58)</f>
        <v>95.82</v>
      </c>
      <c r="BM55" s="32"/>
      <c r="BN55" s="32"/>
      <c r="BO55" s="32"/>
      <c r="BP55" s="172" t="n">
        <f aca="false">$A55</f>
        <v>38169</v>
      </c>
      <c r="BQ55" s="173" t="n">
        <f aca="false">SUM(BR55:BW55)</f>
        <v>0</v>
      </c>
      <c r="BR55" s="173"/>
      <c r="BS55" s="173"/>
      <c r="BT55" s="173"/>
      <c r="BU55" s="173"/>
      <c r="BV55" s="173"/>
      <c r="BW55" s="173"/>
      <c r="BY55" s="81" t="n">
        <f aca="false">m1!BK57</f>
        <v>0.74696863259336</v>
      </c>
      <c r="BZ55" s="174" t="n">
        <f aca="false">CN55+CY55+EU55+FF55+FA55+DD55+DN55+DS55+FP55+FU55+EE55+EJ55+EO55</f>
        <v>0</v>
      </c>
      <c r="CA55" s="175"/>
      <c r="CB55" s="175" t="n">
        <f aca="false">IF(CB$2&lt;=$A55,IF(CB$3&gt;=$A55,(CB$4),0),0)*($A56-$A55)/10000*$BY55</f>
        <v>0</v>
      </c>
      <c r="CC55" s="0"/>
      <c r="CD55" s="91" t="n">
        <f aca="false">$A55</f>
        <v>38169</v>
      </c>
      <c r="CE55" s="175" t="n">
        <f aca="false">IF(CE$2&lt;=$A55,IF(CE$3&gt;=$A55,(CE$4),0),0)*($A56-$A55)/10000*$BY55</f>
        <v>0</v>
      </c>
      <c r="CF55" s="175" t="n">
        <f aca="false">IF(CF$2&lt;=$A55,IF(CF$3&gt;=$A55,(CF$4),0),0)*($A56-$A55)/10000*$BY55</f>
        <v>0</v>
      </c>
      <c r="CG55" s="175" t="n">
        <f aca="false">IF(CG$2&lt;=$A55,IF(CG$3&gt;=$A55,(CG$4),0),0)*($A56-$A55)/10000*$BY55</f>
        <v>0</v>
      </c>
      <c r="CH55" s="175" t="n">
        <f aca="false">IF(CH$2&lt;=$A55,IF(CH$3&gt;=$A55,(CH$4),0),0)*($A56-$A55)/10000*$BY55</f>
        <v>0</v>
      </c>
      <c r="CI55" s="175" t="n">
        <f aca="false">IF(CI$2&lt;=$A55,IF(CI$3&gt;=$A55,(CI$4),0),0)*($A56-$A55)/10000*$BY55</f>
        <v>0</v>
      </c>
      <c r="CJ55" s="175" t="n">
        <f aca="false">IF(CJ$2&lt;=$A55,IF(CJ$3&gt;=$A55,(CJ$4),0),0)*($A56-$A55)/10000*$BY55</f>
        <v>0</v>
      </c>
      <c r="CK55" s="175" t="n">
        <f aca="false">IF(CK$2&lt;=$A55,IF(CK$3&gt;=$A55,(CK$4),0),0)*($A56-$A55)/10000*$BY55</f>
        <v>0</v>
      </c>
      <c r="CL55" s="175" t="n">
        <f aca="false">IF(CL$2&lt;=$A55,IF(CL$3&gt;=$A55,(CL$4),0),0)*($A56-$A55)/10000*$BY55</f>
        <v>0</v>
      </c>
      <c r="CM55" s="175" t="n">
        <f aca="false">IF(CM$2&lt;=$A55,IF(CM$3&gt;=$A55,(CM$4),0),0)*($A56-$A55)/10000*$BY55</f>
        <v>0</v>
      </c>
      <c r="CN55" s="175" t="n">
        <f aca="false">SUM(CE55:CM55)</f>
        <v>0</v>
      </c>
      <c r="CO55" s="0"/>
      <c r="CP55" s="91" t="n">
        <f aca="false">$A55</f>
        <v>38169</v>
      </c>
      <c r="CQ55" s="175" t="n">
        <f aca="false">IF(CQ$2&lt;=$A55,IF(CQ$3&gt;=$A55,(CQ$4),0),0)*($A56-$A55)/10000*$BY55</f>
        <v>0</v>
      </c>
      <c r="CR55" s="175" t="n">
        <f aca="false">IF(CR$2&lt;=$A55,IF(CR$3&gt;=$A55,(CR$4),0),0)*($A56-$A55)/10000*$BY55</f>
        <v>0</v>
      </c>
      <c r="CS55" s="175" t="n">
        <f aca="false">IF(CS$2&lt;=$A55,IF(CS$3&gt;=$A55,(CS$4),0),0)*($A56-$A55)/10000*$BY55</f>
        <v>0</v>
      </c>
      <c r="CT55" s="175" t="n">
        <f aca="false">IF(CT$2&lt;=$A55,IF(CT$3&gt;=$A55,(CT$4),0),0)*($A56-$A55)/10000*$BY55</f>
        <v>0</v>
      </c>
      <c r="CU55" s="175" t="n">
        <f aca="false">IF(CU$2&lt;=$A55,IF(CU$3&gt;=$A55,(CU$4),0),0)*($A56-$A55)/10000*$BY55</f>
        <v>0</v>
      </c>
      <c r="CV55" s="175" t="n">
        <f aca="false">IF(CV$2&lt;=$A55,IF(CV$3&gt;=$A55,(CV$4),0),0)*($A56-$A55)/10000*$BY55</f>
        <v>0</v>
      </c>
      <c r="CW55" s="175" t="n">
        <f aca="false">IF(CW$2&lt;=$A55,IF(CW$3&gt;=$A55,(CW$4),0),0)*($A56-$A55)/10000*$BY55</f>
        <v>0</v>
      </c>
      <c r="CX55" s="175" t="n">
        <f aca="false">IF(CX$2&lt;=$A55,IF(CX$3&gt;=$A55,(CX$4),0),0)*($A56-$A55)/10000*$BY55</f>
        <v>0</v>
      </c>
      <c r="CY55" s="175" t="n">
        <f aca="false">SUM(CQ55:CX55)</f>
        <v>0</v>
      </c>
      <c r="DA55" s="91" t="n">
        <f aca="false">$A55</f>
        <v>38169</v>
      </c>
      <c r="DB55" s="175" t="n">
        <f aca="false">IF(DB$2&lt;=$A55,IF(DB$3&gt;=$A55,(DB$4),0),0)*($A56-$A55)/10000*$BY55</f>
        <v>0</v>
      </c>
      <c r="DC55" s="175" t="n">
        <f aca="false">IF(DC$2&lt;=$A55,IF(DC$3&gt;=$A55,(DC$4),0),0)*($A56-$A55)/10000*$BY55</f>
        <v>0</v>
      </c>
      <c r="DD55" s="175" t="n">
        <f aca="false">SUM(DB55:DC55)</f>
        <v>0</v>
      </c>
      <c r="DE55" s="0"/>
      <c r="DF55" s="91" t="n">
        <f aca="false">$A55</f>
        <v>38169</v>
      </c>
      <c r="DG55" s="175" t="n">
        <f aca="false">IF(DG$2&lt;=$A55,IF(DG$3&gt;=$A55,(DG$4),0),0)*($A56-$A55)/10000*$BY55</f>
        <v>0</v>
      </c>
      <c r="DH55" s="175" t="n">
        <f aca="false">IF(DH$2&lt;=$A55,IF(DH$3&gt;=$A55,(DH$4),0),0)*($A56-$A55)/10000*$BY55</f>
        <v>0</v>
      </c>
      <c r="DI55" s="175" t="n">
        <f aca="false">SUM(DG55:DH55)</f>
        <v>0</v>
      </c>
      <c r="DK55" s="91" t="n">
        <f aca="false">$A55</f>
        <v>38169</v>
      </c>
      <c r="DL55" s="175" t="n">
        <f aca="false">IF(DL$2&lt;=$A55,IF(DL$3&gt;=$A55,(DL$4),0),0)*($A56-$A55)/10000*$BY55</f>
        <v>0</v>
      </c>
      <c r="DM55" s="175" t="n">
        <f aca="false">IF(DM$2&lt;=$A55,IF(DM$3&gt;=$A55,(DM$4),0),0)*($A56-$A55)/10000*$BY55</f>
        <v>0</v>
      </c>
      <c r="DN55" s="175" t="n">
        <f aca="false">SUM(DL55:DM55)</f>
        <v>0</v>
      </c>
      <c r="DO55" s="0"/>
      <c r="DP55" s="91" t="n">
        <f aca="false">$A55</f>
        <v>38169</v>
      </c>
      <c r="DQ55" s="175" t="n">
        <f aca="false">IF(DQ$2&lt;=$A55,IF(DQ$3&gt;=$A55,(DQ$4),0),0)*($A56-$A55)/10000*$BY55</f>
        <v>0</v>
      </c>
      <c r="DR55" s="175" t="n">
        <f aca="false">IF(DR$2&lt;=$A55,IF(DR$3&gt;=$A55,(DR$4),0),0)*($A56-$A55)/10000*$BY55</f>
        <v>0</v>
      </c>
      <c r="DS55" s="175" t="n">
        <f aca="false">SUM(DQ55:DR55)</f>
        <v>0</v>
      </c>
      <c r="DT55" s="175"/>
      <c r="DU55" s="91" t="n">
        <f aca="false">$A55</f>
        <v>38169</v>
      </c>
      <c r="DV55" s="175" t="n">
        <f aca="false">IF(DV$2&lt;=$A55,IF(DV$3&gt;=$A55,(DV$4),0),0)*($A56-$A55)/10000*$BY55</f>
        <v>0</v>
      </c>
      <c r="DW55" s="175" t="n">
        <f aca="false">IF(DW$2&lt;=$A55,IF(DW$3&gt;=$A55,(DW$4),0),0)*($A56-$A55)/10000*$BY55</f>
        <v>0</v>
      </c>
      <c r="DX55" s="175" t="n">
        <f aca="false">SUM(DV55:DW55)</f>
        <v>0</v>
      </c>
      <c r="DY55" s="175"/>
      <c r="DZ55" s="91" t="n">
        <f aca="false">$A55</f>
        <v>38169</v>
      </c>
      <c r="EA55" s="175" t="n">
        <f aca="false">IF(EA$2&lt;=$A55,IF(EA$3&gt;=$A55,(EA$4),0),0)*($A56-$A55)/10000*$BY55</f>
        <v>0</v>
      </c>
      <c r="EB55" s="175" t="n">
        <f aca="false">IF(EB$2&lt;=$A55,IF(EB$3&gt;=$A55,(EB$4),0),0)*($A56-$A55)/10000*$BY55</f>
        <v>0</v>
      </c>
      <c r="EC55" s="175" t="n">
        <f aca="false">IF(EC$2&lt;=$A55,IF(EC$3&gt;=$A55,(EC$4),0),0)*($A56-$A55)/10000*$BY55</f>
        <v>0</v>
      </c>
      <c r="ED55" s="175" t="n">
        <f aca="false">IF(ED$2&lt;=$A55,IF(ED$3&gt;=$A55,(ED$4),0),0)*($A56-$A55)/10000*$BY55</f>
        <v>0</v>
      </c>
      <c r="EE55" s="175" t="n">
        <f aca="false">SUM(EA55:ED55)</f>
        <v>0</v>
      </c>
      <c r="EF55" s="0"/>
      <c r="EG55" s="91" t="n">
        <f aca="false">$A55</f>
        <v>38169</v>
      </c>
      <c r="EH55" s="175" t="n">
        <f aca="false">IF(EH$2&lt;=$A55,IF(EH$3&gt;=$A55,(EH$4),0),0)*($A56-$A55)/10000*$BY55</f>
        <v>0</v>
      </c>
      <c r="EI55" s="175" t="n">
        <f aca="false">IF(EI$2&lt;=$A55,IF(EI$3&gt;=$A55,(EI$4),0),0)*($A56-$A55)/10000*$BY55</f>
        <v>0</v>
      </c>
      <c r="EJ55" s="175" t="n">
        <f aca="false">SUM(EH55:EI55)</f>
        <v>0</v>
      </c>
      <c r="EK55" s="0"/>
      <c r="EL55" s="91" t="n">
        <f aca="false">$A55</f>
        <v>38169</v>
      </c>
      <c r="EM55" s="175" t="n">
        <f aca="false">IF(EM$2&lt;=$A55,IF(EM$3&gt;=$A55,(EM$4),0),0)*($A56-$A55)/10000*$BY55</f>
        <v>0</v>
      </c>
      <c r="EN55" s="175" t="n">
        <f aca="false">IF(EN$2&lt;=$A55,IF(EN$3&gt;=$A55,(EN$4),0),0)*($A56-$A55)/10000*$BY55</f>
        <v>0</v>
      </c>
      <c r="EO55" s="175" t="n">
        <f aca="false">SUM(EM55:EN55)</f>
        <v>0</v>
      </c>
      <c r="EP55" s="175"/>
      <c r="EQ55" s="91" t="n">
        <f aca="false">$A55</f>
        <v>38169</v>
      </c>
      <c r="ER55" s="175" t="n">
        <f aca="false">IF(ER$2&lt;=$A55,IF(ER$3&gt;=$A55,(ER$4),0),0)*($A56-$A55)/10000*$BY55</f>
        <v>0</v>
      </c>
      <c r="ES55" s="175" t="n">
        <f aca="false">IF(ES$2&lt;=$A55,IF(ES$3&gt;=$A55,(ES$4),0),0)*($A56-$A55)/10000*$BY55</f>
        <v>0</v>
      </c>
      <c r="ET55" s="175" t="n">
        <f aca="false">IF(ET$2&lt;=$A55,IF(ET$3&gt;=$A55,(ET$4),0),0)*($A56-$A55)/10000*$BY55</f>
        <v>0</v>
      </c>
      <c r="EU55" s="175" t="n">
        <f aca="false">SUM(ER55:ET55)</f>
        <v>0</v>
      </c>
      <c r="EV55" s="0"/>
      <c r="EW55" s="91" t="n">
        <f aca="false">$A55</f>
        <v>38169</v>
      </c>
      <c r="EX55" s="175" t="n">
        <f aca="false">IF(EX$2&lt;=$A55,IF(EX$3&gt;=$A55,(EX$4),0),0)*($A56-$A55)/10000*$BY55</f>
        <v>0</v>
      </c>
      <c r="EY55" s="175" t="n">
        <f aca="false">IF(EY$2&lt;=$A55,IF(EY$3&gt;=$A55,(EY$4),0),0)*($A56-$A55)/10000*$BY55</f>
        <v>0</v>
      </c>
      <c r="EZ55" s="175" t="n">
        <f aca="false">IF(EZ$2&lt;=$A55,IF(EZ$3&gt;=$A55,(EZ$4),0),0)*($A56-$A55)/10000*$BY55</f>
        <v>0</v>
      </c>
      <c r="FA55" s="175" t="n">
        <f aca="false">SUM(EX55:EZ55)</f>
        <v>0</v>
      </c>
      <c r="FB55" s="0"/>
      <c r="FC55" s="91" t="n">
        <f aca="false">$A55</f>
        <v>38169</v>
      </c>
      <c r="FD55" s="175" t="n">
        <f aca="false">IF(FD$2&lt;=$A55,IF(FD$3&gt;=$A55,(FD$4),0),0)*($A56-$A55)/10000*$BY55</f>
        <v>0</v>
      </c>
      <c r="FE55" s="175" t="n">
        <f aca="false">IF(FE$2&lt;=$A55,IF(FE$3&gt;=$A55,(FE$4),0),0)*($A56-$A55)/10000*$BY55</f>
        <v>0</v>
      </c>
      <c r="FF55" s="175" t="n">
        <f aca="false">SUM(FD55:FE55)</f>
        <v>0</v>
      </c>
      <c r="FH55" s="91" t="n">
        <f aca="false">$A55</f>
        <v>38169</v>
      </c>
      <c r="FI55" s="175" t="n">
        <f aca="false">IF(FI$2&lt;=$A55,IF(FI$3&gt;=$A55,(FI$4),0),0)*($A56-$A55)/10000*$BY55</f>
        <v>0</v>
      </c>
      <c r="FJ55" s="175" t="n">
        <f aca="false">IF(FJ$2&lt;=$A55,IF(FJ$3&gt;=$A55,(FJ$4),0),0)*($A56-$A55)/10000*$BY55</f>
        <v>0</v>
      </c>
      <c r="FK55" s="175" t="n">
        <f aca="false">SUM(FI55:FJ55)</f>
        <v>0</v>
      </c>
      <c r="FL55" s="0"/>
      <c r="FM55" s="91" t="n">
        <f aca="false">$A55</f>
        <v>38169</v>
      </c>
      <c r="FN55" s="175" t="n">
        <f aca="false">IF(FN$2&lt;=$A55,IF(FN$3&gt;=$A55,(FN$4),0),0)*($A56-$A55)/10000*$BY55</f>
        <v>0</v>
      </c>
      <c r="FO55" s="175" t="n">
        <f aca="false">IF(FO$2&lt;=$A55,IF(FO$3&gt;=$A55,(FO$4),0),0)*($A56-$A55)/10000*$BY55</f>
        <v>0</v>
      </c>
      <c r="FP55" s="175" t="n">
        <f aca="false">SUM(FN55:FO55)</f>
        <v>0</v>
      </c>
      <c r="FQ55" s="0"/>
      <c r="FR55" s="91" t="n">
        <f aca="false">$A55</f>
        <v>38169</v>
      </c>
      <c r="FS55" s="175" t="n">
        <f aca="false">IF(FS$2&lt;=$A55,IF(FS$3&gt;=$A55,(FS$4),0),0)*($A56-$A55)/10000*$BY55</f>
        <v>0</v>
      </c>
      <c r="FT55" s="175" t="n">
        <f aca="false">IF(FT$2&lt;=$A55,IF(FT$3&gt;=$A55,(FT$4),0),0)*($A56-$A55)/10000*$BY55</f>
        <v>0</v>
      </c>
      <c r="FU55" s="175" t="n">
        <f aca="false">SUM(FS55:FT55)</f>
        <v>0</v>
      </c>
      <c r="FV55" s="0"/>
      <c r="FW55" s="91" t="n">
        <f aca="false">$A55</f>
        <v>38169</v>
      </c>
      <c r="FX55" s="175" t="n">
        <f aca="false">IF(FX$2&lt;=$A55,IF(FX$3&gt;=$A55,(FX$4),0),0)*($A56-$A55)/10000*$BY55</f>
        <v>0</v>
      </c>
      <c r="FY55" s="175" t="n">
        <f aca="false">IF(FY$2&lt;=$A55,IF(FY$3&gt;=$A55,(FY$4),0),0)*($A56-$A55)/10000*$BY55</f>
        <v>0</v>
      </c>
      <c r="FZ55" s="175" t="n">
        <f aca="false">SUM(FX55:FY55)</f>
        <v>0</v>
      </c>
      <c r="GB55" s="91" t="n">
        <f aca="false">$A55</f>
        <v>38169</v>
      </c>
      <c r="GC55" s="175" t="n">
        <f aca="false">IF(GC$2&lt;=$A55,IF(GC$3&gt;=$A55,(GC$4),0),0)*($A56-$A55)/10000*$BY55</f>
        <v>0</v>
      </c>
      <c r="GD55" s="175" t="n">
        <f aca="false">IF(GD$2&lt;=$A55,IF(GD$3&gt;=$A55,(GD$4),0),0)*($A56-$A55)/10000*$BY55</f>
        <v>0</v>
      </c>
      <c r="GE55" s="175" t="n">
        <f aca="false">SUM(GC55:GD55)</f>
        <v>0</v>
      </c>
      <c r="GG55" s="208"/>
      <c r="GH55" s="209"/>
      <c r="GI55" s="210"/>
      <c r="GK55" s="0"/>
    </row>
    <row r="56" customFormat="false" ht="15" hidden="false" customHeight="true" outlineLevel="0" collapsed="false">
      <c r="A56" s="176" t="n">
        <v>38200</v>
      </c>
      <c r="B56" s="177" t="n">
        <f aca="false">p1!F65</f>
        <v>0</v>
      </c>
      <c r="C56" s="178" t="n">
        <f aca="false">+p1!C65</f>
        <v>0</v>
      </c>
      <c r="D56" s="179" t="n">
        <f aca="false">+p1!G65</f>
        <v>0</v>
      </c>
      <c r="E56" s="177" t="n">
        <f aca="false">p1!L65+DX56</f>
        <v>0</v>
      </c>
      <c r="F56" s="178" t="n">
        <f aca="false">p1!E65+CN56</f>
        <v>0</v>
      </c>
      <c r="G56" s="178" t="n">
        <f aca="false">p1!I65+p1!K65+CY56</f>
        <v>0</v>
      </c>
      <c r="H56" s="178" t="n">
        <f aca="false">p1!D65+DN56</f>
        <v>0</v>
      </c>
      <c r="I56" s="178" t="n">
        <f aca="false">p1!J65+p1!AH65+DD56</f>
        <v>2.26</v>
      </c>
      <c r="J56" s="178" t="n">
        <f aca="false">p1!N65+DG56</f>
        <v>11.53</v>
      </c>
      <c r="K56" s="178" t="n">
        <f aca="false">p1!M65+p1!H65+DS56</f>
        <v>0</v>
      </c>
      <c r="L56" s="180" t="n">
        <f aca="false">SUM(E56:K56)</f>
        <v>13.79</v>
      </c>
      <c r="M56" s="32"/>
      <c r="N56" s="177" t="n">
        <f aca="false">p1!P65+EJ56</f>
        <v>0</v>
      </c>
      <c r="O56" s="178" t="n">
        <f aca="false">p1!O65+EE56</f>
        <v>0</v>
      </c>
      <c r="P56" s="178" t="n">
        <f aca="false">p1!Q65+EO56</f>
        <v>0</v>
      </c>
      <c r="Q56" s="178" t="n">
        <f aca="false">p1!AA65</f>
        <v>0</v>
      </c>
      <c r="R56" s="178" t="n">
        <f aca="false">p1!Y65</f>
        <v>0</v>
      </c>
      <c r="S56" s="178" t="n">
        <f aca="false">p1!Z65+EU56</f>
        <v>0</v>
      </c>
      <c r="T56" s="178" t="n">
        <f aca="false">p1!AC65+FA56</f>
        <v>0</v>
      </c>
      <c r="U56" s="178"/>
      <c r="V56" s="178" t="n">
        <f aca="false">p1!X65+FF56</f>
        <v>0</v>
      </c>
      <c r="W56" s="178"/>
      <c r="X56" s="178"/>
      <c r="Y56" s="178"/>
      <c r="Z56" s="178"/>
      <c r="AA56" s="178"/>
      <c r="AB56" s="178"/>
      <c r="AC56" s="178"/>
      <c r="AD56" s="179"/>
      <c r="AE56" s="210" t="n">
        <f aca="false">SUM(N56:AD56)</f>
        <v>0</v>
      </c>
      <c r="AF56" s="32"/>
      <c r="AG56" s="180"/>
      <c r="AH56" s="18"/>
      <c r="AI56" s="180" t="n">
        <f aca="false">p1!AB65+BQ56</f>
        <v>0</v>
      </c>
      <c r="AJ56" s="32"/>
      <c r="AK56" s="182" t="n">
        <v>38200</v>
      </c>
      <c r="AL56" s="143"/>
      <c r="AM56" s="167" t="n">
        <f aca="false">+B56+C56+D56</f>
        <v>0</v>
      </c>
      <c r="AN56" s="148"/>
      <c r="AO56" s="167" t="n">
        <f aca="false">E56+F56+O56</f>
        <v>0</v>
      </c>
      <c r="AP56" s="148"/>
      <c r="AQ56" s="184" t="n">
        <f aca="false">+G56+H56+N56</f>
        <v>0</v>
      </c>
      <c r="AR56" s="148"/>
      <c r="AS56" s="185" t="n">
        <f aca="false">+I56+J56</f>
        <v>13.79</v>
      </c>
      <c r="AT56" s="148"/>
      <c r="AU56" s="167" t="n">
        <f aca="false">K56+P56</f>
        <v>0</v>
      </c>
      <c r="AV56" s="148"/>
      <c r="AW56" s="167" t="n">
        <f aca="false">AO56+AQ56+AS56+AU56</f>
        <v>13.79</v>
      </c>
      <c r="AX56" s="148"/>
      <c r="AY56" s="0"/>
      <c r="AZ56" s="149"/>
      <c r="BA56" s="169" t="n">
        <f aca="false">Q56+R56+S56</f>
        <v>0</v>
      </c>
      <c r="BB56" s="151"/>
      <c r="BC56" s="169" t="n">
        <f aca="false">T56+U56</f>
        <v>0</v>
      </c>
      <c r="BD56" s="152"/>
      <c r="BE56" s="228" t="n">
        <f aca="false">SUM(V56:Y56)</f>
        <v>0</v>
      </c>
      <c r="BF56" s="151"/>
      <c r="BG56" s="169" t="n">
        <f aca="false">SUM(AB56:AD56)</f>
        <v>0</v>
      </c>
      <c r="BH56" s="170"/>
      <c r="BI56" s="154"/>
      <c r="BJ56" s="56"/>
      <c r="BK56" s="171" t="n">
        <f aca="false">+AE56+L56</f>
        <v>13.79</v>
      </c>
      <c r="BL56" s="207"/>
      <c r="BM56" s="32"/>
      <c r="BN56" s="32"/>
      <c r="BO56" s="32"/>
      <c r="BP56" s="172" t="n">
        <f aca="false">$A56</f>
        <v>38200</v>
      </c>
      <c r="BQ56" s="173" t="n">
        <f aca="false">SUM(BR56:BW56)</f>
        <v>0</v>
      </c>
      <c r="BR56" s="173"/>
      <c r="BS56" s="173"/>
      <c r="BT56" s="173"/>
      <c r="BU56" s="173"/>
      <c r="BV56" s="173"/>
      <c r="BW56" s="173"/>
      <c r="BY56" s="81" t="n">
        <f aca="false">m1!BK58</f>
        <v>0.742336893825962</v>
      </c>
      <c r="BZ56" s="174" t="n">
        <f aca="false">CN56+CY56+EU56+FF56+FA56+DD56+DN56+DS56+FP56+FU56+EE56+EJ56+EO56</f>
        <v>0</v>
      </c>
      <c r="CA56" s="175"/>
      <c r="CB56" s="175" t="n">
        <f aca="false">IF(CB$2&lt;=$A56,IF(CB$3&gt;=$A56,(CB$4),0),0)*($A57-$A56)/10000*$BY56</f>
        <v>0</v>
      </c>
      <c r="CC56" s="0"/>
      <c r="CD56" s="91" t="n">
        <f aca="false">$A56</f>
        <v>38200</v>
      </c>
      <c r="CE56" s="175" t="n">
        <f aca="false">IF(CE$2&lt;=$A56,IF(CE$3&gt;=$A56,(CE$4),0),0)*($A57-$A56)/10000*$BY56</f>
        <v>0</v>
      </c>
      <c r="CF56" s="175" t="n">
        <f aca="false">IF(CF$2&lt;=$A56,IF(CF$3&gt;=$A56,(CF$4),0),0)*($A57-$A56)/10000*$BY56</f>
        <v>0</v>
      </c>
      <c r="CG56" s="175" t="n">
        <f aca="false">IF(CG$2&lt;=$A56,IF(CG$3&gt;=$A56,(CG$4),0),0)*($A57-$A56)/10000*$BY56</f>
        <v>0</v>
      </c>
      <c r="CH56" s="175" t="n">
        <f aca="false">IF(CH$2&lt;=$A56,IF(CH$3&gt;=$A56,(CH$4),0),0)*($A57-$A56)/10000*$BY56</f>
        <v>0</v>
      </c>
      <c r="CI56" s="175" t="n">
        <f aca="false">IF(CI$2&lt;=$A56,IF(CI$3&gt;=$A56,(CI$4),0),0)*($A57-$A56)/10000*$BY56</f>
        <v>0</v>
      </c>
      <c r="CJ56" s="175" t="n">
        <f aca="false">IF(CJ$2&lt;=$A56,IF(CJ$3&gt;=$A56,(CJ$4),0),0)*($A57-$A56)/10000*$BY56</f>
        <v>0</v>
      </c>
      <c r="CK56" s="175" t="n">
        <f aca="false">IF(CK$2&lt;=$A56,IF(CK$3&gt;=$A56,(CK$4),0),0)*($A57-$A56)/10000*$BY56</f>
        <v>0</v>
      </c>
      <c r="CL56" s="175" t="n">
        <f aca="false">IF(CL$2&lt;=$A56,IF(CL$3&gt;=$A56,(CL$4),0),0)*($A57-$A56)/10000*$BY56</f>
        <v>0</v>
      </c>
      <c r="CM56" s="175" t="n">
        <f aca="false">IF(CM$2&lt;=$A56,IF(CM$3&gt;=$A56,(CM$4),0),0)*($A57-$A56)/10000*$BY56</f>
        <v>0</v>
      </c>
      <c r="CN56" s="175" t="n">
        <f aca="false">SUM(CE56:CM56)</f>
        <v>0</v>
      </c>
      <c r="CO56" s="0"/>
      <c r="CP56" s="91" t="n">
        <f aca="false">$A56</f>
        <v>38200</v>
      </c>
      <c r="CQ56" s="175" t="n">
        <f aca="false">IF(CQ$2&lt;=$A56,IF(CQ$3&gt;=$A56,(CQ$4),0),0)*($A57-$A56)/10000*$BY56</f>
        <v>0</v>
      </c>
      <c r="CR56" s="175" t="n">
        <f aca="false">IF(CR$2&lt;=$A56,IF(CR$3&gt;=$A56,(CR$4),0),0)*($A57-$A56)/10000*$BY56</f>
        <v>0</v>
      </c>
      <c r="CS56" s="175" t="n">
        <f aca="false">IF(CS$2&lt;=$A56,IF(CS$3&gt;=$A56,(CS$4),0),0)*($A57-$A56)/10000*$BY56</f>
        <v>0</v>
      </c>
      <c r="CT56" s="175" t="n">
        <f aca="false">IF(CT$2&lt;=$A56,IF(CT$3&gt;=$A56,(CT$4),0),0)*($A57-$A56)/10000*$BY56</f>
        <v>0</v>
      </c>
      <c r="CU56" s="175" t="n">
        <f aca="false">IF(CU$2&lt;=$A56,IF(CU$3&gt;=$A56,(CU$4),0),0)*($A57-$A56)/10000*$BY56</f>
        <v>0</v>
      </c>
      <c r="CV56" s="175" t="n">
        <f aca="false">IF(CV$2&lt;=$A56,IF(CV$3&gt;=$A56,(CV$4),0),0)*($A57-$A56)/10000*$BY56</f>
        <v>0</v>
      </c>
      <c r="CW56" s="175" t="n">
        <f aca="false">IF(CW$2&lt;=$A56,IF(CW$3&gt;=$A56,(CW$4),0),0)*($A57-$A56)/10000*$BY56</f>
        <v>0</v>
      </c>
      <c r="CX56" s="175" t="n">
        <f aca="false">IF(CX$2&lt;=$A56,IF(CX$3&gt;=$A56,(CX$4),0),0)*($A57-$A56)/10000*$BY56</f>
        <v>0</v>
      </c>
      <c r="CY56" s="175" t="n">
        <f aca="false">SUM(CQ56:CX56)</f>
        <v>0</v>
      </c>
      <c r="DA56" s="91" t="n">
        <f aca="false">$A56</f>
        <v>38200</v>
      </c>
      <c r="DB56" s="175" t="n">
        <f aca="false">IF(DB$2&lt;=$A56,IF(DB$3&gt;=$A56,(DB$4),0),0)*($A57-$A56)/10000*$BY56</f>
        <v>0</v>
      </c>
      <c r="DC56" s="175" t="n">
        <f aca="false">IF(DC$2&lt;=$A56,IF(DC$3&gt;=$A56,(DC$4),0),0)*($A57-$A56)/10000*$BY56</f>
        <v>0</v>
      </c>
      <c r="DD56" s="175" t="n">
        <f aca="false">SUM(DB56:DC56)</f>
        <v>0</v>
      </c>
      <c r="DE56" s="0"/>
      <c r="DF56" s="91" t="n">
        <f aca="false">$A56</f>
        <v>38200</v>
      </c>
      <c r="DG56" s="175" t="n">
        <f aca="false">IF(DG$2&lt;=$A56,IF(DG$3&gt;=$A56,(DG$4),0),0)*($A57-$A56)/10000*$BY56</f>
        <v>0</v>
      </c>
      <c r="DH56" s="175" t="n">
        <f aca="false">IF(DH$2&lt;=$A56,IF(DH$3&gt;=$A56,(DH$4),0),0)*($A57-$A56)/10000*$BY56</f>
        <v>0</v>
      </c>
      <c r="DI56" s="175" t="n">
        <f aca="false">SUM(DG56:DH56)</f>
        <v>0</v>
      </c>
      <c r="DK56" s="91" t="n">
        <f aca="false">$A56</f>
        <v>38200</v>
      </c>
      <c r="DL56" s="175" t="n">
        <f aca="false">IF(DL$2&lt;=$A56,IF(DL$3&gt;=$A56,(DL$4),0),0)*($A57-$A56)/10000*$BY56</f>
        <v>0</v>
      </c>
      <c r="DM56" s="175" t="n">
        <f aca="false">IF(DM$2&lt;=$A56,IF(DM$3&gt;=$A56,(DM$4),0),0)*($A57-$A56)/10000*$BY56</f>
        <v>0</v>
      </c>
      <c r="DN56" s="175" t="n">
        <f aca="false">SUM(DL56:DM56)</f>
        <v>0</v>
      </c>
      <c r="DO56" s="0"/>
      <c r="DP56" s="91" t="n">
        <f aca="false">$A56</f>
        <v>38200</v>
      </c>
      <c r="DQ56" s="175" t="n">
        <f aca="false">IF(DQ$2&lt;=$A56,IF(DQ$3&gt;=$A56,(DQ$4),0),0)*($A57-$A56)/10000*$BY56</f>
        <v>0</v>
      </c>
      <c r="DR56" s="175" t="n">
        <f aca="false">IF(DR$2&lt;=$A56,IF(DR$3&gt;=$A56,(DR$4),0),0)*($A57-$A56)/10000*$BY56</f>
        <v>0</v>
      </c>
      <c r="DS56" s="175" t="n">
        <f aca="false">SUM(DQ56:DR56)</f>
        <v>0</v>
      </c>
      <c r="DT56" s="175"/>
      <c r="DU56" s="91" t="n">
        <f aca="false">$A56</f>
        <v>38200</v>
      </c>
      <c r="DV56" s="175" t="n">
        <f aca="false">IF(DV$2&lt;=$A56,IF(DV$3&gt;=$A56,(DV$4),0),0)*($A57-$A56)/10000*$BY56</f>
        <v>0</v>
      </c>
      <c r="DW56" s="175" t="n">
        <f aca="false">IF(DW$2&lt;=$A56,IF(DW$3&gt;=$A56,(DW$4),0),0)*($A57-$A56)/10000*$BY56</f>
        <v>0</v>
      </c>
      <c r="DX56" s="175" t="n">
        <f aca="false">SUM(DV56:DW56)</f>
        <v>0</v>
      </c>
      <c r="DY56" s="175"/>
      <c r="DZ56" s="91" t="n">
        <f aca="false">$A56</f>
        <v>38200</v>
      </c>
      <c r="EA56" s="175" t="n">
        <f aca="false">IF(EA$2&lt;=$A56,IF(EA$3&gt;=$A56,(EA$4),0),0)*($A57-$A56)/10000*$BY56</f>
        <v>0</v>
      </c>
      <c r="EB56" s="175" t="n">
        <f aca="false">IF(EB$2&lt;=$A56,IF(EB$3&gt;=$A56,(EB$4),0),0)*($A57-$A56)/10000*$BY56</f>
        <v>0</v>
      </c>
      <c r="EC56" s="175" t="n">
        <f aca="false">IF(EC$2&lt;=$A56,IF(EC$3&gt;=$A56,(EC$4),0),0)*($A57-$A56)/10000*$BY56</f>
        <v>0</v>
      </c>
      <c r="ED56" s="175" t="n">
        <f aca="false">IF(ED$2&lt;=$A56,IF(ED$3&gt;=$A56,(ED$4),0),0)*($A57-$A56)/10000*$BY56</f>
        <v>0</v>
      </c>
      <c r="EE56" s="175" t="n">
        <f aca="false">SUM(EA56:ED56)</f>
        <v>0</v>
      </c>
      <c r="EF56" s="0"/>
      <c r="EG56" s="91" t="n">
        <f aca="false">$A56</f>
        <v>38200</v>
      </c>
      <c r="EH56" s="175" t="n">
        <f aca="false">IF(EH$2&lt;=$A56,IF(EH$3&gt;=$A56,(EH$4),0),0)*($A57-$A56)/10000*$BY56</f>
        <v>0</v>
      </c>
      <c r="EI56" s="175" t="n">
        <f aca="false">IF(EI$2&lt;=$A56,IF(EI$3&gt;=$A56,(EI$4),0),0)*($A57-$A56)/10000*$BY56</f>
        <v>0</v>
      </c>
      <c r="EJ56" s="175" t="n">
        <f aca="false">SUM(EH56:EI56)</f>
        <v>0</v>
      </c>
      <c r="EK56" s="0"/>
      <c r="EL56" s="91" t="n">
        <f aca="false">$A56</f>
        <v>38200</v>
      </c>
      <c r="EM56" s="175" t="n">
        <f aca="false">IF(EM$2&lt;=$A56,IF(EM$3&gt;=$A56,(EM$4),0),0)*($A57-$A56)/10000*$BY56</f>
        <v>0</v>
      </c>
      <c r="EN56" s="175" t="n">
        <f aca="false">IF(EN$2&lt;=$A56,IF(EN$3&gt;=$A56,(EN$4),0),0)*($A57-$A56)/10000*$BY56</f>
        <v>0</v>
      </c>
      <c r="EO56" s="175" t="n">
        <f aca="false">SUM(EM56:EN56)</f>
        <v>0</v>
      </c>
      <c r="EP56" s="175"/>
      <c r="EQ56" s="91" t="n">
        <f aca="false">$A56</f>
        <v>38200</v>
      </c>
      <c r="ER56" s="175" t="n">
        <f aca="false">IF(ER$2&lt;=$A56,IF(ER$3&gt;=$A56,(ER$4),0),0)*($A57-$A56)/10000*$BY56</f>
        <v>0</v>
      </c>
      <c r="ES56" s="175" t="n">
        <f aca="false">IF(ES$2&lt;=$A56,IF(ES$3&gt;=$A56,(ES$4),0),0)*($A57-$A56)/10000*$BY56</f>
        <v>0</v>
      </c>
      <c r="ET56" s="175" t="n">
        <f aca="false">IF(ET$2&lt;=$A56,IF(ET$3&gt;=$A56,(ET$4),0),0)*($A57-$A56)/10000*$BY56</f>
        <v>0</v>
      </c>
      <c r="EU56" s="175" t="n">
        <f aca="false">SUM(ER56:ET56)</f>
        <v>0</v>
      </c>
      <c r="EV56" s="0"/>
      <c r="EW56" s="91" t="n">
        <f aca="false">$A56</f>
        <v>38200</v>
      </c>
      <c r="EX56" s="175" t="n">
        <f aca="false">IF(EX$2&lt;=$A56,IF(EX$3&gt;=$A56,(EX$4),0),0)*($A57-$A56)/10000*$BY56</f>
        <v>0</v>
      </c>
      <c r="EY56" s="175" t="n">
        <f aca="false">IF(EY$2&lt;=$A56,IF(EY$3&gt;=$A56,(EY$4),0),0)*($A57-$A56)/10000*$BY56</f>
        <v>0</v>
      </c>
      <c r="EZ56" s="175" t="n">
        <f aca="false">IF(EZ$2&lt;=$A56,IF(EZ$3&gt;=$A56,(EZ$4),0),0)*($A57-$A56)/10000*$BY56</f>
        <v>0</v>
      </c>
      <c r="FA56" s="175" t="n">
        <f aca="false">SUM(EX56:EZ56)</f>
        <v>0</v>
      </c>
      <c r="FB56" s="0"/>
      <c r="FC56" s="91" t="n">
        <f aca="false">$A56</f>
        <v>38200</v>
      </c>
      <c r="FD56" s="175" t="n">
        <f aca="false">IF(FD$2&lt;=$A56,IF(FD$3&gt;=$A56,(FD$4),0),0)*($A57-$A56)/10000*$BY56</f>
        <v>0</v>
      </c>
      <c r="FE56" s="175" t="n">
        <f aca="false">IF(FE$2&lt;=$A56,IF(FE$3&gt;=$A56,(FE$4),0),0)*($A57-$A56)/10000*$BY56</f>
        <v>0</v>
      </c>
      <c r="FF56" s="175" t="n">
        <f aca="false">SUM(FD56:FE56)</f>
        <v>0</v>
      </c>
      <c r="FH56" s="91" t="n">
        <f aca="false">$A56</f>
        <v>38200</v>
      </c>
      <c r="FI56" s="175" t="n">
        <f aca="false">IF(FI$2&lt;=$A56,IF(FI$3&gt;=$A56,(FI$4),0),0)*($A57-$A56)/10000*$BY56</f>
        <v>0</v>
      </c>
      <c r="FJ56" s="175" t="n">
        <f aca="false">IF(FJ$2&lt;=$A56,IF(FJ$3&gt;=$A56,(FJ$4),0),0)*($A57-$A56)/10000*$BY56</f>
        <v>0</v>
      </c>
      <c r="FK56" s="175" t="n">
        <f aca="false">SUM(FI56:FJ56)</f>
        <v>0</v>
      </c>
      <c r="FL56" s="0"/>
      <c r="FM56" s="91" t="n">
        <f aca="false">$A56</f>
        <v>38200</v>
      </c>
      <c r="FN56" s="175" t="n">
        <f aca="false">IF(FN$2&lt;=$A56,IF(FN$3&gt;=$A56,(FN$4),0),0)*($A57-$A56)/10000*$BY56</f>
        <v>0</v>
      </c>
      <c r="FO56" s="175" t="n">
        <f aca="false">IF(FO$2&lt;=$A56,IF(FO$3&gt;=$A56,(FO$4),0),0)*($A57-$A56)/10000*$BY56</f>
        <v>0</v>
      </c>
      <c r="FP56" s="175" t="n">
        <f aca="false">SUM(FN56:FO56)</f>
        <v>0</v>
      </c>
      <c r="FQ56" s="0"/>
      <c r="FR56" s="91" t="n">
        <f aca="false">$A56</f>
        <v>38200</v>
      </c>
      <c r="FS56" s="175" t="n">
        <f aca="false">IF(FS$2&lt;=$A56,IF(FS$3&gt;=$A56,(FS$4),0),0)*($A57-$A56)/10000*$BY56</f>
        <v>0</v>
      </c>
      <c r="FT56" s="175" t="n">
        <f aca="false">IF(FT$2&lt;=$A56,IF(FT$3&gt;=$A56,(FT$4),0),0)*($A57-$A56)/10000*$BY56</f>
        <v>0</v>
      </c>
      <c r="FU56" s="175" t="n">
        <f aca="false">SUM(FS56:FT56)</f>
        <v>0</v>
      </c>
      <c r="FV56" s="0"/>
      <c r="FW56" s="91" t="n">
        <f aca="false">$A56</f>
        <v>38200</v>
      </c>
      <c r="FX56" s="175" t="n">
        <f aca="false">IF(FX$2&lt;=$A56,IF(FX$3&gt;=$A56,(FX$4),0),0)*($A57-$A56)/10000*$BY56</f>
        <v>0</v>
      </c>
      <c r="FY56" s="175" t="n">
        <f aca="false">IF(FY$2&lt;=$A56,IF(FY$3&gt;=$A56,(FY$4),0),0)*($A57-$A56)/10000*$BY56</f>
        <v>0</v>
      </c>
      <c r="FZ56" s="175" t="n">
        <f aca="false">SUM(FX56:FY56)</f>
        <v>0</v>
      </c>
      <c r="GB56" s="91" t="n">
        <f aca="false">$A56</f>
        <v>38200</v>
      </c>
      <c r="GC56" s="175" t="n">
        <f aca="false">IF(GC$2&lt;=$A56,IF(GC$3&gt;=$A56,(GC$4),0),0)*($A57-$A56)/10000*$BY56</f>
        <v>0</v>
      </c>
      <c r="GD56" s="175" t="n">
        <f aca="false">IF(GD$2&lt;=$A56,IF(GD$3&gt;=$A56,(GD$4),0),0)*($A57-$A56)/10000*$BY56</f>
        <v>0</v>
      </c>
      <c r="GE56" s="175" t="n">
        <f aca="false">SUM(GC56:GD56)</f>
        <v>0</v>
      </c>
      <c r="GG56" s="208"/>
      <c r="GH56" s="209"/>
      <c r="GI56" s="210"/>
      <c r="GK56" s="0"/>
    </row>
    <row r="57" customFormat="false" ht="15" hidden="false" customHeight="true" outlineLevel="0" collapsed="false">
      <c r="A57" s="176" t="n">
        <v>38231</v>
      </c>
      <c r="B57" s="177" t="n">
        <f aca="false">p1!F66</f>
        <v>0</v>
      </c>
      <c r="C57" s="178" t="n">
        <f aca="false">+p1!C66</f>
        <v>0</v>
      </c>
      <c r="D57" s="179" t="n">
        <f aca="false">+p1!G66</f>
        <v>0</v>
      </c>
      <c r="E57" s="177" t="n">
        <f aca="false">p1!L66+DX57</f>
        <v>0</v>
      </c>
      <c r="F57" s="178" t="n">
        <f aca="false">p1!E66+CN57</f>
        <v>0</v>
      </c>
      <c r="G57" s="178" t="n">
        <f aca="false">p1!I66+p1!K66+CY57</f>
        <v>0</v>
      </c>
      <c r="H57" s="178" t="n">
        <f aca="false">p1!D66+DN57</f>
        <v>0</v>
      </c>
      <c r="I57" s="178" t="n">
        <f aca="false">p1!J66+p1!AH66+DD57</f>
        <v>2.18</v>
      </c>
      <c r="J57" s="178" t="n">
        <f aca="false">p1!N66+DG57</f>
        <v>11.09</v>
      </c>
      <c r="K57" s="178" t="n">
        <f aca="false">p1!M66+p1!H66+DS57</f>
        <v>0</v>
      </c>
      <c r="L57" s="180" t="n">
        <f aca="false">SUM(E57:K57)</f>
        <v>13.27</v>
      </c>
      <c r="M57" s="32"/>
      <c r="N57" s="177" t="n">
        <f aca="false">p1!P66+EJ57</f>
        <v>0</v>
      </c>
      <c r="O57" s="178" t="n">
        <f aca="false">p1!O66+EE57</f>
        <v>0</v>
      </c>
      <c r="P57" s="178" t="n">
        <f aca="false">p1!Q66+EO57</f>
        <v>0</v>
      </c>
      <c r="Q57" s="178" t="n">
        <f aca="false">p1!AA66</f>
        <v>0</v>
      </c>
      <c r="R57" s="178" t="n">
        <f aca="false">p1!Y66</f>
        <v>0</v>
      </c>
      <c r="S57" s="178" t="n">
        <f aca="false">p1!Z66+EU57</f>
        <v>0</v>
      </c>
      <c r="T57" s="178" t="n">
        <f aca="false">p1!AC66+FA57</f>
        <v>0</v>
      </c>
      <c r="U57" s="178"/>
      <c r="V57" s="178" t="n">
        <f aca="false">p1!X66+FF57</f>
        <v>0</v>
      </c>
      <c r="W57" s="178"/>
      <c r="X57" s="178"/>
      <c r="Y57" s="178"/>
      <c r="Z57" s="178"/>
      <c r="AA57" s="178"/>
      <c r="AB57" s="178"/>
      <c r="AC57" s="178"/>
      <c r="AD57" s="179"/>
      <c r="AE57" s="210" t="n">
        <f aca="false">SUM(N57:AD57)</f>
        <v>0</v>
      </c>
      <c r="AF57" s="32"/>
      <c r="AG57" s="180"/>
      <c r="AH57" s="18"/>
      <c r="AI57" s="180" t="n">
        <f aca="false">p1!AB66+BQ57</f>
        <v>0</v>
      </c>
      <c r="AJ57" s="32"/>
      <c r="AK57" s="182" t="n">
        <v>38231</v>
      </c>
      <c r="AL57" s="143"/>
      <c r="AM57" s="167" t="n">
        <f aca="false">+B57+C57+D57</f>
        <v>0</v>
      </c>
      <c r="AN57" s="148"/>
      <c r="AO57" s="167" t="n">
        <f aca="false">E57+F57+O57</f>
        <v>0</v>
      </c>
      <c r="AP57" s="148"/>
      <c r="AQ57" s="184" t="n">
        <f aca="false">+G57+H57+N57</f>
        <v>0</v>
      </c>
      <c r="AR57" s="148"/>
      <c r="AS57" s="185" t="n">
        <f aca="false">+I57+J57</f>
        <v>13.27</v>
      </c>
      <c r="AT57" s="148"/>
      <c r="AU57" s="167" t="n">
        <f aca="false">K57+P57</f>
        <v>0</v>
      </c>
      <c r="AV57" s="148"/>
      <c r="AW57" s="167" t="n">
        <f aca="false">AO57+AQ57+AS57+AU57</f>
        <v>13.27</v>
      </c>
      <c r="AX57" s="148"/>
      <c r="AY57" s="0"/>
      <c r="AZ57" s="149"/>
      <c r="BA57" s="169" t="n">
        <f aca="false">Q57+R57+S57</f>
        <v>0</v>
      </c>
      <c r="BB57" s="151"/>
      <c r="BC57" s="169" t="n">
        <f aca="false">T57+U57</f>
        <v>0</v>
      </c>
      <c r="BD57" s="152"/>
      <c r="BE57" s="228" t="n">
        <f aca="false">SUM(V57:Y57)</f>
        <v>0</v>
      </c>
      <c r="BF57" s="151"/>
      <c r="BG57" s="169" t="n">
        <f aca="false">SUM(AB57:AD57)</f>
        <v>0</v>
      </c>
      <c r="BH57" s="170"/>
      <c r="BI57" s="154"/>
      <c r="BJ57" s="56"/>
      <c r="BK57" s="171" t="n">
        <f aca="false">+AE57+L57</f>
        <v>13.27</v>
      </c>
      <c r="BL57" s="207"/>
      <c r="BM57" s="32"/>
      <c r="BN57" s="32"/>
      <c r="BO57" s="32"/>
      <c r="BP57" s="172" t="n">
        <f aca="false">$A57</f>
        <v>38231</v>
      </c>
      <c r="BQ57" s="173" t="n">
        <f aca="false">SUM(BR57:BW57)</f>
        <v>0</v>
      </c>
      <c r="BR57" s="173"/>
      <c r="BS57" s="173"/>
      <c r="BT57" s="173"/>
      <c r="BU57" s="173"/>
      <c r="BV57" s="173"/>
      <c r="BW57" s="173"/>
      <c r="BY57" s="81" t="n">
        <f aca="false">m1!BK59</f>
        <v>0.737730564179583</v>
      </c>
      <c r="BZ57" s="174" t="n">
        <f aca="false">CN57+CY57+EU57+FF57+FA57+DD57+DN57+DS57+FP57+FU57+EE57+EJ57+EO57</f>
        <v>0</v>
      </c>
      <c r="CA57" s="175"/>
      <c r="CB57" s="175" t="n">
        <f aca="false">IF(CB$2&lt;=$A57,IF(CB$3&gt;=$A57,(CB$4),0),0)*($A58-$A57)/10000*$BY57</f>
        <v>0</v>
      </c>
      <c r="CC57" s="0"/>
      <c r="CD57" s="91" t="n">
        <f aca="false">$A57</f>
        <v>38231</v>
      </c>
      <c r="CE57" s="175" t="n">
        <f aca="false">IF(CE$2&lt;=$A57,IF(CE$3&gt;=$A57,(CE$4),0),0)*($A58-$A57)/10000*$BY57</f>
        <v>0</v>
      </c>
      <c r="CF57" s="175" t="n">
        <f aca="false">IF(CF$2&lt;=$A57,IF(CF$3&gt;=$A57,(CF$4),0),0)*($A58-$A57)/10000*$BY57</f>
        <v>0</v>
      </c>
      <c r="CG57" s="175" t="n">
        <f aca="false">IF(CG$2&lt;=$A57,IF(CG$3&gt;=$A57,(CG$4),0),0)*($A58-$A57)/10000*$BY57</f>
        <v>0</v>
      </c>
      <c r="CH57" s="175" t="n">
        <f aca="false">IF(CH$2&lt;=$A57,IF(CH$3&gt;=$A57,(CH$4),0),0)*($A58-$A57)/10000*$BY57</f>
        <v>0</v>
      </c>
      <c r="CI57" s="175" t="n">
        <f aca="false">IF(CI$2&lt;=$A57,IF(CI$3&gt;=$A57,(CI$4),0),0)*($A58-$A57)/10000*$BY57</f>
        <v>0</v>
      </c>
      <c r="CJ57" s="175" t="n">
        <f aca="false">IF(CJ$2&lt;=$A57,IF(CJ$3&gt;=$A57,(CJ$4),0),0)*($A58-$A57)/10000*$BY57</f>
        <v>0</v>
      </c>
      <c r="CK57" s="175" t="n">
        <f aca="false">IF(CK$2&lt;=$A57,IF(CK$3&gt;=$A57,(CK$4),0),0)*($A58-$A57)/10000*$BY57</f>
        <v>0</v>
      </c>
      <c r="CL57" s="175" t="n">
        <f aca="false">IF(CL$2&lt;=$A57,IF(CL$3&gt;=$A57,(CL$4),0),0)*($A58-$A57)/10000*$BY57</f>
        <v>0</v>
      </c>
      <c r="CM57" s="175" t="n">
        <f aca="false">IF(CM$2&lt;=$A57,IF(CM$3&gt;=$A57,(CM$4),0),0)*($A58-$A57)/10000*$BY57</f>
        <v>0</v>
      </c>
      <c r="CN57" s="175" t="n">
        <f aca="false">SUM(CE57:CM57)</f>
        <v>0</v>
      </c>
      <c r="CO57" s="0"/>
      <c r="CP57" s="91" t="n">
        <f aca="false">$A57</f>
        <v>38231</v>
      </c>
      <c r="CQ57" s="175" t="n">
        <f aca="false">IF(CQ$2&lt;=$A57,IF(CQ$3&gt;=$A57,(CQ$4),0),0)*($A58-$A57)/10000*$BY57</f>
        <v>0</v>
      </c>
      <c r="CR57" s="175" t="n">
        <f aca="false">IF(CR$2&lt;=$A57,IF(CR$3&gt;=$A57,(CR$4),0),0)*($A58-$A57)/10000*$BY57</f>
        <v>0</v>
      </c>
      <c r="CS57" s="175" t="n">
        <f aca="false">IF(CS$2&lt;=$A57,IF(CS$3&gt;=$A57,(CS$4),0),0)*($A58-$A57)/10000*$BY57</f>
        <v>0</v>
      </c>
      <c r="CT57" s="175" t="n">
        <f aca="false">IF(CT$2&lt;=$A57,IF(CT$3&gt;=$A57,(CT$4),0),0)*($A58-$A57)/10000*$BY57</f>
        <v>0</v>
      </c>
      <c r="CU57" s="175" t="n">
        <f aca="false">IF(CU$2&lt;=$A57,IF(CU$3&gt;=$A57,(CU$4),0),0)*($A58-$A57)/10000*$BY57</f>
        <v>0</v>
      </c>
      <c r="CV57" s="175" t="n">
        <f aca="false">IF(CV$2&lt;=$A57,IF(CV$3&gt;=$A57,(CV$4),0),0)*($A58-$A57)/10000*$BY57</f>
        <v>0</v>
      </c>
      <c r="CW57" s="175" t="n">
        <f aca="false">IF(CW$2&lt;=$A57,IF(CW$3&gt;=$A57,(CW$4),0),0)*($A58-$A57)/10000*$BY57</f>
        <v>0</v>
      </c>
      <c r="CX57" s="175" t="n">
        <f aca="false">IF(CX$2&lt;=$A57,IF(CX$3&gt;=$A57,(CX$4),0),0)*($A58-$A57)/10000*$BY57</f>
        <v>0</v>
      </c>
      <c r="CY57" s="175" t="n">
        <f aca="false">SUM(CQ57:CX57)</f>
        <v>0</v>
      </c>
      <c r="DA57" s="91" t="n">
        <f aca="false">$A57</f>
        <v>38231</v>
      </c>
      <c r="DB57" s="175" t="n">
        <f aca="false">IF(DB$2&lt;=$A57,IF(DB$3&gt;=$A57,(DB$4),0),0)*($A58-$A57)/10000*$BY57</f>
        <v>0</v>
      </c>
      <c r="DC57" s="175" t="n">
        <f aca="false">IF(DC$2&lt;=$A57,IF(DC$3&gt;=$A57,(DC$4),0),0)*($A58-$A57)/10000*$BY57</f>
        <v>0</v>
      </c>
      <c r="DD57" s="175" t="n">
        <f aca="false">SUM(DB57:DC57)</f>
        <v>0</v>
      </c>
      <c r="DE57" s="0"/>
      <c r="DF57" s="91" t="n">
        <f aca="false">$A57</f>
        <v>38231</v>
      </c>
      <c r="DG57" s="175" t="n">
        <f aca="false">IF(DG$2&lt;=$A57,IF(DG$3&gt;=$A57,(DG$4),0),0)*($A58-$A57)/10000*$BY57</f>
        <v>0</v>
      </c>
      <c r="DH57" s="175" t="n">
        <f aca="false">IF(DH$2&lt;=$A57,IF(DH$3&gt;=$A57,(DH$4),0),0)*($A58-$A57)/10000*$BY57</f>
        <v>0</v>
      </c>
      <c r="DI57" s="175" t="n">
        <f aca="false">SUM(DG57:DH57)</f>
        <v>0</v>
      </c>
      <c r="DK57" s="91" t="n">
        <f aca="false">$A57</f>
        <v>38231</v>
      </c>
      <c r="DL57" s="175" t="n">
        <f aca="false">IF(DL$2&lt;=$A57,IF(DL$3&gt;=$A57,(DL$4),0),0)*($A58-$A57)/10000*$BY57</f>
        <v>0</v>
      </c>
      <c r="DM57" s="175" t="n">
        <f aca="false">IF(DM$2&lt;=$A57,IF(DM$3&gt;=$A57,(DM$4),0),0)*($A58-$A57)/10000*$BY57</f>
        <v>0</v>
      </c>
      <c r="DN57" s="175" t="n">
        <f aca="false">SUM(DL57:DM57)</f>
        <v>0</v>
      </c>
      <c r="DO57" s="0"/>
      <c r="DP57" s="91" t="n">
        <f aca="false">$A57</f>
        <v>38231</v>
      </c>
      <c r="DQ57" s="175" t="n">
        <f aca="false">IF(DQ$2&lt;=$A57,IF(DQ$3&gt;=$A57,(DQ$4),0),0)*($A58-$A57)/10000*$BY57</f>
        <v>0</v>
      </c>
      <c r="DR57" s="175" t="n">
        <f aca="false">IF(DR$2&lt;=$A57,IF(DR$3&gt;=$A57,(DR$4),0),0)*($A58-$A57)/10000*$BY57</f>
        <v>0</v>
      </c>
      <c r="DS57" s="175" t="n">
        <f aca="false">SUM(DQ57:DR57)</f>
        <v>0</v>
      </c>
      <c r="DT57" s="175"/>
      <c r="DU57" s="91" t="n">
        <f aca="false">$A57</f>
        <v>38231</v>
      </c>
      <c r="DV57" s="175" t="n">
        <f aca="false">IF(DV$2&lt;=$A57,IF(DV$3&gt;=$A57,(DV$4),0),0)*($A58-$A57)/10000*$BY57</f>
        <v>0</v>
      </c>
      <c r="DW57" s="175" t="n">
        <f aca="false">IF(DW$2&lt;=$A57,IF(DW$3&gt;=$A57,(DW$4),0),0)*($A58-$A57)/10000*$BY57</f>
        <v>0</v>
      </c>
      <c r="DX57" s="175" t="n">
        <f aca="false">SUM(DV57:DW57)</f>
        <v>0</v>
      </c>
      <c r="DY57" s="175"/>
      <c r="DZ57" s="91" t="n">
        <f aca="false">$A57</f>
        <v>38231</v>
      </c>
      <c r="EA57" s="175" t="n">
        <f aca="false">IF(EA$2&lt;=$A57,IF(EA$3&gt;=$A57,(EA$4),0),0)*($A58-$A57)/10000*$BY57</f>
        <v>0</v>
      </c>
      <c r="EB57" s="175" t="n">
        <f aca="false">IF(EB$2&lt;=$A57,IF(EB$3&gt;=$A57,(EB$4),0),0)*($A58-$A57)/10000*$BY57</f>
        <v>0</v>
      </c>
      <c r="EC57" s="175" t="n">
        <f aca="false">IF(EC$2&lt;=$A57,IF(EC$3&gt;=$A57,(EC$4),0),0)*($A58-$A57)/10000*$BY57</f>
        <v>0</v>
      </c>
      <c r="ED57" s="175" t="n">
        <f aca="false">IF(ED$2&lt;=$A57,IF(ED$3&gt;=$A57,(ED$4),0),0)*($A58-$A57)/10000*$BY57</f>
        <v>0</v>
      </c>
      <c r="EE57" s="175" t="n">
        <f aca="false">SUM(EA57:ED57)</f>
        <v>0</v>
      </c>
      <c r="EF57" s="0"/>
      <c r="EG57" s="91" t="n">
        <f aca="false">$A57</f>
        <v>38231</v>
      </c>
      <c r="EH57" s="175" t="n">
        <f aca="false">IF(EH$2&lt;=$A57,IF(EH$3&gt;=$A57,(EH$4),0),0)*($A58-$A57)/10000*$BY57</f>
        <v>0</v>
      </c>
      <c r="EI57" s="175" t="n">
        <f aca="false">IF(EI$2&lt;=$A57,IF(EI$3&gt;=$A57,(EI$4),0),0)*($A58-$A57)/10000*$BY57</f>
        <v>0</v>
      </c>
      <c r="EJ57" s="175" t="n">
        <f aca="false">SUM(EH57:EI57)</f>
        <v>0</v>
      </c>
      <c r="EK57" s="0"/>
      <c r="EL57" s="91" t="n">
        <f aca="false">$A57</f>
        <v>38231</v>
      </c>
      <c r="EM57" s="175" t="n">
        <f aca="false">IF(EM$2&lt;=$A57,IF(EM$3&gt;=$A57,(EM$4),0),0)*($A58-$A57)/10000*$BY57</f>
        <v>0</v>
      </c>
      <c r="EN57" s="175" t="n">
        <f aca="false">IF(EN$2&lt;=$A57,IF(EN$3&gt;=$A57,(EN$4),0),0)*($A58-$A57)/10000*$BY57</f>
        <v>0</v>
      </c>
      <c r="EO57" s="175" t="n">
        <f aca="false">SUM(EM57:EN57)</f>
        <v>0</v>
      </c>
      <c r="EP57" s="175"/>
      <c r="EQ57" s="91" t="n">
        <f aca="false">$A57</f>
        <v>38231</v>
      </c>
      <c r="ER57" s="175" t="n">
        <f aca="false">IF(ER$2&lt;=$A57,IF(ER$3&gt;=$A57,(ER$4),0),0)*($A58-$A57)/10000*$BY57</f>
        <v>0</v>
      </c>
      <c r="ES57" s="175" t="n">
        <f aca="false">IF(ES$2&lt;=$A57,IF(ES$3&gt;=$A57,(ES$4),0),0)*($A58-$A57)/10000*$BY57</f>
        <v>0</v>
      </c>
      <c r="ET57" s="175" t="n">
        <f aca="false">IF(ET$2&lt;=$A57,IF(ET$3&gt;=$A57,(ET$4),0),0)*($A58-$A57)/10000*$BY57</f>
        <v>0</v>
      </c>
      <c r="EU57" s="175" t="n">
        <f aca="false">SUM(ER57:ET57)</f>
        <v>0</v>
      </c>
      <c r="EV57" s="0"/>
      <c r="EW57" s="91" t="n">
        <f aca="false">$A57</f>
        <v>38231</v>
      </c>
      <c r="EX57" s="175" t="n">
        <f aca="false">IF(EX$2&lt;=$A57,IF(EX$3&gt;=$A57,(EX$4),0),0)*($A58-$A57)/10000*$BY57</f>
        <v>0</v>
      </c>
      <c r="EY57" s="175" t="n">
        <f aca="false">IF(EY$2&lt;=$A57,IF(EY$3&gt;=$A57,(EY$4),0),0)*($A58-$A57)/10000*$BY57</f>
        <v>0</v>
      </c>
      <c r="EZ57" s="175" t="n">
        <f aca="false">IF(EZ$2&lt;=$A57,IF(EZ$3&gt;=$A57,(EZ$4),0),0)*($A58-$A57)/10000*$BY57</f>
        <v>0</v>
      </c>
      <c r="FA57" s="175" t="n">
        <f aca="false">SUM(EX57:EZ57)</f>
        <v>0</v>
      </c>
      <c r="FB57" s="0"/>
      <c r="FC57" s="91" t="n">
        <f aca="false">$A57</f>
        <v>38231</v>
      </c>
      <c r="FD57" s="175" t="n">
        <f aca="false">IF(FD$2&lt;=$A57,IF(FD$3&gt;=$A57,(FD$4),0),0)*($A58-$A57)/10000*$BY57</f>
        <v>0</v>
      </c>
      <c r="FE57" s="175" t="n">
        <f aca="false">IF(FE$2&lt;=$A57,IF(FE$3&gt;=$A57,(FE$4),0),0)*($A58-$A57)/10000*$BY57</f>
        <v>0</v>
      </c>
      <c r="FF57" s="175" t="n">
        <f aca="false">SUM(FD57:FE57)</f>
        <v>0</v>
      </c>
      <c r="FH57" s="91" t="n">
        <f aca="false">$A57</f>
        <v>38231</v>
      </c>
      <c r="FI57" s="175" t="n">
        <f aca="false">IF(FI$2&lt;=$A57,IF(FI$3&gt;=$A57,(FI$4),0),0)*($A58-$A57)/10000*$BY57</f>
        <v>0</v>
      </c>
      <c r="FJ57" s="175" t="n">
        <f aca="false">IF(FJ$2&lt;=$A57,IF(FJ$3&gt;=$A57,(FJ$4),0),0)*($A58-$A57)/10000*$BY57</f>
        <v>0</v>
      </c>
      <c r="FK57" s="175" t="n">
        <f aca="false">SUM(FI57:FJ57)</f>
        <v>0</v>
      </c>
      <c r="FL57" s="0"/>
      <c r="FM57" s="91" t="n">
        <f aca="false">$A57</f>
        <v>38231</v>
      </c>
      <c r="FN57" s="175" t="n">
        <f aca="false">IF(FN$2&lt;=$A57,IF(FN$3&gt;=$A57,(FN$4),0),0)*($A58-$A57)/10000*$BY57</f>
        <v>0</v>
      </c>
      <c r="FO57" s="175" t="n">
        <f aca="false">IF(FO$2&lt;=$A57,IF(FO$3&gt;=$A57,(FO$4),0),0)*($A58-$A57)/10000*$BY57</f>
        <v>0</v>
      </c>
      <c r="FP57" s="175" t="n">
        <f aca="false">SUM(FN57:FO57)</f>
        <v>0</v>
      </c>
      <c r="FQ57" s="0"/>
      <c r="FR57" s="91" t="n">
        <f aca="false">$A57</f>
        <v>38231</v>
      </c>
      <c r="FS57" s="175" t="n">
        <f aca="false">IF(FS$2&lt;=$A57,IF(FS$3&gt;=$A57,(FS$4),0),0)*($A58-$A57)/10000*$BY57</f>
        <v>0</v>
      </c>
      <c r="FT57" s="175" t="n">
        <f aca="false">IF(FT$2&lt;=$A57,IF(FT$3&gt;=$A57,(FT$4),0),0)*($A58-$A57)/10000*$BY57</f>
        <v>0</v>
      </c>
      <c r="FU57" s="175" t="n">
        <f aca="false">SUM(FS57:FT57)</f>
        <v>0</v>
      </c>
      <c r="FV57" s="0"/>
      <c r="FW57" s="91" t="n">
        <f aca="false">$A57</f>
        <v>38231</v>
      </c>
      <c r="FX57" s="175" t="n">
        <f aca="false">IF(FX$2&lt;=$A57,IF(FX$3&gt;=$A57,(FX$4),0),0)*($A58-$A57)/10000*$BY57</f>
        <v>0</v>
      </c>
      <c r="FY57" s="175" t="n">
        <f aca="false">IF(FY$2&lt;=$A57,IF(FY$3&gt;=$A57,(FY$4),0),0)*($A58-$A57)/10000*$BY57</f>
        <v>0</v>
      </c>
      <c r="FZ57" s="175" t="n">
        <f aca="false">SUM(FX57:FY57)</f>
        <v>0</v>
      </c>
      <c r="GB57" s="91" t="n">
        <f aca="false">$A57</f>
        <v>38231</v>
      </c>
      <c r="GC57" s="175" t="n">
        <f aca="false">IF(GC$2&lt;=$A57,IF(GC$3&gt;=$A57,(GC$4),0),0)*($A58-$A57)/10000*$BY57</f>
        <v>0</v>
      </c>
      <c r="GD57" s="175" t="n">
        <f aca="false">IF(GD$2&lt;=$A57,IF(GD$3&gt;=$A57,(GD$4),0),0)*($A58-$A57)/10000*$BY57</f>
        <v>0</v>
      </c>
      <c r="GE57" s="175" t="n">
        <f aca="false">SUM(GC57:GD57)</f>
        <v>0</v>
      </c>
      <c r="GG57" s="208"/>
      <c r="GH57" s="209"/>
      <c r="GI57" s="210"/>
      <c r="GK57" s="0"/>
    </row>
    <row r="58" customFormat="false" ht="15" hidden="false" customHeight="true" outlineLevel="0" collapsed="false">
      <c r="A58" s="190" t="n">
        <v>38261</v>
      </c>
      <c r="B58" s="193" t="n">
        <f aca="false">p1!F67</f>
        <v>0</v>
      </c>
      <c r="C58" s="191" t="n">
        <f aca="false">+p1!C67</f>
        <v>0</v>
      </c>
      <c r="D58" s="216" t="n">
        <f aca="false">+p1!G67</f>
        <v>0</v>
      </c>
      <c r="E58" s="193" t="n">
        <f aca="false">p1!L67+DX58</f>
        <v>0</v>
      </c>
      <c r="F58" s="191" t="n">
        <f aca="false">p1!E67+CN58</f>
        <v>0</v>
      </c>
      <c r="G58" s="191" t="n">
        <f aca="false">p1!I67+p1!K67+CY58</f>
        <v>0</v>
      </c>
      <c r="H58" s="191" t="n">
        <f aca="false">p1!D67+DN58</f>
        <v>0</v>
      </c>
      <c r="I58" s="191" t="n">
        <f aca="false">p1!J67+p1!AH67+DD58</f>
        <v>2.24</v>
      </c>
      <c r="J58" s="191" t="n">
        <f aca="false">p1!N67+DG58</f>
        <v>11.39</v>
      </c>
      <c r="K58" s="191" t="n">
        <f aca="false">p1!M67+p1!H67+DS58</f>
        <v>0</v>
      </c>
      <c r="L58" s="192" t="n">
        <f aca="false">SUM(E58:K58)</f>
        <v>13.63</v>
      </c>
      <c r="M58" s="32"/>
      <c r="N58" s="193" t="n">
        <f aca="false">p1!P67+EJ58</f>
        <v>0</v>
      </c>
      <c r="O58" s="191" t="n">
        <f aca="false">p1!O67+EE58</f>
        <v>0</v>
      </c>
      <c r="P58" s="191" t="n">
        <f aca="false">p1!Q67+EO58</f>
        <v>0</v>
      </c>
      <c r="Q58" s="191" t="n">
        <f aca="false">p1!AA67</f>
        <v>0</v>
      </c>
      <c r="R58" s="191" t="n">
        <f aca="false">p1!Y67</f>
        <v>0</v>
      </c>
      <c r="S58" s="191" t="n">
        <f aca="false">p1!Z67+EU58</f>
        <v>0</v>
      </c>
      <c r="T58" s="191" t="n">
        <f aca="false">p1!AC67+FA58</f>
        <v>0</v>
      </c>
      <c r="U58" s="191"/>
      <c r="V58" s="191" t="n">
        <f aca="false">p1!X67+FF58</f>
        <v>0</v>
      </c>
      <c r="W58" s="191"/>
      <c r="X58" s="191"/>
      <c r="Y58" s="191"/>
      <c r="Z58" s="191"/>
      <c r="AA58" s="191"/>
      <c r="AB58" s="191"/>
      <c r="AC58" s="191"/>
      <c r="AD58" s="216"/>
      <c r="AE58" s="221" t="n">
        <f aca="false">SUM(N58:AD58)</f>
        <v>0</v>
      </c>
      <c r="AF58" s="32"/>
      <c r="AG58" s="192"/>
      <c r="AH58" s="18"/>
      <c r="AI58" s="192" t="n">
        <f aca="false">p1!AB67+BQ58</f>
        <v>0</v>
      </c>
      <c r="AJ58" s="32"/>
      <c r="AK58" s="194" t="n">
        <v>38261</v>
      </c>
      <c r="AL58" s="143"/>
      <c r="AM58" s="217" t="n">
        <f aca="false">+B58+C58+D58</f>
        <v>0</v>
      </c>
      <c r="AN58" s="148"/>
      <c r="AO58" s="217" t="n">
        <f aca="false">E58+F58+O58</f>
        <v>0</v>
      </c>
      <c r="AP58" s="148"/>
      <c r="AQ58" s="218" t="n">
        <f aca="false">+G58+H58+N58</f>
        <v>0</v>
      </c>
      <c r="AR58" s="148"/>
      <c r="AS58" s="219" t="n">
        <f aca="false">+I58+J58</f>
        <v>13.63</v>
      </c>
      <c r="AT58" s="148"/>
      <c r="AU58" s="217" t="n">
        <f aca="false">K58+P58</f>
        <v>0</v>
      </c>
      <c r="AV58" s="148"/>
      <c r="AW58" s="217" t="n">
        <f aca="false">AO58+AQ58+AS58+AU58</f>
        <v>13.63</v>
      </c>
      <c r="AX58" s="148"/>
      <c r="AY58" s="0"/>
      <c r="AZ58" s="149"/>
      <c r="BA58" s="195" t="n">
        <f aca="false">Q58+R58+S58</f>
        <v>0</v>
      </c>
      <c r="BB58" s="151"/>
      <c r="BC58" s="195" t="n">
        <f aca="false">T58+U58</f>
        <v>0</v>
      </c>
      <c r="BD58" s="152"/>
      <c r="BE58" s="230" t="n">
        <f aca="false">SUM(V58:Y58)</f>
        <v>0</v>
      </c>
      <c r="BF58" s="151"/>
      <c r="BG58" s="195" t="n">
        <f aca="false">SUM(AB58:AD58)</f>
        <v>0</v>
      </c>
      <c r="BH58" s="170"/>
      <c r="BI58" s="154"/>
      <c r="BJ58" s="226"/>
      <c r="BK58" s="196" t="n">
        <f aca="false">+AE58+L58</f>
        <v>13.63</v>
      </c>
      <c r="BL58" s="207"/>
      <c r="BM58" s="32"/>
      <c r="BN58" s="32"/>
      <c r="BO58" s="32"/>
      <c r="BP58" s="172" t="n">
        <f aca="false">$A58</f>
        <v>38261</v>
      </c>
      <c r="BQ58" s="173" t="n">
        <f aca="false">SUM(BR58:BW58)</f>
        <v>0</v>
      </c>
      <c r="BR58" s="173"/>
      <c r="BS58" s="173"/>
      <c r="BT58" s="173"/>
      <c r="BU58" s="173"/>
      <c r="BV58" s="173"/>
      <c r="BW58" s="173"/>
      <c r="BY58" s="81" t="n">
        <f aca="false">m1!BK60</f>
        <v>0.733296909054811</v>
      </c>
      <c r="BZ58" s="222" t="n">
        <f aca="false">CN58+CY58+EU58+FF58+FA58+DD58+DN58+DS58+FP58+FU58+EE58+EJ58+EO58</f>
        <v>0</v>
      </c>
      <c r="CA58" s="175"/>
      <c r="CB58" s="175" t="n">
        <f aca="false">IF(CB$2&lt;=$A58,IF(CB$3&gt;=$A58,(CB$4),0),0)*($A59-$A58)/10000*$BY58</f>
        <v>0</v>
      </c>
      <c r="CC58" s="0"/>
      <c r="CD58" s="91" t="n">
        <f aca="false">$A58</f>
        <v>38261</v>
      </c>
      <c r="CE58" s="175" t="n">
        <f aca="false">IF(CE$2&lt;=$A58,IF(CE$3&gt;=$A58,(CE$4),0),0)*($A59-$A58)/10000*$BY58</f>
        <v>0</v>
      </c>
      <c r="CF58" s="175" t="n">
        <f aca="false">IF(CF$2&lt;=$A58,IF(CF$3&gt;=$A58,(CF$4),0),0)*($A59-$A58)/10000*$BY58</f>
        <v>0</v>
      </c>
      <c r="CG58" s="175" t="n">
        <f aca="false">IF(CG$2&lt;=$A58,IF(CG$3&gt;=$A58,(CG$4),0),0)*($A59-$A58)/10000*$BY58</f>
        <v>0</v>
      </c>
      <c r="CH58" s="175" t="n">
        <f aca="false">IF(CH$2&lt;=$A58,IF(CH$3&gt;=$A58,(CH$4),0),0)*($A59-$A58)/10000*$BY58</f>
        <v>0</v>
      </c>
      <c r="CI58" s="175" t="n">
        <f aca="false">IF(CI$2&lt;=$A58,IF(CI$3&gt;=$A58,(CI$4),0),0)*($A59-$A58)/10000*$BY58</f>
        <v>0</v>
      </c>
      <c r="CJ58" s="175" t="n">
        <f aca="false">IF(CJ$2&lt;=$A58,IF(CJ$3&gt;=$A58,(CJ$4),0),0)*($A59-$A58)/10000*$BY58</f>
        <v>0</v>
      </c>
      <c r="CK58" s="175" t="n">
        <f aca="false">IF(CK$2&lt;=$A58,IF(CK$3&gt;=$A58,(CK$4),0),0)*($A59-$A58)/10000*$BY58</f>
        <v>0</v>
      </c>
      <c r="CL58" s="175" t="n">
        <f aca="false">IF(CL$2&lt;=$A58,IF(CL$3&gt;=$A58,(CL$4),0),0)*($A59-$A58)/10000*$BY58</f>
        <v>0</v>
      </c>
      <c r="CM58" s="175" t="n">
        <f aca="false">IF(CM$2&lt;=$A58,IF(CM$3&gt;=$A58,(CM$4),0),0)*($A59-$A58)/10000*$BY58</f>
        <v>0</v>
      </c>
      <c r="CN58" s="175" t="n">
        <f aca="false">SUM(CE58:CM58)</f>
        <v>0</v>
      </c>
      <c r="CO58" s="0"/>
      <c r="CP58" s="91" t="n">
        <f aca="false">$A58</f>
        <v>38261</v>
      </c>
      <c r="CQ58" s="175" t="n">
        <f aca="false">IF(CQ$2&lt;=$A58,IF(CQ$3&gt;=$A58,(CQ$4),0),0)*($A59-$A58)/10000*$BY58</f>
        <v>0</v>
      </c>
      <c r="CR58" s="175" t="n">
        <f aca="false">IF(CR$2&lt;=$A58,IF(CR$3&gt;=$A58,(CR$4),0),0)*($A59-$A58)/10000*$BY58</f>
        <v>0</v>
      </c>
      <c r="CS58" s="175" t="n">
        <f aca="false">IF(CS$2&lt;=$A58,IF(CS$3&gt;=$A58,(CS$4),0),0)*($A59-$A58)/10000*$BY58</f>
        <v>0</v>
      </c>
      <c r="CT58" s="175" t="n">
        <f aca="false">IF(CT$2&lt;=$A58,IF(CT$3&gt;=$A58,(CT$4),0),0)*($A59-$A58)/10000*$BY58</f>
        <v>0</v>
      </c>
      <c r="CU58" s="175" t="n">
        <f aca="false">IF(CU$2&lt;=$A58,IF(CU$3&gt;=$A58,(CU$4),0),0)*($A59-$A58)/10000*$BY58</f>
        <v>0</v>
      </c>
      <c r="CV58" s="175" t="n">
        <f aca="false">IF(CV$2&lt;=$A58,IF(CV$3&gt;=$A58,(CV$4),0),0)*($A59-$A58)/10000*$BY58</f>
        <v>0</v>
      </c>
      <c r="CW58" s="175" t="n">
        <f aca="false">IF(CW$2&lt;=$A58,IF(CW$3&gt;=$A58,(CW$4),0),0)*($A59-$A58)/10000*$BY58</f>
        <v>0</v>
      </c>
      <c r="CX58" s="175" t="n">
        <f aca="false">IF(CX$2&lt;=$A58,IF(CX$3&gt;=$A58,(CX$4),0),0)*($A59-$A58)/10000*$BY58</f>
        <v>0</v>
      </c>
      <c r="CY58" s="175" t="n">
        <f aca="false">SUM(CQ58:CX58)</f>
        <v>0</v>
      </c>
      <c r="DA58" s="91" t="n">
        <f aca="false">$A58</f>
        <v>38261</v>
      </c>
      <c r="DB58" s="175" t="n">
        <f aca="false">IF(DB$2&lt;=$A58,IF(DB$3&gt;=$A58,(DB$4),0),0)*($A59-$A58)/10000*$BY58</f>
        <v>0</v>
      </c>
      <c r="DC58" s="175" t="n">
        <f aca="false">IF(DC$2&lt;=$A58,IF(DC$3&gt;=$A58,(DC$4),0),0)*($A59-$A58)/10000*$BY58</f>
        <v>0</v>
      </c>
      <c r="DD58" s="175" t="n">
        <f aca="false">SUM(DB58:DC58)</f>
        <v>0</v>
      </c>
      <c r="DE58" s="0"/>
      <c r="DF58" s="91" t="n">
        <f aca="false">$A58</f>
        <v>38261</v>
      </c>
      <c r="DG58" s="175" t="n">
        <f aca="false">IF(DG$2&lt;=$A58,IF(DG$3&gt;=$A58,(DG$4),0),0)*($A59-$A58)/10000*$BY58</f>
        <v>0</v>
      </c>
      <c r="DH58" s="175" t="n">
        <f aca="false">IF(DH$2&lt;=$A58,IF(DH$3&gt;=$A58,(DH$4),0),0)*($A59-$A58)/10000*$BY58</f>
        <v>0</v>
      </c>
      <c r="DI58" s="175" t="n">
        <f aca="false">SUM(DG58:DH58)</f>
        <v>0</v>
      </c>
      <c r="DK58" s="91" t="n">
        <f aca="false">$A58</f>
        <v>38261</v>
      </c>
      <c r="DL58" s="175" t="n">
        <f aca="false">IF(DL$2&lt;=$A58,IF(DL$3&gt;=$A58,(DL$4),0),0)*($A59-$A58)/10000*$BY58</f>
        <v>0</v>
      </c>
      <c r="DM58" s="175" t="n">
        <f aca="false">IF(DM$2&lt;=$A58,IF(DM$3&gt;=$A58,(DM$4),0),0)*($A59-$A58)/10000*$BY58</f>
        <v>0</v>
      </c>
      <c r="DN58" s="175" t="n">
        <f aca="false">SUM(DL58:DM58)</f>
        <v>0</v>
      </c>
      <c r="DO58" s="0"/>
      <c r="DP58" s="91" t="n">
        <f aca="false">$A58</f>
        <v>38261</v>
      </c>
      <c r="DQ58" s="175" t="n">
        <f aca="false">IF(DQ$2&lt;=$A58,IF(DQ$3&gt;=$A58,(DQ$4),0),0)*($A59-$A58)/10000*$BY58</f>
        <v>0</v>
      </c>
      <c r="DR58" s="175" t="n">
        <f aca="false">IF(DR$2&lt;=$A58,IF(DR$3&gt;=$A58,(DR$4),0),0)*($A59-$A58)/10000*$BY58</f>
        <v>0</v>
      </c>
      <c r="DS58" s="175" t="n">
        <f aca="false">SUM(DQ58:DR58)</f>
        <v>0</v>
      </c>
      <c r="DT58" s="175"/>
      <c r="DU58" s="91" t="n">
        <f aca="false">$A58</f>
        <v>38261</v>
      </c>
      <c r="DV58" s="175" t="n">
        <f aca="false">IF(DV$2&lt;=$A58,IF(DV$3&gt;=$A58,(DV$4),0),0)*($A59-$A58)/10000*$BY58</f>
        <v>0</v>
      </c>
      <c r="DW58" s="175" t="n">
        <f aca="false">IF(DW$2&lt;=$A58,IF(DW$3&gt;=$A58,(DW$4),0),0)*($A59-$A58)/10000*$BY58</f>
        <v>0</v>
      </c>
      <c r="DX58" s="175" t="n">
        <f aca="false">SUM(DV58:DW58)</f>
        <v>0</v>
      </c>
      <c r="DY58" s="175"/>
      <c r="DZ58" s="91" t="n">
        <f aca="false">$A58</f>
        <v>38261</v>
      </c>
      <c r="EA58" s="175" t="n">
        <f aca="false">IF(EA$2&lt;=$A58,IF(EA$3&gt;=$A58,(EA$4),0),0)*($A59-$A58)/10000*$BY58</f>
        <v>0</v>
      </c>
      <c r="EB58" s="175" t="n">
        <f aca="false">IF(EB$2&lt;=$A58,IF(EB$3&gt;=$A58,(EB$4),0),0)*($A59-$A58)/10000*$BY58</f>
        <v>0</v>
      </c>
      <c r="EC58" s="175" t="n">
        <f aca="false">IF(EC$2&lt;=$A58,IF(EC$3&gt;=$A58,(EC$4),0),0)*($A59-$A58)/10000*$BY58</f>
        <v>0</v>
      </c>
      <c r="ED58" s="175" t="n">
        <f aca="false">IF(ED$2&lt;=$A58,IF(ED$3&gt;=$A58,(ED$4),0),0)*($A59-$A58)/10000*$BY58</f>
        <v>0</v>
      </c>
      <c r="EE58" s="175" t="n">
        <f aca="false">SUM(EA58:ED58)</f>
        <v>0</v>
      </c>
      <c r="EF58" s="0"/>
      <c r="EG58" s="91" t="n">
        <f aca="false">$A58</f>
        <v>38261</v>
      </c>
      <c r="EH58" s="175" t="n">
        <f aca="false">IF(EH$2&lt;=$A58,IF(EH$3&gt;=$A58,(EH$4),0),0)*($A59-$A58)/10000*$BY58</f>
        <v>0</v>
      </c>
      <c r="EI58" s="175" t="n">
        <f aca="false">IF(EI$2&lt;=$A58,IF(EI$3&gt;=$A58,(EI$4),0),0)*($A59-$A58)/10000*$BY58</f>
        <v>0</v>
      </c>
      <c r="EJ58" s="175" t="n">
        <f aca="false">SUM(EH58:EI58)</f>
        <v>0</v>
      </c>
      <c r="EK58" s="0"/>
      <c r="EL58" s="91" t="n">
        <f aca="false">$A58</f>
        <v>38261</v>
      </c>
      <c r="EM58" s="175" t="n">
        <f aca="false">IF(EM$2&lt;=$A58,IF(EM$3&gt;=$A58,(EM$4),0),0)*($A59-$A58)/10000*$BY58</f>
        <v>0</v>
      </c>
      <c r="EN58" s="175" t="n">
        <f aca="false">IF(EN$2&lt;=$A58,IF(EN$3&gt;=$A58,(EN$4),0),0)*($A59-$A58)/10000*$BY58</f>
        <v>0</v>
      </c>
      <c r="EO58" s="175" t="n">
        <f aca="false">SUM(EM58:EN58)</f>
        <v>0</v>
      </c>
      <c r="EP58" s="175"/>
      <c r="EQ58" s="91" t="n">
        <f aca="false">$A58</f>
        <v>38261</v>
      </c>
      <c r="ER58" s="175" t="n">
        <f aca="false">IF(ER$2&lt;=$A58,IF(ER$3&gt;=$A58,(ER$4),0),0)*($A59-$A58)/10000*$BY58</f>
        <v>0</v>
      </c>
      <c r="ES58" s="175" t="n">
        <f aca="false">IF(ES$2&lt;=$A58,IF(ES$3&gt;=$A58,(ES$4),0),0)*($A59-$A58)/10000*$BY58</f>
        <v>0</v>
      </c>
      <c r="ET58" s="175" t="n">
        <f aca="false">IF(ET$2&lt;=$A58,IF(ET$3&gt;=$A58,(ET$4),0),0)*($A59-$A58)/10000*$BY58</f>
        <v>0</v>
      </c>
      <c r="EU58" s="175" t="n">
        <f aca="false">SUM(ER58:ET58)</f>
        <v>0</v>
      </c>
      <c r="EV58" s="0"/>
      <c r="EW58" s="91" t="n">
        <f aca="false">$A58</f>
        <v>38261</v>
      </c>
      <c r="EX58" s="175" t="n">
        <f aca="false">IF(EX$2&lt;=$A58,IF(EX$3&gt;=$A58,(EX$4),0),0)*($A59-$A58)/10000*$BY58</f>
        <v>0</v>
      </c>
      <c r="EY58" s="175" t="n">
        <f aca="false">IF(EY$2&lt;=$A58,IF(EY$3&gt;=$A58,(EY$4),0),0)*($A59-$A58)/10000*$BY58</f>
        <v>0</v>
      </c>
      <c r="EZ58" s="175" t="n">
        <f aca="false">IF(EZ$2&lt;=$A58,IF(EZ$3&gt;=$A58,(EZ$4),0),0)*($A59-$A58)/10000*$BY58</f>
        <v>0</v>
      </c>
      <c r="FA58" s="175" t="n">
        <f aca="false">SUM(EX58:EZ58)</f>
        <v>0</v>
      </c>
      <c r="FB58" s="0"/>
      <c r="FC58" s="91" t="n">
        <f aca="false">$A58</f>
        <v>38261</v>
      </c>
      <c r="FD58" s="175" t="n">
        <f aca="false">IF(FD$2&lt;=$A58,IF(FD$3&gt;=$A58,(FD$4),0),0)*($A59-$A58)/10000*$BY58</f>
        <v>0</v>
      </c>
      <c r="FE58" s="175" t="n">
        <f aca="false">IF(FE$2&lt;=$A58,IF(FE$3&gt;=$A58,(FE$4),0),0)*($A59-$A58)/10000*$BY58</f>
        <v>0</v>
      </c>
      <c r="FF58" s="175" t="n">
        <f aca="false">SUM(FD58:FE58)</f>
        <v>0</v>
      </c>
      <c r="FH58" s="91" t="n">
        <f aca="false">$A58</f>
        <v>38261</v>
      </c>
      <c r="FI58" s="175" t="n">
        <f aca="false">IF(FI$2&lt;=$A58,IF(FI$3&gt;=$A58,(FI$4),0),0)*($A59-$A58)/10000*$BY58</f>
        <v>0</v>
      </c>
      <c r="FJ58" s="175" t="n">
        <f aca="false">IF(FJ$2&lt;=$A58,IF(FJ$3&gt;=$A58,(FJ$4),0),0)*($A59-$A58)/10000*$BY58</f>
        <v>0</v>
      </c>
      <c r="FK58" s="175" t="n">
        <f aca="false">SUM(FI58:FJ58)</f>
        <v>0</v>
      </c>
      <c r="FL58" s="0"/>
      <c r="FM58" s="91" t="n">
        <f aca="false">$A58</f>
        <v>38261</v>
      </c>
      <c r="FN58" s="175" t="n">
        <f aca="false">IF(FN$2&lt;=$A58,IF(FN$3&gt;=$A58,(FN$4),0),0)*($A59-$A58)/10000*$BY58</f>
        <v>0</v>
      </c>
      <c r="FO58" s="175" t="n">
        <f aca="false">IF(FO$2&lt;=$A58,IF(FO$3&gt;=$A58,(FO$4),0),0)*($A59-$A58)/10000*$BY58</f>
        <v>0</v>
      </c>
      <c r="FP58" s="175" t="n">
        <f aca="false">SUM(FN58:FO58)</f>
        <v>0</v>
      </c>
      <c r="FQ58" s="0"/>
      <c r="FR58" s="91" t="n">
        <f aca="false">$A58</f>
        <v>38261</v>
      </c>
      <c r="FS58" s="175" t="n">
        <f aca="false">IF(FS$2&lt;=$A58,IF(FS$3&gt;=$A58,(FS$4),0),0)*($A59-$A58)/10000*$BY58</f>
        <v>0</v>
      </c>
      <c r="FT58" s="175" t="n">
        <f aca="false">IF(FT$2&lt;=$A58,IF(FT$3&gt;=$A58,(FT$4),0),0)*($A59-$A58)/10000*$BY58</f>
        <v>0</v>
      </c>
      <c r="FU58" s="175" t="n">
        <f aca="false">SUM(FS58:FT58)</f>
        <v>0</v>
      </c>
      <c r="FV58" s="0"/>
      <c r="FW58" s="91" t="n">
        <f aca="false">$A58</f>
        <v>38261</v>
      </c>
      <c r="FX58" s="175" t="n">
        <f aca="false">IF(FX$2&lt;=$A58,IF(FX$3&gt;=$A58,(FX$4),0),0)*($A59-$A58)/10000*$BY58</f>
        <v>0</v>
      </c>
      <c r="FY58" s="175" t="n">
        <f aca="false">IF(FY$2&lt;=$A58,IF(FY$3&gt;=$A58,(FY$4),0),0)*($A59-$A58)/10000*$BY58</f>
        <v>0</v>
      </c>
      <c r="FZ58" s="175" t="n">
        <f aca="false">SUM(FX58:FY58)</f>
        <v>0</v>
      </c>
      <c r="GB58" s="91" t="n">
        <f aca="false">$A58</f>
        <v>38261</v>
      </c>
      <c r="GC58" s="175" t="n">
        <f aca="false">IF(GC$2&lt;=$A58,IF(GC$3&gt;=$A58,(GC$4),0),0)*($A59-$A58)/10000*$BY58</f>
        <v>0</v>
      </c>
      <c r="GD58" s="175" t="n">
        <f aca="false">IF(GD$2&lt;=$A58,IF(GD$3&gt;=$A58,(GD$4),0),0)*($A59-$A58)/10000*$BY58</f>
        <v>0</v>
      </c>
      <c r="GE58" s="175" t="n">
        <f aca="false">SUM(GC58:GD58)</f>
        <v>0</v>
      </c>
      <c r="GG58" s="223"/>
      <c r="GH58" s="224"/>
      <c r="GI58" s="221"/>
      <c r="GK58" s="0"/>
    </row>
    <row r="59" customFormat="false" ht="15" hidden="false" customHeight="true" outlineLevel="0" collapsed="false">
      <c r="A59" s="161" t="n">
        <v>38292</v>
      </c>
      <c r="B59" s="162" t="n">
        <f aca="false">p1!F68</f>
        <v>0</v>
      </c>
      <c r="C59" s="163" t="n">
        <f aca="false">+p1!C68</f>
        <v>0</v>
      </c>
      <c r="D59" s="164" t="n">
        <f aca="false">+p1!G68</f>
        <v>0</v>
      </c>
      <c r="E59" s="162" t="n">
        <f aca="false">p1!L68+DX59</f>
        <v>0</v>
      </c>
      <c r="F59" s="163" t="n">
        <f aca="false">p1!E68+CN59</f>
        <v>0</v>
      </c>
      <c r="G59" s="163" t="n">
        <f aca="false">p1!I68+p1!K68+CY59</f>
        <v>-20.13</v>
      </c>
      <c r="H59" s="163" t="n">
        <f aca="false">p1!D68+DN59</f>
        <v>0</v>
      </c>
      <c r="I59" s="163" t="n">
        <f aca="false">p1!J68+p1!AH68+DD59</f>
        <v>22.28</v>
      </c>
      <c r="J59" s="163" t="n">
        <f aca="false">p1!N68+DG59</f>
        <v>10.96</v>
      </c>
      <c r="K59" s="163" t="n">
        <f aca="false">p1!M68+p1!H68+DS59</f>
        <v>0</v>
      </c>
      <c r="L59" s="165" t="n">
        <f aca="false">SUM(E59:K59)</f>
        <v>13.11</v>
      </c>
      <c r="M59" s="32"/>
      <c r="N59" s="162" t="n">
        <f aca="false">p1!P68+EJ59</f>
        <v>0</v>
      </c>
      <c r="O59" s="163" t="n">
        <f aca="false">p1!O68+EE59</f>
        <v>0</v>
      </c>
      <c r="P59" s="163" t="n">
        <f aca="false">p1!Q68+EO59</f>
        <v>0</v>
      </c>
      <c r="Q59" s="163"/>
      <c r="R59" s="163"/>
      <c r="S59" s="163" t="n">
        <f aca="false">p1!Z68+EU59</f>
        <v>0</v>
      </c>
      <c r="T59" s="163" t="n">
        <f aca="false">p1!AC68+FA59</f>
        <v>0</v>
      </c>
      <c r="U59" s="163"/>
      <c r="V59" s="163" t="n">
        <f aca="false">p1!X68+FF59</f>
        <v>0</v>
      </c>
      <c r="W59" s="163"/>
      <c r="X59" s="163"/>
      <c r="Y59" s="163"/>
      <c r="Z59" s="163"/>
      <c r="AA59" s="163"/>
      <c r="AB59" s="163"/>
      <c r="AC59" s="163"/>
      <c r="AD59" s="164"/>
      <c r="AE59" s="206" t="n">
        <f aca="false">SUM(N59:AD59)</f>
        <v>0</v>
      </c>
      <c r="AF59" s="32"/>
      <c r="AG59" s="165"/>
      <c r="AH59" s="18"/>
      <c r="AI59" s="165" t="n">
        <f aca="false">p1!AB68+BQ59</f>
        <v>0</v>
      </c>
      <c r="AJ59" s="32"/>
      <c r="AK59" s="166" t="n">
        <v>38292</v>
      </c>
      <c r="AL59" s="143"/>
      <c r="AM59" s="197" t="n">
        <f aca="false">+B59+C59+D59</f>
        <v>0</v>
      </c>
      <c r="AN59" s="198" t="n">
        <f aca="false">+AN61+AN71</f>
        <v>0</v>
      </c>
      <c r="AO59" s="197" t="n">
        <f aca="false">E59+F59+O59</f>
        <v>0</v>
      </c>
      <c r="AP59" s="198" t="n">
        <f aca="false">+AP61+AP71</f>
        <v>0</v>
      </c>
      <c r="AQ59" s="199" t="n">
        <f aca="false">+G59+H59+N59</f>
        <v>-20.13</v>
      </c>
      <c r="AR59" s="198" t="n">
        <f aca="false">+AR61+AR71</f>
        <v>-279.68</v>
      </c>
      <c r="AS59" s="200" t="n">
        <f aca="false">+I59+J59</f>
        <v>33.24</v>
      </c>
      <c r="AT59" s="198" t="n">
        <f aca="false">+AT61+AT71</f>
        <v>383.88</v>
      </c>
      <c r="AU59" s="197" t="n">
        <f aca="false">K59+P59</f>
        <v>0</v>
      </c>
      <c r="AV59" s="198" t="n">
        <f aca="false">+AV61+AV71</f>
        <v>0</v>
      </c>
      <c r="AW59" s="197" t="n">
        <f aca="false">AO59+AQ59+AS59+AU59</f>
        <v>13.11</v>
      </c>
      <c r="AX59" s="198" t="n">
        <f aca="false">+AX61+AX71</f>
        <v>104.2</v>
      </c>
      <c r="AY59" s="0"/>
      <c r="AZ59" s="149"/>
      <c r="BA59" s="201" t="n">
        <f aca="false">Q59+R59+S59</f>
        <v>0</v>
      </c>
      <c r="BB59" s="151"/>
      <c r="BC59" s="201" t="n">
        <f aca="false">T59+U59</f>
        <v>0</v>
      </c>
      <c r="BD59" s="152"/>
      <c r="BE59" s="231" t="n">
        <f aca="false">SUM(V59:Y59)</f>
        <v>0</v>
      </c>
      <c r="BF59" s="151"/>
      <c r="BG59" s="201" t="n">
        <f aca="false">SUM(AB59:AD59)</f>
        <v>0</v>
      </c>
      <c r="BH59" s="170"/>
      <c r="BI59" s="154"/>
      <c r="BJ59" s="56"/>
      <c r="BK59" s="202" t="n">
        <f aca="false">+AE59+L59</f>
        <v>13.11</v>
      </c>
      <c r="BL59" s="203" t="n">
        <f aca="false">+BL61+BL71</f>
        <v>104.2</v>
      </c>
      <c r="BM59" s="141"/>
      <c r="BN59" s="141"/>
      <c r="BO59" s="141"/>
      <c r="BP59" s="172" t="n">
        <f aca="false">$A59</f>
        <v>38292</v>
      </c>
      <c r="BQ59" s="173"/>
      <c r="BR59" s="173"/>
      <c r="BS59" s="173"/>
      <c r="BT59" s="173"/>
      <c r="BU59" s="173"/>
      <c r="BV59" s="173"/>
      <c r="BW59" s="173"/>
      <c r="BY59" s="81" t="n">
        <f aca="false">m1!BK61</f>
        <v>0.728740238532852</v>
      </c>
      <c r="BZ59" s="174" t="n">
        <f aca="false">CN59+CY59+EU59+FF59+FA59+DD59+DN59+DS59+FP59+FU59+EE59+EJ59+EO59+DX59</f>
        <v>0</v>
      </c>
      <c r="CA59" s="175"/>
      <c r="CB59" s="175" t="n">
        <f aca="false">IF(CB$2&lt;=$A59,IF(CB$3&gt;=$A59,(CB$4),0),0)*($A60-$A59)/10000*$BY59</f>
        <v>0</v>
      </c>
      <c r="CC59" s="0"/>
      <c r="CD59" s="91" t="n">
        <f aca="false">$A59</f>
        <v>38292</v>
      </c>
      <c r="CE59" s="175" t="n">
        <f aca="false">IF(CE$2&lt;=$A59,IF(CE$3&gt;=$A59,(CE$4),0),0)*($A60-$A59)/10000*$BY59</f>
        <v>0</v>
      </c>
      <c r="CF59" s="175" t="n">
        <f aca="false">IF(CF$2&lt;=$A59,IF(CF$3&gt;=$A59,(CF$4),0),0)*($A60-$A59)/10000*$BY59</f>
        <v>0</v>
      </c>
      <c r="CG59" s="175" t="n">
        <f aca="false">IF(CG$2&lt;=$A59,IF(CG$3&gt;=$A59,(CG$4),0),0)*($A60-$A59)/10000*$BY59</f>
        <v>0</v>
      </c>
      <c r="CH59" s="175" t="n">
        <f aca="false">IF(CH$2&lt;=$A59,IF(CH$3&gt;=$A59,(CH$4),0),0)*($A60-$A59)/10000*$BY59</f>
        <v>0</v>
      </c>
      <c r="CI59" s="175" t="n">
        <f aca="false">IF(CI$2&lt;=$A59,IF(CI$3&gt;=$A59,(CI$4),0),0)*($A60-$A59)/10000*$BY59</f>
        <v>0</v>
      </c>
      <c r="CJ59" s="175" t="n">
        <f aca="false">IF(CJ$2&lt;=$A59,IF(CJ$3&gt;=$A59,(CJ$4),0),0)*($A60-$A59)/10000*$BY59</f>
        <v>0</v>
      </c>
      <c r="CK59" s="175" t="n">
        <f aca="false">IF(CK$2&lt;=$A59,IF(CK$3&gt;=$A59,(CK$4),0),0)*($A60-$A59)/10000*$BY59</f>
        <v>0</v>
      </c>
      <c r="CL59" s="175" t="n">
        <f aca="false">IF(CL$2&lt;=$A59,IF(CL$3&gt;=$A59,(CL$4),0),0)*($A60-$A59)/10000*$BY59</f>
        <v>0</v>
      </c>
      <c r="CM59" s="175" t="n">
        <f aca="false">IF(CM$2&lt;=$A59,IF(CM$3&gt;=$A59,(CM$4),0),0)*($A60-$A59)/10000*$BY59</f>
        <v>0</v>
      </c>
      <c r="CN59" s="175" t="n">
        <f aca="false">SUM(CE59:CM59)</f>
        <v>0</v>
      </c>
      <c r="CO59" s="0"/>
      <c r="CP59" s="91" t="n">
        <f aca="false">$A59</f>
        <v>38292</v>
      </c>
      <c r="CQ59" s="175" t="n">
        <f aca="false">IF(CQ$2&lt;=$A59,IF(CQ$3&gt;=$A59,(CQ$4),0),0)*($A60-$A59)/10000*$BY59</f>
        <v>0</v>
      </c>
      <c r="CR59" s="175" t="n">
        <f aca="false">IF(CR$2&lt;=$A59,IF(CR$3&gt;=$A59,(CR$4),0),0)*($A60-$A59)/10000*$BY59</f>
        <v>0</v>
      </c>
      <c r="CS59" s="175" t="n">
        <f aca="false">IF(CS$2&lt;=$A59,IF(CS$3&gt;=$A59,(CS$4),0),0)*($A60-$A59)/10000*$BY59</f>
        <v>0</v>
      </c>
      <c r="CT59" s="175" t="n">
        <f aca="false">IF(CT$2&lt;=$A59,IF(CT$3&gt;=$A59,(CT$4),0),0)*($A60-$A59)/10000*$BY59</f>
        <v>0</v>
      </c>
      <c r="CU59" s="175" t="n">
        <f aca="false">IF(CU$2&lt;=$A59,IF(CU$3&gt;=$A59,(CU$4),0),0)*($A60-$A59)/10000*$BY59</f>
        <v>0</v>
      </c>
      <c r="CV59" s="175" t="n">
        <f aca="false">IF(CV$2&lt;=$A59,IF(CV$3&gt;=$A59,(CV$4),0),0)*($A60-$A59)/10000*$BY59</f>
        <v>0</v>
      </c>
      <c r="CW59" s="175" t="n">
        <f aca="false">IF(CW$2&lt;=$A59,IF(CW$3&gt;=$A59,(CW$4),0),0)*($A60-$A59)/10000*$BY59</f>
        <v>0</v>
      </c>
      <c r="CX59" s="175" t="n">
        <f aca="false">IF(CX$2&lt;=$A59,IF(CX$3&gt;=$A59,(CX$4),0),0)*($A60-$A59)/10000*$BY59</f>
        <v>0</v>
      </c>
      <c r="CY59" s="175" t="n">
        <f aca="false">SUM(CQ59:CX59)</f>
        <v>0</v>
      </c>
      <c r="DA59" s="91" t="n">
        <f aca="false">$A59</f>
        <v>38292</v>
      </c>
      <c r="DB59" s="175" t="n">
        <f aca="false">IF(DB$2&lt;=$A59,IF(DB$3&gt;=$A59,(DB$4),0),0)*($A60-$A59)/10000*$BY59</f>
        <v>0</v>
      </c>
      <c r="DC59" s="175" t="n">
        <f aca="false">IF(DC$2&lt;=$A59,IF(DC$3&gt;=$A59,(DC$4),0),0)*($A60-$A59)/10000*$BY59</f>
        <v>0</v>
      </c>
      <c r="DD59" s="175" t="n">
        <f aca="false">SUM(DB59:DC59)</f>
        <v>0</v>
      </c>
      <c r="DE59" s="0"/>
      <c r="DF59" s="91" t="n">
        <f aca="false">$A59</f>
        <v>38292</v>
      </c>
      <c r="DG59" s="175" t="n">
        <f aca="false">IF(DG$2&lt;=$A59,IF(DG$3&gt;=$A59,(DG$4),0),0)*($A60-$A59)/10000*$BY59</f>
        <v>0</v>
      </c>
      <c r="DH59" s="175" t="n">
        <f aca="false">IF(DH$2&lt;=$A59,IF(DH$3&gt;=$A59,(DH$4),0),0)*($A60-$A59)/10000*$BY59</f>
        <v>0</v>
      </c>
      <c r="DI59" s="175" t="n">
        <f aca="false">SUM(DG59:DH59)</f>
        <v>0</v>
      </c>
      <c r="DK59" s="91" t="n">
        <f aca="false">$A59</f>
        <v>38292</v>
      </c>
      <c r="DL59" s="175" t="n">
        <f aca="false">IF(DL$2&lt;=$A59,IF(DL$3&gt;=$A59,(DL$4),0),0)*($A60-$A59)/10000*$BY59</f>
        <v>0</v>
      </c>
      <c r="DM59" s="175" t="n">
        <f aca="false">IF(DM$2&lt;=$A59,IF(DM$3&gt;=$A59,(DM$4),0),0)*($A60-$A59)/10000*$BY59</f>
        <v>0</v>
      </c>
      <c r="DN59" s="175" t="n">
        <f aca="false">SUM(DL59:DM59)</f>
        <v>0</v>
      </c>
      <c r="DO59" s="0"/>
      <c r="DP59" s="91" t="n">
        <f aca="false">$A59</f>
        <v>38292</v>
      </c>
      <c r="DQ59" s="175" t="n">
        <f aca="false">IF(DQ$2&lt;=$A59,IF(DQ$3&gt;=$A59,(DQ$4),0),0)*($A60-$A59)/10000*$BY59</f>
        <v>0</v>
      </c>
      <c r="DR59" s="175" t="n">
        <f aca="false">IF(DR$2&lt;=$A59,IF(DR$3&gt;=$A59,(DR$4),0),0)*($A60-$A59)/10000*$BY59</f>
        <v>0</v>
      </c>
      <c r="DS59" s="175" t="n">
        <f aca="false">SUM(DQ59:DR59)</f>
        <v>0</v>
      </c>
      <c r="DT59" s="175"/>
      <c r="DU59" s="91" t="n">
        <f aca="false">$A59</f>
        <v>38292</v>
      </c>
      <c r="DV59" s="175" t="n">
        <f aca="false">IF(DV$2&lt;=$A59,IF(DV$3&gt;=$A59,(DV$4),0),0)*($A60-$A59)/10000*$BY59</f>
        <v>0</v>
      </c>
      <c r="DW59" s="175" t="n">
        <f aca="false">IF(DW$2&lt;=$A59,IF(DW$3&gt;=$A59,(DW$4),0),0)*($A60-$A59)/10000*$BY59</f>
        <v>0</v>
      </c>
      <c r="DX59" s="175" t="n">
        <f aca="false">SUM(DV59:DW59)</f>
        <v>0</v>
      </c>
      <c r="DY59" s="175"/>
      <c r="DZ59" s="91" t="n">
        <f aca="false">$A59</f>
        <v>38292</v>
      </c>
      <c r="EA59" s="175" t="n">
        <f aca="false">IF(EA$2&lt;=$A59,IF(EA$3&gt;=$A59,(EA$4),0),0)*($A60-$A59)/10000*$BY59</f>
        <v>0</v>
      </c>
      <c r="EB59" s="175" t="n">
        <f aca="false">IF(EB$2&lt;=$A59,IF(EB$3&gt;=$A59,(EB$4),0),0)*($A60-$A59)/10000*$BY59</f>
        <v>0</v>
      </c>
      <c r="EC59" s="175" t="n">
        <f aca="false">IF(EC$2&lt;=$A59,IF(EC$3&gt;=$A59,(EC$4),0),0)*($A60-$A59)/10000*$BY59</f>
        <v>0</v>
      </c>
      <c r="ED59" s="175" t="n">
        <f aca="false">IF(ED$2&lt;=$A59,IF(ED$3&gt;=$A59,(ED$4),0),0)*($A60-$A59)/10000*$BY59</f>
        <v>0</v>
      </c>
      <c r="EE59" s="175" t="n">
        <f aca="false">SUM(EA59:ED59)</f>
        <v>0</v>
      </c>
      <c r="EF59" s="0"/>
      <c r="EG59" s="91" t="n">
        <f aca="false">$A59</f>
        <v>38292</v>
      </c>
      <c r="EH59" s="175" t="n">
        <f aca="false">IF(EH$2&lt;=$A59,IF(EH$3&gt;=$A59,(EH$4),0),0)*($A60-$A59)/10000*$BY59</f>
        <v>0</v>
      </c>
      <c r="EI59" s="175" t="n">
        <f aca="false">IF(EI$2&lt;=$A59,IF(EI$3&gt;=$A59,(EI$4),0),0)*($A60-$A59)/10000*$BY59</f>
        <v>0</v>
      </c>
      <c r="EJ59" s="175" t="n">
        <f aca="false">SUM(EH59:EI59)</f>
        <v>0</v>
      </c>
      <c r="EK59" s="0"/>
      <c r="EL59" s="91" t="n">
        <f aca="false">$A59</f>
        <v>38292</v>
      </c>
      <c r="EM59" s="175" t="n">
        <f aca="false">IF(EM$2&lt;=$A59,IF(EM$3&gt;=$A59,(EM$4),0),0)*($A60-$A59)/10000*$BY59</f>
        <v>0</v>
      </c>
      <c r="EN59" s="175" t="n">
        <f aca="false">IF(EN$2&lt;=$A59,IF(EN$3&gt;=$A59,(EN$4),0),0)*($A60-$A59)/10000*$BY59</f>
        <v>0</v>
      </c>
      <c r="EO59" s="175" t="n">
        <f aca="false">SUM(EM59:EN59)</f>
        <v>0</v>
      </c>
      <c r="EP59" s="175"/>
      <c r="EQ59" s="91" t="n">
        <f aca="false">$A59</f>
        <v>38292</v>
      </c>
      <c r="ER59" s="175" t="n">
        <f aca="false">IF(ER$2&lt;=$A59,IF(ER$3&gt;=$A59,(ER$4),0),0)*($A60-$A59)/10000*$BY59</f>
        <v>0</v>
      </c>
      <c r="ES59" s="175" t="n">
        <f aca="false">IF(ES$2&lt;=$A59,IF(ES$3&gt;=$A59,(ES$4),0),0)*($A60-$A59)/10000*$BY59</f>
        <v>0</v>
      </c>
      <c r="ET59" s="175" t="n">
        <f aca="false">IF(ET$2&lt;=$A59,IF(ET$3&gt;=$A59,(ET$4),0),0)*($A60-$A59)/10000*$BY59</f>
        <v>0</v>
      </c>
      <c r="EU59" s="175" t="n">
        <f aca="false">SUM(ER59:ET59)</f>
        <v>0</v>
      </c>
      <c r="EV59" s="0"/>
      <c r="EW59" s="91" t="n">
        <f aca="false">$A59</f>
        <v>38292</v>
      </c>
      <c r="EX59" s="175" t="n">
        <f aca="false">IF(EX$2&lt;=$A59,IF(EX$3&gt;=$A59,(EX$4),0),0)*($A60-$A59)/10000*$BY59</f>
        <v>0</v>
      </c>
      <c r="EY59" s="175" t="n">
        <f aca="false">IF(EY$2&lt;=$A59,IF(EY$3&gt;=$A59,(EY$4),0),0)*($A60-$A59)/10000*$BY59</f>
        <v>0</v>
      </c>
      <c r="EZ59" s="175" t="n">
        <f aca="false">IF(EZ$2&lt;=$A59,IF(EZ$3&gt;=$A59,(EZ$4),0),0)*($A60-$A59)/10000*$BY59</f>
        <v>0</v>
      </c>
      <c r="FA59" s="175" t="n">
        <f aca="false">SUM(EX59:EZ59)</f>
        <v>0</v>
      </c>
      <c r="FB59" s="0"/>
      <c r="FC59" s="91" t="n">
        <f aca="false">$A59</f>
        <v>38292</v>
      </c>
      <c r="FD59" s="175" t="n">
        <f aca="false">IF(FD$2&lt;=$A59,IF(FD$3&gt;=$A59,(FD$4),0),0)*($A60-$A59)/10000*$BY59</f>
        <v>0</v>
      </c>
      <c r="FE59" s="175" t="n">
        <f aca="false">IF(FE$2&lt;=$A59,IF(FE$3&gt;=$A59,(FE$4),0),0)*($A60-$A59)/10000*$BY59</f>
        <v>0</v>
      </c>
      <c r="FF59" s="175" t="n">
        <f aca="false">SUM(FD59:FE59)</f>
        <v>0</v>
      </c>
      <c r="FH59" s="91" t="n">
        <f aca="false">$A59</f>
        <v>38292</v>
      </c>
      <c r="FI59" s="175" t="n">
        <f aca="false">IF(FI$2&lt;=$A59,IF(FI$3&gt;=$A59,(FI$4),0),0)*($A60-$A59)/10000*$BY59</f>
        <v>0</v>
      </c>
      <c r="FJ59" s="175" t="n">
        <f aca="false">IF(FJ$2&lt;=$A59,IF(FJ$3&gt;=$A59,(FJ$4),0),0)*($A60-$A59)/10000*$BY59</f>
        <v>0</v>
      </c>
      <c r="FK59" s="175" t="n">
        <f aca="false">SUM(FI59:FJ59)</f>
        <v>0</v>
      </c>
      <c r="FL59" s="0"/>
      <c r="FM59" s="91" t="n">
        <f aca="false">$A59</f>
        <v>38292</v>
      </c>
      <c r="FN59" s="175" t="n">
        <f aca="false">IF(FN$2&lt;=$A59,IF(FN$3&gt;=$A59,(FN$4),0),0)*($A60-$A59)/10000*$BY59</f>
        <v>0</v>
      </c>
      <c r="FO59" s="175" t="n">
        <f aca="false">IF(FO$2&lt;=$A59,IF(FO$3&gt;=$A59,(FO$4),0),0)*($A60-$A59)/10000*$BY59</f>
        <v>0</v>
      </c>
      <c r="FP59" s="175" t="n">
        <f aca="false">SUM(FN59:FO59)</f>
        <v>0</v>
      </c>
      <c r="FQ59" s="0"/>
      <c r="FR59" s="91" t="n">
        <f aca="false">$A59</f>
        <v>38292</v>
      </c>
      <c r="FS59" s="175" t="n">
        <f aca="false">IF(FS$2&lt;=$A59,IF(FS$3&gt;=$A59,(FS$4),0),0)*($A60-$A59)/10000*$BY59</f>
        <v>0</v>
      </c>
      <c r="FT59" s="175" t="n">
        <f aca="false">IF(FT$2&lt;=$A59,IF(FT$3&gt;=$A59,(FT$4),0),0)*($A60-$A59)/10000*$BY59</f>
        <v>0</v>
      </c>
      <c r="FU59" s="175" t="n">
        <f aca="false">SUM(FS59:FT59)</f>
        <v>0</v>
      </c>
      <c r="FV59" s="0"/>
      <c r="FW59" s="91" t="n">
        <f aca="false">$A59</f>
        <v>38292</v>
      </c>
      <c r="FX59" s="175" t="n">
        <f aca="false">IF(FX$2&lt;=$A59,IF(FX$3&gt;=$A59,(FX$4),0),0)*($A60-$A59)/10000*$BY59</f>
        <v>0</v>
      </c>
      <c r="FY59" s="175" t="n">
        <f aca="false">IF(FY$2&lt;=$A59,IF(FY$3&gt;=$A59,(FY$4),0),0)*($A60-$A59)/10000*$BY59</f>
        <v>0</v>
      </c>
      <c r="FZ59" s="175" t="n">
        <f aca="false">SUM(FX59:FY59)</f>
        <v>0</v>
      </c>
      <c r="GB59" s="91" t="n">
        <f aca="false">$A59</f>
        <v>38292</v>
      </c>
      <c r="GC59" s="175" t="n">
        <f aca="false">IF(GC$2&lt;=$A59,IF(GC$3&gt;=$A59,(GC$4),0),0)*($A60-$A59)/10000*$BY59</f>
        <v>0</v>
      </c>
      <c r="GD59" s="175" t="n">
        <f aca="false">IF(GD$2&lt;=$A59,IF(GD$3&gt;=$A59,(GD$4),0),0)*($A60-$A59)/10000*$BY59</f>
        <v>0</v>
      </c>
      <c r="GE59" s="175" t="n">
        <f aca="false">SUM(GC59:GD59)</f>
        <v>0</v>
      </c>
      <c r="GG59" s="204"/>
      <c r="GH59" s="205"/>
      <c r="GI59" s="206"/>
      <c r="GK59" s="0"/>
    </row>
    <row r="60" customFormat="false" ht="15" hidden="false" customHeight="true" outlineLevel="0" collapsed="false">
      <c r="A60" s="176" t="n">
        <v>38322</v>
      </c>
      <c r="B60" s="177" t="n">
        <f aca="false">p1!F69</f>
        <v>0</v>
      </c>
      <c r="C60" s="178" t="n">
        <f aca="false">+p1!C69</f>
        <v>0</v>
      </c>
      <c r="D60" s="179" t="n">
        <f aca="false">+p1!G69</f>
        <v>0</v>
      </c>
      <c r="E60" s="177" t="n">
        <f aca="false">p1!L69+DX60</f>
        <v>0</v>
      </c>
      <c r="F60" s="178" t="n">
        <f aca="false">p1!E69+CN60</f>
        <v>0</v>
      </c>
      <c r="G60" s="178" t="n">
        <f aca="false">p1!I69+p1!K69+CY60</f>
        <v>-20.68</v>
      </c>
      <c r="H60" s="178" t="n">
        <f aca="false">p1!D69+DN60</f>
        <v>0</v>
      </c>
      <c r="I60" s="178" t="n">
        <f aca="false">p1!J69+p1!AH69+DD60</f>
        <v>22.89</v>
      </c>
      <c r="J60" s="178" t="n">
        <f aca="false">p1!N69+DG60</f>
        <v>11.25</v>
      </c>
      <c r="K60" s="178" t="n">
        <f aca="false">p1!M69+p1!H69+DS60</f>
        <v>0</v>
      </c>
      <c r="L60" s="180" t="n">
        <f aca="false">SUM(E60:K60)</f>
        <v>13.46</v>
      </c>
      <c r="M60" s="32"/>
      <c r="N60" s="177" t="n">
        <f aca="false">p1!P69+EJ60</f>
        <v>0</v>
      </c>
      <c r="O60" s="178" t="n">
        <f aca="false">p1!O69+EE60</f>
        <v>0</v>
      </c>
      <c r="P60" s="178" t="n">
        <f aca="false">p1!Q69+EO60</f>
        <v>0</v>
      </c>
      <c r="Q60" s="178"/>
      <c r="R60" s="178"/>
      <c r="S60" s="178" t="n">
        <f aca="false">p1!Z69+EU60</f>
        <v>0</v>
      </c>
      <c r="T60" s="178" t="n">
        <f aca="false">p1!AC69+FA60</f>
        <v>0</v>
      </c>
      <c r="U60" s="178"/>
      <c r="V60" s="178" t="n">
        <f aca="false">p1!X69+FF60</f>
        <v>0</v>
      </c>
      <c r="W60" s="178"/>
      <c r="X60" s="178"/>
      <c r="Y60" s="178"/>
      <c r="Z60" s="178"/>
      <c r="AA60" s="178"/>
      <c r="AB60" s="178"/>
      <c r="AC60" s="178"/>
      <c r="AD60" s="179"/>
      <c r="AE60" s="210" t="n">
        <f aca="false">SUM(N60:AD60)</f>
        <v>0</v>
      </c>
      <c r="AF60" s="32"/>
      <c r="AG60" s="180"/>
      <c r="AH60" s="18"/>
      <c r="AI60" s="180" t="n">
        <f aca="false">p1!AB69+BQ60</f>
        <v>0</v>
      </c>
      <c r="AJ60" s="32"/>
      <c r="AK60" s="182" t="n">
        <v>38322</v>
      </c>
      <c r="AL60" s="143"/>
      <c r="AM60" s="167" t="n">
        <f aca="false">+B60+C60+D60</f>
        <v>0</v>
      </c>
      <c r="AN60" s="148"/>
      <c r="AO60" s="167" t="n">
        <f aca="false">E60+F60+O60</f>
        <v>0</v>
      </c>
      <c r="AP60" s="148"/>
      <c r="AQ60" s="184" t="n">
        <f aca="false">+G60+H60+N60</f>
        <v>-20.68</v>
      </c>
      <c r="AR60" s="148"/>
      <c r="AS60" s="185" t="n">
        <f aca="false">+I60+J60</f>
        <v>34.14</v>
      </c>
      <c r="AT60" s="148"/>
      <c r="AU60" s="167" t="n">
        <f aca="false">K60+P60</f>
        <v>0</v>
      </c>
      <c r="AV60" s="148"/>
      <c r="AW60" s="167" t="n">
        <f aca="false">AO60+AQ60+AS60+AU60</f>
        <v>13.46</v>
      </c>
      <c r="AX60" s="148"/>
      <c r="AY60" s="0"/>
      <c r="AZ60" s="149"/>
      <c r="BA60" s="169" t="n">
        <f aca="false">Q60+R60+S60</f>
        <v>0</v>
      </c>
      <c r="BB60" s="151"/>
      <c r="BC60" s="169" t="n">
        <f aca="false">T60+U60</f>
        <v>0</v>
      </c>
      <c r="BD60" s="152"/>
      <c r="BE60" s="228" t="n">
        <f aca="false">SUM(V60:Y60)</f>
        <v>0</v>
      </c>
      <c r="BF60" s="151"/>
      <c r="BG60" s="169" t="n">
        <f aca="false">SUM(AB60:AD60)</f>
        <v>0</v>
      </c>
      <c r="BH60" s="170"/>
      <c r="BI60" s="154"/>
      <c r="BJ60" s="56"/>
      <c r="BK60" s="171" t="n">
        <f aca="false">+AE60+L60</f>
        <v>13.46</v>
      </c>
      <c r="BL60" s="207"/>
      <c r="BM60" s="141"/>
      <c r="BN60" s="141"/>
      <c r="BO60" s="141"/>
      <c r="BP60" s="172" t="n">
        <f aca="false">$A60</f>
        <v>38322</v>
      </c>
      <c r="BQ60" s="173"/>
      <c r="BR60" s="173"/>
      <c r="BS60" s="173"/>
      <c r="BT60" s="173"/>
      <c r="BU60" s="173"/>
      <c r="BV60" s="173"/>
      <c r="BW60" s="173"/>
      <c r="BY60" s="81" t="n">
        <f aca="false">m1!BK62</f>
        <v>0.724354423626212</v>
      </c>
      <c r="BZ60" s="174" t="n">
        <f aca="false">CN60+CY60+EU60+FF60+FA60+DD60+DN60+DS60+FP60+FU60+EE60+EJ60+EO60+DX60</f>
        <v>0</v>
      </c>
      <c r="CA60" s="175"/>
      <c r="CB60" s="175" t="n">
        <f aca="false">IF(CB$2&lt;=$A60,IF(CB$3&gt;=$A60,(CB$4),0),0)*($A61-$A60)/10000*$BY60</f>
        <v>0</v>
      </c>
      <c r="CC60" s="0"/>
      <c r="CD60" s="91" t="n">
        <f aca="false">$A60</f>
        <v>38322</v>
      </c>
      <c r="CE60" s="175" t="n">
        <f aca="false">IF(CE$2&lt;=$A60,IF(CE$3&gt;=$A60,(CE$4),0),0)*($A61-$A60)/10000*$BY60</f>
        <v>0</v>
      </c>
      <c r="CF60" s="175" t="n">
        <f aca="false">IF(CF$2&lt;=$A60,IF(CF$3&gt;=$A60,(CF$4),0),0)*($A61-$A60)/10000*$BY60</f>
        <v>0</v>
      </c>
      <c r="CG60" s="175" t="n">
        <f aca="false">IF(CG$2&lt;=$A60,IF(CG$3&gt;=$A60,(CG$4),0),0)*($A61-$A60)/10000*$BY60</f>
        <v>0</v>
      </c>
      <c r="CH60" s="175" t="n">
        <f aca="false">IF(CH$2&lt;=$A60,IF(CH$3&gt;=$A60,(CH$4),0),0)*($A61-$A60)/10000*$BY60</f>
        <v>0</v>
      </c>
      <c r="CI60" s="175" t="n">
        <f aca="false">IF(CI$2&lt;=$A60,IF(CI$3&gt;=$A60,(CI$4),0),0)*($A61-$A60)/10000*$BY60</f>
        <v>0</v>
      </c>
      <c r="CJ60" s="175" t="n">
        <f aca="false">IF(CJ$2&lt;=$A60,IF(CJ$3&gt;=$A60,(CJ$4),0),0)*($A61-$A60)/10000*$BY60</f>
        <v>0</v>
      </c>
      <c r="CK60" s="175" t="n">
        <f aca="false">IF(CK$2&lt;=$A60,IF(CK$3&gt;=$A60,(CK$4),0),0)*($A61-$A60)/10000*$BY60</f>
        <v>0</v>
      </c>
      <c r="CL60" s="175" t="n">
        <f aca="false">IF(CL$2&lt;=$A60,IF(CL$3&gt;=$A60,(CL$4),0),0)*($A61-$A60)/10000*$BY60</f>
        <v>0</v>
      </c>
      <c r="CM60" s="175" t="n">
        <f aca="false">IF(CM$2&lt;=$A60,IF(CM$3&gt;=$A60,(CM$4),0),0)*($A61-$A60)/10000*$BY60</f>
        <v>0</v>
      </c>
      <c r="CN60" s="175" t="n">
        <f aca="false">SUM(CE60:CM60)</f>
        <v>0</v>
      </c>
      <c r="CO60" s="0"/>
      <c r="CP60" s="91" t="n">
        <f aca="false">$A60</f>
        <v>38322</v>
      </c>
      <c r="CQ60" s="175" t="n">
        <f aca="false">IF(CQ$2&lt;=$A60,IF(CQ$3&gt;=$A60,(CQ$4),0),0)*($A61-$A60)/10000*$BY60</f>
        <v>0</v>
      </c>
      <c r="CR60" s="175" t="n">
        <f aca="false">IF(CR$2&lt;=$A60,IF(CR$3&gt;=$A60,(CR$4),0),0)*($A61-$A60)/10000*$BY60</f>
        <v>0</v>
      </c>
      <c r="CS60" s="175" t="n">
        <f aca="false">IF(CS$2&lt;=$A60,IF(CS$3&gt;=$A60,(CS$4),0),0)*($A61-$A60)/10000*$BY60</f>
        <v>0</v>
      </c>
      <c r="CT60" s="175" t="n">
        <f aca="false">IF(CT$2&lt;=$A60,IF(CT$3&gt;=$A60,(CT$4),0),0)*($A61-$A60)/10000*$BY60</f>
        <v>0</v>
      </c>
      <c r="CU60" s="175" t="n">
        <f aca="false">IF(CU$2&lt;=$A60,IF(CU$3&gt;=$A60,(CU$4),0),0)*($A61-$A60)/10000*$BY60</f>
        <v>0</v>
      </c>
      <c r="CV60" s="175" t="n">
        <f aca="false">IF(CV$2&lt;=$A60,IF(CV$3&gt;=$A60,(CV$4),0),0)*($A61-$A60)/10000*$BY60</f>
        <v>0</v>
      </c>
      <c r="CW60" s="175" t="n">
        <f aca="false">IF(CW$2&lt;=$A60,IF(CW$3&gt;=$A60,(CW$4),0),0)*($A61-$A60)/10000*$BY60</f>
        <v>0</v>
      </c>
      <c r="CX60" s="175" t="n">
        <f aca="false">IF(CX$2&lt;=$A60,IF(CX$3&gt;=$A60,(CX$4),0),0)*($A61-$A60)/10000*$BY60</f>
        <v>0</v>
      </c>
      <c r="CY60" s="175" t="n">
        <f aca="false">SUM(CQ60:CX60)</f>
        <v>0</v>
      </c>
      <c r="DA60" s="91" t="n">
        <f aca="false">$A60</f>
        <v>38322</v>
      </c>
      <c r="DB60" s="175" t="n">
        <f aca="false">IF(DB$2&lt;=$A60,IF(DB$3&gt;=$A60,(DB$4),0),0)*($A61-$A60)/10000*$BY60</f>
        <v>0</v>
      </c>
      <c r="DC60" s="175" t="n">
        <f aca="false">IF(DC$2&lt;=$A60,IF(DC$3&gt;=$A60,(DC$4),0),0)*($A61-$A60)/10000*$BY60</f>
        <v>0</v>
      </c>
      <c r="DD60" s="175" t="n">
        <f aca="false">SUM(DB60:DC60)</f>
        <v>0</v>
      </c>
      <c r="DE60" s="0"/>
      <c r="DF60" s="91" t="n">
        <f aca="false">$A60</f>
        <v>38322</v>
      </c>
      <c r="DG60" s="175" t="n">
        <f aca="false">IF(DG$2&lt;=$A60,IF(DG$3&gt;=$A60,(DG$4),0),0)*($A61-$A60)/10000*$BY60</f>
        <v>0</v>
      </c>
      <c r="DH60" s="175" t="n">
        <f aca="false">IF(DH$2&lt;=$A60,IF(DH$3&gt;=$A60,(DH$4),0),0)*($A61-$A60)/10000*$BY60</f>
        <v>0</v>
      </c>
      <c r="DI60" s="175" t="n">
        <f aca="false">SUM(DG60:DH60)</f>
        <v>0</v>
      </c>
      <c r="DK60" s="91" t="n">
        <f aca="false">$A60</f>
        <v>38322</v>
      </c>
      <c r="DL60" s="175" t="n">
        <f aca="false">IF(DL$2&lt;=$A60,IF(DL$3&gt;=$A60,(DL$4),0),0)*($A61-$A60)/10000*$BY60</f>
        <v>0</v>
      </c>
      <c r="DM60" s="175" t="n">
        <f aca="false">IF(DM$2&lt;=$A60,IF(DM$3&gt;=$A60,(DM$4),0),0)*($A61-$A60)/10000*$BY60</f>
        <v>0</v>
      </c>
      <c r="DN60" s="175" t="n">
        <f aca="false">SUM(DL60:DM60)</f>
        <v>0</v>
      </c>
      <c r="DO60" s="0"/>
      <c r="DP60" s="91" t="n">
        <f aca="false">$A60</f>
        <v>38322</v>
      </c>
      <c r="DQ60" s="175" t="n">
        <f aca="false">IF(DQ$2&lt;=$A60,IF(DQ$3&gt;=$A60,(DQ$4),0),0)*($A61-$A60)/10000*$BY60</f>
        <v>0</v>
      </c>
      <c r="DR60" s="175" t="n">
        <f aca="false">IF(DR$2&lt;=$A60,IF(DR$3&gt;=$A60,(DR$4),0),0)*($A61-$A60)/10000*$BY60</f>
        <v>0</v>
      </c>
      <c r="DS60" s="175" t="n">
        <f aca="false">SUM(DQ60:DR60)</f>
        <v>0</v>
      </c>
      <c r="DT60" s="175"/>
      <c r="DU60" s="91" t="n">
        <f aca="false">$A60</f>
        <v>38322</v>
      </c>
      <c r="DV60" s="175" t="n">
        <f aca="false">IF(DV$2&lt;=$A60,IF(DV$3&gt;=$A60,(DV$4),0),0)*($A61-$A60)/10000*$BY60</f>
        <v>0</v>
      </c>
      <c r="DW60" s="175" t="n">
        <f aca="false">IF(DW$2&lt;=$A60,IF(DW$3&gt;=$A60,(DW$4),0),0)*($A61-$A60)/10000*$BY60</f>
        <v>0</v>
      </c>
      <c r="DX60" s="175" t="n">
        <f aca="false">SUM(DV60:DW60)</f>
        <v>0</v>
      </c>
      <c r="DY60" s="175"/>
      <c r="DZ60" s="91" t="n">
        <f aca="false">$A60</f>
        <v>38322</v>
      </c>
      <c r="EA60" s="175" t="n">
        <f aca="false">IF(EA$2&lt;=$A60,IF(EA$3&gt;=$A60,(EA$4),0),0)*($A61-$A60)/10000*$BY60</f>
        <v>0</v>
      </c>
      <c r="EB60" s="175" t="n">
        <f aca="false">IF(EB$2&lt;=$A60,IF(EB$3&gt;=$A60,(EB$4),0),0)*($A61-$A60)/10000*$BY60</f>
        <v>0</v>
      </c>
      <c r="EC60" s="175" t="n">
        <f aca="false">IF(EC$2&lt;=$A60,IF(EC$3&gt;=$A60,(EC$4),0),0)*($A61-$A60)/10000*$BY60</f>
        <v>0</v>
      </c>
      <c r="ED60" s="175" t="n">
        <f aca="false">IF(ED$2&lt;=$A60,IF(ED$3&gt;=$A60,(ED$4),0),0)*($A61-$A60)/10000*$BY60</f>
        <v>0</v>
      </c>
      <c r="EE60" s="175" t="n">
        <f aca="false">SUM(EA60:ED60)</f>
        <v>0</v>
      </c>
      <c r="EF60" s="0"/>
      <c r="EG60" s="91" t="n">
        <f aca="false">$A60</f>
        <v>38322</v>
      </c>
      <c r="EH60" s="175" t="n">
        <f aca="false">IF(EH$2&lt;=$A60,IF(EH$3&gt;=$A60,(EH$4),0),0)*($A61-$A60)/10000*$BY60</f>
        <v>0</v>
      </c>
      <c r="EI60" s="175" t="n">
        <f aca="false">IF(EI$2&lt;=$A60,IF(EI$3&gt;=$A60,(EI$4),0),0)*($A61-$A60)/10000*$BY60</f>
        <v>0</v>
      </c>
      <c r="EJ60" s="175" t="n">
        <f aca="false">SUM(EH60:EI60)</f>
        <v>0</v>
      </c>
      <c r="EK60" s="0"/>
      <c r="EL60" s="91" t="n">
        <f aca="false">$A60</f>
        <v>38322</v>
      </c>
      <c r="EM60" s="175" t="n">
        <f aca="false">IF(EM$2&lt;=$A60,IF(EM$3&gt;=$A60,(EM$4),0),0)*($A61-$A60)/10000*$BY60</f>
        <v>0</v>
      </c>
      <c r="EN60" s="175" t="n">
        <f aca="false">IF(EN$2&lt;=$A60,IF(EN$3&gt;=$A60,(EN$4),0),0)*($A61-$A60)/10000*$BY60</f>
        <v>0</v>
      </c>
      <c r="EO60" s="175" t="n">
        <f aca="false">SUM(EM60:EN60)</f>
        <v>0</v>
      </c>
      <c r="EP60" s="175"/>
      <c r="EQ60" s="91" t="n">
        <f aca="false">$A60</f>
        <v>38322</v>
      </c>
      <c r="ER60" s="175" t="n">
        <f aca="false">IF(ER$2&lt;=$A60,IF(ER$3&gt;=$A60,(ER$4),0),0)*($A61-$A60)/10000*$BY60</f>
        <v>0</v>
      </c>
      <c r="ES60" s="175" t="n">
        <f aca="false">IF(ES$2&lt;=$A60,IF(ES$3&gt;=$A60,(ES$4),0),0)*($A61-$A60)/10000*$BY60</f>
        <v>0</v>
      </c>
      <c r="ET60" s="175" t="n">
        <f aca="false">IF(ET$2&lt;=$A60,IF(ET$3&gt;=$A60,(ET$4),0),0)*($A61-$A60)/10000*$BY60</f>
        <v>0</v>
      </c>
      <c r="EU60" s="175" t="n">
        <f aca="false">SUM(ER60:ET60)</f>
        <v>0</v>
      </c>
      <c r="EV60" s="0"/>
      <c r="EW60" s="91" t="n">
        <f aca="false">$A60</f>
        <v>38322</v>
      </c>
      <c r="EX60" s="175" t="n">
        <f aca="false">IF(EX$2&lt;=$A60,IF(EX$3&gt;=$A60,(EX$4),0),0)*($A61-$A60)/10000*$BY60</f>
        <v>0</v>
      </c>
      <c r="EY60" s="175" t="n">
        <f aca="false">IF(EY$2&lt;=$A60,IF(EY$3&gt;=$A60,(EY$4),0),0)*($A61-$A60)/10000*$BY60</f>
        <v>0</v>
      </c>
      <c r="EZ60" s="175" t="n">
        <f aca="false">IF(EZ$2&lt;=$A60,IF(EZ$3&gt;=$A60,(EZ$4),0),0)*($A61-$A60)/10000*$BY60</f>
        <v>0</v>
      </c>
      <c r="FA60" s="175" t="n">
        <f aca="false">SUM(EX60:EZ60)</f>
        <v>0</v>
      </c>
      <c r="FB60" s="0"/>
      <c r="FC60" s="91" t="n">
        <f aca="false">$A60</f>
        <v>38322</v>
      </c>
      <c r="FD60" s="175" t="n">
        <f aca="false">IF(FD$2&lt;=$A60,IF(FD$3&gt;=$A60,(FD$4),0),0)*($A61-$A60)/10000*$BY60</f>
        <v>0</v>
      </c>
      <c r="FE60" s="175" t="n">
        <f aca="false">IF(FE$2&lt;=$A60,IF(FE$3&gt;=$A60,(FE$4),0),0)*($A61-$A60)/10000*$BY60</f>
        <v>0</v>
      </c>
      <c r="FF60" s="175" t="n">
        <f aca="false">SUM(FD60:FE60)</f>
        <v>0</v>
      </c>
      <c r="FH60" s="91" t="n">
        <f aca="false">$A60</f>
        <v>38322</v>
      </c>
      <c r="FI60" s="175" t="n">
        <f aca="false">IF(FI$2&lt;=$A60,IF(FI$3&gt;=$A60,(FI$4),0),0)*($A61-$A60)/10000*$BY60</f>
        <v>0</v>
      </c>
      <c r="FJ60" s="175" t="n">
        <f aca="false">IF(FJ$2&lt;=$A60,IF(FJ$3&gt;=$A60,(FJ$4),0),0)*($A61-$A60)/10000*$BY60</f>
        <v>0</v>
      </c>
      <c r="FK60" s="175" t="n">
        <f aca="false">SUM(FI60:FJ60)</f>
        <v>0</v>
      </c>
      <c r="FL60" s="0"/>
      <c r="FM60" s="91" t="n">
        <f aca="false">$A60</f>
        <v>38322</v>
      </c>
      <c r="FN60" s="175" t="n">
        <f aca="false">IF(FN$2&lt;=$A60,IF(FN$3&gt;=$A60,(FN$4),0),0)*($A61-$A60)/10000*$BY60</f>
        <v>0</v>
      </c>
      <c r="FO60" s="175" t="n">
        <f aca="false">IF(FO$2&lt;=$A60,IF(FO$3&gt;=$A60,(FO$4),0),0)*($A61-$A60)/10000*$BY60</f>
        <v>0</v>
      </c>
      <c r="FP60" s="175" t="n">
        <f aca="false">SUM(FN60:FO60)</f>
        <v>0</v>
      </c>
      <c r="FQ60" s="0"/>
      <c r="FR60" s="91" t="n">
        <f aca="false">$A60</f>
        <v>38322</v>
      </c>
      <c r="FS60" s="175" t="n">
        <f aca="false">IF(FS$2&lt;=$A60,IF(FS$3&gt;=$A60,(FS$4),0),0)*($A61-$A60)/10000*$BY60</f>
        <v>0</v>
      </c>
      <c r="FT60" s="175" t="n">
        <f aca="false">IF(FT$2&lt;=$A60,IF(FT$3&gt;=$A60,(FT$4),0),0)*($A61-$A60)/10000*$BY60</f>
        <v>0</v>
      </c>
      <c r="FU60" s="175" t="n">
        <f aca="false">SUM(FS60:FT60)</f>
        <v>0</v>
      </c>
      <c r="FV60" s="0"/>
      <c r="FW60" s="91" t="n">
        <f aca="false">$A60</f>
        <v>38322</v>
      </c>
      <c r="FX60" s="175" t="n">
        <f aca="false">IF(FX$2&lt;=$A60,IF(FX$3&gt;=$A60,(FX$4),0),0)*($A61-$A60)/10000*$BY60</f>
        <v>0</v>
      </c>
      <c r="FY60" s="175" t="n">
        <f aca="false">IF(FY$2&lt;=$A60,IF(FY$3&gt;=$A60,(FY$4),0),0)*($A61-$A60)/10000*$BY60</f>
        <v>0</v>
      </c>
      <c r="FZ60" s="175" t="n">
        <f aca="false">SUM(FX60:FY60)</f>
        <v>0</v>
      </c>
      <c r="GB60" s="91" t="n">
        <f aca="false">$A60</f>
        <v>38322</v>
      </c>
      <c r="GC60" s="175" t="n">
        <f aca="false">IF(GC$2&lt;=$A60,IF(GC$3&gt;=$A60,(GC$4),0),0)*($A61-$A60)/10000*$BY60</f>
        <v>0</v>
      </c>
      <c r="GD60" s="175" t="n">
        <f aca="false">IF(GD$2&lt;=$A60,IF(GD$3&gt;=$A60,(GD$4),0),0)*($A61-$A60)/10000*$BY60</f>
        <v>0</v>
      </c>
      <c r="GE60" s="175" t="n">
        <f aca="false">SUM(GC60:GD60)</f>
        <v>0</v>
      </c>
      <c r="GG60" s="208"/>
      <c r="GH60" s="209"/>
      <c r="GI60" s="210"/>
      <c r="GK60" s="0"/>
    </row>
    <row r="61" customFormat="false" ht="15" hidden="false" customHeight="true" outlineLevel="0" collapsed="false">
      <c r="A61" s="176" t="n">
        <v>38353</v>
      </c>
      <c r="B61" s="177" t="n">
        <f aca="false">p1!F70</f>
        <v>0</v>
      </c>
      <c r="C61" s="178" t="n">
        <f aca="false">+p1!C70</f>
        <v>0</v>
      </c>
      <c r="D61" s="179" t="n">
        <f aca="false">+p1!G70</f>
        <v>0</v>
      </c>
      <c r="E61" s="177" t="n">
        <f aca="false">p1!L70+DX61</f>
        <v>0</v>
      </c>
      <c r="F61" s="178" t="n">
        <f aca="false">p1!E70+CN61</f>
        <v>0</v>
      </c>
      <c r="G61" s="178" t="n">
        <f aca="false">p1!I70+p1!K70+CY61</f>
        <v>-20.55</v>
      </c>
      <c r="H61" s="178" t="n">
        <f aca="false">p1!D70+DN61</f>
        <v>0</v>
      </c>
      <c r="I61" s="178" t="n">
        <f aca="false">p1!J70+p1!AH70+DD61</f>
        <v>22.74</v>
      </c>
      <c r="J61" s="178" t="n">
        <f aca="false">p1!N70+DG61</f>
        <v>11.18</v>
      </c>
      <c r="K61" s="178" t="n">
        <f aca="false">p1!M70+p1!H70+DS61</f>
        <v>0</v>
      </c>
      <c r="L61" s="180" t="n">
        <f aca="false">SUM(E61:K61)</f>
        <v>13.37</v>
      </c>
      <c r="M61" s="32"/>
      <c r="N61" s="177" t="n">
        <f aca="false">p1!P70+EJ61</f>
        <v>0</v>
      </c>
      <c r="O61" s="178" t="n">
        <f aca="false">p1!O70+EE61</f>
        <v>0</v>
      </c>
      <c r="P61" s="178" t="n">
        <f aca="false">p1!Q70+EO61</f>
        <v>0</v>
      </c>
      <c r="Q61" s="178"/>
      <c r="R61" s="178"/>
      <c r="S61" s="178" t="n">
        <f aca="false">p1!Z70+EU61</f>
        <v>0</v>
      </c>
      <c r="T61" s="178" t="n">
        <f aca="false">p1!AC70+FA61</f>
        <v>0</v>
      </c>
      <c r="U61" s="178"/>
      <c r="V61" s="178" t="n">
        <f aca="false">p1!X70+FF61</f>
        <v>0</v>
      </c>
      <c r="W61" s="178"/>
      <c r="X61" s="178"/>
      <c r="Y61" s="178"/>
      <c r="Z61" s="178"/>
      <c r="AA61" s="178"/>
      <c r="AB61" s="178"/>
      <c r="AC61" s="178"/>
      <c r="AD61" s="179"/>
      <c r="AE61" s="210" t="n">
        <f aca="false">SUM(N61:AD61)</f>
        <v>0</v>
      </c>
      <c r="AF61" s="32"/>
      <c r="AG61" s="180"/>
      <c r="AH61" s="18"/>
      <c r="AI61" s="180" t="n">
        <f aca="false">p1!AB70+BQ61</f>
        <v>0</v>
      </c>
      <c r="AJ61" s="32"/>
      <c r="AK61" s="182" t="n">
        <v>38353</v>
      </c>
      <c r="AL61" s="143"/>
      <c r="AM61" s="167" t="n">
        <f aca="false">+B61+C61+D61</f>
        <v>0</v>
      </c>
      <c r="AN61" s="211" t="n">
        <f aca="false">SUM(AM59:AM63)</f>
        <v>0</v>
      </c>
      <c r="AO61" s="167" t="n">
        <f aca="false">E61+F61+O61</f>
        <v>0</v>
      </c>
      <c r="AP61" s="211" t="n">
        <f aca="false">SUM(AO59:AO63)</f>
        <v>0</v>
      </c>
      <c r="AQ61" s="184" t="n">
        <f aca="false">+G61+H61+N61</f>
        <v>-20.55</v>
      </c>
      <c r="AR61" s="211" t="n">
        <f aca="false">SUM(AQ59:AQ63)</f>
        <v>-100.11</v>
      </c>
      <c r="AS61" s="185" t="n">
        <f aca="false">+I61+J61</f>
        <v>33.92</v>
      </c>
      <c r="AT61" s="211" t="n">
        <f aca="false">SUM(AS59:AS63)</f>
        <v>165.28</v>
      </c>
      <c r="AU61" s="167" t="n">
        <f aca="false">K61+P61</f>
        <v>0</v>
      </c>
      <c r="AV61" s="211" t="n">
        <f aca="false">SUM(AU59:AU63)</f>
        <v>0</v>
      </c>
      <c r="AW61" s="167" t="n">
        <f aca="false">AO61+AQ61+AS61+AU61</f>
        <v>13.37</v>
      </c>
      <c r="AX61" s="211" t="n">
        <f aca="false">SUM(AW59:AW63)</f>
        <v>65.17</v>
      </c>
      <c r="AY61" s="0"/>
      <c r="AZ61" s="149"/>
      <c r="BA61" s="169" t="n">
        <f aca="false">Q61+R61+S61</f>
        <v>0</v>
      </c>
      <c r="BB61" s="151"/>
      <c r="BC61" s="169" t="n">
        <f aca="false">T61+U61</f>
        <v>0</v>
      </c>
      <c r="BD61" s="229"/>
      <c r="BE61" s="228" t="n">
        <f aca="false">SUM(V61:Y61)</f>
        <v>0</v>
      </c>
      <c r="BF61" s="187"/>
      <c r="BG61" s="169" t="n">
        <f aca="false">SUM(AB61:AD61)</f>
        <v>0</v>
      </c>
      <c r="BH61" s="188"/>
      <c r="BI61" s="213"/>
      <c r="BJ61" s="214"/>
      <c r="BK61" s="171" t="n">
        <f aca="false">+AE61+L61</f>
        <v>13.37</v>
      </c>
      <c r="BL61" s="215" t="n">
        <f aca="false">SUM(BK59:BK63)</f>
        <v>65.17</v>
      </c>
      <c r="BM61" s="141" t="n">
        <f aca="false">+AT61+AV61</f>
        <v>165.28</v>
      </c>
      <c r="BN61" s="141"/>
      <c r="BO61" s="141"/>
      <c r="BP61" s="172" t="n">
        <f aca="false">$A61</f>
        <v>38353</v>
      </c>
      <c r="BQ61" s="173"/>
      <c r="BR61" s="173"/>
      <c r="BS61" s="173"/>
      <c r="BT61" s="173"/>
      <c r="BU61" s="173"/>
      <c r="BV61" s="173"/>
      <c r="BW61" s="173"/>
      <c r="BY61" s="81" t="n">
        <f aca="false">m1!BK63</f>
        <v>0.719846964494279</v>
      </c>
      <c r="BZ61" s="174" t="n">
        <f aca="false">CN61+CY61+EU61+FF61+FA61+DD61+DN61+DS61+FP61+FU61+EE61+EJ61+EO61+DX61</f>
        <v>0</v>
      </c>
      <c r="CA61" s="175"/>
      <c r="CB61" s="175" t="n">
        <f aca="false">IF(CB$2&lt;=$A61,IF(CB$3&gt;=$A61,(CB$4),0),0)*($A62-$A61)/10000*$BY61</f>
        <v>0</v>
      </c>
      <c r="CC61" s="0"/>
      <c r="CD61" s="91" t="n">
        <f aca="false">$A61</f>
        <v>38353</v>
      </c>
      <c r="CE61" s="175" t="n">
        <f aca="false">IF(CE$2&lt;=$A61,IF(CE$3&gt;=$A61,(CE$4),0),0)*($A62-$A61)/10000*$BY61</f>
        <v>0</v>
      </c>
      <c r="CF61" s="175" t="n">
        <f aca="false">IF(CF$2&lt;=$A61,IF(CF$3&gt;=$A61,(CF$4),0),0)*($A62-$A61)/10000*$BY61</f>
        <v>0</v>
      </c>
      <c r="CG61" s="175" t="n">
        <f aca="false">IF(CG$2&lt;=$A61,IF(CG$3&gt;=$A61,(CG$4),0),0)*($A62-$A61)/10000*$BY61</f>
        <v>0</v>
      </c>
      <c r="CH61" s="175" t="n">
        <f aca="false">IF(CH$2&lt;=$A61,IF(CH$3&gt;=$A61,(CH$4),0),0)*($A62-$A61)/10000*$BY61</f>
        <v>0</v>
      </c>
      <c r="CI61" s="175" t="n">
        <f aca="false">IF(CI$2&lt;=$A61,IF(CI$3&gt;=$A61,(CI$4),0),0)*($A62-$A61)/10000*$BY61</f>
        <v>0</v>
      </c>
      <c r="CJ61" s="175" t="n">
        <f aca="false">IF(CJ$2&lt;=$A61,IF(CJ$3&gt;=$A61,(CJ$4),0),0)*($A62-$A61)/10000*$BY61</f>
        <v>0</v>
      </c>
      <c r="CK61" s="175" t="n">
        <f aca="false">IF(CK$2&lt;=$A61,IF(CK$3&gt;=$A61,(CK$4),0),0)*($A62-$A61)/10000*$BY61</f>
        <v>0</v>
      </c>
      <c r="CL61" s="175" t="n">
        <f aca="false">IF(CL$2&lt;=$A61,IF(CL$3&gt;=$A61,(CL$4),0),0)*($A62-$A61)/10000*$BY61</f>
        <v>0</v>
      </c>
      <c r="CM61" s="175" t="n">
        <f aca="false">IF(CM$2&lt;=$A61,IF(CM$3&gt;=$A61,(CM$4),0),0)*($A62-$A61)/10000*$BY61</f>
        <v>0</v>
      </c>
      <c r="CN61" s="175" t="n">
        <f aca="false">SUM(CE61:CM61)</f>
        <v>0</v>
      </c>
      <c r="CO61" s="0"/>
      <c r="CP61" s="91" t="n">
        <f aca="false">$A61</f>
        <v>38353</v>
      </c>
      <c r="CQ61" s="175" t="n">
        <f aca="false">IF(CQ$2&lt;=$A61,IF(CQ$3&gt;=$A61,(CQ$4),0),0)*($A62-$A61)/10000*$BY61</f>
        <v>0</v>
      </c>
      <c r="CR61" s="175" t="n">
        <f aca="false">IF(CR$2&lt;=$A61,IF(CR$3&gt;=$A61,(CR$4),0),0)*($A62-$A61)/10000*$BY61</f>
        <v>0</v>
      </c>
      <c r="CS61" s="175" t="n">
        <f aca="false">IF(CS$2&lt;=$A61,IF(CS$3&gt;=$A61,(CS$4),0),0)*($A62-$A61)/10000*$BY61</f>
        <v>0</v>
      </c>
      <c r="CT61" s="175" t="n">
        <f aca="false">IF(CT$2&lt;=$A61,IF(CT$3&gt;=$A61,(CT$4),0),0)*($A62-$A61)/10000*$BY61</f>
        <v>0</v>
      </c>
      <c r="CU61" s="175" t="n">
        <f aca="false">IF(CU$2&lt;=$A61,IF(CU$3&gt;=$A61,(CU$4),0),0)*($A62-$A61)/10000*$BY61</f>
        <v>0</v>
      </c>
      <c r="CV61" s="175" t="n">
        <f aca="false">IF(CV$2&lt;=$A61,IF(CV$3&gt;=$A61,(CV$4),0),0)*($A62-$A61)/10000*$BY61</f>
        <v>0</v>
      </c>
      <c r="CW61" s="175" t="n">
        <f aca="false">IF(CW$2&lt;=$A61,IF(CW$3&gt;=$A61,(CW$4),0),0)*($A62-$A61)/10000*$BY61</f>
        <v>0</v>
      </c>
      <c r="CX61" s="175" t="n">
        <f aca="false">IF(CX$2&lt;=$A61,IF(CX$3&gt;=$A61,(CX$4),0),0)*($A62-$A61)/10000*$BY61</f>
        <v>0</v>
      </c>
      <c r="CY61" s="175" t="n">
        <f aca="false">SUM(CQ61:CX61)</f>
        <v>0</v>
      </c>
      <c r="DA61" s="91" t="n">
        <f aca="false">$A61</f>
        <v>38353</v>
      </c>
      <c r="DB61" s="175" t="n">
        <f aca="false">IF(DB$2&lt;=$A61,IF(DB$3&gt;=$A61,(DB$4),0),0)*($A62-$A61)/10000*$BY61</f>
        <v>0</v>
      </c>
      <c r="DC61" s="175" t="n">
        <f aca="false">IF(DC$2&lt;=$A61,IF(DC$3&gt;=$A61,(DC$4),0),0)*($A62-$A61)/10000*$BY61</f>
        <v>0</v>
      </c>
      <c r="DD61" s="175" t="n">
        <f aca="false">SUM(DB61:DC61)</f>
        <v>0</v>
      </c>
      <c r="DE61" s="0"/>
      <c r="DF61" s="91" t="n">
        <f aca="false">$A61</f>
        <v>38353</v>
      </c>
      <c r="DG61" s="175" t="n">
        <f aca="false">IF(DG$2&lt;=$A61,IF(DG$3&gt;=$A61,(DG$4),0),0)*($A62-$A61)/10000*$BY61</f>
        <v>0</v>
      </c>
      <c r="DH61" s="175" t="n">
        <f aca="false">IF(DH$2&lt;=$A61,IF(DH$3&gt;=$A61,(DH$4),0),0)*($A62-$A61)/10000*$BY61</f>
        <v>0</v>
      </c>
      <c r="DI61" s="175" t="n">
        <f aca="false">SUM(DG61:DH61)</f>
        <v>0</v>
      </c>
      <c r="DK61" s="91" t="n">
        <f aca="false">$A61</f>
        <v>38353</v>
      </c>
      <c r="DL61" s="175" t="n">
        <f aca="false">IF(DL$2&lt;=$A61,IF(DL$3&gt;=$A61,(DL$4),0),0)*($A62-$A61)/10000*$BY61</f>
        <v>0</v>
      </c>
      <c r="DM61" s="175" t="n">
        <f aca="false">IF(DM$2&lt;=$A61,IF(DM$3&gt;=$A61,(DM$4),0),0)*($A62-$A61)/10000*$BY61</f>
        <v>0</v>
      </c>
      <c r="DN61" s="175" t="n">
        <f aca="false">SUM(DL61:DM61)</f>
        <v>0</v>
      </c>
      <c r="DO61" s="0"/>
      <c r="DP61" s="91" t="n">
        <f aca="false">$A61</f>
        <v>38353</v>
      </c>
      <c r="DQ61" s="175" t="n">
        <f aca="false">IF(DQ$2&lt;=$A61,IF(DQ$3&gt;=$A61,(DQ$4),0),0)*($A62-$A61)/10000*$BY61</f>
        <v>0</v>
      </c>
      <c r="DR61" s="175" t="n">
        <f aca="false">IF(DR$2&lt;=$A61,IF(DR$3&gt;=$A61,(DR$4),0),0)*($A62-$A61)/10000*$BY61</f>
        <v>0</v>
      </c>
      <c r="DS61" s="175" t="n">
        <f aca="false">SUM(DQ61:DR61)</f>
        <v>0</v>
      </c>
      <c r="DT61" s="175"/>
      <c r="DU61" s="91" t="n">
        <f aca="false">$A61</f>
        <v>38353</v>
      </c>
      <c r="DV61" s="175" t="n">
        <f aca="false">IF(DV$2&lt;=$A61,IF(DV$3&gt;=$A61,(DV$4),0),0)*($A62-$A61)/10000*$BY61</f>
        <v>0</v>
      </c>
      <c r="DW61" s="175" t="n">
        <f aca="false">IF(DW$2&lt;=$A61,IF(DW$3&gt;=$A61,(DW$4),0),0)*($A62-$A61)/10000*$BY61</f>
        <v>0</v>
      </c>
      <c r="DX61" s="175" t="n">
        <f aca="false">SUM(DV61:DW61)</f>
        <v>0</v>
      </c>
      <c r="DY61" s="175"/>
      <c r="DZ61" s="91" t="n">
        <f aca="false">$A61</f>
        <v>38353</v>
      </c>
      <c r="EA61" s="175" t="n">
        <f aca="false">IF(EA$2&lt;=$A61,IF(EA$3&gt;=$A61,(EA$4),0),0)*($A62-$A61)/10000*$BY61</f>
        <v>0</v>
      </c>
      <c r="EB61" s="175" t="n">
        <f aca="false">IF(EB$2&lt;=$A61,IF(EB$3&gt;=$A61,(EB$4),0),0)*($A62-$A61)/10000*$BY61</f>
        <v>0</v>
      </c>
      <c r="EC61" s="175" t="n">
        <f aca="false">IF(EC$2&lt;=$A61,IF(EC$3&gt;=$A61,(EC$4),0),0)*($A62-$A61)/10000*$BY61</f>
        <v>0</v>
      </c>
      <c r="ED61" s="175" t="n">
        <f aca="false">IF(ED$2&lt;=$A61,IF(ED$3&gt;=$A61,(ED$4),0),0)*($A62-$A61)/10000*$BY61</f>
        <v>0</v>
      </c>
      <c r="EE61" s="175" t="n">
        <f aca="false">SUM(EA61:ED61)</f>
        <v>0</v>
      </c>
      <c r="EF61" s="0"/>
      <c r="EG61" s="91" t="n">
        <f aca="false">$A61</f>
        <v>38353</v>
      </c>
      <c r="EH61" s="175" t="n">
        <f aca="false">IF(EH$2&lt;=$A61,IF(EH$3&gt;=$A61,(EH$4),0),0)*($A62-$A61)/10000*$BY61</f>
        <v>0</v>
      </c>
      <c r="EI61" s="175" t="n">
        <f aca="false">IF(EI$2&lt;=$A61,IF(EI$3&gt;=$A61,(EI$4),0),0)*($A62-$A61)/10000*$BY61</f>
        <v>0</v>
      </c>
      <c r="EJ61" s="175" t="n">
        <f aca="false">SUM(EH61:EI61)</f>
        <v>0</v>
      </c>
      <c r="EK61" s="0"/>
      <c r="EL61" s="91" t="n">
        <f aca="false">$A61</f>
        <v>38353</v>
      </c>
      <c r="EM61" s="175" t="n">
        <f aca="false">IF(EM$2&lt;=$A61,IF(EM$3&gt;=$A61,(EM$4),0),0)*($A62-$A61)/10000*$BY61</f>
        <v>0</v>
      </c>
      <c r="EN61" s="175" t="n">
        <f aca="false">IF(EN$2&lt;=$A61,IF(EN$3&gt;=$A61,(EN$4),0),0)*($A62-$A61)/10000*$BY61</f>
        <v>0</v>
      </c>
      <c r="EO61" s="175" t="n">
        <f aca="false">SUM(EM61:EN61)</f>
        <v>0</v>
      </c>
      <c r="EP61" s="175"/>
      <c r="EQ61" s="91" t="n">
        <f aca="false">$A61</f>
        <v>38353</v>
      </c>
      <c r="ER61" s="175" t="n">
        <f aca="false">IF(ER$2&lt;=$A61,IF(ER$3&gt;=$A61,(ER$4),0),0)*($A62-$A61)/10000*$BY61</f>
        <v>0</v>
      </c>
      <c r="ES61" s="175" t="n">
        <f aca="false">IF(ES$2&lt;=$A61,IF(ES$3&gt;=$A61,(ES$4),0),0)*($A62-$A61)/10000*$BY61</f>
        <v>0</v>
      </c>
      <c r="ET61" s="175" t="n">
        <f aca="false">IF(ET$2&lt;=$A61,IF(ET$3&gt;=$A61,(ET$4),0),0)*($A62-$A61)/10000*$BY61</f>
        <v>0</v>
      </c>
      <c r="EU61" s="175" t="n">
        <f aca="false">SUM(ER61:ET61)</f>
        <v>0</v>
      </c>
      <c r="EV61" s="0"/>
      <c r="EW61" s="91" t="n">
        <f aca="false">$A61</f>
        <v>38353</v>
      </c>
      <c r="EX61" s="175" t="n">
        <f aca="false">IF(EX$2&lt;=$A61,IF(EX$3&gt;=$A61,(EX$4),0),0)*($A62-$A61)/10000*$BY61</f>
        <v>0</v>
      </c>
      <c r="EY61" s="175" t="n">
        <f aca="false">IF(EY$2&lt;=$A61,IF(EY$3&gt;=$A61,(EY$4),0),0)*($A62-$A61)/10000*$BY61</f>
        <v>0</v>
      </c>
      <c r="EZ61" s="175" t="n">
        <f aca="false">IF(EZ$2&lt;=$A61,IF(EZ$3&gt;=$A61,(EZ$4),0),0)*($A62-$A61)/10000*$BY61</f>
        <v>0</v>
      </c>
      <c r="FA61" s="175" t="n">
        <f aca="false">SUM(EX61:EZ61)</f>
        <v>0</v>
      </c>
      <c r="FB61" s="0"/>
      <c r="FC61" s="91" t="n">
        <f aca="false">$A61</f>
        <v>38353</v>
      </c>
      <c r="FD61" s="175" t="n">
        <f aca="false">IF(FD$2&lt;=$A61,IF(FD$3&gt;=$A61,(FD$4),0),0)*($A62-$A61)/10000*$BY61</f>
        <v>0</v>
      </c>
      <c r="FE61" s="175" t="n">
        <f aca="false">IF(FE$2&lt;=$A61,IF(FE$3&gt;=$A61,(FE$4),0),0)*($A62-$A61)/10000*$BY61</f>
        <v>0</v>
      </c>
      <c r="FF61" s="175" t="n">
        <f aca="false">SUM(FD61:FE61)</f>
        <v>0</v>
      </c>
      <c r="FH61" s="91" t="n">
        <f aca="false">$A61</f>
        <v>38353</v>
      </c>
      <c r="FI61" s="175" t="n">
        <f aca="false">IF(FI$2&lt;=$A61,IF(FI$3&gt;=$A61,(FI$4),0),0)*($A62-$A61)/10000*$BY61</f>
        <v>0</v>
      </c>
      <c r="FJ61" s="175" t="n">
        <f aca="false">IF(FJ$2&lt;=$A61,IF(FJ$3&gt;=$A61,(FJ$4),0),0)*($A62-$A61)/10000*$BY61</f>
        <v>0</v>
      </c>
      <c r="FK61" s="175" t="n">
        <f aca="false">SUM(FI61:FJ61)</f>
        <v>0</v>
      </c>
      <c r="FL61" s="0"/>
      <c r="FM61" s="91" t="n">
        <f aca="false">$A61</f>
        <v>38353</v>
      </c>
      <c r="FN61" s="175" t="n">
        <f aca="false">IF(FN$2&lt;=$A61,IF(FN$3&gt;=$A61,(FN$4),0),0)*($A62-$A61)/10000*$BY61</f>
        <v>0</v>
      </c>
      <c r="FO61" s="175" t="n">
        <f aca="false">IF(FO$2&lt;=$A61,IF(FO$3&gt;=$A61,(FO$4),0),0)*($A62-$A61)/10000*$BY61</f>
        <v>0</v>
      </c>
      <c r="FP61" s="175" t="n">
        <f aca="false">SUM(FN61:FO61)</f>
        <v>0</v>
      </c>
      <c r="FQ61" s="0"/>
      <c r="FR61" s="91" t="n">
        <f aca="false">$A61</f>
        <v>38353</v>
      </c>
      <c r="FS61" s="175" t="n">
        <f aca="false">IF(FS$2&lt;=$A61,IF(FS$3&gt;=$A61,(FS$4),0),0)*($A62-$A61)/10000*$BY61</f>
        <v>0</v>
      </c>
      <c r="FT61" s="175" t="n">
        <f aca="false">IF(FT$2&lt;=$A61,IF(FT$3&gt;=$A61,(FT$4),0),0)*($A62-$A61)/10000*$BY61</f>
        <v>0</v>
      </c>
      <c r="FU61" s="175" t="n">
        <f aca="false">SUM(FS61:FT61)</f>
        <v>0</v>
      </c>
      <c r="FV61" s="0"/>
      <c r="FW61" s="91" t="n">
        <f aca="false">$A61</f>
        <v>38353</v>
      </c>
      <c r="FX61" s="175" t="n">
        <f aca="false">IF(FX$2&lt;=$A61,IF(FX$3&gt;=$A61,(FX$4),0),0)*($A62-$A61)/10000*$BY61</f>
        <v>0</v>
      </c>
      <c r="FY61" s="175" t="n">
        <f aca="false">IF(FY$2&lt;=$A61,IF(FY$3&gt;=$A61,(FY$4),0),0)*($A62-$A61)/10000*$BY61</f>
        <v>0</v>
      </c>
      <c r="FZ61" s="175" t="n">
        <f aca="false">SUM(FX61:FY61)</f>
        <v>0</v>
      </c>
      <c r="GB61" s="91" t="n">
        <f aca="false">$A61</f>
        <v>38353</v>
      </c>
      <c r="GC61" s="175" t="n">
        <f aca="false">IF(GC$2&lt;=$A61,IF(GC$3&gt;=$A61,(GC$4),0),0)*($A62-$A61)/10000*$BY61</f>
        <v>0</v>
      </c>
      <c r="GD61" s="175" t="n">
        <f aca="false">IF(GD$2&lt;=$A61,IF(GD$3&gt;=$A61,(GD$4),0),0)*($A62-$A61)/10000*$BY61</f>
        <v>0</v>
      </c>
      <c r="GE61" s="175" t="n">
        <f aca="false">SUM(GC61:GD61)</f>
        <v>0</v>
      </c>
      <c r="GG61" s="208"/>
      <c r="GH61" s="209"/>
      <c r="GI61" s="210"/>
      <c r="GK61" s="0"/>
    </row>
    <row r="62" customFormat="false" ht="15" hidden="false" customHeight="true" outlineLevel="0" collapsed="false">
      <c r="A62" s="176" t="n">
        <v>38384</v>
      </c>
      <c r="B62" s="177" t="n">
        <f aca="false">p1!F71</f>
        <v>0</v>
      </c>
      <c r="C62" s="178" t="n">
        <f aca="false">+p1!C71</f>
        <v>0</v>
      </c>
      <c r="D62" s="179" t="n">
        <f aca="false">+p1!G71</f>
        <v>0</v>
      </c>
      <c r="E62" s="177" t="n">
        <f aca="false">p1!L71+DX62</f>
        <v>0</v>
      </c>
      <c r="F62" s="178" t="n">
        <f aca="false">p1!E71+CN62</f>
        <v>0</v>
      </c>
      <c r="G62" s="178" t="n">
        <f aca="false">p1!I71+p1!K71+CY62</f>
        <v>-18.44</v>
      </c>
      <c r="H62" s="178" t="n">
        <f aca="false">p1!D71+DN62</f>
        <v>0</v>
      </c>
      <c r="I62" s="178" t="n">
        <f aca="false">p1!J71+p1!AH71+DD62</f>
        <v>20.41</v>
      </c>
      <c r="J62" s="178" t="n">
        <f aca="false">p1!N71+DG62</f>
        <v>10.04</v>
      </c>
      <c r="K62" s="178" t="n">
        <f aca="false">p1!M71+p1!H71+DS62</f>
        <v>0</v>
      </c>
      <c r="L62" s="180" t="n">
        <f aca="false">SUM(E62:K62)</f>
        <v>12.01</v>
      </c>
      <c r="M62" s="32"/>
      <c r="N62" s="177" t="n">
        <f aca="false">p1!P71+EJ62</f>
        <v>0</v>
      </c>
      <c r="O62" s="178" t="n">
        <f aca="false">p1!O71+EE62</f>
        <v>0</v>
      </c>
      <c r="P62" s="178" t="n">
        <f aca="false">p1!Q71+EO62</f>
        <v>0</v>
      </c>
      <c r="Q62" s="178"/>
      <c r="R62" s="178"/>
      <c r="S62" s="178" t="n">
        <f aca="false">p1!Z71+EU62</f>
        <v>0</v>
      </c>
      <c r="T62" s="178" t="n">
        <f aca="false">p1!AC71+FA62</f>
        <v>0</v>
      </c>
      <c r="U62" s="178"/>
      <c r="V62" s="178" t="n">
        <f aca="false">p1!X71+FF62</f>
        <v>0</v>
      </c>
      <c r="W62" s="178"/>
      <c r="X62" s="178"/>
      <c r="Y62" s="178"/>
      <c r="Z62" s="178"/>
      <c r="AA62" s="178"/>
      <c r="AB62" s="178"/>
      <c r="AC62" s="178"/>
      <c r="AD62" s="179"/>
      <c r="AE62" s="210" t="n">
        <f aca="false">SUM(N62:AD62)</f>
        <v>0</v>
      </c>
      <c r="AF62" s="32"/>
      <c r="AG62" s="180"/>
      <c r="AH62" s="18"/>
      <c r="AI62" s="180" t="n">
        <f aca="false">p1!AB71+BQ62</f>
        <v>0</v>
      </c>
      <c r="AJ62" s="32"/>
      <c r="AK62" s="182" t="n">
        <v>38384</v>
      </c>
      <c r="AL62" s="143"/>
      <c r="AM62" s="167" t="n">
        <f aca="false">+B62+C62+D62</f>
        <v>0</v>
      </c>
      <c r="AN62" s="148"/>
      <c r="AO62" s="167" t="n">
        <f aca="false">E62+F62+O62</f>
        <v>0</v>
      </c>
      <c r="AP62" s="148"/>
      <c r="AQ62" s="184" t="n">
        <f aca="false">+G62+H62+N62</f>
        <v>-18.44</v>
      </c>
      <c r="AR62" s="148"/>
      <c r="AS62" s="185" t="n">
        <f aca="false">+I62+J62</f>
        <v>30.45</v>
      </c>
      <c r="AT62" s="148"/>
      <c r="AU62" s="167" t="n">
        <f aca="false">K62+P62</f>
        <v>0</v>
      </c>
      <c r="AV62" s="148"/>
      <c r="AW62" s="167" t="n">
        <f aca="false">AO62+AQ62+AS62+AU62</f>
        <v>12.01</v>
      </c>
      <c r="AX62" s="148"/>
      <c r="AY62" s="0"/>
      <c r="AZ62" s="149"/>
      <c r="BA62" s="169" t="n">
        <f aca="false">Q62+R62+S62</f>
        <v>0</v>
      </c>
      <c r="BB62" s="151"/>
      <c r="BC62" s="169" t="n">
        <f aca="false">T62+U62</f>
        <v>0</v>
      </c>
      <c r="BD62" s="152"/>
      <c r="BE62" s="228" t="n">
        <f aca="false">SUM(V62:Y62)</f>
        <v>0</v>
      </c>
      <c r="BF62" s="151"/>
      <c r="BG62" s="169" t="n">
        <f aca="false">SUM(AB62:AD62)</f>
        <v>0</v>
      </c>
      <c r="BH62" s="170"/>
      <c r="BI62" s="154"/>
      <c r="BJ62" s="56"/>
      <c r="BK62" s="171" t="n">
        <f aca="false">+AE62+L62</f>
        <v>12.01</v>
      </c>
      <c r="BL62" s="207"/>
      <c r="BM62" s="141" t="n">
        <f aca="false">+BM50+BM61</f>
        <v>-59.8499999999999</v>
      </c>
      <c r="BN62" s="32"/>
      <c r="BO62" s="32"/>
      <c r="BP62" s="172" t="n">
        <f aca="false">$A62</f>
        <v>38384</v>
      </c>
      <c r="BQ62" s="173"/>
      <c r="BR62" s="173"/>
      <c r="BS62" s="173"/>
      <c r="BT62" s="173"/>
      <c r="BU62" s="173"/>
      <c r="BV62" s="173"/>
      <c r="BW62" s="173"/>
      <c r="BY62" s="81" t="n">
        <f aca="false">m1!BK64</f>
        <v>0.715364343774387</v>
      </c>
      <c r="BZ62" s="174" t="n">
        <f aca="false">CN62+CY62+EU62+FF62+FA62+DD62+DN62+DS62+FP62+FU62+EE62+EJ62+EO62</f>
        <v>0</v>
      </c>
      <c r="CA62" s="175"/>
      <c r="CB62" s="175" t="n">
        <f aca="false">IF(CB$2&lt;=$A62,IF(CB$3&gt;=$A62,(CB$4),0),0)*($A63-$A62)/10000*$BY62</f>
        <v>0</v>
      </c>
      <c r="CC62" s="0"/>
      <c r="CD62" s="91" t="n">
        <f aca="false">$A62</f>
        <v>38384</v>
      </c>
      <c r="CE62" s="175" t="n">
        <f aca="false">IF(CE$2&lt;=$A62,IF(CE$3&gt;=$A62,(CE$4),0),0)*($A63-$A62)/10000*$BY62</f>
        <v>0</v>
      </c>
      <c r="CF62" s="175" t="n">
        <f aca="false">IF(CF$2&lt;=$A62,IF(CF$3&gt;=$A62,(CF$4),0),0)*($A63-$A62)/10000*$BY62</f>
        <v>0</v>
      </c>
      <c r="CG62" s="175" t="n">
        <f aca="false">IF(CG$2&lt;=$A62,IF(CG$3&gt;=$A62,(CG$4),0),0)*($A63-$A62)/10000*$BY62</f>
        <v>0</v>
      </c>
      <c r="CH62" s="175" t="n">
        <f aca="false">IF(CH$2&lt;=$A62,IF(CH$3&gt;=$A62,(CH$4),0),0)*($A63-$A62)/10000*$BY62</f>
        <v>0</v>
      </c>
      <c r="CI62" s="175" t="n">
        <f aca="false">IF(CI$2&lt;=$A62,IF(CI$3&gt;=$A62,(CI$4),0),0)*($A63-$A62)/10000*$BY62</f>
        <v>0</v>
      </c>
      <c r="CJ62" s="175" t="n">
        <f aca="false">IF(CJ$2&lt;=$A62,IF(CJ$3&gt;=$A62,(CJ$4),0),0)*($A63-$A62)/10000*$BY62</f>
        <v>0</v>
      </c>
      <c r="CK62" s="175" t="n">
        <f aca="false">IF(CK$2&lt;=$A62,IF(CK$3&gt;=$A62,(CK$4),0),0)*($A63-$A62)/10000*$BY62</f>
        <v>0</v>
      </c>
      <c r="CL62" s="175" t="n">
        <f aca="false">IF(CL$2&lt;=$A62,IF(CL$3&gt;=$A62,(CL$4),0),0)*($A63-$A62)/10000*$BY62</f>
        <v>0</v>
      </c>
      <c r="CM62" s="175" t="n">
        <f aca="false">IF(CM$2&lt;=$A62,IF(CM$3&gt;=$A62,(CM$4),0),0)*($A63-$A62)/10000*$BY62</f>
        <v>0</v>
      </c>
      <c r="CN62" s="175" t="n">
        <f aca="false">SUM(CE62:CM62)</f>
        <v>0</v>
      </c>
      <c r="CO62" s="0"/>
      <c r="CP62" s="91" t="n">
        <f aca="false">$A62</f>
        <v>38384</v>
      </c>
      <c r="CQ62" s="175" t="n">
        <f aca="false">IF(CQ$2&lt;=$A62,IF(CQ$3&gt;=$A62,(CQ$4),0),0)*($A63-$A62)/10000*$BY62</f>
        <v>0</v>
      </c>
      <c r="CR62" s="175" t="n">
        <f aca="false">IF(CR$2&lt;=$A62,IF(CR$3&gt;=$A62,(CR$4),0),0)*($A63-$A62)/10000*$BY62</f>
        <v>0</v>
      </c>
      <c r="CS62" s="175" t="n">
        <f aca="false">IF(CS$2&lt;=$A62,IF(CS$3&gt;=$A62,(CS$4),0),0)*($A63-$A62)/10000*$BY62</f>
        <v>0</v>
      </c>
      <c r="CT62" s="175" t="n">
        <f aca="false">IF(CT$2&lt;=$A62,IF(CT$3&gt;=$A62,(CT$4),0),0)*($A63-$A62)/10000*$BY62</f>
        <v>0</v>
      </c>
      <c r="CU62" s="175" t="n">
        <f aca="false">IF(CU$2&lt;=$A62,IF(CU$3&gt;=$A62,(CU$4),0),0)*($A63-$A62)/10000*$BY62</f>
        <v>0</v>
      </c>
      <c r="CV62" s="175" t="n">
        <f aca="false">IF(CV$2&lt;=$A62,IF(CV$3&gt;=$A62,(CV$4),0),0)*($A63-$A62)/10000*$BY62</f>
        <v>0</v>
      </c>
      <c r="CW62" s="175" t="n">
        <f aca="false">IF(CW$2&lt;=$A62,IF(CW$3&gt;=$A62,(CW$4),0),0)*($A63-$A62)/10000*$BY62</f>
        <v>0</v>
      </c>
      <c r="CX62" s="175" t="n">
        <f aca="false">IF(CX$2&lt;=$A62,IF(CX$3&gt;=$A62,(CX$4),0),0)*($A63-$A62)/10000*$BY62</f>
        <v>0</v>
      </c>
      <c r="CY62" s="175" t="n">
        <f aca="false">SUM(CQ62:CX62)</f>
        <v>0</v>
      </c>
      <c r="DA62" s="91" t="n">
        <f aca="false">$A62</f>
        <v>38384</v>
      </c>
      <c r="DB62" s="175" t="n">
        <f aca="false">IF(DB$2&lt;=$A62,IF(DB$3&gt;=$A62,(DB$4),0),0)*($A63-$A62)/10000*$BY62</f>
        <v>0</v>
      </c>
      <c r="DC62" s="175" t="n">
        <f aca="false">IF(DC$2&lt;=$A62,IF(DC$3&gt;=$A62,(DC$4),0),0)*($A63-$A62)/10000*$BY62</f>
        <v>0</v>
      </c>
      <c r="DD62" s="175" t="n">
        <f aca="false">SUM(DB62:DC62)</f>
        <v>0</v>
      </c>
      <c r="DE62" s="0"/>
      <c r="DF62" s="91" t="n">
        <f aca="false">$A62</f>
        <v>38384</v>
      </c>
      <c r="DG62" s="175" t="n">
        <f aca="false">IF(DG$2&lt;=$A62,IF(DG$3&gt;=$A62,(DG$4),0),0)*($A63-$A62)/10000*$BY62</f>
        <v>0</v>
      </c>
      <c r="DH62" s="175" t="n">
        <f aca="false">IF(DH$2&lt;=$A62,IF(DH$3&gt;=$A62,(DH$4),0),0)*($A63-$A62)/10000*$BY62</f>
        <v>0</v>
      </c>
      <c r="DI62" s="175" t="n">
        <f aca="false">SUM(DG62:DH62)</f>
        <v>0</v>
      </c>
      <c r="DK62" s="91" t="n">
        <f aca="false">$A62</f>
        <v>38384</v>
      </c>
      <c r="DL62" s="175" t="n">
        <f aca="false">IF(DL$2&lt;=$A62,IF(DL$3&gt;=$A62,(DL$4),0),0)*($A63-$A62)/10000*$BY62</f>
        <v>0</v>
      </c>
      <c r="DM62" s="175" t="n">
        <f aca="false">IF(DM$2&lt;=$A62,IF(DM$3&gt;=$A62,(DM$4),0),0)*($A63-$A62)/10000*$BY62</f>
        <v>0</v>
      </c>
      <c r="DN62" s="175" t="n">
        <f aca="false">SUM(DL62:DM62)</f>
        <v>0</v>
      </c>
      <c r="DO62" s="0"/>
      <c r="DP62" s="91" t="n">
        <f aca="false">$A62</f>
        <v>38384</v>
      </c>
      <c r="DQ62" s="175" t="n">
        <f aca="false">IF(DQ$2&lt;=$A62,IF(DQ$3&gt;=$A62,(DQ$4),0),0)*($A63-$A62)/10000*$BY62</f>
        <v>0</v>
      </c>
      <c r="DR62" s="175" t="n">
        <f aca="false">IF(DR$2&lt;=$A62,IF(DR$3&gt;=$A62,(DR$4),0),0)*($A63-$A62)/10000*$BY62</f>
        <v>0</v>
      </c>
      <c r="DS62" s="175" t="n">
        <f aca="false">SUM(DQ62:DR62)</f>
        <v>0</v>
      </c>
      <c r="DT62" s="175"/>
      <c r="DU62" s="91" t="n">
        <f aca="false">$A62</f>
        <v>38384</v>
      </c>
      <c r="DV62" s="175" t="n">
        <f aca="false">IF(DV$2&lt;=$A62,IF(DV$3&gt;=$A62,(DV$4),0),0)*($A63-$A62)/10000*$BY62</f>
        <v>0</v>
      </c>
      <c r="DW62" s="175" t="n">
        <f aca="false">IF(DW$2&lt;=$A62,IF(DW$3&gt;=$A62,(DW$4),0),0)*($A63-$A62)/10000*$BY62</f>
        <v>0</v>
      </c>
      <c r="DX62" s="175" t="n">
        <f aca="false">SUM(DV62:DW62)</f>
        <v>0</v>
      </c>
      <c r="DY62" s="175"/>
      <c r="DZ62" s="91" t="n">
        <f aca="false">$A62</f>
        <v>38384</v>
      </c>
      <c r="EA62" s="175" t="n">
        <f aca="false">IF(EA$2&lt;=$A62,IF(EA$3&gt;=$A62,(EA$4),0),0)*($A63-$A62)/10000*$BY62</f>
        <v>0</v>
      </c>
      <c r="EB62" s="175" t="n">
        <f aca="false">IF(EB$2&lt;=$A62,IF(EB$3&gt;=$A62,(EB$4),0),0)*($A63-$A62)/10000*$BY62</f>
        <v>0</v>
      </c>
      <c r="EC62" s="175" t="n">
        <f aca="false">IF(EC$2&lt;=$A62,IF(EC$3&gt;=$A62,(EC$4),0),0)*($A63-$A62)/10000*$BY62</f>
        <v>0</v>
      </c>
      <c r="ED62" s="175" t="n">
        <f aca="false">IF(ED$2&lt;=$A62,IF(ED$3&gt;=$A62,(ED$4),0),0)*($A63-$A62)/10000*$BY62</f>
        <v>0</v>
      </c>
      <c r="EE62" s="175" t="n">
        <f aca="false">SUM(EA62:ED62)</f>
        <v>0</v>
      </c>
      <c r="EF62" s="0"/>
      <c r="EG62" s="91" t="n">
        <f aca="false">$A62</f>
        <v>38384</v>
      </c>
      <c r="EH62" s="175" t="n">
        <f aca="false">IF(EH$2&lt;=$A62,IF(EH$3&gt;=$A62,(EH$4),0),0)*($A63-$A62)/10000*$BY62</f>
        <v>0</v>
      </c>
      <c r="EI62" s="175" t="n">
        <f aca="false">IF(EI$2&lt;=$A62,IF(EI$3&gt;=$A62,(EI$4),0),0)*($A63-$A62)/10000*$BY62</f>
        <v>0</v>
      </c>
      <c r="EJ62" s="175" t="n">
        <f aca="false">SUM(EH62:EI62)</f>
        <v>0</v>
      </c>
      <c r="EK62" s="0"/>
      <c r="EL62" s="91" t="n">
        <f aca="false">$A62</f>
        <v>38384</v>
      </c>
      <c r="EM62" s="175" t="n">
        <f aca="false">IF(EM$2&lt;=$A62,IF(EM$3&gt;=$A62,(EM$4),0),0)*($A63-$A62)/10000*$BY62</f>
        <v>0</v>
      </c>
      <c r="EN62" s="175" t="n">
        <f aca="false">IF(EN$2&lt;=$A62,IF(EN$3&gt;=$A62,(EN$4),0),0)*($A63-$A62)/10000*$BY62</f>
        <v>0</v>
      </c>
      <c r="EO62" s="175" t="n">
        <f aca="false">SUM(EM62:EN62)</f>
        <v>0</v>
      </c>
      <c r="EP62" s="175"/>
      <c r="EQ62" s="91" t="n">
        <f aca="false">$A62</f>
        <v>38384</v>
      </c>
      <c r="ER62" s="175" t="n">
        <f aca="false">IF(ER$2&lt;=$A62,IF(ER$3&gt;=$A62,(ER$4),0),0)*($A63-$A62)/10000*$BY62</f>
        <v>0</v>
      </c>
      <c r="ES62" s="175" t="n">
        <f aca="false">IF(ES$2&lt;=$A62,IF(ES$3&gt;=$A62,(ES$4),0),0)*($A63-$A62)/10000*$BY62</f>
        <v>0</v>
      </c>
      <c r="ET62" s="175" t="n">
        <f aca="false">IF(ET$2&lt;=$A62,IF(ET$3&gt;=$A62,(ET$4),0),0)*($A63-$A62)/10000*$BY62</f>
        <v>0</v>
      </c>
      <c r="EU62" s="175" t="n">
        <f aca="false">SUM(ER62:ET62)</f>
        <v>0</v>
      </c>
      <c r="EV62" s="0"/>
      <c r="EW62" s="91" t="n">
        <f aca="false">$A62</f>
        <v>38384</v>
      </c>
      <c r="EX62" s="175" t="n">
        <f aca="false">IF(EX$2&lt;=$A62,IF(EX$3&gt;=$A62,(EX$4),0),0)*($A63-$A62)/10000*$BY62</f>
        <v>0</v>
      </c>
      <c r="EY62" s="175" t="n">
        <f aca="false">IF(EY$2&lt;=$A62,IF(EY$3&gt;=$A62,(EY$4),0),0)*($A63-$A62)/10000*$BY62</f>
        <v>0</v>
      </c>
      <c r="EZ62" s="175" t="n">
        <f aca="false">IF(EZ$2&lt;=$A62,IF(EZ$3&gt;=$A62,(EZ$4),0),0)*($A63-$A62)/10000*$BY62</f>
        <v>0</v>
      </c>
      <c r="FA62" s="175" t="n">
        <f aca="false">SUM(EX62:EZ62)</f>
        <v>0</v>
      </c>
      <c r="FB62" s="0"/>
      <c r="FC62" s="91" t="n">
        <f aca="false">$A62</f>
        <v>38384</v>
      </c>
      <c r="FD62" s="175" t="n">
        <f aca="false">IF(FD$2&lt;=$A62,IF(FD$3&gt;=$A62,(FD$4),0),0)*($A63-$A62)/10000*$BY62</f>
        <v>0</v>
      </c>
      <c r="FE62" s="175" t="n">
        <f aca="false">IF(FE$2&lt;=$A62,IF(FE$3&gt;=$A62,(FE$4),0),0)*($A63-$A62)/10000*$BY62</f>
        <v>0</v>
      </c>
      <c r="FF62" s="175" t="n">
        <f aca="false">SUM(FD62:FE62)</f>
        <v>0</v>
      </c>
      <c r="FH62" s="91" t="n">
        <f aca="false">$A62</f>
        <v>38384</v>
      </c>
      <c r="FI62" s="175" t="n">
        <f aca="false">IF(FI$2&lt;=$A62,IF(FI$3&gt;=$A62,(FI$4),0),0)*($A63-$A62)/10000*$BY62</f>
        <v>0</v>
      </c>
      <c r="FJ62" s="175" t="n">
        <f aca="false">IF(FJ$2&lt;=$A62,IF(FJ$3&gt;=$A62,(FJ$4),0),0)*($A63-$A62)/10000*$BY62</f>
        <v>0</v>
      </c>
      <c r="FK62" s="175" t="n">
        <f aca="false">SUM(FI62:FJ62)</f>
        <v>0</v>
      </c>
      <c r="FL62" s="0"/>
      <c r="FM62" s="91" t="n">
        <f aca="false">$A62</f>
        <v>38384</v>
      </c>
      <c r="FN62" s="175" t="n">
        <f aca="false">IF(FN$2&lt;=$A62,IF(FN$3&gt;=$A62,(FN$4),0),0)*($A63-$A62)/10000*$BY62</f>
        <v>0</v>
      </c>
      <c r="FO62" s="175" t="n">
        <f aca="false">IF(FO$2&lt;=$A62,IF(FO$3&gt;=$A62,(FO$4),0),0)*($A63-$A62)/10000*$BY62</f>
        <v>0</v>
      </c>
      <c r="FP62" s="175" t="n">
        <f aca="false">SUM(FN62:FO62)</f>
        <v>0</v>
      </c>
      <c r="FQ62" s="0"/>
      <c r="FR62" s="91" t="n">
        <f aca="false">$A62</f>
        <v>38384</v>
      </c>
      <c r="FS62" s="175" t="n">
        <f aca="false">IF(FS$2&lt;=$A62,IF(FS$3&gt;=$A62,(FS$4),0),0)*($A63-$A62)/10000*$BY62</f>
        <v>0</v>
      </c>
      <c r="FT62" s="175" t="n">
        <f aca="false">IF(FT$2&lt;=$A62,IF(FT$3&gt;=$A62,(FT$4),0),0)*($A63-$A62)/10000*$BY62</f>
        <v>0</v>
      </c>
      <c r="FU62" s="175" t="n">
        <f aca="false">SUM(FS62:FT62)</f>
        <v>0</v>
      </c>
      <c r="FV62" s="0"/>
      <c r="FW62" s="91" t="n">
        <f aca="false">$A62</f>
        <v>38384</v>
      </c>
      <c r="FX62" s="175" t="n">
        <f aca="false">IF(FX$2&lt;=$A62,IF(FX$3&gt;=$A62,(FX$4),0),0)*($A63-$A62)/10000*$BY62</f>
        <v>0</v>
      </c>
      <c r="FY62" s="175" t="n">
        <f aca="false">IF(FY$2&lt;=$A62,IF(FY$3&gt;=$A62,(FY$4),0),0)*($A63-$A62)/10000*$BY62</f>
        <v>0</v>
      </c>
      <c r="FZ62" s="175" t="n">
        <f aca="false">SUM(FX62:FY62)</f>
        <v>0</v>
      </c>
      <c r="GB62" s="91" t="n">
        <f aca="false">$A62</f>
        <v>38384</v>
      </c>
      <c r="GC62" s="175" t="n">
        <f aca="false">IF(GC$2&lt;=$A62,IF(GC$3&gt;=$A62,(GC$4),0),0)*($A63-$A62)/10000*$BY62</f>
        <v>0</v>
      </c>
      <c r="GD62" s="175" t="n">
        <f aca="false">IF(GD$2&lt;=$A62,IF(GD$3&gt;=$A62,(GD$4),0),0)*($A63-$A62)/10000*$BY62</f>
        <v>0</v>
      </c>
      <c r="GE62" s="175" t="n">
        <f aca="false">SUM(GC62:GD62)</f>
        <v>0</v>
      </c>
      <c r="GG62" s="208"/>
      <c r="GH62" s="209"/>
      <c r="GI62" s="210"/>
      <c r="GK62" s="0"/>
    </row>
    <row r="63" customFormat="false" ht="15" hidden="false" customHeight="true" outlineLevel="0" collapsed="false">
      <c r="A63" s="176" t="n">
        <v>38412</v>
      </c>
      <c r="B63" s="177" t="n">
        <f aca="false">p1!F72</f>
        <v>0</v>
      </c>
      <c r="C63" s="178" t="n">
        <f aca="false">+p1!C72</f>
        <v>0</v>
      </c>
      <c r="D63" s="179" t="n">
        <f aca="false">+p1!G72</f>
        <v>0</v>
      </c>
      <c r="E63" s="177" t="n">
        <f aca="false">p1!L72+DX63</f>
        <v>0</v>
      </c>
      <c r="F63" s="178" t="n">
        <f aca="false">p1!E72+CN63</f>
        <v>0</v>
      </c>
      <c r="G63" s="178" t="n">
        <f aca="false">p1!I72+p1!K72+CY63</f>
        <v>-20.31</v>
      </c>
      <c r="H63" s="178" t="n">
        <f aca="false">p1!D72+DN63</f>
        <v>0</v>
      </c>
      <c r="I63" s="178" t="n">
        <f aca="false">p1!J72+p1!AH72+DD63</f>
        <v>22.48</v>
      </c>
      <c r="J63" s="178" t="n">
        <f aca="false">p1!N72+DG63</f>
        <v>11.05</v>
      </c>
      <c r="K63" s="178" t="n">
        <f aca="false">p1!M72+p1!H72+DS63</f>
        <v>0</v>
      </c>
      <c r="L63" s="180" t="n">
        <f aca="false">SUM(E63:K63)</f>
        <v>13.22</v>
      </c>
      <c r="M63" s="32"/>
      <c r="N63" s="177" t="n">
        <f aca="false">p1!P72+EJ63</f>
        <v>0</v>
      </c>
      <c r="O63" s="178" t="n">
        <f aca="false">p1!O72+EE63</f>
        <v>0</v>
      </c>
      <c r="P63" s="178" t="n">
        <f aca="false">p1!Q72+EO63</f>
        <v>0</v>
      </c>
      <c r="Q63" s="178"/>
      <c r="R63" s="178"/>
      <c r="S63" s="178" t="n">
        <f aca="false">p1!Z72+EU63</f>
        <v>0</v>
      </c>
      <c r="T63" s="178" t="n">
        <f aca="false">p1!AC72+FA63</f>
        <v>0</v>
      </c>
      <c r="U63" s="178"/>
      <c r="V63" s="178" t="n">
        <f aca="false">p1!X72+FF63</f>
        <v>0</v>
      </c>
      <c r="W63" s="178"/>
      <c r="X63" s="178"/>
      <c r="Y63" s="178"/>
      <c r="Z63" s="178"/>
      <c r="AA63" s="178"/>
      <c r="AB63" s="178"/>
      <c r="AC63" s="178"/>
      <c r="AD63" s="179"/>
      <c r="AE63" s="210" t="n">
        <f aca="false">SUM(N63:AD63)</f>
        <v>0</v>
      </c>
      <c r="AF63" s="32"/>
      <c r="AG63" s="180"/>
      <c r="AH63" s="18"/>
      <c r="AI63" s="180" t="n">
        <f aca="false">p1!AB72+BQ63</f>
        <v>0</v>
      </c>
      <c r="AJ63" s="32"/>
      <c r="AK63" s="182" t="n">
        <v>38412</v>
      </c>
      <c r="AL63" s="143"/>
      <c r="AM63" s="167" t="n">
        <f aca="false">+B63+C63+D63</f>
        <v>0</v>
      </c>
      <c r="AN63" s="148"/>
      <c r="AO63" s="167" t="n">
        <f aca="false">E63+F63+O63</f>
        <v>0</v>
      </c>
      <c r="AP63" s="148"/>
      <c r="AQ63" s="184" t="n">
        <f aca="false">+G63+H63+N63</f>
        <v>-20.31</v>
      </c>
      <c r="AR63" s="148"/>
      <c r="AS63" s="185" t="n">
        <f aca="false">+I63+J63</f>
        <v>33.53</v>
      </c>
      <c r="AT63" s="148"/>
      <c r="AU63" s="167" t="n">
        <f aca="false">K63+P63</f>
        <v>0</v>
      </c>
      <c r="AV63" s="148"/>
      <c r="AW63" s="167" t="n">
        <f aca="false">AO63+AQ63+AS63+AU63</f>
        <v>13.22</v>
      </c>
      <c r="AX63" s="148"/>
      <c r="AY63" s="0"/>
      <c r="AZ63" s="149"/>
      <c r="BA63" s="169" t="n">
        <f aca="false">Q63+R63+S63</f>
        <v>0</v>
      </c>
      <c r="BB63" s="151"/>
      <c r="BC63" s="169" t="n">
        <f aca="false">T63+U63</f>
        <v>0</v>
      </c>
      <c r="BD63" s="152"/>
      <c r="BE63" s="228" t="n">
        <f aca="false">SUM(V63:Y63)</f>
        <v>0</v>
      </c>
      <c r="BF63" s="151"/>
      <c r="BG63" s="169" t="n">
        <f aca="false">SUM(AB63:AD63)</f>
        <v>0</v>
      </c>
      <c r="BH63" s="170"/>
      <c r="BI63" s="154"/>
      <c r="BJ63" s="56"/>
      <c r="BK63" s="171" t="n">
        <f aca="false">+AE63+L63</f>
        <v>13.22</v>
      </c>
      <c r="BL63" s="207"/>
      <c r="BM63" s="32"/>
      <c r="BN63" s="32"/>
      <c r="BO63" s="32"/>
      <c r="BP63" s="172" t="n">
        <f aca="false">$A63</f>
        <v>38412</v>
      </c>
      <c r="BQ63" s="173"/>
      <c r="BR63" s="173"/>
      <c r="BS63" s="173"/>
      <c r="BT63" s="173"/>
      <c r="BU63" s="173"/>
      <c r="BV63" s="173"/>
      <c r="BW63" s="173"/>
      <c r="BY63" s="81" t="n">
        <f aca="false">m1!BK65</f>
        <v>0.711336778953839</v>
      </c>
      <c r="BZ63" s="174" t="n">
        <f aca="false">CN63+CY63+EU63+FF63+FA63+DD63+DN63+DS63+FP63+FU63+EE63+EJ63+EO63</f>
        <v>0</v>
      </c>
      <c r="CA63" s="175"/>
      <c r="CB63" s="175" t="n">
        <f aca="false">IF(CB$2&lt;=$A63,IF(CB$3&gt;=$A63,(CB$4),0),0)*($A64-$A63)/10000*$BY63</f>
        <v>0</v>
      </c>
      <c r="CC63" s="0"/>
      <c r="CD63" s="91" t="n">
        <f aca="false">$A63</f>
        <v>38412</v>
      </c>
      <c r="CE63" s="175" t="n">
        <f aca="false">IF(CE$2&lt;=$A63,IF(CE$3&gt;=$A63,(CE$4),0),0)*($A64-$A63)/10000*$BY63</f>
        <v>0</v>
      </c>
      <c r="CF63" s="175" t="n">
        <f aca="false">IF(CF$2&lt;=$A63,IF(CF$3&gt;=$A63,(CF$4),0),0)*($A64-$A63)/10000*$BY63</f>
        <v>0</v>
      </c>
      <c r="CG63" s="175" t="n">
        <f aca="false">IF(CG$2&lt;=$A63,IF(CG$3&gt;=$A63,(CG$4),0),0)*($A64-$A63)/10000*$BY63</f>
        <v>0</v>
      </c>
      <c r="CH63" s="175" t="n">
        <f aca="false">IF(CH$2&lt;=$A63,IF(CH$3&gt;=$A63,(CH$4),0),0)*($A64-$A63)/10000*$BY63</f>
        <v>0</v>
      </c>
      <c r="CI63" s="175" t="n">
        <f aca="false">IF(CI$2&lt;=$A63,IF(CI$3&gt;=$A63,(CI$4),0),0)*($A64-$A63)/10000*$BY63</f>
        <v>0</v>
      </c>
      <c r="CJ63" s="175" t="n">
        <f aca="false">IF(CJ$2&lt;=$A63,IF(CJ$3&gt;=$A63,(CJ$4),0),0)*($A64-$A63)/10000*$BY63</f>
        <v>0</v>
      </c>
      <c r="CK63" s="175" t="n">
        <f aca="false">IF(CK$2&lt;=$A63,IF(CK$3&gt;=$A63,(CK$4),0),0)*($A64-$A63)/10000*$BY63</f>
        <v>0</v>
      </c>
      <c r="CL63" s="175" t="n">
        <f aca="false">IF(CL$2&lt;=$A63,IF(CL$3&gt;=$A63,(CL$4),0),0)*($A64-$A63)/10000*$BY63</f>
        <v>0</v>
      </c>
      <c r="CM63" s="175" t="n">
        <f aca="false">IF(CM$2&lt;=$A63,IF(CM$3&gt;=$A63,(CM$4),0),0)*($A64-$A63)/10000*$BY63</f>
        <v>0</v>
      </c>
      <c r="CN63" s="175" t="n">
        <f aca="false">SUM(CE63:CM63)</f>
        <v>0</v>
      </c>
      <c r="CO63" s="0"/>
      <c r="CP63" s="91" t="n">
        <f aca="false">$A63</f>
        <v>38412</v>
      </c>
      <c r="CQ63" s="175" t="n">
        <f aca="false">IF(CQ$2&lt;=$A63,IF(CQ$3&gt;=$A63,(CQ$4),0),0)*($A64-$A63)/10000*$BY63</f>
        <v>0</v>
      </c>
      <c r="CR63" s="175" t="n">
        <f aca="false">IF(CR$2&lt;=$A63,IF(CR$3&gt;=$A63,(CR$4),0),0)*($A64-$A63)/10000*$BY63</f>
        <v>0</v>
      </c>
      <c r="CS63" s="175" t="n">
        <f aca="false">IF(CS$2&lt;=$A63,IF(CS$3&gt;=$A63,(CS$4),0),0)*($A64-$A63)/10000*$BY63</f>
        <v>0</v>
      </c>
      <c r="CT63" s="175" t="n">
        <f aca="false">IF(CT$2&lt;=$A63,IF(CT$3&gt;=$A63,(CT$4),0),0)*($A64-$A63)/10000*$BY63</f>
        <v>0</v>
      </c>
      <c r="CU63" s="175" t="n">
        <f aca="false">IF(CU$2&lt;=$A63,IF(CU$3&gt;=$A63,(CU$4),0),0)*($A64-$A63)/10000*$BY63</f>
        <v>0</v>
      </c>
      <c r="CV63" s="175" t="n">
        <f aca="false">IF(CV$2&lt;=$A63,IF(CV$3&gt;=$A63,(CV$4),0),0)*($A64-$A63)/10000*$BY63</f>
        <v>0</v>
      </c>
      <c r="CW63" s="175" t="n">
        <f aca="false">IF(CW$2&lt;=$A63,IF(CW$3&gt;=$A63,(CW$4),0),0)*($A64-$A63)/10000*$BY63</f>
        <v>0</v>
      </c>
      <c r="CX63" s="175" t="n">
        <f aca="false">IF(CX$2&lt;=$A63,IF(CX$3&gt;=$A63,(CX$4),0),0)*($A64-$A63)/10000*$BY63</f>
        <v>0</v>
      </c>
      <c r="CY63" s="175" t="n">
        <f aca="false">SUM(CQ63:CX63)</f>
        <v>0</v>
      </c>
      <c r="DA63" s="91" t="n">
        <f aca="false">$A63</f>
        <v>38412</v>
      </c>
      <c r="DB63" s="175" t="n">
        <f aca="false">IF(DB$2&lt;=$A63,IF(DB$3&gt;=$A63,(DB$4),0),0)*($A64-$A63)/10000*$BY63</f>
        <v>0</v>
      </c>
      <c r="DC63" s="175" t="n">
        <f aca="false">IF(DC$2&lt;=$A63,IF(DC$3&gt;=$A63,(DC$4),0),0)*($A64-$A63)/10000*$BY63</f>
        <v>0</v>
      </c>
      <c r="DD63" s="175" t="n">
        <f aca="false">SUM(DB63:DC63)</f>
        <v>0</v>
      </c>
      <c r="DE63" s="0"/>
      <c r="DF63" s="91" t="n">
        <f aca="false">$A63</f>
        <v>38412</v>
      </c>
      <c r="DG63" s="175" t="n">
        <f aca="false">IF(DG$2&lt;=$A63,IF(DG$3&gt;=$A63,(DG$4),0),0)*($A64-$A63)/10000*$BY63</f>
        <v>0</v>
      </c>
      <c r="DH63" s="175" t="n">
        <f aca="false">IF(DH$2&lt;=$A63,IF(DH$3&gt;=$A63,(DH$4),0),0)*($A64-$A63)/10000*$BY63</f>
        <v>0</v>
      </c>
      <c r="DI63" s="175" t="n">
        <f aca="false">SUM(DG63:DH63)</f>
        <v>0</v>
      </c>
      <c r="DK63" s="91" t="n">
        <f aca="false">$A63</f>
        <v>38412</v>
      </c>
      <c r="DL63" s="175" t="n">
        <f aca="false">IF(DL$2&lt;=$A63,IF(DL$3&gt;=$A63,(DL$4),0),0)*($A64-$A63)/10000*$BY63</f>
        <v>0</v>
      </c>
      <c r="DM63" s="175" t="n">
        <f aca="false">IF(DM$2&lt;=$A63,IF(DM$3&gt;=$A63,(DM$4),0),0)*($A64-$A63)/10000*$BY63</f>
        <v>0</v>
      </c>
      <c r="DN63" s="175" t="n">
        <f aca="false">SUM(DL63:DM63)</f>
        <v>0</v>
      </c>
      <c r="DO63" s="0"/>
      <c r="DP63" s="91" t="n">
        <f aca="false">$A63</f>
        <v>38412</v>
      </c>
      <c r="DQ63" s="175" t="n">
        <f aca="false">IF(DQ$2&lt;=$A63,IF(DQ$3&gt;=$A63,(DQ$4),0),0)*($A64-$A63)/10000*$BY63</f>
        <v>0</v>
      </c>
      <c r="DR63" s="175" t="n">
        <f aca="false">IF(DR$2&lt;=$A63,IF(DR$3&gt;=$A63,(DR$4),0),0)*($A64-$A63)/10000*$BY63</f>
        <v>0</v>
      </c>
      <c r="DS63" s="175" t="n">
        <f aca="false">SUM(DQ63:DR63)</f>
        <v>0</v>
      </c>
      <c r="DT63" s="175"/>
      <c r="DU63" s="91" t="n">
        <f aca="false">$A63</f>
        <v>38412</v>
      </c>
      <c r="DV63" s="175" t="n">
        <f aca="false">IF(DV$2&lt;=$A63,IF(DV$3&gt;=$A63,(DV$4),0),0)*($A64-$A63)/10000*$BY63</f>
        <v>0</v>
      </c>
      <c r="DW63" s="175" t="n">
        <f aca="false">IF(DW$2&lt;=$A63,IF(DW$3&gt;=$A63,(DW$4),0),0)*($A64-$A63)/10000*$BY63</f>
        <v>0</v>
      </c>
      <c r="DX63" s="175" t="n">
        <f aca="false">SUM(DV63:DW63)</f>
        <v>0</v>
      </c>
      <c r="DY63" s="175"/>
      <c r="DZ63" s="91" t="n">
        <f aca="false">$A63</f>
        <v>38412</v>
      </c>
      <c r="EA63" s="175" t="n">
        <f aca="false">IF(EA$2&lt;=$A63,IF(EA$3&gt;=$A63,(EA$4),0),0)*($A64-$A63)/10000*$BY63</f>
        <v>0</v>
      </c>
      <c r="EB63" s="175" t="n">
        <f aca="false">IF(EB$2&lt;=$A63,IF(EB$3&gt;=$A63,(EB$4),0),0)*($A64-$A63)/10000*$BY63</f>
        <v>0</v>
      </c>
      <c r="EC63" s="175" t="n">
        <f aca="false">IF(EC$2&lt;=$A63,IF(EC$3&gt;=$A63,(EC$4),0),0)*($A64-$A63)/10000*$BY63</f>
        <v>0</v>
      </c>
      <c r="ED63" s="175" t="n">
        <f aca="false">IF(ED$2&lt;=$A63,IF(ED$3&gt;=$A63,(ED$4),0),0)*($A64-$A63)/10000*$BY63</f>
        <v>0</v>
      </c>
      <c r="EE63" s="175" t="n">
        <f aca="false">SUM(EA63:ED63)</f>
        <v>0</v>
      </c>
      <c r="EF63" s="0"/>
      <c r="EG63" s="91" t="n">
        <f aca="false">$A63</f>
        <v>38412</v>
      </c>
      <c r="EH63" s="175" t="n">
        <f aca="false">IF(EH$2&lt;=$A63,IF(EH$3&gt;=$A63,(EH$4),0),0)*($A64-$A63)/10000*$BY63</f>
        <v>0</v>
      </c>
      <c r="EI63" s="175" t="n">
        <f aca="false">IF(EI$2&lt;=$A63,IF(EI$3&gt;=$A63,(EI$4),0),0)*($A64-$A63)/10000*$BY63</f>
        <v>0</v>
      </c>
      <c r="EJ63" s="175" t="n">
        <f aca="false">SUM(EH63:EI63)</f>
        <v>0</v>
      </c>
      <c r="EK63" s="0"/>
      <c r="EL63" s="91" t="n">
        <f aca="false">$A63</f>
        <v>38412</v>
      </c>
      <c r="EM63" s="175" t="n">
        <f aca="false">IF(EM$2&lt;=$A63,IF(EM$3&gt;=$A63,(EM$4),0),0)*($A64-$A63)/10000*$BY63</f>
        <v>0</v>
      </c>
      <c r="EN63" s="175" t="n">
        <f aca="false">IF(EN$2&lt;=$A63,IF(EN$3&gt;=$A63,(EN$4),0),0)*($A64-$A63)/10000*$BY63</f>
        <v>0</v>
      </c>
      <c r="EO63" s="175" t="n">
        <f aca="false">SUM(EM63:EN63)</f>
        <v>0</v>
      </c>
      <c r="EP63" s="175"/>
      <c r="EQ63" s="91" t="n">
        <f aca="false">$A63</f>
        <v>38412</v>
      </c>
      <c r="ER63" s="175" t="n">
        <f aca="false">IF(ER$2&lt;=$A63,IF(ER$3&gt;=$A63,(ER$4),0),0)*($A64-$A63)/10000*$BY63</f>
        <v>0</v>
      </c>
      <c r="ES63" s="175" t="n">
        <f aca="false">IF(ES$2&lt;=$A63,IF(ES$3&gt;=$A63,(ES$4),0),0)*($A64-$A63)/10000*$BY63</f>
        <v>0</v>
      </c>
      <c r="ET63" s="175" t="n">
        <f aca="false">IF(ET$2&lt;=$A63,IF(ET$3&gt;=$A63,(ET$4),0),0)*($A64-$A63)/10000*$BY63</f>
        <v>0</v>
      </c>
      <c r="EU63" s="175" t="n">
        <f aca="false">SUM(ER63:ET63)</f>
        <v>0</v>
      </c>
      <c r="EV63" s="0"/>
      <c r="EW63" s="91" t="n">
        <f aca="false">$A63</f>
        <v>38412</v>
      </c>
      <c r="EX63" s="175" t="n">
        <f aca="false">IF(EX$2&lt;=$A63,IF(EX$3&gt;=$A63,(EX$4),0),0)*($A64-$A63)/10000*$BY63</f>
        <v>0</v>
      </c>
      <c r="EY63" s="175" t="n">
        <f aca="false">IF(EY$2&lt;=$A63,IF(EY$3&gt;=$A63,(EY$4),0),0)*($A64-$A63)/10000*$BY63</f>
        <v>0</v>
      </c>
      <c r="EZ63" s="175" t="n">
        <f aca="false">IF(EZ$2&lt;=$A63,IF(EZ$3&gt;=$A63,(EZ$4),0),0)*($A64-$A63)/10000*$BY63</f>
        <v>0</v>
      </c>
      <c r="FA63" s="175" t="n">
        <f aca="false">SUM(EX63:EZ63)</f>
        <v>0</v>
      </c>
      <c r="FB63" s="0"/>
      <c r="FC63" s="91" t="n">
        <f aca="false">$A63</f>
        <v>38412</v>
      </c>
      <c r="FD63" s="175" t="n">
        <f aca="false">IF(FD$2&lt;=$A63,IF(FD$3&gt;=$A63,(FD$4),0),0)*($A64-$A63)/10000*$BY63</f>
        <v>0</v>
      </c>
      <c r="FE63" s="175" t="n">
        <f aca="false">IF(FE$2&lt;=$A63,IF(FE$3&gt;=$A63,(FE$4),0),0)*($A64-$A63)/10000*$BY63</f>
        <v>0</v>
      </c>
      <c r="FF63" s="175" t="n">
        <f aca="false">SUM(FD63:FE63)</f>
        <v>0</v>
      </c>
      <c r="FH63" s="91" t="n">
        <f aca="false">$A63</f>
        <v>38412</v>
      </c>
      <c r="FI63" s="175" t="n">
        <f aca="false">IF(FI$2&lt;=$A63,IF(FI$3&gt;=$A63,(FI$4),0),0)*($A64-$A63)/10000*$BY63</f>
        <v>0</v>
      </c>
      <c r="FJ63" s="175" t="n">
        <f aca="false">IF(FJ$2&lt;=$A63,IF(FJ$3&gt;=$A63,(FJ$4),0),0)*($A64-$A63)/10000*$BY63</f>
        <v>0</v>
      </c>
      <c r="FK63" s="175" t="n">
        <f aca="false">SUM(FI63:FJ63)</f>
        <v>0</v>
      </c>
      <c r="FL63" s="0"/>
      <c r="FM63" s="91" t="n">
        <f aca="false">$A63</f>
        <v>38412</v>
      </c>
      <c r="FN63" s="175" t="n">
        <f aca="false">IF(FN$2&lt;=$A63,IF(FN$3&gt;=$A63,(FN$4),0),0)*($A64-$A63)/10000*$BY63</f>
        <v>0</v>
      </c>
      <c r="FO63" s="175" t="n">
        <f aca="false">IF(FO$2&lt;=$A63,IF(FO$3&gt;=$A63,(FO$4),0),0)*($A64-$A63)/10000*$BY63</f>
        <v>0</v>
      </c>
      <c r="FP63" s="175" t="n">
        <f aca="false">SUM(FN63:FO63)</f>
        <v>0</v>
      </c>
      <c r="FQ63" s="0"/>
      <c r="FR63" s="91" t="n">
        <f aca="false">$A63</f>
        <v>38412</v>
      </c>
      <c r="FS63" s="175" t="n">
        <f aca="false">IF(FS$2&lt;=$A63,IF(FS$3&gt;=$A63,(FS$4),0),0)*($A64-$A63)/10000*$BY63</f>
        <v>0</v>
      </c>
      <c r="FT63" s="175" t="n">
        <f aca="false">IF(FT$2&lt;=$A63,IF(FT$3&gt;=$A63,(FT$4),0),0)*($A64-$A63)/10000*$BY63</f>
        <v>0</v>
      </c>
      <c r="FU63" s="175" t="n">
        <f aca="false">SUM(FS63:FT63)</f>
        <v>0</v>
      </c>
      <c r="FV63" s="0"/>
      <c r="FW63" s="91" t="n">
        <f aca="false">$A63</f>
        <v>38412</v>
      </c>
      <c r="FX63" s="175" t="n">
        <f aca="false">IF(FX$2&lt;=$A63,IF(FX$3&gt;=$A63,(FX$4),0),0)*($A64-$A63)/10000*$BY63</f>
        <v>0</v>
      </c>
      <c r="FY63" s="175" t="n">
        <f aca="false">IF(FY$2&lt;=$A63,IF(FY$3&gt;=$A63,(FY$4),0),0)*($A64-$A63)/10000*$BY63</f>
        <v>0</v>
      </c>
      <c r="FZ63" s="175" t="n">
        <f aca="false">SUM(FX63:FY63)</f>
        <v>0</v>
      </c>
      <c r="GB63" s="91" t="n">
        <f aca="false">$A63</f>
        <v>38412</v>
      </c>
      <c r="GC63" s="175" t="n">
        <f aca="false">IF(GC$2&lt;=$A63,IF(GC$3&gt;=$A63,(GC$4),0),0)*($A64-$A63)/10000*$BY63</f>
        <v>0</v>
      </c>
      <c r="GD63" s="175" t="n">
        <f aca="false">IF(GD$2&lt;=$A63,IF(GD$3&gt;=$A63,(GD$4),0),0)*($A64-$A63)/10000*$BY63</f>
        <v>0</v>
      </c>
      <c r="GE63" s="175" t="n">
        <f aca="false">SUM(GC63:GD63)</f>
        <v>0</v>
      </c>
      <c r="GG63" s="208"/>
      <c r="GH63" s="209"/>
      <c r="GI63" s="210"/>
      <c r="GK63" s="0"/>
    </row>
    <row r="64" customFormat="false" ht="15" hidden="false" customHeight="true" outlineLevel="0" collapsed="false">
      <c r="A64" s="176" t="n">
        <v>38443</v>
      </c>
      <c r="B64" s="177" t="n">
        <f aca="false">p1!F73</f>
        <v>0</v>
      </c>
      <c r="C64" s="178" t="n">
        <f aca="false">+p1!C73</f>
        <v>0</v>
      </c>
      <c r="D64" s="179" t="n">
        <f aca="false">+p1!G73</f>
        <v>0</v>
      </c>
      <c r="E64" s="177" t="n">
        <f aca="false">p1!L73+DX64</f>
        <v>0</v>
      </c>
      <c r="F64" s="178" t="n">
        <f aca="false">p1!E73+CN64</f>
        <v>0</v>
      </c>
      <c r="G64" s="178" t="n">
        <f aca="false">p1!I73+p1!K73+CY64</f>
        <v>0</v>
      </c>
      <c r="H64" s="178" t="n">
        <f aca="false">p1!D73+DN64</f>
        <v>0</v>
      </c>
      <c r="I64" s="178" t="n">
        <f aca="false">p1!J73+p1!AH73+DD64</f>
        <v>6.93</v>
      </c>
      <c r="J64" s="178" t="n">
        <f aca="false">p1!N73+DG64</f>
        <v>10.63</v>
      </c>
      <c r="K64" s="178" t="n">
        <f aca="false">p1!M73+p1!H73+DS64</f>
        <v>0</v>
      </c>
      <c r="L64" s="180" t="n">
        <f aca="false">SUM(E64:K64)</f>
        <v>17.56</v>
      </c>
      <c r="M64" s="32"/>
      <c r="N64" s="177" t="n">
        <f aca="false">p1!P73+EJ64</f>
        <v>0</v>
      </c>
      <c r="O64" s="178" t="n">
        <f aca="false">p1!O73+EE64</f>
        <v>0</v>
      </c>
      <c r="P64" s="178" t="n">
        <f aca="false">p1!Q73+EO64</f>
        <v>0</v>
      </c>
      <c r="Q64" s="178"/>
      <c r="R64" s="178"/>
      <c r="S64" s="178" t="n">
        <f aca="false">p1!Z73+EU64</f>
        <v>0</v>
      </c>
      <c r="T64" s="178" t="n">
        <f aca="false">p1!AC73+FA64</f>
        <v>0</v>
      </c>
      <c r="U64" s="178"/>
      <c r="V64" s="178" t="n">
        <f aca="false">p1!X73+FF64</f>
        <v>0</v>
      </c>
      <c r="W64" s="178"/>
      <c r="X64" s="178"/>
      <c r="Y64" s="178"/>
      <c r="Z64" s="178"/>
      <c r="AA64" s="178"/>
      <c r="AB64" s="178"/>
      <c r="AC64" s="178"/>
      <c r="AD64" s="179"/>
      <c r="AE64" s="210" t="n">
        <f aca="false">SUM(N64:AD64)</f>
        <v>0</v>
      </c>
      <c r="AF64" s="32"/>
      <c r="AG64" s="180"/>
      <c r="AH64" s="18"/>
      <c r="AI64" s="180" t="n">
        <f aca="false">p1!AB73+BQ64</f>
        <v>0</v>
      </c>
      <c r="AJ64" s="32"/>
      <c r="AK64" s="182" t="n">
        <v>38443</v>
      </c>
      <c r="AL64" s="143"/>
      <c r="AM64" s="167" t="n">
        <f aca="false">+B64+C64+D64</f>
        <v>0</v>
      </c>
      <c r="AN64" s="211" t="n">
        <f aca="false">SUM(AM59:AM70)</f>
        <v>0</v>
      </c>
      <c r="AO64" s="167" t="n">
        <f aca="false">E64+F64+O64</f>
        <v>0</v>
      </c>
      <c r="AP64" s="211" t="n">
        <f aca="false">SUM(AO59:AO70)</f>
        <v>0</v>
      </c>
      <c r="AQ64" s="184" t="n">
        <f aca="false">+G64+H64+N64</f>
        <v>0</v>
      </c>
      <c r="AR64" s="211" t="n">
        <f aca="false">SUM(AQ59:AQ70)</f>
        <v>-100.11</v>
      </c>
      <c r="AS64" s="185" t="n">
        <f aca="false">+I64+J64</f>
        <v>17.56</v>
      </c>
      <c r="AT64" s="211" t="n">
        <f aca="false">SUM(AS59:AS70)</f>
        <v>288.21</v>
      </c>
      <c r="AU64" s="167" t="n">
        <f aca="false">K64+P64</f>
        <v>0</v>
      </c>
      <c r="AV64" s="211" t="n">
        <f aca="false">SUM(AU59:AU70)</f>
        <v>0</v>
      </c>
      <c r="AW64" s="167" t="n">
        <f aca="false">AO64+AQ64+AS64+AU64</f>
        <v>17.56</v>
      </c>
      <c r="AX64" s="211" t="n">
        <f aca="false">SUM(AW59:AW70)</f>
        <v>188.1</v>
      </c>
      <c r="AY64" s="0"/>
      <c r="AZ64" s="149"/>
      <c r="BA64" s="169" t="n">
        <f aca="false">Q64+R64+S64</f>
        <v>0</v>
      </c>
      <c r="BB64" s="225" t="n">
        <f aca="false">SUM(BA59:BA70)</f>
        <v>0</v>
      </c>
      <c r="BC64" s="169" t="n">
        <f aca="false">T64+U64</f>
        <v>0</v>
      </c>
      <c r="BD64" s="229" t="n">
        <f aca="false">SUM(BC59:BC70)</f>
        <v>0</v>
      </c>
      <c r="BE64" s="228" t="n">
        <f aca="false">SUM(V64:Y64)</f>
        <v>0</v>
      </c>
      <c r="BF64" s="187" t="n">
        <f aca="false">SUM(BE59:BE70)</f>
        <v>0</v>
      </c>
      <c r="BG64" s="169" t="n">
        <f aca="false">SUM(AB64:AD64)</f>
        <v>0</v>
      </c>
      <c r="BH64" s="188" t="n">
        <f aca="false">SUM(BG59:BG70)</f>
        <v>0</v>
      </c>
      <c r="BI64" s="154"/>
      <c r="BJ64" s="56"/>
      <c r="BK64" s="171" t="n">
        <f aca="false">+AE64+L64</f>
        <v>17.56</v>
      </c>
      <c r="BL64" s="215" t="n">
        <f aca="false">SUM(BK59:BK70)</f>
        <v>188.1</v>
      </c>
      <c r="BM64" s="32"/>
      <c r="BN64" s="32"/>
      <c r="BO64" s="32"/>
      <c r="BP64" s="172" t="n">
        <f aca="false">$A64</f>
        <v>38443</v>
      </c>
      <c r="BQ64" s="173"/>
      <c r="BR64" s="173"/>
      <c r="BS64" s="173"/>
      <c r="BT64" s="173"/>
      <c r="BU64" s="173"/>
      <c r="BV64" s="173"/>
      <c r="BW64" s="173"/>
      <c r="BY64" s="81" t="n">
        <f aca="false">m1!BK66</f>
        <v>0.706901115313727</v>
      </c>
      <c r="BZ64" s="174" t="n">
        <f aca="false">CN64+CY64+EU64+FF64+FA64+DD64+DN64+DS64+FP64+FU64+EE64+EJ64+EO64</f>
        <v>0</v>
      </c>
      <c r="CA64" s="175"/>
      <c r="CB64" s="175" t="n">
        <f aca="false">IF(CB$2&lt;=$A64,IF(CB$3&gt;=$A64,(CB$4),0),0)*($A65-$A64)/10000*$BY64</f>
        <v>0</v>
      </c>
      <c r="CC64" s="0"/>
      <c r="CD64" s="91" t="n">
        <f aca="false">$A64</f>
        <v>38443</v>
      </c>
      <c r="CE64" s="175" t="n">
        <f aca="false">IF(CE$2&lt;=$A64,IF(CE$3&gt;=$A64,(CE$4),0),0)*($A65-$A64)/10000*$BY64</f>
        <v>0</v>
      </c>
      <c r="CF64" s="175" t="n">
        <f aca="false">IF(CF$2&lt;=$A64,IF(CF$3&gt;=$A64,(CF$4),0),0)*($A65-$A64)/10000*$BY64</f>
        <v>0</v>
      </c>
      <c r="CG64" s="175" t="n">
        <f aca="false">IF(CG$2&lt;=$A64,IF(CG$3&gt;=$A64,(CG$4),0),0)*($A65-$A64)/10000*$BY64</f>
        <v>0</v>
      </c>
      <c r="CH64" s="175" t="n">
        <f aca="false">IF(CH$2&lt;=$A64,IF(CH$3&gt;=$A64,(CH$4),0),0)*($A65-$A64)/10000*$BY64</f>
        <v>0</v>
      </c>
      <c r="CI64" s="175" t="n">
        <f aca="false">IF(CI$2&lt;=$A64,IF(CI$3&gt;=$A64,(CI$4),0),0)*($A65-$A64)/10000*$BY64</f>
        <v>0</v>
      </c>
      <c r="CJ64" s="175" t="n">
        <f aca="false">IF(CJ$2&lt;=$A64,IF(CJ$3&gt;=$A64,(CJ$4),0),0)*($A65-$A64)/10000*$BY64</f>
        <v>0</v>
      </c>
      <c r="CK64" s="175" t="n">
        <f aca="false">IF(CK$2&lt;=$A64,IF(CK$3&gt;=$A64,(CK$4),0),0)*($A65-$A64)/10000*$BY64</f>
        <v>0</v>
      </c>
      <c r="CL64" s="175" t="n">
        <f aca="false">IF(CL$2&lt;=$A64,IF(CL$3&gt;=$A64,(CL$4),0),0)*($A65-$A64)/10000*$BY64</f>
        <v>0</v>
      </c>
      <c r="CM64" s="175" t="n">
        <f aca="false">IF(CM$2&lt;=$A64,IF(CM$3&gt;=$A64,(CM$4),0),0)*($A65-$A64)/10000*$BY64</f>
        <v>0</v>
      </c>
      <c r="CN64" s="175" t="n">
        <f aca="false">SUM(CE64:CM64)</f>
        <v>0</v>
      </c>
      <c r="CO64" s="0"/>
      <c r="CP64" s="91" t="n">
        <f aca="false">$A64</f>
        <v>38443</v>
      </c>
      <c r="CQ64" s="175" t="n">
        <f aca="false">IF(CQ$2&lt;=$A64,IF(CQ$3&gt;=$A64,(CQ$4),0),0)*($A65-$A64)/10000*$BY64</f>
        <v>0</v>
      </c>
      <c r="CR64" s="175" t="n">
        <f aca="false">IF(CR$2&lt;=$A64,IF(CR$3&gt;=$A64,(CR$4),0),0)*($A65-$A64)/10000*$BY64</f>
        <v>0</v>
      </c>
      <c r="CS64" s="175" t="n">
        <f aca="false">IF(CS$2&lt;=$A64,IF(CS$3&gt;=$A64,(CS$4),0),0)*($A65-$A64)/10000*$BY64</f>
        <v>0</v>
      </c>
      <c r="CT64" s="175" t="n">
        <f aca="false">IF(CT$2&lt;=$A64,IF(CT$3&gt;=$A64,(CT$4),0),0)*($A65-$A64)/10000*$BY64</f>
        <v>0</v>
      </c>
      <c r="CU64" s="175" t="n">
        <f aca="false">IF(CU$2&lt;=$A64,IF(CU$3&gt;=$A64,(CU$4),0),0)*($A65-$A64)/10000*$BY64</f>
        <v>0</v>
      </c>
      <c r="CV64" s="175" t="n">
        <f aca="false">IF(CV$2&lt;=$A64,IF(CV$3&gt;=$A64,(CV$4),0),0)*($A65-$A64)/10000*$BY64</f>
        <v>0</v>
      </c>
      <c r="CW64" s="175" t="n">
        <f aca="false">IF(CW$2&lt;=$A64,IF(CW$3&gt;=$A64,(CW$4),0),0)*($A65-$A64)/10000*$BY64</f>
        <v>0</v>
      </c>
      <c r="CX64" s="175" t="n">
        <f aca="false">IF(CX$2&lt;=$A64,IF(CX$3&gt;=$A64,(CX$4),0),0)*($A65-$A64)/10000*$BY64</f>
        <v>0</v>
      </c>
      <c r="CY64" s="175" t="n">
        <f aca="false">SUM(CQ64:CX64)</f>
        <v>0</v>
      </c>
      <c r="DA64" s="91" t="n">
        <f aca="false">$A64</f>
        <v>38443</v>
      </c>
      <c r="DB64" s="175" t="n">
        <f aca="false">IF(DB$2&lt;=$A64,IF(DB$3&gt;=$A64,(DB$4),0),0)*($A65-$A64)/10000*$BY64</f>
        <v>0</v>
      </c>
      <c r="DC64" s="175" t="n">
        <f aca="false">IF(DC$2&lt;=$A64,IF(DC$3&gt;=$A64,(DC$4),0),0)*($A65-$A64)/10000*$BY64</f>
        <v>0</v>
      </c>
      <c r="DD64" s="175" t="n">
        <f aca="false">SUM(DB64:DC64)</f>
        <v>0</v>
      </c>
      <c r="DE64" s="0"/>
      <c r="DF64" s="91" t="n">
        <f aca="false">$A64</f>
        <v>38443</v>
      </c>
      <c r="DG64" s="175" t="n">
        <f aca="false">IF(DG$2&lt;=$A64,IF(DG$3&gt;=$A64,(DG$4),0),0)*($A65-$A64)/10000*$BY64</f>
        <v>0</v>
      </c>
      <c r="DH64" s="175" t="n">
        <f aca="false">IF(DH$2&lt;=$A64,IF(DH$3&gt;=$A64,(DH$4),0),0)*($A65-$A64)/10000*$BY64</f>
        <v>0</v>
      </c>
      <c r="DI64" s="175" t="n">
        <f aca="false">SUM(DG64:DH64)</f>
        <v>0</v>
      </c>
      <c r="DK64" s="91" t="n">
        <f aca="false">$A64</f>
        <v>38443</v>
      </c>
      <c r="DL64" s="175" t="n">
        <f aca="false">IF(DL$2&lt;=$A64,IF(DL$3&gt;=$A64,(DL$4),0),0)*($A65-$A64)/10000*$BY64</f>
        <v>0</v>
      </c>
      <c r="DM64" s="175" t="n">
        <f aca="false">IF(DM$2&lt;=$A64,IF(DM$3&gt;=$A64,(DM$4),0),0)*($A65-$A64)/10000*$BY64</f>
        <v>0</v>
      </c>
      <c r="DN64" s="175" t="n">
        <f aca="false">SUM(DL64:DM64)</f>
        <v>0</v>
      </c>
      <c r="DO64" s="0"/>
      <c r="DP64" s="91" t="n">
        <f aca="false">$A64</f>
        <v>38443</v>
      </c>
      <c r="DQ64" s="175" t="n">
        <f aca="false">IF(DQ$2&lt;=$A64,IF(DQ$3&gt;=$A64,(DQ$4),0),0)*($A65-$A64)/10000*$BY64</f>
        <v>0</v>
      </c>
      <c r="DR64" s="175" t="n">
        <f aca="false">IF(DR$2&lt;=$A64,IF(DR$3&gt;=$A64,(DR$4),0),0)*($A65-$A64)/10000*$BY64</f>
        <v>0</v>
      </c>
      <c r="DS64" s="175" t="n">
        <f aca="false">SUM(DQ64:DR64)</f>
        <v>0</v>
      </c>
      <c r="DT64" s="175"/>
      <c r="DU64" s="91" t="n">
        <f aca="false">$A64</f>
        <v>38443</v>
      </c>
      <c r="DV64" s="175" t="n">
        <f aca="false">IF(DV$2&lt;=$A64,IF(DV$3&gt;=$A64,(DV$4),0),0)*($A65-$A64)/10000*$BY64</f>
        <v>0</v>
      </c>
      <c r="DW64" s="175" t="n">
        <f aca="false">IF(DW$2&lt;=$A64,IF(DW$3&gt;=$A64,(DW$4),0),0)*($A65-$A64)/10000*$BY64</f>
        <v>0</v>
      </c>
      <c r="DX64" s="175" t="n">
        <f aca="false">SUM(DV64:DW64)</f>
        <v>0</v>
      </c>
      <c r="DY64" s="175"/>
      <c r="DZ64" s="91" t="n">
        <f aca="false">$A64</f>
        <v>38443</v>
      </c>
      <c r="EA64" s="175" t="n">
        <f aca="false">IF(EA$2&lt;=$A64,IF(EA$3&gt;=$A64,(EA$4),0),0)*($A65-$A64)/10000*$BY64</f>
        <v>0</v>
      </c>
      <c r="EB64" s="175" t="n">
        <f aca="false">IF(EB$2&lt;=$A64,IF(EB$3&gt;=$A64,(EB$4),0),0)*($A65-$A64)/10000*$BY64</f>
        <v>0</v>
      </c>
      <c r="EC64" s="175" t="n">
        <f aca="false">IF(EC$2&lt;=$A64,IF(EC$3&gt;=$A64,(EC$4),0),0)*($A65-$A64)/10000*$BY64</f>
        <v>0</v>
      </c>
      <c r="ED64" s="175" t="n">
        <f aca="false">IF(ED$2&lt;=$A64,IF(ED$3&gt;=$A64,(ED$4),0),0)*($A65-$A64)/10000*$BY64</f>
        <v>0</v>
      </c>
      <c r="EE64" s="175" t="n">
        <f aca="false">SUM(EA64:ED64)</f>
        <v>0</v>
      </c>
      <c r="EF64" s="0"/>
      <c r="EG64" s="91" t="n">
        <f aca="false">$A64</f>
        <v>38443</v>
      </c>
      <c r="EH64" s="175" t="n">
        <f aca="false">IF(EH$2&lt;=$A64,IF(EH$3&gt;=$A64,(EH$4),0),0)*($A65-$A64)/10000*$BY64</f>
        <v>0</v>
      </c>
      <c r="EI64" s="175" t="n">
        <f aca="false">IF(EI$2&lt;=$A64,IF(EI$3&gt;=$A64,(EI$4),0),0)*($A65-$A64)/10000*$BY64</f>
        <v>0</v>
      </c>
      <c r="EJ64" s="175" t="n">
        <f aca="false">SUM(EH64:EI64)</f>
        <v>0</v>
      </c>
      <c r="EK64" s="0"/>
      <c r="EL64" s="91" t="n">
        <f aca="false">$A64</f>
        <v>38443</v>
      </c>
      <c r="EM64" s="175" t="n">
        <f aca="false">IF(EM$2&lt;=$A64,IF(EM$3&gt;=$A64,(EM$4),0),0)*($A65-$A64)/10000*$BY64</f>
        <v>0</v>
      </c>
      <c r="EN64" s="175" t="n">
        <f aca="false">IF(EN$2&lt;=$A64,IF(EN$3&gt;=$A64,(EN$4),0),0)*($A65-$A64)/10000*$BY64</f>
        <v>0</v>
      </c>
      <c r="EO64" s="175" t="n">
        <f aca="false">SUM(EM64:EN64)</f>
        <v>0</v>
      </c>
      <c r="EP64" s="175"/>
      <c r="EQ64" s="91" t="n">
        <f aca="false">$A64</f>
        <v>38443</v>
      </c>
      <c r="ER64" s="175" t="n">
        <f aca="false">IF(ER$2&lt;=$A64,IF(ER$3&gt;=$A64,(ER$4),0),0)*($A65-$A64)/10000*$BY64</f>
        <v>0</v>
      </c>
      <c r="ES64" s="175" t="n">
        <f aca="false">IF(ES$2&lt;=$A64,IF(ES$3&gt;=$A64,(ES$4),0),0)*($A65-$A64)/10000*$BY64</f>
        <v>0</v>
      </c>
      <c r="ET64" s="175" t="n">
        <f aca="false">IF(ET$2&lt;=$A64,IF(ET$3&gt;=$A64,(ET$4),0),0)*($A65-$A64)/10000*$BY64</f>
        <v>0</v>
      </c>
      <c r="EU64" s="175" t="n">
        <f aca="false">SUM(ER64:ET64)</f>
        <v>0</v>
      </c>
      <c r="EV64" s="0"/>
      <c r="EW64" s="91" t="n">
        <f aca="false">$A64</f>
        <v>38443</v>
      </c>
      <c r="EX64" s="175" t="n">
        <f aca="false">IF(EX$2&lt;=$A64,IF(EX$3&gt;=$A64,(EX$4),0),0)*($A65-$A64)/10000*$BY64</f>
        <v>0</v>
      </c>
      <c r="EY64" s="175" t="n">
        <f aca="false">IF(EY$2&lt;=$A64,IF(EY$3&gt;=$A64,(EY$4),0),0)*($A65-$A64)/10000*$BY64</f>
        <v>0</v>
      </c>
      <c r="EZ64" s="175" t="n">
        <f aca="false">IF(EZ$2&lt;=$A64,IF(EZ$3&gt;=$A64,(EZ$4),0),0)*($A65-$A64)/10000*$BY64</f>
        <v>0</v>
      </c>
      <c r="FA64" s="175" t="n">
        <f aca="false">SUM(EX64:EZ64)</f>
        <v>0</v>
      </c>
      <c r="FB64" s="0"/>
      <c r="FC64" s="91" t="n">
        <f aca="false">$A64</f>
        <v>38443</v>
      </c>
      <c r="FD64" s="175" t="n">
        <f aca="false">IF(FD$2&lt;=$A64,IF(FD$3&gt;=$A64,(FD$4),0),0)*($A65-$A64)/10000*$BY64</f>
        <v>0</v>
      </c>
      <c r="FE64" s="175" t="n">
        <f aca="false">IF(FE$2&lt;=$A64,IF(FE$3&gt;=$A64,(FE$4),0),0)*($A65-$A64)/10000*$BY64</f>
        <v>0</v>
      </c>
      <c r="FF64" s="175" t="n">
        <f aca="false">SUM(FD64:FE64)</f>
        <v>0</v>
      </c>
      <c r="FH64" s="91" t="n">
        <f aca="false">$A64</f>
        <v>38443</v>
      </c>
      <c r="FI64" s="175" t="n">
        <f aca="false">IF(FI$2&lt;=$A64,IF(FI$3&gt;=$A64,(FI$4),0),0)*($A65-$A64)/10000*$BY64</f>
        <v>0</v>
      </c>
      <c r="FJ64" s="175" t="n">
        <f aca="false">IF(FJ$2&lt;=$A64,IF(FJ$3&gt;=$A64,(FJ$4),0),0)*($A65-$A64)/10000*$BY64</f>
        <v>0</v>
      </c>
      <c r="FK64" s="175" t="n">
        <f aca="false">SUM(FI64:FJ64)</f>
        <v>0</v>
      </c>
      <c r="FL64" s="0"/>
      <c r="FM64" s="91" t="n">
        <f aca="false">$A64</f>
        <v>38443</v>
      </c>
      <c r="FN64" s="175" t="n">
        <f aca="false">IF(FN$2&lt;=$A64,IF(FN$3&gt;=$A64,(FN$4),0),0)*($A65-$A64)/10000*$BY64</f>
        <v>0</v>
      </c>
      <c r="FO64" s="175" t="n">
        <f aca="false">IF(FO$2&lt;=$A64,IF(FO$3&gt;=$A64,(FO$4),0),0)*($A65-$A64)/10000*$BY64</f>
        <v>0</v>
      </c>
      <c r="FP64" s="175" t="n">
        <f aca="false">SUM(FN64:FO64)</f>
        <v>0</v>
      </c>
      <c r="FQ64" s="0"/>
      <c r="FR64" s="91" t="n">
        <f aca="false">$A64</f>
        <v>38443</v>
      </c>
      <c r="FS64" s="175" t="n">
        <f aca="false">IF(FS$2&lt;=$A64,IF(FS$3&gt;=$A64,(FS$4),0),0)*($A65-$A64)/10000*$BY64</f>
        <v>0</v>
      </c>
      <c r="FT64" s="175" t="n">
        <f aca="false">IF(FT$2&lt;=$A64,IF(FT$3&gt;=$A64,(FT$4),0),0)*($A65-$A64)/10000*$BY64</f>
        <v>0</v>
      </c>
      <c r="FU64" s="175" t="n">
        <f aca="false">SUM(FS64:FT64)</f>
        <v>0</v>
      </c>
      <c r="FV64" s="0"/>
      <c r="FW64" s="91" t="n">
        <f aca="false">$A64</f>
        <v>38443</v>
      </c>
      <c r="FX64" s="175" t="n">
        <f aca="false">IF(FX$2&lt;=$A64,IF(FX$3&gt;=$A64,(FX$4),0),0)*($A65-$A64)/10000*$BY64</f>
        <v>0</v>
      </c>
      <c r="FY64" s="175" t="n">
        <f aca="false">IF(FY$2&lt;=$A64,IF(FY$3&gt;=$A64,(FY$4),0),0)*($A65-$A64)/10000*$BY64</f>
        <v>0</v>
      </c>
      <c r="FZ64" s="175" t="n">
        <f aca="false">SUM(FX64:FY64)</f>
        <v>0</v>
      </c>
      <c r="GB64" s="91" t="n">
        <f aca="false">$A64</f>
        <v>38443</v>
      </c>
      <c r="GC64" s="175" t="n">
        <f aca="false">IF(GC$2&lt;=$A64,IF(GC$3&gt;=$A64,(GC$4),0),0)*($A65-$A64)/10000*$BY64</f>
        <v>0</v>
      </c>
      <c r="GD64" s="175" t="n">
        <f aca="false">IF(GD$2&lt;=$A64,IF(GD$3&gt;=$A64,(GD$4),0),0)*($A65-$A64)/10000*$BY64</f>
        <v>0</v>
      </c>
      <c r="GE64" s="175" t="n">
        <f aca="false">SUM(GC64:GD64)</f>
        <v>0</v>
      </c>
      <c r="GG64" s="208"/>
      <c r="GH64" s="209"/>
      <c r="GI64" s="210"/>
      <c r="GK64" s="0"/>
    </row>
    <row r="65" customFormat="false" ht="15" hidden="false" customHeight="true" outlineLevel="0" collapsed="false">
      <c r="A65" s="176" t="n">
        <v>38473</v>
      </c>
      <c r="B65" s="177" t="n">
        <f aca="false">p1!F74</f>
        <v>0</v>
      </c>
      <c r="C65" s="178" t="n">
        <f aca="false">+p1!C74</f>
        <v>0</v>
      </c>
      <c r="D65" s="179" t="n">
        <f aca="false">+p1!G74</f>
        <v>0</v>
      </c>
      <c r="E65" s="177" t="n">
        <f aca="false">p1!L74+DX65</f>
        <v>0</v>
      </c>
      <c r="F65" s="178" t="n">
        <f aca="false">p1!E74+CN65</f>
        <v>0</v>
      </c>
      <c r="G65" s="178" t="n">
        <f aca="false">p1!I74+p1!K74+CY65</f>
        <v>0</v>
      </c>
      <c r="H65" s="178" t="n">
        <f aca="false">p1!D74+DN65</f>
        <v>0</v>
      </c>
      <c r="I65" s="178" t="n">
        <f aca="false">p1!J74+p1!AH74+DD65</f>
        <v>7.12</v>
      </c>
      <c r="J65" s="178" t="n">
        <f aca="false">p1!N74+DG65</f>
        <v>10.91</v>
      </c>
      <c r="K65" s="178" t="n">
        <f aca="false">p1!M74+p1!H74+DS65</f>
        <v>0</v>
      </c>
      <c r="L65" s="180" t="n">
        <f aca="false">SUM(E65:K65)</f>
        <v>18.03</v>
      </c>
      <c r="M65" s="32"/>
      <c r="N65" s="177" t="n">
        <f aca="false">p1!P74+EJ65</f>
        <v>0</v>
      </c>
      <c r="O65" s="178" t="n">
        <f aca="false">p1!O74+EE65</f>
        <v>0</v>
      </c>
      <c r="P65" s="178" t="n">
        <f aca="false">p1!Q74+EO65</f>
        <v>0</v>
      </c>
      <c r="Q65" s="178"/>
      <c r="R65" s="178"/>
      <c r="S65" s="178" t="n">
        <f aca="false">p1!Z74+EU65</f>
        <v>0</v>
      </c>
      <c r="T65" s="178" t="n">
        <f aca="false">p1!AC74+FA65</f>
        <v>0</v>
      </c>
      <c r="U65" s="178"/>
      <c r="V65" s="178" t="n">
        <f aca="false">p1!X74+FF65</f>
        <v>0</v>
      </c>
      <c r="W65" s="178"/>
      <c r="X65" s="178"/>
      <c r="Y65" s="178"/>
      <c r="Z65" s="178"/>
      <c r="AA65" s="178"/>
      <c r="AB65" s="178"/>
      <c r="AC65" s="178"/>
      <c r="AD65" s="179"/>
      <c r="AE65" s="210" t="n">
        <f aca="false">SUM(N65:AD65)</f>
        <v>0</v>
      </c>
      <c r="AF65" s="32"/>
      <c r="AG65" s="180"/>
      <c r="AH65" s="18"/>
      <c r="AI65" s="180" t="n">
        <f aca="false">p1!AB74+BQ65</f>
        <v>0</v>
      </c>
      <c r="AJ65" s="32"/>
      <c r="AK65" s="182" t="n">
        <v>38473</v>
      </c>
      <c r="AL65" s="143"/>
      <c r="AM65" s="167" t="n">
        <f aca="false">+B65+C65+D65</f>
        <v>0</v>
      </c>
      <c r="AN65" s="148"/>
      <c r="AO65" s="167" t="n">
        <f aca="false">E65+F65+O65</f>
        <v>0</v>
      </c>
      <c r="AP65" s="148"/>
      <c r="AQ65" s="184" t="n">
        <f aca="false">+G65+H65+N65</f>
        <v>0</v>
      </c>
      <c r="AR65" s="148"/>
      <c r="AS65" s="185" t="n">
        <f aca="false">+I65+J65</f>
        <v>18.03</v>
      </c>
      <c r="AT65" s="148"/>
      <c r="AU65" s="167" t="n">
        <f aca="false">K65+P65</f>
        <v>0</v>
      </c>
      <c r="AV65" s="148"/>
      <c r="AW65" s="167" t="n">
        <f aca="false">AO65+AQ65+AS65+AU65</f>
        <v>18.03</v>
      </c>
      <c r="AX65" s="148"/>
      <c r="AY65" s="0"/>
      <c r="AZ65" s="149"/>
      <c r="BA65" s="169" t="n">
        <f aca="false">Q65+R65+S65</f>
        <v>0</v>
      </c>
      <c r="BB65" s="151"/>
      <c r="BC65" s="169" t="n">
        <f aca="false">T65+U65</f>
        <v>0</v>
      </c>
      <c r="BD65" s="152"/>
      <c r="BE65" s="228" t="n">
        <f aca="false">SUM(V65:Y65)</f>
        <v>0</v>
      </c>
      <c r="BF65" s="151"/>
      <c r="BG65" s="169" t="n">
        <f aca="false">SUM(AB65:AD65)</f>
        <v>0</v>
      </c>
      <c r="BH65" s="170"/>
      <c r="BI65" s="154"/>
      <c r="BJ65" s="56"/>
      <c r="BK65" s="171" t="n">
        <f aca="false">+AE65+L65</f>
        <v>18.03</v>
      </c>
      <c r="BL65" s="207"/>
      <c r="BM65" s="32"/>
      <c r="BN65" s="32"/>
      <c r="BO65" s="32"/>
      <c r="BP65" s="172" t="n">
        <f aca="false">$A65</f>
        <v>38473</v>
      </c>
      <c r="BQ65" s="173"/>
      <c r="BR65" s="173"/>
      <c r="BS65" s="173"/>
      <c r="BT65" s="173"/>
      <c r="BU65" s="173"/>
      <c r="BV65" s="173"/>
      <c r="BW65" s="173"/>
      <c r="BY65" s="81" t="n">
        <f aca="false">m1!BK67</f>
        <v>0.702631872719894</v>
      </c>
      <c r="BZ65" s="174" t="n">
        <f aca="false">CN65+CY65+EU65+FF65+FA65+DD65+DN65+DS65+FP65+FU65+EE65+EJ65+EO65</f>
        <v>0</v>
      </c>
      <c r="CA65" s="175"/>
      <c r="CB65" s="175" t="n">
        <f aca="false">IF(CB$2&lt;=$A65,IF(CB$3&gt;=$A65,(CB$4),0),0)*($A66-$A65)/10000*$BY65</f>
        <v>0</v>
      </c>
      <c r="CC65" s="0"/>
      <c r="CD65" s="91" t="n">
        <f aca="false">$A65</f>
        <v>38473</v>
      </c>
      <c r="CE65" s="175" t="n">
        <f aca="false">IF(CE$2&lt;=$A65,IF(CE$3&gt;=$A65,(CE$4),0),0)*($A66-$A65)/10000*$BY65</f>
        <v>0</v>
      </c>
      <c r="CF65" s="175" t="n">
        <f aca="false">IF(CF$2&lt;=$A65,IF(CF$3&gt;=$A65,(CF$4),0),0)*($A66-$A65)/10000*$BY65</f>
        <v>0</v>
      </c>
      <c r="CG65" s="175" t="n">
        <f aca="false">IF(CG$2&lt;=$A65,IF(CG$3&gt;=$A65,(CG$4),0),0)*($A66-$A65)/10000*$BY65</f>
        <v>0</v>
      </c>
      <c r="CH65" s="175" t="n">
        <f aca="false">IF(CH$2&lt;=$A65,IF(CH$3&gt;=$A65,(CH$4),0),0)*($A66-$A65)/10000*$BY65</f>
        <v>0</v>
      </c>
      <c r="CI65" s="175" t="n">
        <f aca="false">IF(CI$2&lt;=$A65,IF(CI$3&gt;=$A65,(CI$4),0),0)*($A66-$A65)/10000*$BY65</f>
        <v>0</v>
      </c>
      <c r="CJ65" s="175" t="n">
        <f aca="false">IF(CJ$2&lt;=$A65,IF(CJ$3&gt;=$A65,(CJ$4),0),0)*($A66-$A65)/10000*$BY65</f>
        <v>0</v>
      </c>
      <c r="CK65" s="175" t="n">
        <f aca="false">IF(CK$2&lt;=$A65,IF(CK$3&gt;=$A65,(CK$4),0),0)*($A66-$A65)/10000*$BY65</f>
        <v>0</v>
      </c>
      <c r="CL65" s="175" t="n">
        <f aca="false">IF(CL$2&lt;=$A65,IF(CL$3&gt;=$A65,(CL$4),0),0)*($A66-$A65)/10000*$BY65</f>
        <v>0</v>
      </c>
      <c r="CM65" s="175" t="n">
        <f aca="false">IF(CM$2&lt;=$A65,IF(CM$3&gt;=$A65,(CM$4),0),0)*($A66-$A65)/10000*$BY65</f>
        <v>0</v>
      </c>
      <c r="CN65" s="175" t="n">
        <f aca="false">SUM(CE65:CM65)</f>
        <v>0</v>
      </c>
      <c r="CO65" s="0"/>
      <c r="CP65" s="91" t="n">
        <f aca="false">$A65</f>
        <v>38473</v>
      </c>
      <c r="CQ65" s="175" t="n">
        <f aca="false">IF(CQ$2&lt;=$A65,IF(CQ$3&gt;=$A65,(CQ$4),0),0)*($A66-$A65)/10000*$BY65</f>
        <v>0</v>
      </c>
      <c r="CR65" s="175" t="n">
        <f aca="false">IF(CR$2&lt;=$A65,IF(CR$3&gt;=$A65,(CR$4),0),0)*($A66-$A65)/10000*$BY65</f>
        <v>0</v>
      </c>
      <c r="CS65" s="175" t="n">
        <f aca="false">IF(CS$2&lt;=$A65,IF(CS$3&gt;=$A65,(CS$4),0),0)*($A66-$A65)/10000*$BY65</f>
        <v>0</v>
      </c>
      <c r="CT65" s="175" t="n">
        <f aca="false">IF(CT$2&lt;=$A65,IF(CT$3&gt;=$A65,(CT$4),0),0)*($A66-$A65)/10000*$BY65</f>
        <v>0</v>
      </c>
      <c r="CU65" s="175" t="n">
        <f aca="false">IF(CU$2&lt;=$A65,IF(CU$3&gt;=$A65,(CU$4),0),0)*($A66-$A65)/10000*$BY65</f>
        <v>0</v>
      </c>
      <c r="CV65" s="175" t="n">
        <f aca="false">IF(CV$2&lt;=$A65,IF(CV$3&gt;=$A65,(CV$4),0),0)*($A66-$A65)/10000*$BY65</f>
        <v>0</v>
      </c>
      <c r="CW65" s="175" t="n">
        <f aca="false">IF(CW$2&lt;=$A65,IF(CW$3&gt;=$A65,(CW$4),0),0)*($A66-$A65)/10000*$BY65</f>
        <v>0</v>
      </c>
      <c r="CX65" s="175" t="n">
        <f aca="false">IF(CX$2&lt;=$A65,IF(CX$3&gt;=$A65,(CX$4),0),0)*($A66-$A65)/10000*$BY65</f>
        <v>0</v>
      </c>
      <c r="CY65" s="175" t="n">
        <f aca="false">SUM(CQ65:CX65)</f>
        <v>0</v>
      </c>
      <c r="DA65" s="91" t="n">
        <f aca="false">$A65</f>
        <v>38473</v>
      </c>
      <c r="DB65" s="175" t="n">
        <f aca="false">IF(DB$2&lt;=$A65,IF(DB$3&gt;=$A65,(DB$4),0),0)*($A66-$A65)/10000*$BY65</f>
        <v>0</v>
      </c>
      <c r="DC65" s="175" t="n">
        <f aca="false">IF(DC$2&lt;=$A65,IF(DC$3&gt;=$A65,(DC$4),0),0)*($A66-$A65)/10000*$BY65</f>
        <v>0</v>
      </c>
      <c r="DD65" s="175" t="n">
        <f aca="false">SUM(DB65:DC65)</f>
        <v>0</v>
      </c>
      <c r="DE65" s="0"/>
      <c r="DF65" s="91" t="n">
        <f aca="false">$A65</f>
        <v>38473</v>
      </c>
      <c r="DG65" s="175" t="n">
        <f aca="false">IF(DG$2&lt;=$A65,IF(DG$3&gt;=$A65,(DG$4),0),0)*($A66-$A65)/10000*$BY65</f>
        <v>0</v>
      </c>
      <c r="DH65" s="175" t="n">
        <f aca="false">IF(DH$2&lt;=$A65,IF(DH$3&gt;=$A65,(DH$4),0),0)*($A66-$A65)/10000*$BY65</f>
        <v>0</v>
      </c>
      <c r="DI65" s="175" t="n">
        <f aca="false">SUM(DG65:DH65)</f>
        <v>0</v>
      </c>
      <c r="DK65" s="91" t="n">
        <f aca="false">$A65</f>
        <v>38473</v>
      </c>
      <c r="DL65" s="175" t="n">
        <f aca="false">IF(DL$2&lt;=$A65,IF(DL$3&gt;=$A65,(DL$4),0),0)*($A66-$A65)/10000*$BY65</f>
        <v>0</v>
      </c>
      <c r="DM65" s="175" t="n">
        <f aca="false">IF(DM$2&lt;=$A65,IF(DM$3&gt;=$A65,(DM$4),0),0)*($A66-$A65)/10000*$BY65</f>
        <v>0</v>
      </c>
      <c r="DN65" s="175" t="n">
        <f aca="false">SUM(DL65:DM65)</f>
        <v>0</v>
      </c>
      <c r="DO65" s="0"/>
      <c r="DP65" s="91" t="n">
        <f aca="false">$A65</f>
        <v>38473</v>
      </c>
      <c r="DQ65" s="175" t="n">
        <f aca="false">IF(DQ$2&lt;=$A65,IF(DQ$3&gt;=$A65,(DQ$4),0),0)*($A66-$A65)/10000*$BY65</f>
        <v>0</v>
      </c>
      <c r="DR65" s="175" t="n">
        <f aca="false">IF(DR$2&lt;=$A65,IF(DR$3&gt;=$A65,(DR$4),0),0)*($A66-$A65)/10000*$BY65</f>
        <v>0</v>
      </c>
      <c r="DS65" s="175" t="n">
        <f aca="false">SUM(DQ65:DR65)</f>
        <v>0</v>
      </c>
      <c r="DT65" s="175"/>
      <c r="DU65" s="91" t="n">
        <f aca="false">$A65</f>
        <v>38473</v>
      </c>
      <c r="DV65" s="175" t="n">
        <f aca="false">IF(DV$2&lt;=$A65,IF(DV$3&gt;=$A65,(DV$4),0),0)*($A66-$A65)/10000*$BY65</f>
        <v>0</v>
      </c>
      <c r="DW65" s="175" t="n">
        <f aca="false">IF(DW$2&lt;=$A65,IF(DW$3&gt;=$A65,(DW$4),0),0)*($A66-$A65)/10000*$BY65</f>
        <v>0</v>
      </c>
      <c r="DX65" s="175" t="n">
        <f aca="false">SUM(DV65:DW65)</f>
        <v>0</v>
      </c>
      <c r="DY65" s="175"/>
      <c r="DZ65" s="91" t="n">
        <f aca="false">$A65</f>
        <v>38473</v>
      </c>
      <c r="EA65" s="175" t="n">
        <f aca="false">IF(EA$2&lt;=$A65,IF(EA$3&gt;=$A65,(EA$4),0),0)*($A66-$A65)/10000*$BY65</f>
        <v>0</v>
      </c>
      <c r="EB65" s="175" t="n">
        <f aca="false">IF(EB$2&lt;=$A65,IF(EB$3&gt;=$A65,(EB$4),0),0)*($A66-$A65)/10000*$BY65</f>
        <v>0</v>
      </c>
      <c r="EC65" s="175" t="n">
        <f aca="false">IF(EC$2&lt;=$A65,IF(EC$3&gt;=$A65,(EC$4),0),0)*($A66-$A65)/10000*$BY65</f>
        <v>0</v>
      </c>
      <c r="ED65" s="175" t="n">
        <f aca="false">IF(ED$2&lt;=$A65,IF(ED$3&gt;=$A65,(ED$4),0),0)*($A66-$A65)/10000*$BY65</f>
        <v>0</v>
      </c>
      <c r="EE65" s="175" t="n">
        <f aca="false">SUM(EA65:ED65)</f>
        <v>0</v>
      </c>
      <c r="EF65" s="0"/>
      <c r="EG65" s="91" t="n">
        <f aca="false">$A65</f>
        <v>38473</v>
      </c>
      <c r="EH65" s="175" t="n">
        <f aca="false">IF(EH$2&lt;=$A65,IF(EH$3&gt;=$A65,(EH$4),0),0)*($A66-$A65)/10000*$BY65</f>
        <v>0</v>
      </c>
      <c r="EI65" s="175" t="n">
        <f aca="false">IF(EI$2&lt;=$A65,IF(EI$3&gt;=$A65,(EI$4),0),0)*($A66-$A65)/10000*$BY65</f>
        <v>0</v>
      </c>
      <c r="EJ65" s="175" t="n">
        <f aca="false">SUM(EH65:EI65)</f>
        <v>0</v>
      </c>
      <c r="EK65" s="0"/>
      <c r="EL65" s="91" t="n">
        <f aca="false">$A65</f>
        <v>38473</v>
      </c>
      <c r="EM65" s="175" t="n">
        <f aca="false">IF(EM$2&lt;=$A65,IF(EM$3&gt;=$A65,(EM$4),0),0)*($A66-$A65)/10000*$BY65</f>
        <v>0</v>
      </c>
      <c r="EN65" s="175" t="n">
        <f aca="false">IF(EN$2&lt;=$A65,IF(EN$3&gt;=$A65,(EN$4),0),0)*($A66-$A65)/10000*$BY65</f>
        <v>0</v>
      </c>
      <c r="EO65" s="175" t="n">
        <f aca="false">SUM(EM65:EN65)</f>
        <v>0</v>
      </c>
      <c r="EP65" s="175"/>
      <c r="EQ65" s="91" t="n">
        <f aca="false">$A65</f>
        <v>38473</v>
      </c>
      <c r="ER65" s="175" t="n">
        <f aca="false">IF(ER$2&lt;=$A65,IF(ER$3&gt;=$A65,(ER$4),0),0)*($A66-$A65)/10000*$BY65</f>
        <v>0</v>
      </c>
      <c r="ES65" s="175" t="n">
        <f aca="false">IF(ES$2&lt;=$A65,IF(ES$3&gt;=$A65,(ES$4),0),0)*($A66-$A65)/10000*$BY65</f>
        <v>0</v>
      </c>
      <c r="ET65" s="175" t="n">
        <f aca="false">IF(ET$2&lt;=$A65,IF(ET$3&gt;=$A65,(ET$4),0),0)*($A66-$A65)/10000*$BY65</f>
        <v>0</v>
      </c>
      <c r="EU65" s="175" t="n">
        <f aca="false">SUM(ER65:ET65)</f>
        <v>0</v>
      </c>
      <c r="EV65" s="0"/>
      <c r="EW65" s="91" t="n">
        <f aca="false">$A65</f>
        <v>38473</v>
      </c>
      <c r="EX65" s="175" t="n">
        <f aca="false">IF(EX$2&lt;=$A65,IF(EX$3&gt;=$A65,(EX$4),0),0)*($A66-$A65)/10000*$BY65</f>
        <v>0</v>
      </c>
      <c r="EY65" s="175" t="n">
        <f aca="false">IF(EY$2&lt;=$A65,IF(EY$3&gt;=$A65,(EY$4),0),0)*($A66-$A65)/10000*$BY65</f>
        <v>0</v>
      </c>
      <c r="EZ65" s="175" t="n">
        <f aca="false">IF(EZ$2&lt;=$A65,IF(EZ$3&gt;=$A65,(EZ$4),0),0)*($A66-$A65)/10000*$BY65</f>
        <v>0</v>
      </c>
      <c r="FA65" s="175" t="n">
        <f aca="false">SUM(EX65:EZ65)</f>
        <v>0</v>
      </c>
      <c r="FB65" s="0"/>
      <c r="FC65" s="91" t="n">
        <f aca="false">$A65</f>
        <v>38473</v>
      </c>
      <c r="FD65" s="175" t="n">
        <f aca="false">IF(FD$2&lt;=$A65,IF(FD$3&gt;=$A65,(FD$4),0),0)*($A66-$A65)/10000*$BY65</f>
        <v>0</v>
      </c>
      <c r="FE65" s="175" t="n">
        <f aca="false">IF(FE$2&lt;=$A65,IF(FE$3&gt;=$A65,(FE$4),0),0)*($A66-$A65)/10000*$BY65</f>
        <v>0</v>
      </c>
      <c r="FF65" s="175" t="n">
        <f aca="false">SUM(FD65:FE65)</f>
        <v>0</v>
      </c>
      <c r="FH65" s="91" t="n">
        <f aca="false">$A65</f>
        <v>38473</v>
      </c>
      <c r="FI65" s="175" t="n">
        <f aca="false">IF(FI$2&lt;=$A65,IF(FI$3&gt;=$A65,(FI$4),0),0)*($A66-$A65)/10000*$BY65</f>
        <v>0</v>
      </c>
      <c r="FJ65" s="175" t="n">
        <f aca="false">IF(FJ$2&lt;=$A65,IF(FJ$3&gt;=$A65,(FJ$4),0),0)*($A66-$A65)/10000*$BY65</f>
        <v>0</v>
      </c>
      <c r="FK65" s="175" t="n">
        <f aca="false">SUM(FI65:FJ65)</f>
        <v>0</v>
      </c>
      <c r="FL65" s="0"/>
      <c r="FM65" s="91" t="n">
        <f aca="false">$A65</f>
        <v>38473</v>
      </c>
      <c r="FN65" s="175" t="n">
        <f aca="false">IF(FN$2&lt;=$A65,IF(FN$3&gt;=$A65,(FN$4),0),0)*($A66-$A65)/10000*$BY65</f>
        <v>0</v>
      </c>
      <c r="FO65" s="175" t="n">
        <f aca="false">IF(FO$2&lt;=$A65,IF(FO$3&gt;=$A65,(FO$4),0),0)*($A66-$A65)/10000*$BY65</f>
        <v>0</v>
      </c>
      <c r="FP65" s="175" t="n">
        <f aca="false">SUM(FN65:FO65)</f>
        <v>0</v>
      </c>
      <c r="FQ65" s="0"/>
      <c r="FR65" s="91" t="n">
        <f aca="false">$A65</f>
        <v>38473</v>
      </c>
      <c r="FS65" s="175" t="n">
        <f aca="false">IF(FS$2&lt;=$A65,IF(FS$3&gt;=$A65,(FS$4),0),0)*($A66-$A65)/10000*$BY65</f>
        <v>0</v>
      </c>
      <c r="FT65" s="175" t="n">
        <f aca="false">IF(FT$2&lt;=$A65,IF(FT$3&gt;=$A65,(FT$4),0),0)*($A66-$A65)/10000*$BY65</f>
        <v>0</v>
      </c>
      <c r="FU65" s="175" t="n">
        <f aca="false">SUM(FS65:FT65)</f>
        <v>0</v>
      </c>
      <c r="FV65" s="0"/>
      <c r="FW65" s="91" t="n">
        <f aca="false">$A65</f>
        <v>38473</v>
      </c>
      <c r="FX65" s="175" t="n">
        <f aca="false">IF(FX$2&lt;=$A65,IF(FX$3&gt;=$A65,(FX$4),0),0)*($A66-$A65)/10000*$BY65</f>
        <v>0</v>
      </c>
      <c r="FY65" s="175" t="n">
        <f aca="false">IF(FY$2&lt;=$A65,IF(FY$3&gt;=$A65,(FY$4),0),0)*($A66-$A65)/10000*$BY65</f>
        <v>0</v>
      </c>
      <c r="FZ65" s="175" t="n">
        <f aca="false">SUM(FX65:FY65)</f>
        <v>0</v>
      </c>
      <c r="GB65" s="91" t="n">
        <f aca="false">$A65</f>
        <v>38473</v>
      </c>
      <c r="GC65" s="175" t="n">
        <f aca="false">IF(GC$2&lt;=$A65,IF(GC$3&gt;=$A65,(GC$4),0),0)*($A66-$A65)/10000*$BY65</f>
        <v>0</v>
      </c>
      <c r="GD65" s="175" t="n">
        <f aca="false">IF(GD$2&lt;=$A65,IF(GD$3&gt;=$A65,(GD$4),0),0)*($A66-$A65)/10000*$BY65</f>
        <v>0</v>
      </c>
      <c r="GE65" s="175" t="n">
        <f aca="false">SUM(GC65:GD65)</f>
        <v>0</v>
      </c>
      <c r="GG65" s="208"/>
      <c r="GH65" s="209"/>
      <c r="GI65" s="210"/>
      <c r="GK65" s="0"/>
    </row>
    <row r="66" customFormat="false" ht="15" hidden="false" customHeight="true" outlineLevel="0" collapsed="false">
      <c r="A66" s="176" t="n">
        <v>38504</v>
      </c>
      <c r="B66" s="177" t="n">
        <f aca="false">p1!F75</f>
        <v>0</v>
      </c>
      <c r="C66" s="178" t="n">
        <f aca="false">+p1!C75</f>
        <v>0</v>
      </c>
      <c r="D66" s="179" t="n">
        <f aca="false">+p1!G75</f>
        <v>0</v>
      </c>
      <c r="E66" s="177" t="n">
        <f aca="false">p1!L75+DX66</f>
        <v>0</v>
      </c>
      <c r="F66" s="178" t="n">
        <f aca="false">p1!E75+CN66</f>
        <v>0</v>
      </c>
      <c r="G66" s="178" t="n">
        <f aca="false">p1!I75+p1!K75+CY66</f>
        <v>0</v>
      </c>
      <c r="H66" s="178" t="n">
        <f aca="false">p1!D75+DN66</f>
        <v>0</v>
      </c>
      <c r="I66" s="178" t="n">
        <f aca="false">p1!J75+p1!AH75+DD66</f>
        <v>6.84</v>
      </c>
      <c r="J66" s="178" t="n">
        <f aca="false">p1!N75+DG66</f>
        <v>10.49</v>
      </c>
      <c r="K66" s="178" t="n">
        <f aca="false">p1!M75+p1!H75+DS66</f>
        <v>0</v>
      </c>
      <c r="L66" s="180" t="n">
        <f aca="false">SUM(E66:K66)</f>
        <v>17.33</v>
      </c>
      <c r="M66" s="32"/>
      <c r="N66" s="177" t="n">
        <f aca="false">p1!P75+EJ66</f>
        <v>0</v>
      </c>
      <c r="O66" s="178" t="n">
        <f aca="false">p1!O75+EE66</f>
        <v>0</v>
      </c>
      <c r="P66" s="178" t="n">
        <f aca="false">p1!Q75+EO66</f>
        <v>0</v>
      </c>
      <c r="Q66" s="178"/>
      <c r="R66" s="178"/>
      <c r="S66" s="178" t="n">
        <f aca="false">p1!Z75+EU66</f>
        <v>0</v>
      </c>
      <c r="T66" s="178" t="n">
        <f aca="false">p1!AC75+FA66</f>
        <v>0</v>
      </c>
      <c r="U66" s="178"/>
      <c r="V66" s="178" t="n">
        <f aca="false">p1!X75+FF66</f>
        <v>0</v>
      </c>
      <c r="W66" s="178"/>
      <c r="X66" s="178"/>
      <c r="Y66" s="178"/>
      <c r="Z66" s="178"/>
      <c r="AA66" s="178"/>
      <c r="AB66" s="178"/>
      <c r="AC66" s="178"/>
      <c r="AD66" s="179"/>
      <c r="AE66" s="210" t="n">
        <f aca="false">SUM(N66:AD66)</f>
        <v>0</v>
      </c>
      <c r="AF66" s="32"/>
      <c r="AG66" s="180"/>
      <c r="AH66" s="18"/>
      <c r="AI66" s="180" t="n">
        <f aca="false">p1!AB75+BQ66</f>
        <v>0</v>
      </c>
      <c r="AJ66" s="32"/>
      <c r="AK66" s="182" t="n">
        <v>38504</v>
      </c>
      <c r="AL66" s="143"/>
      <c r="AM66" s="167" t="n">
        <f aca="false">+B66+C66+D66</f>
        <v>0</v>
      </c>
      <c r="AN66" s="148"/>
      <c r="AO66" s="167" t="n">
        <f aca="false">E66+F66+O66</f>
        <v>0</v>
      </c>
      <c r="AP66" s="148"/>
      <c r="AQ66" s="184" t="n">
        <f aca="false">+G66+H66+N66</f>
        <v>0</v>
      </c>
      <c r="AR66" s="148"/>
      <c r="AS66" s="185" t="n">
        <f aca="false">+I66+J66</f>
        <v>17.33</v>
      </c>
      <c r="AT66" s="148"/>
      <c r="AU66" s="167" t="n">
        <f aca="false">K66+P66</f>
        <v>0</v>
      </c>
      <c r="AV66" s="148"/>
      <c r="AW66" s="167" t="n">
        <f aca="false">AO66+AQ66+AS66+AU66</f>
        <v>17.33</v>
      </c>
      <c r="AX66" s="148"/>
      <c r="AY66" s="0"/>
      <c r="AZ66" s="149"/>
      <c r="BA66" s="169" t="n">
        <f aca="false">Q66+R66+S66</f>
        <v>0</v>
      </c>
      <c r="BB66" s="151"/>
      <c r="BC66" s="169" t="n">
        <f aca="false">T66+U66</f>
        <v>0</v>
      </c>
      <c r="BD66" s="152"/>
      <c r="BE66" s="228" t="n">
        <f aca="false">SUM(V66:Y66)</f>
        <v>0</v>
      </c>
      <c r="BF66" s="151"/>
      <c r="BG66" s="169" t="n">
        <f aca="false">SUM(AB66:AD66)</f>
        <v>0</v>
      </c>
      <c r="BH66" s="170"/>
      <c r="BI66" s="154"/>
      <c r="BJ66" s="56"/>
      <c r="BK66" s="171" t="n">
        <f aca="false">+AE66+L66</f>
        <v>17.33</v>
      </c>
      <c r="BL66" s="207"/>
      <c r="BM66" s="32"/>
      <c r="BN66" s="32"/>
      <c r="BO66" s="32"/>
      <c r="BP66" s="172" t="n">
        <f aca="false">$A66</f>
        <v>38504</v>
      </c>
      <c r="BQ66" s="173"/>
      <c r="BR66" s="173"/>
      <c r="BS66" s="173"/>
      <c r="BT66" s="173"/>
      <c r="BU66" s="173"/>
      <c r="BV66" s="173"/>
      <c r="BW66" s="173"/>
      <c r="BY66" s="81" t="n">
        <f aca="false">m1!BK68</f>
        <v>0.698244324622193</v>
      </c>
      <c r="BZ66" s="174" t="n">
        <f aca="false">CN66+CY66+EU66+FF66+FA66+DD66+DN66+DS66+FP66+FU66+EE66+EJ66+EO66</f>
        <v>0</v>
      </c>
      <c r="CA66" s="175"/>
      <c r="CB66" s="175" t="n">
        <f aca="false">IF(CB$2&lt;=$A66,IF(CB$3&gt;=$A66,(CB$4),0),0)*($A67-$A66)/10000*$BY66</f>
        <v>0</v>
      </c>
      <c r="CC66" s="0"/>
      <c r="CD66" s="91" t="n">
        <f aca="false">$A66</f>
        <v>38504</v>
      </c>
      <c r="CE66" s="175" t="n">
        <f aca="false">IF(CE$2&lt;=$A66,IF(CE$3&gt;=$A66,(CE$4),0),0)*($A67-$A66)/10000*$BY66</f>
        <v>0</v>
      </c>
      <c r="CF66" s="175" t="n">
        <f aca="false">IF(CF$2&lt;=$A66,IF(CF$3&gt;=$A66,(CF$4),0),0)*($A67-$A66)/10000*$BY66</f>
        <v>0</v>
      </c>
      <c r="CG66" s="175" t="n">
        <f aca="false">IF(CG$2&lt;=$A66,IF(CG$3&gt;=$A66,(CG$4),0),0)*($A67-$A66)/10000*$BY66</f>
        <v>0</v>
      </c>
      <c r="CH66" s="175" t="n">
        <f aca="false">IF(CH$2&lt;=$A66,IF(CH$3&gt;=$A66,(CH$4),0),0)*($A67-$A66)/10000*$BY66</f>
        <v>0</v>
      </c>
      <c r="CI66" s="175" t="n">
        <f aca="false">IF(CI$2&lt;=$A66,IF(CI$3&gt;=$A66,(CI$4),0),0)*($A67-$A66)/10000*$BY66</f>
        <v>0</v>
      </c>
      <c r="CJ66" s="175" t="n">
        <f aca="false">IF(CJ$2&lt;=$A66,IF(CJ$3&gt;=$A66,(CJ$4),0),0)*($A67-$A66)/10000*$BY66</f>
        <v>0</v>
      </c>
      <c r="CK66" s="175" t="n">
        <f aca="false">IF(CK$2&lt;=$A66,IF(CK$3&gt;=$A66,(CK$4),0),0)*($A67-$A66)/10000*$BY66</f>
        <v>0</v>
      </c>
      <c r="CL66" s="175" t="n">
        <f aca="false">IF(CL$2&lt;=$A66,IF(CL$3&gt;=$A66,(CL$4),0),0)*($A67-$A66)/10000*$BY66</f>
        <v>0</v>
      </c>
      <c r="CM66" s="175" t="n">
        <f aca="false">IF(CM$2&lt;=$A66,IF(CM$3&gt;=$A66,(CM$4),0),0)*($A67-$A66)/10000*$BY66</f>
        <v>0</v>
      </c>
      <c r="CN66" s="175" t="n">
        <f aca="false">SUM(CE66:CM66)</f>
        <v>0</v>
      </c>
      <c r="CO66" s="0"/>
      <c r="CP66" s="91" t="n">
        <f aca="false">$A66</f>
        <v>38504</v>
      </c>
      <c r="CQ66" s="175" t="n">
        <f aca="false">IF(CQ$2&lt;=$A66,IF(CQ$3&gt;=$A66,(CQ$4),0),0)*($A67-$A66)/10000*$BY66</f>
        <v>0</v>
      </c>
      <c r="CR66" s="175" t="n">
        <f aca="false">IF(CR$2&lt;=$A66,IF(CR$3&gt;=$A66,(CR$4),0),0)*($A67-$A66)/10000*$BY66</f>
        <v>0</v>
      </c>
      <c r="CS66" s="175" t="n">
        <f aca="false">IF(CS$2&lt;=$A66,IF(CS$3&gt;=$A66,(CS$4),0),0)*($A67-$A66)/10000*$BY66</f>
        <v>0</v>
      </c>
      <c r="CT66" s="175" t="n">
        <f aca="false">IF(CT$2&lt;=$A66,IF(CT$3&gt;=$A66,(CT$4),0),0)*($A67-$A66)/10000*$BY66</f>
        <v>0</v>
      </c>
      <c r="CU66" s="175" t="n">
        <f aca="false">IF(CU$2&lt;=$A66,IF(CU$3&gt;=$A66,(CU$4),0),0)*($A67-$A66)/10000*$BY66</f>
        <v>0</v>
      </c>
      <c r="CV66" s="175" t="n">
        <f aca="false">IF(CV$2&lt;=$A66,IF(CV$3&gt;=$A66,(CV$4),0),0)*($A67-$A66)/10000*$BY66</f>
        <v>0</v>
      </c>
      <c r="CW66" s="175" t="n">
        <f aca="false">IF(CW$2&lt;=$A66,IF(CW$3&gt;=$A66,(CW$4),0),0)*($A67-$A66)/10000*$BY66</f>
        <v>0</v>
      </c>
      <c r="CX66" s="175" t="n">
        <f aca="false">IF(CX$2&lt;=$A66,IF(CX$3&gt;=$A66,(CX$4),0),0)*($A67-$A66)/10000*$BY66</f>
        <v>0</v>
      </c>
      <c r="CY66" s="175" t="n">
        <f aca="false">SUM(CQ66:CX66)</f>
        <v>0</v>
      </c>
      <c r="DA66" s="91" t="n">
        <f aca="false">$A66</f>
        <v>38504</v>
      </c>
      <c r="DB66" s="175" t="n">
        <f aca="false">IF(DB$2&lt;=$A66,IF(DB$3&gt;=$A66,(DB$4),0),0)*($A67-$A66)/10000*$BY66</f>
        <v>0</v>
      </c>
      <c r="DC66" s="175" t="n">
        <f aca="false">IF(DC$2&lt;=$A66,IF(DC$3&gt;=$A66,(DC$4),0),0)*($A67-$A66)/10000*$BY66</f>
        <v>0</v>
      </c>
      <c r="DD66" s="175" t="n">
        <f aca="false">SUM(DB66:DC66)</f>
        <v>0</v>
      </c>
      <c r="DE66" s="0"/>
      <c r="DF66" s="91" t="n">
        <f aca="false">$A66</f>
        <v>38504</v>
      </c>
      <c r="DG66" s="175" t="n">
        <f aca="false">IF(DG$2&lt;=$A66,IF(DG$3&gt;=$A66,(DG$4),0),0)*($A67-$A66)/10000*$BY66</f>
        <v>0</v>
      </c>
      <c r="DH66" s="175" t="n">
        <f aca="false">IF(DH$2&lt;=$A66,IF(DH$3&gt;=$A66,(DH$4),0),0)*($A67-$A66)/10000*$BY66</f>
        <v>0</v>
      </c>
      <c r="DI66" s="175" t="n">
        <f aca="false">SUM(DG66:DH66)</f>
        <v>0</v>
      </c>
      <c r="DK66" s="91" t="n">
        <f aca="false">$A66</f>
        <v>38504</v>
      </c>
      <c r="DL66" s="175" t="n">
        <f aca="false">IF(DL$2&lt;=$A66,IF(DL$3&gt;=$A66,(DL$4),0),0)*($A67-$A66)/10000*$BY66</f>
        <v>0</v>
      </c>
      <c r="DM66" s="175" t="n">
        <f aca="false">IF(DM$2&lt;=$A66,IF(DM$3&gt;=$A66,(DM$4),0),0)*($A67-$A66)/10000*$BY66</f>
        <v>0</v>
      </c>
      <c r="DN66" s="175" t="n">
        <f aca="false">SUM(DL66:DM66)</f>
        <v>0</v>
      </c>
      <c r="DO66" s="0"/>
      <c r="DP66" s="91" t="n">
        <f aca="false">$A66</f>
        <v>38504</v>
      </c>
      <c r="DQ66" s="175" t="n">
        <f aca="false">IF(DQ$2&lt;=$A66,IF(DQ$3&gt;=$A66,(DQ$4),0),0)*($A67-$A66)/10000*$BY66</f>
        <v>0</v>
      </c>
      <c r="DR66" s="175" t="n">
        <f aca="false">IF(DR$2&lt;=$A66,IF(DR$3&gt;=$A66,(DR$4),0),0)*($A67-$A66)/10000*$BY66</f>
        <v>0</v>
      </c>
      <c r="DS66" s="175" t="n">
        <f aca="false">SUM(DQ66:DR66)</f>
        <v>0</v>
      </c>
      <c r="DT66" s="175"/>
      <c r="DU66" s="91" t="n">
        <f aca="false">$A66</f>
        <v>38504</v>
      </c>
      <c r="DV66" s="175" t="n">
        <f aca="false">IF(DV$2&lt;=$A66,IF(DV$3&gt;=$A66,(DV$4),0),0)*($A67-$A66)/10000*$BY66</f>
        <v>0</v>
      </c>
      <c r="DW66" s="175" t="n">
        <f aca="false">IF(DW$2&lt;=$A66,IF(DW$3&gt;=$A66,(DW$4),0),0)*($A67-$A66)/10000*$BY66</f>
        <v>0</v>
      </c>
      <c r="DX66" s="175" t="n">
        <f aca="false">SUM(DV66:DW66)</f>
        <v>0</v>
      </c>
      <c r="DY66" s="175"/>
      <c r="DZ66" s="91" t="n">
        <f aca="false">$A66</f>
        <v>38504</v>
      </c>
      <c r="EA66" s="175" t="n">
        <f aca="false">IF(EA$2&lt;=$A66,IF(EA$3&gt;=$A66,(EA$4),0),0)*($A67-$A66)/10000*$BY66</f>
        <v>0</v>
      </c>
      <c r="EB66" s="175" t="n">
        <f aca="false">IF(EB$2&lt;=$A66,IF(EB$3&gt;=$A66,(EB$4),0),0)*($A67-$A66)/10000*$BY66</f>
        <v>0</v>
      </c>
      <c r="EC66" s="175" t="n">
        <f aca="false">IF(EC$2&lt;=$A66,IF(EC$3&gt;=$A66,(EC$4),0),0)*($A67-$A66)/10000*$BY66</f>
        <v>0</v>
      </c>
      <c r="ED66" s="175" t="n">
        <f aca="false">IF(ED$2&lt;=$A66,IF(ED$3&gt;=$A66,(ED$4),0),0)*($A67-$A66)/10000*$BY66</f>
        <v>0</v>
      </c>
      <c r="EE66" s="175" t="n">
        <f aca="false">SUM(EA66:ED66)</f>
        <v>0</v>
      </c>
      <c r="EF66" s="0"/>
      <c r="EG66" s="91" t="n">
        <f aca="false">$A66</f>
        <v>38504</v>
      </c>
      <c r="EH66" s="175" t="n">
        <f aca="false">IF(EH$2&lt;=$A66,IF(EH$3&gt;=$A66,(EH$4),0),0)*($A67-$A66)/10000*$BY66</f>
        <v>0</v>
      </c>
      <c r="EI66" s="175" t="n">
        <f aca="false">IF(EI$2&lt;=$A66,IF(EI$3&gt;=$A66,(EI$4),0),0)*($A67-$A66)/10000*$BY66</f>
        <v>0</v>
      </c>
      <c r="EJ66" s="175" t="n">
        <f aca="false">SUM(EH66:EI66)</f>
        <v>0</v>
      </c>
      <c r="EK66" s="0"/>
      <c r="EL66" s="91" t="n">
        <f aca="false">$A66</f>
        <v>38504</v>
      </c>
      <c r="EM66" s="175" t="n">
        <f aca="false">IF(EM$2&lt;=$A66,IF(EM$3&gt;=$A66,(EM$4),0),0)*($A67-$A66)/10000*$BY66</f>
        <v>0</v>
      </c>
      <c r="EN66" s="175" t="n">
        <f aca="false">IF(EN$2&lt;=$A66,IF(EN$3&gt;=$A66,(EN$4),0),0)*($A67-$A66)/10000*$BY66</f>
        <v>0</v>
      </c>
      <c r="EO66" s="175" t="n">
        <f aca="false">SUM(EM66:EN66)</f>
        <v>0</v>
      </c>
      <c r="EP66" s="175"/>
      <c r="EQ66" s="91" t="n">
        <f aca="false">$A66</f>
        <v>38504</v>
      </c>
      <c r="ER66" s="175" t="n">
        <f aca="false">IF(ER$2&lt;=$A66,IF(ER$3&gt;=$A66,(ER$4),0),0)*($A67-$A66)/10000*$BY66</f>
        <v>0</v>
      </c>
      <c r="ES66" s="175" t="n">
        <f aca="false">IF(ES$2&lt;=$A66,IF(ES$3&gt;=$A66,(ES$4),0),0)*($A67-$A66)/10000*$BY66</f>
        <v>0</v>
      </c>
      <c r="ET66" s="175" t="n">
        <f aca="false">IF(ET$2&lt;=$A66,IF(ET$3&gt;=$A66,(ET$4),0),0)*($A67-$A66)/10000*$BY66</f>
        <v>0</v>
      </c>
      <c r="EU66" s="175" t="n">
        <f aca="false">SUM(ER66:ET66)</f>
        <v>0</v>
      </c>
      <c r="EV66" s="0"/>
      <c r="EW66" s="91" t="n">
        <f aca="false">$A66</f>
        <v>38504</v>
      </c>
      <c r="EX66" s="175" t="n">
        <f aca="false">IF(EX$2&lt;=$A66,IF(EX$3&gt;=$A66,(EX$4),0),0)*($A67-$A66)/10000*$BY66</f>
        <v>0</v>
      </c>
      <c r="EY66" s="175" t="n">
        <f aca="false">IF(EY$2&lt;=$A66,IF(EY$3&gt;=$A66,(EY$4),0),0)*($A67-$A66)/10000*$BY66</f>
        <v>0</v>
      </c>
      <c r="EZ66" s="175" t="n">
        <f aca="false">IF(EZ$2&lt;=$A66,IF(EZ$3&gt;=$A66,(EZ$4),0),0)*($A67-$A66)/10000*$BY66</f>
        <v>0</v>
      </c>
      <c r="FA66" s="175" t="n">
        <f aca="false">SUM(EX66:EZ66)</f>
        <v>0</v>
      </c>
      <c r="FB66" s="0"/>
      <c r="FC66" s="91" t="n">
        <f aca="false">$A66</f>
        <v>38504</v>
      </c>
      <c r="FD66" s="175" t="n">
        <f aca="false">IF(FD$2&lt;=$A66,IF(FD$3&gt;=$A66,(FD$4),0),0)*($A67-$A66)/10000*$BY66</f>
        <v>0</v>
      </c>
      <c r="FE66" s="175" t="n">
        <f aca="false">IF(FE$2&lt;=$A66,IF(FE$3&gt;=$A66,(FE$4),0),0)*($A67-$A66)/10000*$BY66</f>
        <v>0</v>
      </c>
      <c r="FF66" s="175" t="n">
        <f aca="false">SUM(FD66:FE66)</f>
        <v>0</v>
      </c>
      <c r="FH66" s="91" t="n">
        <f aca="false">$A66</f>
        <v>38504</v>
      </c>
      <c r="FI66" s="175" t="n">
        <f aca="false">IF(FI$2&lt;=$A66,IF(FI$3&gt;=$A66,(FI$4),0),0)*($A67-$A66)/10000*$BY66</f>
        <v>0</v>
      </c>
      <c r="FJ66" s="175" t="n">
        <f aca="false">IF(FJ$2&lt;=$A66,IF(FJ$3&gt;=$A66,(FJ$4),0),0)*($A67-$A66)/10000*$BY66</f>
        <v>0</v>
      </c>
      <c r="FK66" s="175" t="n">
        <f aca="false">SUM(FI66:FJ66)</f>
        <v>0</v>
      </c>
      <c r="FL66" s="0"/>
      <c r="FM66" s="91" t="n">
        <f aca="false">$A66</f>
        <v>38504</v>
      </c>
      <c r="FN66" s="175" t="n">
        <f aca="false">IF(FN$2&lt;=$A66,IF(FN$3&gt;=$A66,(FN$4),0),0)*($A67-$A66)/10000*$BY66</f>
        <v>0</v>
      </c>
      <c r="FO66" s="175" t="n">
        <f aca="false">IF(FO$2&lt;=$A66,IF(FO$3&gt;=$A66,(FO$4),0),0)*($A67-$A66)/10000*$BY66</f>
        <v>0</v>
      </c>
      <c r="FP66" s="175" t="n">
        <f aca="false">SUM(FN66:FO66)</f>
        <v>0</v>
      </c>
      <c r="FQ66" s="0"/>
      <c r="FR66" s="91" t="n">
        <f aca="false">$A66</f>
        <v>38504</v>
      </c>
      <c r="FS66" s="175" t="n">
        <f aca="false">IF(FS$2&lt;=$A66,IF(FS$3&gt;=$A66,(FS$4),0),0)*($A67-$A66)/10000*$BY66</f>
        <v>0</v>
      </c>
      <c r="FT66" s="175" t="n">
        <f aca="false">IF(FT$2&lt;=$A66,IF(FT$3&gt;=$A66,(FT$4),0),0)*($A67-$A66)/10000*$BY66</f>
        <v>0</v>
      </c>
      <c r="FU66" s="175" t="n">
        <f aca="false">SUM(FS66:FT66)</f>
        <v>0</v>
      </c>
      <c r="FV66" s="0"/>
      <c r="FW66" s="91" t="n">
        <f aca="false">$A66</f>
        <v>38504</v>
      </c>
      <c r="FX66" s="175" t="n">
        <f aca="false">IF(FX$2&lt;=$A66,IF(FX$3&gt;=$A66,(FX$4),0),0)*($A67-$A66)/10000*$BY66</f>
        <v>0</v>
      </c>
      <c r="FY66" s="175" t="n">
        <f aca="false">IF(FY$2&lt;=$A66,IF(FY$3&gt;=$A66,(FY$4),0),0)*($A67-$A66)/10000*$BY66</f>
        <v>0</v>
      </c>
      <c r="FZ66" s="175" t="n">
        <f aca="false">SUM(FX66:FY66)</f>
        <v>0</v>
      </c>
      <c r="GB66" s="91" t="n">
        <f aca="false">$A66</f>
        <v>38504</v>
      </c>
      <c r="GC66" s="175" t="n">
        <f aca="false">IF(GC$2&lt;=$A66,IF(GC$3&gt;=$A66,(GC$4),0),0)*($A67-$A66)/10000*$BY66</f>
        <v>0</v>
      </c>
      <c r="GD66" s="175" t="n">
        <f aca="false">IF(GD$2&lt;=$A66,IF(GD$3&gt;=$A66,(GD$4),0),0)*($A67-$A66)/10000*$BY66</f>
        <v>0</v>
      </c>
      <c r="GE66" s="175" t="n">
        <f aca="false">SUM(GC66:GD66)</f>
        <v>0</v>
      </c>
      <c r="GG66" s="208"/>
      <c r="GH66" s="209"/>
      <c r="GI66" s="210"/>
      <c r="GK66" s="0"/>
    </row>
    <row r="67" customFormat="false" ht="15" hidden="false" customHeight="true" outlineLevel="0" collapsed="false">
      <c r="A67" s="176" t="n">
        <v>38534</v>
      </c>
      <c r="B67" s="177" t="n">
        <f aca="false">p1!F76</f>
        <v>0</v>
      </c>
      <c r="C67" s="178" t="n">
        <f aca="false">+p1!C76</f>
        <v>0</v>
      </c>
      <c r="D67" s="179" t="n">
        <f aca="false">+p1!G76</f>
        <v>0</v>
      </c>
      <c r="E67" s="177" t="n">
        <f aca="false">p1!L76+DX67</f>
        <v>0</v>
      </c>
      <c r="F67" s="178" t="n">
        <f aca="false">p1!E76+CN67</f>
        <v>0</v>
      </c>
      <c r="G67" s="178" t="n">
        <f aca="false">p1!I76+p1!K76+CY67</f>
        <v>0</v>
      </c>
      <c r="H67" s="178" t="n">
        <f aca="false">p1!D76+DN67</f>
        <v>0</v>
      </c>
      <c r="I67" s="178" t="n">
        <f aca="false">p1!J76+p1!AH76+DD67</f>
        <v>7.03</v>
      </c>
      <c r="J67" s="178" t="n">
        <f aca="false">p1!N76+DG67</f>
        <v>10.78</v>
      </c>
      <c r="K67" s="178" t="n">
        <f aca="false">p1!M76+p1!H76+DS67</f>
        <v>0</v>
      </c>
      <c r="L67" s="180" t="n">
        <f aca="false">SUM(E67:K67)</f>
        <v>17.81</v>
      </c>
      <c r="M67" s="32"/>
      <c r="N67" s="177" t="n">
        <f aca="false">p1!P76+EJ67</f>
        <v>0</v>
      </c>
      <c r="O67" s="178" t="n">
        <f aca="false">p1!O76+EE67</f>
        <v>0</v>
      </c>
      <c r="P67" s="178" t="n">
        <f aca="false">p1!Q76+EO67</f>
        <v>0</v>
      </c>
      <c r="Q67" s="178"/>
      <c r="R67" s="178"/>
      <c r="S67" s="178" t="n">
        <f aca="false">p1!Z76+EU67</f>
        <v>0</v>
      </c>
      <c r="T67" s="178" t="n">
        <f aca="false">p1!AC76+FA67</f>
        <v>0</v>
      </c>
      <c r="U67" s="178"/>
      <c r="V67" s="178" t="n">
        <f aca="false">p1!X76+FF67</f>
        <v>0</v>
      </c>
      <c r="W67" s="178"/>
      <c r="X67" s="178"/>
      <c r="Y67" s="178"/>
      <c r="Z67" s="178"/>
      <c r="AA67" s="178"/>
      <c r="AB67" s="178"/>
      <c r="AC67" s="178"/>
      <c r="AD67" s="179"/>
      <c r="AE67" s="210" t="n">
        <f aca="false">SUM(N67:AD67)</f>
        <v>0</v>
      </c>
      <c r="AF67" s="32"/>
      <c r="AG67" s="180"/>
      <c r="AH67" s="18"/>
      <c r="AI67" s="180" t="n">
        <f aca="false">p1!AB76+BQ67</f>
        <v>0</v>
      </c>
      <c r="AJ67" s="32"/>
      <c r="AK67" s="182" t="n">
        <v>38534</v>
      </c>
      <c r="AL67" s="143"/>
      <c r="AM67" s="167" t="n">
        <f aca="false">+B67+C67+D67</f>
        <v>0</v>
      </c>
      <c r="AN67" s="183" t="n">
        <f aca="false">SUM(AM64:AM70)</f>
        <v>0</v>
      </c>
      <c r="AO67" s="167" t="n">
        <f aca="false">E67+F67+O67</f>
        <v>0</v>
      </c>
      <c r="AP67" s="183" t="n">
        <f aca="false">SUM(AO64:AO70)</f>
        <v>0</v>
      </c>
      <c r="AQ67" s="184" t="n">
        <f aca="false">+G67+H67+N67</f>
        <v>0</v>
      </c>
      <c r="AR67" s="183" t="n">
        <f aca="false">SUM(AQ64:AQ70)</f>
        <v>0</v>
      </c>
      <c r="AS67" s="185" t="n">
        <f aca="false">+I67+J67</f>
        <v>17.81</v>
      </c>
      <c r="AT67" s="183" t="n">
        <f aca="false">SUM(AS64:AS70)</f>
        <v>122.93</v>
      </c>
      <c r="AU67" s="167" t="n">
        <f aca="false">K67+P67</f>
        <v>0</v>
      </c>
      <c r="AV67" s="183" t="n">
        <f aca="false">SUM(AU64:AU70)</f>
        <v>0</v>
      </c>
      <c r="AW67" s="167" t="n">
        <f aca="false">AO67+AQ67+AS67+AU67</f>
        <v>17.81</v>
      </c>
      <c r="AX67" s="183" t="n">
        <f aca="false">SUM(AW64:AW70)</f>
        <v>122.93</v>
      </c>
      <c r="AY67" s="0"/>
      <c r="AZ67" s="149"/>
      <c r="BA67" s="169" t="n">
        <f aca="false">Q67+R67+S67</f>
        <v>0</v>
      </c>
      <c r="BB67" s="151"/>
      <c r="BC67" s="169" t="n">
        <f aca="false">T67+U67</f>
        <v>0</v>
      </c>
      <c r="BD67" s="229"/>
      <c r="BE67" s="228" t="n">
        <f aca="false">SUM(V67:Y67)</f>
        <v>0</v>
      </c>
      <c r="BF67" s="187"/>
      <c r="BG67" s="169" t="n">
        <f aca="false">SUM(AB67:AD67)</f>
        <v>0</v>
      </c>
      <c r="BH67" s="188"/>
      <c r="BI67" s="154"/>
      <c r="BJ67" s="56"/>
      <c r="BK67" s="171" t="n">
        <f aca="false">+AE67+L67</f>
        <v>17.81</v>
      </c>
      <c r="BL67" s="220" t="n">
        <f aca="false">SUM(BK64:BK70)</f>
        <v>122.93</v>
      </c>
      <c r="BM67" s="32"/>
      <c r="BN67" s="32"/>
      <c r="BO67" s="32"/>
      <c r="BP67" s="172" t="n">
        <f aca="false">$A67</f>
        <v>38534</v>
      </c>
      <c r="BQ67" s="173"/>
      <c r="BR67" s="173"/>
      <c r="BS67" s="173"/>
      <c r="BT67" s="173"/>
      <c r="BU67" s="173"/>
      <c r="BV67" s="173"/>
      <c r="BW67" s="173"/>
      <c r="BY67" s="81" t="n">
        <f aca="false">m1!BK69</f>
        <v>0.694069353169419</v>
      </c>
      <c r="BZ67" s="174" t="n">
        <f aca="false">CN67+CY67+EU67+FF67+FA67+DD67+DN67+DS67+FP67+FU67+EE67+EJ67+EO67</f>
        <v>0</v>
      </c>
      <c r="CA67" s="175"/>
      <c r="CB67" s="175" t="n">
        <f aca="false">IF(CB$2&lt;=$A67,IF(CB$3&gt;=$A67,(CB$4),0),0)*($A68-$A67)/10000*$BY67</f>
        <v>0</v>
      </c>
      <c r="CC67" s="0"/>
      <c r="CD67" s="91" t="n">
        <f aca="false">$A67</f>
        <v>38534</v>
      </c>
      <c r="CE67" s="175" t="n">
        <f aca="false">IF(CE$2&lt;=$A67,IF(CE$3&gt;=$A67,(CE$4),0),0)*($A68-$A67)/10000*$BY67</f>
        <v>0</v>
      </c>
      <c r="CF67" s="175" t="n">
        <f aca="false">IF(CF$2&lt;=$A67,IF(CF$3&gt;=$A67,(CF$4),0),0)*($A68-$A67)/10000*$BY67</f>
        <v>0</v>
      </c>
      <c r="CG67" s="175" t="n">
        <f aca="false">IF(CG$2&lt;=$A67,IF(CG$3&gt;=$A67,(CG$4),0),0)*($A68-$A67)/10000*$BY67</f>
        <v>0</v>
      </c>
      <c r="CH67" s="175" t="n">
        <f aca="false">IF(CH$2&lt;=$A67,IF(CH$3&gt;=$A67,(CH$4),0),0)*($A68-$A67)/10000*$BY67</f>
        <v>0</v>
      </c>
      <c r="CI67" s="175" t="n">
        <f aca="false">IF(CI$2&lt;=$A67,IF(CI$3&gt;=$A67,(CI$4),0),0)*($A68-$A67)/10000*$BY67</f>
        <v>0</v>
      </c>
      <c r="CJ67" s="175" t="n">
        <f aca="false">IF(CJ$2&lt;=$A67,IF(CJ$3&gt;=$A67,(CJ$4),0),0)*($A68-$A67)/10000*$BY67</f>
        <v>0</v>
      </c>
      <c r="CK67" s="175" t="n">
        <f aca="false">IF(CK$2&lt;=$A67,IF(CK$3&gt;=$A67,(CK$4),0),0)*($A68-$A67)/10000*$BY67</f>
        <v>0</v>
      </c>
      <c r="CL67" s="175" t="n">
        <f aca="false">IF(CL$2&lt;=$A67,IF(CL$3&gt;=$A67,(CL$4),0),0)*($A68-$A67)/10000*$BY67</f>
        <v>0</v>
      </c>
      <c r="CM67" s="175" t="n">
        <f aca="false">IF(CM$2&lt;=$A67,IF(CM$3&gt;=$A67,(CM$4),0),0)*($A68-$A67)/10000*$BY67</f>
        <v>0</v>
      </c>
      <c r="CN67" s="175" t="n">
        <f aca="false">SUM(CE67:CM67)</f>
        <v>0</v>
      </c>
      <c r="CO67" s="0"/>
      <c r="CP67" s="91" t="n">
        <f aca="false">$A67</f>
        <v>38534</v>
      </c>
      <c r="CQ67" s="175" t="n">
        <f aca="false">IF(CQ$2&lt;=$A67,IF(CQ$3&gt;=$A67,(CQ$4),0),0)*($A68-$A67)/10000*$BY67</f>
        <v>0</v>
      </c>
      <c r="CR67" s="175" t="n">
        <f aca="false">IF(CR$2&lt;=$A67,IF(CR$3&gt;=$A67,(CR$4),0),0)*($A68-$A67)/10000*$BY67</f>
        <v>0</v>
      </c>
      <c r="CS67" s="175" t="n">
        <f aca="false">IF(CS$2&lt;=$A67,IF(CS$3&gt;=$A67,(CS$4),0),0)*($A68-$A67)/10000*$BY67</f>
        <v>0</v>
      </c>
      <c r="CT67" s="175" t="n">
        <f aca="false">IF(CT$2&lt;=$A67,IF(CT$3&gt;=$A67,(CT$4),0),0)*($A68-$A67)/10000*$BY67</f>
        <v>0</v>
      </c>
      <c r="CU67" s="175" t="n">
        <f aca="false">IF(CU$2&lt;=$A67,IF(CU$3&gt;=$A67,(CU$4),0),0)*($A68-$A67)/10000*$BY67</f>
        <v>0</v>
      </c>
      <c r="CV67" s="175" t="n">
        <f aca="false">IF(CV$2&lt;=$A67,IF(CV$3&gt;=$A67,(CV$4),0),0)*($A68-$A67)/10000*$BY67</f>
        <v>0</v>
      </c>
      <c r="CW67" s="175" t="n">
        <f aca="false">IF(CW$2&lt;=$A67,IF(CW$3&gt;=$A67,(CW$4),0),0)*($A68-$A67)/10000*$BY67</f>
        <v>0</v>
      </c>
      <c r="CX67" s="175" t="n">
        <f aca="false">IF(CX$2&lt;=$A67,IF(CX$3&gt;=$A67,(CX$4),0),0)*($A68-$A67)/10000*$BY67</f>
        <v>0</v>
      </c>
      <c r="CY67" s="175" t="n">
        <f aca="false">SUM(CQ67:CX67)</f>
        <v>0</v>
      </c>
      <c r="DA67" s="91" t="n">
        <f aca="false">$A67</f>
        <v>38534</v>
      </c>
      <c r="DB67" s="175" t="n">
        <f aca="false">IF(DB$2&lt;=$A67,IF(DB$3&gt;=$A67,(DB$4),0),0)*($A68-$A67)/10000*$BY67</f>
        <v>0</v>
      </c>
      <c r="DC67" s="175" t="n">
        <f aca="false">IF(DC$2&lt;=$A67,IF(DC$3&gt;=$A67,(DC$4),0),0)*($A68-$A67)/10000*$BY67</f>
        <v>0</v>
      </c>
      <c r="DD67" s="175" t="n">
        <f aca="false">SUM(DB67:DC67)</f>
        <v>0</v>
      </c>
      <c r="DE67" s="0"/>
      <c r="DF67" s="91" t="n">
        <f aca="false">$A67</f>
        <v>38534</v>
      </c>
      <c r="DG67" s="175" t="n">
        <f aca="false">IF(DG$2&lt;=$A67,IF(DG$3&gt;=$A67,(DG$4),0),0)*($A68-$A67)/10000*$BY67</f>
        <v>0</v>
      </c>
      <c r="DH67" s="175" t="n">
        <f aca="false">IF(DH$2&lt;=$A67,IF(DH$3&gt;=$A67,(DH$4),0),0)*($A68-$A67)/10000*$BY67</f>
        <v>0</v>
      </c>
      <c r="DI67" s="175" t="n">
        <f aca="false">SUM(DG67:DH67)</f>
        <v>0</v>
      </c>
      <c r="DK67" s="91" t="n">
        <f aca="false">$A67</f>
        <v>38534</v>
      </c>
      <c r="DL67" s="175" t="n">
        <f aca="false">IF(DL$2&lt;=$A67,IF(DL$3&gt;=$A67,(DL$4),0),0)*($A68-$A67)/10000*$BY67</f>
        <v>0</v>
      </c>
      <c r="DM67" s="175" t="n">
        <f aca="false">IF(DM$2&lt;=$A67,IF(DM$3&gt;=$A67,(DM$4),0),0)*($A68-$A67)/10000*$BY67</f>
        <v>0</v>
      </c>
      <c r="DN67" s="175" t="n">
        <f aca="false">SUM(DL67:DM67)</f>
        <v>0</v>
      </c>
      <c r="DO67" s="0"/>
      <c r="DP67" s="91" t="n">
        <f aca="false">$A67</f>
        <v>38534</v>
      </c>
      <c r="DQ67" s="175" t="n">
        <f aca="false">IF(DQ$2&lt;=$A67,IF(DQ$3&gt;=$A67,(DQ$4),0),0)*($A68-$A67)/10000*$BY67</f>
        <v>0</v>
      </c>
      <c r="DR67" s="175" t="n">
        <f aca="false">IF(DR$2&lt;=$A67,IF(DR$3&gt;=$A67,(DR$4),0),0)*($A68-$A67)/10000*$BY67</f>
        <v>0</v>
      </c>
      <c r="DS67" s="175" t="n">
        <f aca="false">SUM(DQ67:DR67)</f>
        <v>0</v>
      </c>
      <c r="DT67" s="175"/>
      <c r="DU67" s="91" t="n">
        <f aca="false">$A67</f>
        <v>38534</v>
      </c>
      <c r="DV67" s="175" t="n">
        <f aca="false">IF(DV$2&lt;=$A67,IF(DV$3&gt;=$A67,(DV$4),0),0)*($A68-$A67)/10000*$BY67</f>
        <v>0</v>
      </c>
      <c r="DW67" s="175" t="n">
        <f aca="false">IF(DW$2&lt;=$A67,IF(DW$3&gt;=$A67,(DW$4),0),0)*($A68-$A67)/10000*$BY67</f>
        <v>0</v>
      </c>
      <c r="DX67" s="175" t="n">
        <f aca="false">SUM(DV67:DW67)</f>
        <v>0</v>
      </c>
      <c r="DY67" s="175"/>
      <c r="DZ67" s="91" t="n">
        <f aca="false">$A67</f>
        <v>38534</v>
      </c>
      <c r="EA67" s="175" t="n">
        <f aca="false">IF(EA$2&lt;=$A67,IF(EA$3&gt;=$A67,(EA$4),0),0)*($A68-$A67)/10000*$BY67</f>
        <v>0</v>
      </c>
      <c r="EB67" s="175" t="n">
        <f aca="false">IF(EB$2&lt;=$A67,IF(EB$3&gt;=$A67,(EB$4),0),0)*($A68-$A67)/10000*$BY67</f>
        <v>0</v>
      </c>
      <c r="EC67" s="175" t="n">
        <f aca="false">IF(EC$2&lt;=$A67,IF(EC$3&gt;=$A67,(EC$4),0),0)*($A68-$A67)/10000*$BY67</f>
        <v>0</v>
      </c>
      <c r="ED67" s="175" t="n">
        <f aca="false">IF(ED$2&lt;=$A67,IF(ED$3&gt;=$A67,(ED$4),0),0)*($A68-$A67)/10000*$BY67</f>
        <v>0</v>
      </c>
      <c r="EE67" s="175" t="n">
        <f aca="false">SUM(EA67:ED67)</f>
        <v>0</v>
      </c>
      <c r="EF67" s="0"/>
      <c r="EG67" s="91" t="n">
        <f aca="false">$A67</f>
        <v>38534</v>
      </c>
      <c r="EH67" s="175" t="n">
        <f aca="false">IF(EH$2&lt;=$A67,IF(EH$3&gt;=$A67,(EH$4),0),0)*($A68-$A67)/10000*$BY67</f>
        <v>0</v>
      </c>
      <c r="EI67" s="175" t="n">
        <f aca="false">IF(EI$2&lt;=$A67,IF(EI$3&gt;=$A67,(EI$4),0),0)*($A68-$A67)/10000*$BY67</f>
        <v>0</v>
      </c>
      <c r="EJ67" s="175" t="n">
        <f aca="false">SUM(EH67:EI67)</f>
        <v>0</v>
      </c>
      <c r="EK67" s="0"/>
      <c r="EL67" s="91" t="n">
        <f aca="false">$A67</f>
        <v>38534</v>
      </c>
      <c r="EM67" s="175" t="n">
        <f aca="false">IF(EM$2&lt;=$A67,IF(EM$3&gt;=$A67,(EM$4),0),0)*($A68-$A67)/10000*$BY67</f>
        <v>0</v>
      </c>
      <c r="EN67" s="175" t="n">
        <f aca="false">IF(EN$2&lt;=$A67,IF(EN$3&gt;=$A67,(EN$4),0),0)*($A68-$A67)/10000*$BY67</f>
        <v>0</v>
      </c>
      <c r="EO67" s="175" t="n">
        <f aca="false">SUM(EM67:EN67)</f>
        <v>0</v>
      </c>
      <c r="EP67" s="175"/>
      <c r="EQ67" s="91" t="n">
        <f aca="false">$A67</f>
        <v>38534</v>
      </c>
      <c r="ER67" s="175" t="n">
        <f aca="false">IF(ER$2&lt;=$A67,IF(ER$3&gt;=$A67,(ER$4),0),0)*($A68-$A67)/10000*$BY67</f>
        <v>0</v>
      </c>
      <c r="ES67" s="175" t="n">
        <f aca="false">IF(ES$2&lt;=$A67,IF(ES$3&gt;=$A67,(ES$4),0),0)*($A68-$A67)/10000*$BY67</f>
        <v>0</v>
      </c>
      <c r="ET67" s="175" t="n">
        <f aca="false">IF(ET$2&lt;=$A67,IF(ET$3&gt;=$A67,(ET$4),0),0)*($A68-$A67)/10000*$BY67</f>
        <v>0</v>
      </c>
      <c r="EU67" s="175" t="n">
        <f aca="false">SUM(ER67:ET67)</f>
        <v>0</v>
      </c>
      <c r="EV67" s="0"/>
      <c r="EW67" s="91" t="n">
        <f aca="false">$A67</f>
        <v>38534</v>
      </c>
      <c r="EX67" s="175" t="n">
        <f aca="false">IF(EX$2&lt;=$A67,IF(EX$3&gt;=$A67,(EX$4),0),0)*($A68-$A67)/10000*$BY67</f>
        <v>0</v>
      </c>
      <c r="EY67" s="175" t="n">
        <f aca="false">IF(EY$2&lt;=$A67,IF(EY$3&gt;=$A67,(EY$4),0),0)*($A68-$A67)/10000*$BY67</f>
        <v>0</v>
      </c>
      <c r="EZ67" s="175" t="n">
        <f aca="false">IF(EZ$2&lt;=$A67,IF(EZ$3&gt;=$A67,(EZ$4),0),0)*($A68-$A67)/10000*$BY67</f>
        <v>0</v>
      </c>
      <c r="FA67" s="175" t="n">
        <f aca="false">SUM(EX67:EZ67)</f>
        <v>0</v>
      </c>
      <c r="FB67" s="0"/>
      <c r="FC67" s="91" t="n">
        <f aca="false">$A67</f>
        <v>38534</v>
      </c>
      <c r="FD67" s="175" t="n">
        <f aca="false">IF(FD$2&lt;=$A67,IF(FD$3&gt;=$A67,(FD$4),0),0)*($A68-$A67)/10000*$BY67</f>
        <v>0</v>
      </c>
      <c r="FE67" s="175" t="n">
        <f aca="false">IF(FE$2&lt;=$A67,IF(FE$3&gt;=$A67,(FE$4),0),0)*($A68-$A67)/10000*$BY67</f>
        <v>0</v>
      </c>
      <c r="FF67" s="175" t="n">
        <f aca="false">SUM(FD67:FE67)</f>
        <v>0</v>
      </c>
      <c r="FH67" s="91" t="n">
        <f aca="false">$A67</f>
        <v>38534</v>
      </c>
      <c r="FI67" s="175" t="n">
        <f aca="false">IF(FI$2&lt;=$A67,IF(FI$3&gt;=$A67,(FI$4),0),0)*($A68-$A67)/10000*$BY67</f>
        <v>0</v>
      </c>
      <c r="FJ67" s="175" t="n">
        <f aca="false">IF(FJ$2&lt;=$A67,IF(FJ$3&gt;=$A67,(FJ$4),0),0)*($A68-$A67)/10000*$BY67</f>
        <v>0</v>
      </c>
      <c r="FK67" s="175" t="n">
        <f aca="false">SUM(FI67:FJ67)</f>
        <v>0</v>
      </c>
      <c r="FL67" s="0"/>
      <c r="FM67" s="91" t="n">
        <f aca="false">$A67</f>
        <v>38534</v>
      </c>
      <c r="FN67" s="175" t="n">
        <f aca="false">IF(FN$2&lt;=$A67,IF(FN$3&gt;=$A67,(FN$4),0),0)*($A68-$A67)/10000*$BY67</f>
        <v>0</v>
      </c>
      <c r="FO67" s="175" t="n">
        <f aca="false">IF(FO$2&lt;=$A67,IF(FO$3&gt;=$A67,(FO$4),0),0)*($A68-$A67)/10000*$BY67</f>
        <v>0</v>
      </c>
      <c r="FP67" s="175" t="n">
        <f aca="false">SUM(FN67:FO67)</f>
        <v>0</v>
      </c>
      <c r="FQ67" s="0"/>
      <c r="FR67" s="91" t="n">
        <f aca="false">$A67</f>
        <v>38534</v>
      </c>
      <c r="FS67" s="175" t="n">
        <f aca="false">IF(FS$2&lt;=$A67,IF(FS$3&gt;=$A67,(FS$4),0),0)*($A68-$A67)/10000*$BY67</f>
        <v>0</v>
      </c>
      <c r="FT67" s="175" t="n">
        <f aca="false">IF(FT$2&lt;=$A67,IF(FT$3&gt;=$A67,(FT$4),0),0)*($A68-$A67)/10000*$BY67</f>
        <v>0</v>
      </c>
      <c r="FU67" s="175" t="n">
        <f aca="false">SUM(FS67:FT67)</f>
        <v>0</v>
      </c>
      <c r="FV67" s="0"/>
      <c r="FW67" s="91" t="n">
        <f aca="false">$A67</f>
        <v>38534</v>
      </c>
      <c r="FX67" s="175" t="n">
        <f aca="false">IF(FX$2&lt;=$A67,IF(FX$3&gt;=$A67,(FX$4),0),0)*($A68-$A67)/10000*$BY67</f>
        <v>0</v>
      </c>
      <c r="FY67" s="175" t="n">
        <f aca="false">IF(FY$2&lt;=$A67,IF(FY$3&gt;=$A67,(FY$4),0),0)*($A68-$A67)/10000*$BY67</f>
        <v>0</v>
      </c>
      <c r="FZ67" s="175" t="n">
        <f aca="false">SUM(FX67:FY67)</f>
        <v>0</v>
      </c>
      <c r="GB67" s="91" t="n">
        <f aca="false">$A67</f>
        <v>38534</v>
      </c>
      <c r="GC67" s="175" t="n">
        <f aca="false">IF(GC$2&lt;=$A67,IF(GC$3&gt;=$A67,(GC$4),0),0)*($A68-$A67)/10000*$BY67</f>
        <v>0</v>
      </c>
      <c r="GD67" s="175" t="n">
        <f aca="false">IF(GD$2&lt;=$A67,IF(GD$3&gt;=$A67,(GD$4),0),0)*($A68-$A67)/10000*$BY67</f>
        <v>0</v>
      </c>
      <c r="GE67" s="175" t="n">
        <f aca="false">SUM(GC67:GD67)</f>
        <v>0</v>
      </c>
      <c r="GG67" s="208"/>
      <c r="GH67" s="209"/>
      <c r="GI67" s="210"/>
      <c r="GK67" s="0"/>
    </row>
    <row r="68" customFormat="false" ht="15" hidden="false" customHeight="true" outlineLevel="0" collapsed="false">
      <c r="A68" s="176" t="n">
        <v>38565</v>
      </c>
      <c r="B68" s="177" t="n">
        <f aca="false">p1!F77</f>
        <v>0</v>
      </c>
      <c r="C68" s="178" t="n">
        <f aca="false">+p1!C77</f>
        <v>0</v>
      </c>
      <c r="D68" s="179" t="n">
        <f aca="false">+p1!G77</f>
        <v>0</v>
      </c>
      <c r="E68" s="177" t="n">
        <f aca="false">p1!L77+DX68</f>
        <v>0</v>
      </c>
      <c r="F68" s="178" t="n">
        <f aca="false">p1!E77+CN68</f>
        <v>0</v>
      </c>
      <c r="G68" s="178" t="n">
        <f aca="false">p1!I77+p1!K77+CY68</f>
        <v>0</v>
      </c>
      <c r="H68" s="178" t="n">
        <f aca="false">p1!D77+DN68</f>
        <v>0</v>
      </c>
      <c r="I68" s="178" t="n">
        <f aca="false">p1!J77+p1!AH77+DD68</f>
        <v>6.99</v>
      </c>
      <c r="J68" s="178" t="n">
        <f aca="false">p1!N77+DG68</f>
        <v>10.71</v>
      </c>
      <c r="K68" s="178" t="n">
        <f aca="false">p1!M77+p1!H77+DS68</f>
        <v>0</v>
      </c>
      <c r="L68" s="180" t="n">
        <f aca="false">SUM(E68:K68)</f>
        <v>17.7</v>
      </c>
      <c r="M68" s="32"/>
      <c r="N68" s="177" t="n">
        <f aca="false">p1!P77+EJ68</f>
        <v>0</v>
      </c>
      <c r="O68" s="178" t="n">
        <f aca="false">p1!O77+EE68</f>
        <v>0</v>
      </c>
      <c r="P68" s="178" t="n">
        <f aca="false">p1!Q77+EO68</f>
        <v>0</v>
      </c>
      <c r="Q68" s="178"/>
      <c r="R68" s="178"/>
      <c r="S68" s="178" t="n">
        <f aca="false">p1!Z77+EU68</f>
        <v>0</v>
      </c>
      <c r="T68" s="178" t="n">
        <f aca="false">p1!AC77+FA68</f>
        <v>0</v>
      </c>
      <c r="U68" s="178"/>
      <c r="V68" s="178" t="n">
        <f aca="false">p1!X77+FF68</f>
        <v>0</v>
      </c>
      <c r="W68" s="178"/>
      <c r="X68" s="178"/>
      <c r="Y68" s="178"/>
      <c r="Z68" s="178"/>
      <c r="AA68" s="178"/>
      <c r="AB68" s="178"/>
      <c r="AC68" s="178"/>
      <c r="AD68" s="179"/>
      <c r="AE68" s="210" t="n">
        <f aca="false">SUM(N68:AD68)</f>
        <v>0</v>
      </c>
      <c r="AF68" s="32"/>
      <c r="AG68" s="180"/>
      <c r="AH68" s="18"/>
      <c r="AI68" s="180" t="n">
        <f aca="false">p1!AB77+BQ68</f>
        <v>0</v>
      </c>
      <c r="AJ68" s="32"/>
      <c r="AK68" s="182" t="n">
        <v>38565</v>
      </c>
      <c r="AL68" s="143"/>
      <c r="AM68" s="167" t="n">
        <f aca="false">+B68+C68+D68</f>
        <v>0</v>
      </c>
      <c r="AN68" s="148"/>
      <c r="AO68" s="167" t="n">
        <f aca="false">E68+F68+O68</f>
        <v>0</v>
      </c>
      <c r="AP68" s="148"/>
      <c r="AQ68" s="184" t="n">
        <f aca="false">+G68+H68+N68</f>
        <v>0</v>
      </c>
      <c r="AR68" s="148"/>
      <c r="AS68" s="185" t="n">
        <f aca="false">+I68+J68</f>
        <v>17.7</v>
      </c>
      <c r="AT68" s="148"/>
      <c r="AU68" s="167" t="n">
        <f aca="false">K68+P68</f>
        <v>0</v>
      </c>
      <c r="AV68" s="148"/>
      <c r="AW68" s="167" t="n">
        <f aca="false">AO68+AQ68+AS68+AU68</f>
        <v>17.7</v>
      </c>
      <c r="AX68" s="148"/>
      <c r="AY68" s="0"/>
      <c r="AZ68" s="149"/>
      <c r="BA68" s="169" t="n">
        <f aca="false">Q68+R68+S68</f>
        <v>0</v>
      </c>
      <c r="BB68" s="151"/>
      <c r="BC68" s="169" t="n">
        <f aca="false">T68+U68</f>
        <v>0</v>
      </c>
      <c r="BD68" s="152"/>
      <c r="BE68" s="228" t="n">
        <f aca="false">SUM(V68:Y68)</f>
        <v>0</v>
      </c>
      <c r="BF68" s="151"/>
      <c r="BG68" s="169" t="n">
        <f aca="false">SUM(AB68:AD68)</f>
        <v>0</v>
      </c>
      <c r="BH68" s="170"/>
      <c r="BI68" s="154"/>
      <c r="BJ68" s="56"/>
      <c r="BK68" s="171" t="n">
        <f aca="false">+AE68+L68</f>
        <v>17.7</v>
      </c>
      <c r="BL68" s="207"/>
      <c r="BM68" s="32"/>
      <c r="BN68" s="32"/>
      <c r="BO68" s="32"/>
      <c r="BP68" s="172" t="n">
        <f aca="false">$A68</f>
        <v>38565</v>
      </c>
      <c r="BQ68" s="173"/>
      <c r="BR68" s="173"/>
      <c r="BS68" s="173"/>
      <c r="BT68" s="173"/>
      <c r="BU68" s="173"/>
      <c r="BV68" s="173"/>
      <c r="BW68" s="173"/>
      <c r="BY68" s="81" t="n">
        <f aca="false">m1!BK70</f>
        <v>0.689818287147137</v>
      </c>
      <c r="BZ68" s="174" t="n">
        <f aca="false">CN68+CY68+EU68+FF68+FA68+DD68+DN68+DS68+FP68+FU68+EE68+EJ68+EO68</f>
        <v>0</v>
      </c>
      <c r="CA68" s="175"/>
      <c r="CB68" s="175" t="n">
        <f aca="false">IF(CB$2&lt;=$A68,IF(CB$3&gt;=$A68,(CB$4),0),0)*($A69-$A68)/10000*$BY68</f>
        <v>0</v>
      </c>
      <c r="CC68" s="0"/>
      <c r="CD68" s="91" t="n">
        <f aca="false">$A68</f>
        <v>38565</v>
      </c>
      <c r="CE68" s="175" t="n">
        <f aca="false">IF(CE$2&lt;=$A68,IF(CE$3&gt;=$A68,(CE$4),0),0)*($A69-$A68)/10000*$BY68</f>
        <v>0</v>
      </c>
      <c r="CF68" s="175" t="n">
        <f aca="false">IF(CF$2&lt;=$A68,IF(CF$3&gt;=$A68,(CF$4),0),0)*($A69-$A68)/10000*$BY68</f>
        <v>0</v>
      </c>
      <c r="CG68" s="175" t="n">
        <f aca="false">IF(CG$2&lt;=$A68,IF(CG$3&gt;=$A68,(CG$4),0),0)*($A69-$A68)/10000*$BY68</f>
        <v>0</v>
      </c>
      <c r="CH68" s="175" t="n">
        <f aca="false">IF(CH$2&lt;=$A68,IF(CH$3&gt;=$A68,(CH$4),0),0)*($A69-$A68)/10000*$BY68</f>
        <v>0</v>
      </c>
      <c r="CI68" s="175" t="n">
        <f aca="false">IF(CI$2&lt;=$A68,IF(CI$3&gt;=$A68,(CI$4),0),0)*($A69-$A68)/10000*$BY68</f>
        <v>0</v>
      </c>
      <c r="CJ68" s="175" t="n">
        <f aca="false">IF(CJ$2&lt;=$A68,IF(CJ$3&gt;=$A68,(CJ$4),0),0)*($A69-$A68)/10000*$BY68</f>
        <v>0</v>
      </c>
      <c r="CK68" s="175" t="n">
        <f aca="false">IF(CK$2&lt;=$A68,IF(CK$3&gt;=$A68,(CK$4),0),0)*($A69-$A68)/10000*$BY68</f>
        <v>0</v>
      </c>
      <c r="CL68" s="175" t="n">
        <f aca="false">IF(CL$2&lt;=$A68,IF(CL$3&gt;=$A68,(CL$4),0),0)*($A69-$A68)/10000*$BY68</f>
        <v>0</v>
      </c>
      <c r="CM68" s="175" t="n">
        <f aca="false">IF(CM$2&lt;=$A68,IF(CM$3&gt;=$A68,(CM$4),0),0)*($A69-$A68)/10000*$BY68</f>
        <v>0</v>
      </c>
      <c r="CN68" s="175" t="n">
        <f aca="false">SUM(CE68:CM68)</f>
        <v>0</v>
      </c>
      <c r="CO68" s="0"/>
      <c r="CP68" s="91" t="n">
        <f aca="false">$A68</f>
        <v>38565</v>
      </c>
      <c r="CQ68" s="175" t="n">
        <f aca="false">IF(CQ$2&lt;=$A68,IF(CQ$3&gt;=$A68,(CQ$4),0),0)*($A69-$A68)/10000*$BY68</f>
        <v>0</v>
      </c>
      <c r="CR68" s="175" t="n">
        <f aca="false">IF(CR$2&lt;=$A68,IF(CR$3&gt;=$A68,(CR$4),0),0)*($A69-$A68)/10000*$BY68</f>
        <v>0</v>
      </c>
      <c r="CS68" s="175" t="n">
        <f aca="false">IF(CS$2&lt;=$A68,IF(CS$3&gt;=$A68,(CS$4),0),0)*($A69-$A68)/10000*$BY68</f>
        <v>0</v>
      </c>
      <c r="CT68" s="175" t="n">
        <f aca="false">IF(CT$2&lt;=$A68,IF(CT$3&gt;=$A68,(CT$4),0),0)*($A69-$A68)/10000*$BY68</f>
        <v>0</v>
      </c>
      <c r="CU68" s="175" t="n">
        <f aca="false">IF(CU$2&lt;=$A68,IF(CU$3&gt;=$A68,(CU$4),0),0)*($A69-$A68)/10000*$BY68</f>
        <v>0</v>
      </c>
      <c r="CV68" s="175" t="n">
        <f aca="false">IF(CV$2&lt;=$A68,IF(CV$3&gt;=$A68,(CV$4),0),0)*($A69-$A68)/10000*$BY68</f>
        <v>0</v>
      </c>
      <c r="CW68" s="175" t="n">
        <f aca="false">IF(CW$2&lt;=$A68,IF(CW$3&gt;=$A68,(CW$4),0),0)*($A69-$A68)/10000*$BY68</f>
        <v>0</v>
      </c>
      <c r="CX68" s="175" t="n">
        <f aca="false">IF(CX$2&lt;=$A68,IF(CX$3&gt;=$A68,(CX$4),0),0)*($A69-$A68)/10000*$BY68</f>
        <v>0</v>
      </c>
      <c r="CY68" s="175" t="n">
        <f aca="false">SUM(CQ68:CX68)</f>
        <v>0</v>
      </c>
      <c r="DA68" s="91" t="n">
        <f aca="false">$A68</f>
        <v>38565</v>
      </c>
      <c r="DB68" s="175" t="n">
        <f aca="false">IF(DB$2&lt;=$A68,IF(DB$3&gt;=$A68,(DB$4),0),0)*($A69-$A68)/10000*$BY68</f>
        <v>0</v>
      </c>
      <c r="DC68" s="175" t="n">
        <f aca="false">IF(DC$2&lt;=$A68,IF(DC$3&gt;=$A68,(DC$4),0),0)*($A69-$A68)/10000*$BY68</f>
        <v>0</v>
      </c>
      <c r="DD68" s="175" t="n">
        <f aca="false">SUM(DB68:DC68)</f>
        <v>0</v>
      </c>
      <c r="DE68" s="0"/>
      <c r="DF68" s="91" t="n">
        <f aca="false">$A68</f>
        <v>38565</v>
      </c>
      <c r="DG68" s="175" t="n">
        <f aca="false">IF(DG$2&lt;=$A68,IF(DG$3&gt;=$A68,(DG$4),0),0)*($A69-$A68)/10000*$BY68</f>
        <v>0</v>
      </c>
      <c r="DH68" s="175" t="n">
        <f aca="false">IF(DH$2&lt;=$A68,IF(DH$3&gt;=$A68,(DH$4),0),0)*($A69-$A68)/10000*$BY68</f>
        <v>0</v>
      </c>
      <c r="DI68" s="175" t="n">
        <f aca="false">SUM(DG68:DH68)</f>
        <v>0</v>
      </c>
      <c r="DK68" s="91" t="n">
        <f aca="false">$A68</f>
        <v>38565</v>
      </c>
      <c r="DL68" s="175" t="n">
        <f aca="false">IF(DL$2&lt;=$A68,IF(DL$3&gt;=$A68,(DL$4),0),0)*($A69-$A68)/10000*$BY68</f>
        <v>0</v>
      </c>
      <c r="DM68" s="175" t="n">
        <f aca="false">IF(DM$2&lt;=$A68,IF(DM$3&gt;=$A68,(DM$4),0),0)*($A69-$A68)/10000*$BY68</f>
        <v>0</v>
      </c>
      <c r="DN68" s="175" t="n">
        <f aca="false">SUM(DL68:DM68)</f>
        <v>0</v>
      </c>
      <c r="DO68" s="0"/>
      <c r="DP68" s="91" t="n">
        <f aca="false">$A68</f>
        <v>38565</v>
      </c>
      <c r="DQ68" s="175" t="n">
        <f aca="false">IF(DQ$2&lt;=$A68,IF(DQ$3&gt;=$A68,(DQ$4),0),0)*($A69-$A68)/10000*$BY68</f>
        <v>0</v>
      </c>
      <c r="DR68" s="175" t="n">
        <f aca="false">IF(DR$2&lt;=$A68,IF(DR$3&gt;=$A68,(DR$4),0),0)*($A69-$A68)/10000*$BY68</f>
        <v>0</v>
      </c>
      <c r="DS68" s="175" t="n">
        <f aca="false">SUM(DQ68:DR68)</f>
        <v>0</v>
      </c>
      <c r="DT68" s="175"/>
      <c r="DU68" s="91" t="n">
        <f aca="false">$A68</f>
        <v>38565</v>
      </c>
      <c r="DV68" s="175" t="n">
        <f aca="false">IF(DV$2&lt;=$A68,IF(DV$3&gt;=$A68,(DV$4),0),0)*($A69-$A68)/10000*$BY68</f>
        <v>0</v>
      </c>
      <c r="DW68" s="175" t="n">
        <f aca="false">IF(DW$2&lt;=$A68,IF(DW$3&gt;=$A68,(DW$4),0),0)*($A69-$A68)/10000*$BY68</f>
        <v>0</v>
      </c>
      <c r="DX68" s="175" t="n">
        <f aca="false">SUM(DV68:DW68)</f>
        <v>0</v>
      </c>
      <c r="DY68" s="175"/>
      <c r="DZ68" s="91" t="n">
        <f aca="false">$A68</f>
        <v>38565</v>
      </c>
      <c r="EA68" s="175" t="n">
        <f aca="false">IF(EA$2&lt;=$A68,IF(EA$3&gt;=$A68,(EA$4),0),0)*($A69-$A68)/10000*$BY68</f>
        <v>0</v>
      </c>
      <c r="EB68" s="175" t="n">
        <f aca="false">IF(EB$2&lt;=$A68,IF(EB$3&gt;=$A68,(EB$4),0),0)*($A69-$A68)/10000*$BY68</f>
        <v>0</v>
      </c>
      <c r="EC68" s="175" t="n">
        <f aca="false">IF(EC$2&lt;=$A68,IF(EC$3&gt;=$A68,(EC$4),0),0)*($A69-$A68)/10000*$BY68</f>
        <v>0</v>
      </c>
      <c r="ED68" s="175" t="n">
        <f aca="false">IF(ED$2&lt;=$A68,IF(ED$3&gt;=$A68,(ED$4),0),0)*($A69-$A68)/10000*$BY68</f>
        <v>0</v>
      </c>
      <c r="EE68" s="175" t="n">
        <f aca="false">SUM(EA68:ED68)</f>
        <v>0</v>
      </c>
      <c r="EF68" s="0"/>
      <c r="EG68" s="91" t="n">
        <f aca="false">$A68</f>
        <v>38565</v>
      </c>
      <c r="EH68" s="175" t="n">
        <f aca="false">IF(EH$2&lt;=$A68,IF(EH$3&gt;=$A68,(EH$4),0),0)*($A69-$A68)/10000*$BY68</f>
        <v>0</v>
      </c>
      <c r="EI68" s="175" t="n">
        <f aca="false">IF(EI$2&lt;=$A68,IF(EI$3&gt;=$A68,(EI$4),0),0)*($A69-$A68)/10000*$BY68</f>
        <v>0</v>
      </c>
      <c r="EJ68" s="175" t="n">
        <f aca="false">SUM(EH68:EI68)</f>
        <v>0</v>
      </c>
      <c r="EK68" s="0"/>
      <c r="EL68" s="91" t="n">
        <f aca="false">$A68</f>
        <v>38565</v>
      </c>
      <c r="EM68" s="175" t="n">
        <f aca="false">IF(EM$2&lt;=$A68,IF(EM$3&gt;=$A68,(EM$4),0),0)*($A69-$A68)/10000*$BY68</f>
        <v>0</v>
      </c>
      <c r="EN68" s="175" t="n">
        <f aca="false">IF(EN$2&lt;=$A68,IF(EN$3&gt;=$A68,(EN$4),0),0)*($A69-$A68)/10000*$BY68</f>
        <v>0</v>
      </c>
      <c r="EO68" s="175" t="n">
        <f aca="false">SUM(EM68:EN68)</f>
        <v>0</v>
      </c>
      <c r="EP68" s="175"/>
      <c r="EQ68" s="91" t="n">
        <f aca="false">$A68</f>
        <v>38565</v>
      </c>
      <c r="ER68" s="175" t="n">
        <f aca="false">IF(ER$2&lt;=$A68,IF(ER$3&gt;=$A68,(ER$4),0),0)*($A69-$A68)/10000*$BY68</f>
        <v>0</v>
      </c>
      <c r="ES68" s="175" t="n">
        <f aca="false">IF(ES$2&lt;=$A68,IF(ES$3&gt;=$A68,(ES$4),0),0)*($A69-$A68)/10000*$BY68</f>
        <v>0</v>
      </c>
      <c r="ET68" s="175" t="n">
        <f aca="false">IF(ET$2&lt;=$A68,IF(ET$3&gt;=$A68,(ET$4),0),0)*($A69-$A68)/10000*$BY68</f>
        <v>0</v>
      </c>
      <c r="EU68" s="175" t="n">
        <f aca="false">SUM(ER68:ET68)</f>
        <v>0</v>
      </c>
      <c r="EV68" s="0"/>
      <c r="EW68" s="91" t="n">
        <f aca="false">$A68</f>
        <v>38565</v>
      </c>
      <c r="EX68" s="175" t="n">
        <f aca="false">IF(EX$2&lt;=$A68,IF(EX$3&gt;=$A68,(EX$4),0),0)*($A69-$A68)/10000*$BY68</f>
        <v>0</v>
      </c>
      <c r="EY68" s="175" t="n">
        <f aca="false">IF(EY$2&lt;=$A68,IF(EY$3&gt;=$A68,(EY$4),0),0)*($A69-$A68)/10000*$BY68</f>
        <v>0</v>
      </c>
      <c r="EZ68" s="175" t="n">
        <f aca="false">IF(EZ$2&lt;=$A68,IF(EZ$3&gt;=$A68,(EZ$4),0),0)*($A69-$A68)/10000*$BY68</f>
        <v>0</v>
      </c>
      <c r="FA68" s="175" t="n">
        <f aca="false">SUM(EX68:EZ68)</f>
        <v>0</v>
      </c>
      <c r="FB68" s="0"/>
      <c r="FC68" s="91" t="n">
        <f aca="false">$A68</f>
        <v>38565</v>
      </c>
      <c r="FD68" s="175" t="n">
        <f aca="false">IF(FD$2&lt;=$A68,IF(FD$3&gt;=$A68,(FD$4),0),0)*($A69-$A68)/10000*$BY68</f>
        <v>0</v>
      </c>
      <c r="FE68" s="175" t="n">
        <f aca="false">IF(FE$2&lt;=$A68,IF(FE$3&gt;=$A68,(FE$4),0),0)*($A69-$A68)/10000*$BY68</f>
        <v>0</v>
      </c>
      <c r="FF68" s="175" t="n">
        <f aca="false">SUM(FD68:FE68)</f>
        <v>0</v>
      </c>
      <c r="FH68" s="91" t="n">
        <f aca="false">$A68</f>
        <v>38565</v>
      </c>
      <c r="FI68" s="175" t="n">
        <f aca="false">IF(FI$2&lt;=$A68,IF(FI$3&gt;=$A68,(FI$4),0),0)*($A69-$A68)/10000*$BY68</f>
        <v>0</v>
      </c>
      <c r="FJ68" s="175" t="n">
        <f aca="false">IF(FJ$2&lt;=$A68,IF(FJ$3&gt;=$A68,(FJ$4),0),0)*($A69-$A68)/10000*$BY68</f>
        <v>0</v>
      </c>
      <c r="FK68" s="175" t="n">
        <f aca="false">SUM(FI68:FJ68)</f>
        <v>0</v>
      </c>
      <c r="FL68" s="0"/>
      <c r="FM68" s="91" t="n">
        <f aca="false">$A68</f>
        <v>38565</v>
      </c>
      <c r="FN68" s="175" t="n">
        <f aca="false">IF(FN$2&lt;=$A68,IF(FN$3&gt;=$A68,(FN$4),0),0)*($A69-$A68)/10000*$BY68</f>
        <v>0</v>
      </c>
      <c r="FO68" s="175" t="n">
        <f aca="false">IF(FO$2&lt;=$A68,IF(FO$3&gt;=$A68,(FO$4),0),0)*($A69-$A68)/10000*$BY68</f>
        <v>0</v>
      </c>
      <c r="FP68" s="175" t="n">
        <f aca="false">SUM(FN68:FO68)</f>
        <v>0</v>
      </c>
      <c r="FQ68" s="0"/>
      <c r="FR68" s="91" t="n">
        <f aca="false">$A68</f>
        <v>38565</v>
      </c>
      <c r="FS68" s="175" t="n">
        <f aca="false">IF(FS$2&lt;=$A68,IF(FS$3&gt;=$A68,(FS$4),0),0)*($A69-$A68)/10000*$BY68</f>
        <v>0</v>
      </c>
      <c r="FT68" s="175" t="n">
        <f aca="false">IF(FT$2&lt;=$A68,IF(FT$3&gt;=$A68,(FT$4),0),0)*($A69-$A68)/10000*$BY68</f>
        <v>0</v>
      </c>
      <c r="FU68" s="175" t="n">
        <f aca="false">SUM(FS68:FT68)</f>
        <v>0</v>
      </c>
      <c r="FV68" s="0"/>
      <c r="FW68" s="91" t="n">
        <f aca="false">$A68</f>
        <v>38565</v>
      </c>
      <c r="FX68" s="175" t="n">
        <f aca="false">IF(FX$2&lt;=$A68,IF(FX$3&gt;=$A68,(FX$4),0),0)*($A69-$A68)/10000*$BY68</f>
        <v>0</v>
      </c>
      <c r="FY68" s="175" t="n">
        <f aca="false">IF(FY$2&lt;=$A68,IF(FY$3&gt;=$A68,(FY$4),0),0)*($A69-$A68)/10000*$BY68</f>
        <v>0</v>
      </c>
      <c r="FZ68" s="175" t="n">
        <f aca="false">SUM(FX68:FY68)</f>
        <v>0</v>
      </c>
      <c r="GB68" s="91" t="n">
        <f aca="false">$A68</f>
        <v>38565</v>
      </c>
      <c r="GC68" s="175" t="n">
        <f aca="false">IF(GC$2&lt;=$A68,IF(GC$3&gt;=$A68,(GC$4),0),0)*($A69-$A68)/10000*$BY68</f>
        <v>0</v>
      </c>
      <c r="GD68" s="175" t="n">
        <f aca="false">IF(GD$2&lt;=$A68,IF(GD$3&gt;=$A68,(GD$4),0),0)*($A69-$A68)/10000*$BY68</f>
        <v>0</v>
      </c>
      <c r="GE68" s="175" t="n">
        <f aca="false">SUM(GC68:GD68)</f>
        <v>0</v>
      </c>
      <c r="GG68" s="208"/>
      <c r="GH68" s="209"/>
      <c r="GI68" s="210"/>
      <c r="GK68" s="0"/>
    </row>
    <row r="69" customFormat="false" ht="15" hidden="false" customHeight="true" outlineLevel="0" collapsed="false">
      <c r="A69" s="176" t="n">
        <v>38596</v>
      </c>
      <c r="B69" s="177" t="n">
        <f aca="false">p1!F78</f>
        <v>0</v>
      </c>
      <c r="C69" s="178" t="n">
        <f aca="false">+p1!C78</f>
        <v>0</v>
      </c>
      <c r="D69" s="179" t="n">
        <f aca="false">+p1!G78</f>
        <v>0</v>
      </c>
      <c r="E69" s="177" t="n">
        <f aca="false">p1!L78+DX69</f>
        <v>0</v>
      </c>
      <c r="F69" s="178" t="n">
        <f aca="false">p1!E78+CN69</f>
        <v>0</v>
      </c>
      <c r="G69" s="178" t="n">
        <f aca="false">p1!I78+p1!K78+CY69</f>
        <v>0</v>
      </c>
      <c r="H69" s="178" t="n">
        <f aca="false">p1!D78+DN69</f>
        <v>0</v>
      </c>
      <c r="I69" s="178" t="n">
        <f aca="false">p1!J78+p1!AH78+DD69</f>
        <v>6.72</v>
      </c>
      <c r="J69" s="178" t="n">
        <f aca="false">p1!N78+DG69</f>
        <v>10.3</v>
      </c>
      <c r="K69" s="178" t="n">
        <f aca="false">p1!M78+p1!H78+DS69</f>
        <v>0</v>
      </c>
      <c r="L69" s="180" t="n">
        <f aca="false">SUM(E69:K69)</f>
        <v>17.02</v>
      </c>
      <c r="M69" s="32"/>
      <c r="N69" s="177" t="n">
        <f aca="false">p1!P78+EJ69</f>
        <v>0</v>
      </c>
      <c r="O69" s="178" t="n">
        <f aca="false">p1!O78+EE69</f>
        <v>0</v>
      </c>
      <c r="P69" s="178" t="n">
        <f aca="false">p1!Q78+EO69</f>
        <v>0</v>
      </c>
      <c r="Q69" s="178"/>
      <c r="R69" s="178"/>
      <c r="S69" s="178" t="n">
        <f aca="false">p1!Z78+EU69</f>
        <v>0</v>
      </c>
      <c r="T69" s="178" t="n">
        <f aca="false">p1!AC78+FA69</f>
        <v>0</v>
      </c>
      <c r="U69" s="178"/>
      <c r="V69" s="178" t="n">
        <f aca="false">p1!X78+FF69</f>
        <v>0</v>
      </c>
      <c r="W69" s="178"/>
      <c r="X69" s="178"/>
      <c r="Y69" s="178"/>
      <c r="Z69" s="178"/>
      <c r="AA69" s="178"/>
      <c r="AB69" s="178"/>
      <c r="AC69" s="178"/>
      <c r="AD69" s="179"/>
      <c r="AE69" s="210" t="n">
        <f aca="false">SUM(N69:AD69)</f>
        <v>0</v>
      </c>
      <c r="AF69" s="32"/>
      <c r="AG69" s="180"/>
      <c r="AH69" s="18"/>
      <c r="AI69" s="180" t="n">
        <f aca="false">p1!AB78+BQ69</f>
        <v>0</v>
      </c>
      <c r="AJ69" s="32"/>
      <c r="AK69" s="182" t="n">
        <v>38596</v>
      </c>
      <c r="AL69" s="143"/>
      <c r="AM69" s="167" t="n">
        <f aca="false">+B69+C69+D69</f>
        <v>0</v>
      </c>
      <c r="AN69" s="148"/>
      <c r="AO69" s="167" t="n">
        <f aca="false">E69+F69+O69</f>
        <v>0</v>
      </c>
      <c r="AP69" s="148"/>
      <c r="AQ69" s="184" t="n">
        <f aca="false">+G69+H69+N69</f>
        <v>0</v>
      </c>
      <c r="AR69" s="148"/>
      <c r="AS69" s="185" t="n">
        <f aca="false">+I69+J69</f>
        <v>17.02</v>
      </c>
      <c r="AT69" s="148"/>
      <c r="AU69" s="167" t="n">
        <f aca="false">K69+P69</f>
        <v>0</v>
      </c>
      <c r="AV69" s="148"/>
      <c r="AW69" s="167" t="n">
        <f aca="false">AO69+AQ69+AS69+AU69</f>
        <v>17.02</v>
      </c>
      <c r="AX69" s="148"/>
      <c r="AY69" s="0"/>
      <c r="AZ69" s="149"/>
      <c r="BA69" s="169" t="n">
        <f aca="false">Q69+R69+S69</f>
        <v>0</v>
      </c>
      <c r="BB69" s="151"/>
      <c r="BC69" s="169" t="n">
        <f aca="false">T69+U69</f>
        <v>0</v>
      </c>
      <c r="BD69" s="152"/>
      <c r="BE69" s="228" t="n">
        <f aca="false">SUM(V69:Y69)</f>
        <v>0</v>
      </c>
      <c r="BF69" s="151"/>
      <c r="BG69" s="169" t="n">
        <f aca="false">SUM(AB69:AD69)</f>
        <v>0</v>
      </c>
      <c r="BH69" s="170"/>
      <c r="BI69" s="154"/>
      <c r="BJ69" s="56"/>
      <c r="BK69" s="171" t="n">
        <f aca="false">+AE69+L69</f>
        <v>17.02</v>
      </c>
      <c r="BL69" s="207"/>
      <c r="BM69" s="32"/>
      <c r="BN69" s="32"/>
      <c r="BO69" s="32"/>
      <c r="BP69" s="172" t="n">
        <f aca="false">$A69</f>
        <v>38596</v>
      </c>
      <c r="BQ69" s="173"/>
      <c r="BR69" s="173"/>
      <c r="BS69" s="173"/>
      <c r="BT69" s="173"/>
      <c r="BU69" s="173"/>
      <c r="BV69" s="173"/>
      <c r="BW69" s="173"/>
      <c r="BY69" s="81" t="n">
        <f aca="false">m1!BK71</f>
        <v>0.685593081408706</v>
      </c>
      <c r="BZ69" s="174" t="n">
        <f aca="false">CN69+CY69+EU69+FF69+FA69+DD69+DN69+DS69+FP69+FU69+EE69+EJ69+EO69</f>
        <v>0</v>
      </c>
      <c r="CA69" s="175"/>
      <c r="CB69" s="175" t="n">
        <f aca="false">IF(CB$2&lt;=$A69,IF(CB$3&gt;=$A69,(CB$4),0),0)*($A70-$A69)/10000*$BY69</f>
        <v>0</v>
      </c>
      <c r="CC69" s="0"/>
      <c r="CD69" s="91" t="n">
        <f aca="false">$A69</f>
        <v>38596</v>
      </c>
      <c r="CE69" s="175" t="n">
        <f aca="false">IF(CE$2&lt;=$A69,IF(CE$3&gt;=$A69,(CE$4),0),0)*($A70-$A69)/10000*$BY69</f>
        <v>0</v>
      </c>
      <c r="CF69" s="175" t="n">
        <f aca="false">IF(CF$2&lt;=$A69,IF(CF$3&gt;=$A69,(CF$4),0),0)*($A70-$A69)/10000*$BY69</f>
        <v>0</v>
      </c>
      <c r="CG69" s="175" t="n">
        <f aca="false">IF(CG$2&lt;=$A69,IF(CG$3&gt;=$A69,(CG$4),0),0)*($A70-$A69)/10000*$BY69</f>
        <v>0</v>
      </c>
      <c r="CH69" s="175" t="n">
        <f aca="false">IF(CH$2&lt;=$A69,IF(CH$3&gt;=$A69,(CH$4),0),0)*($A70-$A69)/10000*$BY69</f>
        <v>0</v>
      </c>
      <c r="CI69" s="175" t="n">
        <f aca="false">IF(CI$2&lt;=$A69,IF(CI$3&gt;=$A69,(CI$4),0),0)*($A70-$A69)/10000*$BY69</f>
        <v>0</v>
      </c>
      <c r="CJ69" s="175" t="n">
        <f aca="false">IF(CJ$2&lt;=$A69,IF(CJ$3&gt;=$A69,(CJ$4),0),0)*($A70-$A69)/10000*$BY69</f>
        <v>0</v>
      </c>
      <c r="CK69" s="175" t="n">
        <f aca="false">IF(CK$2&lt;=$A69,IF(CK$3&gt;=$A69,(CK$4),0),0)*($A70-$A69)/10000*$BY69</f>
        <v>0</v>
      </c>
      <c r="CL69" s="175" t="n">
        <f aca="false">IF(CL$2&lt;=$A69,IF(CL$3&gt;=$A69,(CL$4),0),0)*($A70-$A69)/10000*$BY69</f>
        <v>0</v>
      </c>
      <c r="CM69" s="175" t="n">
        <f aca="false">IF(CM$2&lt;=$A69,IF(CM$3&gt;=$A69,(CM$4),0),0)*($A70-$A69)/10000*$BY69</f>
        <v>0</v>
      </c>
      <c r="CN69" s="175" t="n">
        <f aca="false">SUM(CE69:CM69)</f>
        <v>0</v>
      </c>
      <c r="CO69" s="0"/>
      <c r="CP69" s="91" t="n">
        <f aca="false">$A69</f>
        <v>38596</v>
      </c>
      <c r="CQ69" s="175" t="n">
        <f aca="false">IF(CQ$2&lt;=$A69,IF(CQ$3&gt;=$A69,(CQ$4),0),0)*($A70-$A69)/10000*$BY69</f>
        <v>0</v>
      </c>
      <c r="CR69" s="175" t="n">
        <f aca="false">IF(CR$2&lt;=$A69,IF(CR$3&gt;=$A69,(CR$4),0),0)*($A70-$A69)/10000*$BY69</f>
        <v>0</v>
      </c>
      <c r="CS69" s="175" t="n">
        <f aca="false">IF(CS$2&lt;=$A69,IF(CS$3&gt;=$A69,(CS$4),0),0)*($A70-$A69)/10000*$BY69</f>
        <v>0</v>
      </c>
      <c r="CT69" s="175" t="n">
        <f aca="false">IF(CT$2&lt;=$A69,IF(CT$3&gt;=$A69,(CT$4),0),0)*($A70-$A69)/10000*$BY69</f>
        <v>0</v>
      </c>
      <c r="CU69" s="175" t="n">
        <f aca="false">IF(CU$2&lt;=$A69,IF(CU$3&gt;=$A69,(CU$4),0),0)*($A70-$A69)/10000*$BY69</f>
        <v>0</v>
      </c>
      <c r="CV69" s="175" t="n">
        <f aca="false">IF(CV$2&lt;=$A69,IF(CV$3&gt;=$A69,(CV$4),0),0)*($A70-$A69)/10000*$BY69</f>
        <v>0</v>
      </c>
      <c r="CW69" s="175" t="n">
        <f aca="false">IF(CW$2&lt;=$A69,IF(CW$3&gt;=$A69,(CW$4),0),0)*($A70-$A69)/10000*$BY69</f>
        <v>0</v>
      </c>
      <c r="CX69" s="175" t="n">
        <f aca="false">IF(CX$2&lt;=$A69,IF(CX$3&gt;=$A69,(CX$4),0),0)*($A70-$A69)/10000*$BY69</f>
        <v>0</v>
      </c>
      <c r="CY69" s="175" t="n">
        <f aca="false">SUM(CQ69:CX69)</f>
        <v>0</v>
      </c>
      <c r="DA69" s="91" t="n">
        <f aca="false">$A69</f>
        <v>38596</v>
      </c>
      <c r="DB69" s="175" t="n">
        <f aca="false">IF(DB$2&lt;=$A69,IF(DB$3&gt;=$A69,(DB$4),0),0)*($A70-$A69)/10000*$BY69</f>
        <v>0</v>
      </c>
      <c r="DC69" s="175" t="n">
        <f aca="false">IF(DC$2&lt;=$A69,IF(DC$3&gt;=$A69,(DC$4),0),0)*($A70-$A69)/10000*$BY69</f>
        <v>0</v>
      </c>
      <c r="DD69" s="175" t="n">
        <f aca="false">SUM(DB69:DC69)</f>
        <v>0</v>
      </c>
      <c r="DE69" s="0"/>
      <c r="DF69" s="91" t="n">
        <f aca="false">$A69</f>
        <v>38596</v>
      </c>
      <c r="DG69" s="175" t="n">
        <f aca="false">IF(DG$2&lt;=$A69,IF(DG$3&gt;=$A69,(DG$4),0),0)*($A70-$A69)/10000*$BY69</f>
        <v>0</v>
      </c>
      <c r="DH69" s="175" t="n">
        <f aca="false">IF(DH$2&lt;=$A69,IF(DH$3&gt;=$A69,(DH$4),0),0)*($A70-$A69)/10000*$BY69</f>
        <v>0</v>
      </c>
      <c r="DI69" s="175" t="n">
        <f aca="false">SUM(DG69:DH69)</f>
        <v>0</v>
      </c>
      <c r="DK69" s="91" t="n">
        <f aca="false">$A69</f>
        <v>38596</v>
      </c>
      <c r="DL69" s="175" t="n">
        <f aca="false">IF(DL$2&lt;=$A69,IF(DL$3&gt;=$A69,(DL$4),0),0)*($A70-$A69)/10000*$BY69</f>
        <v>0</v>
      </c>
      <c r="DM69" s="175" t="n">
        <f aca="false">IF(DM$2&lt;=$A69,IF(DM$3&gt;=$A69,(DM$4),0),0)*($A70-$A69)/10000*$BY69</f>
        <v>0</v>
      </c>
      <c r="DN69" s="175" t="n">
        <f aca="false">SUM(DL69:DM69)</f>
        <v>0</v>
      </c>
      <c r="DO69" s="0"/>
      <c r="DP69" s="91" t="n">
        <f aca="false">$A69</f>
        <v>38596</v>
      </c>
      <c r="DQ69" s="175" t="n">
        <f aca="false">IF(DQ$2&lt;=$A69,IF(DQ$3&gt;=$A69,(DQ$4),0),0)*($A70-$A69)/10000*$BY69</f>
        <v>0</v>
      </c>
      <c r="DR69" s="175" t="n">
        <f aca="false">IF(DR$2&lt;=$A69,IF(DR$3&gt;=$A69,(DR$4),0),0)*($A70-$A69)/10000*$BY69</f>
        <v>0</v>
      </c>
      <c r="DS69" s="175" t="n">
        <f aca="false">SUM(DQ69:DR69)</f>
        <v>0</v>
      </c>
      <c r="DT69" s="175"/>
      <c r="DU69" s="91" t="n">
        <f aca="false">$A69</f>
        <v>38596</v>
      </c>
      <c r="DV69" s="175" t="n">
        <f aca="false">IF(DV$2&lt;=$A69,IF(DV$3&gt;=$A69,(DV$4),0),0)*($A70-$A69)/10000*$BY69</f>
        <v>0</v>
      </c>
      <c r="DW69" s="175" t="n">
        <f aca="false">IF(DW$2&lt;=$A69,IF(DW$3&gt;=$A69,(DW$4),0),0)*($A70-$A69)/10000*$BY69</f>
        <v>0</v>
      </c>
      <c r="DX69" s="175" t="n">
        <f aca="false">SUM(DV69:DW69)</f>
        <v>0</v>
      </c>
      <c r="DY69" s="175"/>
      <c r="DZ69" s="91" t="n">
        <f aca="false">$A69</f>
        <v>38596</v>
      </c>
      <c r="EA69" s="175" t="n">
        <f aca="false">IF(EA$2&lt;=$A69,IF(EA$3&gt;=$A69,(EA$4),0),0)*($A70-$A69)/10000*$BY69</f>
        <v>0</v>
      </c>
      <c r="EB69" s="175" t="n">
        <f aca="false">IF(EB$2&lt;=$A69,IF(EB$3&gt;=$A69,(EB$4),0),0)*($A70-$A69)/10000*$BY69</f>
        <v>0</v>
      </c>
      <c r="EC69" s="175" t="n">
        <f aca="false">IF(EC$2&lt;=$A69,IF(EC$3&gt;=$A69,(EC$4),0),0)*($A70-$A69)/10000*$BY69</f>
        <v>0</v>
      </c>
      <c r="ED69" s="175" t="n">
        <f aca="false">IF(ED$2&lt;=$A69,IF(ED$3&gt;=$A69,(ED$4),0),0)*($A70-$A69)/10000*$BY69</f>
        <v>0</v>
      </c>
      <c r="EE69" s="175" t="n">
        <f aca="false">SUM(EA69:ED69)</f>
        <v>0</v>
      </c>
      <c r="EF69" s="0"/>
      <c r="EG69" s="91" t="n">
        <f aca="false">$A69</f>
        <v>38596</v>
      </c>
      <c r="EH69" s="175" t="n">
        <f aca="false">IF(EH$2&lt;=$A69,IF(EH$3&gt;=$A69,(EH$4),0),0)*($A70-$A69)/10000*$BY69</f>
        <v>0</v>
      </c>
      <c r="EI69" s="175" t="n">
        <f aca="false">IF(EI$2&lt;=$A69,IF(EI$3&gt;=$A69,(EI$4),0),0)*($A70-$A69)/10000*$BY69</f>
        <v>0</v>
      </c>
      <c r="EJ69" s="175" t="n">
        <f aca="false">SUM(EH69:EI69)</f>
        <v>0</v>
      </c>
      <c r="EK69" s="0"/>
      <c r="EL69" s="91" t="n">
        <f aca="false">$A69</f>
        <v>38596</v>
      </c>
      <c r="EM69" s="175" t="n">
        <f aca="false">IF(EM$2&lt;=$A69,IF(EM$3&gt;=$A69,(EM$4),0),0)*($A70-$A69)/10000*$BY69</f>
        <v>0</v>
      </c>
      <c r="EN69" s="175" t="n">
        <f aca="false">IF(EN$2&lt;=$A69,IF(EN$3&gt;=$A69,(EN$4),0),0)*($A70-$A69)/10000*$BY69</f>
        <v>0</v>
      </c>
      <c r="EO69" s="175" t="n">
        <f aca="false">SUM(EM69:EN69)</f>
        <v>0</v>
      </c>
      <c r="EP69" s="175"/>
      <c r="EQ69" s="91" t="n">
        <f aca="false">$A69</f>
        <v>38596</v>
      </c>
      <c r="ER69" s="175" t="n">
        <f aca="false">IF(ER$2&lt;=$A69,IF(ER$3&gt;=$A69,(ER$4),0),0)*($A70-$A69)/10000*$BY69</f>
        <v>0</v>
      </c>
      <c r="ES69" s="175" t="n">
        <f aca="false">IF(ES$2&lt;=$A69,IF(ES$3&gt;=$A69,(ES$4),0),0)*($A70-$A69)/10000*$BY69</f>
        <v>0</v>
      </c>
      <c r="ET69" s="175" t="n">
        <f aca="false">IF(ET$2&lt;=$A69,IF(ET$3&gt;=$A69,(ET$4),0),0)*($A70-$A69)/10000*$BY69</f>
        <v>0</v>
      </c>
      <c r="EU69" s="175" t="n">
        <f aca="false">SUM(ER69:ET69)</f>
        <v>0</v>
      </c>
      <c r="EV69" s="0"/>
      <c r="EW69" s="91" t="n">
        <f aca="false">$A69</f>
        <v>38596</v>
      </c>
      <c r="EX69" s="175" t="n">
        <f aca="false">IF(EX$2&lt;=$A69,IF(EX$3&gt;=$A69,(EX$4),0),0)*($A70-$A69)/10000*$BY69</f>
        <v>0</v>
      </c>
      <c r="EY69" s="175" t="n">
        <f aca="false">IF(EY$2&lt;=$A69,IF(EY$3&gt;=$A69,(EY$4),0),0)*($A70-$A69)/10000*$BY69</f>
        <v>0</v>
      </c>
      <c r="EZ69" s="175" t="n">
        <f aca="false">IF(EZ$2&lt;=$A69,IF(EZ$3&gt;=$A69,(EZ$4),0),0)*($A70-$A69)/10000*$BY69</f>
        <v>0</v>
      </c>
      <c r="FA69" s="175" t="n">
        <f aca="false">SUM(EX69:EZ69)</f>
        <v>0</v>
      </c>
      <c r="FB69" s="0"/>
      <c r="FC69" s="91" t="n">
        <f aca="false">$A69</f>
        <v>38596</v>
      </c>
      <c r="FD69" s="175" t="n">
        <f aca="false">IF(FD$2&lt;=$A69,IF(FD$3&gt;=$A69,(FD$4),0),0)*($A70-$A69)/10000*$BY69</f>
        <v>0</v>
      </c>
      <c r="FE69" s="175" t="n">
        <f aca="false">IF(FE$2&lt;=$A69,IF(FE$3&gt;=$A69,(FE$4),0),0)*($A70-$A69)/10000*$BY69</f>
        <v>0</v>
      </c>
      <c r="FF69" s="175" t="n">
        <f aca="false">SUM(FD69:FE69)</f>
        <v>0</v>
      </c>
      <c r="FH69" s="91" t="n">
        <f aca="false">$A69</f>
        <v>38596</v>
      </c>
      <c r="FI69" s="175" t="n">
        <f aca="false">IF(FI$2&lt;=$A69,IF(FI$3&gt;=$A69,(FI$4),0),0)*($A70-$A69)/10000*$BY69</f>
        <v>0</v>
      </c>
      <c r="FJ69" s="175" t="n">
        <f aca="false">IF(FJ$2&lt;=$A69,IF(FJ$3&gt;=$A69,(FJ$4),0),0)*($A70-$A69)/10000*$BY69</f>
        <v>0</v>
      </c>
      <c r="FK69" s="175" t="n">
        <f aca="false">SUM(FI69:FJ69)</f>
        <v>0</v>
      </c>
      <c r="FL69" s="0"/>
      <c r="FM69" s="91" t="n">
        <f aca="false">$A69</f>
        <v>38596</v>
      </c>
      <c r="FN69" s="175" t="n">
        <f aca="false">IF(FN$2&lt;=$A69,IF(FN$3&gt;=$A69,(FN$4),0),0)*($A70-$A69)/10000*$BY69</f>
        <v>0</v>
      </c>
      <c r="FO69" s="175" t="n">
        <f aca="false">IF(FO$2&lt;=$A69,IF(FO$3&gt;=$A69,(FO$4),0),0)*($A70-$A69)/10000*$BY69</f>
        <v>0</v>
      </c>
      <c r="FP69" s="175" t="n">
        <f aca="false">SUM(FN69:FO69)</f>
        <v>0</v>
      </c>
      <c r="FQ69" s="0"/>
      <c r="FR69" s="91" t="n">
        <f aca="false">$A69</f>
        <v>38596</v>
      </c>
      <c r="FS69" s="175" t="n">
        <f aca="false">IF(FS$2&lt;=$A69,IF(FS$3&gt;=$A69,(FS$4),0),0)*($A70-$A69)/10000*$BY69</f>
        <v>0</v>
      </c>
      <c r="FT69" s="175" t="n">
        <f aca="false">IF(FT$2&lt;=$A69,IF(FT$3&gt;=$A69,(FT$4),0),0)*($A70-$A69)/10000*$BY69</f>
        <v>0</v>
      </c>
      <c r="FU69" s="175" t="n">
        <f aca="false">SUM(FS69:FT69)</f>
        <v>0</v>
      </c>
      <c r="FV69" s="0"/>
      <c r="FW69" s="91" t="n">
        <f aca="false">$A69</f>
        <v>38596</v>
      </c>
      <c r="FX69" s="175" t="n">
        <f aca="false">IF(FX$2&lt;=$A69,IF(FX$3&gt;=$A69,(FX$4),0),0)*($A70-$A69)/10000*$BY69</f>
        <v>0</v>
      </c>
      <c r="FY69" s="175" t="n">
        <f aca="false">IF(FY$2&lt;=$A69,IF(FY$3&gt;=$A69,(FY$4),0),0)*($A70-$A69)/10000*$BY69</f>
        <v>0</v>
      </c>
      <c r="FZ69" s="175" t="n">
        <f aca="false">SUM(FX69:FY69)</f>
        <v>0</v>
      </c>
      <c r="GB69" s="91" t="n">
        <f aca="false">$A69</f>
        <v>38596</v>
      </c>
      <c r="GC69" s="175" t="n">
        <f aca="false">IF(GC$2&lt;=$A69,IF(GC$3&gt;=$A69,(GC$4),0),0)*($A70-$A69)/10000*$BY69</f>
        <v>0</v>
      </c>
      <c r="GD69" s="175" t="n">
        <f aca="false">IF(GD$2&lt;=$A69,IF(GD$3&gt;=$A69,(GD$4),0),0)*($A70-$A69)/10000*$BY69</f>
        <v>0</v>
      </c>
      <c r="GE69" s="175" t="n">
        <f aca="false">SUM(GC69:GD69)</f>
        <v>0</v>
      </c>
      <c r="GG69" s="208"/>
      <c r="GH69" s="209"/>
      <c r="GI69" s="210"/>
      <c r="GK69" s="0"/>
    </row>
    <row r="70" customFormat="false" ht="15" hidden="false" customHeight="true" outlineLevel="0" collapsed="false">
      <c r="A70" s="190" t="n">
        <v>38626</v>
      </c>
      <c r="B70" s="193" t="n">
        <f aca="false">p1!F79</f>
        <v>0</v>
      </c>
      <c r="C70" s="191" t="n">
        <f aca="false">+p1!C79</f>
        <v>0</v>
      </c>
      <c r="D70" s="216" t="n">
        <f aca="false">+p1!G79</f>
        <v>0</v>
      </c>
      <c r="E70" s="193" t="n">
        <f aca="false">p1!L79+DX70</f>
        <v>0</v>
      </c>
      <c r="F70" s="191" t="n">
        <f aca="false">p1!E79+CN70</f>
        <v>0</v>
      </c>
      <c r="G70" s="191" t="n">
        <f aca="false">p1!I79+p1!K79+CY70</f>
        <v>0</v>
      </c>
      <c r="H70" s="191" t="n">
        <f aca="false">p1!D79+DN70</f>
        <v>0</v>
      </c>
      <c r="I70" s="191" t="n">
        <f aca="false">p1!J79+p1!AH79+DD70</f>
        <v>6.9</v>
      </c>
      <c r="J70" s="191" t="n">
        <f aca="false">p1!N79+DG70</f>
        <v>10.58</v>
      </c>
      <c r="K70" s="191" t="n">
        <f aca="false">p1!M79+p1!H79+DS70</f>
        <v>0</v>
      </c>
      <c r="L70" s="192" t="n">
        <f aca="false">SUM(E70:K70)</f>
        <v>17.48</v>
      </c>
      <c r="M70" s="32"/>
      <c r="N70" s="193" t="n">
        <f aca="false">p1!P79+EJ70</f>
        <v>0</v>
      </c>
      <c r="O70" s="191" t="n">
        <f aca="false">p1!O79+EE70</f>
        <v>0</v>
      </c>
      <c r="P70" s="191" t="n">
        <f aca="false">p1!Q79+EO70</f>
        <v>0</v>
      </c>
      <c r="Q70" s="191"/>
      <c r="R70" s="191"/>
      <c r="S70" s="191" t="n">
        <f aca="false">p1!Z79+EU70</f>
        <v>0</v>
      </c>
      <c r="T70" s="191" t="n">
        <f aca="false">p1!AC79+FA70</f>
        <v>0</v>
      </c>
      <c r="U70" s="191"/>
      <c r="V70" s="191" t="n">
        <f aca="false">p1!X79+FF70</f>
        <v>0</v>
      </c>
      <c r="W70" s="191"/>
      <c r="X70" s="191"/>
      <c r="Y70" s="191"/>
      <c r="Z70" s="191"/>
      <c r="AA70" s="191"/>
      <c r="AB70" s="191"/>
      <c r="AC70" s="191"/>
      <c r="AD70" s="216"/>
      <c r="AE70" s="221" t="n">
        <f aca="false">SUM(N70:AD70)</f>
        <v>0</v>
      </c>
      <c r="AF70" s="32"/>
      <c r="AG70" s="192"/>
      <c r="AH70" s="18"/>
      <c r="AI70" s="192" t="n">
        <f aca="false">p1!AB79+BQ70</f>
        <v>0</v>
      </c>
      <c r="AJ70" s="32"/>
      <c r="AK70" s="194" t="n">
        <v>38626</v>
      </c>
      <c r="AL70" s="143"/>
      <c r="AM70" s="217" t="n">
        <f aca="false">+B70+C70+D70</f>
        <v>0</v>
      </c>
      <c r="AN70" s="148"/>
      <c r="AO70" s="217" t="n">
        <f aca="false">E70+F70+O70</f>
        <v>0</v>
      </c>
      <c r="AP70" s="148"/>
      <c r="AQ70" s="218" t="n">
        <f aca="false">+G70+H70+N70</f>
        <v>0</v>
      </c>
      <c r="AR70" s="148"/>
      <c r="AS70" s="219" t="n">
        <f aca="false">+I70+J70</f>
        <v>17.48</v>
      </c>
      <c r="AT70" s="148"/>
      <c r="AU70" s="217" t="n">
        <f aca="false">K70+P70</f>
        <v>0</v>
      </c>
      <c r="AV70" s="148"/>
      <c r="AW70" s="217" t="n">
        <f aca="false">AO70+AQ70+AS70+AU70</f>
        <v>17.48</v>
      </c>
      <c r="AX70" s="148"/>
      <c r="AY70" s="0"/>
      <c r="AZ70" s="149"/>
      <c r="BA70" s="195" t="n">
        <f aca="false">Q70+R70+S70</f>
        <v>0</v>
      </c>
      <c r="BB70" s="151"/>
      <c r="BC70" s="195" t="n">
        <f aca="false">T70+U70</f>
        <v>0</v>
      </c>
      <c r="BD70" s="152"/>
      <c r="BE70" s="230" t="n">
        <f aca="false">SUM(V70:Y70)</f>
        <v>0</v>
      </c>
      <c r="BF70" s="151"/>
      <c r="BG70" s="195" t="n">
        <f aca="false">SUM(AB70:AD70)</f>
        <v>0</v>
      </c>
      <c r="BH70" s="170"/>
      <c r="BI70" s="154"/>
      <c r="BJ70" s="226"/>
      <c r="BK70" s="196" t="n">
        <f aca="false">+AE70+L70</f>
        <v>17.48</v>
      </c>
      <c r="BL70" s="207"/>
      <c r="BM70" s="32"/>
      <c r="BN70" s="32"/>
      <c r="BO70" s="32"/>
      <c r="BP70" s="172" t="n">
        <f aca="false">$A70</f>
        <v>38626</v>
      </c>
      <c r="BQ70" s="173"/>
      <c r="BR70" s="173"/>
      <c r="BS70" s="173"/>
      <c r="BT70" s="173"/>
      <c r="BU70" s="173"/>
      <c r="BV70" s="173"/>
      <c r="BW70" s="173"/>
      <c r="BY70" s="81" t="n">
        <f aca="false">m1!BK72</f>
        <v>0.681528647910739</v>
      </c>
      <c r="BZ70" s="222" t="n">
        <f aca="false">CN70+CY70+EU70+FF70+FA70+DD70+DN70+DS70+FP70+FU70+EE70+EJ70+EO70</f>
        <v>0</v>
      </c>
      <c r="CA70" s="175"/>
      <c r="CB70" s="175" t="n">
        <f aca="false">IF(CB$2&lt;=$A70,IF(CB$3&gt;=$A70,(CB$4),0),0)*($A71-$A70)/10000*$BY70</f>
        <v>0</v>
      </c>
      <c r="CC70" s="0"/>
      <c r="CD70" s="91" t="n">
        <f aca="false">$A70</f>
        <v>38626</v>
      </c>
      <c r="CE70" s="175" t="n">
        <f aca="false">IF(CE$2&lt;=$A70,IF(CE$3&gt;=$A70,(CE$4),0),0)*($A71-$A70)/10000*$BY70</f>
        <v>0</v>
      </c>
      <c r="CF70" s="175" t="n">
        <f aca="false">IF(CF$2&lt;=$A70,IF(CF$3&gt;=$A70,(CF$4),0),0)*($A71-$A70)/10000*$BY70</f>
        <v>0</v>
      </c>
      <c r="CG70" s="175" t="n">
        <f aca="false">IF(CG$2&lt;=$A70,IF(CG$3&gt;=$A70,(CG$4),0),0)*($A71-$A70)/10000*$BY70</f>
        <v>0</v>
      </c>
      <c r="CH70" s="175" t="n">
        <f aca="false">IF(CH$2&lt;=$A70,IF(CH$3&gt;=$A70,(CH$4),0),0)*($A71-$A70)/10000*$BY70</f>
        <v>0</v>
      </c>
      <c r="CI70" s="175" t="n">
        <f aca="false">IF(CI$2&lt;=$A70,IF(CI$3&gt;=$A70,(CI$4),0),0)*($A71-$A70)/10000*$BY70</f>
        <v>0</v>
      </c>
      <c r="CJ70" s="175" t="n">
        <f aca="false">IF(CJ$2&lt;=$A70,IF(CJ$3&gt;=$A70,(CJ$4),0),0)*($A71-$A70)/10000*$BY70</f>
        <v>0</v>
      </c>
      <c r="CK70" s="175" t="n">
        <f aca="false">IF(CK$2&lt;=$A70,IF(CK$3&gt;=$A70,(CK$4),0),0)*($A71-$A70)/10000*$BY70</f>
        <v>0</v>
      </c>
      <c r="CL70" s="175" t="n">
        <f aca="false">IF(CL$2&lt;=$A70,IF(CL$3&gt;=$A70,(CL$4),0),0)*($A71-$A70)/10000*$BY70</f>
        <v>0</v>
      </c>
      <c r="CM70" s="175" t="n">
        <f aca="false">IF(CM$2&lt;=$A70,IF(CM$3&gt;=$A70,(CM$4),0),0)*($A71-$A70)/10000*$BY70</f>
        <v>0</v>
      </c>
      <c r="CN70" s="175" t="n">
        <f aca="false">SUM(CE70:CM70)</f>
        <v>0</v>
      </c>
      <c r="CO70" s="0"/>
      <c r="CP70" s="91" t="n">
        <f aca="false">$A70</f>
        <v>38626</v>
      </c>
      <c r="CQ70" s="175" t="n">
        <f aca="false">IF(CQ$2&lt;=$A70,IF(CQ$3&gt;=$A70,(CQ$4),0),0)*($A71-$A70)/10000*$BY70</f>
        <v>0</v>
      </c>
      <c r="CR70" s="175" t="n">
        <f aca="false">IF(CR$2&lt;=$A70,IF(CR$3&gt;=$A70,(CR$4),0),0)*($A71-$A70)/10000*$BY70</f>
        <v>0</v>
      </c>
      <c r="CS70" s="175" t="n">
        <f aca="false">IF(CS$2&lt;=$A70,IF(CS$3&gt;=$A70,(CS$4),0),0)*($A71-$A70)/10000*$BY70</f>
        <v>0</v>
      </c>
      <c r="CT70" s="175" t="n">
        <f aca="false">IF(CT$2&lt;=$A70,IF(CT$3&gt;=$A70,(CT$4),0),0)*($A71-$A70)/10000*$BY70</f>
        <v>0</v>
      </c>
      <c r="CU70" s="175" t="n">
        <f aca="false">IF(CU$2&lt;=$A70,IF(CU$3&gt;=$A70,(CU$4),0),0)*($A71-$A70)/10000*$BY70</f>
        <v>0</v>
      </c>
      <c r="CV70" s="175" t="n">
        <f aca="false">IF(CV$2&lt;=$A70,IF(CV$3&gt;=$A70,(CV$4),0),0)*($A71-$A70)/10000*$BY70</f>
        <v>0</v>
      </c>
      <c r="CW70" s="175" t="n">
        <f aca="false">IF(CW$2&lt;=$A70,IF(CW$3&gt;=$A70,(CW$4),0),0)*($A71-$A70)/10000*$BY70</f>
        <v>0</v>
      </c>
      <c r="CX70" s="175" t="n">
        <f aca="false">IF(CX$2&lt;=$A70,IF(CX$3&gt;=$A70,(CX$4),0),0)*($A71-$A70)/10000*$BY70</f>
        <v>0</v>
      </c>
      <c r="CY70" s="175" t="n">
        <f aca="false">SUM(CQ70:CX70)</f>
        <v>0</v>
      </c>
      <c r="DA70" s="91" t="n">
        <f aca="false">$A70</f>
        <v>38626</v>
      </c>
      <c r="DB70" s="175" t="n">
        <f aca="false">IF(DB$2&lt;=$A70,IF(DB$3&gt;=$A70,(DB$4),0),0)*($A71-$A70)/10000*$BY70</f>
        <v>0</v>
      </c>
      <c r="DC70" s="175" t="n">
        <f aca="false">IF(DC$2&lt;=$A70,IF(DC$3&gt;=$A70,(DC$4),0),0)*($A71-$A70)/10000*$BY70</f>
        <v>0</v>
      </c>
      <c r="DD70" s="175" t="n">
        <f aca="false">SUM(DB70:DC70)</f>
        <v>0</v>
      </c>
      <c r="DE70" s="0"/>
      <c r="DF70" s="91" t="n">
        <f aca="false">$A70</f>
        <v>38626</v>
      </c>
      <c r="DG70" s="175" t="n">
        <f aca="false">IF(DG$2&lt;=$A70,IF(DG$3&gt;=$A70,(DG$4),0),0)*($A71-$A70)/10000*$BY70</f>
        <v>0</v>
      </c>
      <c r="DH70" s="175" t="n">
        <f aca="false">IF(DH$2&lt;=$A70,IF(DH$3&gt;=$A70,(DH$4),0),0)*($A71-$A70)/10000*$BY70</f>
        <v>0</v>
      </c>
      <c r="DI70" s="175" t="n">
        <f aca="false">SUM(DG70:DH70)</f>
        <v>0</v>
      </c>
      <c r="DK70" s="91" t="n">
        <f aca="false">$A70</f>
        <v>38626</v>
      </c>
      <c r="DL70" s="175" t="n">
        <f aca="false">IF(DL$2&lt;=$A70,IF(DL$3&gt;=$A70,(DL$4),0),0)*($A71-$A70)/10000*$BY70</f>
        <v>0</v>
      </c>
      <c r="DM70" s="175" t="n">
        <f aca="false">IF(DM$2&lt;=$A70,IF(DM$3&gt;=$A70,(DM$4),0),0)*($A71-$A70)/10000*$BY70</f>
        <v>0</v>
      </c>
      <c r="DN70" s="175" t="n">
        <f aca="false">SUM(DL70:DM70)</f>
        <v>0</v>
      </c>
      <c r="DO70" s="0"/>
      <c r="DP70" s="91" t="n">
        <f aca="false">$A70</f>
        <v>38626</v>
      </c>
      <c r="DQ70" s="175" t="n">
        <f aca="false">IF(DQ$2&lt;=$A70,IF(DQ$3&gt;=$A70,(DQ$4),0),0)*($A71-$A70)/10000*$BY70</f>
        <v>0</v>
      </c>
      <c r="DR70" s="175" t="n">
        <f aca="false">IF(DR$2&lt;=$A70,IF(DR$3&gt;=$A70,(DR$4),0),0)*($A71-$A70)/10000*$BY70</f>
        <v>0</v>
      </c>
      <c r="DS70" s="175" t="n">
        <f aca="false">SUM(DQ70:DR70)</f>
        <v>0</v>
      </c>
      <c r="DT70" s="175"/>
      <c r="DU70" s="91" t="n">
        <f aca="false">$A70</f>
        <v>38626</v>
      </c>
      <c r="DV70" s="175" t="n">
        <f aca="false">IF(DV$2&lt;=$A70,IF(DV$3&gt;=$A70,(DV$4),0),0)*($A71-$A70)/10000*$BY70</f>
        <v>0</v>
      </c>
      <c r="DW70" s="175" t="n">
        <f aca="false">IF(DW$2&lt;=$A70,IF(DW$3&gt;=$A70,(DW$4),0),0)*($A71-$A70)/10000*$BY70</f>
        <v>0</v>
      </c>
      <c r="DX70" s="175" t="n">
        <f aca="false">SUM(DV70:DW70)</f>
        <v>0</v>
      </c>
      <c r="DY70" s="175"/>
      <c r="DZ70" s="91" t="n">
        <f aca="false">$A70</f>
        <v>38626</v>
      </c>
      <c r="EA70" s="175" t="n">
        <f aca="false">IF(EA$2&lt;=$A70,IF(EA$3&gt;=$A70,(EA$4),0),0)*($A71-$A70)/10000*$BY70</f>
        <v>0</v>
      </c>
      <c r="EB70" s="175" t="n">
        <f aca="false">IF(EB$2&lt;=$A70,IF(EB$3&gt;=$A70,(EB$4),0),0)*($A71-$A70)/10000*$BY70</f>
        <v>0</v>
      </c>
      <c r="EC70" s="175" t="n">
        <f aca="false">IF(EC$2&lt;=$A70,IF(EC$3&gt;=$A70,(EC$4),0),0)*($A71-$A70)/10000*$BY70</f>
        <v>0</v>
      </c>
      <c r="ED70" s="175" t="n">
        <f aca="false">IF(ED$2&lt;=$A70,IF(ED$3&gt;=$A70,(ED$4),0),0)*($A71-$A70)/10000*$BY70</f>
        <v>0</v>
      </c>
      <c r="EE70" s="175" t="n">
        <f aca="false">SUM(EA70:ED70)</f>
        <v>0</v>
      </c>
      <c r="EF70" s="0"/>
      <c r="EG70" s="91" t="n">
        <f aca="false">$A70</f>
        <v>38626</v>
      </c>
      <c r="EH70" s="175" t="n">
        <f aca="false">IF(EH$2&lt;=$A70,IF(EH$3&gt;=$A70,(EH$4),0),0)*($A71-$A70)/10000*$BY70</f>
        <v>0</v>
      </c>
      <c r="EI70" s="175" t="n">
        <f aca="false">IF(EI$2&lt;=$A70,IF(EI$3&gt;=$A70,(EI$4),0),0)*($A71-$A70)/10000*$BY70</f>
        <v>0</v>
      </c>
      <c r="EJ70" s="175" t="n">
        <f aca="false">SUM(EH70:EI70)</f>
        <v>0</v>
      </c>
      <c r="EK70" s="0"/>
      <c r="EL70" s="91" t="n">
        <f aca="false">$A70</f>
        <v>38626</v>
      </c>
      <c r="EM70" s="175" t="n">
        <f aca="false">IF(EM$2&lt;=$A70,IF(EM$3&gt;=$A70,(EM$4),0),0)*($A71-$A70)/10000*$BY70</f>
        <v>0</v>
      </c>
      <c r="EN70" s="175" t="n">
        <f aca="false">IF(EN$2&lt;=$A70,IF(EN$3&gt;=$A70,(EN$4),0),0)*($A71-$A70)/10000*$BY70</f>
        <v>0</v>
      </c>
      <c r="EO70" s="175" t="n">
        <f aca="false">SUM(EM70:EN70)</f>
        <v>0</v>
      </c>
      <c r="EP70" s="175"/>
      <c r="EQ70" s="91" t="n">
        <f aca="false">$A70</f>
        <v>38626</v>
      </c>
      <c r="ER70" s="175" t="n">
        <f aca="false">IF(ER$2&lt;=$A70,IF(ER$3&gt;=$A70,(ER$4),0),0)*($A71-$A70)/10000*$BY70</f>
        <v>0</v>
      </c>
      <c r="ES70" s="175" t="n">
        <f aca="false">IF(ES$2&lt;=$A70,IF(ES$3&gt;=$A70,(ES$4),0),0)*($A71-$A70)/10000*$BY70</f>
        <v>0</v>
      </c>
      <c r="ET70" s="175" t="n">
        <f aca="false">IF(ET$2&lt;=$A70,IF(ET$3&gt;=$A70,(ET$4),0),0)*($A71-$A70)/10000*$BY70</f>
        <v>0</v>
      </c>
      <c r="EU70" s="175" t="n">
        <f aca="false">SUM(ER70:ET70)</f>
        <v>0</v>
      </c>
      <c r="EV70" s="0"/>
      <c r="EW70" s="91" t="n">
        <f aca="false">$A70</f>
        <v>38626</v>
      </c>
      <c r="EX70" s="175" t="n">
        <f aca="false">IF(EX$2&lt;=$A70,IF(EX$3&gt;=$A70,(EX$4),0),0)*($A71-$A70)/10000*$BY70</f>
        <v>0</v>
      </c>
      <c r="EY70" s="175" t="n">
        <f aca="false">IF(EY$2&lt;=$A70,IF(EY$3&gt;=$A70,(EY$4),0),0)*($A71-$A70)/10000*$BY70</f>
        <v>0</v>
      </c>
      <c r="EZ70" s="175" t="n">
        <f aca="false">IF(EZ$2&lt;=$A70,IF(EZ$3&gt;=$A70,(EZ$4),0),0)*($A71-$A70)/10000*$BY70</f>
        <v>0</v>
      </c>
      <c r="FA70" s="175" t="n">
        <f aca="false">SUM(EX70:EZ70)</f>
        <v>0</v>
      </c>
      <c r="FB70" s="0"/>
      <c r="FC70" s="91" t="n">
        <f aca="false">$A70</f>
        <v>38626</v>
      </c>
      <c r="FD70" s="175" t="n">
        <f aca="false">IF(FD$2&lt;=$A70,IF(FD$3&gt;=$A70,(FD$4),0),0)*($A71-$A70)/10000*$BY70</f>
        <v>0</v>
      </c>
      <c r="FE70" s="175" t="n">
        <f aca="false">IF(FE$2&lt;=$A70,IF(FE$3&gt;=$A70,(FE$4),0),0)*($A71-$A70)/10000*$BY70</f>
        <v>0</v>
      </c>
      <c r="FF70" s="175" t="n">
        <f aca="false">SUM(FD70:FE70)</f>
        <v>0</v>
      </c>
      <c r="FH70" s="91" t="n">
        <f aca="false">$A70</f>
        <v>38626</v>
      </c>
      <c r="FI70" s="175" t="n">
        <f aca="false">IF(FI$2&lt;=$A70,IF(FI$3&gt;=$A70,(FI$4),0),0)*($A71-$A70)/10000*$BY70</f>
        <v>0</v>
      </c>
      <c r="FJ70" s="175" t="n">
        <f aca="false">IF(FJ$2&lt;=$A70,IF(FJ$3&gt;=$A70,(FJ$4),0),0)*($A71-$A70)/10000*$BY70</f>
        <v>0</v>
      </c>
      <c r="FK70" s="175" t="n">
        <f aca="false">SUM(FI70:FJ70)</f>
        <v>0</v>
      </c>
      <c r="FL70" s="0"/>
      <c r="FM70" s="91" t="n">
        <f aca="false">$A70</f>
        <v>38626</v>
      </c>
      <c r="FN70" s="175" t="n">
        <f aca="false">IF(FN$2&lt;=$A70,IF(FN$3&gt;=$A70,(FN$4),0),0)*($A71-$A70)/10000*$BY70</f>
        <v>0</v>
      </c>
      <c r="FO70" s="175" t="n">
        <f aca="false">IF(FO$2&lt;=$A70,IF(FO$3&gt;=$A70,(FO$4),0),0)*($A71-$A70)/10000*$BY70</f>
        <v>0</v>
      </c>
      <c r="FP70" s="175" t="n">
        <f aca="false">SUM(FN70:FO70)</f>
        <v>0</v>
      </c>
      <c r="FQ70" s="0"/>
      <c r="FR70" s="91" t="n">
        <f aca="false">$A70</f>
        <v>38626</v>
      </c>
      <c r="FS70" s="175" t="n">
        <f aca="false">IF(FS$2&lt;=$A70,IF(FS$3&gt;=$A70,(FS$4),0),0)*($A71-$A70)/10000*$BY70</f>
        <v>0</v>
      </c>
      <c r="FT70" s="175" t="n">
        <f aca="false">IF(FT$2&lt;=$A70,IF(FT$3&gt;=$A70,(FT$4),0),0)*($A71-$A70)/10000*$BY70</f>
        <v>0</v>
      </c>
      <c r="FU70" s="175" t="n">
        <f aca="false">SUM(FS70:FT70)</f>
        <v>0</v>
      </c>
      <c r="FV70" s="0"/>
      <c r="FW70" s="91" t="n">
        <f aca="false">$A70</f>
        <v>38626</v>
      </c>
      <c r="FX70" s="175" t="n">
        <f aca="false">IF(FX$2&lt;=$A70,IF(FX$3&gt;=$A70,(FX$4),0),0)*($A71-$A70)/10000*$BY70</f>
        <v>0</v>
      </c>
      <c r="FY70" s="175" t="n">
        <f aca="false">IF(FY$2&lt;=$A70,IF(FY$3&gt;=$A70,(FY$4),0),0)*($A71-$A70)/10000*$BY70</f>
        <v>0</v>
      </c>
      <c r="FZ70" s="175" t="n">
        <f aca="false">SUM(FX70:FY70)</f>
        <v>0</v>
      </c>
      <c r="GB70" s="91" t="n">
        <f aca="false">$A70</f>
        <v>38626</v>
      </c>
      <c r="GC70" s="175" t="n">
        <f aca="false">IF(GC$2&lt;=$A70,IF(GC$3&gt;=$A70,(GC$4),0),0)*($A71-$A70)/10000*$BY70</f>
        <v>0</v>
      </c>
      <c r="GD70" s="175" t="n">
        <f aca="false">IF(GD$2&lt;=$A70,IF(GD$3&gt;=$A70,(GD$4),0),0)*($A71-$A70)/10000*$BY70</f>
        <v>0</v>
      </c>
      <c r="GE70" s="175" t="n">
        <f aca="false">SUM(GC70:GD70)</f>
        <v>0</v>
      </c>
      <c r="GG70" s="223"/>
      <c r="GH70" s="224"/>
      <c r="GI70" s="221"/>
      <c r="GK70" s="0"/>
    </row>
    <row r="71" customFormat="false" ht="15" hidden="false" customHeight="true" outlineLevel="0" collapsed="false">
      <c r="A71" s="161" t="n">
        <v>38657</v>
      </c>
      <c r="B71" s="162" t="n">
        <f aca="false">p1!F80</f>
        <v>0</v>
      </c>
      <c r="C71" s="163" t="n">
        <f aca="false">+p1!C80</f>
        <v>0</v>
      </c>
      <c r="D71" s="164" t="n">
        <f aca="false">+p1!G80</f>
        <v>0</v>
      </c>
      <c r="E71" s="162" t="n">
        <f aca="false">p1!L80+DX71</f>
        <v>0</v>
      </c>
      <c r="F71" s="163" t="n">
        <f aca="false">p1!E80+CN71</f>
        <v>0</v>
      </c>
      <c r="G71" s="163" t="n">
        <f aca="false">p1!I80+p1!K80+CY71</f>
        <v>-18.71</v>
      </c>
      <c r="H71" s="163" t="n">
        <f aca="false">p1!D80+DN71</f>
        <v>0</v>
      </c>
      <c r="I71" s="163" t="n">
        <f aca="false">p1!J80+p1!AH80+DD71</f>
        <v>25.35</v>
      </c>
      <c r="J71" s="163" t="n">
        <f aca="false">p1!N80+DG71</f>
        <v>10.18</v>
      </c>
      <c r="K71" s="163" t="n">
        <f aca="false">p1!M80+p1!H80+DS71</f>
        <v>0</v>
      </c>
      <c r="L71" s="165" t="n">
        <f aca="false">SUM(E71:K71)</f>
        <v>16.82</v>
      </c>
      <c r="M71" s="32"/>
      <c r="N71" s="162" t="n">
        <f aca="false">p1!P80+EJ71</f>
        <v>0</v>
      </c>
      <c r="O71" s="163" t="n">
        <f aca="false">p1!O80+EE71</f>
        <v>0</v>
      </c>
      <c r="P71" s="163" t="n">
        <f aca="false">p1!Q80+EO71</f>
        <v>0</v>
      </c>
      <c r="Q71" s="163"/>
      <c r="R71" s="163"/>
      <c r="S71" s="163" t="n">
        <f aca="false">p1!Z80+EU71</f>
        <v>0</v>
      </c>
      <c r="T71" s="163" t="n">
        <f aca="false">p1!AC80+FA71</f>
        <v>0</v>
      </c>
      <c r="U71" s="163"/>
      <c r="V71" s="163" t="n">
        <f aca="false">p1!X80+FF71</f>
        <v>0</v>
      </c>
      <c r="W71" s="163"/>
      <c r="X71" s="163"/>
      <c r="Y71" s="163"/>
      <c r="Z71" s="163"/>
      <c r="AA71" s="163"/>
      <c r="AB71" s="163"/>
      <c r="AC71" s="163"/>
      <c r="AD71" s="164"/>
      <c r="AE71" s="206" t="n">
        <f aca="false">SUM(N71:AD71)</f>
        <v>0</v>
      </c>
      <c r="AF71" s="32"/>
      <c r="AG71" s="165"/>
      <c r="AH71" s="18"/>
      <c r="AI71" s="165" t="n">
        <f aca="false">p1!AB80+BQ71</f>
        <v>0</v>
      </c>
      <c r="AJ71" s="32"/>
      <c r="AK71" s="166" t="n">
        <v>38657</v>
      </c>
      <c r="AL71" s="143"/>
      <c r="AM71" s="197" t="n">
        <f aca="false">+B71+C71+D71</f>
        <v>0</v>
      </c>
      <c r="AN71" s="198" t="n">
        <f aca="false">+AN73+AN85</f>
        <v>0</v>
      </c>
      <c r="AO71" s="197" t="n">
        <f aca="false">E71+F71+O71</f>
        <v>0</v>
      </c>
      <c r="AP71" s="198" t="n">
        <f aca="false">+AP73+AP85</f>
        <v>0</v>
      </c>
      <c r="AQ71" s="199" t="n">
        <f aca="false">+G71+H71+N71</f>
        <v>-18.71</v>
      </c>
      <c r="AR71" s="198" t="n">
        <f aca="false">+AR73+AR85</f>
        <v>-179.57</v>
      </c>
      <c r="AS71" s="200" t="n">
        <f aca="false">+I71+J71</f>
        <v>35.53</v>
      </c>
      <c r="AT71" s="198" t="n">
        <f aca="false">+AT73+AT85</f>
        <v>218.6</v>
      </c>
      <c r="AU71" s="197" t="n">
        <f aca="false">K71+P71</f>
        <v>0</v>
      </c>
      <c r="AV71" s="198" t="n">
        <f aca="false">+AV73+AV85</f>
        <v>0</v>
      </c>
      <c r="AW71" s="197" t="n">
        <f aca="false">AO71+AQ71+AS71+AU71</f>
        <v>16.82</v>
      </c>
      <c r="AX71" s="198" t="n">
        <f aca="false">+AX73+AX85</f>
        <v>39.03</v>
      </c>
      <c r="AY71" s="0"/>
      <c r="AZ71" s="149"/>
      <c r="BA71" s="201" t="n">
        <f aca="false">Q71+R71+S71</f>
        <v>0</v>
      </c>
      <c r="BB71" s="151"/>
      <c r="BC71" s="201" t="n">
        <f aca="false">T71+U71</f>
        <v>0</v>
      </c>
      <c r="BD71" s="152"/>
      <c r="BE71" s="231" t="n">
        <f aca="false">SUM(V71:Y71)</f>
        <v>0</v>
      </c>
      <c r="BF71" s="151"/>
      <c r="BG71" s="201" t="n">
        <f aca="false">SUM(AB71:AD71)</f>
        <v>0</v>
      </c>
      <c r="BH71" s="170"/>
      <c r="BI71" s="154"/>
      <c r="BJ71" s="56"/>
      <c r="BK71" s="202" t="n">
        <f aca="false">+AE71+L71</f>
        <v>16.82</v>
      </c>
      <c r="BL71" s="203" t="n">
        <f aca="false">+BL73+BL85</f>
        <v>39.03</v>
      </c>
      <c r="BM71" s="141"/>
      <c r="BN71" s="141"/>
      <c r="BO71" s="141"/>
      <c r="BP71" s="172" t="n">
        <f aca="false">$A71</f>
        <v>38657</v>
      </c>
      <c r="BQ71" s="173"/>
      <c r="BR71" s="173"/>
      <c r="BS71" s="173"/>
      <c r="BT71" s="173"/>
      <c r="BU71" s="173"/>
      <c r="BV71" s="173"/>
      <c r="BW71" s="173"/>
      <c r="BY71" s="81" t="n">
        <f aca="false">m1!BK73</f>
        <v>0.677353873266148</v>
      </c>
      <c r="BZ71" s="174" t="n">
        <f aca="false">CN71+CY71+EU71+FF71+FA71+DD71+DN71+DS71+FP71+FU71+EE71+EJ71+EO71+DX71</f>
        <v>0</v>
      </c>
      <c r="CA71" s="175"/>
      <c r="CB71" s="175" t="n">
        <f aca="false">IF(CB$2&lt;=$A71,IF(CB$3&gt;=$A71,(CB$4),0),0)*($A72-$A71)/10000*$BY71</f>
        <v>0</v>
      </c>
      <c r="CC71" s="0"/>
      <c r="CD71" s="91" t="n">
        <f aca="false">$A71</f>
        <v>38657</v>
      </c>
      <c r="CE71" s="175" t="n">
        <f aca="false">IF(CE$2&lt;=$A71,IF(CE$3&gt;=$A71,(CE$4),0),0)*($A72-$A71)/10000*$BY71</f>
        <v>0</v>
      </c>
      <c r="CF71" s="175" t="n">
        <f aca="false">IF(CF$2&lt;=$A71,IF(CF$3&gt;=$A71,(CF$4),0),0)*($A72-$A71)/10000*$BY71</f>
        <v>0</v>
      </c>
      <c r="CG71" s="175" t="n">
        <f aca="false">IF(CG$2&lt;=$A71,IF(CG$3&gt;=$A71,(CG$4),0),0)*($A72-$A71)/10000*$BY71</f>
        <v>0</v>
      </c>
      <c r="CH71" s="175" t="n">
        <f aca="false">IF(CH$2&lt;=$A71,IF(CH$3&gt;=$A71,(CH$4),0),0)*($A72-$A71)/10000*$BY71</f>
        <v>0</v>
      </c>
      <c r="CI71" s="175" t="n">
        <f aca="false">IF(CI$2&lt;=$A71,IF(CI$3&gt;=$A71,(CI$4),0),0)*($A72-$A71)/10000*$BY71</f>
        <v>0</v>
      </c>
      <c r="CJ71" s="175" t="n">
        <f aca="false">IF(CJ$2&lt;=$A71,IF(CJ$3&gt;=$A71,(CJ$4),0),0)*($A72-$A71)/10000*$BY71</f>
        <v>0</v>
      </c>
      <c r="CK71" s="175" t="n">
        <f aca="false">IF(CK$2&lt;=$A71,IF(CK$3&gt;=$A71,(CK$4),0),0)*($A72-$A71)/10000*$BY71</f>
        <v>0</v>
      </c>
      <c r="CL71" s="175" t="n">
        <f aca="false">IF(CL$2&lt;=$A71,IF(CL$3&gt;=$A71,(CL$4),0),0)*($A72-$A71)/10000*$BY71</f>
        <v>0</v>
      </c>
      <c r="CM71" s="175" t="n">
        <f aca="false">IF(CM$2&lt;=$A71,IF(CM$3&gt;=$A71,(CM$4),0),0)*($A72-$A71)/10000*$BY71</f>
        <v>0</v>
      </c>
      <c r="CN71" s="175" t="n">
        <f aca="false">SUM(CE71:CM71)</f>
        <v>0</v>
      </c>
      <c r="CO71" s="0"/>
      <c r="CP71" s="91" t="n">
        <f aca="false">$A71</f>
        <v>38657</v>
      </c>
      <c r="CQ71" s="175" t="n">
        <f aca="false">IF(CQ$2&lt;=$A71,IF(CQ$3&gt;=$A71,(CQ$4),0),0)*($A72-$A71)/10000*$BY71</f>
        <v>0</v>
      </c>
      <c r="CR71" s="175" t="n">
        <f aca="false">IF(CR$2&lt;=$A71,IF(CR$3&gt;=$A71,(CR$4),0),0)*($A72-$A71)/10000*$BY71</f>
        <v>0</v>
      </c>
      <c r="CS71" s="175" t="n">
        <f aca="false">IF(CS$2&lt;=$A71,IF(CS$3&gt;=$A71,(CS$4),0),0)*($A72-$A71)/10000*$BY71</f>
        <v>0</v>
      </c>
      <c r="CT71" s="175" t="n">
        <f aca="false">IF(CT$2&lt;=$A71,IF(CT$3&gt;=$A71,(CT$4),0),0)*($A72-$A71)/10000*$BY71</f>
        <v>0</v>
      </c>
      <c r="CU71" s="175" t="n">
        <f aca="false">IF(CU$2&lt;=$A71,IF(CU$3&gt;=$A71,(CU$4),0),0)*($A72-$A71)/10000*$BY71</f>
        <v>0</v>
      </c>
      <c r="CV71" s="175" t="n">
        <f aca="false">IF(CV$2&lt;=$A71,IF(CV$3&gt;=$A71,(CV$4),0),0)*($A72-$A71)/10000*$BY71</f>
        <v>0</v>
      </c>
      <c r="CW71" s="175" t="n">
        <f aca="false">IF(CW$2&lt;=$A71,IF(CW$3&gt;=$A71,(CW$4),0),0)*($A72-$A71)/10000*$BY71</f>
        <v>0</v>
      </c>
      <c r="CX71" s="175" t="n">
        <f aca="false">IF(CX$2&lt;=$A71,IF(CX$3&gt;=$A71,(CX$4),0),0)*($A72-$A71)/10000*$BY71</f>
        <v>0</v>
      </c>
      <c r="CY71" s="175" t="n">
        <f aca="false">SUM(CQ71:CX71)</f>
        <v>0</v>
      </c>
      <c r="DA71" s="91" t="n">
        <f aca="false">$A71</f>
        <v>38657</v>
      </c>
      <c r="DB71" s="175" t="n">
        <f aca="false">IF(DB$2&lt;=$A71,IF(DB$3&gt;=$A71,(DB$4),0),0)*($A72-$A71)/10000*$BY71</f>
        <v>0</v>
      </c>
      <c r="DC71" s="175" t="n">
        <f aca="false">IF(DC$2&lt;=$A71,IF(DC$3&gt;=$A71,(DC$4),0),0)*($A72-$A71)/10000*$BY71</f>
        <v>0</v>
      </c>
      <c r="DD71" s="175" t="n">
        <f aca="false">SUM(DB71:DC71)</f>
        <v>0</v>
      </c>
      <c r="DE71" s="0"/>
      <c r="DF71" s="91" t="n">
        <f aca="false">$A71</f>
        <v>38657</v>
      </c>
      <c r="DG71" s="175" t="n">
        <f aca="false">IF(DG$2&lt;=$A71,IF(DG$3&gt;=$A71,(DG$4),0),0)*($A72-$A71)/10000*$BY71</f>
        <v>0</v>
      </c>
      <c r="DH71" s="175" t="n">
        <f aca="false">IF(DH$2&lt;=$A71,IF(DH$3&gt;=$A71,(DH$4),0),0)*($A72-$A71)/10000*$BY71</f>
        <v>0</v>
      </c>
      <c r="DI71" s="175" t="n">
        <f aca="false">SUM(DG71:DH71)</f>
        <v>0</v>
      </c>
      <c r="DK71" s="91" t="n">
        <f aca="false">$A71</f>
        <v>38657</v>
      </c>
      <c r="DL71" s="175" t="n">
        <f aca="false">IF(DL$2&lt;=$A71,IF(DL$3&gt;=$A71,(DL$4),0),0)*($A72-$A71)/10000*$BY71</f>
        <v>0</v>
      </c>
      <c r="DM71" s="175" t="n">
        <f aca="false">IF(DM$2&lt;=$A71,IF(DM$3&gt;=$A71,(DM$4),0),0)*($A72-$A71)/10000*$BY71</f>
        <v>0</v>
      </c>
      <c r="DN71" s="175" t="n">
        <f aca="false">SUM(DL71:DM71)</f>
        <v>0</v>
      </c>
      <c r="DO71" s="0"/>
      <c r="DP71" s="91" t="n">
        <f aca="false">$A71</f>
        <v>38657</v>
      </c>
      <c r="DQ71" s="175" t="n">
        <f aca="false">IF(DQ$2&lt;=$A71,IF(DQ$3&gt;=$A71,(DQ$4),0),0)*($A72-$A71)/10000*$BY71</f>
        <v>0</v>
      </c>
      <c r="DR71" s="175" t="n">
        <f aca="false">IF(DR$2&lt;=$A71,IF(DR$3&gt;=$A71,(DR$4),0),0)*($A72-$A71)/10000*$BY71</f>
        <v>0</v>
      </c>
      <c r="DS71" s="175" t="n">
        <f aca="false">SUM(DQ71:DR71)</f>
        <v>0</v>
      </c>
      <c r="DT71" s="175"/>
      <c r="DU71" s="91" t="n">
        <f aca="false">$A71</f>
        <v>38657</v>
      </c>
      <c r="DV71" s="175" t="n">
        <f aca="false">IF(DV$2&lt;=$A71,IF(DV$3&gt;=$A71,(DV$4),0),0)*($A72-$A71)/10000*$BY71</f>
        <v>0</v>
      </c>
      <c r="DW71" s="175" t="n">
        <f aca="false">IF(DW$2&lt;=$A71,IF(DW$3&gt;=$A71,(DW$4),0),0)*($A72-$A71)/10000*$BY71</f>
        <v>0</v>
      </c>
      <c r="DX71" s="175" t="n">
        <f aca="false">SUM(DV71:DW71)</f>
        <v>0</v>
      </c>
      <c r="DY71" s="175"/>
      <c r="DZ71" s="91" t="n">
        <f aca="false">$A71</f>
        <v>38657</v>
      </c>
      <c r="EA71" s="175" t="n">
        <f aca="false">IF(EA$2&lt;=$A71,IF(EA$3&gt;=$A71,(EA$4),0),0)*($A72-$A71)/10000*$BY71</f>
        <v>0</v>
      </c>
      <c r="EB71" s="175" t="n">
        <f aca="false">IF(EB$2&lt;=$A71,IF(EB$3&gt;=$A71,(EB$4),0),0)*($A72-$A71)/10000*$BY71</f>
        <v>0</v>
      </c>
      <c r="EC71" s="175" t="n">
        <f aca="false">IF(EC$2&lt;=$A71,IF(EC$3&gt;=$A71,(EC$4),0),0)*($A72-$A71)/10000*$BY71</f>
        <v>0</v>
      </c>
      <c r="ED71" s="175" t="n">
        <f aca="false">IF(ED$2&lt;=$A71,IF(ED$3&gt;=$A71,(ED$4),0),0)*($A72-$A71)/10000*$BY71</f>
        <v>0</v>
      </c>
      <c r="EE71" s="175" t="n">
        <f aca="false">SUM(EA71:ED71)</f>
        <v>0</v>
      </c>
      <c r="EF71" s="0"/>
      <c r="EG71" s="91" t="n">
        <f aca="false">$A71</f>
        <v>38657</v>
      </c>
      <c r="EH71" s="175" t="n">
        <f aca="false">IF(EH$2&lt;=$A71,IF(EH$3&gt;=$A71,(EH$4),0),0)*($A72-$A71)/10000*$BY71</f>
        <v>0</v>
      </c>
      <c r="EI71" s="175" t="n">
        <f aca="false">IF(EI$2&lt;=$A71,IF(EI$3&gt;=$A71,(EI$4),0),0)*($A72-$A71)/10000*$BY71</f>
        <v>0</v>
      </c>
      <c r="EJ71" s="175" t="n">
        <f aca="false">SUM(EH71:EI71)</f>
        <v>0</v>
      </c>
      <c r="EK71" s="0"/>
      <c r="EL71" s="91" t="n">
        <f aca="false">$A71</f>
        <v>38657</v>
      </c>
      <c r="EM71" s="175" t="n">
        <f aca="false">IF(EM$2&lt;=$A71,IF(EM$3&gt;=$A71,(EM$4),0),0)*($A72-$A71)/10000*$BY71</f>
        <v>0</v>
      </c>
      <c r="EN71" s="175" t="n">
        <f aca="false">IF(EN$2&lt;=$A71,IF(EN$3&gt;=$A71,(EN$4),0),0)*($A72-$A71)/10000*$BY71</f>
        <v>0</v>
      </c>
      <c r="EO71" s="175" t="n">
        <f aca="false">SUM(EM71:EN71)</f>
        <v>0</v>
      </c>
      <c r="EP71" s="175"/>
      <c r="EQ71" s="91" t="n">
        <f aca="false">$A71</f>
        <v>38657</v>
      </c>
      <c r="ER71" s="175" t="n">
        <f aca="false">IF(ER$2&lt;=$A71,IF(ER$3&gt;=$A71,(ER$4),0),0)*($A72-$A71)/10000*$BY71</f>
        <v>0</v>
      </c>
      <c r="ES71" s="175" t="n">
        <f aca="false">IF(ES$2&lt;=$A71,IF(ES$3&gt;=$A71,(ES$4),0),0)*($A72-$A71)/10000*$BY71</f>
        <v>0</v>
      </c>
      <c r="ET71" s="175" t="n">
        <f aca="false">IF(ET$2&lt;=$A71,IF(ET$3&gt;=$A71,(ET$4),0),0)*($A72-$A71)/10000*$BY71</f>
        <v>0</v>
      </c>
      <c r="EU71" s="175" t="n">
        <f aca="false">SUM(ER71:ET71)</f>
        <v>0</v>
      </c>
      <c r="EV71" s="0"/>
      <c r="EW71" s="91" t="n">
        <f aca="false">$A71</f>
        <v>38657</v>
      </c>
      <c r="EX71" s="175" t="n">
        <f aca="false">IF(EX$2&lt;=$A71,IF(EX$3&gt;=$A71,(EX$4),0),0)*($A72-$A71)/10000*$BY71</f>
        <v>0</v>
      </c>
      <c r="EY71" s="175" t="n">
        <f aca="false">IF(EY$2&lt;=$A71,IF(EY$3&gt;=$A71,(EY$4),0),0)*($A72-$A71)/10000*$BY71</f>
        <v>0</v>
      </c>
      <c r="EZ71" s="175" t="n">
        <f aca="false">IF(EZ$2&lt;=$A71,IF(EZ$3&gt;=$A71,(EZ$4),0),0)*($A72-$A71)/10000*$BY71</f>
        <v>0</v>
      </c>
      <c r="FA71" s="175" t="n">
        <f aca="false">SUM(EX71:EZ71)</f>
        <v>0</v>
      </c>
      <c r="FB71" s="0"/>
      <c r="FC71" s="91" t="n">
        <f aca="false">$A71</f>
        <v>38657</v>
      </c>
      <c r="FD71" s="175" t="n">
        <f aca="false">IF(FD$2&lt;=$A71,IF(FD$3&gt;=$A71,(FD$4),0),0)*($A72-$A71)/10000*$BY71</f>
        <v>0</v>
      </c>
      <c r="FE71" s="175" t="n">
        <f aca="false">IF(FE$2&lt;=$A71,IF(FE$3&gt;=$A71,(FE$4),0),0)*($A72-$A71)/10000*$BY71</f>
        <v>0</v>
      </c>
      <c r="FF71" s="175" t="n">
        <f aca="false">SUM(FD71:FE71)</f>
        <v>0</v>
      </c>
      <c r="FH71" s="91" t="n">
        <f aca="false">$A71</f>
        <v>38657</v>
      </c>
      <c r="FI71" s="175" t="n">
        <f aca="false">IF(FI$2&lt;=$A71,IF(FI$3&gt;=$A71,(FI$4),0),0)*($A72-$A71)/10000*$BY71</f>
        <v>0</v>
      </c>
      <c r="FJ71" s="175" t="n">
        <f aca="false">IF(FJ$2&lt;=$A71,IF(FJ$3&gt;=$A71,(FJ$4),0),0)*($A72-$A71)/10000*$BY71</f>
        <v>0</v>
      </c>
      <c r="FK71" s="175" t="n">
        <f aca="false">SUM(FI71:FJ71)</f>
        <v>0</v>
      </c>
      <c r="FL71" s="0"/>
      <c r="FM71" s="91" t="n">
        <f aca="false">$A71</f>
        <v>38657</v>
      </c>
      <c r="FN71" s="175" t="n">
        <f aca="false">IF(FN$2&lt;=$A71,IF(FN$3&gt;=$A71,(FN$4),0),0)*($A72-$A71)/10000*$BY71</f>
        <v>0</v>
      </c>
      <c r="FO71" s="175" t="n">
        <f aca="false">IF(FO$2&lt;=$A71,IF(FO$3&gt;=$A71,(FO$4),0),0)*($A72-$A71)/10000*$BY71</f>
        <v>0</v>
      </c>
      <c r="FP71" s="175" t="n">
        <f aca="false">SUM(FN71:FO71)</f>
        <v>0</v>
      </c>
      <c r="FQ71" s="0"/>
      <c r="FR71" s="91" t="n">
        <f aca="false">$A71</f>
        <v>38657</v>
      </c>
      <c r="FS71" s="175" t="n">
        <f aca="false">IF(FS$2&lt;=$A71,IF(FS$3&gt;=$A71,(FS$4),0),0)*($A72-$A71)/10000*$BY71</f>
        <v>0</v>
      </c>
      <c r="FT71" s="175" t="n">
        <f aca="false">IF(FT$2&lt;=$A71,IF(FT$3&gt;=$A71,(FT$4),0),0)*($A72-$A71)/10000*$BY71</f>
        <v>0</v>
      </c>
      <c r="FU71" s="175" t="n">
        <f aca="false">SUM(FS71:FT71)</f>
        <v>0</v>
      </c>
      <c r="FV71" s="0"/>
      <c r="FW71" s="91" t="n">
        <f aca="false">$A71</f>
        <v>38657</v>
      </c>
      <c r="FX71" s="175" t="n">
        <f aca="false">IF(FX$2&lt;=$A71,IF(FX$3&gt;=$A71,(FX$4),0),0)*($A72-$A71)/10000*$BY71</f>
        <v>0</v>
      </c>
      <c r="FY71" s="175" t="n">
        <f aca="false">IF(FY$2&lt;=$A71,IF(FY$3&gt;=$A71,(FY$4),0),0)*($A72-$A71)/10000*$BY71</f>
        <v>0</v>
      </c>
      <c r="FZ71" s="175" t="n">
        <f aca="false">SUM(FX71:FY71)</f>
        <v>0</v>
      </c>
      <c r="GB71" s="91" t="n">
        <f aca="false">$A71</f>
        <v>38657</v>
      </c>
      <c r="GC71" s="175" t="n">
        <f aca="false">IF(GC$2&lt;=$A71,IF(GC$3&gt;=$A71,(GC$4),0),0)*($A72-$A71)/10000*$BY71</f>
        <v>0</v>
      </c>
      <c r="GD71" s="175" t="n">
        <f aca="false">IF(GD$2&lt;=$A71,IF(GD$3&gt;=$A71,(GD$4),0),0)*($A72-$A71)/10000*$BY71</f>
        <v>0</v>
      </c>
      <c r="GE71" s="175" t="n">
        <f aca="false">SUM(GC71:GD71)</f>
        <v>0</v>
      </c>
      <c r="GG71" s="204"/>
      <c r="GH71" s="205"/>
      <c r="GI71" s="206"/>
      <c r="GK71" s="0"/>
    </row>
    <row r="72" customFormat="false" ht="15" hidden="false" customHeight="true" outlineLevel="0" collapsed="false">
      <c r="A72" s="176" t="n">
        <v>38687</v>
      </c>
      <c r="B72" s="177" t="n">
        <f aca="false">p1!F81</f>
        <v>0</v>
      </c>
      <c r="C72" s="178" t="n">
        <f aca="false">+p1!C81</f>
        <v>0</v>
      </c>
      <c r="D72" s="179" t="n">
        <f aca="false">+p1!G81</f>
        <v>0</v>
      </c>
      <c r="E72" s="177" t="n">
        <f aca="false">p1!L81+DX72</f>
        <v>0</v>
      </c>
      <c r="F72" s="178" t="n">
        <f aca="false">p1!E81+CN72</f>
        <v>0</v>
      </c>
      <c r="G72" s="178" t="n">
        <f aca="false">p1!I81+p1!K81+CY72</f>
        <v>-19.22</v>
      </c>
      <c r="H72" s="178" t="n">
        <f aca="false">p1!D81+DN72</f>
        <v>0</v>
      </c>
      <c r="I72" s="178" t="n">
        <f aca="false">p1!J81+p1!AH81+DD72</f>
        <v>26.04</v>
      </c>
      <c r="J72" s="178" t="n">
        <f aca="false">p1!N81+DG72</f>
        <v>10.46</v>
      </c>
      <c r="K72" s="178" t="n">
        <f aca="false">p1!M81+p1!H81+DS72</f>
        <v>0</v>
      </c>
      <c r="L72" s="180" t="n">
        <f aca="false">SUM(E72:K72)</f>
        <v>17.28</v>
      </c>
      <c r="M72" s="32"/>
      <c r="N72" s="177" t="n">
        <f aca="false">p1!P81+EJ72</f>
        <v>0</v>
      </c>
      <c r="O72" s="178" t="n">
        <f aca="false">p1!O81+EE72</f>
        <v>0</v>
      </c>
      <c r="P72" s="178" t="n">
        <f aca="false">p1!Q81+EO72</f>
        <v>0</v>
      </c>
      <c r="Q72" s="178"/>
      <c r="R72" s="178"/>
      <c r="S72" s="178" t="n">
        <f aca="false">p1!Z81+EU72</f>
        <v>0</v>
      </c>
      <c r="T72" s="178" t="n">
        <f aca="false">p1!AC81+FA72</f>
        <v>0</v>
      </c>
      <c r="U72" s="178"/>
      <c r="V72" s="178" t="n">
        <f aca="false">p1!X81+FF72</f>
        <v>0</v>
      </c>
      <c r="W72" s="178"/>
      <c r="X72" s="178"/>
      <c r="Y72" s="178"/>
      <c r="Z72" s="178"/>
      <c r="AA72" s="178"/>
      <c r="AB72" s="178"/>
      <c r="AC72" s="178"/>
      <c r="AD72" s="179"/>
      <c r="AE72" s="210" t="n">
        <f aca="false">SUM(N72:AD72)</f>
        <v>0</v>
      </c>
      <c r="AF72" s="32"/>
      <c r="AG72" s="180"/>
      <c r="AH72" s="18"/>
      <c r="AI72" s="180" t="n">
        <f aca="false">p1!AB81+BQ72</f>
        <v>0</v>
      </c>
      <c r="AJ72" s="32"/>
      <c r="AK72" s="182" t="n">
        <v>38687</v>
      </c>
      <c r="AL72" s="143"/>
      <c r="AM72" s="167" t="n">
        <f aca="false">+B72+C72+D72</f>
        <v>0</v>
      </c>
      <c r="AN72" s="148"/>
      <c r="AO72" s="167" t="n">
        <f aca="false">E72+F72+O72</f>
        <v>0</v>
      </c>
      <c r="AP72" s="148"/>
      <c r="AQ72" s="184" t="n">
        <f aca="false">+G72+H72+N72</f>
        <v>-19.22</v>
      </c>
      <c r="AR72" s="148"/>
      <c r="AS72" s="185" t="n">
        <f aca="false">+I72+J72</f>
        <v>36.5</v>
      </c>
      <c r="AT72" s="148"/>
      <c r="AU72" s="167" t="n">
        <f aca="false">K72+P72</f>
        <v>0</v>
      </c>
      <c r="AV72" s="148"/>
      <c r="AW72" s="167" t="n">
        <f aca="false">AO72+AQ72+AS72+AU72</f>
        <v>17.28</v>
      </c>
      <c r="AX72" s="148"/>
      <c r="AY72" s="0"/>
      <c r="AZ72" s="149"/>
      <c r="BA72" s="169" t="n">
        <f aca="false">Q72+R72+S72</f>
        <v>0</v>
      </c>
      <c r="BB72" s="151"/>
      <c r="BC72" s="169" t="n">
        <f aca="false">T72+U72</f>
        <v>0</v>
      </c>
      <c r="BD72" s="152"/>
      <c r="BE72" s="228" t="n">
        <f aca="false">SUM(V72:Y72)</f>
        <v>0</v>
      </c>
      <c r="BF72" s="151"/>
      <c r="BG72" s="169" t="n">
        <f aca="false">SUM(AB72:AD72)</f>
        <v>0</v>
      </c>
      <c r="BH72" s="170"/>
      <c r="BI72" s="154"/>
      <c r="BJ72" s="56"/>
      <c r="BK72" s="171" t="n">
        <f aca="false">+AE72+L72</f>
        <v>17.28</v>
      </c>
      <c r="BL72" s="207"/>
      <c r="BM72" s="141"/>
      <c r="BN72" s="141"/>
      <c r="BO72" s="141"/>
      <c r="BP72" s="172" t="n">
        <f aca="false">$A72</f>
        <v>38687</v>
      </c>
      <c r="BQ72" s="173"/>
      <c r="BR72" s="173"/>
      <c r="BS72" s="173"/>
      <c r="BT72" s="173"/>
      <c r="BU72" s="173"/>
      <c r="BV72" s="173"/>
      <c r="BW72" s="173"/>
      <c r="BY72" s="81" t="n">
        <f aca="false">m1!BK74</f>
        <v>0.673337953940589</v>
      </c>
      <c r="BZ72" s="174" t="n">
        <f aca="false">CN72+CY72+EU72+FF72+FA72+DD72+DN72+DS72+FP72+FU72+EE72+EJ72+EO72+DX72</f>
        <v>0</v>
      </c>
      <c r="CA72" s="175"/>
      <c r="CB72" s="175" t="n">
        <f aca="false">IF(CB$2&lt;=$A72,IF(CB$3&gt;=$A72,(CB$4),0),0)*($A73-$A72)/10000*$BY72</f>
        <v>0</v>
      </c>
      <c r="CC72" s="0"/>
      <c r="CD72" s="91" t="n">
        <f aca="false">$A72</f>
        <v>38687</v>
      </c>
      <c r="CE72" s="175" t="n">
        <f aca="false">IF(CE$2&lt;=$A72,IF(CE$3&gt;=$A72,(CE$4),0),0)*($A73-$A72)/10000*$BY72</f>
        <v>0</v>
      </c>
      <c r="CF72" s="175" t="n">
        <f aca="false">IF(CF$2&lt;=$A72,IF(CF$3&gt;=$A72,(CF$4),0),0)*($A73-$A72)/10000*$BY72</f>
        <v>0</v>
      </c>
      <c r="CG72" s="175" t="n">
        <f aca="false">IF(CG$2&lt;=$A72,IF(CG$3&gt;=$A72,(CG$4),0),0)*($A73-$A72)/10000*$BY72</f>
        <v>0</v>
      </c>
      <c r="CH72" s="175" t="n">
        <f aca="false">IF(CH$2&lt;=$A72,IF(CH$3&gt;=$A72,(CH$4),0),0)*($A73-$A72)/10000*$BY72</f>
        <v>0</v>
      </c>
      <c r="CI72" s="175" t="n">
        <f aca="false">IF(CI$2&lt;=$A72,IF(CI$3&gt;=$A72,(CI$4),0),0)*($A73-$A72)/10000*$BY72</f>
        <v>0</v>
      </c>
      <c r="CJ72" s="175" t="n">
        <f aca="false">IF(CJ$2&lt;=$A72,IF(CJ$3&gt;=$A72,(CJ$4),0),0)*($A73-$A72)/10000*$BY72</f>
        <v>0</v>
      </c>
      <c r="CK72" s="175" t="n">
        <f aca="false">IF(CK$2&lt;=$A72,IF(CK$3&gt;=$A72,(CK$4),0),0)*($A73-$A72)/10000*$BY72</f>
        <v>0</v>
      </c>
      <c r="CL72" s="175" t="n">
        <f aca="false">IF(CL$2&lt;=$A72,IF(CL$3&gt;=$A72,(CL$4),0),0)*($A73-$A72)/10000*$BY72</f>
        <v>0</v>
      </c>
      <c r="CM72" s="175" t="n">
        <f aca="false">IF(CM$2&lt;=$A72,IF(CM$3&gt;=$A72,(CM$4),0),0)*($A73-$A72)/10000*$BY72</f>
        <v>0</v>
      </c>
      <c r="CN72" s="175" t="n">
        <f aca="false">SUM(CE72:CM72)</f>
        <v>0</v>
      </c>
      <c r="CO72" s="0"/>
      <c r="CP72" s="91" t="n">
        <f aca="false">$A72</f>
        <v>38687</v>
      </c>
      <c r="CQ72" s="175" t="n">
        <f aca="false">IF(CQ$2&lt;=$A72,IF(CQ$3&gt;=$A72,(CQ$4),0),0)*($A73-$A72)/10000*$BY72</f>
        <v>0</v>
      </c>
      <c r="CR72" s="175" t="n">
        <f aca="false">IF(CR$2&lt;=$A72,IF(CR$3&gt;=$A72,(CR$4),0),0)*($A73-$A72)/10000*$BY72</f>
        <v>0</v>
      </c>
      <c r="CS72" s="175" t="n">
        <f aca="false">IF(CS$2&lt;=$A72,IF(CS$3&gt;=$A72,(CS$4),0),0)*($A73-$A72)/10000*$BY72</f>
        <v>0</v>
      </c>
      <c r="CT72" s="175" t="n">
        <f aca="false">IF(CT$2&lt;=$A72,IF(CT$3&gt;=$A72,(CT$4),0),0)*($A73-$A72)/10000*$BY72</f>
        <v>0</v>
      </c>
      <c r="CU72" s="175" t="n">
        <f aca="false">IF(CU$2&lt;=$A72,IF(CU$3&gt;=$A72,(CU$4),0),0)*($A73-$A72)/10000*$BY72</f>
        <v>0</v>
      </c>
      <c r="CV72" s="175" t="n">
        <f aca="false">IF(CV$2&lt;=$A72,IF(CV$3&gt;=$A72,(CV$4),0),0)*($A73-$A72)/10000*$BY72</f>
        <v>0</v>
      </c>
      <c r="CW72" s="175" t="n">
        <f aca="false">IF(CW$2&lt;=$A72,IF(CW$3&gt;=$A72,(CW$4),0),0)*($A73-$A72)/10000*$BY72</f>
        <v>0</v>
      </c>
      <c r="CX72" s="175" t="n">
        <f aca="false">IF(CX$2&lt;=$A72,IF(CX$3&gt;=$A72,(CX$4),0),0)*($A73-$A72)/10000*$BY72</f>
        <v>0</v>
      </c>
      <c r="CY72" s="175" t="n">
        <f aca="false">SUM(CQ72:CX72)</f>
        <v>0</v>
      </c>
      <c r="DA72" s="91" t="n">
        <f aca="false">$A72</f>
        <v>38687</v>
      </c>
      <c r="DB72" s="175" t="n">
        <f aca="false">IF(DB$2&lt;=$A72,IF(DB$3&gt;=$A72,(DB$4),0),0)*($A73-$A72)/10000*$BY72</f>
        <v>0</v>
      </c>
      <c r="DC72" s="175" t="n">
        <f aca="false">IF(DC$2&lt;=$A72,IF(DC$3&gt;=$A72,(DC$4),0),0)*($A73-$A72)/10000*$BY72</f>
        <v>0</v>
      </c>
      <c r="DD72" s="175" t="n">
        <f aca="false">SUM(DB72:DC72)</f>
        <v>0</v>
      </c>
      <c r="DE72" s="0"/>
      <c r="DF72" s="91" t="n">
        <f aca="false">$A72</f>
        <v>38687</v>
      </c>
      <c r="DG72" s="175" t="n">
        <f aca="false">IF(DG$2&lt;=$A72,IF(DG$3&gt;=$A72,(DG$4),0),0)*($A73-$A72)/10000*$BY72</f>
        <v>0</v>
      </c>
      <c r="DH72" s="175" t="n">
        <f aca="false">IF(DH$2&lt;=$A72,IF(DH$3&gt;=$A72,(DH$4),0),0)*($A73-$A72)/10000*$BY72</f>
        <v>0</v>
      </c>
      <c r="DI72" s="175" t="n">
        <f aca="false">SUM(DG72:DH72)</f>
        <v>0</v>
      </c>
      <c r="DK72" s="91" t="n">
        <f aca="false">$A72</f>
        <v>38687</v>
      </c>
      <c r="DL72" s="175" t="n">
        <f aca="false">IF(DL$2&lt;=$A72,IF(DL$3&gt;=$A72,(DL$4),0),0)*($A73-$A72)/10000*$BY72</f>
        <v>0</v>
      </c>
      <c r="DM72" s="175" t="n">
        <f aca="false">IF(DM$2&lt;=$A72,IF(DM$3&gt;=$A72,(DM$4),0),0)*($A73-$A72)/10000*$BY72</f>
        <v>0</v>
      </c>
      <c r="DN72" s="175" t="n">
        <f aca="false">SUM(DL72:DM72)</f>
        <v>0</v>
      </c>
      <c r="DO72" s="0"/>
      <c r="DP72" s="91" t="n">
        <f aca="false">$A72</f>
        <v>38687</v>
      </c>
      <c r="DQ72" s="175" t="n">
        <f aca="false">IF(DQ$2&lt;=$A72,IF(DQ$3&gt;=$A72,(DQ$4),0),0)*($A73-$A72)/10000*$BY72</f>
        <v>0</v>
      </c>
      <c r="DR72" s="175" t="n">
        <f aca="false">IF(DR$2&lt;=$A72,IF(DR$3&gt;=$A72,(DR$4),0),0)*($A73-$A72)/10000*$BY72</f>
        <v>0</v>
      </c>
      <c r="DS72" s="175" t="n">
        <f aca="false">SUM(DQ72:DR72)</f>
        <v>0</v>
      </c>
      <c r="DT72" s="175"/>
      <c r="DU72" s="91" t="n">
        <f aca="false">$A72</f>
        <v>38687</v>
      </c>
      <c r="DV72" s="175" t="n">
        <f aca="false">IF(DV$2&lt;=$A72,IF(DV$3&gt;=$A72,(DV$4),0),0)*($A73-$A72)/10000*$BY72</f>
        <v>0</v>
      </c>
      <c r="DW72" s="175" t="n">
        <f aca="false">IF(DW$2&lt;=$A72,IF(DW$3&gt;=$A72,(DW$4),0),0)*($A73-$A72)/10000*$BY72</f>
        <v>0</v>
      </c>
      <c r="DX72" s="175" t="n">
        <f aca="false">SUM(DV72:DW72)</f>
        <v>0</v>
      </c>
      <c r="DY72" s="175"/>
      <c r="DZ72" s="91" t="n">
        <f aca="false">$A72</f>
        <v>38687</v>
      </c>
      <c r="EA72" s="175" t="n">
        <f aca="false">IF(EA$2&lt;=$A72,IF(EA$3&gt;=$A72,(EA$4),0),0)*($A73-$A72)/10000*$BY72</f>
        <v>0</v>
      </c>
      <c r="EB72" s="175" t="n">
        <f aca="false">IF(EB$2&lt;=$A72,IF(EB$3&gt;=$A72,(EB$4),0),0)*($A73-$A72)/10000*$BY72</f>
        <v>0</v>
      </c>
      <c r="EC72" s="175" t="n">
        <f aca="false">IF(EC$2&lt;=$A72,IF(EC$3&gt;=$A72,(EC$4),0),0)*($A73-$A72)/10000*$BY72</f>
        <v>0</v>
      </c>
      <c r="ED72" s="175" t="n">
        <f aca="false">IF(ED$2&lt;=$A72,IF(ED$3&gt;=$A72,(ED$4),0),0)*($A73-$A72)/10000*$BY72</f>
        <v>0</v>
      </c>
      <c r="EE72" s="175" t="n">
        <f aca="false">SUM(EA72:ED72)</f>
        <v>0</v>
      </c>
      <c r="EF72" s="0"/>
      <c r="EG72" s="91" t="n">
        <f aca="false">$A72</f>
        <v>38687</v>
      </c>
      <c r="EH72" s="175" t="n">
        <f aca="false">IF(EH$2&lt;=$A72,IF(EH$3&gt;=$A72,(EH$4),0),0)*($A73-$A72)/10000*$BY72</f>
        <v>0</v>
      </c>
      <c r="EI72" s="175" t="n">
        <f aca="false">IF(EI$2&lt;=$A72,IF(EI$3&gt;=$A72,(EI$4),0),0)*($A73-$A72)/10000*$BY72</f>
        <v>0</v>
      </c>
      <c r="EJ72" s="175" t="n">
        <f aca="false">SUM(EH72:EI72)</f>
        <v>0</v>
      </c>
      <c r="EK72" s="0"/>
      <c r="EL72" s="91" t="n">
        <f aca="false">$A72</f>
        <v>38687</v>
      </c>
      <c r="EM72" s="175" t="n">
        <f aca="false">IF(EM$2&lt;=$A72,IF(EM$3&gt;=$A72,(EM$4),0),0)*($A73-$A72)/10000*$BY72</f>
        <v>0</v>
      </c>
      <c r="EN72" s="175" t="n">
        <f aca="false">IF(EN$2&lt;=$A72,IF(EN$3&gt;=$A72,(EN$4),0),0)*($A73-$A72)/10000*$BY72</f>
        <v>0</v>
      </c>
      <c r="EO72" s="175" t="n">
        <f aca="false">SUM(EM72:EN72)</f>
        <v>0</v>
      </c>
      <c r="EP72" s="175"/>
      <c r="EQ72" s="91" t="n">
        <f aca="false">$A72</f>
        <v>38687</v>
      </c>
      <c r="ER72" s="175" t="n">
        <f aca="false">IF(ER$2&lt;=$A72,IF(ER$3&gt;=$A72,(ER$4),0),0)*($A73-$A72)/10000*$BY72</f>
        <v>0</v>
      </c>
      <c r="ES72" s="175" t="n">
        <f aca="false">IF(ES$2&lt;=$A72,IF(ES$3&gt;=$A72,(ES$4),0),0)*($A73-$A72)/10000*$BY72</f>
        <v>0</v>
      </c>
      <c r="ET72" s="175" t="n">
        <f aca="false">IF(ET$2&lt;=$A72,IF(ET$3&gt;=$A72,(ET$4),0),0)*($A73-$A72)/10000*$BY72</f>
        <v>0</v>
      </c>
      <c r="EU72" s="175" t="n">
        <f aca="false">SUM(ER72:ET72)</f>
        <v>0</v>
      </c>
      <c r="EV72" s="0"/>
      <c r="EW72" s="91" t="n">
        <f aca="false">$A72</f>
        <v>38687</v>
      </c>
      <c r="EX72" s="175" t="n">
        <f aca="false">IF(EX$2&lt;=$A72,IF(EX$3&gt;=$A72,(EX$4),0),0)*($A73-$A72)/10000*$BY72</f>
        <v>0</v>
      </c>
      <c r="EY72" s="175" t="n">
        <f aca="false">IF(EY$2&lt;=$A72,IF(EY$3&gt;=$A72,(EY$4),0),0)*($A73-$A72)/10000*$BY72</f>
        <v>0</v>
      </c>
      <c r="EZ72" s="175" t="n">
        <f aca="false">IF(EZ$2&lt;=$A72,IF(EZ$3&gt;=$A72,(EZ$4),0),0)*($A73-$A72)/10000*$BY72</f>
        <v>0</v>
      </c>
      <c r="FA72" s="175" t="n">
        <f aca="false">SUM(EX72:EZ72)</f>
        <v>0</v>
      </c>
      <c r="FB72" s="0"/>
      <c r="FC72" s="91" t="n">
        <f aca="false">$A72</f>
        <v>38687</v>
      </c>
      <c r="FD72" s="175" t="n">
        <f aca="false">IF(FD$2&lt;=$A72,IF(FD$3&gt;=$A72,(FD$4),0),0)*($A73-$A72)/10000*$BY72</f>
        <v>0</v>
      </c>
      <c r="FE72" s="175" t="n">
        <f aca="false">IF(FE$2&lt;=$A72,IF(FE$3&gt;=$A72,(FE$4),0),0)*($A73-$A72)/10000*$BY72</f>
        <v>0</v>
      </c>
      <c r="FF72" s="175" t="n">
        <f aca="false">SUM(FD72:FE72)</f>
        <v>0</v>
      </c>
      <c r="FH72" s="91" t="n">
        <f aca="false">$A72</f>
        <v>38687</v>
      </c>
      <c r="FI72" s="175" t="n">
        <f aca="false">IF(FI$2&lt;=$A72,IF(FI$3&gt;=$A72,(FI$4),0),0)*($A73-$A72)/10000*$BY72</f>
        <v>0</v>
      </c>
      <c r="FJ72" s="175" t="n">
        <f aca="false">IF(FJ$2&lt;=$A72,IF(FJ$3&gt;=$A72,(FJ$4),0),0)*($A73-$A72)/10000*$BY72</f>
        <v>0</v>
      </c>
      <c r="FK72" s="175" t="n">
        <f aca="false">SUM(FI72:FJ72)</f>
        <v>0</v>
      </c>
      <c r="FL72" s="0"/>
      <c r="FM72" s="91" t="n">
        <f aca="false">$A72</f>
        <v>38687</v>
      </c>
      <c r="FN72" s="175" t="n">
        <f aca="false">IF(FN$2&lt;=$A72,IF(FN$3&gt;=$A72,(FN$4),0),0)*($A73-$A72)/10000*$BY72</f>
        <v>0</v>
      </c>
      <c r="FO72" s="175" t="n">
        <f aca="false">IF(FO$2&lt;=$A72,IF(FO$3&gt;=$A72,(FO$4),0),0)*($A73-$A72)/10000*$BY72</f>
        <v>0</v>
      </c>
      <c r="FP72" s="175" t="n">
        <f aca="false">SUM(FN72:FO72)</f>
        <v>0</v>
      </c>
      <c r="FQ72" s="0"/>
      <c r="FR72" s="91" t="n">
        <f aca="false">$A72</f>
        <v>38687</v>
      </c>
      <c r="FS72" s="175" t="n">
        <f aca="false">IF(FS$2&lt;=$A72,IF(FS$3&gt;=$A72,(FS$4),0),0)*($A73-$A72)/10000*$BY72</f>
        <v>0</v>
      </c>
      <c r="FT72" s="175" t="n">
        <f aca="false">IF(FT$2&lt;=$A72,IF(FT$3&gt;=$A72,(FT$4),0),0)*($A73-$A72)/10000*$BY72</f>
        <v>0</v>
      </c>
      <c r="FU72" s="175" t="n">
        <f aca="false">SUM(FS72:FT72)</f>
        <v>0</v>
      </c>
      <c r="FV72" s="0"/>
      <c r="FW72" s="91" t="n">
        <f aca="false">$A72</f>
        <v>38687</v>
      </c>
      <c r="FX72" s="175" t="n">
        <f aca="false">IF(FX$2&lt;=$A72,IF(FX$3&gt;=$A72,(FX$4),0),0)*($A73-$A72)/10000*$BY72</f>
        <v>0</v>
      </c>
      <c r="FY72" s="175" t="n">
        <f aca="false">IF(FY$2&lt;=$A72,IF(FY$3&gt;=$A72,(FY$4),0),0)*($A73-$A72)/10000*$BY72</f>
        <v>0</v>
      </c>
      <c r="FZ72" s="175" t="n">
        <f aca="false">SUM(FX72:FY72)</f>
        <v>0</v>
      </c>
      <c r="GB72" s="91" t="n">
        <f aca="false">$A72</f>
        <v>38687</v>
      </c>
      <c r="GC72" s="175" t="n">
        <f aca="false">IF(GC$2&lt;=$A72,IF(GC$3&gt;=$A72,(GC$4),0),0)*($A73-$A72)/10000*$BY72</f>
        <v>0</v>
      </c>
      <c r="GD72" s="175" t="n">
        <f aca="false">IF(GD$2&lt;=$A72,IF(GD$3&gt;=$A72,(GD$4),0),0)*($A73-$A72)/10000*$BY72</f>
        <v>0</v>
      </c>
      <c r="GE72" s="175" t="n">
        <f aca="false">SUM(GC72:GD72)</f>
        <v>0</v>
      </c>
      <c r="GG72" s="208"/>
      <c r="GH72" s="209"/>
      <c r="GI72" s="210"/>
      <c r="GK72" s="0"/>
    </row>
    <row r="73" customFormat="false" ht="15" hidden="false" customHeight="true" outlineLevel="0" collapsed="false">
      <c r="A73" s="176" t="n">
        <v>38718</v>
      </c>
      <c r="B73" s="177" t="n">
        <f aca="false">p1!F82</f>
        <v>0</v>
      </c>
      <c r="C73" s="178" t="n">
        <f aca="false">+p1!C82</f>
        <v>0</v>
      </c>
      <c r="D73" s="179" t="n">
        <f aca="false">+p1!G82</f>
        <v>0</v>
      </c>
      <c r="E73" s="177" t="n">
        <f aca="false">p1!L82+DX73</f>
        <v>0</v>
      </c>
      <c r="F73" s="178" t="n">
        <f aca="false">p1!E82+CN73</f>
        <v>0</v>
      </c>
      <c r="G73" s="178" t="n">
        <f aca="false">p1!I82+p1!K82+CY73</f>
        <v>-19.1</v>
      </c>
      <c r="H73" s="178" t="n">
        <f aca="false">p1!D82+DN73</f>
        <v>0</v>
      </c>
      <c r="I73" s="178" t="n">
        <f aca="false">p1!J82+p1!AH82+DD73</f>
        <v>25.88</v>
      </c>
      <c r="J73" s="178" t="n">
        <f aca="false">p1!N82+DG73</f>
        <v>10.39</v>
      </c>
      <c r="K73" s="178" t="n">
        <f aca="false">p1!M82+p1!H82+DS73</f>
        <v>0</v>
      </c>
      <c r="L73" s="180" t="n">
        <f aca="false">SUM(E73:K73)</f>
        <v>17.17</v>
      </c>
      <c r="M73" s="32"/>
      <c r="N73" s="177" t="n">
        <f aca="false">p1!P82+EJ73</f>
        <v>0</v>
      </c>
      <c r="O73" s="178" t="n">
        <f aca="false">p1!O82+EE73</f>
        <v>0</v>
      </c>
      <c r="P73" s="178" t="n">
        <f aca="false">p1!Q82+EO73</f>
        <v>0</v>
      </c>
      <c r="Q73" s="178"/>
      <c r="R73" s="178"/>
      <c r="S73" s="178" t="n">
        <f aca="false">p1!Z82+EU73</f>
        <v>0</v>
      </c>
      <c r="T73" s="178" t="n">
        <f aca="false">p1!AC82+FA73</f>
        <v>0</v>
      </c>
      <c r="U73" s="178"/>
      <c r="V73" s="178" t="n">
        <f aca="false">p1!X82+FF73</f>
        <v>0</v>
      </c>
      <c r="W73" s="178"/>
      <c r="X73" s="178"/>
      <c r="Y73" s="178"/>
      <c r="Z73" s="178"/>
      <c r="AA73" s="178"/>
      <c r="AB73" s="178"/>
      <c r="AC73" s="178"/>
      <c r="AD73" s="179"/>
      <c r="AE73" s="210" t="n">
        <f aca="false">SUM(N73:AD73)</f>
        <v>0</v>
      </c>
      <c r="AF73" s="32"/>
      <c r="AG73" s="180"/>
      <c r="AH73" s="18"/>
      <c r="AI73" s="180" t="n">
        <f aca="false">p1!AB82+BQ73</f>
        <v>0</v>
      </c>
      <c r="AJ73" s="32"/>
      <c r="AK73" s="182" t="n">
        <v>38718</v>
      </c>
      <c r="AL73" s="143"/>
      <c r="AM73" s="167" t="n">
        <f aca="false">+B73+C73+D73</f>
        <v>0</v>
      </c>
      <c r="AN73" s="211" t="n">
        <f aca="false">SUM(AM71:AM75)</f>
        <v>0</v>
      </c>
      <c r="AO73" s="167" t="n">
        <f aca="false">E73+F73+O73</f>
        <v>0</v>
      </c>
      <c r="AP73" s="211" t="n">
        <f aca="false">SUM(AO71:AO75)</f>
        <v>0</v>
      </c>
      <c r="AQ73" s="184" t="n">
        <f aca="false">+G73+H73+N73</f>
        <v>-19.1</v>
      </c>
      <c r="AR73" s="211" t="n">
        <f aca="false">SUM(AQ71:AQ75)</f>
        <v>-93.05</v>
      </c>
      <c r="AS73" s="185" t="n">
        <f aca="false">+I73+J73</f>
        <v>36.27</v>
      </c>
      <c r="AT73" s="211" t="n">
        <f aca="false">SUM(AS71:AS75)</f>
        <v>176.7</v>
      </c>
      <c r="AU73" s="167" t="n">
        <f aca="false">K73+P73</f>
        <v>0</v>
      </c>
      <c r="AV73" s="211" t="n">
        <f aca="false">SUM(AU71:AU75)</f>
        <v>0</v>
      </c>
      <c r="AW73" s="167" t="n">
        <f aca="false">AO73+AQ73+AS73+AU73</f>
        <v>17.17</v>
      </c>
      <c r="AX73" s="211" t="n">
        <f aca="false">SUM(AW71:AW75)</f>
        <v>83.65</v>
      </c>
      <c r="AY73" s="0"/>
      <c r="AZ73" s="149"/>
      <c r="BA73" s="169" t="n">
        <f aca="false">Q73+R73+S73</f>
        <v>0</v>
      </c>
      <c r="BB73" s="151"/>
      <c r="BC73" s="169" t="n">
        <f aca="false">T73+U73</f>
        <v>0</v>
      </c>
      <c r="BD73" s="229"/>
      <c r="BE73" s="228" t="n">
        <f aca="false">SUM(V73:Y73)</f>
        <v>0</v>
      </c>
      <c r="BF73" s="187"/>
      <c r="BG73" s="169" t="n">
        <f aca="false">SUM(AB73:AD73)</f>
        <v>0</v>
      </c>
      <c r="BH73" s="188"/>
      <c r="BI73" s="213"/>
      <c r="BJ73" s="214"/>
      <c r="BK73" s="171" t="n">
        <f aca="false">+AE73+L73</f>
        <v>17.17</v>
      </c>
      <c r="BL73" s="215" t="n">
        <f aca="false">SUM(BK71:BK75)</f>
        <v>83.65</v>
      </c>
      <c r="BM73" s="141" t="n">
        <f aca="false">+AT73+AV73</f>
        <v>176.7</v>
      </c>
      <c r="BN73" s="141"/>
      <c r="BO73" s="141"/>
      <c r="BP73" s="172" t="n">
        <f aca="false">$A73</f>
        <v>38718</v>
      </c>
      <c r="BQ73" s="173"/>
      <c r="BR73" s="173"/>
      <c r="BS73" s="173"/>
      <c r="BT73" s="173"/>
      <c r="BU73" s="173"/>
      <c r="BV73" s="173"/>
      <c r="BW73" s="173"/>
      <c r="BY73" s="81" t="n">
        <f aca="false">m1!BK75</f>
        <v>0.669213012604158</v>
      </c>
      <c r="BZ73" s="174" t="n">
        <f aca="false">CN73+CY73+EU73+FF73+FA73+DD73+DN73+DS73+FP73+FU73+EE73+EJ73+EO73+DX73</f>
        <v>0</v>
      </c>
      <c r="CA73" s="175"/>
      <c r="CB73" s="175" t="n">
        <f aca="false">IF(CB$2&lt;=$A73,IF(CB$3&gt;=$A73,(CB$4),0),0)*($A74-$A73)/10000*$BY73</f>
        <v>0</v>
      </c>
      <c r="CC73" s="0"/>
      <c r="CD73" s="91" t="n">
        <f aca="false">$A73</f>
        <v>38718</v>
      </c>
      <c r="CE73" s="175" t="n">
        <f aca="false">IF(CE$2&lt;=$A73,IF(CE$3&gt;=$A73,(CE$4),0),0)*($A74-$A73)/10000*$BY73</f>
        <v>0</v>
      </c>
      <c r="CF73" s="175" t="n">
        <f aca="false">IF(CF$2&lt;=$A73,IF(CF$3&gt;=$A73,(CF$4),0),0)*($A74-$A73)/10000*$BY73</f>
        <v>0</v>
      </c>
      <c r="CG73" s="175" t="n">
        <f aca="false">IF(CG$2&lt;=$A73,IF(CG$3&gt;=$A73,(CG$4),0),0)*($A74-$A73)/10000*$BY73</f>
        <v>0</v>
      </c>
      <c r="CH73" s="175" t="n">
        <f aca="false">IF(CH$2&lt;=$A73,IF(CH$3&gt;=$A73,(CH$4),0),0)*($A74-$A73)/10000*$BY73</f>
        <v>0</v>
      </c>
      <c r="CI73" s="175" t="n">
        <f aca="false">IF(CI$2&lt;=$A73,IF(CI$3&gt;=$A73,(CI$4),0),0)*($A74-$A73)/10000*$BY73</f>
        <v>0</v>
      </c>
      <c r="CJ73" s="175" t="n">
        <f aca="false">IF(CJ$2&lt;=$A73,IF(CJ$3&gt;=$A73,(CJ$4),0),0)*($A74-$A73)/10000*$BY73</f>
        <v>0</v>
      </c>
      <c r="CK73" s="175" t="n">
        <f aca="false">IF(CK$2&lt;=$A73,IF(CK$3&gt;=$A73,(CK$4),0),0)*($A74-$A73)/10000*$BY73</f>
        <v>0</v>
      </c>
      <c r="CL73" s="175" t="n">
        <f aca="false">IF(CL$2&lt;=$A73,IF(CL$3&gt;=$A73,(CL$4),0),0)*($A74-$A73)/10000*$BY73</f>
        <v>0</v>
      </c>
      <c r="CM73" s="175" t="n">
        <f aca="false">IF(CM$2&lt;=$A73,IF(CM$3&gt;=$A73,(CM$4),0),0)*($A74-$A73)/10000*$BY73</f>
        <v>0</v>
      </c>
      <c r="CN73" s="175" t="n">
        <f aca="false">SUM(CE73:CM73)</f>
        <v>0</v>
      </c>
      <c r="CO73" s="0"/>
      <c r="CP73" s="91" t="n">
        <f aca="false">$A73</f>
        <v>38718</v>
      </c>
      <c r="CQ73" s="175" t="n">
        <f aca="false">IF(CQ$2&lt;=$A73,IF(CQ$3&gt;=$A73,(CQ$4),0),0)*($A74-$A73)/10000*$BY73</f>
        <v>0</v>
      </c>
      <c r="CR73" s="175" t="n">
        <f aca="false">IF(CR$2&lt;=$A73,IF(CR$3&gt;=$A73,(CR$4),0),0)*($A74-$A73)/10000*$BY73</f>
        <v>0</v>
      </c>
      <c r="CS73" s="175" t="n">
        <f aca="false">IF(CS$2&lt;=$A73,IF(CS$3&gt;=$A73,(CS$4),0),0)*($A74-$A73)/10000*$BY73</f>
        <v>0</v>
      </c>
      <c r="CT73" s="175" t="n">
        <f aca="false">IF(CT$2&lt;=$A73,IF(CT$3&gt;=$A73,(CT$4),0),0)*($A74-$A73)/10000*$BY73</f>
        <v>0</v>
      </c>
      <c r="CU73" s="175" t="n">
        <f aca="false">IF(CU$2&lt;=$A73,IF(CU$3&gt;=$A73,(CU$4),0),0)*($A74-$A73)/10000*$BY73</f>
        <v>0</v>
      </c>
      <c r="CV73" s="175" t="n">
        <f aca="false">IF(CV$2&lt;=$A73,IF(CV$3&gt;=$A73,(CV$4),0),0)*($A74-$A73)/10000*$BY73</f>
        <v>0</v>
      </c>
      <c r="CW73" s="175" t="n">
        <f aca="false">IF(CW$2&lt;=$A73,IF(CW$3&gt;=$A73,(CW$4),0),0)*($A74-$A73)/10000*$BY73</f>
        <v>0</v>
      </c>
      <c r="CX73" s="175" t="n">
        <f aca="false">IF(CX$2&lt;=$A73,IF(CX$3&gt;=$A73,(CX$4),0),0)*($A74-$A73)/10000*$BY73</f>
        <v>0</v>
      </c>
      <c r="CY73" s="175" t="n">
        <f aca="false">SUM(CQ73:CX73)</f>
        <v>0</v>
      </c>
      <c r="DA73" s="91" t="n">
        <f aca="false">$A73</f>
        <v>38718</v>
      </c>
      <c r="DB73" s="175" t="n">
        <f aca="false">IF(DB$2&lt;=$A73,IF(DB$3&gt;=$A73,(DB$4),0),0)*($A74-$A73)/10000*$BY73</f>
        <v>0</v>
      </c>
      <c r="DC73" s="175" t="n">
        <f aca="false">IF(DC$2&lt;=$A73,IF(DC$3&gt;=$A73,(DC$4),0),0)*($A74-$A73)/10000*$BY73</f>
        <v>0</v>
      </c>
      <c r="DD73" s="175" t="n">
        <f aca="false">SUM(DB73:DC73)</f>
        <v>0</v>
      </c>
      <c r="DE73" s="0"/>
      <c r="DF73" s="91" t="n">
        <f aca="false">$A73</f>
        <v>38718</v>
      </c>
      <c r="DG73" s="175" t="n">
        <f aca="false">IF(DG$2&lt;=$A73,IF(DG$3&gt;=$A73,(DG$4),0),0)*($A74-$A73)/10000*$BY73</f>
        <v>0</v>
      </c>
      <c r="DH73" s="175" t="n">
        <f aca="false">IF(DH$2&lt;=$A73,IF(DH$3&gt;=$A73,(DH$4),0),0)*($A74-$A73)/10000*$BY73</f>
        <v>0</v>
      </c>
      <c r="DI73" s="175" t="n">
        <f aca="false">SUM(DG73:DH73)</f>
        <v>0</v>
      </c>
      <c r="DK73" s="91" t="n">
        <f aca="false">$A73</f>
        <v>38718</v>
      </c>
      <c r="DL73" s="175" t="n">
        <f aca="false">IF(DL$2&lt;=$A73,IF(DL$3&gt;=$A73,(DL$4),0),0)*($A74-$A73)/10000*$BY73</f>
        <v>0</v>
      </c>
      <c r="DM73" s="175" t="n">
        <f aca="false">IF(DM$2&lt;=$A73,IF(DM$3&gt;=$A73,(DM$4),0),0)*($A74-$A73)/10000*$BY73</f>
        <v>0</v>
      </c>
      <c r="DN73" s="175" t="n">
        <f aca="false">SUM(DL73:DM73)</f>
        <v>0</v>
      </c>
      <c r="DO73" s="0"/>
      <c r="DP73" s="91" t="n">
        <f aca="false">$A73</f>
        <v>38718</v>
      </c>
      <c r="DQ73" s="175" t="n">
        <f aca="false">IF(DQ$2&lt;=$A73,IF(DQ$3&gt;=$A73,(DQ$4),0),0)*($A74-$A73)/10000*$BY73</f>
        <v>0</v>
      </c>
      <c r="DR73" s="175" t="n">
        <f aca="false">IF(DR$2&lt;=$A73,IF(DR$3&gt;=$A73,(DR$4),0),0)*($A74-$A73)/10000*$BY73</f>
        <v>0</v>
      </c>
      <c r="DS73" s="175" t="n">
        <f aca="false">SUM(DQ73:DR73)</f>
        <v>0</v>
      </c>
      <c r="DT73" s="175"/>
      <c r="DU73" s="91" t="n">
        <f aca="false">$A73</f>
        <v>38718</v>
      </c>
      <c r="DV73" s="175" t="n">
        <f aca="false">IF(DV$2&lt;=$A73,IF(DV$3&gt;=$A73,(DV$4),0),0)*($A74-$A73)/10000*$BY73</f>
        <v>0</v>
      </c>
      <c r="DW73" s="175" t="n">
        <f aca="false">IF(DW$2&lt;=$A73,IF(DW$3&gt;=$A73,(DW$4),0),0)*($A74-$A73)/10000*$BY73</f>
        <v>0</v>
      </c>
      <c r="DX73" s="175" t="n">
        <f aca="false">SUM(DV73:DW73)</f>
        <v>0</v>
      </c>
      <c r="DY73" s="175"/>
      <c r="DZ73" s="91" t="n">
        <f aca="false">$A73</f>
        <v>38718</v>
      </c>
      <c r="EA73" s="175" t="n">
        <f aca="false">IF(EA$2&lt;=$A73,IF(EA$3&gt;=$A73,(EA$4),0),0)*($A74-$A73)/10000*$BY73</f>
        <v>0</v>
      </c>
      <c r="EB73" s="175" t="n">
        <f aca="false">IF(EB$2&lt;=$A73,IF(EB$3&gt;=$A73,(EB$4),0),0)*($A74-$A73)/10000*$BY73</f>
        <v>0</v>
      </c>
      <c r="EC73" s="175" t="n">
        <f aca="false">IF(EC$2&lt;=$A73,IF(EC$3&gt;=$A73,(EC$4),0),0)*($A74-$A73)/10000*$BY73</f>
        <v>0</v>
      </c>
      <c r="ED73" s="175" t="n">
        <f aca="false">IF(ED$2&lt;=$A73,IF(ED$3&gt;=$A73,(ED$4),0),0)*($A74-$A73)/10000*$BY73</f>
        <v>0</v>
      </c>
      <c r="EE73" s="175" t="n">
        <f aca="false">SUM(EA73:ED73)</f>
        <v>0</v>
      </c>
      <c r="EF73" s="0"/>
      <c r="EG73" s="91" t="n">
        <f aca="false">$A73</f>
        <v>38718</v>
      </c>
      <c r="EH73" s="175" t="n">
        <f aca="false">IF(EH$2&lt;=$A73,IF(EH$3&gt;=$A73,(EH$4),0),0)*($A74-$A73)/10000*$BY73</f>
        <v>0</v>
      </c>
      <c r="EI73" s="175" t="n">
        <f aca="false">IF(EI$2&lt;=$A73,IF(EI$3&gt;=$A73,(EI$4),0),0)*($A74-$A73)/10000*$BY73</f>
        <v>0</v>
      </c>
      <c r="EJ73" s="175" t="n">
        <f aca="false">SUM(EH73:EI73)</f>
        <v>0</v>
      </c>
      <c r="EK73" s="0"/>
      <c r="EL73" s="91" t="n">
        <f aca="false">$A73</f>
        <v>38718</v>
      </c>
      <c r="EM73" s="175" t="n">
        <f aca="false">IF(EM$2&lt;=$A73,IF(EM$3&gt;=$A73,(EM$4),0),0)*($A74-$A73)/10000*$BY73</f>
        <v>0</v>
      </c>
      <c r="EN73" s="175" t="n">
        <f aca="false">IF(EN$2&lt;=$A73,IF(EN$3&gt;=$A73,(EN$4),0),0)*($A74-$A73)/10000*$BY73</f>
        <v>0</v>
      </c>
      <c r="EO73" s="175" t="n">
        <f aca="false">SUM(EM73:EN73)</f>
        <v>0</v>
      </c>
      <c r="EP73" s="175"/>
      <c r="EQ73" s="91" t="n">
        <f aca="false">$A73</f>
        <v>38718</v>
      </c>
      <c r="ER73" s="175" t="n">
        <f aca="false">IF(ER$2&lt;=$A73,IF(ER$3&gt;=$A73,(ER$4),0),0)*($A74-$A73)/10000*$BY73</f>
        <v>0</v>
      </c>
      <c r="ES73" s="175" t="n">
        <f aca="false">IF(ES$2&lt;=$A73,IF(ES$3&gt;=$A73,(ES$4),0),0)*($A74-$A73)/10000*$BY73</f>
        <v>0</v>
      </c>
      <c r="ET73" s="175" t="n">
        <f aca="false">IF(ET$2&lt;=$A73,IF(ET$3&gt;=$A73,(ET$4),0),0)*($A74-$A73)/10000*$BY73</f>
        <v>0</v>
      </c>
      <c r="EU73" s="175" t="n">
        <f aca="false">SUM(ER73:ET73)</f>
        <v>0</v>
      </c>
      <c r="EV73" s="0"/>
      <c r="EW73" s="91" t="n">
        <f aca="false">$A73</f>
        <v>38718</v>
      </c>
      <c r="EX73" s="175" t="n">
        <f aca="false">IF(EX$2&lt;=$A73,IF(EX$3&gt;=$A73,(EX$4),0),0)*($A74-$A73)/10000*$BY73</f>
        <v>0</v>
      </c>
      <c r="EY73" s="175" t="n">
        <f aca="false">IF(EY$2&lt;=$A73,IF(EY$3&gt;=$A73,(EY$4),0),0)*($A74-$A73)/10000*$BY73</f>
        <v>0</v>
      </c>
      <c r="EZ73" s="175" t="n">
        <f aca="false">IF(EZ$2&lt;=$A73,IF(EZ$3&gt;=$A73,(EZ$4),0),0)*($A74-$A73)/10000*$BY73</f>
        <v>0</v>
      </c>
      <c r="FA73" s="175" t="n">
        <f aca="false">SUM(EX73:EZ73)</f>
        <v>0</v>
      </c>
      <c r="FB73" s="0"/>
      <c r="FC73" s="91" t="n">
        <f aca="false">$A73</f>
        <v>38718</v>
      </c>
      <c r="FD73" s="175" t="n">
        <f aca="false">IF(FD$2&lt;=$A73,IF(FD$3&gt;=$A73,(FD$4),0),0)*($A74-$A73)/10000*$BY73</f>
        <v>0</v>
      </c>
      <c r="FE73" s="175" t="n">
        <f aca="false">IF(FE$2&lt;=$A73,IF(FE$3&gt;=$A73,(FE$4),0),0)*($A74-$A73)/10000*$BY73</f>
        <v>0</v>
      </c>
      <c r="FF73" s="175" t="n">
        <f aca="false">SUM(FD73:FE73)</f>
        <v>0</v>
      </c>
      <c r="FH73" s="91" t="n">
        <f aca="false">$A73</f>
        <v>38718</v>
      </c>
      <c r="FI73" s="175" t="n">
        <f aca="false">IF(FI$2&lt;=$A73,IF(FI$3&gt;=$A73,(FI$4),0),0)*($A74-$A73)/10000*$BY73</f>
        <v>0</v>
      </c>
      <c r="FJ73" s="175" t="n">
        <f aca="false">IF(FJ$2&lt;=$A73,IF(FJ$3&gt;=$A73,(FJ$4),0),0)*($A74-$A73)/10000*$BY73</f>
        <v>0</v>
      </c>
      <c r="FK73" s="175" t="n">
        <f aca="false">SUM(FI73:FJ73)</f>
        <v>0</v>
      </c>
      <c r="FL73" s="0"/>
      <c r="FM73" s="91" t="n">
        <f aca="false">$A73</f>
        <v>38718</v>
      </c>
      <c r="FN73" s="175" t="n">
        <f aca="false">IF(FN$2&lt;=$A73,IF(FN$3&gt;=$A73,(FN$4),0),0)*($A74-$A73)/10000*$BY73</f>
        <v>0</v>
      </c>
      <c r="FO73" s="175" t="n">
        <f aca="false">IF(FO$2&lt;=$A73,IF(FO$3&gt;=$A73,(FO$4),0),0)*($A74-$A73)/10000*$BY73</f>
        <v>0</v>
      </c>
      <c r="FP73" s="175" t="n">
        <f aca="false">SUM(FN73:FO73)</f>
        <v>0</v>
      </c>
      <c r="FQ73" s="0"/>
      <c r="FR73" s="91" t="n">
        <f aca="false">$A73</f>
        <v>38718</v>
      </c>
      <c r="FS73" s="175" t="n">
        <f aca="false">IF(FS$2&lt;=$A73,IF(FS$3&gt;=$A73,(FS$4),0),0)*($A74-$A73)/10000*$BY73</f>
        <v>0</v>
      </c>
      <c r="FT73" s="175" t="n">
        <f aca="false">IF(FT$2&lt;=$A73,IF(FT$3&gt;=$A73,(FT$4),0),0)*($A74-$A73)/10000*$BY73</f>
        <v>0</v>
      </c>
      <c r="FU73" s="175" t="n">
        <f aca="false">SUM(FS73:FT73)</f>
        <v>0</v>
      </c>
      <c r="FV73" s="0"/>
      <c r="FW73" s="91" t="n">
        <f aca="false">$A73</f>
        <v>38718</v>
      </c>
      <c r="FX73" s="175" t="n">
        <f aca="false">IF(FX$2&lt;=$A73,IF(FX$3&gt;=$A73,(FX$4),0),0)*($A74-$A73)/10000*$BY73</f>
        <v>0</v>
      </c>
      <c r="FY73" s="175" t="n">
        <f aca="false">IF(FY$2&lt;=$A73,IF(FY$3&gt;=$A73,(FY$4),0),0)*($A74-$A73)/10000*$BY73</f>
        <v>0</v>
      </c>
      <c r="FZ73" s="175" t="n">
        <f aca="false">SUM(FX73:FY73)</f>
        <v>0</v>
      </c>
      <c r="GB73" s="91" t="n">
        <f aca="false">$A73</f>
        <v>38718</v>
      </c>
      <c r="GC73" s="175" t="n">
        <f aca="false">IF(GC$2&lt;=$A73,IF(GC$3&gt;=$A73,(GC$4),0),0)*($A74-$A73)/10000*$BY73</f>
        <v>0</v>
      </c>
      <c r="GD73" s="175" t="n">
        <f aca="false">IF(GD$2&lt;=$A73,IF(GD$3&gt;=$A73,(GD$4),0),0)*($A74-$A73)/10000*$BY73</f>
        <v>0</v>
      </c>
      <c r="GE73" s="175" t="n">
        <f aca="false">SUM(GC73:GD73)</f>
        <v>0</v>
      </c>
      <c r="GG73" s="208"/>
      <c r="GH73" s="209"/>
      <c r="GI73" s="210"/>
      <c r="GK73" s="0"/>
    </row>
    <row r="74" customFormat="false" ht="15" hidden="false" customHeight="true" outlineLevel="0" collapsed="false">
      <c r="A74" s="176" t="n">
        <v>38749</v>
      </c>
      <c r="B74" s="177" t="n">
        <f aca="false">p1!F83</f>
        <v>0</v>
      </c>
      <c r="C74" s="178" t="n">
        <f aca="false">+p1!C83</f>
        <v>0</v>
      </c>
      <c r="D74" s="179" t="n">
        <f aca="false">+p1!G83</f>
        <v>0</v>
      </c>
      <c r="E74" s="177" t="n">
        <f aca="false">p1!L83+DX74</f>
        <v>0</v>
      </c>
      <c r="F74" s="178" t="n">
        <f aca="false">p1!E83+CN74</f>
        <v>0</v>
      </c>
      <c r="G74" s="178" t="n">
        <f aca="false">p1!I83+p1!K83+CY74</f>
        <v>-17.14</v>
      </c>
      <c r="H74" s="178" t="n">
        <f aca="false">p1!D83+DN74</f>
        <v>0</v>
      </c>
      <c r="I74" s="178" t="n">
        <f aca="false">p1!J83+p1!AH83+DD74</f>
        <v>23.22</v>
      </c>
      <c r="J74" s="178" t="n">
        <f aca="false">p1!N83+DG74</f>
        <v>9.33</v>
      </c>
      <c r="K74" s="178" t="n">
        <f aca="false">p1!M83+p1!H83+DS74</f>
        <v>0</v>
      </c>
      <c r="L74" s="180" t="n">
        <f aca="false">SUM(E74:K74)</f>
        <v>15.41</v>
      </c>
      <c r="M74" s="32"/>
      <c r="N74" s="177" t="n">
        <f aca="false">p1!P83+EJ74</f>
        <v>0</v>
      </c>
      <c r="O74" s="178" t="n">
        <f aca="false">p1!O83+EE74</f>
        <v>0</v>
      </c>
      <c r="P74" s="178" t="n">
        <f aca="false">p1!Q83+EO74</f>
        <v>0</v>
      </c>
      <c r="Q74" s="178"/>
      <c r="R74" s="178"/>
      <c r="S74" s="178" t="n">
        <f aca="false">p1!Z83+EU74</f>
        <v>0</v>
      </c>
      <c r="T74" s="178" t="n">
        <f aca="false">p1!AC83+FA74</f>
        <v>0</v>
      </c>
      <c r="U74" s="178"/>
      <c r="V74" s="178" t="n">
        <f aca="false">p1!X83+FF74</f>
        <v>0</v>
      </c>
      <c r="W74" s="178"/>
      <c r="X74" s="178"/>
      <c r="Y74" s="178"/>
      <c r="Z74" s="178"/>
      <c r="AA74" s="178"/>
      <c r="AB74" s="178"/>
      <c r="AC74" s="178"/>
      <c r="AD74" s="179"/>
      <c r="AE74" s="210" t="n">
        <f aca="false">SUM(N74:AD74)</f>
        <v>0</v>
      </c>
      <c r="AF74" s="32"/>
      <c r="AG74" s="180"/>
      <c r="AH74" s="18"/>
      <c r="AI74" s="180" t="n">
        <f aca="false">p1!AB83+BQ74</f>
        <v>0</v>
      </c>
      <c r="AJ74" s="32"/>
      <c r="AK74" s="182" t="n">
        <v>38749</v>
      </c>
      <c r="AL74" s="143"/>
      <c r="AM74" s="167" t="n">
        <f aca="false">+B74+C74+D74</f>
        <v>0</v>
      </c>
      <c r="AN74" s="148"/>
      <c r="AO74" s="167" t="n">
        <f aca="false">E74+F74+O74</f>
        <v>0</v>
      </c>
      <c r="AP74" s="148"/>
      <c r="AQ74" s="184" t="n">
        <f aca="false">+G74+H74+N74</f>
        <v>-17.14</v>
      </c>
      <c r="AR74" s="148"/>
      <c r="AS74" s="185" t="n">
        <f aca="false">+I74+J74</f>
        <v>32.55</v>
      </c>
      <c r="AT74" s="148"/>
      <c r="AU74" s="167" t="n">
        <f aca="false">K74+P74</f>
        <v>0</v>
      </c>
      <c r="AV74" s="148"/>
      <c r="AW74" s="167" t="n">
        <f aca="false">AO74+AQ74+AS74+AU74</f>
        <v>15.41</v>
      </c>
      <c r="AX74" s="148"/>
      <c r="AY74" s="0"/>
      <c r="AZ74" s="149"/>
      <c r="BA74" s="169" t="n">
        <f aca="false">Q74+R74+S74</f>
        <v>0</v>
      </c>
      <c r="BB74" s="151"/>
      <c r="BC74" s="169" t="n">
        <f aca="false">T74+U74</f>
        <v>0</v>
      </c>
      <c r="BD74" s="152"/>
      <c r="BE74" s="228" t="n">
        <f aca="false">SUM(V74:Y74)</f>
        <v>0</v>
      </c>
      <c r="BF74" s="151"/>
      <c r="BG74" s="169" t="n">
        <f aca="false">SUM(AB74:AD74)</f>
        <v>0</v>
      </c>
      <c r="BH74" s="170"/>
      <c r="BI74" s="154"/>
      <c r="BJ74" s="56"/>
      <c r="BK74" s="171" t="n">
        <f aca="false">+AE74+L74</f>
        <v>15.41</v>
      </c>
      <c r="BL74" s="207"/>
      <c r="BM74" s="141" t="n">
        <f aca="false">+BM62+BM73</f>
        <v>116.85</v>
      </c>
      <c r="BN74" s="32"/>
      <c r="BO74" s="32"/>
      <c r="BP74" s="172" t="n">
        <f aca="false">$A74</f>
        <v>38749</v>
      </c>
      <c r="BQ74" s="173"/>
      <c r="BR74" s="173"/>
      <c r="BS74" s="173"/>
      <c r="BT74" s="173"/>
      <c r="BU74" s="173"/>
      <c r="BV74" s="173"/>
      <c r="BW74" s="173"/>
      <c r="BY74" s="81" t="n">
        <f aca="false">m1!BK76</f>
        <v>0.665113169559567</v>
      </c>
      <c r="BZ74" s="174" t="n">
        <f aca="false">CN74+CY74+EU74+FF74+FA74+DD74+DN74+DS74+FP74+FU74+EE74+EJ74+EO74</f>
        <v>0</v>
      </c>
      <c r="CA74" s="175"/>
      <c r="CB74" s="175" t="n">
        <f aca="false">IF(CB$2&lt;=$A74,IF(CB$3&gt;=$A74,(CB$4),0),0)*($A75-$A74)/10000*$BY74</f>
        <v>0</v>
      </c>
      <c r="CC74" s="0"/>
      <c r="CD74" s="91" t="n">
        <f aca="false">$A74</f>
        <v>38749</v>
      </c>
      <c r="CE74" s="175" t="n">
        <f aca="false">IF(CE$2&lt;=$A74,IF(CE$3&gt;=$A74,(CE$4),0),0)*($A75-$A74)/10000*$BY74</f>
        <v>0</v>
      </c>
      <c r="CF74" s="175" t="n">
        <f aca="false">IF(CF$2&lt;=$A74,IF(CF$3&gt;=$A74,(CF$4),0),0)*($A75-$A74)/10000*$BY74</f>
        <v>0</v>
      </c>
      <c r="CG74" s="175" t="n">
        <f aca="false">IF(CG$2&lt;=$A74,IF(CG$3&gt;=$A74,(CG$4),0),0)*($A75-$A74)/10000*$BY74</f>
        <v>0</v>
      </c>
      <c r="CH74" s="175" t="n">
        <f aca="false">IF(CH$2&lt;=$A74,IF(CH$3&gt;=$A74,(CH$4),0),0)*($A75-$A74)/10000*$BY74</f>
        <v>0</v>
      </c>
      <c r="CI74" s="175" t="n">
        <f aca="false">IF(CI$2&lt;=$A74,IF(CI$3&gt;=$A74,(CI$4),0),0)*($A75-$A74)/10000*$BY74</f>
        <v>0</v>
      </c>
      <c r="CJ74" s="175" t="n">
        <f aca="false">IF(CJ$2&lt;=$A74,IF(CJ$3&gt;=$A74,(CJ$4),0),0)*($A75-$A74)/10000*$BY74</f>
        <v>0</v>
      </c>
      <c r="CK74" s="175" t="n">
        <f aca="false">IF(CK$2&lt;=$A74,IF(CK$3&gt;=$A74,(CK$4),0),0)*($A75-$A74)/10000*$BY74</f>
        <v>0</v>
      </c>
      <c r="CL74" s="175" t="n">
        <f aca="false">IF(CL$2&lt;=$A74,IF(CL$3&gt;=$A74,(CL$4),0),0)*($A75-$A74)/10000*$BY74</f>
        <v>0</v>
      </c>
      <c r="CM74" s="175" t="n">
        <f aca="false">IF(CM$2&lt;=$A74,IF(CM$3&gt;=$A74,(CM$4),0),0)*($A75-$A74)/10000*$BY74</f>
        <v>0</v>
      </c>
      <c r="CN74" s="175" t="n">
        <f aca="false">SUM(CE74:CM74)</f>
        <v>0</v>
      </c>
      <c r="CO74" s="0"/>
      <c r="CP74" s="91" t="n">
        <f aca="false">$A74</f>
        <v>38749</v>
      </c>
      <c r="CQ74" s="175" t="n">
        <f aca="false">IF(CQ$2&lt;=$A74,IF(CQ$3&gt;=$A74,(CQ$4),0),0)*($A75-$A74)/10000*$BY74</f>
        <v>0</v>
      </c>
      <c r="CR74" s="175" t="n">
        <f aca="false">IF(CR$2&lt;=$A74,IF(CR$3&gt;=$A74,(CR$4),0),0)*($A75-$A74)/10000*$BY74</f>
        <v>0</v>
      </c>
      <c r="CS74" s="175" t="n">
        <f aca="false">IF(CS$2&lt;=$A74,IF(CS$3&gt;=$A74,(CS$4),0),0)*($A75-$A74)/10000*$BY74</f>
        <v>0</v>
      </c>
      <c r="CT74" s="175" t="n">
        <f aca="false">IF(CT$2&lt;=$A74,IF(CT$3&gt;=$A74,(CT$4),0),0)*($A75-$A74)/10000*$BY74</f>
        <v>0</v>
      </c>
      <c r="CU74" s="175" t="n">
        <f aca="false">IF(CU$2&lt;=$A74,IF(CU$3&gt;=$A74,(CU$4),0),0)*($A75-$A74)/10000*$BY74</f>
        <v>0</v>
      </c>
      <c r="CV74" s="175" t="n">
        <f aca="false">IF(CV$2&lt;=$A74,IF(CV$3&gt;=$A74,(CV$4),0),0)*($A75-$A74)/10000*$BY74</f>
        <v>0</v>
      </c>
      <c r="CW74" s="175" t="n">
        <f aca="false">IF(CW$2&lt;=$A74,IF(CW$3&gt;=$A74,(CW$4),0),0)*($A75-$A74)/10000*$BY74</f>
        <v>0</v>
      </c>
      <c r="CX74" s="175" t="n">
        <f aca="false">IF(CX$2&lt;=$A74,IF(CX$3&gt;=$A74,(CX$4),0),0)*($A75-$A74)/10000*$BY74</f>
        <v>0</v>
      </c>
      <c r="CY74" s="175" t="n">
        <f aca="false">SUM(CQ74:CX74)</f>
        <v>0</v>
      </c>
      <c r="DA74" s="91" t="n">
        <f aca="false">$A74</f>
        <v>38749</v>
      </c>
      <c r="DB74" s="175" t="n">
        <f aca="false">IF(DB$2&lt;=$A74,IF(DB$3&gt;=$A74,(DB$4),0),0)*($A75-$A74)/10000*$BY74</f>
        <v>0</v>
      </c>
      <c r="DC74" s="175" t="n">
        <f aca="false">IF(DC$2&lt;=$A74,IF(DC$3&gt;=$A74,(DC$4),0),0)*($A75-$A74)/10000*$BY74</f>
        <v>0</v>
      </c>
      <c r="DD74" s="175" t="n">
        <f aca="false">SUM(DB74:DC74)</f>
        <v>0</v>
      </c>
      <c r="DE74" s="0"/>
      <c r="DF74" s="91" t="n">
        <f aca="false">$A74</f>
        <v>38749</v>
      </c>
      <c r="DG74" s="175" t="n">
        <f aca="false">IF(DG$2&lt;=$A74,IF(DG$3&gt;=$A74,(DG$4),0),0)*($A75-$A74)/10000*$BY74</f>
        <v>0</v>
      </c>
      <c r="DH74" s="175" t="n">
        <f aca="false">IF(DH$2&lt;=$A74,IF(DH$3&gt;=$A74,(DH$4),0),0)*($A75-$A74)/10000*$BY74</f>
        <v>0</v>
      </c>
      <c r="DI74" s="175" t="n">
        <f aca="false">SUM(DG74:DH74)</f>
        <v>0</v>
      </c>
      <c r="DK74" s="91" t="n">
        <f aca="false">$A74</f>
        <v>38749</v>
      </c>
      <c r="DL74" s="175" t="n">
        <f aca="false">IF(DL$2&lt;=$A74,IF(DL$3&gt;=$A74,(DL$4),0),0)*($A75-$A74)/10000*$BY74</f>
        <v>0</v>
      </c>
      <c r="DM74" s="175" t="n">
        <f aca="false">IF(DM$2&lt;=$A74,IF(DM$3&gt;=$A74,(DM$4),0),0)*($A75-$A74)/10000*$BY74</f>
        <v>0</v>
      </c>
      <c r="DN74" s="175" t="n">
        <f aca="false">SUM(DL74:DM74)</f>
        <v>0</v>
      </c>
      <c r="DO74" s="0"/>
      <c r="DP74" s="91" t="n">
        <f aca="false">$A74</f>
        <v>38749</v>
      </c>
      <c r="DQ74" s="175" t="n">
        <f aca="false">IF(DQ$2&lt;=$A74,IF(DQ$3&gt;=$A74,(DQ$4),0),0)*($A75-$A74)/10000*$BY74</f>
        <v>0</v>
      </c>
      <c r="DR74" s="175" t="n">
        <f aca="false">IF(DR$2&lt;=$A74,IF(DR$3&gt;=$A74,(DR$4),0),0)*($A75-$A74)/10000*$BY74</f>
        <v>0</v>
      </c>
      <c r="DS74" s="175" t="n">
        <f aca="false">SUM(DQ74:DR74)</f>
        <v>0</v>
      </c>
      <c r="DT74" s="175"/>
      <c r="DU74" s="91" t="n">
        <f aca="false">$A74</f>
        <v>38749</v>
      </c>
      <c r="DV74" s="175" t="n">
        <f aca="false">IF(DV$2&lt;=$A74,IF(DV$3&gt;=$A74,(DV$4),0),0)*($A75-$A74)/10000*$BY74</f>
        <v>0</v>
      </c>
      <c r="DW74" s="175" t="n">
        <f aca="false">IF(DW$2&lt;=$A74,IF(DW$3&gt;=$A74,(DW$4),0),0)*($A75-$A74)/10000*$BY74</f>
        <v>0</v>
      </c>
      <c r="DX74" s="175" t="n">
        <f aca="false">SUM(DV74:DW74)</f>
        <v>0</v>
      </c>
      <c r="DY74" s="175"/>
      <c r="DZ74" s="91" t="n">
        <f aca="false">$A74</f>
        <v>38749</v>
      </c>
      <c r="EA74" s="175" t="n">
        <f aca="false">IF(EA$2&lt;=$A74,IF(EA$3&gt;=$A74,(EA$4),0),0)*($A75-$A74)/10000*$BY74</f>
        <v>0</v>
      </c>
      <c r="EB74" s="175" t="n">
        <f aca="false">IF(EB$2&lt;=$A74,IF(EB$3&gt;=$A74,(EB$4),0),0)*($A75-$A74)/10000*$BY74</f>
        <v>0</v>
      </c>
      <c r="EC74" s="175" t="n">
        <f aca="false">IF(EC$2&lt;=$A74,IF(EC$3&gt;=$A74,(EC$4),0),0)*($A75-$A74)/10000*$BY74</f>
        <v>0</v>
      </c>
      <c r="ED74" s="175" t="n">
        <f aca="false">IF(ED$2&lt;=$A74,IF(ED$3&gt;=$A74,(ED$4),0),0)*($A75-$A74)/10000*$BY74</f>
        <v>0</v>
      </c>
      <c r="EE74" s="175" t="n">
        <f aca="false">SUM(EA74:ED74)</f>
        <v>0</v>
      </c>
      <c r="EF74" s="0"/>
      <c r="EG74" s="91" t="n">
        <f aca="false">$A74</f>
        <v>38749</v>
      </c>
      <c r="EH74" s="175" t="n">
        <f aca="false">IF(EH$2&lt;=$A74,IF(EH$3&gt;=$A74,(EH$4),0),0)*($A75-$A74)/10000*$BY74</f>
        <v>0</v>
      </c>
      <c r="EI74" s="175" t="n">
        <f aca="false">IF(EI$2&lt;=$A74,IF(EI$3&gt;=$A74,(EI$4),0),0)*($A75-$A74)/10000*$BY74</f>
        <v>0</v>
      </c>
      <c r="EJ74" s="175" t="n">
        <f aca="false">SUM(EH74:EI74)</f>
        <v>0</v>
      </c>
      <c r="EK74" s="0"/>
      <c r="EL74" s="91" t="n">
        <f aca="false">$A74</f>
        <v>38749</v>
      </c>
      <c r="EM74" s="175" t="n">
        <f aca="false">IF(EM$2&lt;=$A74,IF(EM$3&gt;=$A74,(EM$4),0),0)*($A75-$A74)/10000*$BY74</f>
        <v>0</v>
      </c>
      <c r="EN74" s="175" t="n">
        <f aca="false">IF(EN$2&lt;=$A74,IF(EN$3&gt;=$A74,(EN$4),0),0)*($A75-$A74)/10000*$BY74</f>
        <v>0</v>
      </c>
      <c r="EO74" s="175" t="n">
        <f aca="false">SUM(EM74:EN74)</f>
        <v>0</v>
      </c>
      <c r="EP74" s="175"/>
      <c r="EQ74" s="91" t="n">
        <f aca="false">$A74</f>
        <v>38749</v>
      </c>
      <c r="ER74" s="175" t="n">
        <f aca="false">IF(ER$2&lt;=$A74,IF(ER$3&gt;=$A74,(ER$4),0),0)*($A75-$A74)/10000*$BY74</f>
        <v>0</v>
      </c>
      <c r="ES74" s="175" t="n">
        <f aca="false">IF(ES$2&lt;=$A74,IF(ES$3&gt;=$A74,(ES$4),0),0)*($A75-$A74)/10000*$BY74</f>
        <v>0</v>
      </c>
      <c r="ET74" s="175" t="n">
        <f aca="false">IF(ET$2&lt;=$A74,IF(ET$3&gt;=$A74,(ET$4),0),0)*($A75-$A74)/10000*$BY74</f>
        <v>0</v>
      </c>
      <c r="EU74" s="175" t="n">
        <f aca="false">SUM(ER74:ET74)</f>
        <v>0</v>
      </c>
      <c r="EV74" s="0"/>
      <c r="EW74" s="91" t="n">
        <f aca="false">$A74</f>
        <v>38749</v>
      </c>
      <c r="EX74" s="175" t="n">
        <f aca="false">IF(EX$2&lt;=$A74,IF(EX$3&gt;=$A74,(EX$4),0),0)*($A75-$A74)/10000*$BY74</f>
        <v>0</v>
      </c>
      <c r="EY74" s="175" t="n">
        <f aca="false">IF(EY$2&lt;=$A74,IF(EY$3&gt;=$A74,(EY$4),0),0)*($A75-$A74)/10000*$BY74</f>
        <v>0</v>
      </c>
      <c r="EZ74" s="175" t="n">
        <f aca="false">IF(EZ$2&lt;=$A74,IF(EZ$3&gt;=$A74,(EZ$4),0),0)*($A75-$A74)/10000*$BY74</f>
        <v>0</v>
      </c>
      <c r="FA74" s="175" t="n">
        <f aca="false">SUM(EX74:EZ74)</f>
        <v>0</v>
      </c>
      <c r="FB74" s="0"/>
      <c r="FC74" s="91" t="n">
        <f aca="false">$A74</f>
        <v>38749</v>
      </c>
      <c r="FD74" s="175" t="n">
        <f aca="false">IF(FD$2&lt;=$A74,IF(FD$3&gt;=$A74,(FD$4),0),0)*($A75-$A74)/10000*$BY74</f>
        <v>0</v>
      </c>
      <c r="FE74" s="175" t="n">
        <f aca="false">IF(FE$2&lt;=$A74,IF(FE$3&gt;=$A74,(FE$4),0),0)*($A75-$A74)/10000*$BY74</f>
        <v>0</v>
      </c>
      <c r="FF74" s="175" t="n">
        <f aca="false">SUM(FD74:FE74)</f>
        <v>0</v>
      </c>
      <c r="FH74" s="91" t="n">
        <f aca="false">$A74</f>
        <v>38749</v>
      </c>
      <c r="FI74" s="175" t="n">
        <f aca="false">IF(FI$2&lt;=$A74,IF(FI$3&gt;=$A74,(FI$4),0),0)*($A75-$A74)/10000*$BY74</f>
        <v>0</v>
      </c>
      <c r="FJ74" s="175" t="n">
        <f aca="false">IF(FJ$2&lt;=$A74,IF(FJ$3&gt;=$A74,(FJ$4),0),0)*($A75-$A74)/10000*$BY74</f>
        <v>0</v>
      </c>
      <c r="FK74" s="175" t="n">
        <f aca="false">SUM(FI74:FJ74)</f>
        <v>0</v>
      </c>
      <c r="FL74" s="0"/>
      <c r="FM74" s="91" t="n">
        <f aca="false">$A74</f>
        <v>38749</v>
      </c>
      <c r="FN74" s="175" t="n">
        <f aca="false">IF(FN$2&lt;=$A74,IF(FN$3&gt;=$A74,(FN$4),0),0)*($A75-$A74)/10000*$BY74</f>
        <v>0</v>
      </c>
      <c r="FO74" s="175" t="n">
        <f aca="false">IF(FO$2&lt;=$A74,IF(FO$3&gt;=$A74,(FO$4),0),0)*($A75-$A74)/10000*$BY74</f>
        <v>0</v>
      </c>
      <c r="FP74" s="175" t="n">
        <f aca="false">SUM(FN74:FO74)</f>
        <v>0</v>
      </c>
      <c r="FQ74" s="0"/>
      <c r="FR74" s="91" t="n">
        <f aca="false">$A74</f>
        <v>38749</v>
      </c>
      <c r="FS74" s="175" t="n">
        <f aca="false">IF(FS$2&lt;=$A74,IF(FS$3&gt;=$A74,(FS$4),0),0)*($A75-$A74)/10000*$BY74</f>
        <v>0</v>
      </c>
      <c r="FT74" s="175" t="n">
        <f aca="false">IF(FT$2&lt;=$A74,IF(FT$3&gt;=$A74,(FT$4),0),0)*($A75-$A74)/10000*$BY74</f>
        <v>0</v>
      </c>
      <c r="FU74" s="175" t="n">
        <f aca="false">SUM(FS74:FT74)</f>
        <v>0</v>
      </c>
      <c r="FV74" s="0"/>
      <c r="FW74" s="91" t="n">
        <f aca="false">$A74</f>
        <v>38749</v>
      </c>
      <c r="FX74" s="175" t="n">
        <f aca="false">IF(FX$2&lt;=$A74,IF(FX$3&gt;=$A74,(FX$4),0),0)*($A75-$A74)/10000*$BY74</f>
        <v>0</v>
      </c>
      <c r="FY74" s="175" t="n">
        <f aca="false">IF(FY$2&lt;=$A74,IF(FY$3&gt;=$A74,(FY$4),0),0)*($A75-$A74)/10000*$BY74</f>
        <v>0</v>
      </c>
      <c r="FZ74" s="175" t="n">
        <f aca="false">SUM(FX74:FY74)</f>
        <v>0</v>
      </c>
      <c r="GB74" s="91" t="n">
        <f aca="false">$A74</f>
        <v>38749</v>
      </c>
      <c r="GC74" s="175" t="n">
        <f aca="false">IF(GC$2&lt;=$A74,IF(GC$3&gt;=$A74,(GC$4),0),0)*($A75-$A74)/10000*$BY74</f>
        <v>0</v>
      </c>
      <c r="GD74" s="175" t="n">
        <f aca="false">IF(GD$2&lt;=$A74,IF(GD$3&gt;=$A74,(GD$4),0),0)*($A75-$A74)/10000*$BY74</f>
        <v>0</v>
      </c>
      <c r="GE74" s="175" t="n">
        <f aca="false">SUM(GC74:GD74)</f>
        <v>0</v>
      </c>
      <c r="GG74" s="208"/>
      <c r="GH74" s="209"/>
      <c r="GI74" s="210"/>
      <c r="GK74" s="0"/>
    </row>
    <row r="75" customFormat="false" ht="15" hidden="false" customHeight="true" outlineLevel="0" collapsed="false">
      <c r="A75" s="176" t="n">
        <v>38777</v>
      </c>
      <c r="B75" s="177" t="n">
        <f aca="false">p1!F84</f>
        <v>0</v>
      </c>
      <c r="C75" s="178" t="n">
        <f aca="false">+p1!C84</f>
        <v>0</v>
      </c>
      <c r="D75" s="179" t="n">
        <f aca="false">+p1!G84</f>
        <v>0</v>
      </c>
      <c r="E75" s="177" t="n">
        <f aca="false">p1!L84+DX75</f>
        <v>0</v>
      </c>
      <c r="F75" s="178" t="n">
        <f aca="false">p1!E84+CN75</f>
        <v>0</v>
      </c>
      <c r="G75" s="178" t="n">
        <f aca="false">p1!I84+p1!K84+CY75</f>
        <v>-18.88</v>
      </c>
      <c r="H75" s="178" t="n">
        <f aca="false">p1!D84+DN75</f>
        <v>0</v>
      </c>
      <c r="I75" s="178" t="n">
        <f aca="false">p1!J84+p1!AH84+DD75</f>
        <v>25.58</v>
      </c>
      <c r="J75" s="178" t="n">
        <f aca="false">p1!N84+DG75</f>
        <v>10.27</v>
      </c>
      <c r="K75" s="178" t="n">
        <f aca="false">p1!M84+p1!H84+DS75</f>
        <v>0</v>
      </c>
      <c r="L75" s="180" t="n">
        <f aca="false">SUM(E75:K75)</f>
        <v>16.97</v>
      </c>
      <c r="M75" s="32"/>
      <c r="N75" s="177" t="n">
        <f aca="false">p1!P84+EJ75</f>
        <v>0</v>
      </c>
      <c r="O75" s="178" t="n">
        <f aca="false">p1!O84+EE75</f>
        <v>0</v>
      </c>
      <c r="P75" s="178" t="n">
        <f aca="false">p1!Q84+EO75</f>
        <v>0</v>
      </c>
      <c r="Q75" s="178"/>
      <c r="R75" s="178"/>
      <c r="S75" s="178" t="n">
        <f aca="false">p1!Z84+EU75</f>
        <v>0</v>
      </c>
      <c r="T75" s="178" t="n">
        <f aca="false">p1!AC84+FA75</f>
        <v>0</v>
      </c>
      <c r="U75" s="178"/>
      <c r="V75" s="178" t="n">
        <f aca="false">p1!X84+FF75</f>
        <v>0</v>
      </c>
      <c r="W75" s="178"/>
      <c r="X75" s="178"/>
      <c r="Y75" s="178"/>
      <c r="Z75" s="178"/>
      <c r="AA75" s="178"/>
      <c r="AB75" s="178"/>
      <c r="AC75" s="178"/>
      <c r="AD75" s="179"/>
      <c r="AE75" s="210" t="n">
        <f aca="false">SUM(N75:AD75)</f>
        <v>0</v>
      </c>
      <c r="AF75" s="32"/>
      <c r="AG75" s="180"/>
      <c r="AH75" s="18"/>
      <c r="AI75" s="180" t="n">
        <f aca="false">p1!AB84+BQ75</f>
        <v>0</v>
      </c>
      <c r="AJ75" s="32"/>
      <c r="AK75" s="182" t="n">
        <v>38777</v>
      </c>
      <c r="AL75" s="143"/>
      <c r="AM75" s="167" t="n">
        <f aca="false">+B75+C75+D75</f>
        <v>0</v>
      </c>
      <c r="AN75" s="148"/>
      <c r="AO75" s="167" t="n">
        <f aca="false">E75+F75+O75</f>
        <v>0</v>
      </c>
      <c r="AP75" s="148"/>
      <c r="AQ75" s="184" t="n">
        <f aca="false">+G75+H75+N75</f>
        <v>-18.88</v>
      </c>
      <c r="AR75" s="148"/>
      <c r="AS75" s="185" t="n">
        <f aca="false">+I75+J75</f>
        <v>35.85</v>
      </c>
      <c r="AT75" s="148"/>
      <c r="AU75" s="167" t="n">
        <f aca="false">K75+P75</f>
        <v>0</v>
      </c>
      <c r="AV75" s="148"/>
      <c r="AW75" s="167" t="n">
        <f aca="false">AO75+AQ75+AS75+AU75</f>
        <v>16.97</v>
      </c>
      <c r="AX75" s="148"/>
      <c r="AY75" s="0"/>
      <c r="AZ75" s="149"/>
      <c r="BA75" s="169" t="n">
        <f aca="false">Q75+R75+S75</f>
        <v>0</v>
      </c>
      <c r="BB75" s="151"/>
      <c r="BC75" s="169" t="n">
        <f aca="false">T75+U75</f>
        <v>0</v>
      </c>
      <c r="BD75" s="152"/>
      <c r="BE75" s="228" t="n">
        <f aca="false">SUM(V75:Y75)</f>
        <v>0</v>
      </c>
      <c r="BF75" s="151"/>
      <c r="BG75" s="169" t="n">
        <f aca="false">SUM(AB75:AD75)</f>
        <v>0</v>
      </c>
      <c r="BH75" s="170"/>
      <c r="BI75" s="154"/>
      <c r="BJ75" s="56"/>
      <c r="BK75" s="171" t="n">
        <f aca="false">+AE75+L75</f>
        <v>16.97</v>
      </c>
      <c r="BL75" s="207"/>
      <c r="BM75" s="32"/>
      <c r="BN75" s="32"/>
      <c r="BO75" s="32"/>
      <c r="BP75" s="172" t="n">
        <f aca="false">$A75</f>
        <v>38777</v>
      </c>
      <c r="BQ75" s="173"/>
      <c r="BR75" s="173"/>
      <c r="BS75" s="173"/>
      <c r="BT75" s="173"/>
      <c r="BU75" s="173"/>
      <c r="BV75" s="173"/>
      <c r="BW75" s="173"/>
      <c r="BY75" s="81" t="n">
        <f aca="false">m1!BK77</f>
        <v>0.661431531874252</v>
      </c>
      <c r="BZ75" s="174" t="n">
        <f aca="false">CN75+CY75+EU75+FF75+FA75+DD75+DN75+DS75+FP75+FU75+EE75+EJ75+EO75</f>
        <v>0</v>
      </c>
      <c r="CA75" s="175"/>
      <c r="CB75" s="175" t="n">
        <f aca="false">IF(CB$2&lt;=$A75,IF(CB$3&gt;=$A75,(CB$4),0),0)*($A76-$A75)/10000*$BY75</f>
        <v>0</v>
      </c>
      <c r="CC75" s="0"/>
      <c r="CD75" s="91" t="n">
        <f aca="false">$A75</f>
        <v>38777</v>
      </c>
      <c r="CE75" s="175" t="n">
        <f aca="false">IF(CE$2&lt;=$A75,IF(CE$3&gt;=$A75,(CE$4),0),0)*($A76-$A75)/10000*$BY75</f>
        <v>0</v>
      </c>
      <c r="CF75" s="175" t="n">
        <f aca="false">IF(CF$2&lt;=$A75,IF(CF$3&gt;=$A75,(CF$4),0),0)*($A76-$A75)/10000*$BY75</f>
        <v>0</v>
      </c>
      <c r="CG75" s="175" t="n">
        <f aca="false">IF(CG$2&lt;=$A75,IF(CG$3&gt;=$A75,(CG$4),0),0)*($A76-$A75)/10000*$BY75</f>
        <v>0</v>
      </c>
      <c r="CH75" s="175" t="n">
        <f aca="false">IF(CH$2&lt;=$A75,IF(CH$3&gt;=$A75,(CH$4),0),0)*($A76-$A75)/10000*$BY75</f>
        <v>0</v>
      </c>
      <c r="CI75" s="175" t="n">
        <f aca="false">IF(CI$2&lt;=$A75,IF(CI$3&gt;=$A75,(CI$4),0),0)*($A76-$A75)/10000*$BY75</f>
        <v>0</v>
      </c>
      <c r="CJ75" s="175" t="n">
        <f aca="false">IF(CJ$2&lt;=$A75,IF(CJ$3&gt;=$A75,(CJ$4),0),0)*($A76-$A75)/10000*$BY75</f>
        <v>0</v>
      </c>
      <c r="CK75" s="175" t="n">
        <f aca="false">IF(CK$2&lt;=$A75,IF(CK$3&gt;=$A75,(CK$4),0),0)*($A76-$A75)/10000*$BY75</f>
        <v>0</v>
      </c>
      <c r="CL75" s="175" t="n">
        <f aca="false">IF(CL$2&lt;=$A75,IF(CL$3&gt;=$A75,(CL$4),0),0)*($A76-$A75)/10000*$BY75</f>
        <v>0</v>
      </c>
      <c r="CM75" s="175" t="n">
        <f aca="false">IF(CM$2&lt;=$A75,IF(CM$3&gt;=$A75,(CM$4),0),0)*($A76-$A75)/10000*$BY75</f>
        <v>0</v>
      </c>
      <c r="CN75" s="175" t="n">
        <f aca="false">SUM(CE75:CM75)</f>
        <v>0</v>
      </c>
      <c r="CO75" s="0"/>
      <c r="CP75" s="91" t="n">
        <f aca="false">$A75</f>
        <v>38777</v>
      </c>
      <c r="CQ75" s="175" t="n">
        <f aca="false">IF(CQ$2&lt;=$A75,IF(CQ$3&gt;=$A75,(CQ$4),0),0)*($A76-$A75)/10000*$BY75</f>
        <v>0</v>
      </c>
      <c r="CR75" s="175" t="n">
        <f aca="false">IF(CR$2&lt;=$A75,IF(CR$3&gt;=$A75,(CR$4),0),0)*($A76-$A75)/10000*$BY75</f>
        <v>0</v>
      </c>
      <c r="CS75" s="175" t="n">
        <f aca="false">IF(CS$2&lt;=$A75,IF(CS$3&gt;=$A75,(CS$4),0),0)*($A76-$A75)/10000*$BY75</f>
        <v>0</v>
      </c>
      <c r="CT75" s="175" t="n">
        <f aca="false">IF(CT$2&lt;=$A75,IF(CT$3&gt;=$A75,(CT$4),0),0)*($A76-$A75)/10000*$BY75</f>
        <v>0</v>
      </c>
      <c r="CU75" s="175" t="n">
        <f aca="false">IF(CU$2&lt;=$A75,IF(CU$3&gt;=$A75,(CU$4),0),0)*($A76-$A75)/10000*$BY75</f>
        <v>0</v>
      </c>
      <c r="CV75" s="175" t="n">
        <f aca="false">IF(CV$2&lt;=$A75,IF(CV$3&gt;=$A75,(CV$4),0),0)*($A76-$A75)/10000*$BY75</f>
        <v>0</v>
      </c>
      <c r="CW75" s="175" t="n">
        <f aca="false">IF(CW$2&lt;=$A75,IF(CW$3&gt;=$A75,(CW$4),0),0)*($A76-$A75)/10000*$BY75</f>
        <v>0</v>
      </c>
      <c r="CX75" s="175" t="n">
        <f aca="false">IF(CX$2&lt;=$A75,IF(CX$3&gt;=$A75,(CX$4),0),0)*($A76-$A75)/10000*$BY75</f>
        <v>0</v>
      </c>
      <c r="CY75" s="175" t="n">
        <f aca="false">SUM(CQ75:CX75)</f>
        <v>0</v>
      </c>
      <c r="DA75" s="91" t="n">
        <f aca="false">$A75</f>
        <v>38777</v>
      </c>
      <c r="DB75" s="175" t="n">
        <f aca="false">IF(DB$2&lt;=$A75,IF(DB$3&gt;=$A75,(DB$4),0),0)*($A76-$A75)/10000*$BY75</f>
        <v>0</v>
      </c>
      <c r="DC75" s="175" t="n">
        <f aca="false">IF(DC$2&lt;=$A75,IF(DC$3&gt;=$A75,(DC$4),0),0)*($A76-$A75)/10000*$BY75</f>
        <v>0</v>
      </c>
      <c r="DD75" s="175" t="n">
        <f aca="false">SUM(DB75:DC75)</f>
        <v>0</v>
      </c>
      <c r="DE75" s="0"/>
      <c r="DF75" s="91" t="n">
        <f aca="false">$A75</f>
        <v>38777</v>
      </c>
      <c r="DG75" s="175" t="n">
        <f aca="false">IF(DG$2&lt;=$A75,IF(DG$3&gt;=$A75,(DG$4),0),0)*($A76-$A75)/10000*$BY75</f>
        <v>0</v>
      </c>
      <c r="DH75" s="175" t="n">
        <f aca="false">IF(DH$2&lt;=$A75,IF(DH$3&gt;=$A75,(DH$4),0),0)*($A76-$A75)/10000*$BY75</f>
        <v>0</v>
      </c>
      <c r="DI75" s="175" t="n">
        <f aca="false">SUM(DG75:DH75)</f>
        <v>0</v>
      </c>
      <c r="DK75" s="91" t="n">
        <f aca="false">$A75</f>
        <v>38777</v>
      </c>
      <c r="DL75" s="175" t="n">
        <f aca="false">IF(DL$2&lt;=$A75,IF(DL$3&gt;=$A75,(DL$4),0),0)*($A76-$A75)/10000*$BY75</f>
        <v>0</v>
      </c>
      <c r="DM75" s="175" t="n">
        <f aca="false">IF(DM$2&lt;=$A75,IF(DM$3&gt;=$A75,(DM$4),0),0)*($A76-$A75)/10000*$BY75</f>
        <v>0</v>
      </c>
      <c r="DN75" s="175" t="n">
        <f aca="false">SUM(DL75:DM75)</f>
        <v>0</v>
      </c>
      <c r="DO75" s="0"/>
      <c r="DP75" s="91" t="n">
        <f aca="false">$A75</f>
        <v>38777</v>
      </c>
      <c r="DQ75" s="175" t="n">
        <f aca="false">IF(DQ$2&lt;=$A75,IF(DQ$3&gt;=$A75,(DQ$4),0),0)*($A76-$A75)/10000*$BY75</f>
        <v>0</v>
      </c>
      <c r="DR75" s="175" t="n">
        <f aca="false">IF(DR$2&lt;=$A75,IF(DR$3&gt;=$A75,(DR$4),0),0)*($A76-$A75)/10000*$BY75</f>
        <v>0</v>
      </c>
      <c r="DS75" s="175" t="n">
        <f aca="false">SUM(DQ75:DR75)</f>
        <v>0</v>
      </c>
      <c r="DT75" s="175"/>
      <c r="DU75" s="91" t="n">
        <f aca="false">$A75</f>
        <v>38777</v>
      </c>
      <c r="DV75" s="175" t="n">
        <f aca="false">IF(DV$2&lt;=$A75,IF(DV$3&gt;=$A75,(DV$4),0),0)*($A76-$A75)/10000*$BY75</f>
        <v>0</v>
      </c>
      <c r="DW75" s="175" t="n">
        <f aca="false">IF(DW$2&lt;=$A75,IF(DW$3&gt;=$A75,(DW$4),0),0)*($A76-$A75)/10000*$BY75</f>
        <v>0</v>
      </c>
      <c r="DX75" s="175" t="n">
        <f aca="false">SUM(DV75:DW75)</f>
        <v>0</v>
      </c>
      <c r="DY75" s="175"/>
      <c r="DZ75" s="91" t="n">
        <f aca="false">$A75</f>
        <v>38777</v>
      </c>
      <c r="EA75" s="175" t="n">
        <f aca="false">IF(EA$2&lt;=$A75,IF(EA$3&gt;=$A75,(EA$4),0),0)*($A76-$A75)/10000*$BY75</f>
        <v>0</v>
      </c>
      <c r="EB75" s="175" t="n">
        <f aca="false">IF(EB$2&lt;=$A75,IF(EB$3&gt;=$A75,(EB$4),0),0)*($A76-$A75)/10000*$BY75</f>
        <v>0</v>
      </c>
      <c r="EC75" s="175" t="n">
        <f aca="false">IF(EC$2&lt;=$A75,IF(EC$3&gt;=$A75,(EC$4),0),0)*($A76-$A75)/10000*$BY75</f>
        <v>0</v>
      </c>
      <c r="ED75" s="175" t="n">
        <f aca="false">IF(ED$2&lt;=$A75,IF(ED$3&gt;=$A75,(ED$4),0),0)*($A76-$A75)/10000*$BY75</f>
        <v>0</v>
      </c>
      <c r="EE75" s="175" t="n">
        <f aca="false">SUM(EA75:ED75)</f>
        <v>0</v>
      </c>
      <c r="EF75" s="0"/>
      <c r="EG75" s="91" t="n">
        <f aca="false">$A75</f>
        <v>38777</v>
      </c>
      <c r="EH75" s="175" t="n">
        <f aca="false">IF(EH$2&lt;=$A75,IF(EH$3&gt;=$A75,(EH$4),0),0)*($A76-$A75)/10000*$BY75</f>
        <v>0</v>
      </c>
      <c r="EI75" s="175" t="n">
        <f aca="false">IF(EI$2&lt;=$A75,IF(EI$3&gt;=$A75,(EI$4),0),0)*($A76-$A75)/10000*$BY75</f>
        <v>0</v>
      </c>
      <c r="EJ75" s="175" t="n">
        <f aca="false">SUM(EH75:EI75)</f>
        <v>0</v>
      </c>
      <c r="EK75" s="0"/>
      <c r="EL75" s="91" t="n">
        <f aca="false">$A75</f>
        <v>38777</v>
      </c>
      <c r="EM75" s="175" t="n">
        <f aca="false">IF(EM$2&lt;=$A75,IF(EM$3&gt;=$A75,(EM$4),0),0)*($A76-$A75)/10000*$BY75</f>
        <v>0</v>
      </c>
      <c r="EN75" s="175" t="n">
        <f aca="false">IF(EN$2&lt;=$A75,IF(EN$3&gt;=$A75,(EN$4),0),0)*($A76-$A75)/10000*$BY75</f>
        <v>0</v>
      </c>
      <c r="EO75" s="175" t="n">
        <f aca="false">SUM(EM75:EN75)</f>
        <v>0</v>
      </c>
      <c r="EP75" s="175"/>
      <c r="EQ75" s="91" t="n">
        <f aca="false">$A75</f>
        <v>38777</v>
      </c>
      <c r="ER75" s="175" t="n">
        <f aca="false">IF(ER$2&lt;=$A75,IF(ER$3&gt;=$A75,(ER$4),0),0)*($A76-$A75)/10000*$BY75</f>
        <v>0</v>
      </c>
      <c r="ES75" s="175" t="n">
        <f aca="false">IF(ES$2&lt;=$A75,IF(ES$3&gt;=$A75,(ES$4),0),0)*($A76-$A75)/10000*$BY75</f>
        <v>0</v>
      </c>
      <c r="ET75" s="175" t="n">
        <f aca="false">IF(ET$2&lt;=$A75,IF(ET$3&gt;=$A75,(ET$4),0),0)*($A76-$A75)/10000*$BY75</f>
        <v>0</v>
      </c>
      <c r="EU75" s="175" t="n">
        <f aca="false">SUM(ER75:ET75)</f>
        <v>0</v>
      </c>
      <c r="EV75" s="0"/>
      <c r="EW75" s="91" t="n">
        <f aca="false">$A75</f>
        <v>38777</v>
      </c>
      <c r="EX75" s="175" t="n">
        <f aca="false">IF(EX$2&lt;=$A75,IF(EX$3&gt;=$A75,(EX$4),0),0)*($A76-$A75)/10000*$BY75</f>
        <v>0</v>
      </c>
      <c r="EY75" s="175" t="n">
        <f aca="false">IF(EY$2&lt;=$A75,IF(EY$3&gt;=$A75,(EY$4),0),0)*($A76-$A75)/10000*$BY75</f>
        <v>0</v>
      </c>
      <c r="EZ75" s="175" t="n">
        <f aca="false">IF(EZ$2&lt;=$A75,IF(EZ$3&gt;=$A75,(EZ$4),0),0)*($A76-$A75)/10000*$BY75</f>
        <v>0</v>
      </c>
      <c r="FA75" s="175" t="n">
        <f aca="false">SUM(EX75:EZ75)</f>
        <v>0</v>
      </c>
      <c r="FB75" s="0"/>
      <c r="FC75" s="91" t="n">
        <f aca="false">$A75</f>
        <v>38777</v>
      </c>
      <c r="FD75" s="175" t="n">
        <f aca="false">IF(FD$2&lt;=$A75,IF(FD$3&gt;=$A75,(FD$4),0),0)*($A76-$A75)/10000*$BY75</f>
        <v>0</v>
      </c>
      <c r="FE75" s="175" t="n">
        <f aca="false">IF(FE$2&lt;=$A75,IF(FE$3&gt;=$A75,(FE$4),0),0)*($A76-$A75)/10000*$BY75</f>
        <v>0</v>
      </c>
      <c r="FF75" s="175" t="n">
        <f aca="false">SUM(FD75:FE75)</f>
        <v>0</v>
      </c>
      <c r="FH75" s="91" t="n">
        <f aca="false">$A75</f>
        <v>38777</v>
      </c>
      <c r="FI75" s="175" t="n">
        <f aca="false">IF(FI$2&lt;=$A75,IF(FI$3&gt;=$A75,(FI$4),0),0)*($A76-$A75)/10000*$BY75</f>
        <v>0</v>
      </c>
      <c r="FJ75" s="175" t="n">
        <f aca="false">IF(FJ$2&lt;=$A75,IF(FJ$3&gt;=$A75,(FJ$4),0),0)*($A76-$A75)/10000*$BY75</f>
        <v>0</v>
      </c>
      <c r="FK75" s="175" t="n">
        <f aca="false">SUM(FI75:FJ75)</f>
        <v>0</v>
      </c>
      <c r="FL75" s="0"/>
      <c r="FM75" s="91" t="n">
        <f aca="false">$A75</f>
        <v>38777</v>
      </c>
      <c r="FN75" s="175" t="n">
        <f aca="false">IF(FN$2&lt;=$A75,IF(FN$3&gt;=$A75,(FN$4),0),0)*($A76-$A75)/10000*$BY75</f>
        <v>0</v>
      </c>
      <c r="FO75" s="175" t="n">
        <f aca="false">IF(FO$2&lt;=$A75,IF(FO$3&gt;=$A75,(FO$4),0),0)*($A76-$A75)/10000*$BY75</f>
        <v>0</v>
      </c>
      <c r="FP75" s="175" t="n">
        <f aca="false">SUM(FN75:FO75)</f>
        <v>0</v>
      </c>
      <c r="FQ75" s="0"/>
      <c r="FR75" s="91" t="n">
        <f aca="false">$A75</f>
        <v>38777</v>
      </c>
      <c r="FS75" s="175" t="n">
        <f aca="false">IF(FS$2&lt;=$A75,IF(FS$3&gt;=$A75,(FS$4),0),0)*($A76-$A75)/10000*$BY75</f>
        <v>0</v>
      </c>
      <c r="FT75" s="175" t="n">
        <f aca="false">IF(FT$2&lt;=$A75,IF(FT$3&gt;=$A75,(FT$4),0),0)*($A76-$A75)/10000*$BY75</f>
        <v>0</v>
      </c>
      <c r="FU75" s="175" t="n">
        <f aca="false">SUM(FS75:FT75)</f>
        <v>0</v>
      </c>
      <c r="FV75" s="0"/>
      <c r="FW75" s="91" t="n">
        <f aca="false">$A75</f>
        <v>38777</v>
      </c>
      <c r="FX75" s="175" t="n">
        <f aca="false">IF(FX$2&lt;=$A75,IF(FX$3&gt;=$A75,(FX$4),0),0)*($A76-$A75)/10000*$BY75</f>
        <v>0</v>
      </c>
      <c r="FY75" s="175" t="n">
        <f aca="false">IF(FY$2&lt;=$A75,IF(FY$3&gt;=$A75,(FY$4),0),0)*($A76-$A75)/10000*$BY75</f>
        <v>0</v>
      </c>
      <c r="FZ75" s="175" t="n">
        <f aca="false">SUM(FX75:FY75)</f>
        <v>0</v>
      </c>
      <c r="GB75" s="91" t="n">
        <f aca="false">$A75</f>
        <v>38777</v>
      </c>
      <c r="GC75" s="175" t="n">
        <f aca="false">IF(GC$2&lt;=$A75,IF(GC$3&gt;=$A75,(GC$4),0),0)*($A76-$A75)/10000*$BY75</f>
        <v>0</v>
      </c>
      <c r="GD75" s="175" t="n">
        <f aca="false">IF(GD$2&lt;=$A75,IF(GD$3&gt;=$A75,(GD$4),0),0)*($A76-$A75)/10000*$BY75</f>
        <v>0</v>
      </c>
      <c r="GE75" s="175" t="n">
        <f aca="false">SUM(GC75:GD75)</f>
        <v>0</v>
      </c>
      <c r="GG75" s="208"/>
      <c r="GH75" s="209"/>
      <c r="GI75" s="210"/>
      <c r="GK75" s="0"/>
    </row>
    <row r="76" customFormat="false" ht="15" hidden="false" customHeight="true" outlineLevel="0" collapsed="false">
      <c r="A76" s="176" t="n">
        <v>38808</v>
      </c>
      <c r="B76" s="177" t="n">
        <f aca="false">p1!F85</f>
        <v>0</v>
      </c>
      <c r="C76" s="178" t="n">
        <f aca="false">+p1!C85</f>
        <v>0</v>
      </c>
      <c r="D76" s="179" t="n">
        <f aca="false">+p1!G85</f>
        <v>0</v>
      </c>
      <c r="E76" s="177" t="n">
        <f aca="false">p1!L85+DX76</f>
        <v>0</v>
      </c>
      <c r="F76" s="178" t="n">
        <f aca="false">p1!E85+CN76</f>
        <v>0</v>
      </c>
      <c r="G76" s="178" t="n">
        <f aca="false">p1!I85+p1!K85+CY76</f>
        <v>0</v>
      </c>
      <c r="H76" s="178" t="n">
        <f aca="false">p1!D85+DN76</f>
        <v>0</v>
      </c>
      <c r="I76" s="178" t="n">
        <f aca="false">p1!J85+p1!AH85+DD76</f>
        <v>6.44</v>
      </c>
      <c r="J76" s="178" t="n">
        <f aca="false">p1!N85+DG76</f>
        <v>9.88</v>
      </c>
      <c r="K76" s="178" t="n">
        <f aca="false">p1!M85+p1!H85+DS76</f>
        <v>0</v>
      </c>
      <c r="L76" s="180" t="n">
        <f aca="false">SUM(E76:K76)</f>
        <v>16.32</v>
      </c>
      <c r="M76" s="32"/>
      <c r="N76" s="177" t="n">
        <f aca="false">p1!P85+EJ76</f>
        <v>0</v>
      </c>
      <c r="O76" s="178" t="n">
        <f aca="false">p1!O85+EE76</f>
        <v>0</v>
      </c>
      <c r="P76" s="178" t="n">
        <f aca="false">p1!Q85+EO76</f>
        <v>0</v>
      </c>
      <c r="Q76" s="178"/>
      <c r="R76" s="178"/>
      <c r="S76" s="178" t="n">
        <f aca="false">p1!Z85+EU76</f>
        <v>0</v>
      </c>
      <c r="T76" s="178" t="n">
        <f aca="false">p1!AC85+FA76</f>
        <v>0</v>
      </c>
      <c r="U76" s="178"/>
      <c r="V76" s="178" t="n">
        <f aca="false">p1!X85+FF76</f>
        <v>0</v>
      </c>
      <c r="W76" s="178"/>
      <c r="X76" s="178"/>
      <c r="Y76" s="178"/>
      <c r="Z76" s="178"/>
      <c r="AA76" s="178"/>
      <c r="AB76" s="178"/>
      <c r="AC76" s="178"/>
      <c r="AD76" s="179"/>
      <c r="AE76" s="210" t="n">
        <f aca="false">SUM(N76:AD76)</f>
        <v>0</v>
      </c>
      <c r="AF76" s="32"/>
      <c r="AG76" s="180"/>
      <c r="AH76" s="18"/>
      <c r="AI76" s="180" t="n">
        <f aca="false">p1!AB85+BQ76</f>
        <v>0</v>
      </c>
      <c r="AJ76" s="32"/>
      <c r="AK76" s="182" t="n">
        <v>38808</v>
      </c>
      <c r="AL76" s="143"/>
      <c r="AM76" s="167" t="n">
        <f aca="false">+B76+C76+D76</f>
        <v>0</v>
      </c>
      <c r="AN76" s="211" t="n">
        <f aca="false">SUM(AM71:AM82)</f>
        <v>0</v>
      </c>
      <c r="AO76" s="167" t="n">
        <f aca="false">E76+F76+O76</f>
        <v>0</v>
      </c>
      <c r="AP76" s="211" t="n">
        <f aca="false">SUM(AO71:AO82)</f>
        <v>0</v>
      </c>
      <c r="AQ76" s="184" t="n">
        <f aca="false">+G76+H76+N76</f>
        <v>0</v>
      </c>
      <c r="AR76" s="211" t="n">
        <f aca="false">SUM(AQ71:AQ82)</f>
        <v>-93.05</v>
      </c>
      <c r="AS76" s="185" t="n">
        <f aca="false">+I76+J76</f>
        <v>16.32</v>
      </c>
      <c r="AT76" s="211" t="n">
        <f aca="false">SUM(AS71:AS82)</f>
        <v>291.02</v>
      </c>
      <c r="AU76" s="167" t="n">
        <f aca="false">K76+P76</f>
        <v>0</v>
      </c>
      <c r="AV76" s="211" t="n">
        <f aca="false">SUM(AU71:AU82)</f>
        <v>0</v>
      </c>
      <c r="AW76" s="167" t="n">
        <f aca="false">AO76+AQ76+AS76+AU76</f>
        <v>16.32</v>
      </c>
      <c r="AX76" s="211" t="n">
        <f aca="false">SUM(AW71:AW82)</f>
        <v>197.97</v>
      </c>
      <c r="AY76" s="0"/>
      <c r="AZ76" s="149"/>
      <c r="BA76" s="169" t="n">
        <f aca="false">Q76+R76+S76</f>
        <v>0</v>
      </c>
      <c r="BB76" s="225" t="n">
        <f aca="false">SUM(BA71:BA82)</f>
        <v>0</v>
      </c>
      <c r="BC76" s="169" t="n">
        <f aca="false">T76+U76</f>
        <v>0</v>
      </c>
      <c r="BD76" s="229" t="n">
        <f aca="false">SUM(BC71:BC82)</f>
        <v>0</v>
      </c>
      <c r="BE76" s="228" t="n">
        <f aca="false">SUM(V76:Y76)</f>
        <v>0</v>
      </c>
      <c r="BF76" s="187" t="n">
        <f aca="false">SUM(BE71:BE82)</f>
        <v>0</v>
      </c>
      <c r="BG76" s="169" t="n">
        <f aca="false">SUM(AB76:AD76)</f>
        <v>0</v>
      </c>
      <c r="BH76" s="188" t="n">
        <f aca="false">SUM(BG71:BG82)</f>
        <v>0</v>
      </c>
      <c r="BI76" s="154"/>
      <c r="BJ76" s="56"/>
      <c r="BK76" s="171" t="n">
        <f aca="false">+AE76+L76</f>
        <v>16.32</v>
      </c>
      <c r="BL76" s="215" t="n">
        <f aca="false">SUM(BK71:BK82)</f>
        <v>197.97</v>
      </c>
      <c r="BM76" s="32"/>
      <c r="BN76" s="32"/>
      <c r="BO76" s="32"/>
      <c r="BP76" s="172" t="n">
        <f aca="false">$A76</f>
        <v>38808</v>
      </c>
      <c r="BQ76" s="173"/>
      <c r="BR76" s="173"/>
      <c r="BS76" s="173"/>
      <c r="BT76" s="173"/>
      <c r="BU76" s="173"/>
      <c r="BV76" s="173"/>
      <c r="BW76" s="173"/>
      <c r="BY76" s="81" t="n">
        <f aca="false">m1!BK78</f>
        <v>0.657379038325212</v>
      </c>
      <c r="BZ76" s="174" t="n">
        <f aca="false">CN76+CY76+EU76+FF76+FA76+DD76+DN76+DS76+FP76+FU76+EE76+EJ76+EO76</f>
        <v>0</v>
      </c>
      <c r="CA76" s="175"/>
      <c r="CB76" s="175" t="n">
        <f aca="false">IF(CB$2&lt;=$A76,IF(CB$3&gt;=$A76,(CB$4),0),0)*($A77-$A76)/10000*$BY76</f>
        <v>0</v>
      </c>
      <c r="CC76" s="0"/>
      <c r="CD76" s="91" t="n">
        <f aca="false">$A76</f>
        <v>38808</v>
      </c>
      <c r="CE76" s="175" t="n">
        <f aca="false">IF(CE$2&lt;=$A76,IF(CE$3&gt;=$A76,(CE$4),0),0)*($A77-$A76)/10000*$BY76</f>
        <v>0</v>
      </c>
      <c r="CF76" s="175" t="n">
        <f aca="false">IF(CF$2&lt;=$A76,IF(CF$3&gt;=$A76,(CF$4),0),0)*($A77-$A76)/10000*$BY76</f>
        <v>0</v>
      </c>
      <c r="CG76" s="175" t="n">
        <f aca="false">IF(CG$2&lt;=$A76,IF(CG$3&gt;=$A76,(CG$4),0),0)*($A77-$A76)/10000*$BY76</f>
        <v>0</v>
      </c>
      <c r="CH76" s="175" t="n">
        <f aca="false">IF(CH$2&lt;=$A76,IF(CH$3&gt;=$A76,(CH$4),0),0)*($A77-$A76)/10000*$BY76</f>
        <v>0</v>
      </c>
      <c r="CI76" s="175" t="n">
        <f aca="false">IF(CI$2&lt;=$A76,IF(CI$3&gt;=$A76,(CI$4),0),0)*($A77-$A76)/10000*$BY76</f>
        <v>0</v>
      </c>
      <c r="CJ76" s="175" t="n">
        <f aca="false">IF(CJ$2&lt;=$A76,IF(CJ$3&gt;=$A76,(CJ$4),0),0)*($A77-$A76)/10000*$BY76</f>
        <v>0</v>
      </c>
      <c r="CK76" s="175" t="n">
        <f aca="false">IF(CK$2&lt;=$A76,IF(CK$3&gt;=$A76,(CK$4),0),0)*($A77-$A76)/10000*$BY76</f>
        <v>0</v>
      </c>
      <c r="CL76" s="175" t="n">
        <f aca="false">IF(CL$2&lt;=$A76,IF(CL$3&gt;=$A76,(CL$4),0),0)*($A77-$A76)/10000*$BY76</f>
        <v>0</v>
      </c>
      <c r="CM76" s="175" t="n">
        <f aca="false">IF(CM$2&lt;=$A76,IF(CM$3&gt;=$A76,(CM$4),0),0)*($A77-$A76)/10000*$BY76</f>
        <v>0</v>
      </c>
      <c r="CN76" s="175" t="n">
        <f aca="false">SUM(CE76:CM76)</f>
        <v>0</v>
      </c>
      <c r="CO76" s="0"/>
      <c r="CP76" s="91" t="n">
        <f aca="false">$A76</f>
        <v>38808</v>
      </c>
      <c r="CQ76" s="175" t="n">
        <f aca="false">IF(CQ$2&lt;=$A76,IF(CQ$3&gt;=$A76,(CQ$4),0),0)*($A77-$A76)/10000*$BY76</f>
        <v>0</v>
      </c>
      <c r="CR76" s="175" t="n">
        <f aca="false">IF(CR$2&lt;=$A76,IF(CR$3&gt;=$A76,(CR$4),0),0)*($A77-$A76)/10000*$BY76</f>
        <v>0</v>
      </c>
      <c r="CS76" s="175" t="n">
        <f aca="false">IF(CS$2&lt;=$A76,IF(CS$3&gt;=$A76,(CS$4),0),0)*($A77-$A76)/10000*$BY76</f>
        <v>0</v>
      </c>
      <c r="CT76" s="175" t="n">
        <f aca="false">IF(CT$2&lt;=$A76,IF(CT$3&gt;=$A76,(CT$4),0),0)*($A77-$A76)/10000*$BY76</f>
        <v>0</v>
      </c>
      <c r="CU76" s="175" t="n">
        <f aca="false">IF(CU$2&lt;=$A76,IF(CU$3&gt;=$A76,(CU$4),0),0)*($A77-$A76)/10000*$BY76</f>
        <v>0</v>
      </c>
      <c r="CV76" s="175" t="n">
        <f aca="false">IF(CV$2&lt;=$A76,IF(CV$3&gt;=$A76,(CV$4),0),0)*($A77-$A76)/10000*$BY76</f>
        <v>0</v>
      </c>
      <c r="CW76" s="175" t="n">
        <f aca="false">IF(CW$2&lt;=$A76,IF(CW$3&gt;=$A76,(CW$4),0),0)*($A77-$A76)/10000*$BY76</f>
        <v>0</v>
      </c>
      <c r="CX76" s="175" t="n">
        <f aca="false">IF(CX$2&lt;=$A76,IF(CX$3&gt;=$A76,(CX$4),0),0)*($A77-$A76)/10000*$BY76</f>
        <v>0</v>
      </c>
      <c r="CY76" s="175" t="n">
        <f aca="false">SUM(CQ76:CX76)</f>
        <v>0</v>
      </c>
      <c r="DA76" s="91" t="n">
        <f aca="false">$A76</f>
        <v>38808</v>
      </c>
      <c r="DB76" s="175" t="n">
        <f aca="false">IF(DB$2&lt;=$A76,IF(DB$3&gt;=$A76,(DB$4),0),0)*($A77-$A76)/10000*$BY76</f>
        <v>0</v>
      </c>
      <c r="DC76" s="175" t="n">
        <f aca="false">IF(DC$2&lt;=$A76,IF(DC$3&gt;=$A76,(DC$4),0),0)*($A77-$A76)/10000*$BY76</f>
        <v>0</v>
      </c>
      <c r="DD76" s="175" t="n">
        <f aca="false">SUM(DB76:DC76)</f>
        <v>0</v>
      </c>
      <c r="DE76" s="0"/>
      <c r="DF76" s="91" t="n">
        <f aca="false">$A76</f>
        <v>38808</v>
      </c>
      <c r="DG76" s="175" t="n">
        <f aca="false">IF(DG$2&lt;=$A76,IF(DG$3&gt;=$A76,(DG$4),0),0)*($A77-$A76)/10000*$BY76</f>
        <v>0</v>
      </c>
      <c r="DH76" s="175" t="n">
        <f aca="false">IF(DH$2&lt;=$A76,IF(DH$3&gt;=$A76,(DH$4),0),0)*($A77-$A76)/10000*$BY76</f>
        <v>0</v>
      </c>
      <c r="DI76" s="175" t="n">
        <f aca="false">SUM(DG76:DH76)</f>
        <v>0</v>
      </c>
      <c r="DK76" s="91" t="n">
        <f aca="false">$A76</f>
        <v>38808</v>
      </c>
      <c r="DL76" s="175" t="n">
        <f aca="false">IF(DL$2&lt;=$A76,IF(DL$3&gt;=$A76,(DL$4),0),0)*($A77-$A76)/10000*$BY76</f>
        <v>0</v>
      </c>
      <c r="DM76" s="175" t="n">
        <f aca="false">IF(DM$2&lt;=$A76,IF(DM$3&gt;=$A76,(DM$4),0),0)*($A77-$A76)/10000*$BY76</f>
        <v>0</v>
      </c>
      <c r="DN76" s="175" t="n">
        <f aca="false">SUM(DL76:DM76)</f>
        <v>0</v>
      </c>
      <c r="DO76" s="0"/>
      <c r="DP76" s="91" t="n">
        <f aca="false">$A76</f>
        <v>38808</v>
      </c>
      <c r="DQ76" s="175" t="n">
        <f aca="false">IF(DQ$2&lt;=$A76,IF(DQ$3&gt;=$A76,(DQ$4),0),0)*($A77-$A76)/10000*$BY76</f>
        <v>0</v>
      </c>
      <c r="DR76" s="175" t="n">
        <f aca="false">IF(DR$2&lt;=$A76,IF(DR$3&gt;=$A76,(DR$4),0),0)*($A77-$A76)/10000*$BY76</f>
        <v>0</v>
      </c>
      <c r="DS76" s="175" t="n">
        <f aca="false">SUM(DQ76:DR76)</f>
        <v>0</v>
      </c>
      <c r="DT76" s="175"/>
      <c r="DU76" s="91" t="n">
        <f aca="false">$A76</f>
        <v>38808</v>
      </c>
      <c r="DV76" s="175" t="n">
        <f aca="false">IF(DV$2&lt;=$A76,IF(DV$3&gt;=$A76,(DV$4),0),0)*($A77-$A76)/10000*$BY76</f>
        <v>0</v>
      </c>
      <c r="DW76" s="175" t="n">
        <f aca="false">IF(DW$2&lt;=$A76,IF(DW$3&gt;=$A76,(DW$4),0),0)*($A77-$A76)/10000*$BY76</f>
        <v>0</v>
      </c>
      <c r="DX76" s="175" t="n">
        <f aca="false">SUM(DV76:DW76)</f>
        <v>0</v>
      </c>
      <c r="DY76" s="175"/>
      <c r="DZ76" s="91" t="n">
        <f aca="false">$A76</f>
        <v>38808</v>
      </c>
      <c r="EA76" s="175" t="n">
        <f aca="false">IF(EA$2&lt;=$A76,IF(EA$3&gt;=$A76,(EA$4),0),0)*($A77-$A76)/10000*$BY76</f>
        <v>0</v>
      </c>
      <c r="EB76" s="175" t="n">
        <f aca="false">IF(EB$2&lt;=$A76,IF(EB$3&gt;=$A76,(EB$4),0),0)*($A77-$A76)/10000*$BY76</f>
        <v>0</v>
      </c>
      <c r="EC76" s="175" t="n">
        <f aca="false">IF(EC$2&lt;=$A76,IF(EC$3&gt;=$A76,(EC$4),0),0)*($A77-$A76)/10000*$BY76</f>
        <v>0</v>
      </c>
      <c r="ED76" s="175" t="n">
        <f aca="false">IF(ED$2&lt;=$A76,IF(ED$3&gt;=$A76,(ED$4),0),0)*($A77-$A76)/10000*$BY76</f>
        <v>0</v>
      </c>
      <c r="EE76" s="175" t="n">
        <f aca="false">SUM(EA76:ED76)</f>
        <v>0</v>
      </c>
      <c r="EF76" s="0"/>
      <c r="EG76" s="91" t="n">
        <f aca="false">$A76</f>
        <v>38808</v>
      </c>
      <c r="EH76" s="175" t="n">
        <f aca="false">IF(EH$2&lt;=$A76,IF(EH$3&gt;=$A76,(EH$4),0),0)*($A77-$A76)/10000*$BY76</f>
        <v>0</v>
      </c>
      <c r="EI76" s="175" t="n">
        <f aca="false">IF(EI$2&lt;=$A76,IF(EI$3&gt;=$A76,(EI$4),0),0)*($A77-$A76)/10000*$BY76</f>
        <v>0</v>
      </c>
      <c r="EJ76" s="175" t="n">
        <f aca="false">SUM(EH76:EI76)</f>
        <v>0</v>
      </c>
      <c r="EK76" s="0"/>
      <c r="EL76" s="91" t="n">
        <f aca="false">$A76</f>
        <v>38808</v>
      </c>
      <c r="EM76" s="175" t="n">
        <f aca="false">IF(EM$2&lt;=$A76,IF(EM$3&gt;=$A76,(EM$4),0),0)*($A77-$A76)/10000*$BY76</f>
        <v>0</v>
      </c>
      <c r="EN76" s="175" t="n">
        <f aca="false">IF(EN$2&lt;=$A76,IF(EN$3&gt;=$A76,(EN$4),0),0)*($A77-$A76)/10000*$BY76</f>
        <v>0</v>
      </c>
      <c r="EO76" s="175" t="n">
        <f aca="false">SUM(EM76:EN76)</f>
        <v>0</v>
      </c>
      <c r="EP76" s="175"/>
      <c r="EQ76" s="91" t="n">
        <f aca="false">$A76</f>
        <v>38808</v>
      </c>
      <c r="ER76" s="175" t="n">
        <f aca="false">IF(ER$2&lt;=$A76,IF(ER$3&gt;=$A76,(ER$4),0),0)*($A77-$A76)/10000*$BY76</f>
        <v>0</v>
      </c>
      <c r="ES76" s="175" t="n">
        <f aca="false">IF(ES$2&lt;=$A76,IF(ES$3&gt;=$A76,(ES$4),0),0)*($A77-$A76)/10000*$BY76</f>
        <v>0</v>
      </c>
      <c r="ET76" s="175" t="n">
        <f aca="false">IF(ET$2&lt;=$A76,IF(ET$3&gt;=$A76,(ET$4),0),0)*($A77-$A76)/10000*$BY76</f>
        <v>0</v>
      </c>
      <c r="EU76" s="175" t="n">
        <f aca="false">SUM(ER76:ET76)</f>
        <v>0</v>
      </c>
      <c r="EV76" s="0"/>
      <c r="EW76" s="91" t="n">
        <f aca="false">$A76</f>
        <v>38808</v>
      </c>
      <c r="EX76" s="175" t="n">
        <f aca="false">IF(EX$2&lt;=$A76,IF(EX$3&gt;=$A76,(EX$4),0),0)*($A77-$A76)/10000*$BY76</f>
        <v>0</v>
      </c>
      <c r="EY76" s="175" t="n">
        <f aca="false">IF(EY$2&lt;=$A76,IF(EY$3&gt;=$A76,(EY$4),0),0)*($A77-$A76)/10000*$BY76</f>
        <v>0</v>
      </c>
      <c r="EZ76" s="175" t="n">
        <f aca="false">IF(EZ$2&lt;=$A76,IF(EZ$3&gt;=$A76,(EZ$4),0),0)*($A77-$A76)/10000*$BY76</f>
        <v>0</v>
      </c>
      <c r="FA76" s="175" t="n">
        <f aca="false">SUM(EX76:EZ76)</f>
        <v>0</v>
      </c>
      <c r="FB76" s="0"/>
      <c r="FC76" s="91" t="n">
        <f aca="false">$A76</f>
        <v>38808</v>
      </c>
      <c r="FD76" s="175" t="n">
        <f aca="false">IF(FD$2&lt;=$A76,IF(FD$3&gt;=$A76,(FD$4),0),0)*($A77-$A76)/10000*$BY76</f>
        <v>0</v>
      </c>
      <c r="FE76" s="175" t="n">
        <f aca="false">IF(FE$2&lt;=$A76,IF(FE$3&gt;=$A76,(FE$4),0),0)*($A77-$A76)/10000*$BY76</f>
        <v>0</v>
      </c>
      <c r="FF76" s="175" t="n">
        <f aca="false">SUM(FD76:FE76)</f>
        <v>0</v>
      </c>
      <c r="FH76" s="91" t="n">
        <f aca="false">$A76</f>
        <v>38808</v>
      </c>
      <c r="FI76" s="175" t="n">
        <f aca="false">IF(FI$2&lt;=$A76,IF(FI$3&gt;=$A76,(FI$4),0),0)*($A77-$A76)/10000*$BY76</f>
        <v>0</v>
      </c>
      <c r="FJ76" s="175" t="n">
        <f aca="false">IF(FJ$2&lt;=$A76,IF(FJ$3&gt;=$A76,(FJ$4),0),0)*($A77-$A76)/10000*$BY76</f>
        <v>0</v>
      </c>
      <c r="FK76" s="175" t="n">
        <f aca="false">SUM(FI76:FJ76)</f>
        <v>0</v>
      </c>
      <c r="FL76" s="0"/>
      <c r="FM76" s="91" t="n">
        <f aca="false">$A76</f>
        <v>38808</v>
      </c>
      <c r="FN76" s="175" t="n">
        <f aca="false">IF(FN$2&lt;=$A76,IF(FN$3&gt;=$A76,(FN$4),0),0)*($A77-$A76)/10000*$BY76</f>
        <v>0</v>
      </c>
      <c r="FO76" s="175" t="n">
        <f aca="false">IF(FO$2&lt;=$A76,IF(FO$3&gt;=$A76,(FO$4),0),0)*($A77-$A76)/10000*$BY76</f>
        <v>0</v>
      </c>
      <c r="FP76" s="175" t="n">
        <f aca="false">SUM(FN76:FO76)</f>
        <v>0</v>
      </c>
      <c r="FQ76" s="0"/>
      <c r="FR76" s="91" t="n">
        <f aca="false">$A76</f>
        <v>38808</v>
      </c>
      <c r="FS76" s="175" t="n">
        <f aca="false">IF(FS$2&lt;=$A76,IF(FS$3&gt;=$A76,(FS$4),0),0)*($A77-$A76)/10000*$BY76</f>
        <v>0</v>
      </c>
      <c r="FT76" s="175" t="n">
        <f aca="false">IF(FT$2&lt;=$A76,IF(FT$3&gt;=$A76,(FT$4),0),0)*($A77-$A76)/10000*$BY76</f>
        <v>0</v>
      </c>
      <c r="FU76" s="175" t="n">
        <f aca="false">SUM(FS76:FT76)</f>
        <v>0</v>
      </c>
      <c r="FV76" s="0"/>
      <c r="FW76" s="91" t="n">
        <f aca="false">$A76</f>
        <v>38808</v>
      </c>
      <c r="FX76" s="175" t="n">
        <f aca="false">IF(FX$2&lt;=$A76,IF(FX$3&gt;=$A76,(FX$4),0),0)*($A77-$A76)/10000*$BY76</f>
        <v>0</v>
      </c>
      <c r="FY76" s="175" t="n">
        <f aca="false">IF(FY$2&lt;=$A76,IF(FY$3&gt;=$A76,(FY$4),0),0)*($A77-$A76)/10000*$BY76</f>
        <v>0</v>
      </c>
      <c r="FZ76" s="175" t="n">
        <f aca="false">SUM(FX76:FY76)</f>
        <v>0</v>
      </c>
      <c r="GB76" s="91" t="n">
        <f aca="false">$A76</f>
        <v>38808</v>
      </c>
      <c r="GC76" s="175" t="n">
        <f aca="false">IF(GC$2&lt;=$A76,IF(GC$3&gt;=$A76,(GC$4),0),0)*($A77-$A76)/10000*$BY76</f>
        <v>0</v>
      </c>
      <c r="GD76" s="175" t="n">
        <f aca="false">IF(GD$2&lt;=$A76,IF(GD$3&gt;=$A76,(GD$4),0),0)*($A77-$A76)/10000*$BY76</f>
        <v>0</v>
      </c>
      <c r="GE76" s="175" t="n">
        <f aca="false">SUM(GC76:GD76)</f>
        <v>0</v>
      </c>
      <c r="GG76" s="208"/>
      <c r="GH76" s="209"/>
      <c r="GI76" s="210"/>
      <c r="GK76" s="0"/>
    </row>
    <row r="77" customFormat="false" ht="15" hidden="false" customHeight="true" outlineLevel="0" collapsed="false">
      <c r="A77" s="176" t="n">
        <v>38838</v>
      </c>
      <c r="B77" s="177" t="n">
        <f aca="false">p1!F86</f>
        <v>0</v>
      </c>
      <c r="C77" s="178" t="n">
        <f aca="false">+p1!C86</f>
        <v>0</v>
      </c>
      <c r="D77" s="179" t="n">
        <f aca="false">+p1!G86</f>
        <v>0</v>
      </c>
      <c r="E77" s="177" t="n">
        <f aca="false">p1!L86+DX77</f>
        <v>0</v>
      </c>
      <c r="F77" s="178" t="n">
        <f aca="false">p1!E86+CN77</f>
        <v>0</v>
      </c>
      <c r="G77" s="178" t="n">
        <f aca="false">p1!I86+p1!K86+CY77</f>
        <v>0</v>
      </c>
      <c r="H77" s="178" t="n">
        <f aca="false">p1!D86+DN77</f>
        <v>0</v>
      </c>
      <c r="I77" s="178" t="n">
        <f aca="false">p1!J86+p1!AH86+DD77</f>
        <v>6.62</v>
      </c>
      <c r="J77" s="178" t="n">
        <f aca="false">p1!N86+DG77</f>
        <v>10.15</v>
      </c>
      <c r="K77" s="178" t="n">
        <f aca="false">p1!M86+p1!H86+DS77</f>
        <v>0</v>
      </c>
      <c r="L77" s="180" t="n">
        <f aca="false">SUM(E77:K77)</f>
        <v>16.77</v>
      </c>
      <c r="M77" s="32"/>
      <c r="N77" s="177" t="n">
        <f aca="false">p1!P86+EJ77</f>
        <v>0</v>
      </c>
      <c r="O77" s="178" t="n">
        <f aca="false">p1!O86+EE77</f>
        <v>0</v>
      </c>
      <c r="P77" s="178" t="n">
        <f aca="false">p1!Q86+EO77</f>
        <v>0</v>
      </c>
      <c r="Q77" s="178"/>
      <c r="R77" s="178"/>
      <c r="S77" s="178" t="n">
        <f aca="false">p1!Z86+EU77</f>
        <v>0</v>
      </c>
      <c r="T77" s="178" t="n">
        <f aca="false">p1!AC86+FA77</f>
        <v>0</v>
      </c>
      <c r="U77" s="178"/>
      <c r="V77" s="178" t="n">
        <f aca="false">p1!X86+FF77</f>
        <v>0</v>
      </c>
      <c r="W77" s="178"/>
      <c r="X77" s="178"/>
      <c r="Y77" s="178"/>
      <c r="Z77" s="178"/>
      <c r="AA77" s="178"/>
      <c r="AB77" s="178"/>
      <c r="AC77" s="178"/>
      <c r="AD77" s="179"/>
      <c r="AE77" s="210" t="n">
        <f aca="false">SUM(N77:AD77)</f>
        <v>0</v>
      </c>
      <c r="AF77" s="32"/>
      <c r="AG77" s="180"/>
      <c r="AH77" s="18"/>
      <c r="AI77" s="180" t="n">
        <f aca="false">p1!AB86+BQ77</f>
        <v>0</v>
      </c>
      <c r="AJ77" s="32"/>
      <c r="AK77" s="182" t="n">
        <v>38838</v>
      </c>
      <c r="AL77" s="143"/>
      <c r="AM77" s="167" t="n">
        <f aca="false">+B77+C77+D77</f>
        <v>0</v>
      </c>
      <c r="AN77" s="148"/>
      <c r="AO77" s="167" t="n">
        <f aca="false">E77+F77+O77</f>
        <v>0</v>
      </c>
      <c r="AP77" s="148"/>
      <c r="AQ77" s="184" t="n">
        <f aca="false">+G77+H77+N77</f>
        <v>0</v>
      </c>
      <c r="AR77" s="148"/>
      <c r="AS77" s="185" t="n">
        <f aca="false">+I77+J77</f>
        <v>16.77</v>
      </c>
      <c r="AT77" s="148"/>
      <c r="AU77" s="167" t="n">
        <f aca="false">K77+P77</f>
        <v>0</v>
      </c>
      <c r="AV77" s="148"/>
      <c r="AW77" s="167" t="n">
        <f aca="false">AO77+AQ77+AS77+AU77</f>
        <v>16.77</v>
      </c>
      <c r="AX77" s="148"/>
      <c r="AY77" s="0"/>
      <c r="AZ77" s="149"/>
      <c r="BA77" s="169" t="n">
        <f aca="false">Q77+R77+S77</f>
        <v>0</v>
      </c>
      <c r="BB77" s="151"/>
      <c r="BC77" s="169" t="n">
        <f aca="false">T77+U77</f>
        <v>0</v>
      </c>
      <c r="BD77" s="152"/>
      <c r="BE77" s="228" t="n">
        <f aca="false">SUM(V77:Y77)</f>
        <v>0</v>
      </c>
      <c r="BF77" s="151"/>
      <c r="BG77" s="169" t="n">
        <f aca="false">SUM(AB77:AD77)</f>
        <v>0</v>
      </c>
      <c r="BH77" s="170"/>
      <c r="BI77" s="154"/>
      <c r="BJ77" s="56"/>
      <c r="BK77" s="171" t="n">
        <f aca="false">+AE77+L77</f>
        <v>16.77</v>
      </c>
      <c r="BL77" s="207"/>
      <c r="BM77" s="32"/>
      <c r="BN77" s="32"/>
      <c r="BO77" s="32"/>
      <c r="BP77" s="172" t="n">
        <f aca="false">$A77</f>
        <v>38838</v>
      </c>
      <c r="BQ77" s="173"/>
      <c r="BR77" s="173"/>
      <c r="BS77" s="173"/>
      <c r="BT77" s="173"/>
      <c r="BU77" s="173"/>
      <c r="BV77" s="173"/>
      <c r="BW77" s="173"/>
      <c r="BY77" s="81" t="n">
        <f aca="false">m1!BK79</f>
        <v>0.653480752001329</v>
      </c>
      <c r="BZ77" s="174" t="n">
        <f aca="false">CN77+CY77+EU77+FF77+FA77+DD77+DN77+DS77+FP77+FU77+EE77+EJ77+EO77</f>
        <v>0</v>
      </c>
      <c r="CA77" s="175"/>
      <c r="CB77" s="175" t="n">
        <f aca="false">IF(CB$2&lt;=$A77,IF(CB$3&gt;=$A77,(CB$4),0),0)*($A78-$A77)/10000*$BY77</f>
        <v>0</v>
      </c>
      <c r="CC77" s="0"/>
      <c r="CD77" s="91" t="n">
        <f aca="false">$A77</f>
        <v>38838</v>
      </c>
      <c r="CE77" s="175" t="n">
        <f aca="false">IF(CE$2&lt;=$A77,IF(CE$3&gt;=$A77,(CE$4),0),0)*($A78-$A77)/10000*$BY77</f>
        <v>0</v>
      </c>
      <c r="CF77" s="175" t="n">
        <f aca="false">IF(CF$2&lt;=$A77,IF(CF$3&gt;=$A77,(CF$4),0),0)*($A78-$A77)/10000*$BY77</f>
        <v>0</v>
      </c>
      <c r="CG77" s="175" t="n">
        <f aca="false">IF(CG$2&lt;=$A77,IF(CG$3&gt;=$A77,(CG$4),0),0)*($A78-$A77)/10000*$BY77</f>
        <v>0</v>
      </c>
      <c r="CH77" s="175" t="n">
        <f aca="false">IF(CH$2&lt;=$A77,IF(CH$3&gt;=$A77,(CH$4),0),0)*($A78-$A77)/10000*$BY77</f>
        <v>0</v>
      </c>
      <c r="CI77" s="175" t="n">
        <f aca="false">IF(CI$2&lt;=$A77,IF(CI$3&gt;=$A77,(CI$4),0),0)*($A78-$A77)/10000*$BY77</f>
        <v>0</v>
      </c>
      <c r="CJ77" s="175" t="n">
        <f aca="false">IF(CJ$2&lt;=$A77,IF(CJ$3&gt;=$A77,(CJ$4),0),0)*($A78-$A77)/10000*$BY77</f>
        <v>0</v>
      </c>
      <c r="CK77" s="175" t="n">
        <f aca="false">IF(CK$2&lt;=$A77,IF(CK$3&gt;=$A77,(CK$4),0),0)*($A78-$A77)/10000*$BY77</f>
        <v>0</v>
      </c>
      <c r="CL77" s="175" t="n">
        <f aca="false">IF(CL$2&lt;=$A77,IF(CL$3&gt;=$A77,(CL$4),0),0)*($A78-$A77)/10000*$BY77</f>
        <v>0</v>
      </c>
      <c r="CM77" s="175" t="n">
        <f aca="false">IF(CM$2&lt;=$A77,IF(CM$3&gt;=$A77,(CM$4),0),0)*($A78-$A77)/10000*$BY77</f>
        <v>0</v>
      </c>
      <c r="CN77" s="175" t="n">
        <f aca="false">SUM(CE77:CM77)</f>
        <v>0</v>
      </c>
      <c r="CO77" s="0"/>
      <c r="CP77" s="91" t="n">
        <f aca="false">$A77</f>
        <v>38838</v>
      </c>
      <c r="CQ77" s="175" t="n">
        <f aca="false">IF(CQ$2&lt;=$A77,IF(CQ$3&gt;=$A77,(CQ$4),0),0)*($A78-$A77)/10000*$BY77</f>
        <v>0</v>
      </c>
      <c r="CR77" s="175" t="n">
        <f aca="false">IF(CR$2&lt;=$A77,IF(CR$3&gt;=$A77,(CR$4),0),0)*($A78-$A77)/10000*$BY77</f>
        <v>0</v>
      </c>
      <c r="CS77" s="175" t="n">
        <f aca="false">IF(CS$2&lt;=$A77,IF(CS$3&gt;=$A77,(CS$4),0),0)*($A78-$A77)/10000*$BY77</f>
        <v>0</v>
      </c>
      <c r="CT77" s="175" t="n">
        <f aca="false">IF(CT$2&lt;=$A77,IF(CT$3&gt;=$A77,(CT$4),0),0)*($A78-$A77)/10000*$BY77</f>
        <v>0</v>
      </c>
      <c r="CU77" s="175" t="n">
        <f aca="false">IF(CU$2&lt;=$A77,IF(CU$3&gt;=$A77,(CU$4),0),0)*($A78-$A77)/10000*$BY77</f>
        <v>0</v>
      </c>
      <c r="CV77" s="175" t="n">
        <f aca="false">IF(CV$2&lt;=$A77,IF(CV$3&gt;=$A77,(CV$4),0),0)*($A78-$A77)/10000*$BY77</f>
        <v>0</v>
      </c>
      <c r="CW77" s="175" t="n">
        <f aca="false">IF(CW$2&lt;=$A77,IF(CW$3&gt;=$A77,(CW$4),0),0)*($A78-$A77)/10000*$BY77</f>
        <v>0</v>
      </c>
      <c r="CX77" s="175" t="n">
        <f aca="false">IF(CX$2&lt;=$A77,IF(CX$3&gt;=$A77,(CX$4),0),0)*($A78-$A77)/10000*$BY77</f>
        <v>0</v>
      </c>
      <c r="CY77" s="175" t="n">
        <f aca="false">SUM(CQ77:CX77)</f>
        <v>0</v>
      </c>
      <c r="DA77" s="91" t="n">
        <f aca="false">$A77</f>
        <v>38838</v>
      </c>
      <c r="DB77" s="175" t="n">
        <f aca="false">IF(DB$2&lt;=$A77,IF(DB$3&gt;=$A77,(DB$4),0),0)*($A78-$A77)/10000*$BY77</f>
        <v>0</v>
      </c>
      <c r="DC77" s="175" t="n">
        <f aca="false">IF(DC$2&lt;=$A77,IF(DC$3&gt;=$A77,(DC$4),0),0)*($A78-$A77)/10000*$BY77</f>
        <v>0</v>
      </c>
      <c r="DD77" s="175" t="n">
        <f aca="false">SUM(DB77:DC77)</f>
        <v>0</v>
      </c>
      <c r="DE77" s="0"/>
      <c r="DF77" s="91" t="n">
        <f aca="false">$A77</f>
        <v>38838</v>
      </c>
      <c r="DG77" s="175" t="n">
        <f aca="false">IF(DG$2&lt;=$A77,IF(DG$3&gt;=$A77,(DG$4),0),0)*($A78-$A77)/10000*$BY77</f>
        <v>0</v>
      </c>
      <c r="DH77" s="175" t="n">
        <f aca="false">IF(DH$2&lt;=$A77,IF(DH$3&gt;=$A77,(DH$4),0),0)*($A78-$A77)/10000*$BY77</f>
        <v>0</v>
      </c>
      <c r="DI77" s="175" t="n">
        <f aca="false">SUM(DG77:DH77)</f>
        <v>0</v>
      </c>
      <c r="DK77" s="91" t="n">
        <f aca="false">$A77</f>
        <v>38838</v>
      </c>
      <c r="DL77" s="175" t="n">
        <f aca="false">IF(DL$2&lt;=$A77,IF(DL$3&gt;=$A77,(DL$4),0),0)*($A78-$A77)/10000*$BY77</f>
        <v>0</v>
      </c>
      <c r="DM77" s="175" t="n">
        <f aca="false">IF(DM$2&lt;=$A77,IF(DM$3&gt;=$A77,(DM$4),0),0)*($A78-$A77)/10000*$BY77</f>
        <v>0</v>
      </c>
      <c r="DN77" s="175" t="n">
        <f aca="false">SUM(DL77:DM77)</f>
        <v>0</v>
      </c>
      <c r="DO77" s="0"/>
      <c r="DP77" s="91" t="n">
        <f aca="false">$A77</f>
        <v>38838</v>
      </c>
      <c r="DQ77" s="175" t="n">
        <f aca="false">IF(DQ$2&lt;=$A77,IF(DQ$3&gt;=$A77,(DQ$4),0),0)*($A78-$A77)/10000*$BY77</f>
        <v>0</v>
      </c>
      <c r="DR77" s="175" t="n">
        <f aca="false">IF(DR$2&lt;=$A77,IF(DR$3&gt;=$A77,(DR$4),0),0)*($A78-$A77)/10000*$BY77</f>
        <v>0</v>
      </c>
      <c r="DS77" s="175" t="n">
        <f aca="false">SUM(DQ77:DR77)</f>
        <v>0</v>
      </c>
      <c r="DT77" s="175"/>
      <c r="DU77" s="91" t="n">
        <f aca="false">$A77</f>
        <v>38838</v>
      </c>
      <c r="DV77" s="175" t="n">
        <f aca="false">IF(DV$2&lt;=$A77,IF(DV$3&gt;=$A77,(DV$4),0),0)*($A78-$A77)/10000*$BY77</f>
        <v>0</v>
      </c>
      <c r="DW77" s="175" t="n">
        <f aca="false">IF(DW$2&lt;=$A77,IF(DW$3&gt;=$A77,(DW$4),0),0)*($A78-$A77)/10000*$BY77</f>
        <v>0</v>
      </c>
      <c r="DX77" s="175" t="n">
        <f aca="false">SUM(DV77:DW77)</f>
        <v>0</v>
      </c>
      <c r="DY77" s="175"/>
      <c r="DZ77" s="91" t="n">
        <f aca="false">$A77</f>
        <v>38838</v>
      </c>
      <c r="EA77" s="175" t="n">
        <f aca="false">IF(EA$2&lt;=$A77,IF(EA$3&gt;=$A77,(EA$4),0),0)*($A78-$A77)/10000*$BY77</f>
        <v>0</v>
      </c>
      <c r="EB77" s="175" t="n">
        <f aca="false">IF(EB$2&lt;=$A77,IF(EB$3&gt;=$A77,(EB$4),0),0)*($A78-$A77)/10000*$BY77</f>
        <v>0</v>
      </c>
      <c r="EC77" s="175" t="n">
        <f aca="false">IF(EC$2&lt;=$A77,IF(EC$3&gt;=$A77,(EC$4),0),0)*($A78-$A77)/10000*$BY77</f>
        <v>0</v>
      </c>
      <c r="ED77" s="175" t="n">
        <f aca="false">IF(ED$2&lt;=$A77,IF(ED$3&gt;=$A77,(ED$4),0),0)*($A78-$A77)/10000*$BY77</f>
        <v>0</v>
      </c>
      <c r="EE77" s="175" t="n">
        <f aca="false">SUM(EA77:ED77)</f>
        <v>0</v>
      </c>
      <c r="EF77" s="0"/>
      <c r="EG77" s="91" t="n">
        <f aca="false">$A77</f>
        <v>38838</v>
      </c>
      <c r="EH77" s="175" t="n">
        <f aca="false">IF(EH$2&lt;=$A77,IF(EH$3&gt;=$A77,(EH$4),0),0)*($A78-$A77)/10000*$BY77</f>
        <v>0</v>
      </c>
      <c r="EI77" s="175" t="n">
        <f aca="false">IF(EI$2&lt;=$A77,IF(EI$3&gt;=$A77,(EI$4),0),0)*($A78-$A77)/10000*$BY77</f>
        <v>0</v>
      </c>
      <c r="EJ77" s="175" t="n">
        <f aca="false">SUM(EH77:EI77)</f>
        <v>0</v>
      </c>
      <c r="EK77" s="0"/>
      <c r="EL77" s="91" t="n">
        <f aca="false">$A77</f>
        <v>38838</v>
      </c>
      <c r="EM77" s="175" t="n">
        <f aca="false">IF(EM$2&lt;=$A77,IF(EM$3&gt;=$A77,(EM$4),0),0)*($A78-$A77)/10000*$BY77</f>
        <v>0</v>
      </c>
      <c r="EN77" s="175" t="n">
        <f aca="false">IF(EN$2&lt;=$A77,IF(EN$3&gt;=$A77,(EN$4),0),0)*($A78-$A77)/10000*$BY77</f>
        <v>0</v>
      </c>
      <c r="EO77" s="175" t="n">
        <f aca="false">SUM(EM77:EN77)</f>
        <v>0</v>
      </c>
      <c r="EP77" s="175"/>
      <c r="EQ77" s="91" t="n">
        <f aca="false">$A77</f>
        <v>38838</v>
      </c>
      <c r="ER77" s="175" t="n">
        <f aca="false">IF(ER$2&lt;=$A77,IF(ER$3&gt;=$A77,(ER$4),0),0)*($A78-$A77)/10000*$BY77</f>
        <v>0</v>
      </c>
      <c r="ES77" s="175" t="n">
        <f aca="false">IF(ES$2&lt;=$A77,IF(ES$3&gt;=$A77,(ES$4),0),0)*($A78-$A77)/10000*$BY77</f>
        <v>0</v>
      </c>
      <c r="ET77" s="175" t="n">
        <f aca="false">IF(ET$2&lt;=$A77,IF(ET$3&gt;=$A77,(ET$4),0),0)*($A78-$A77)/10000*$BY77</f>
        <v>0</v>
      </c>
      <c r="EU77" s="175" t="n">
        <f aca="false">SUM(ER77:ET77)</f>
        <v>0</v>
      </c>
      <c r="EV77" s="0"/>
      <c r="EW77" s="91" t="n">
        <f aca="false">$A77</f>
        <v>38838</v>
      </c>
      <c r="EX77" s="175" t="n">
        <f aca="false">IF(EX$2&lt;=$A77,IF(EX$3&gt;=$A77,(EX$4),0),0)*($A78-$A77)/10000*$BY77</f>
        <v>0</v>
      </c>
      <c r="EY77" s="175" t="n">
        <f aca="false">IF(EY$2&lt;=$A77,IF(EY$3&gt;=$A77,(EY$4),0),0)*($A78-$A77)/10000*$BY77</f>
        <v>0</v>
      </c>
      <c r="EZ77" s="175" t="n">
        <f aca="false">IF(EZ$2&lt;=$A77,IF(EZ$3&gt;=$A77,(EZ$4),0),0)*($A78-$A77)/10000*$BY77</f>
        <v>0</v>
      </c>
      <c r="FA77" s="175" t="n">
        <f aca="false">SUM(EX77:EZ77)</f>
        <v>0</v>
      </c>
      <c r="FB77" s="0"/>
      <c r="FC77" s="91" t="n">
        <f aca="false">$A77</f>
        <v>38838</v>
      </c>
      <c r="FD77" s="175" t="n">
        <f aca="false">IF(FD$2&lt;=$A77,IF(FD$3&gt;=$A77,(FD$4),0),0)*($A78-$A77)/10000*$BY77</f>
        <v>0</v>
      </c>
      <c r="FE77" s="175" t="n">
        <f aca="false">IF(FE$2&lt;=$A77,IF(FE$3&gt;=$A77,(FE$4),0),0)*($A78-$A77)/10000*$BY77</f>
        <v>0</v>
      </c>
      <c r="FF77" s="175" t="n">
        <f aca="false">SUM(FD77:FE77)</f>
        <v>0</v>
      </c>
      <c r="FH77" s="91" t="n">
        <f aca="false">$A77</f>
        <v>38838</v>
      </c>
      <c r="FI77" s="175" t="n">
        <f aca="false">IF(FI$2&lt;=$A77,IF(FI$3&gt;=$A77,(FI$4),0),0)*($A78-$A77)/10000*$BY77</f>
        <v>0</v>
      </c>
      <c r="FJ77" s="175" t="n">
        <f aca="false">IF(FJ$2&lt;=$A77,IF(FJ$3&gt;=$A77,(FJ$4),0),0)*($A78-$A77)/10000*$BY77</f>
        <v>0</v>
      </c>
      <c r="FK77" s="175" t="n">
        <f aca="false">SUM(FI77:FJ77)</f>
        <v>0</v>
      </c>
      <c r="FL77" s="0"/>
      <c r="FM77" s="91" t="n">
        <f aca="false">$A77</f>
        <v>38838</v>
      </c>
      <c r="FN77" s="175" t="n">
        <f aca="false">IF(FN$2&lt;=$A77,IF(FN$3&gt;=$A77,(FN$4),0),0)*($A78-$A77)/10000*$BY77</f>
        <v>0</v>
      </c>
      <c r="FO77" s="175" t="n">
        <f aca="false">IF(FO$2&lt;=$A77,IF(FO$3&gt;=$A77,(FO$4),0),0)*($A78-$A77)/10000*$BY77</f>
        <v>0</v>
      </c>
      <c r="FP77" s="175" t="n">
        <f aca="false">SUM(FN77:FO77)</f>
        <v>0</v>
      </c>
      <c r="FQ77" s="0"/>
      <c r="FR77" s="91" t="n">
        <f aca="false">$A77</f>
        <v>38838</v>
      </c>
      <c r="FS77" s="175" t="n">
        <f aca="false">IF(FS$2&lt;=$A77,IF(FS$3&gt;=$A77,(FS$4),0),0)*($A78-$A77)/10000*$BY77</f>
        <v>0</v>
      </c>
      <c r="FT77" s="175" t="n">
        <f aca="false">IF(FT$2&lt;=$A77,IF(FT$3&gt;=$A77,(FT$4),0),0)*($A78-$A77)/10000*$BY77</f>
        <v>0</v>
      </c>
      <c r="FU77" s="175" t="n">
        <f aca="false">SUM(FS77:FT77)</f>
        <v>0</v>
      </c>
      <c r="FV77" s="0"/>
      <c r="FW77" s="91" t="n">
        <f aca="false">$A77</f>
        <v>38838</v>
      </c>
      <c r="FX77" s="175" t="n">
        <f aca="false">IF(FX$2&lt;=$A77,IF(FX$3&gt;=$A77,(FX$4),0),0)*($A78-$A77)/10000*$BY77</f>
        <v>0</v>
      </c>
      <c r="FY77" s="175" t="n">
        <f aca="false">IF(FY$2&lt;=$A77,IF(FY$3&gt;=$A77,(FY$4),0),0)*($A78-$A77)/10000*$BY77</f>
        <v>0</v>
      </c>
      <c r="FZ77" s="175" t="n">
        <f aca="false">SUM(FX77:FY77)</f>
        <v>0</v>
      </c>
      <c r="GB77" s="91" t="n">
        <f aca="false">$A77</f>
        <v>38838</v>
      </c>
      <c r="GC77" s="175" t="n">
        <f aca="false">IF(GC$2&lt;=$A77,IF(GC$3&gt;=$A77,(GC$4),0),0)*($A78-$A77)/10000*$BY77</f>
        <v>0</v>
      </c>
      <c r="GD77" s="175" t="n">
        <f aca="false">IF(GD$2&lt;=$A77,IF(GD$3&gt;=$A77,(GD$4),0),0)*($A78-$A77)/10000*$BY77</f>
        <v>0</v>
      </c>
      <c r="GE77" s="175" t="n">
        <f aca="false">SUM(GC77:GD77)</f>
        <v>0</v>
      </c>
      <c r="GG77" s="208"/>
      <c r="GH77" s="209"/>
      <c r="GI77" s="210"/>
      <c r="GK77" s="0"/>
    </row>
    <row r="78" customFormat="false" ht="15" hidden="false" customHeight="true" outlineLevel="0" collapsed="false">
      <c r="A78" s="176" t="n">
        <v>38869</v>
      </c>
      <c r="B78" s="177" t="n">
        <f aca="false">p1!F87</f>
        <v>0</v>
      </c>
      <c r="C78" s="178" t="n">
        <f aca="false">+p1!C87</f>
        <v>0</v>
      </c>
      <c r="D78" s="179" t="n">
        <f aca="false">+p1!G87</f>
        <v>0</v>
      </c>
      <c r="E78" s="177" t="n">
        <f aca="false">p1!L87+DX78</f>
        <v>0</v>
      </c>
      <c r="F78" s="178" t="n">
        <f aca="false">p1!E87+CN78</f>
        <v>0</v>
      </c>
      <c r="G78" s="178" t="n">
        <f aca="false">p1!I87+p1!K87+CY78</f>
        <v>0</v>
      </c>
      <c r="H78" s="178" t="n">
        <f aca="false">p1!D87+DN78</f>
        <v>0</v>
      </c>
      <c r="I78" s="178" t="n">
        <f aca="false">p1!J87+p1!AH87+DD78</f>
        <v>6.36</v>
      </c>
      <c r="J78" s="178" t="n">
        <f aca="false">p1!N87+DG78</f>
        <v>9.76</v>
      </c>
      <c r="K78" s="178" t="n">
        <f aca="false">p1!M87+p1!H87+DS78</f>
        <v>0</v>
      </c>
      <c r="L78" s="180" t="n">
        <f aca="false">SUM(E78:K78)</f>
        <v>16.12</v>
      </c>
      <c r="M78" s="32"/>
      <c r="N78" s="177" t="n">
        <f aca="false">p1!P87+EJ78</f>
        <v>0</v>
      </c>
      <c r="O78" s="178" t="n">
        <f aca="false">p1!O87+EE78</f>
        <v>0</v>
      </c>
      <c r="P78" s="178" t="n">
        <f aca="false">p1!Q87+EO78</f>
        <v>0</v>
      </c>
      <c r="Q78" s="178"/>
      <c r="R78" s="178"/>
      <c r="S78" s="178" t="n">
        <f aca="false">p1!Z87+EU78</f>
        <v>0</v>
      </c>
      <c r="T78" s="178" t="n">
        <f aca="false">p1!AC87+FA78</f>
        <v>0</v>
      </c>
      <c r="U78" s="178"/>
      <c r="V78" s="178" t="n">
        <f aca="false">p1!X87+FF78</f>
        <v>0</v>
      </c>
      <c r="W78" s="178"/>
      <c r="X78" s="178"/>
      <c r="Y78" s="178"/>
      <c r="Z78" s="178"/>
      <c r="AA78" s="178"/>
      <c r="AB78" s="178"/>
      <c r="AC78" s="178"/>
      <c r="AD78" s="179"/>
      <c r="AE78" s="210" t="n">
        <f aca="false">SUM(N78:AD78)</f>
        <v>0</v>
      </c>
      <c r="AF78" s="32"/>
      <c r="AG78" s="180"/>
      <c r="AH78" s="18"/>
      <c r="AI78" s="180" t="n">
        <f aca="false">p1!AB87+BQ78</f>
        <v>0</v>
      </c>
      <c r="AJ78" s="32"/>
      <c r="AK78" s="182" t="n">
        <v>38869</v>
      </c>
      <c r="AL78" s="143"/>
      <c r="AM78" s="167" t="n">
        <f aca="false">+B78+C78+D78</f>
        <v>0</v>
      </c>
      <c r="AN78" s="148"/>
      <c r="AO78" s="167" t="n">
        <f aca="false">E78+F78+O78</f>
        <v>0</v>
      </c>
      <c r="AP78" s="148"/>
      <c r="AQ78" s="184" t="n">
        <f aca="false">+G78+H78+N78</f>
        <v>0</v>
      </c>
      <c r="AR78" s="148"/>
      <c r="AS78" s="185" t="n">
        <f aca="false">+I78+J78</f>
        <v>16.12</v>
      </c>
      <c r="AT78" s="148"/>
      <c r="AU78" s="167" t="n">
        <f aca="false">K78+P78</f>
        <v>0</v>
      </c>
      <c r="AV78" s="148"/>
      <c r="AW78" s="167" t="n">
        <f aca="false">AO78+AQ78+AS78+AU78</f>
        <v>16.12</v>
      </c>
      <c r="AX78" s="148"/>
      <c r="AY78" s="0"/>
      <c r="AZ78" s="149"/>
      <c r="BA78" s="169" t="n">
        <f aca="false">Q78+R78+S78</f>
        <v>0</v>
      </c>
      <c r="BB78" s="151"/>
      <c r="BC78" s="169" t="n">
        <f aca="false">T78+U78</f>
        <v>0</v>
      </c>
      <c r="BD78" s="152"/>
      <c r="BE78" s="228" t="n">
        <f aca="false">SUM(V78:Y78)</f>
        <v>0</v>
      </c>
      <c r="BF78" s="151"/>
      <c r="BG78" s="169" t="n">
        <f aca="false">SUM(AB78:AD78)</f>
        <v>0</v>
      </c>
      <c r="BH78" s="170"/>
      <c r="BI78" s="154"/>
      <c r="BJ78" s="56"/>
      <c r="BK78" s="171" t="n">
        <f aca="false">+AE78+L78</f>
        <v>16.12</v>
      </c>
      <c r="BL78" s="207"/>
      <c r="BM78" s="32"/>
      <c r="BN78" s="32"/>
      <c r="BO78" s="32"/>
      <c r="BP78" s="172" t="n">
        <f aca="false">$A78</f>
        <v>38869</v>
      </c>
      <c r="BQ78" s="173"/>
      <c r="BR78" s="173"/>
      <c r="BS78" s="173"/>
      <c r="BT78" s="173"/>
      <c r="BU78" s="173"/>
      <c r="BV78" s="173"/>
      <c r="BW78" s="173"/>
      <c r="BY78" s="81" t="n">
        <f aca="false">m1!BK80</f>
        <v>0.649476642087682</v>
      </c>
      <c r="BZ78" s="174" t="n">
        <f aca="false">CN78+CY78+EU78+FF78+FA78+DD78+DN78+DS78+FP78+FU78+EE78+EJ78+EO78</f>
        <v>0</v>
      </c>
      <c r="CA78" s="175"/>
      <c r="CB78" s="175" t="n">
        <f aca="false">IF(CB$2&lt;=$A78,IF(CB$3&gt;=$A78,(CB$4),0),0)*($A79-$A78)/10000*$BY78</f>
        <v>0</v>
      </c>
      <c r="CC78" s="0"/>
      <c r="CD78" s="91" t="n">
        <f aca="false">$A78</f>
        <v>38869</v>
      </c>
      <c r="CE78" s="175" t="n">
        <f aca="false">IF(CE$2&lt;=$A78,IF(CE$3&gt;=$A78,(CE$4),0),0)*($A79-$A78)/10000*$BY78</f>
        <v>0</v>
      </c>
      <c r="CF78" s="175" t="n">
        <f aca="false">IF(CF$2&lt;=$A78,IF(CF$3&gt;=$A78,(CF$4),0),0)*($A79-$A78)/10000*$BY78</f>
        <v>0</v>
      </c>
      <c r="CG78" s="175" t="n">
        <f aca="false">IF(CG$2&lt;=$A78,IF(CG$3&gt;=$A78,(CG$4),0),0)*($A79-$A78)/10000*$BY78</f>
        <v>0</v>
      </c>
      <c r="CH78" s="175" t="n">
        <f aca="false">IF(CH$2&lt;=$A78,IF(CH$3&gt;=$A78,(CH$4),0),0)*($A79-$A78)/10000*$BY78</f>
        <v>0</v>
      </c>
      <c r="CI78" s="175" t="n">
        <f aca="false">IF(CI$2&lt;=$A78,IF(CI$3&gt;=$A78,(CI$4),0),0)*($A79-$A78)/10000*$BY78</f>
        <v>0</v>
      </c>
      <c r="CJ78" s="175" t="n">
        <f aca="false">IF(CJ$2&lt;=$A78,IF(CJ$3&gt;=$A78,(CJ$4),0),0)*($A79-$A78)/10000*$BY78</f>
        <v>0</v>
      </c>
      <c r="CK78" s="175" t="n">
        <f aca="false">IF(CK$2&lt;=$A78,IF(CK$3&gt;=$A78,(CK$4),0),0)*($A79-$A78)/10000*$BY78</f>
        <v>0</v>
      </c>
      <c r="CL78" s="175" t="n">
        <f aca="false">IF(CL$2&lt;=$A78,IF(CL$3&gt;=$A78,(CL$4),0),0)*($A79-$A78)/10000*$BY78</f>
        <v>0</v>
      </c>
      <c r="CM78" s="175" t="n">
        <f aca="false">IF(CM$2&lt;=$A78,IF(CM$3&gt;=$A78,(CM$4),0),0)*($A79-$A78)/10000*$BY78</f>
        <v>0</v>
      </c>
      <c r="CN78" s="175" t="n">
        <f aca="false">SUM(CE78:CM78)</f>
        <v>0</v>
      </c>
      <c r="CO78" s="0"/>
      <c r="CP78" s="91" t="n">
        <f aca="false">$A78</f>
        <v>38869</v>
      </c>
      <c r="CQ78" s="175" t="n">
        <f aca="false">IF(CQ$2&lt;=$A78,IF(CQ$3&gt;=$A78,(CQ$4),0),0)*($A79-$A78)/10000*$BY78</f>
        <v>0</v>
      </c>
      <c r="CR78" s="175" t="n">
        <f aca="false">IF(CR$2&lt;=$A78,IF(CR$3&gt;=$A78,(CR$4),0),0)*($A79-$A78)/10000*$BY78</f>
        <v>0</v>
      </c>
      <c r="CS78" s="175" t="n">
        <f aca="false">IF(CS$2&lt;=$A78,IF(CS$3&gt;=$A78,(CS$4),0),0)*($A79-$A78)/10000*$BY78</f>
        <v>0</v>
      </c>
      <c r="CT78" s="175" t="n">
        <f aca="false">IF(CT$2&lt;=$A78,IF(CT$3&gt;=$A78,(CT$4),0),0)*($A79-$A78)/10000*$BY78</f>
        <v>0</v>
      </c>
      <c r="CU78" s="175" t="n">
        <f aca="false">IF(CU$2&lt;=$A78,IF(CU$3&gt;=$A78,(CU$4),0),0)*($A79-$A78)/10000*$BY78</f>
        <v>0</v>
      </c>
      <c r="CV78" s="175" t="n">
        <f aca="false">IF(CV$2&lt;=$A78,IF(CV$3&gt;=$A78,(CV$4),0),0)*($A79-$A78)/10000*$BY78</f>
        <v>0</v>
      </c>
      <c r="CW78" s="175" t="n">
        <f aca="false">IF(CW$2&lt;=$A78,IF(CW$3&gt;=$A78,(CW$4),0),0)*($A79-$A78)/10000*$BY78</f>
        <v>0</v>
      </c>
      <c r="CX78" s="175" t="n">
        <f aca="false">IF(CX$2&lt;=$A78,IF(CX$3&gt;=$A78,(CX$4),0),0)*($A79-$A78)/10000*$BY78</f>
        <v>0</v>
      </c>
      <c r="CY78" s="175" t="n">
        <f aca="false">SUM(CQ78:CX78)</f>
        <v>0</v>
      </c>
      <c r="DA78" s="91" t="n">
        <f aca="false">$A78</f>
        <v>38869</v>
      </c>
      <c r="DB78" s="175" t="n">
        <f aca="false">IF(DB$2&lt;=$A78,IF(DB$3&gt;=$A78,(DB$4),0),0)*($A79-$A78)/10000*$BY78</f>
        <v>0</v>
      </c>
      <c r="DC78" s="175" t="n">
        <f aca="false">IF(DC$2&lt;=$A78,IF(DC$3&gt;=$A78,(DC$4),0),0)*($A79-$A78)/10000*$BY78</f>
        <v>0</v>
      </c>
      <c r="DD78" s="175" t="n">
        <f aca="false">SUM(DB78:DC78)</f>
        <v>0</v>
      </c>
      <c r="DE78" s="0"/>
      <c r="DF78" s="91" t="n">
        <f aca="false">$A78</f>
        <v>38869</v>
      </c>
      <c r="DG78" s="175" t="n">
        <f aca="false">IF(DG$2&lt;=$A78,IF(DG$3&gt;=$A78,(DG$4),0),0)*($A79-$A78)/10000*$BY78</f>
        <v>0</v>
      </c>
      <c r="DH78" s="175" t="n">
        <f aca="false">IF(DH$2&lt;=$A78,IF(DH$3&gt;=$A78,(DH$4),0),0)*($A79-$A78)/10000*$BY78</f>
        <v>0</v>
      </c>
      <c r="DI78" s="175" t="n">
        <f aca="false">SUM(DG78:DH78)</f>
        <v>0</v>
      </c>
      <c r="DK78" s="91" t="n">
        <f aca="false">$A78</f>
        <v>38869</v>
      </c>
      <c r="DL78" s="175" t="n">
        <f aca="false">IF(DL$2&lt;=$A78,IF(DL$3&gt;=$A78,(DL$4),0),0)*($A79-$A78)/10000*$BY78</f>
        <v>0</v>
      </c>
      <c r="DM78" s="175" t="n">
        <f aca="false">IF(DM$2&lt;=$A78,IF(DM$3&gt;=$A78,(DM$4),0),0)*($A79-$A78)/10000*$BY78</f>
        <v>0</v>
      </c>
      <c r="DN78" s="175" t="n">
        <f aca="false">SUM(DL78:DM78)</f>
        <v>0</v>
      </c>
      <c r="DO78" s="0"/>
      <c r="DP78" s="91" t="n">
        <f aca="false">$A78</f>
        <v>38869</v>
      </c>
      <c r="DQ78" s="175" t="n">
        <f aca="false">IF(DQ$2&lt;=$A78,IF(DQ$3&gt;=$A78,(DQ$4),0),0)*($A79-$A78)/10000*$BY78</f>
        <v>0</v>
      </c>
      <c r="DR78" s="175" t="n">
        <f aca="false">IF(DR$2&lt;=$A78,IF(DR$3&gt;=$A78,(DR$4),0),0)*($A79-$A78)/10000*$BY78</f>
        <v>0</v>
      </c>
      <c r="DS78" s="175" t="n">
        <f aca="false">SUM(DQ78:DR78)</f>
        <v>0</v>
      </c>
      <c r="DT78" s="175"/>
      <c r="DU78" s="91" t="n">
        <f aca="false">$A78</f>
        <v>38869</v>
      </c>
      <c r="DV78" s="175" t="n">
        <f aca="false">IF(DV$2&lt;=$A78,IF(DV$3&gt;=$A78,(DV$4),0),0)*($A79-$A78)/10000*$BY78</f>
        <v>0</v>
      </c>
      <c r="DW78" s="175" t="n">
        <f aca="false">IF(DW$2&lt;=$A78,IF(DW$3&gt;=$A78,(DW$4),0),0)*($A79-$A78)/10000*$BY78</f>
        <v>0</v>
      </c>
      <c r="DX78" s="175" t="n">
        <f aca="false">SUM(DV78:DW78)</f>
        <v>0</v>
      </c>
      <c r="DY78" s="175"/>
      <c r="DZ78" s="91" t="n">
        <f aca="false">$A78</f>
        <v>38869</v>
      </c>
      <c r="EA78" s="175" t="n">
        <f aca="false">IF(EA$2&lt;=$A78,IF(EA$3&gt;=$A78,(EA$4),0),0)*($A79-$A78)/10000*$BY78</f>
        <v>0</v>
      </c>
      <c r="EB78" s="175" t="n">
        <f aca="false">IF(EB$2&lt;=$A78,IF(EB$3&gt;=$A78,(EB$4),0),0)*($A79-$A78)/10000*$BY78</f>
        <v>0</v>
      </c>
      <c r="EC78" s="175" t="n">
        <f aca="false">IF(EC$2&lt;=$A78,IF(EC$3&gt;=$A78,(EC$4),0),0)*($A79-$A78)/10000*$BY78</f>
        <v>0</v>
      </c>
      <c r="ED78" s="175" t="n">
        <f aca="false">IF(ED$2&lt;=$A78,IF(ED$3&gt;=$A78,(ED$4),0),0)*($A79-$A78)/10000*$BY78</f>
        <v>0</v>
      </c>
      <c r="EE78" s="175" t="n">
        <f aca="false">SUM(EA78:ED78)</f>
        <v>0</v>
      </c>
      <c r="EF78" s="0"/>
      <c r="EG78" s="91" t="n">
        <f aca="false">$A78</f>
        <v>38869</v>
      </c>
      <c r="EH78" s="175" t="n">
        <f aca="false">IF(EH$2&lt;=$A78,IF(EH$3&gt;=$A78,(EH$4),0),0)*($A79-$A78)/10000*$BY78</f>
        <v>0</v>
      </c>
      <c r="EI78" s="175" t="n">
        <f aca="false">IF(EI$2&lt;=$A78,IF(EI$3&gt;=$A78,(EI$4),0),0)*($A79-$A78)/10000*$BY78</f>
        <v>0</v>
      </c>
      <c r="EJ78" s="175" t="n">
        <f aca="false">SUM(EH78:EI78)</f>
        <v>0</v>
      </c>
      <c r="EK78" s="0"/>
      <c r="EL78" s="91" t="n">
        <f aca="false">$A78</f>
        <v>38869</v>
      </c>
      <c r="EM78" s="175" t="n">
        <f aca="false">IF(EM$2&lt;=$A78,IF(EM$3&gt;=$A78,(EM$4),0),0)*($A79-$A78)/10000*$BY78</f>
        <v>0</v>
      </c>
      <c r="EN78" s="175" t="n">
        <f aca="false">IF(EN$2&lt;=$A78,IF(EN$3&gt;=$A78,(EN$4),0),0)*($A79-$A78)/10000*$BY78</f>
        <v>0</v>
      </c>
      <c r="EO78" s="175" t="n">
        <f aca="false">SUM(EM78:EN78)</f>
        <v>0</v>
      </c>
      <c r="EP78" s="175"/>
      <c r="EQ78" s="91" t="n">
        <f aca="false">$A78</f>
        <v>38869</v>
      </c>
      <c r="ER78" s="175" t="n">
        <f aca="false">IF(ER$2&lt;=$A78,IF(ER$3&gt;=$A78,(ER$4),0),0)*($A79-$A78)/10000*$BY78</f>
        <v>0</v>
      </c>
      <c r="ES78" s="175" t="n">
        <f aca="false">IF(ES$2&lt;=$A78,IF(ES$3&gt;=$A78,(ES$4),0),0)*($A79-$A78)/10000*$BY78</f>
        <v>0</v>
      </c>
      <c r="ET78" s="175" t="n">
        <f aca="false">IF(ET$2&lt;=$A78,IF(ET$3&gt;=$A78,(ET$4),0),0)*($A79-$A78)/10000*$BY78</f>
        <v>0</v>
      </c>
      <c r="EU78" s="175" t="n">
        <f aca="false">SUM(ER78:ET78)</f>
        <v>0</v>
      </c>
      <c r="EV78" s="0"/>
      <c r="EW78" s="91" t="n">
        <f aca="false">$A78</f>
        <v>38869</v>
      </c>
      <c r="EX78" s="175" t="n">
        <f aca="false">IF(EX$2&lt;=$A78,IF(EX$3&gt;=$A78,(EX$4),0),0)*($A79-$A78)/10000*$BY78</f>
        <v>0</v>
      </c>
      <c r="EY78" s="175" t="n">
        <f aca="false">IF(EY$2&lt;=$A78,IF(EY$3&gt;=$A78,(EY$4),0),0)*($A79-$A78)/10000*$BY78</f>
        <v>0</v>
      </c>
      <c r="EZ78" s="175" t="n">
        <f aca="false">IF(EZ$2&lt;=$A78,IF(EZ$3&gt;=$A78,(EZ$4),0),0)*($A79-$A78)/10000*$BY78</f>
        <v>0</v>
      </c>
      <c r="FA78" s="175" t="n">
        <f aca="false">SUM(EX78:EZ78)</f>
        <v>0</v>
      </c>
      <c r="FB78" s="0"/>
      <c r="FC78" s="91" t="n">
        <f aca="false">$A78</f>
        <v>38869</v>
      </c>
      <c r="FD78" s="175" t="n">
        <f aca="false">IF(FD$2&lt;=$A78,IF(FD$3&gt;=$A78,(FD$4),0),0)*($A79-$A78)/10000*$BY78</f>
        <v>0</v>
      </c>
      <c r="FE78" s="175" t="n">
        <f aca="false">IF(FE$2&lt;=$A78,IF(FE$3&gt;=$A78,(FE$4),0),0)*($A79-$A78)/10000*$BY78</f>
        <v>0</v>
      </c>
      <c r="FF78" s="175" t="n">
        <f aca="false">SUM(FD78:FE78)</f>
        <v>0</v>
      </c>
      <c r="FH78" s="91" t="n">
        <f aca="false">$A78</f>
        <v>38869</v>
      </c>
      <c r="FI78" s="175" t="n">
        <f aca="false">IF(FI$2&lt;=$A78,IF(FI$3&gt;=$A78,(FI$4),0),0)*($A79-$A78)/10000*$BY78</f>
        <v>0</v>
      </c>
      <c r="FJ78" s="175" t="n">
        <f aca="false">IF(FJ$2&lt;=$A78,IF(FJ$3&gt;=$A78,(FJ$4),0),0)*($A79-$A78)/10000*$BY78</f>
        <v>0</v>
      </c>
      <c r="FK78" s="175" t="n">
        <f aca="false">SUM(FI78:FJ78)</f>
        <v>0</v>
      </c>
      <c r="FL78" s="0"/>
      <c r="FM78" s="91" t="n">
        <f aca="false">$A78</f>
        <v>38869</v>
      </c>
      <c r="FN78" s="175" t="n">
        <f aca="false">IF(FN$2&lt;=$A78,IF(FN$3&gt;=$A78,(FN$4),0),0)*($A79-$A78)/10000*$BY78</f>
        <v>0</v>
      </c>
      <c r="FO78" s="175" t="n">
        <f aca="false">IF(FO$2&lt;=$A78,IF(FO$3&gt;=$A78,(FO$4),0),0)*($A79-$A78)/10000*$BY78</f>
        <v>0</v>
      </c>
      <c r="FP78" s="175" t="n">
        <f aca="false">SUM(FN78:FO78)</f>
        <v>0</v>
      </c>
      <c r="FQ78" s="0"/>
      <c r="FR78" s="91" t="n">
        <f aca="false">$A78</f>
        <v>38869</v>
      </c>
      <c r="FS78" s="175" t="n">
        <f aca="false">IF(FS$2&lt;=$A78,IF(FS$3&gt;=$A78,(FS$4),0),0)*($A79-$A78)/10000*$BY78</f>
        <v>0</v>
      </c>
      <c r="FT78" s="175" t="n">
        <f aca="false">IF(FT$2&lt;=$A78,IF(FT$3&gt;=$A78,(FT$4),0),0)*($A79-$A78)/10000*$BY78</f>
        <v>0</v>
      </c>
      <c r="FU78" s="175" t="n">
        <f aca="false">SUM(FS78:FT78)</f>
        <v>0</v>
      </c>
      <c r="FV78" s="0"/>
      <c r="FW78" s="91" t="n">
        <f aca="false">$A78</f>
        <v>38869</v>
      </c>
      <c r="FX78" s="175" t="n">
        <f aca="false">IF(FX$2&lt;=$A78,IF(FX$3&gt;=$A78,(FX$4),0),0)*($A79-$A78)/10000*$BY78</f>
        <v>0</v>
      </c>
      <c r="FY78" s="175" t="n">
        <f aca="false">IF(FY$2&lt;=$A78,IF(FY$3&gt;=$A78,(FY$4),0),0)*($A79-$A78)/10000*$BY78</f>
        <v>0</v>
      </c>
      <c r="FZ78" s="175" t="n">
        <f aca="false">SUM(FX78:FY78)</f>
        <v>0</v>
      </c>
      <c r="GB78" s="91" t="n">
        <f aca="false">$A78</f>
        <v>38869</v>
      </c>
      <c r="GC78" s="175" t="n">
        <f aca="false">IF(GC$2&lt;=$A78,IF(GC$3&gt;=$A78,(GC$4),0),0)*($A79-$A78)/10000*$BY78</f>
        <v>0</v>
      </c>
      <c r="GD78" s="175" t="n">
        <f aca="false">IF(GD$2&lt;=$A78,IF(GD$3&gt;=$A78,(GD$4),0),0)*($A79-$A78)/10000*$BY78</f>
        <v>0</v>
      </c>
      <c r="GE78" s="175" t="n">
        <f aca="false">SUM(GC78:GD78)</f>
        <v>0</v>
      </c>
      <c r="GG78" s="208"/>
      <c r="GH78" s="209"/>
      <c r="GI78" s="210"/>
      <c r="GK78" s="0"/>
    </row>
    <row r="79" customFormat="false" ht="15" hidden="false" customHeight="true" outlineLevel="0" collapsed="false">
      <c r="A79" s="176" t="n">
        <v>38899</v>
      </c>
      <c r="B79" s="177" t="n">
        <f aca="false">p1!F88</f>
        <v>0</v>
      </c>
      <c r="C79" s="178" t="n">
        <f aca="false">+p1!C88</f>
        <v>0</v>
      </c>
      <c r="D79" s="179" t="n">
        <f aca="false">+p1!G88</f>
        <v>0</v>
      </c>
      <c r="E79" s="177" t="n">
        <f aca="false">p1!L88+DX79</f>
        <v>0</v>
      </c>
      <c r="F79" s="178" t="n">
        <f aca="false">p1!E88+CN79</f>
        <v>0</v>
      </c>
      <c r="G79" s="178" t="n">
        <f aca="false">p1!I88+p1!K88+CY79</f>
        <v>0</v>
      </c>
      <c r="H79" s="178" t="n">
        <f aca="false">p1!D88+DN79</f>
        <v>0</v>
      </c>
      <c r="I79" s="178" t="n">
        <f aca="false">p1!J88+p1!AH88+DD79</f>
        <v>6.54</v>
      </c>
      <c r="J79" s="178" t="n">
        <f aca="false">p1!N88+DG79</f>
        <v>10.02</v>
      </c>
      <c r="K79" s="178" t="n">
        <f aca="false">p1!M88+p1!H88+DS79</f>
        <v>0</v>
      </c>
      <c r="L79" s="180" t="n">
        <f aca="false">SUM(E79:K79)</f>
        <v>16.56</v>
      </c>
      <c r="M79" s="32"/>
      <c r="N79" s="177" t="n">
        <f aca="false">p1!P88+EJ79</f>
        <v>0</v>
      </c>
      <c r="O79" s="178" t="n">
        <f aca="false">p1!O88+EE79</f>
        <v>0</v>
      </c>
      <c r="P79" s="178" t="n">
        <f aca="false">p1!Q88+EO79</f>
        <v>0</v>
      </c>
      <c r="Q79" s="178"/>
      <c r="R79" s="178"/>
      <c r="S79" s="178" t="n">
        <f aca="false">p1!Z88+EU79</f>
        <v>0</v>
      </c>
      <c r="T79" s="178" t="n">
        <f aca="false">p1!AC88+FA79</f>
        <v>0</v>
      </c>
      <c r="U79" s="178"/>
      <c r="V79" s="178" t="n">
        <f aca="false">p1!X88+FF79</f>
        <v>0</v>
      </c>
      <c r="W79" s="178"/>
      <c r="X79" s="178"/>
      <c r="Y79" s="178"/>
      <c r="Z79" s="178"/>
      <c r="AA79" s="178"/>
      <c r="AB79" s="178"/>
      <c r="AC79" s="178"/>
      <c r="AD79" s="179"/>
      <c r="AE79" s="210" t="n">
        <f aca="false">SUM(N79:AD79)</f>
        <v>0</v>
      </c>
      <c r="AF79" s="32"/>
      <c r="AG79" s="180"/>
      <c r="AH79" s="18"/>
      <c r="AI79" s="180" t="n">
        <f aca="false">p1!AB88+BQ79</f>
        <v>0</v>
      </c>
      <c r="AJ79" s="32"/>
      <c r="AK79" s="182" t="n">
        <v>38899</v>
      </c>
      <c r="AL79" s="143"/>
      <c r="AM79" s="167" t="n">
        <f aca="false">+B79+C79+D79</f>
        <v>0</v>
      </c>
      <c r="AN79" s="183" t="n">
        <f aca="false">SUM(AM76:AM82)</f>
        <v>0</v>
      </c>
      <c r="AO79" s="167" t="n">
        <f aca="false">E79+F79+O79</f>
        <v>0</v>
      </c>
      <c r="AP79" s="183" t="n">
        <f aca="false">SUM(AO76:AO82)</f>
        <v>0</v>
      </c>
      <c r="AQ79" s="184" t="n">
        <f aca="false">+G79+H79+N79</f>
        <v>0</v>
      </c>
      <c r="AR79" s="183" t="n">
        <f aca="false">SUM(AQ76:AQ82)</f>
        <v>0</v>
      </c>
      <c r="AS79" s="185" t="n">
        <f aca="false">+I79+J79</f>
        <v>16.56</v>
      </c>
      <c r="AT79" s="183" t="n">
        <f aca="false">SUM(AS76:AS82)</f>
        <v>114.32</v>
      </c>
      <c r="AU79" s="167" t="n">
        <f aca="false">K79+P79</f>
        <v>0</v>
      </c>
      <c r="AV79" s="183" t="n">
        <f aca="false">SUM(AU76:AU82)</f>
        <v>0</v>
      </c>
      <c r="AW79" s="167" t="n">
        <f aca="false">AO79+AQ79+AS79+AU79</f>
        <v>16.56</v>
      </c>
      <c r="AX79" s="183" t="n">
        <f aca="false">SUM(AW76:AW82)</f>
        <v>114.32</v>
      </c>
      <c r="AY79" s="0"/>
      <c r="AZ79" s="149"/>
      <c r="BA79" s="169" t="n">
        <f aca="false">Q79+R79+S79</f>
        <v>0</v>
      </c>
      <c r="BB79" s="151"/>
      <c r="BC79" s="169" t="n">
        <f aca="false">T79+U79</f>
        <v>0</v>
      </c>
      <c r="BD79" s="229"/>
      <c r="BE79" s="228" t="n">
        <f aca="false">SUM(V79:Y79)</f>
        <v>0</v>
      </c>
      <c r="BF79" s="187"/>
      <c r="BG79" s="169" t="n">
        <f aca="false">SUM(AB79:AD79)</f>
        <v>0</v>
      </c>
      <c r="BH79" s="188"/>
      <c r="BI79" s="154"/>
      <c r="BJ79" s="56"/>
      <c r="BK79" s="171" t="n">
        <f aca="false">+AE79+L79</f>
        <v>16.56</v>
      </c>
      <c r="BL79" s="220" t="n">
        <f aca="false">SUM(BK76:BK82)</f>
        <v>114.32</v>
      </c>
      <c r="BM79" s="32"/>
      <c r="BN79" s="32"/>
      <c r="BO79" s="32"/>
      <c r="BP79" s="172" t="n">
        <f aca="false">$A79</f>
        <v>38899</v>
      </c>
      <c r="BQ79" s="173"/>
      <c r="BR79" s="173"/>
      <c r="BS79" s="173"/>
      <c r="BT79" s="173"/>
      <c r="BU79" s="173"/>
      <c r="BV79" s="173"/>
      <c r="BW79" s="173"/>
      <c r="BY79" s="81" t="n">
        <f aca="false">m1!BK81</f>
        <v>0.645624900221169</v>
      </c>
      <c r="BZ79" s="174" t="n">
        <f aca="false">CN79+CY79+EU79+FF79+FA79+DD79+DN79+DS79+FP79+FU79+EE79+EJ79+EO79</f>
        <v>0</v>
      </c>
      <c r="CA79" s="175"/>
      <c r="CB79" s="175" t="n">
        <f aca="false">IF(CB$2&lt;=$A79,IF(CB$3&gt;=$A79,(CB$4),0),0)*($A80-$A79)/10000*$BY79</f>
        <v>0</v>
      </c>
      <c r="CC79" s="0"/>
      <c r="CD79" s="91" t="n">
        <f aca="false">$A79</f>
        <v>38899</v>
      </c>
      <c r="CE79" s="175" t="n">
        <f aca="false">IF(CE$2&lt;=$A79,IF(CE$3&gt;=$A79,(CE$4),0),0)*($A80-$A79)/10000*$BY79</f>
        <v>0</v>
      </c>
      <c r="CF79" s="175" t="n">
        <f aca="false">IF(CF$2&lt;=$A79,IF(CF$3&gt;=$A79,(CF$4),0),0)*($A80-$A79)/10000*$BY79</f>
        <v>0</v>
      </c>
      <c r="CG79" s="175" t="n">
        <f aca="false">IF(CG$2&lt;=$A79,IF(CG$3&gt;=$A79,(CG$4),0),0)*($A80-$A79)/10000*$BY79</f>
        <v>0</v>
      </c>
      <c r="CH79" s="175" t="n">
        <f aca="false">IF(CH$2&lt;=$A79,IF(CH$3&gt;=$A79,(CH$4),0),0)*($A80-$A79)/10000*$BY79</f>
        <v>0</v>
      </c>
      <c r="CI79" s="175" t="n">
        <f aca="false">IF(CI$2&lt;=$A79,IF(CI$3&gt;=$A79,(CI$4),0),0)*($A80-$A79)/10000*$BY79</f>
        <v>0</v>
      </c>
      <c r="CJ79" s="175" t="n">
        <f aca="false">IF(CJ$2&lt;=$A79,IF(CJ$3&gt;=$A79,(CJ$4),0),0)*($A80-$A79)/10000*$BY79</f>
        <v>0</v>
      </c>
      <c r="CK79" s="175" t="n">
        <f aca="false">IF(CK$2&lt;=$A79,IF(CK$3&gt;=$A79,(CK$4),0),0)*($A80-$A79)/10000*$BY79</f>
        <v>0</v>
      </c>
      <c r="CL79" s="175" t="n">
        <f aca="false">IF(CL$2&lt;=$A79,IF(CL$3&gt;=$A79,(CL$4),0),0)*($A80-$A79)/10000*$BY79</f>
        <v>0</v>
      </c>
      <c r="CM79" s="175" t="n">
        <f aca="false">IF(CM$2&lt;=$A79,IF(CM$3&gt;=$A79,(CM$4),0),0)*($A80-$A79)/10000*$BY79</f>
        <v>0</v>
      </c>
      <c r="CN79" s="175" t="n">
        <f aca="false">SUM(CE79:CM79)</f>
        <v>0</v>
      </c>
      <c r="CO79" s="0"/>
      <c r="CP79" s="91" t="n">
        <f aca="false">$A79</f>
        <v>38899</v>
      </c>
      <c r="CQ79" s="175" t="n">
        <f aca="false">IF(CQ$2&lt;=$A79,IF(CQ$3&gt;=$A79,(CQ$4),0),0)*($A80-$A79)/10000*$BY79</f>
        <v>0</v>
      </c>
      <c r="CR79" s="175" t="n">
        <f aca="false">IF(CR$2&lt;=$A79,IF(CR$3&gt;=$A79,(CR$4),0),0)*($A80-$A79)/10000*$BY79</f>
        <v>0</v>
      </c>
      <c r="CS79" s="175" t="n">
        <f aca="false">IF(CS$2&lt;=$A79,IF(CS$3&gt;=$A79,(CS$4),0),0)*($A80-$A79)/10000*$BY79</f>
        <v>0</v>
      </c>
      <c r="CT79" s="175" t="n">
        <f aca="false">IF(CT$2&lt;=$A79,IF(CT$3&gt;=$A79,(CT$4),0),0)*($A80-$A79)/10000*$BY79</f>
        <v>0</v>
      </c>
      <c r="CU79" s="175" t="n">
        <f aca="false">IF(CU$2&lt;=$A79,IF(CU$3&gt;=$A79,(CU$4),0),0)*($A80-$A79)/10000*$BY79</f>
        <v>0</v>
      </c>
      <c r="CV79" s="175" t="n">
        <f aca="false">IF(CV$2&lt;=$A79,IF(CV$3&gt;=$A79,(CV$4),0),0)*($A80-$A79)/10000*$BY79</f>
        <v>0</v>
      </c>
      <c r="CW79" s="175" t="n">
        <f aca="false">IF(CW$2&lt;=$A79,IF(CW$3&gt;=$A79,(CW$4),0),0)*($A80-$A79)/10000*$BY79</f>
        <v>0</v>
      </c>
      <c r="CX79" s="175" t="n">
        <f aca="false">IF(CX$2&lt;=$A79,IF(CX$3&gt;=$A79,(CX$4),0),0)*($A80-$A79)/10000*$BY79</f>
        <v>0</v>
      </c>
      <c r="CY79" s="175" t="n">
        <f aca="false">SUM(CQ79:CX79)</f>
        <v>0</v>
      </c>
      <c r="DA79" s="91" t="n">
        <f aca="false">$A79</f>
        <v>38899</v>
      </c>
      <c r="DB79" s="175" t="n">
        <f aca="false">IF(DB$2&lt;=$A79,IF(DB$3&gt;=$A79,(DB$4),0),0)*($A80-$A79)/10000*$BY79</f>
        <v>0</v>
      </c>
      <c r="DC79" s="175" t="n">
        <f aca="false">IF(DC$2&lt;=$A79,IF(DC$3&gt;=$A79,(DC$4),0),0)*($A80-$A79)/10000*$BY79</f>
        <v>0</v>
      </c>
      <c r="DD79" s="175" t="n">
        <f aca="false">SUM(DB79:DC79)</f>
        <v>0</v>
      </c>
      <c r="DE79" s="0"/>
      <c r="DF79" s="91" t="n">
        <f aca="false">$A79</f>
        <v>38899</v>
      </c>
      <c r="DG79" s="175" t="n">
        <f aca="false">IF(DG$2&lt;=$A79,IF(DG$3&gt;=$A79,(DG$4),0),0)*($A80-$A79)/10000*$BY79</f>
        <v>0</v>
      </c>
      <c r="DH79" s="175" t="n">
        <f aca="false">IF(DH$2&lt;=$A79,IF(DH$3&gt;=$A79,(DH$4),0),0)*($A80-$A79)/10000*$BY79</f>
        <v>0</v>
      </c>
      <c r="DI79" s="175" t="n">
        <f aca="false">SUM(DG79:DH79)</f>
        <v>0</v>
      </c>
      <c r="DK79" s="91" t="n">
        <f aca="false">$A79</f>
        <v>38899</v>
      </c>
      <c r="DL79" s="175" t="n">
        <f aca="false">IF(DL$2&lt;=$A79,IF(DL$3&gt;=$A79,(DL$4),0),0)*($A80-$A79)/10000*$BY79</f>
        <v>0</v>
      </c>
      <c r="DM79" s="175" t="n">
        <f aca="false">IF(DM$2&lt;=$A79,IF(DM$3&gt;=$A79,(DM$4),0),0)*($A80-$A79)/10000*$BY79</f>
        <v>0</v>
      </c>
      <c r="DN79" s="175" t="n">
        <f aca="false">SUM(DL79:DM79)</f>
        <v>0</v>
      </c>
      <c r="DO79" s="0"/>
      <c r="DP79" s="91" t="n">
        <f aca="false">$A79</f>
        <v>38899</v>
      </c>
      <c r="DQ79" s="175" t="n">
        <f aca="false">IF(DQ$2&lt;=$A79,IF(DQ$3&gt;=$A79,(DQ$4),0),0)*($A80-$A79)/10000*$BY79</f>
        <v>0</v>
      </c>
      <c r="DR79" s="175" t="n">
        <f aca="false">IF(DR$2&lt;=$A79,IF(DR$3&gt;=$A79,(DR$4),0),0)*($A80-$A79)/10000*$BY79</f>
        <v>0</v>
      </c>
      <c r="DS79" s="175" t="n">
        <f aca="false">SUM(DQ79:DR79)</f>
        <v>0</v>
      </c>
      <c r="DT79" s="175"/>
      <c r="DU79" s="91" t="n">
        <f aca="false">$A79</f>
        <v>38899</v>
      </c>
      <c r="DV79" s="175" t="n">
        <f aca="false">IF(DV$2&lt;=$A79,IF(DV$3&gt;=$A79,(DV$4),0),0)*($A80-$A79)/10000*$BY79</f>
        <v>0</v>
      </c>
      <c r="DW79" s="175" t="n">
        <f aca="false">IF(DW$2&lt;=$A79,IF(DW$3&gt;=$A79,(DW$4),0),0)*($A80-$A79)/10000*$BY79</f>
        <v>0</v>
      </c>
      <c r="DX79" s="175" t="n">
        <f aca="false">SUM(DV79:DW79)</f>
        <v>0</v>
      </c>
      <c r="DY79" s="175"/>
      <c r="DZ79" s="91" t="n">
        <f aca="false">$A79</f>
        <v>38899</v>
      </c>
      <c r="EA79" s="175" t="n">
        <f aca="false">IF(EA$2&lt;=$A79,IF(EA$3&gt;=$A79,(EA$4),0),0)*($A80-$A79)/10000*$BY79</f>
        <v>0</v>
      </c>
      <c r="EB79" s="175" t="n">
        <f aca="false">IF(EB$2&lt;=$A79,IF(EB$3&gt;=$A79,(EB$4),0),0)*($A80-$A79)/10000*$BY79</f>
        <v>0</v>
      </c>
      <c r="EC79" s="175" t="n">
        <f aca="false">IF(EC$2&lt;=$A79,IF(EC$3&gt;=$A79,(EC$4),0),0)*($A80-$A79)/10000*$BY79</f>
        <v>0</v>
      </c>
      <c r="ED79" s="175" t="n">
        <f aca="false">IF(ED$2&lt;=$A79,IF(ED$3&gt;=$A79,(ED$4),0),0)*($A80-$A79)/10000*$BY79</f>
        <v>0</v>
      </c>
      <c r="EE79" s="175" t="n">
        <f aca="false">SUM(EA79:ED79)</f>
        <v>0</v>
      </c>
      <c r="EF79" s="0"/>
      <c r="EG79" s="91" t="n">
        <f aca="false">$A79</f>
        <v>38899</v>
      </c>
      <c r="EH79" s="175" t="n">
        <f aca="false">IF(EH$2&lt;=$A79,IF(EH$3&gt;=$A79,(EH$4),0),0)*($A80-$A79)/10000*$BY79</f>
        <v>0</v>
      </c>
      <c r="EI79" s="175" t="n">
        <f aca="false">IF(EI$2&lt;=$A79,IF(EI$3&gt;=$A79,(EI$4),0),0)*($A80-$A79)/10000*$BY79</f>
        <v>0</v>
      </c>
      <c r="EJ79" s="175" t="n">
        <f aca="false">SUM(EH79:EI79)</f>
        <v>0</v>
      </c>
      <c r="EK79" s="0"/>
      <c r="EL79" s="91" t="n">
        <f aca="false">$A79</f>
        <v>38899</v>
      </c>
      <c r="EM79" s="175" t="n">
        <f aca="false">IF(EM$2&lt;=$A79,IF(EM$3&gt;=$A79,(EM$4),0),0)*($A80-$A79)/10000*$BY79</f>
        <v>0</v>
      </c>
      <c r="EN79" s="175" t="n">
        <f aca="false">IF(EN$2&lt;=$A79,IF(EN$3&gt;=$A79,(EN$4),0),0)*($A80-$A79)/10000*$BY79</f>
        <v>0</v>
      </c>
      <c r="EO79" s="175" t="n">
        <f aca="false">SUM(EM79:EN79)</f>
        <v>0</v>
      </c>
      <c r="EP79" s="175"/>
      <c r="EQ79" s="91" t="n">
        <f aca="false">$A79</f>
        <v>38899</v>
      </c>
      <c r="ER79" s="175" t="n">
        <f aca="false">IF(ER$2&lt;=$A79,IF(ER$3&gt;=$A79,(ER$4),0),0)*($A80-$A79)/10000*$BY79</f>
        <v>0</v>
      </c>
      <c r="ES79" s="175" t="n">
        <f aca="false">IF(ES$2&lt;=$A79,IF(ES$3&gt;=$A79,(ES$4),0),0)*($A80-$A79)/10000*$BY79</f>
        <v>0</v>
      </c>
      <c r="ET79" s="175" t="n">
        <f aca="false">IF(ET$2&lt;=$A79,IF(ET$3&gt;=$A79,(ET$4),0),0)*($A80-$A79)/10000*$BY79</f>
        <v>0</v>
      </c>
      <c r="EU79" s="175" t="n">
        <f aca="false">SUM(ER79:ET79)</f>
        <v>0</v>
      </c>
      <c r="EV79" s="0"/>
      <c r="EW79" s="91" t="n">
        <f aca="false">$A79</f>
        <v>38899</v>
      </c>
      <c r="EX79" s="175" t="n">
        <f aca="false">IF(EX$2&lt;=$A79,IF(EX$3&gt;=$A79,(EX$4),0),0)*($A80-$A79)/10000*$BY79</f>
        <v>0</v>
      </c>
      <c r="EY79" s="175" t="n">
        <f aca="false">IF(EY$2&lt;=$A79,IF(EY$3&gt;=$A79,(EY$4),0),0)*($A80-$A79)/10000*$BY79</f>
        <v>0</v>
      </c>
      <c r="EZ79" s="175" t="n">
        <f aca="false">IF(EZ$2&lt;=$A79,IF(EZ$3&gt;=$A79,(EZ$4),0),0)*($A80-$A79)/10000*$BY79</f>
        <v>0</v>
      </c>
      <c r="FA79" s="175" t="n">
        <f aca="false">SUM(EX79:EZ79)</f>
        <v>0</v>
      </c>
      <c r="FB79" s="0"/>
      <c r="FC79" s="91" t="n">
        <f aca="false">$A79</f>
        <v>38899</v>
      </c>
      <c r="FD79" s="175" t="n">
        <f aca="false">IF(FD$2&lt;=$A79,IF(FD$3&gt;=$A79,(FD$4),0),0)*($A80-$A79)/10000*$BY79</f>
        <v>0</v>
      </c>
      <c r="FE79" s="175" t="n">
        <f aca="false">IF(FE$2&lt;=$A79,IF(FE$3&gt;=$A79,(FE$4),0),0)*($A80-$A79)/10000*$BY79</f>
        <v>0</v>
      </c>
      <c r="FF79" s="175" t="n">
        <f aca="false">SUM(FD79:FE79)</f>
        <v>0</v>
      </c>
      <c r="FH79" s="91" t="n">
        <f aca="false">$A79</f>
        <v>38899</v>
      </c>
      <c r="FI79" s="175" t="n">
        <f aca="false">IF(FI$2&lt;=$A79,IF(FI$3&gt;=$A79,(FI$4),0),0)*($A80-$A79)/10000*$BY79</f>
        <v>0</v>
      </c>
      <c r="FJ79" s="175" t="n">
        <f aca="false">IF(FJ$2&lt;=$A79,IF(FJ$3&gt;=$A79,(FJ$4),0),0)*($A80-$A79)/10000*$BY79</f>
        <v>0</v>
      </c>
      <c r="FK79" s="175" t="n">
        <f aca="false">SUM(FI79:FJ79)</f>
        <v>0</v>
      </c>
      <c r="FL79" s="0"/>
      <c r="FM79" s="91" t="n">
        <f aca="false">$A79</f>
        <v>38899</v>
      </c>
      <c r="FN79" s="175" t="n">
        <f aca="false">IF(FN$2&lt;=$A79,IF(FN$3&gt;=$A79,(FN$4),0),0)*($A80-$A79)/10000*$BY79</f>
        <v>0</v>
      </c>
      <c r="FO79" s="175" t="n">
        <f aca="false">IF(FO$2&lt;=$A79,IF(FO$3&gt;=$A79,(FO$4),0),0)*($A80-$A79)/10000*$BY79</f>
        <v>0</v>
      </c>
      <c r="FP79" s="175" t="n">
        <f aca="false">SUM(FN79:FO79)</f>
        <v>0</v>
      </c>
      <c r="FQ79" s="0"/>
      <c r="FR79" s="91" t="n">
        <f aca="false">$A79</f>
        <v>38899</v>
      </c>
      <c r="FS79" s="175" t="n">
        <f aca="false">IF(FS$2&lt;=$A79,IF(FS$3&gt;=$A79,(FS$4),0),0)*($A80-$A79)/10000*$BY79</f>
        <v>0</v>
      </c>
      <c r="FT79" s="175" t="n">
        <f aca="false">IF(FT$2&lt;=$A79,IF(FT$3&gt;=$A79,(FT$4),0),0)*($A80-$A79)/10000*$BY79</f>
        <v>0</v>
      </c>
      <c r="FU79" s="175" t="n">
        <f aca="false">SUM(FS79:FT79)</f>
        <v>0</v>
      </c>
      <c r="FV79" s="0"/>
      <c r="FW79" s="91" t="n">
        <f aca="false">$A79</f>
        <v>38899</v>
      </c>
      <c r="FX79" s="175" t="n">
        <f aca="false">IF(FX$2&lt;=$A79,IF(FX$3&gt;=$A79,(FX$4),0),0)*($A80-$A79)/10000*$BY79</f>
        <v>0</v>
      </c>
      <c r="FY79" s="175" t="n">
        <f aca="false">IF(FY$2&lt;=$A79,IF(FY$3&gt;=$A79,(FY$4),0),0)*($A80-$A79)/10000*$BY79</f>
        <v>0</v>
      </c>
      <c r="FZ79" s="175" t="n">
        <f aca="false">SUM(FX79:FY79)</f>
        <v>0</v>
      </c>
      <c r="GB79" s="91" t="n">
        <f aca="false">$A79</f>
        <v>38899</v>
      </c>
      <c r="GC79" s="175" t="n">
        <f aca="false">IF(GC$2&lt;=$A79,IF(GC$3&gt;=$A79,(GC$4),0),0)*($A80-$A79)/10000*$BY79</f>
        <v>0</v>
      </c>
      <c r="GD79" s="175" t="n">
        <f aca="false">IF(GD$2&lt;=$A79,IF(GD$3&gt;=$A79,(GD$4),0),0)*($A80-$A79)/10000*$BY79</f>
        <v>0</v>
      </c>
      <c r="GE79" s="175" t="n">
        <f aca="false">SUM(GC79:GD79)</f>
        <v>0</v>
      </c>
      <c r="GG79" s="208"/>
      <c r="GH79" s="209"/>
      <c r="GI79" s="210"/>
      <c r="GK79" s="0"/>
    </row>
    <row r="80" customFormat="false" ht="15" hidden="false" customHeight="true" outlineLevel="0" collapsed="false">
      <c r="A80" s="176" t="n">
        <v>38930</v>
      </c>
      <c r="B80" s="177" t="n">
        <f aca="false">p1!F89</f>
        <v>0</v>
      </c>
      <c r="C80" s="178" t="n">
        <f aca="false">+p1!C89</f>
        <v>0</v>
      </c>
      <c r="D80" s="179" t="n">
        <f aca="false">+p1!G89</f>
        <v>0</v>
      </c>
      <c r="E80" s="177" t="n">
        <f aca="false">p1!L89+DX80</f>
        <v>0</v>
      </c>
      <c r="F80" s="178" t="n">
        <f aca="false">p1!E89+CN80</f>
        <v>0</v>
      </c>
      <c r="G80" s="178" t="n">
        <f aca="false">p1!I89+p1!K89+CY80</f>
        <v>0</v>
      </c>
      <c r="H80" s="178" t="n">
        <f aca="false">p1!D89+DN80</f>
        <v>0</v>
      </c>
      <c r="I80" s="178" t="n">
        <f aca="false">p1!J89+p1!AH89+DD80</f>
        <v>6.5</v>
      </c>
      <c r="J80" s="178" t="n">
        <f aca="false">p1!N89+DG80</f>
        <v>9.96</v>
      </c>
      <c r="K80" s="178" t="n">
        <f aca="false">p1!M89+p1!H89+DS80</f>
        <v>0</v>
      </c>
      <c r="L80" s="180" t="n">
        <f aca="false">SUM(E80:K80)</f>
        <v>16.46</v>
      </c>
      <c r="M80" s="32"/>
      <c r="N80" s="177" t="n">
        <f aca="false">p1!P89+EJ80</f>
        <v>0</v>
      </c>
      <c r="O80" s="178" t="n">
        <f aca="false">p1!O89+EE80</f>
        <v>0</v>
      </c>
      <c r="P80" s="178" t="n">
        <f aca="false">p1!Q89+EO80</f>
        <v>0</v>
      </c>
      <c r="Q80" s="178"/>
      <c r="R80" s="178"/>
      <c r="S80" s="178" t="n">
        <f aca="false">p1!Z89+EU80</f>
        <v>0</v>
      </c>
      <c r="T80" s="178" t="n">
        <f aca="false">p1!AC89+FA80</f>
        <v>0</v>
      </c>
      <c r="U80" s="178"/>
      <c r="V80" s="178" t="n">
        <f aca="false">p1!X89+FF80</f>
        <v>0</v>
      </c>
      <c r="W80" s="178"/>
      <c r="X80" s="178"/>
      <c r="Y80" s="178"/>
      <c r="Z80" s="178"/>
      <c r="AA80" s="178"/>
      <c r="AB80" s="178"/>
      <c r="AC80" s="178"/>
      <c r="AD80" s="179"/>
      <c r="AE80" s="210" t="n">
        <f aca="false">SUM(N80:AD80)</f>
        <v>0</v>
      </c>
      <c r="AF80" s="32"/>
      <c r="AG80" s="180"/>
      <c r="AH80" s="18"/>
      <c r="AI80" s="180" t="n">
        <f aca="false">p1!AB89+BQ80</f>
        <v>0</v>
      </c>
      <c r="AJ80" s="32"/>
      <c r="AK80" s="182" t="n">
        <v>38930</v>
      </c>
      <c r="AL80" s="143"/>
      <c r="AM80" s="167" t="n">
        <f aca="false">+B80+C80+D80</f>
        <v>0</v>
      </c>
      <c r="AN80" s="148"/>
      <c r="AO80" s="167" t="n">
        <f aca="false">E80+F80+O80</f>
        <v>0</v>
      </c>
      <c r="AP80" s="148"/>
      <c r="AQ80" s="184" t="n">
        <f aca="false">+G80+H80+N80</f>
        <v>0</v>
      </c>
      <c r="AR80" s="148"/>
      <c r="AS80" s="185" t="n">
        <f aca="false">+I80+J80</f>
        <v>16.46</v>
      </c>
      <c r="AT80" s="148"/>
      <c r="AU80" s="167" t="n">
        <f aca="false">K80+P80</f>
        <v>0</v>
      </c>
      <c r="AV80" s="148"/>
      <c r="AW80" s="167" t="n">
        <f aca="false">AO80+AQ80+AS80+AU80</f>
        <v>16.46</v>
      </c>
      <c r="AX80" s="148"/>
      <c r="AY80" s="0"/>
      <c r="AZ80" s="149"/>
      <c r="BA80" s="169" t="n">
        <f aca="false">Q80+R80+S80</f>
        <v>0</v>
      </c>
      <c r="BB80" s="151"/>
      <c r="BC80" s="169" t="n">
        <f aca="false">T80+U80</f>
        <v>0</v>
      </c>
      <c r="BD80" s="152"/>
      <c r="BE80" s="228" t="n">
        <f aca="false">SUM(V80:Y80)</f>
        <v>0</v>
      </c>
      <c r="BF80" s="151"/>
      <c r="BG80" s="169" t="n">
        <f aca="false">SUM(AB80:AD80)</f>
        <v>0</v>
      </c>
      <c r="BH80" s="170"/>
      <c r="BI80" s="154"/>
      <c r="BJ80" s="56"/>
      <c r="BK80" s="171" t="n">
        <f aca="false">+AE80+L80</f>
        <v>16.46</v>
      </c>
      <c r="BL80" s="207"/>
      <c r="BM80" s="32"/>
      <c r="BN80" s="32"/>
      <c r="BO80" s="32"/>
      <c r="BP80" s="172" t="n">
        <f aca="false">$A80</f>
        <v>38930</v>
      </c>
      <c r="BQ80" s="173"/>
      <c r="BR80" s="173"/>
      <c r="BS80" s="173"/>
      <c r="BT80" s="173"/>
      <c r="BU80" s="173"/>
      <c r="BV80" s="173"/>
      <c r="BW80" s="173"/>
      <c r="BY80" s="81" t="n">
        <f aca="false">m1!BK82</f>
        <v>0.641668600258501</v>
      </c>
      <c r="BZ80" s="174" t="n">
        <f aca="false">CN80+CY80+EU80+FF80+FA80+DD80+DN80+DS80+FP80+FU80+EE80+EJ80+EO80</f>
        <v>0</v>
      </c>
      <c r="CA80" s="175"/>
      <c r="CB80" s="175" t="n">
        <f aca="false">IF(CB$2&lt;=$A80,IF(CB$3&gt;=$A80,(CB$4),0),0)*($A81-$A80)/10000*$BY80</f>
        <v>0</v>
      </c>
      <c r="CC80" s="0"/>
      <c r="CD80" s="91" t="n">
        <f aca="false">$A80</f>
        <v>38930</v>
      </c>
      <c r="CE80" s="175" t="n">
        <f aca="false">IF(CE$2&lt;=$A80,IF(CE$3&gt;=$A80,(CE$4),0),0)*($A81-$A80)/10000*$BY80</f>
        <v>0</v>
      </c>
      <c r="CF80" s="175" t="n">
        <f aca="false">IF(CF$2&lt;=$A80,IF(CF$3&gt;=$A80,(CF$4),0),0)*($A81-$A80)/10000*$BY80</f>
        <v>0</v>
      </c>
      <c r="CG80" s="175" t="n">
        <f aca="false">IF(CG$2&lt;=$A80,IF(CG$3&gt;=$A80,(CG$4),0),0)*($A81-$A80)/10000*$BY80</f>
        <v>0</v>
      </c>
      <c r="CH80" s="175" t="n">
        <f aca="false">IF(CH$2&lt;=$A80,IF(CH$3&gt;=$A80,(CH$4),0),0)*($A81-$A80)/10000*$BY80</f>
        <v>0</v>
      </c>
      <c r="CI80" s="175" t="n">
        <f aca="false">IF(CI$2&lt;=$A80,IF(CI$3&gt;=$A80,(CI$4),0),0)*($A81-$A80)/10000*$BY80</f>
        <v>0</v>
      </c>
      <c r="CJ80" s="175" t="n">
        <f aca="false">IF(CJ$2&lt;=$A80,IF(CJ$3&gt;=$A80,(CJ$4),0),0)*($A81-$A80)/10000*$BY80</f>
        <v>0</v>
      </c>
      <c r="CK80" s="175" t="n">
        <f aca="false">IF(CK$2&lt;=$A80,IF(CK$3&gt;=$A80,(CK$4),0),0)*($A81-$A80)/10000*$BY80</f>
        <v>0</v>
      </c>
      <c r="CL80" s="175" t="n">
        <f aca="false">IF(CL$2&lt;=$A80,IF(CL$3&gt;=$A80,(CL$4),0),0)*($A81-$A80)/10000*$BY80</f>
        <v>0</v>
      </c>
      <c r="CM80" s="175" t="n">
        <f aca="false">IF(CM$2&lt;=$A80,IF(CM$3&gt;=$A80,(CM$4),0),0)*($A81-$A80)/10000*$BY80</f>
        <v>0</v>
      </c>
      <c r="CN80" s="175" t="n">
        <f aca="false">SUM(CE80:CM80)</f>
        <v>0</v>
      </c>
      <c r="CO80" s="0"/>
      <c r="CP80" s="91" t="n">
        <f aca="false">$A80</f>
        <v>38930</v>
      </c>
      <c r="CQ80" s="175" t="n">
        <f aca="false">IF(CQ$2&lt;=$A80,IF(CQ$3&gt;=$A80,(CQ$4),0),0)*($A81-$A80)/10000*$BY80</f>
        <v>0</v>
      </c>
      <c r="CR80" s="175" t="n">
        <f aca="false">IF(CR$2&lt;=$A80,IF(CR$3&gt;=$A80,(CR$4),0),0)*($A81-$A80)/10000*$BY80</f>
        <v>0</v>
      </c>
      <c r="CS80" s="175" t="n">
        <f aca="false">IF(CS$2&lt;=$A80,IF(CS$3&gt;=$A80,(CS$4),0),0)*($A81-$A80)/10000*$BY80</f>
        <v>0</v>
      </c>
      <c r="CT80" s="175" t="n">
        <f aca="false">IF(CT$2&lt;=$A80,IF(CT$3&gt;=$A80,(CT$4),0),0)*($A81-$A80)/10000*$BY80</f>
        <v>0</v>
      </c>
      <c r="CU80" s="175" t="n">
        <f aca="false">IF(CU$2&lt;=$A80,IF(CU$3&gt;=$A80,(CU$4),0),0)*($A81-$A80)/10000*$BY80</f>
        <v>0</v>
      </c>
      <c r="CV80" s="175" t="n">
        <f aca="false">IF(CV$2&lt;=$A80,IF(CV$3&gt;=$A80,(CV$4),0),0)*($A81-$A80)/10000*$BY80</f>
        <v>0</v>
      </c>
      <c r="CW80" s="175" t="n">
        <f aca="false">IF(CW$2&lt;=$A80,IF(CW$3&gt;=$A80,(CW$4),0),0)*($A81-$A80)/10000*$BY80</f>
        <v>0</v>
      </c>
      <c r="CX80" s="175" t="n">
        <f aca="false">IF(CX$2&lt;=$A80,IF(CX$3&gt;=$A80,(CX$4),0),0)*($A81-$A80)/10000*$BY80</f>
        <v>0</v>
      </c>
      <c r="CY80" s="175" t="n">
        <f aca="false">SUM(CQ80:CX80)</f>
        <v>0</v>
      </c>
      <c r="DA80" s="91" t="n">
        <f aca="false">$A80</f>
        <v>38930</v>
      </c>
      <c r="DB80" s="175" t="n">
        <f aca="false">IF(DB$2&lt;=$A80,IF(DB$3&gt;=$A80,(DB$4),0),0)*($A81-$A80)/10000*$BY80</f>
        <v>0</v>
      </c>
      <c r="DC80" s="175" t="n">
        <f aca="false">IF(DC$2&lt;=$A80,IF(DC$3&gt;=$A80,(DC$4),0),0)*($A81-$A80)/10000*$BY80</f>
        <v>0</v>
      </c>
      <c r="DD80" s="175" t="n">
        <f aca="false">SUM(DB80:DC80)</f>
        <v>0</v>
      </c>
      <c r="DE80" s="0"/>
      <c r="DF80" s="91" t="n">
        <f aca="false">$A80</f>
        <v>38930</v>
      </c>
      <c r="DG80" s="175" t="n">
        <f aca="false">IF(DG$2&lt;=$A80,IF(DG$3&gt;=$A80,(DG$4),0),0)*($A81-$A80)/10000*$BY80</f>
        <v>0</v>
      </c>
      <c r="DH80" s="175" t="n">
        <f aca="false">IF(DH$2&lt;=$A80,IF(DH$3&gt;=$A80,(DH$4),0),0)*($A81-$A80)/10000*$BY80</f>
        <v>0</v>
      </c>
      <c r="DI80" s="175" t="n">
        <f aca="false">SUM(DG80:DH80)</f>
        <v>0</v>
      </c>
      <c r="DK80" s="91" t="n">
        <f aca="false">$A80</f>
        <v>38930</v>
      </c>
      <c r="DL80" s="175" t="n">
        <f aca="false">IF(DL$2&lt;=$A80,IF(DL$3&gt;=$A80,(DL$4),0),0)*($A81-$A80)/10000*$BY80</f>
        <v>0</v>
      </c>
      <c r="DM80" s="175" t="n">
        <f aca="false">IF(DM$2&lt;=$A80,IF(DM$3&gt;=$A80,(DM$4),0),0)*($A81-$A80)/10000*$BY80</f>
        <v>0</v>
      </c>
      <c r="DN80" s="175" t="n">
        <f aca="false">SUM(DL80:DM80)</f>
        <v>0</v>
      </c>
      <c r="DO80" s="0"/>
      <c r="DP80" s="91" t="n">
        <f aca="false">$A80</f>
        <v>38930</v>
      </c>
      <c r="DQ80" s="175" t="n">
        <f aca="false">IF(DQ$2&lt;=$A80,IF(DQ$3&gt;=$A80,(DQ$4),0),0)*($A81-$A80)/10000*$BY80</f>
        <v>0</v>
      </c>
      <c r="DR80" s="175" t="n">
        <f aca="false">IF(DR$2&lt;=$A80,IF(DR$3&gt;=$A80,(DR$4),0),0)*($A81-$A80)/10000*$BY80</f>
        <v>0</v>
      </c>
      <c r="DS80" s="175" t="n">
        <f aca="false">SUM(DQ80:DR80)</f>
        <v>0</v>
      </c>
      <c r="DT80" s="175"/>
      <c r="DU80" s="91" t="n">
        <f aca="false">$A80</f>
        <v>38930</v>
      </c>
      <c r="DV80" s="175" t="n">
        <f aca="false">IF(DV$2&lt;=$A80,IF(DV$3&gt;=$A80,(DV$4),0),0)*($A81-$A80)/10000*$BY80</f>
        <v>0</v>
      </c>
      <c r="DW80" s="175" t="n">
        <f aca="false">IF(DW$2&lt;=$A80,IF(DW$3&gt;=$A80,(DW$4),0),0)*($A81-$A80)/10000*$BY80</f>
        <v>0</v>
      </c>
      <c r="DX80" s="175" t="n">
        <f aca="false">SUM(DV80:DW80)</f>
        <v>0</v>
      </c>
      <c r="DY80" s="175"/>
      <c r="DZ80" s="91" t="n">
        <f aca="false">$A80</f>
        <v>38930</v>
      </c>
      <c r="EA80" s="175" t="n">
        <f aca="false">IF(EA$2&lt;=$A80,IF(EA$3&gt;=$A80,(EA$4),0),0)*($A81-$A80)/10000*$BY80</f>
        <v>0</v>
      </c>
      <c r="EB80" s="175" t="n">
        <f aca="false">IF(EB$2&lt;=$A80,IF(EB$3&gt;=$A80,(EB$4),0),0)*($A81-$A80)/10000*$BY80</f>
        <v>0</v>
      </c>
      <c r="EC80" s="175" t="n">
        <f aca="false">IF(EC$2&lt;=$A80,IF(EC$3&gt;=$A80,(EC$4),0),0)*($A81-$A80)/10000*$BY80</f>
        <v>0</v>
      </c>
      <c r="ED80" s="175" t="n">
        <f aca="false">IF(ED$2&lt;=$A80,IF(ED$3&gt;=$A80,(ED$4),0),0)*($A81-$A80)/10000*$BY80</f>
        <v>0</v>
      </c>
      <c r="EE80" s="175" t="n">
        <f aca="false">SUM(EA80:ED80)</f>
        <v>0</v>
      </c>
      <c r="EF80" s="0"/>
      <c r="EG80" s="91" t="n">
        <f aca="false">$A80</f>
        <v>38930</v>
      </c>
      <c r="EH80" s="175" t="n">
        <f aca="false">IF(EH$2&lt;=$A80,IF(EH$3&gt;=$A80,(EH$4),0),0)*($A81-$A80)/10000*$BY80</f>
        <v>0</v>
      </c>
      <c r="EI80" s="175" t="n">
        <f aca="false">IF(EI$2&lt;=$A80,IF(EI$3&gt;=$A80,(EI$4),0),0)*($A81-$A80)/10000*$BY80</f>
        <v>0</v>
      </c>
      <c r="EJ80" s="175" t="n">
        <f aca="false">SUM(EH80:EI80)</f>
        <v>0</v>
      </c>
      <c r="EK80" s="0"/>
      <c r="EL80" s="91" t="n">
        <f aca="false">$A80</f>
        <v>38930</v>
      </c>
      <c r="EM80" s="175" t="n">
        <f aca="false">IF(EM$2&lt;=$A80,IF(EM$3&gt;=$A80,(EM$4),0),0)*($A81-$A80)/10000*$BY80</f>
        <v>0</v>
      </c>
      <c r="EN80" s="175" t="n">
        <f aca="false">IF(EN$2&lt;=$A80,IF(EN$3&gt;=$A80,(EN$4),0),0)*($A81-$A80)/10000*$BY80</f>
        <v>0</v>
      </c>
      <c r="EO80" s="175" t="n">
        <f aca="false">SUM(EM80:EN80)</f>
        <v>0</v>
      </c>
      <c r="EP80" s="175"/>
      <c r="EQ80" s="91" t="n">
        <f aca="false">$A80</f>
        <v>38930</v>
      </c>
      <c r="ER80" s="175" t="n">
        <f aca="false">IF(ER$2&lt;=$A80,IF(ER$3&gt;=$A80,(ER$4),0),0)*($A81-$A80)/10000*$BY80</f>
        <v>0</v>
      </c>
      <c r="ES80" s="175" t="n">
        <f aca="false">IF(ES$2&lt;=$A80,IF(ES$3&gt;=$A80,(ES$4),0),0)*($A81-$A80)/10000*$BY80</f>
        <v>0</v>
      </c>
      <c r="ET80" s="175" t="n">
        <f aca="false">IF(ET$2&lt;=$A80,IF(ET$3&gt;=$A80,(ET$4),0),0)*($A81-$A80)/10000*$BY80</f>
        <v>0</v>
      </c>
      <c r="EU80" s="175" t="n">
        <f aca="false">SUM(ER80:ET80)</f>
        <v>0</v>
      </c>
      <c r="EV80" s="0"/>
      <c r="EW80" s="91" t="n">
        <f aca="false">$A80</f>
        <v>38930</v>
      </c>
      <c r="EX80" s="175" t="n">
        <f aca="false">IF(EX$2&lt;=$A80,IF(EX$3&gt;=$A80,(EX$4),0),0)*($A81-$A80)/10000*$BY80</f>
        <v>0</v>
      </c>
      <c r="EY80" s="175" t="n">
        <f aca="false">IF(EY$2&lt;=$A80,IF(EY$3&gt;=$A80,(EY$4),0),0)*($A81-$A80)/10000*$BY80</f>
        <v>0</v>
      </c>
      <c r="EZ80" s="175" t="n">
        <f aca="false">IF(EZ$2&lt;=$A80,IF(EZ$3&gt;=$A80,(EZ$4),0),0)*($A81-$A80)/10000*$BY80</f>
        <v>0</v>
      </c>
      <c r="FA80" s="175" t="n">
        <f aca="false">SUM(EX80:EZ80)</f>
        <v>0</v>
      </c>
      <c r="FB80" s="0"/>
      <c r="FC80" s="91" t="n">
        <f aca="false">$A80</f>
        <v>38930</v>
      </c>
      <c r="FD80" s="175" t="n">
        <f aca="false">IF(FD$2&lt;=$A80,IF(FD$3&gt;=$A80,(FD$4),0),0)*($A81-$A80)/10000*$BY80</f>
        <v>0</v>
      </c>
      <c r="FE80" s="175" t="n">
        <f aca="false">IF(FE$2&lt;=$A80,IF(FE$3&gt;=$A80,(FE$4),0),0)*($A81-$A80)/10000*$BY80</f>
        <v>0</v>
      </c>
      <c r="FF80" s="175" t="n">
        <f aca="false">SUM(FD80:FE80)</f>
        <v>0</v>
      </c>
      <c r="FH80" s="91" t="n">
        <f aca="false">$A80</f>
        <v>38930</v>
      </c>
      <c r="FI80" s="175" t="n">
        <f aca="false">IF(FI$2&lt;=$A80,IF(FI$3&gt;=$A80,(FI$4),0),0)*($A81-$A80)/10000*$BY80</f>
        <v>0</v>
      </c>
      <c r="FJ80" s="175" t="n">
        <f aca="false">IF(FJ$2&lt;=$A80,IF(FJ$3&gt;=$A80,(FJ$4),0),0)*($A81-$A80)/10000*$BY80</f>
        <v>0</v>
      </c>
      <c r="FK80" s="175" t="n">
        <f aca="false">SUM(FI80:FJ80)</f>
        <v>0</v>
      </c>
      <c r="FL80" s="0"/>
      <c r="FM80" s="91" t="n">
        <f aca="false">$A80</f>
        <v>38930</v>
      </c>
      <c r="FN80" s="175" t="n">
        <f aca="false">IF(FN$2&lt;=$A80,IF(FN$3&gt;=$A80,(FN$4),0),0)*($A81-$A80)/10000*$BY80</f>
        <v>0</v>
      </c>
      <c r="FO80" s="175" t="n">
        <f aca="false">IF(FO$2&lt;=$A80,IF(FO$3&gt;=$A80,(FO$4),0),0)*($A81-$A80)/10000*$BY80</f>
        <v>0</v>
      </c>
      <c r="FP80" s="175" t="n">
        <f aca="false">SUM(FN80:FO80)</f>
        <v>0</v>
      </c>
      <c r="FQ80" s="0"/>
      <c r="FR80" s="91" t="n">
        <f aca="false">$A80</f>
        <v>38930</v>
      </c>
      <c r="FS80" s="175" t="n">
        <f aca="false">IF(FS$2&lt;=$A80,IF(FS$3&gt;=$A80,(FS$4),0),0)*($A81-$A80)/10000*$BY80</f>
        <v>0</v>
      </c>
      <c r="FT80" s="175" t="n">
        <f aca="false">IF(FT$2&lt;=$A80,IF(FT$3&gt;=$A80,(FT$4),0),0)*($A81-$A80)/10000*$BY80</f>
        <v>0</v>
      </c>
      <c r="FU80" s="175" t="n">
        <f aca="false">SUM(FS80:FT80)</f>
        <v>0</v>
      </c>
      <c r="FV80" s="0"/>
      <c r="FW80" s="91" t="n">
        <f aca="false">$A80</f>
        <v>38930</v>
      </c>
      <c r="FX80" s="175" t="n">
        <f aca="false">IF(FX$2&lt;=$A80,IF(FX$3&gt;=$A80,(FX$4),0),0)*($A81-$A80)/10000*$BY80</f>
        <v>0</v>
      </c>
      <c r="FY80" s="175" t="n">
        <f aca="false">IF(FY$2&lt;=$A80,IF(FY$3&gt;=$A80,(FY$4),0),0)*($A81-$A80)/10000*$BY80</f>
        <v>0</v>
      </c>
      <c r="FZ80" s="175" t="n">
        <f aca="false">SUM(FX80:FY80)</f>
        <v>0</v>
      </c>
      <c r="GB80" s="91" t="n">
        <f aca="false">$A80</f>
        <v>38930</v>
      </c>
      <c r="GC80" s="175" t="n">
        <f aca="false">IF(GC$2&lt;=$A80,IF(GC$3&gt;=$A80,(GC$4),0),0)*($A81-$A80)/10000*$BY80</f>
        <v>0</v>
      </c>
      <c r="GD80" s="175" t="n">
        <f aca="false">IF(GD$2&lt;=$A80,IF(GD$3&gt;=$A80,(GD$4),0),0)*($A81-$A80)/10000*$BY80</f>
        <v>0</v>
      </c>
      <c r="GE80" s="175" t="n">
        <f aca="false">SUM(GC80:GD80)</f>
        <v>0</v>
      </c>
      <c r="GG80" s="208"/>
      <c r="GH80" s="209"/>
      <c r="GI80" s="210"/>
      <c r="GK80" s="0"/>
    </row>
    <row r="81" customFormat="false" ht="15" hidden="false" customHeight="true" outlineLevel="0" collapsed="false">
      <c r="A81" s="176" t="n">
        <v>38961</v>
      </c>
      <c r="B81" s="177" t="n">
        <f aca="false">p1!F90</f>
        <v>0</v>
      </c>
      <c r="C81" s="178" t="n">
        <f aca="false">+p1!C90</f>
        <v>0</v>
      </c>
      <c r="D81" s="179" t="n">
        <f aca="false">+p1!G90</f>
        <v>0</v>
      </c>
      <c r="E81" s="177" t="n">
        <f aca="false">p1!L90+DX81</f>
        <v>0</v>
      </c>
      <c r="F81" s="178" t="n">
        <f aca="false">p1!E90+CN81</f>
        <v>0</v>
      </c>
      <c r="G81" s="178" t="n">
        <f aca="false">p1!I90+p1!K90+CY81</f>
        <v>0</v>
      </c>
      <c r="H81" s="178" t="n">
        <f aca="false">p1!D90+DN81</f>
        <v>0</v>
      </c>
      <c r="I81" s="178" t="n">
        <f aca="false">p1!J90+p1!AH90+DD81</f>
        <v>6.25</v>
      </c>
      <c r="J81" s="178" t="n">
        <f aca="false">p1!N90+DG81</f>
        <v>9.58</v>
      </c>
      <c r="K81" s="178" t="n">
        <f aca="false">p1!M90+p1!H90+DS81</f>
        <v>0</v>
      </c>
      <c r="L81" s="180" t="n">
        <f aca="false">SUM(E81:K81)</f>
        <v>15.83</v>
      </c>
      <c r="M81" s="32"/>
      <c r="N81" s="177" t="n">
        <f aca="false">p1!P90+EJ81</f>
        <v>0</v>
      </c>
      <c r="O81" s="178" t="n">
        <f aca="false">p1!O90+EE81</f>
        <v>0</v>
      </c>
      <c r="P81" s="178" t="n">
        <f aca="false">p1!Q90+EO81</f>
        <v>0</v>
      </c>
      <c r="Q81" s="178"/>
      <c r="R81" s="178"/>
      <c r="S81" s="178" t="n">
        <f aca="false">p1!Z90+EU81</f>
        <v>0</v>
      </c>
      <c r="T81" s="178" t="n">
        <f aca="false">p1!AC90+FA81</f>
        <v>0</v>
      </c>
      <c r="U81" s="178"/>
      <c r="V81" s="178" t="n">
        <f aca="false">p1!X90+FF81</f>
        <v>0</v>
      </c>
      <c r="W81" s="178"/>
      <c r="X81" s="178"/>
      <c r="Y81" s="178"/>
      <c r="Z81" s="178"/>
      <c r="AA81" s="178"/>
      <c r="AB81" s="178"/>
      <c r="AC81" s="178"/>
      <c r="AD81" s="179"/>
      <c r="AE81" s="210" t="n">
        <f aca="false">SUM(N81:AD81)</f>
        <v>0</v>
      </c>
      <c r="AF81" s="32"/>
      <c r="AG81" s="180"/>
      <c r="AH81" s="18"/>
      <c r="AI81" s="180" t="n">
        <f aca="false">p1!AB90+BQ81</f>
        <v>0</v>
      </c>
      <c r="AJ81" s="32"/>
      <c r="AK81" s="182" t="n">
        <v>38961</v>
      </c>
      <c r="AL81" s="143"/>
      <c r="AM81" s="167" t="n">
        <f aca="false">+B81+C81+D81</f>
        <v>0</v>
      </c>
      <c r="AN81" s="148"/>
      <c r="AO81" s="167" t="n">
        <f aca="false">E81+F81+O81</f>
        <v>0</v>
      </c>
      <c r="AP81" s="148"/>
      <c r="AQ81" s="184" t="n">
        <f aca="false">+G81+H81+N81</f>
        <v>0</v>
      </c>
      <c r="AR81" s="148"/>
      <c r="AS81" s="185" t="n">
        <f aca="false">+I81+J81</f>
        <v>15.83</v>
      </c>
      <c r="AT81" s="148"/>
      <c r="AU81" s="167" t="n">
        <f aca="false">K81+P81</f>
        <v>0</v>
      </c>
      <c r="AV81" s="148"/>
      <c r="AW81" s="167" t="n">
        <f aca="false">AO81+AQ81+AS81+AU81</f>
        <v>15.83</v>
      </c>
      <c r="AX81" s="148"/>
      <c r="AY81" s="0"/>
      <c r="AZ81" s="149"/>
      <c r="BA81" s="169" t="n">
        <f aca="false">Q81+R81+S81</f>
        <v>0</v>
      </c>
      <c r="BB81" s="151"/>
      <c r="BC81" s="169" t="n">
        <f aca="false">T81+U81</f>
        <v>0</v>
      </c>
      <c r="BD81" s="152"/>
      <c r="BE81" s="228" t="n">
        <f aca="false">SUM(V81:Y81)</f>
        <v>0</v>
      </c>
      <c r="BF81" s="151"/>
      <c r="BG81" s="169" t="n">
        <f aca="false">SUM(AB81:AD81)</f>
        <v>0</v>
      </c>
      <c r="BH81" s="170"/>
      <c r="BI81" s="154"/>
      <c r="BJ81" s="56"/>
      <c r="BK81" s="171" t="n">
        <f aca="false">+AE81+L81</f>
        <v>15.83</v>
      </c>
      <c r="BL81" s="207"/>
      <c r="BM81" s="32"/>
      <c r="BN81" s="32"/>
      <c r="BO81" s="32"/>
      <c r="BP81" s="172" t="n">
        <f aca="false">$A81</f>
        <v>38961</v>
      </c>
      <c r="BQ81" s="173"/>
      <c r="BR81" s="173"/>
      <c r="BS81" s="173"/>
      <c r="BT81" s="173"/>
      <c r="BU81" s="173"/>
      <c r="BV81" s="173"/>
      <c r="BW81" s="173"/>
      <c r="BY81" s="81" t="n">
        <f aca="false">m1!BK83</f>
        <v>0.637736379470141</v>
      </c>
      <c r="BZ81" s="174" t="n">
        <f aca="false">CN81+CY81+EU81+FF81+FA81+DD81+DN81+DS81+FP81+FU81+EE81+EJ81+EO81</f>
        <v>0</v>
      </c>
      <c r="CA81" s="175"/>
      <c r="CB81" s="175" t="n">
        <f aca="false">IF(CB$2&lt;=$A81,IF(CB$3&gt;=$A81,(CB$4),0),0)*($A82-$A81)/10000*$BY81</f>
        <v>0</v>
      </c>
      <c r="CC81" s="0"/>
      <c r="CD81" s="91" t="n">
        <f aca="false">$A81</f>
        <v>38961</v>
      </c>
      <c r="CE81" s="175" t="n">
        <f aca="false">IF(CE$2&lt;=$A81,IF(CE$3&gt;=$A81,(CE$4),0),0)*($A82-$A81)/10000*$BY81</f>
        <v>0</v>
      </c>
      <c r="CF81" s="175" t="n">
        <f aca="false">IF(CF$2&lt;=$A81,IF(CF$3&gt;=$A81,(CF$4),0),0)*($A82-$A81)/10000*$BY81</f>
        <v>0</v>
      </c>
      <c r="CG81" s="175" t="n">
        <f aca="false">IF(CG$2&lt;=$A81,IF(CG$3&gt;=$A81,(CG$4),0),0)*($A82-$A81)/10000*$BY81</f>
        <v>0</v>
      </c>
      <c r="CH81" s="175" t="n">
        <f aca="false">IF(CH$2&lt;=$A81,IF(CH$3&gt;=$A81,(CH$4),0),0)*($A82-$A81)/10000*$BY81</f>
        <v>0</v>
      </c>
      <c r="CI81" s="175" t="n">
        <f aca="false">IF(CI$2&lt;=$A81,IF(CI$3&gt;=$A81,(CI$4),0),0)*($A82-$A81)/10000*$BY81</f>
        <v>0</v>
      </c>
      <c r="CJ81" s="175" t="n">
        <f aca="false">IF(CJ$2&lt;=$A81,IF(CJ$3&gt;=$A81,(CJ$4),0),0)*($A82-$A81)/10000*$BY81</f>
        <v>0</v>
      </c>
      <c r="CK81" s="175" t="n">
        <f aca="false">IF(CK$2&lt;=$A81,IF(CK$3&gt;=$A81,(CK$4),0),0)*($A82-$A81)/10000*$BY81</f>
        <v>0</v>
      </c>
      <c r="CL81" s="175" t="n">
        <f aca="false">IF(CL$2&lt;=$A81,IF(CL$3&gt;=$A81,(CL$4),0),0)*($A82-$A81)/10000*$BY81</f>
        <v>0</v>
      </c>
      <c r="CM81" s="175" t="n">
        <f aca="false">IF(CM$2&lt;=$A81,IF(CM$3&gt;=$A81,(CM$4),0),0)*($A82-$A81)/10000*$BY81</f>
        <v>0</v>
      </c>
      <c r="CN81" s="175" t="n">
        <f aca="false">SUM(CE81:CM81)</f>
        <v>0</v>
      </c>
      <c r="CO81" s="0"/>
      <c r="CP81" s="91" t="n">
        <f aca="false">$A81</f>
        <v>38961</v>
      </c>
      <c r="CQ81" s="175" t="n">
        <f aca="false">IF(CQ$2&lt;=$A81,IF(CQ$3&gt;=$A81,(CQ$4),0),0)*($A82-$A81)/10000*$BY81</f>
        <v>0</v>
      </c>
      <c r="CR81" s="175" t="n">
        <f aca="false">IF(CR$2&lt;=$A81,IF(CR$3&gt;=$A81,(CR$4),0),0)*($A82-$A81)/10000*$BY81</f>
        <v>0</v>
      </c>
      <c r="CS81" s="175" t="n">
        <f aca="false">IF(CS$2&lt;=$A81,IF(CS$3&gt;=$A81,(CS$4),0),0)*($A82-$A81)/10000*$BY81</f>
        <v>0</v>
      </c>
      <c r="CT81" s="175" t="n">
        <f aca="false">IF(CT$2&lt;=$A81,IF(CT$3&gt;=$A81,(CT$4),0),0)*($A82-$A81)/10000*$BY81</f>
        <v>0</v>
      </c>
      <c r="CU81" s="175" t="n">
        <f aca="false">IF(CU$2&lt;=$A81,IF(CU$3&gt;=$A81,(CU$4),0),0)*($A82-$A81)/10000*$BY81</f>
        <v>0</v>
      </c>
      <c r="CV81" s="175" t="n">
        <f aca="false">IF(CV$2&lt;=$A81,IF(CV$3&gt;=$A81,(CV$4),0),0)*($A82-$A81)/10000*$BY81</f>
        <v>0</v>
      </c>
      <c r="CW81" s="175" t="n">
        <f aca="false">IF(CW$2&lt;=$A81,IF(CW$3&gt;=$A81,(CW$4),0),0)*($A82-$A81)/10000*$BY81</f>
        <v>0</v>
      </c>
      <c r="CX81" s="175" t="n">
        <f aca="false">IF(CX$2&lt;=$A81,IF(CX$3&gt;=$A81,(CX$4),0),0)*($A82-$A81)/10000*$BY81</f>
        <v>0</v>
      </c>
      <c r="CY81" s="175" t="n">
        <f aca="false">SUM(CQ81:CX81)</f>
        <v>0</v>
      </c>
      <c r="DA81" s="91" t="n">
        <f aca="false">$A81</f>
        <v>38961</v>
      </c>
      <c r="DB81" s="175" t="n">
        <f aca="false">IF(DB$2&lt;=$A81,IF(DB$3&gt;=$A81,(DB$4),0),0)*($A82-$A81)/10000*$BY81</f>
        <v>0</v>
      </c>
      <c r="DC81" s="175" t="n">
        <f aca="false">IF(DC$2&lt;=$A81,IF(DC$3&gt;=$A81,(DC$4),0),0)*($A82-$A81)/10000*$BY81</f>
        <v>0</v>
      </c>
      <c r="DD81" s="175" t="n">
        <f aca="false">SUM(DB81:DC81)</f>
        <v>0</v>
      </c>
      <c r="DE81" s="0"/>
      <c r="DF81" s="91" t="n">
        <f aca="false">$A81</f>
        <v>38961</v>
      </c>
      <c r="DG81" s="175" t="n">
        <f aca="false">IF(DG$2&lt;=$A81,IF(DG$3&gt;=$A81,(DG$4),0),0)*($A82-$A81)/10000*$BY81</f>
        <v>0</v>
      </c>
      <c r="DH81" s="175" t="n">
        <f aca="false">IF(DH$2&lt;=$A81,IF(DH$3&gt;=$A81,(DH$4),0),0)*($A82-$A81)/10000*$BY81</f>
        <v>0</v>
      </c>
      <c r="DI81" s="175" t="n">
        <f aca="false">SUM(DG81:DH81)</f>
        <v>0</v>
      </c>
      <c r="DK81" s="91" t="n">
        <f aca="false">$A81</f>
        <v>38961</v>
      </c>
      <c r="DL81" s="175" t="n">
        <f aca="false">IF(DL$2&lt;=$A81,IF(DL$3&gt;=$A81,(DL$4),0),0)*($A82-$A81)/10000*$BY81</f>
        <v>0</v>
      </c>
      <c r="DM81" s="175" t="n">
        <f aca="false">IF(DM$2&lt;=$A81,IF(DM$3&gt;=$A81,(DM$4),0),0)*($A82-$A81)/10000*$BY81</f>
        <v>0</v>
      </c>
      <c r="DN81" s="175" t="n">
        <f aca="false">SUM(DL81:DM81)</f>
        <v>0</v>
      </c>
      <c r="DO81" s="0"/>
      <c r="DP81" s="91" t="n">
        <f aca="false">$A81</f>
        <v>38961</v>
      </c>
      <c r="DQ81" s="175" t="n">
        <f aca="false">IF(DQ$2&lt;=$A81,IF(DQ$3&gt;=$A81,(DQ$4),0),0)*($A82-$A81)/10000*$BY81</f>
        <v>0</v>
      </c>
      <c r="DR81" s="175" t="n">
        <f aca="false">IF(DR$2&lt;=$A81,IF(DR$3&gt;=$A81,(DR$4),0),0)*($A82-$A81)/10000*$BY81</f>
        <v>0</v>
      </c>
      <c r="DS81" s="175" t="n">
        <f aca="false">SUM(DQ81:DR81)</f>
        <v>0</v>
      </c>
      <c r="DT81" s="175"/>
      <c r="DU81" s="91" t="n">
        <f aca="false">$A81</f>
        <v>38961</v>
      </c>
      <c r="DV81" s="175" t="n">
        <f aca="false">IF(DV$2&lt;=$A81,IF(DV$3&gt;=$A81,(DV$4),0),0)*($A82-$A81)/10000*$BY81</f>
        <v>0</v>
      </c>
      <c r="DW81" s="175" t="n">
        <f aca="false">IF(DW$2&lt;=$A81,IF(DW$3&gt;=$A81,(DW$4),0),0)*($A82-$A81)/10000*$BY81</f>
        <v>0</v>
      </c>
      <c r="DX81" s="175" t="n">
        <f aca="false">SUM(DV81:DW81)</f>
        <v>0</v>
      </c>
      <c r="DY81" s="175"/>
      <c r="DZ81" s="91" t="n">
        <f aca="false">$A81</f>
        <v>38961</v>
      </c>
      <c r="EA81" s="175" t="n">
        <f aca="false">IF(EA$2&lt;=$A81,IF(EA$3&gt;=$A81,(EA$4),0),0)*($A82-$A81)/10000*$BY81</f>
        <v>0</v>
      </c>
      <c r="EB81" s="175" t="n">
        <f aca="false">IF(EB$2&lt;=$A81,IF(EB$3&gt;=$A81,(EB$4),0),0)*($A82-$A81)/10000*$BY81</f>
        <v>0</v>
      </c>
      <c r="EC81" s="175" t="n">
        <f aca="false">IF(EC$2&lt;=$A81,IF(EC$3&gt;=$A81,(EC$4),0),0)*($A82-$A81)/10000*$BY81</f>
        <v>0</v>
      </c>
      <c r="ED81" s="175" t="n">
        <f aca="false">IF(ED$2&lt;=$A81,IF(ED$3&gt;=$A81,(ED$4),0),0)*($A82-$A81)/10000*$BY81</f>
        <v>0</v>
      </c>
      <c r="EE81" s="175" t="n">
        <f aca="false">SUM(EA81:ED81)</f>
        <v>0</v>
      </c>
      <c r="EF81" s="0"/>
      <c r="EG81" s="91" t="n">
        <f aca="false">$A81</f>
        <v>38961</v>
      </c>
      <c r="EH81" s="175" t="n">
        <f aca="false">IF(EH$2&lt;=$A81,IF(EH$3&gt;=$A81,(EH$4),0),0)*($A82-$A81)/10000*$BY81</f>
        <v>0</v>
      </c>
      <c r="EI81" s="175" t="n">
        <f aca="false">IF(EI$2&lt;=$A81,IF(EI$3&gt;=$A81,(EI$4),0),0)*($A82-$A81)/10000*$BY81</f>
        <v>0</v>
      </c>
      <c r="EJ81" s="175" t="n">
        <f aca="false">SUM(EH81:EI81)</f>
        <v>0</v>
      </c>
      <c r="EK81" s="0"/>
      <c r="EL81" s="91" t="n">
        <f aca="false">$A81</f>
        <v>38961</v>
      </c>
      <c r="EM81" s="175" t="n">
        <f aca="false">IF(EM$2&lt;=$A81,IF(EM$3&gt;=$A81,(EM$4),0),0)*($A82-$A81)/10000*$BY81</f>
        <v>0</v>
      </c>
      <c r="EN81" s="175" t="n">
        <f aca="false">IF(EN$2&lt;=$A81,IF(EN$3&gt;=$A81,(EN$4),0),0)*($A82-$A81)/10000*$BY81</f>
        <v>0</v>
      </c>
      <c r="EO81" s="175" t="n">
        <f aca="false">SUM(EM81:EN81)</f>
        <v>0</v>
      </c>
      <c r="EP81" s="175"/>
      <c r="EQ81" s="91" t="n">
        <f aca="false">$A81</f>
        <v>38961</v>
      </c>
      <c r="ER81" s="175" t="n">
        <f aca="false">IF(ER$2&lt;=$A81,IF(ER$3&gt;=$A81,(ER$4),0),0)*($A82-$A81)/10000*$BY81</f>
        <v>0</v>
      </c>
      <c r="ES81" s="175" t="n">
        <f aca="false">IF(ES$2&lt;=$A81,IF(ES$3&gt;=$A81,(ES$4),0),0)*($A82-$A81)/10000*$BY81</f>
        <v>0</v>
      </c>
      <c r="ET81" s="175" t="n">
        <f aca="false">IF(ET$2&lt;=$A81,IF(ET$3&gt;=$A81,(ET$4),0),0)*($A82-$A81)/10000*$BY81</f>
        <v>0</v>
      </c>
      <c r="EU81" s="175" t="n">
        <f aca="false">SUM(ER81:ET81)</f>
        <v>0</v>
      </c>
      <c r="EV81" s="0"/>
      <c r="EW81" s="91" t="n">
        <f aca="false">$A81</f>
        <v>38961</v>
      </c>
      <c r="EX81" s="175" t="n">
        <f aca="false">IF(EX$2&lt;=$A81,IF(EX$3&gt;=$A81,(EX$4),0),0)*($A82-$A81)/10000*$BY81</f>
        <v>0</v>
      </c>
      <c r="EY81" s="175" t="n">
        <f aca="false">IF(EY$2&lt;=$A81,IF(EY$3&gt;=$A81,(EY$4),0),0)*($A82-$A81)/10000*$BY81</f>
        <v>0</v>
      </c>
      <c r="EZ81" s="175" t="n">
        <f aca="false">IF(EZ$2&lt;=$A81,IF(EZ$3&gt;=$A81,(EZ$4),0),0)*($A82-$A81)/10000*$BY81</f>
        <v>0</v>
      </c>
      <c r="FA81" s="175" t="n">
        <f aca="false">SUM(EX81:EZ81)</f>
        <v>0</v>
      </c>
      <c r="FB81" s="0"/>
      <c r="FC81" s="91" t="n">
        <f aca="false">$A81</f>
        <v>38961</v>
      </c>
      <c r="FD81" s="175" t="n">
        <f aca="false">IF(FD$2&lt;=$A81,IF(FD$3&gt;=$A81,(FD$4),0),0)*($A82-$A81)/10000*$BY81</f>
        <v>0</v>
      </c>
      <c r="FE81" s="175" t="n">
        <f aca="false">IF(FE$2&lt;=$A81,IF(FE$3&gt;=$A81,(FE$4),0),0)*($A82-$A81)/10000*$BY81</f>
        <v>0</v>
      </c>
      <c r="FF81" s="175" t="n">
        <f aca="false">SUM(FD81:FE81)</f>
        <v>0</v>
      </c>
      <c r="FH81" s="91" t="n">
        <f aca="false">$A81</f>
        <v>38961</v>
      </c>
      <c r="FI81" s="175" t="n">
        <f aca="false">IF(FI$2&lt;=$A81,IF(FI$3&gt;=$A81,(FI$4),0),0)*($A82-$A81)/10000*$BY81</f>
        <v>0</v>
      </c>
      <c r="FJ81" s="175" t="n">
        <f aca="false">IF(FJ$2&lt;=$A81,IF(FJ$3&gt;=$A81,(FJ$4),0),0)*($A82-$A81)/10000*$BY81</f>
        <v>0</v>
      </c>
      <c r="FK81" s="175" t="n">
        <f aca="false">SUM(FI81:FJ81)</f>
        <v>0</v>
      </c>
      <c r="FL81" s="0"/>
      <c r="FM81" s="91" t="n">
        <f aca="false">$A81</f>
        <v>38961</v>
      </c>
      <c r="FN81" s="175" t="n">
        <f aca="false">IF(FN$2&lt;=$A81,IF(FN$3&gt;=$A81,(FN$4),0),0)*($A82-$A81)/10000*$BY81</f>
        <v>0</v>
      </c>
      <c r="FO81" s="175" t="n">
        <f aca="false">IF(FO$2&lt;=$A81,IF(FO$3&gt;=$A81,(FO$4),0),0)*($A82-$A81)/10000*$BY81</f>
        <v>0</v>
      </c>
      <c r="FP81" s="175" t="n">
        <f aca="false">SUM(FN81:FO81)</f>
        <v>0</v>
      </c>
      <c r="FQ81" s="0"/>
      <c r="FR81" s="91" t="n">
        <f aca="false">$A81</f>
        <v>38961</v>
      </c>
      <c r="FS81" s="175" t="n">
        <f aca="false">IF(FS$2&lt;=$A81,IF(FS$3&gt;=$A81,(FS$4),0),0)*($A82-$A81)/10000*$BY81</f>
        <v>0</v>
      </c>
      <c r="FT81" s="175" t="n">
        <f aca="false">IF(FT$2&lt;=$A81,IF(FT$3&gt;=$A81,(FT$4),0),0)*($A82-$A81)/10000*$BY81</f>
        <v>0</v>
      </c>
      <c r="FU81" s="175" t="n">
        <f aca="false">SUM(FS81:FT81)</f>
        <v>0</v>
      </c>
      <c r="FV81" s="0"/>
      <c r="FW81" s="91" t="n">
        <f aca="false">$A81</f>
        <v>38961</v>
      </c>
      <c r="FX81" s="175" t="n">
        <f aca="false">IF(FX$2&lt;=$A81,IF(FX$3&gt;=$A81,(FX$4),0),0)*($A82-$A81)/10000*$BY81</f>
        <v>0</v>
      </c>
      <c r="FY81" s="175" t="n">
        <f aca="false">IF(FY$2&lt;=$A81,IF(FY$3&gt;=$A81,(FY$4),0),0)*($A82-$A81)/10000*$BY81</f>
        <v>0</v>
      </c>
      <c r="FZ81" s="175" t="n">
        <f aca="false">SUM(FX81:FY81)</f>
        <v>0</v>
      </c>
      <c r="GB81" s="91" t="n">
        <f aca="false">$A81</f>
        <v>38961</v>
      </c>
      <c r="GC81" s="175" t="n">
        <f aca="false">IF(GC$2&lt;=$A81,IF(GC$3&gt;=$A81,(GC$4),0),0)*($A82-$A81)/10000*$BY81</f>
        <v>0</v>
      </c>
      <c r="GD81" s="175" t="n">
        <f aca="false">IF(GD$2&lt;=$A81,IF(GD$3&gt;=$A81,(GD$4),0),0)*($A82-$A81)/10000*$BY81</f>
        <v>0</v>
      </c>
      <c r="GE81" s="175" t="n">
        <f aca="false">SUM(GC81:GD81)</f>
        <v>0</v>
      </c>
      <c r="GG81" s="208"/>
      <c r="GH81" s="209"/>
      <c r="GI81" s="210"/>
      <c r="GK81" s="0"/>
    </row>
    <row r="82" customFormat="false" ht="15" hidden="false" customHeight="true" outlineLevel="0" collapsed="false">
      <c r="A82" s="190" t="n">
        <v>38991</v>
      </c>
      <c r="B82" s="193" t="n">
        <f aca="false">p1!F91</f>
        <v>0</v>
      </c>
      <c r="C82" s="191" t="n">
        <f aca="false">+p1!C91</f>
        <v>0</v>
      </c>
      <c r="D82" s="216" t="n">
        <f aca="false">+p1!G91</f>
        <v>0</v>
      </c>
      <c r="E82" s="193" t="n">
        <f aca="false">p1!L91+DX82</f>
        <v>0</v>
      </c>
      <c r="F82" s="191" t="n">
        <f aca="false">p1!E91+CN82</f>
        <v>0</v>
      </c>
      <c r="G82" s="191" t="n">
        <f aca="false">p1!I91+p1!K91+CY82</f>
        <v>0</v>
      </c>
      <c r="H82" s="191" t="n">
        <f aca="false">p1!D91+DN82</f>
        <v>0</v>
      </c>
      <c r="I82" s="191" t="n">
        <f aca="false">p1!J91+p1!AH91+DD82</f>
        <v>6.42</v>
      </c>
      <c r="J82" s="191" t="n">
        <f aca="false">p1!N91+DG82</f>
        <v>9.84</v>
      </c>
      <c r="K82" s="191" t="n">
        <f aca="false">p1!M91+p1!H91+DS82</f>
        <v>0</v>
      </c>
      <c r="L82" s="192" t="n">
        <f aca="false">SUM(E82:K82)</f>
        <v>16.26</v>
      </c>
      <c r="M82" s="32"/>
      <c r="N82" s="193" t="n">
        <f aca="false">p1!P91+EJ82</f>
        <v>0</v>
      </c>
      <c r="O82" s="191" t="n">
        <f aca="false">p1!O91+EE82</f>
        <v>0</v>
      </c>
      <c r="P82" s="191" t="n">
        <f aca="false">p1!Q91+EO82</f>
        <v>0</v>
      </c>
      <c r="Q82" s="191"/>
      <c r="R82" s="191"/>
      <c r="S82" s="191" t="n">
        <f aca="false">p1!Z91+EU82</f>
        <v>0</v>
      </c>
      <c r="T82" s="191" t="n">
        <f aca="false">p1!AC91+FA82</f>
        <v>0</v>
      </c>
      <c r="U82" s="191"/>
      <c r="V82" s="191" t="n">
        <f aca="false">p1!X91+FF82</f>
        <v>0</v>
      </c>
      <c r="W82" s="191"/>
      <c r="X82" s="191"/>
      <c r="Y82" s="191"/>
      <c r="Z82" s="191"/>
      <c r="AA82" s="191"/>
      <c r="AB82" s="191"/>
      <c r="AC82" s="191"/>
      <c r="AD82" s="216"/>
      <c r="AE82" s="221" t="n">
        <f aca="false">SUM(N82:AD82)</f>
        <v>0</v>
      </c>
      <c r="AF82" s="32"/>
      <c r="AG82" s="192"/>
      <c r="AH82" s="18"/>
      <c r="AI82" s="192" t="n">
        <f aca="false">p1!AB91+BQ82</f>
        <v>0</v>
      </c>
      <c r="AJ82" s="32"/>
      <c r="AK82" s="194" t="n">
        <v>38991</v>
      </c>
      <c r="AL82" s="232"/>
      <c r="AM82" s="217" t="n">
        <f aca="false">+B82+C82+D82</f>
        <v>0</v>
      </c>
      <c r="AN82" s="148"/>
      <c r="AO82" s="217" t="n">
        <f aca="false">E82+F82+O82</f>
        <v>0</v>
      </c>
      <c r="AP82" s="148"/>
      <c r="AQ82" s="218" t="n">
        <f aca="false">+G82+H82+N82</f>
        <v>0</v>
      </c>
      <c r="AR82" s="148"/>
      <c r="AS82" s="219" t="n">
        <f aca="false">+I82+J82</f>
        <v>16.26</v>
      </c>
      <c r="AT82" s="148"/>
      <c r="AU82" s="217" t="n">
        <f aca="false">K82+P82</f>
        <v>0</v>
      </c>
      <c r="AV82" s="148"/>
      <c r="AW82" s="217" t="n">
        <f aca="false">AO82+AQ82+AS82+AU82</f>
        <v>16.26</v>
      </c>
      <c r="AX82" s="148"/>
      <c r="AY82" s="0"/>
      <c r="AZ82" s="233"/>
      <c r="BA82" s="195" t="n">
        <f aca="false">Q82+R82+S82</f>
        <v>0</v>
      </c>
      <c r="BB82" s="151"/>
      <c r="BC82" s="195" t="n">
        <f aca="false">T82+U82</f>
        <v>0</v>
      </c>
      <c r="BD82" s="152"/>
      <c r="BE82" s="230" t="n">
        <f aca="false">SUM(V82:Y82)</f>
        <v>0</v>
      </c>
      <c r="BF82" s="234"/>
      <c r="BG82" s="195" t="n">
        <f aca="false">SUM(AB82:AD82)</f>
        <v>0</v>
      </c>
      <c r="BH82" s="235"/>
      <c r="BI82" s="154"/>
      <c r="BJ82" s="226"/>
      <c r="BK82" s="196" t="n">
        <f aca="false">+AE82+L82</f>
        <v>16.26</v>
      </c>
      <c r="BL82" s="207"/>
      <c r="BM82" s="32"/>
      <c r="BN82" s="32"/>
      <c r="BO82" s="32"/>
      <c r="BP82" s="172" t="n">
        <f aca="false">$A82</f>
        <v>38991</v>
      </c>
      <c r="BQ82" s="173"/>
      <c r="BR82" s="173"/>
      <c r="BS82" s="173"/>
      <c r="BT82" s="173"/>
      <c r="BU82" s="173"/>
      <c r="BV82" s="173"/>
      <c r="BW82" s="173"/>
      <c r="BY82" s="81" t="n">
        <f aca="false">m1!BK84</f>
        <v>0.633953794006957</v>
      </c>
      <c r="BZ82" s="222" t="n">
        <f aca="false">CN82+CY82+EU82+FF82+FA82+DD82+DN82+DS82+FP82+FU82+EE82+EJ82+EO82</f>
        <v>0</v>
      </c>
      <c r="CA82" s="175"/>
      <c r="CB82" s="175" t="n">
        <f aca="false">IF(CB$2&lt;=$A82,IF(CB$3&gt;=$A82,(CB$4),0),0)*($A83-$A82)/10000*$BY82</f>
        <v>0</v>
      </c>
      <c r="CC82" s="0"/>
      <c r="CD82" s="91" t="n">
        <f aca="false">$A82</f>
        <v>38991</v>
      </c>
      <c r="CE82" s="175" t="n">
        <f aca="false">IF(CE$2&lt;=$A82,IF(CE$3&gt;=$A82,(CE$4),0),0)*($A83-$A82)/10000*$BY82</f>
        <v>0</v>
      </c>
      <c r="CF82" s="175" t="n">
        <f aca="false">IF(CF$2&lt;=$A82,IF(CF$3&gt;=$A82,(CF$4),0),0)*($A83-$A82)/10000*$BY82</f>
        <v>0</v>
      </c>
      <c r="CG82" s="175" t="n">
        <f aca="false">IF(CG$2&lt;=$A82,IF(CG$3&gt;=$A82,(CG$4),0),0)*($A83-$A82)/10000*$BY82</f>
        <v>0</v>
      </c>
      <c r="CH82" s="175" t="n">
        <f aca="false">IF(CH$2&lt;=$A82,IF(CH$3&gt;=$A82,(CH$4),0),0)*($A83-$A82)/10000*$BY82</f>
        <v>0</v>
      </c>
      <c r="CI82" s="175" t="n">
        <f aca="false">IF(CI$2&lt;=$A82,IF(CI$3&gt;=$A82,(CI$4),0),0)*($A83-$A82)/10000*$BY82</f>
        <v>0</v>
      </c>
      <c r="CJ82" s="175" t="n">
        <f aca="false">IF(CJ$2&lt;=$A82,IF(CJ$3&gt;=$A82,(CJ$4),0),0)*($A83-$A82)/10000*$BY82</f>
        <v>0</v>
      </c>
      <c r="CK82" s="175" t="n">
        <f aca="false">IF(CK$2&lt;=$A82,IF(CK$3&gt;=$A82,(CK$4),0),0)*($A83-$A82)/10000*$BY82</f>
        <v>0</v>
      </c>
      <c r="CL82" s="175" t="n">
        <f aca="false">IF(CL$2&lt;=$A82,IF(CL$3&gt;=$A82,(CL$4),0),0)*($A83-$A82)/10000*$BY82</f>
        <v>0</v>
      </c>
      <c r="CM82" s="175" t="n">
        <f aca="false">IF(CM$2&lt;=$A82,IF(CM$3&gt;=$A82,(CM$4),0),0)*($A83-$A82)/10000*$BY82</f>
        <v>0</v>
      </c>
      <c r="CN82" s="175" t="n">
        <f aca="false">SUM(CE82:CM82)</f>
        <v>0</v>
      </c>
      <c r="CO82" s="0"/>
      <c r="CP82" s="91" t="n">
        <f aca="false">$A82</f>
        <v>38991</v>
      </c>
      <c r="CQ82" s="175" t="n">
        <f aca="false">IF(CQ$2&lt;=$A82,IF(CQ$3&gt;=$A82,(CQ$4),0),0)*($A83-$A82)/10000*$BY82</f>
        <v>0</v>
      </c>
      <c r="CR82" s="175" t="n">
        <f aca="false">IF(CR$2&lt;=$A82,IF(CR$3&gt;=$A82,(CR$4),0),0)*($A83-$A82)/10000*$BY82</f>
        <v>0</v>
      </c>
      <c r="CS82" s="175" t="n">
        <f aca="false">IF(CS$2&lt;=$A82,IF(CS$3&gt;=$A82,(CS$4),0),0)*($A83-$A82)/10000*$BY82</f>
        <v>0</v>
      </c>
      <c r="CT82" s="175" t="n">
        <f aca="false">IF(CT$2&lt;=$A82,IF(CT$3&gt;=$A82,(CT$4),0),0)*($A83-$A82)/10000*$BY82</f>
        <v>0</v>
      </c>
      <c r="CU82" s="175" t="n">
        <f aca="false">IF(CU$2&lt;=$A82,IF(CU$3&gt;=$A82,(CU$4),0),0)*($A83-$A82)/10000*$BY82</f>
        <v>0</v>
      </c>
      <c r="CV82" s="175" t="n">
        <f aca="false">IF(CV$2&lt;=$A82,IF(CV$3&gt;=$A82,(CV$4),0),0)*($A83-$A82)/10000*$BY82</f>
        <v>0</v>
      </c>
      <c r="CW82" s="175" t="n">
        <f aca="false">IF(CW$2&lt;=$A82,IF(CW$3&gt;=$A82,(CW$4),0),0)*($A83-$A82)/10000*$BY82</f>
        <v>0</v>
      </c>
      <c r="CX82" s="175" t="n">
        <f aca="false">IF(CX$2&lt;=$A82,IF(CX$3&gt;=$A82,(CX$4),0),0)*($A83-$A82)/10000*$BY82</f>
        <v>0</v>
      </c>
      <c r="CY82" s="175" t="n">
        <f aca="false">SUM(CQ82:CX82)</f>
        <v>0</v>
      </c>
      <c r="DA82" s="91" t="n">
        <f aca="false">$A82</f>
        <v>38991</v>
      </c>
      <c r="DB82" s="175" t="n">
        <f aca="false">IF(DB$2&lt;=$A82,IF(DB$3&gt;=$A82,(DB$4),0),0)*($A83-$A82)/10000*$BY82</f>
        <v>0</v>
      </c>
      <c r="DC82" s="175" t="n">
        <f aca="false">IF(DC$2&lt;=$A82,IF(DC$3&gt;=$A82,(DC$4),0),0)*($A83-$A82)/10000*$BY82</f>
        <v>0</v>
      </c>
      <c r="DD82" s="175" t="n">
        <f aca="false">SUM(DB82:DC82)</f>
        <v>0</v>
      </c>
      <c r="DE82" s="0"/>
      <c r="DF82" s="91" t="n">
        <f aca="false">$A82</f>
        <v>38991</v>
      </c>
      <c r="DG82" s="175" t="n">
        <f aca="false">IF(DG$2&lt;=$A82,IF(DG$3&gt;=$A82,(DG$4),0),0)*($A83-$A82)/10000*$BY82</f>
        <v>0</v>
      </c>
      <c r="DH82" s="175" t="n">
        <f aca="false">IF(DH$2&lt;=$A82,IF(DH$3&gt;=$A82,(DH$4),0),0)*($A83-$A82)/10000*$BY82</f>
        <v>0</v>
      </c>
      <c r="DI82" s="175" t="n">
        <f aca="false">SUM(DG82:DH82)</f>
        <v>0</v>
      </c>
      <c r="DK82" s="91" t="n">
        <f aca="false">$A82</f>
        <v>38991</v>
      </c>
      <c r="DL82" s="175" t="n">
        <f aca="false">IF(DL$2&lt;=$A82,IF(DL$3&gt;=$A82,(DL$4),0),0)*($A83-$A82)/10000*$BY82</f>
        <v>0</v>
      </c>
      <c r="DM82" s="175" t="n">
        <f aca="false">IF(DM$2&lt;=$A82,IF(DM$3&gt;=$A82,(DM$4),0),0)*($A83-$A82)/10000*$BY82</f>
        <v>0</v>
      </c>
      <c r="DN82" s="175" t="n">
        <f aca="false">SUM(DL82:DM82)</f>
        <v>0</v>
      </c>
      <c r="DO82" s="0"/>
      <c r="DP82" s="91" t="n">
        <f aca="false">$A82</f>
        <v>38991</v>
      </c>
      <c r="DQ82" s="175" t="n">
        <f aca="false">IF(DQ$2&lt;=$A82,IF(DQ$3&gt;=$A82,(DQ$4),0),0)*($A83-$A82)/10000*$BY82</f>
        <v>0</v>
      </c>
      <c r="DR82" s="175" t="n">
        <f aca="false">IF(DR$2&lt;=$A82,IF(DR$3&gt;=$A82,(DR$4),0),0)*($A83-$A82)/10000*$BY82</f>
        <v>0</v>
      </c>
      <c r="DS82" s="175" t="n">
        <f aca="false">SUM(DQ82:DR82)</f>
        <v>0</v>
      </c>
      <c r="DT82" s="175"/>
      <c r="DU82" s="91" t="n">
        <f aca="false">$A82</f>
        <v>38991</v>
      </c>
      <c r="DV82" s="175" t="n">
        <f aca="false">IF(DV$2&lt;=$A82,IF(DV$3&gt;=$A82,(DV$4),0),0)*($A83-$A82)/10000*$BY82</f>
        <v>0</v>
      </c>
      <c r="DW82" s="175" t="n">
        <f aca="false">IF(DW$2&lt;=$A82,IF(DW$3&gt;=$A82,(DW$4),0),0)*($A83-$A82)/10000*$BY82</f>
        <v>0</v>
      </c>
      <c r="DX82" s="175" t="n">
        <f aca="false">SUM(DV82:DW82)</f>
        <v>0</v>
      </c>
      <c r="DY82" s="175"/>
      <c r="DZ82" s="91" t="n">
        <f aca="false">$A82</f>
        <v>38991</v>
      </c>
      <c r="EA82" s="175" t="n">
        <f aca="false">IF(EA$2&lt;=$A82,IF(EA$3&gt;=$A82,(EA$4),0),0)*($A83-$A82)/10000*$BY82</f>
        <v>0</v>
      </c>
      <c r="EB82" s="175" t="n">
        <f aca="false">IF(EB$2&lt;=$A82,IF(EB$3&gt;=$A82,(EB$4),0),0)*($A83-$A82)/10000*$BY82</f>
        <v>0</v>
      </c>
      <c r="EC82" s="175" t="n">
        <f aca="false">IF(EC$2&lt;=$A82,IF(EC$3&gt;=$A82,(EC$4),0),0)*($A83-$A82)/10000*$BY82</f>
        <v>0</v>
      </c>
      <c r="ED82" s="175" t="n">
        <f aca="false">IF(ED$2&lt;=$A82,IF(ED$3&gt;=$A82,(ED$4),0),0)*($A83-$A82)/10000*$BY82</f>
        <v>0</v>
      </c>
      <c r="EE82" s="175" t="n">
        <f aca="false">SUM(EA82:ED82)</f>
        <v>0</v>
      </c>
      <c r="EF82" s="0"/>
      <c r="EG82" s="91" t="n">
        <f aca="false">$A82</f>
        <v>38991</v>
      </c>
      <c r="EH82" s="175" t="n">
        <f aca="false">IF(EH$2&lt;=$A82,IF(EH$3&gt;=$A82,(EH$4),0),0)*($A83-$A82)/10000*$BY82</f>
        <v>0</v>
      </c>
      <c r="EI82" s="175" t="n">
        <f aca="false">IF(EI$2&lt;=$A82,IF(EI$3&gt;=$A82,(EI$4),0),0)*($A83-$A82)/10000*$BY82</f>
        <v>0</v>
      </c>
      <c r="EJ82" s="175" t="n">
        <f aca="false">SUM(EH82:EI82)</f>
        <v>0</v>
      </c>
      <c r="EK82" s="0"/>
      <c r="EL82" s="91" t="n">
        <f aca="false">$A82</f>
        <v>38991</v>
      </c>
      <c r="EM82" s="175" t="n">
        <f aca="false">IF(EM$2&lt;=$A82,IF(EM$3&gt;=$A82,(EM$4),0),0)*($A83-$A82)/10000*$BY82</f>
        <v>0</v>
      </c>
      <c r="EN82" s="175" t="n">
        <f aca="false">IF(EN$2&lt;=$A82,IF(EN$3&gt;=$A82,(EN$4),0),0)*($A83-$A82)/10000*$BY82</f>
        <v>0</v>
      </c>
      <c r="EO82" s="175" t="n">
        <f aca="false">SUM(EM82:EN82)</f>
        <v>0</v>
      </c>
      <c r="EP82" s="175"/>
      <c r="EQ82" s="91" t="n">
        <f aca="false">$A82</f>
        <v>38991</v>
      </c>
      <c r="ER82" s="175" t="n">
        <f aca="false">IF(ER$2&lt;=$A82,IF(ER$3&gt;=$A82,(ER$4),0),0)*($A83-$A82)/10000*$BY82</f>
        <v>0</v>
      </c>
      <c r="ES82" s="175" t="n">
        <f aca="false">IF(ES$2&lt;=$A82,IF(ES$3&gt;=$A82,(ES$4),0),0)*($A83-$A82)/10000*$BY82</f>
        <v>0</v>
      </c>
      <c r="ET82" s="175" t="n">
        <f aca="false">IF(ET$2&lt;=$A82,IF(ET$3&gt;=$A82,(ET$4),0),0)*($A83-$A82)/10000*$BY82</f>
        <v>0</v>
      </c>
      <c r="EU82" s="175" t="n">
        <f aca="false">SUM(ER82:ET82)</f>
        <v>0</v>
      </c>
      <c r="EV82" s="0"/>
      <c r="EW82" s="91" t="n">
        <f aca="false">$A82</f>
        <v>38991</v>
      </c>
      <c r="EX82" s="175" t="n">
        <f aca="false">IF(EX$2&lt;=$A82,IF(EX$3&gt;=$A82,(EX$4),0),0)*($A83-$A82)/10000*$BY82</f>
        <v>0</v>
      </c>
      <c r="EY82" s="175" t="n">
        <f aca="false">IF(EY$2&lt;=$A82,IF(EY$3&gt;=$A82,(EY$4),0),0)*($A83-$A82)/10000*$BY82</f>
        <v>0</v>
      </c>
      <c r="EZ82" s="175" t="n">
        <f aca="false">IF(EZ$2&lt;=$A82,IF(EZ$3&gt;=$A82,(EZ$4),0),0)*($A83-$A82)/10000*$BY82</f>
        <v>0</v>
      </c>
      <c r="FA82" s="175" t="n">
        <f aca="false">SUM(EX82:EZ82)</f>
        <v>0</v>
      </c>
      <c r="FB82" s="0"/>
      <c r="FC82" s="91" t="n">
        <f aca="false">$A82</f>
        <v>38991</v>
      </c>
      <c r="FD82" s="175" t="n">
        <f aca="false">IF(FD$2&lt;=$A82,IF(FD$3&gt;=$A82,(FD$4),0),0)*($A83-$A82)/10000*$BY82</f>
        <v>0</v>
      </c>
      <c r="FE82" s="175" t="n">
        <f aca="false">IF(FE$2&lt;=$A82,IF(FE$3&gt;=$A82,(FE$4),0),0)*($A83-$A82)/10000*$BY82</f>
        <v>0</v>
      </c>
      <c r="FF82" s="175" t="n">
        <f aca="false">SUM(FD82:FE82)</f>
        <v>0</v>
      </c>
      <c r="FH82" s="91" t="n">
        <f aca="false">$A82</f>
        <v>38991</v>
      </c>
      <c r="FI82" s="175" t="n">
        <f aca="false">IF(FI$2&lt;=$A82,IF(FI$3&gt;=$A82,(FI$4),0),0)*($A83-$A82)/10000*$BY82</f>
        <v>0</v>
      </c>
      <c r="FJ82" s="175" t="n">
        <f aca="false">IF(FJ$2&lt;=$A82,IF(FJ$3&gt;=$A82,(FJ$4),0),0)*($A83-$A82)/10000*$BY82</f>
        <v>0</v>
      </c>
      <c r="FK82" s="175" t="n">
        <f aca="false">SUM(FI82:FJ82)</f>
        <v>0</v>
      </c>
      <c r="FL82" s="0"/>
      <c r="FM82" s="91" t="n">
        <f aca="false">$A82</f>
        <v>38991</v>
      </c>
      <c r="FN82" s="175" t="n">
        <f aca="false">IF(FN$2&lt;=$A82,IF(FN$3&gt;=$A82,(FN$4),0),0)*($A83-$A82)/10000*$BY82</f>
        <v>0</v>
      </c>
      <c r="FO82" s="175" t="n">
        <f aca="false">IF(FO$2&lt;=$A82,IF(FO$3&gt;=$A82,(FO$4),0),0)*($A83-$A82)/10000*$BY82</f>
        <v>0</v>
      </c>
      <c r="FP82" s="175" t="n">
        <f aca="false">SUM(FN82:FO82)</f>
        <v>0</v>
      </c>
      <c r="FQ82" s="0"/>
      <c r="FR82" s="91" t="n">
        <f aca="false">$A82</f>
        <v>38991</v>
      </c>
      <c r="FS82" s="175" t="n">
        <f aca="false">IF(FS$2&lt;=$A82,IF(FS$3&gt;=$A82,(FS$4),0),0)*($A83-$A82)/10000*$BY82</f>
        <v>0</v>
      </c>
      <c r="FT82" s="175" t="n">
        <f aca="false">IF(FT$2&lt;=$A82,IF(FT$3&gt;=$A82,(FT$4),0),0)*($A83-$A82)/10000*$BY82</f>
        <v>0</v>
      </c>
      <c r="FU82" s="175" t="n">
        <f aca="false">SUM(FS82:FT82)</f>
        <v>0</v>
      </c>
      <c r="FV82" s="0"/>
      <c r="FW82" s="91" t="n">
        <f aca="false">$A82</f>
        <v>38991</v>
      </c>
      <c r="FX82" s="175" t="n">
        <f aca="false">IF(FX$2&lt;=$A82,IF(FX$3&gt;=$A82,(FX$4),0),0)*($A83-$A82)/10000*$BY82</f>
        <v>0</v>
      </c>
      <c r="FY82" s="175" t="n">
        <f aca="false">IF(FY$2&lt;=$A82,IF(FY$3&gt;=$A82,(FY$4),0),0)*($A83-$A82)/10000*$BY82</f>
        <v>0</v>
      </c>
      <c r="FZ82" s="175" t="n">
        <f aca="false">SUM(FX82:FY82)</f>
        <v>0</v>
      </c>
      <c r="GB82" s="91" t="n">
        <f aca="false">$A82</f>
        <v>38991</v>
      </c>
      <c r="GC82" s="175" t="n">
        <f aca="false">IF(GC$2&lt;=$A82,IF(GC$3&gt;=$A82,(GC$4),0),0)*($A83-$A82)/10000*$BY82</f>
        <v>0</v>
      </c>
      <c r="GD82" s="175" t="n">
        <f aca="false">IF(GD$2&lt;=$A82,IF(GD$3&gt;=$A82,(GD$4),0),0)*($A83-$A82)/10000*$BY82</f>
        <v>0</v>
      </c>
      <c r="GE82" s="175" t="n">
        <f aca="false">SUM(GC82:GD82)</f>
        <v>0</v>
      </c>
      <c r="GG82" s="223"/>
      <c r="GH82" s="224"/>
      <c r="GI82" s="221"/>
      <c r="GK82" s="0"/>
    </row>
    <row r="83" customFormat="false" ht="12.75" hidden="false" customHeight="false" outlineLevel="0" collapsed="false">
      <c r="A83" s="176" t="n">
        <v>39022</v>
      </c>
      <c r="B83" s="162" t="n">
        <f aca="false">p1!F92</f>
        <v>0</v>
      </c>
      <c r="C83" s="163" t="n">
        <f aca="false">+p1!C92</f>
        <v>0</v>
      </c>
      <c r="D83" s="164" t="n">
        <f aca="false">+p1!G92</f>
        <v>0</v>
      </c>
      <c r="E83" s="162" t="n">
        <f aca="false">p1!L92+DX83</f>
        <v>0</v>
      </c>
      <c r="F83" s="163" t="n">
        <f aca="false">p1!E92+CN83</f>
        <v>0</v>
      </c>
      <c r="G83" s="163" t="n">
        <f aca="false">p1!I92+p1!K92+CY83</f>
        <v>-17.4</v>
      </c>
      <c r="H83" s="163" t="n">
        <f aca="false">p1!D92+DN83</f>
        <v>0</v>
      </c>
      <c r="I83" s="163" t="n">
        <f aca="false">p1!J92+p1!AH92+DD83</f>
        <v>8.43</v>
      </c>
      <c r="J83" s="163" t="n">
        <f aca="false">p1!N92+DG83</f>
        <v>0</v>
      </c>
      <c r="K83" s="163" t="n">
        <f aca="false">p1!M92+p1!H92+DS83</f>
        <v>0</v>
      </c>
      <c r="L83" s="165" t="n">
        <f aca="false">SUM(E83:K83)</f>
        <v>-8.97</v>
      </c>
      <c r="M83" s="32"/>
      <c r="N83" s="162" t="n">
        <f aca="false">p1!P92+EJ83</f>
        <v>0</v>
      </c>
      <c r="O83" s="163" t="n">
        <f aca="false">p1!O92+EE83</f>
        <v>0</v>
      </c>
      <c r="P83" s="163" t="n">
        <f aca="false">p1!Q92+EO83</f>
        <v>0</v>
      </c>
      <c r="Q83" s="163"/>
      <c r="R83" s="163"/>
      <c r="S83" s="163" t="n">
        <f aca="false">p1!Z92+EU83</f>
        <v>0</v>
      </c>
      <c r="T83" s="163" t="n">
        <f aca="false">p1!AC92+FA83</f>
        <v>0</v>
      </c>
      <c r="U83" s="163"/>
      <c r="V83" s="163" t="n">
        <f aca="false">p1!X92+FF83</f>
        <v>0</v>
      </c>
      <c r="W83" s="163"/>
      <c r="X83" s="163"/>
      <c r="Y83" s="163"/>
      <c r="Z83" s="163"/>
      <c r="AA83" s="163"/>
      <c r="AB83" s="163"/>
      <c r="AC83" s="163"/>
      <c r="AD83" s="164"/>
      <c r="AE83" s="206" t="n">
        <f aca="false">SUM(N83:AD83)</f>
        <v>0</v>
      </c>
      <c r="AF83" s="32"/>
      <c r="AG83" s="165"/>
      <c r="AH83" s="18"/>
      <c r="AI83" s="165" t="n">
        <f aca="false">p1!AB92+BQ83</f>
        <v>0</v>
      </c>
      <c r="AJ83" s="32"/>
      <c r="AK83" s="166" t="n">
        <v>38657</v>
      </c>
      <c r="AL83" s="143"/>
      <c r="AM83" s="197" t="n">
        <f aca="false">+B83+C83+D83</f>
        <v>0</v>
      </c>
      <c r="AN83" s="148"/>
      <c r="AO83" s="197" t="n">
        <f aca="false">E83+F83+O83</f>
        <v>0</v>
      </c>
      <c r="AP83" s="148"/>
      <c r="AQ83" s="199" t="n">
        <f aca="false">+G83+H83+N83</f>
        <v>-17.4</v>
      </c>
      <c r="AR83" s="148"/>
      <c r="AS83" s="200" t="n">
        <f aca="false">+I83+J83</f>
        <v>8.43</v>
      </c>
      <c r="AT83" s="148"/>
      <c r="AU83" s="197" t="n">
        <f aca="false">K83+P83</f>
        <v>0</v>
      </c>
      <c r="AV83" s="148"/>
      <c r="AW83" s="197" t="n">
        <f aca="false">AO83+AQ83+AS83+AU83</f>
        <v>-8.97</v>
      </c>
      <c r="AX83" s="148"/>
      <c r="AY83" s="0"/>
      <c r="AZ83" s="149"/>
      <c r="BA83" s="201" t="n">
        <f aca="false">Q83+R83+S83</f>
        <v>0</v>
      </c>
      <c r="BB83" s="151"/>
      <c r="BC83" s="201" t="n">
        <f aca="false">T83+U83</f>
        <v>0</v>
      </c>
      <c r="BD83" s="152"/>
      <c r="BE83" s="231" t="n">
        <f aca="false">SUM(V83:Y83)</f>
        <v>0</v>
      </c>
      <c r="BF83" s="151"/>
      <c r="BG83" s="201" t="n">
        <f aca="false">SUM(AB83:AD83)</f>
        <v>0</v>
      </c>
      <c r="BH83" s="170"/>
      <c r="BI83" s="154"/>
      <c r="BJ83" s="56"/>
      <c r="BK83" s="202" t="n">
        <f aca="false">+AE83+L83</f>
        <v>-8.97</v>
      </c>
      <c r="BL83" s="207"/>
      <c r="BM83" s="141"/>
      <c r="BN83" s="141"/>
      <c r="BO83" s="141"/>
      <c r="BP83" s="172" t="n">
        <f aca="false">$A83</f>
        <v>39022</v>
      </c>
      <c r="BQ83" s="173"/>
      <c r="BR83" s="173"/>
      <c r="BS83" s="173"/>
      <c r="BT83" s="173"/>
      <c r="BU83" s="173"/>
      <c r="BV83" s="173"/>
      <c r="BW83" s="173"/>
      <c r="BY83" s="81" t="n">
        <f aca="false">m1!BK85</f>
        <v>0.630068530690576</v>
      </c>
      <c r="BZ83" s="174" t="n">
        <f aca="false">CN83+CY83+EU83+FF83+FA83+DD83+DN83+DS83+FP83+FU83+EE83+EJ83+EO83+DX83</f>
        <v>0</v>
      </c>
      <c r="CA83" s="175"/>
      <c r="CB83" s="175" t="n">
        <f aca="false">IF(CB$2&lt;=$A83,IF(CB$3&gt;=$A83,(CB$4),0),0)*($A84-$A83)/10000*$BY83</f>
        <v>0</v>
      </c>
      <c r="CC83" s="91"/>
      <c r="CD83" s="91" t="n">
        <f aca="false">$A83</f>
        <v>39022</v>
      </c>
      <c r="CE83" s="175" t="n">
        <f aca="false">IF(CE$2&lt;=$A83,IF(CE$3&gt;=$A83,(CE$4),0),0)*($A84-$A83)/10000*$BY83</f>
        <v>0</v>
      </c>
      <c r="CF83" s="175" t="n">
        <f aca="false">IF(CF$2&lt;=$A83,IF(CF$3&gt;=$A83,(CF$4),0),0)*($A84-$A83)/10000*$BY83</f>
        <v>0</v>
      </c>
      <c r="CG83" s="175" t="n">
        <f aca="false">IF(CG$2&lt;=$A83,IF(CG$3&gt;=$A83,(CG$4),0),0)*($A84-$A83)/10000*$BY83</f>
        <v>0</v>
      </c>
      <c r="CH83" s="175" t="n">
        <f aca="false">IF(CH$2&lt;=$A83,IF(CH$3&gt;=$A83,(CH$4),0),0)*($A84-$A83)/10000*$BY83</f>
        <v>0</v>
      </c>
      <c r="CI83" s="175" t="n">
        <f aca="false">IF(CI$2&lt;=$A83,IF(CI$3&gt;=$A83,(CI$4),0),0)*($A84-$A83)/10000*$BY83</f>
        <v>0</v>
      </c>
      <c r="CJ83" s="175" t="n">
        <f aca="false">IF(CJ$2&lt;=$A83,IF(CJ$3&gt;=$A83,(CJ$4),0),0)*($A84-$A83)/10000*$BY83</f>
        <v>0</v>
      </c>
      <c r="CK83" s="175" t="n">
        <f aca="false">IF(CK$2&lt;=$A83,IF(CK$3&gt;=$A83,(CK$4),0),0)*($A84-$A83)/10000*$BY83</f>
        <v>0</v>
      </c>
      <c r="CL83" s="175" t="n">
        <f aca="false">IF(CL$2&lt;=$A83,IF(CL$3&gt;=$A83,(CL$4),0),0)*($A84-$A83)/10000*$BY83</f>
        <v>0</v>
      </c>
      <c r="CM83" s="175" t="n">
        <f aca="false">IF(CM$2&lt;=$A83,IF(CM$3&gt;=$A83,(CM$4),0),0)*($A84-$A83)/10000*$BY83</f>
        <v>0</v>
      </c>
      <c r="CN83" s="175" t="n">
        <f aca="false">SUM(CE83:CM83)</f>
        <v>0</v>
      </c>
      <c r="CO83" s="0"/>
      <c r="CP83" s="91" t="n">
        <f aca="false">$A83</f>
        <v>39022</v>
      </c>
      <c r="CQ83" s="175" t="n">
        <f aca="false">IF(CQ$2&lt;=$A83,IF(CQ$3&gt;=$A83,(CQ$4),0),0)*($A84-$A83)/10000*$BY83</f>
        <v>0</v>
      </c>
      <c r="CR83" s="175" t="n">
        <f aca="false">IF(CR$2&lt;=$A83,IF(CR$3&gt;=$A83,(CR$4),0),0)*($A84-$A83)/10000*$BY83</f>
        <v>0</v>
      </c>
      <c r="CS83" s="175" t="n">
        <f aca="false">IF(CS$2&lt;=$A83,IF(CS$3&gt;=$A83,(CS$4),0),0)*($A84-$A83)/10000*$BY83</f>
        <v>0</v>
      </c>
      <c r="CT83" s="175" t="n">
        <f aca="false">IF(CT$2&lt;=$A83,IF(CT$3&gt;=$A83,(CT$4),0),0)*($A84-$A83)/10000*$BY83</f>
        <v>0</v>
      </c>
      <c r="CU83" s="175" t="n">
        <f aca="false">IF(CU$2&lt;=$A83,IF(CU$3&gt;=$A83,(CU$4),0),0)*($A84-$A83)/10000*$BY83</f>
        <v>0</v>
      </c>
      <c r="CV83" s="175" t="n">
        <f aca="false">IF(CV$2&lt;=$A83,IF(CV$3&gt;=$A83,(CV$4),0),0)*($A84-$A83)/10000*$BY83</f>
        <v>0</v>
      </c>
      <c r="CW83" s="175" t="n">
        <f aca="false">IF(CW$2&lt;=$A83,IF(CW$3&gt;=$A83,(CW$4),0),0)*($A84-$A83)/10000*$BY83</f>
        <v>0</v>
      </c>
      <c r="CX83" s="175" t="n">
        <f aca="false">IF(CX$2&lt;=$A83,IF(CX$3&gt;=$A83,(CX$4),0),0)*($A84-$A83)/10000*$BY83</f>
        <v>0</v>
      </c>
      <c r="CY83" s="175" t="n">
        <f aca="false">SUM(CQ83:CX83)</f>
        <v>0</v>
      </c>
      <c r="DA83" s="91" t="n">
        <f aca="false">$A83</f>
        <v>39022</v>
      </c>
      <c r="DB83" s="175" t="n">
        <f aca="false">IF(DB$2&lt;=$A83,IF(DB$3&gt;=$A83,(DB$4),0),0)*($A84-$A83)/10000*$BY83</f>
        <v>0</v>
      </c>
      <c r="DC83" s="175" t="n">
        <f aca="false">IF(DC$2&lt;=$A83,IF(DC$3&gt;=$A83,(DC$4),0),0)*($A84-$A83)/10000*$BY83</f>
        <v>0</v>
      </c>
      <c r="DD83" s="175" t="n">
        <f aca="false">SUM(DB83:DC83)</f>
        <v>0</v>
      </c>
      <c r="DE83" s="0"/>
      <c r="DF83" s="91" t="n">
        <f aca="false">$A83</f>
        <v>39022</v>
      </c>
      <c r="DG83" s="175" t="n">
        <f aca="false">IF(DG$2&lt;=$A83,IF(DG$3&gt;=$A83,(DG$4),0),0)*($A84-$A83)/10000*$BY83</f>
        <v>0</v>
      </c>
      <c r="DH83" s="175" t="n">
        <f aca="false">IF(DH$2&lt;=$A83,IF(DH$3&gt;=$A83,(DH$4),0),0)*($A84-$A83)/10000*$BY83</f>
        <v>0</v>
      </c>
      <c r="DI83" s="175" t="n">
        <f aca="false">SUM(DG83:DH83)</f>
        <v>0</v>
      </c>
      <c r="DK83" s="91" t="n">
        <f aca="false">$A83</f>
        <v>39022</v>
      </c>
      <c r="DL83" s="175" t="n">
        <f aca="false">IF(DL$2&lt;=$A83,IF(DL$3&gt;=$A83,(DL$4),0),0)*($A84-$A83)/10000*$BY83</f>
        <v>0</v>
      </c>
      <c r="DM83" s="175" t="n">
        <f aca="false">IF(DM$2&lt;=$A83,IF(DM$3&gt;=$A83,(DM$4),0),0)*($A84-$A83)/10000*$BY83</f>
        <v>0</v>
      </c>
      <c r="DN83" s="175" t="n">
        <f aca="false">SUM(DL83:DM83)</f>
        <v>0</v>
      </c>
      <c r="DO83" s="0"/>
      <c r="DP83" s="91" t="n">
        <f aca="false">$A83</f>
        <v>39022</v>
      </c>
      <c r="DQ83" s="175" t="n">
        <f aca="false">IF(DQ$2&lt;=$A83,IF(DQ$3&gt;=$A83,(DQ$4),0),0)*($A84-$A83)/10000*$BY83</f>
        <v>0</v>
      </c>
      <c r="DR83" s="175" t="n">
        <f aca="false">IF(DR$2&lt;=$A83,IF(DR$3&gt;=$A83,(DR$4),0),0)*($A84-$A83)/10000*$BY83</f>
        <v>0</v>
      </c>
      <c r="DS83" s="175" t="n">
        <f aca="false">SUM(DQ83:DR83)</f>
        <v>0</v>
      </c>
      <c r="DT83" s="175"/>
      <c r="DU83" s="91" t="n">
        <f aca="false">$A83</f>
        <v>39022</v>
      </c>
      <c r="DV83" s="175" t="n">
        <f aca="false">IF(DV$2&lt;=$A83,IF(DV$3&gt;=$A83,(DV$4),0),0)*($A84-$A83)/10000*$BY83</f>
        <v>0</v>
      </c>
      <c r="DW83" s="175" t="n">
        <f aca="false">IF(DW$2&lt;=$A83,IF(DW$3&gt;=$A83,(DW$4),0),0)*($A84-$A83)/10000*$BY83</f>
        <v>0</v>
      </c>
      <c r="DX83" s="175" t="n">
        <f aca="false">SUM(DV83:DW83)</f>
        <v>0</v>
      </c>
      <c r="DY83" s="175"/>
      <c r="DZ83" s="91" t="n">
        <f aca="false">$A83</f>
        <v>39022</v>
      </c>
      <c r="EA83" s="175" t="n">
        <f aca="false">IF(EA$2&lt;=$A83,IF(EA$3&gt;=$A83,(EA$4),0),0)*($A84-$A83)/10000*$BY83</f>
        <v>0</v>
      </c>
      <c r="EB83" s="175" t="n">
        <f aca="false">IF(EB$2&lt;=$A83,IF(EB$3&gt;=$A83,(EB$4),0),0)*($A84-$A83)/10000*$BY83</f>
        <v>0</v>
      </c>
      <c r="EC83" s="175" t="n">
        <f aca="false">IF(EC$2&lt;=$A83,IF(EC$3&gt;=$A83,(EC$4),0),0)*($A84-$A83)/10000*$BY83</f>
        <v>0</v>
      </c>
      <c r="ED83" s="175" t="n">
        <f aca="false">IF(ED$2&lt;=$A83,IF(ED$3&gt;=$A83,(ED$4),0),0)*($A84-$A83)/10000*$BY83</f>
        <v>0</v>
      </c>
      <c r="EE83" s="175" t="n">
        <f aca="false">SUM(EA83:ED83)</f>
        <v>0</v>
      </c>
      <c r="EF83" s="0"/>
      <c r="EG83" s="91" t="n">
        <f aca="false">$A83</f>
        <v>39022</v>
      </c>
      <c r="EH83" s="175" t="n">
        <f aca="false">IF(EH$2&lt;=$A83,IF(EH$3&gt;=$A83,(EH$4),0),0)*($A84-$A83)/10000*$BY83</f>
        <v>0</v>
      </c>
      <c r="EI83" s="175" t="n">
        <f aca="false">IF(EI$2&lt;=$A83,IF(EI$3&gt;=$A83,(EI$4),0),0)*($A84-$A83)/10000*$BY83</f>
        <v>0</v>
      </c>
      <c r="EJ83" s="175" t="n">
        <f aca="false">SUM(EH83:EI83)</f>
        <v>0</v>
      </c>
      <c r="EK83" s="0"/>
      <c r="EL83" s="91" t="n">
        <f aca="false">$A83</f>
        <v>39022</v>
      </c>
      <c r="EM83" s="175" t="n">
        <f aca="false">IF(EM$2&lt;=$A83,IF(EM$3&gt;=$A83,(EM$4),0),0)*($A84-$A83)/10000*$BY83</f>
        <v>0</v>
      </c>
      <c r="EN83" s="175" t="n">
        <f aca="false">IF(EN$2&lt;=$A83,IF(EN$3&gt;=$A83,(EN$4),0),0)*($A84-$A83)/10000*$BY83</f>
        <v>0</v>
      </c>
      <c r="EO83" s="175" t="n">
        <f aca="false">SUM(EM83:EN83)</f>
        <v>0</v>
      </c>
      <c r="EP83" s="175"/>
      <c r="EQ83" s="91" t="n">
        <f aca="false">$A83</f>
        <v>39022</v>
      </c>
      <c r="ER83" s="175" t="n">
        <f aca="false">IF(ER$2&lt;=$A83,IF(ER$3&gt;=$A83,(ER$4),0),0)*($A84-$A83)/10000*$BY83</f>
        <v>0</v>
      </c>
      <c r="ES83" s="175" t="n">
        <f aca="false">IF(ES$2&lt;=$A83,IF(ES$3&gt;=$A83,(ES$4),0),0)*($A84-$A83)/10000*$BY83</f>
        <v>0</v>
      </c>
      <c r="ET83" s="175" t="n">
        <f aca="false">IF(ET$2&lt;=$A83,IF(ET$3&gt;=$A83,(ET$4),0),0)*($A84-$A83)/10000*$BY83</f>
        <v>0</v>
      </c>
      <c r="EU83" s="175" t="n">
        <f aca="false">SUM(ER83:ET83)</f>
        <v>0</v>
      </c>
      <c r="EV83" s="0"/>
      <c r="EW83" s="91" t="n">
        <f aca="false">$A83</f>
        <v>39022</v>
      </c>
      <c r="EX83" s="175" t="n">
        <f aca="false">IF(EX$2&lt;=$A83,IF(EX$3&gt;=$A83,(EX$4),0),0)*($A84-$A83)/10000*$BY83</f>
        <v>0</v>
      </c>
      <c r="EY83" s="175" t="n">
        <f aca="false">IF(EY$2&lt;=$A83,IF(EY$3&gt;=$A83,(EY$4),0),0)*($A84-$A83)/10000*$BY83</f>
        <v>0</v>
      </c>
      <c r="EZ83" s="175" t="n">
        <f aca="false">IF(EZ$2&lt;=$A83,IF(EZ$3&gt;=$A83,(EZ$4),0),0)*($A84-$A83)/10000*$BY83</f>
        <v>0</v>
      </c>
      <c r="FA83" s="175" t="n">
        <f aca="false">SUM(EX83:EZ83)</f>
        <v>0</v>
      </c>
      <c r="FB83" s="0"/>
      <c r="FC83" s="91" t="n">
        <f aca="false">$A83</f>
        <v>39022</v>
      </c>
      <c r="FD83" s="175" t="n">
        <f aca="false">IF(FD$2&lt;=$A83,IF(FD$3&gt;=$A83,(FD$4),0),0)*($A84-$A83)/10000*$BY83</f>
        <v>0</v>
      </c>
      <c r="FE83" s="175" t="n">
        <f aca="false">IF(FE$2&lt;=$A83,IF(FE$3&gt;=$A83,(FE$4),0),0)*($A84-$A83)/10000*$BY83</f>
        <v>0</v>
      </c>
      <c r="FF83" s="175" t="n">
        <f aca="false">SUM(FD83:FE83)</f>
        <v>0</v>
      </c>
      <c r="FH83" s="91" t="n">
        <f aca="false">$A83</f>
        <v>39022</v>
      </c>
      <c r="FI83" s="175" t="n">
        <f aca="false">IF(FI$2&lt;=$A83,IF(FI$3&gt;=$A83,(FI$4),0),0)*($A84-$A83)/10000*$BY83</f>
        <v>0</v>
      </c>
      <c r="FJ83" s="175" t="n">
        <f aca="false">IF(FJ$2&lt;=$A83,IF(FJ$3&gt;=$A83,(FJ$4),0),0)*($A84-$A83)/10000*$BY83</f>
        <v>0</v>
      </c>
      <c r="FK83" s="175" t="n">
        <f aca="false">SUM(FI83:FJ83)</f>
        <v>0</v>
      </c>
      <c r="FL83" s="0"/>
      <c r="FM83" s="91" t="n">
        <f aca="false">$A83</f>
        <v>39022</v>
      </c>
      <c r="FN83" s="175" t="n">
        <f aca="false">IF(FN$2&lt;=$A83,IF(FN$3&gt;=$A83,(FN$4),0),0)*($A84-$A83)/10000*$BY83</f>
        <v>0</v>
      </c>
      <c r="FO83" s="175" t="n">
        <f aca="false">IF(FO$2&lt;=$A83,IF(FO$3&gt;=$A83,(FO$4),0),0)*($A84-$A83)/10000*$BY83</f>
        <v>0</v>
      </c>
      <c r="FP83" s="175" t="n">
        <f aca="false">SUM(FN83:FO83)</f>
        <v>0</v>
      </c>
      <c r="FQ83" s="0"/>
      <c r="FR83" s="91" t="n">
        <f aca="false">$A83</f>
        <v>39022</v>
      </c>
      <c r="FS83" s="175" t="n">
        <f aca="false">IF(FS$2&lt;=$A83,IF(FS$3&gt;=$A83,(FS$4),0),0)*($A84-$A83)/10000*$BY83</f>
        <v>0</v>
      </c>
      <c r="FT83" s="175" t="n">
        <f aca="false">IF(FT$2&lt;=$A83,IF(FT$3&gt;=$A83,(FT$4),0),0)*($A84-$A83)/10000*$BY83</f>
        <v>0</v>
      </c>
      <c r="FU83" s="175" t="n">
        <f aca="false">SUM(FS83:FT83)</f>
        <v>0</v>
      </c>
      <c r="FV83" s="0"/>
      <c r="FW83" s="91" t="n">
        <f aca="false">$A83</f>
        <v>39022</v>
      </c>
      <c r="FX83" s="175" t="n">
        <f aca="false">IF(FX$2&lt;=$A83,IF(FX$3&gt;=$A83,(FX$4),0),0)*($A84-$A83)/10000*$BY83</f>
        <v>0</v>
      </c>
      <c r="FY83" s="175" t="n">
        <f aca="false">IF(FY$2&lt;=$A83,IF(FY$3&gt;=$A83,(FY$4),0),0)*($A84-$A83)/10000*$BY83</f>
        <v>0</v>
      </c>
      <c r="FZ83" s="175" t="n">
        <f aca="false">SUM(FX83:FY83)</f>
        <v>0</v>
      </c>
      <c r="GB83" s="91" t="n">
        <f aca="false">$A83</f>
        <v>39022</v>
      </c>
      <c r="GC83" s="175" t="n">
        <f aca="false">IF(GC$2&lt;=$A83,IF(GC$3&gt;=$A83,(GC$4),0),0)*($A84-$A83)/10000*$BY83</f>
        <v>0</v>
      </c>
      <c r="GD83" s="175" t="n">
        <f aca="false">IF(GD$2&lt;=$A83,IF(GD$3&gt;=$A83,(GD$4),0),0)*($A84-$A83)/10000*$BY83</f>
        <v>0</v>
      </c>
      <c r="GE83" s="175" t="n">
        <f aca="false">SUM(GC83:GD83)</f>
        <v>0</v>
      </c>
      <c r="GG83" s="204"/>
      <c r="GH83" s="205"/>
      <c r="GI83" s="206"/>
      <c r="GK83" s="0"/>
    </row>
    <row r="84" customFormat="false" ht="12.75" hidden="false" customHeight="false" outlineLevel="0" collapsed="false">
      <c r="A84" s="176" t="n">
        <v>39052</v>
      </c>
      <c r="B84" s="177" t="n">
        <f aca="false">p1!F93</f>
        <v>0</v>
      </c>
      <c r="C84" s="178" t="n">
        <f aca="false">+p1!C93</f>
        <v>0</v>
      </c>
      <c r="D84" s="179" t="n">
        <f aca="false">+p1!G93</f>
        <v>0</v>
      </c>
      <c r="E84" s="177" t="n">
        <f aca="false">p1!L93+DX84</f>
        <v>0</v>
      </c>
      <c r="F84" s="178" t="n">
        <f aca="false">p1!E93+CN84</f>
        <v>0</v>
      </c>
      <c r="G84" s="178" t="n">
        <f aca="false">p1!I93+p1!K93+CY84</f>
        <v>-17.87</v>
      </c>
      <c r="H84" s="178" t="n">
        <f aca="false">p1!D93+DN84</f>
        <v>0</v>
      </c>
      <c r="I84" s="178" t="n">
        <f aca="false">p1!J93+p1!AH93+DD84</f>
        <v>8.65</v>
      </c>
      <c r="J84" s="178" t="n">
        <f aca="false">p1!N93+DG84</f>
        <v>0</v>
      </c>
      <c r="K84" s="178" t="n">
        <f aca="false">p1!M93+p1!H93+DS84</f>
        <v>0</v>
      </c>
      <c r="L84" s="180" t="n">
        <f aca="false">SUM(E84:K84)</f>
        <v>-9.22</v>
      </c>
      <c r="M84" s="32"/>
      <c r="N84" s="177" t="n">
        <f aca="false">p1!P93+EJ84</f>
        <v>0</v>
      </c>
      <c r="O84" s="178" t="n">
        <f aca="false">p1!O93+EE84</f>
        <v>0</v>
      </c>
      <c r="P84" s="178" t="n">
        <f aca="false">p1!Q93+EO84</f>
        <v>0</v>
      </c>
      <c r="Q84" s="178"/>
      <c r="R84" s="178"/>
      <c r="S84" s="178" t="n">
        <f aca="false">p1!Z93+EU84</f>
        <v>0</v>
      </c>
      <c r="T84" s="178" t="n">
        <f aca="false">p1!AC93+FA84</f>
        <v>0</v>
      </c>
      <c r="U84" s="178"/>
      <c r="V84" s="178" t="n">
        <f aca="false">p1!X93+FF84</f>
        <v>0</v>
      </c>
      <c r="W84" s="178"/>
      <c r="X84" s="178"/>
      <c r="Y84" s="178"/>
      <c r="Z84" s="178"/>
      <c r="AA84" s="178"/>
      <c r="AB84" s="178"/>
      <c r="AC84" s="178"/>
      <c r="AD84" s="179"/>
      <c r="AE84" s="210" t="n">
        <f aca="false">SUM(N84:AD84)</f>
        <v>0</v>
      </c>
      <c r="AF84" s="32"/>
      <c r="AG84" s="180"/>
      <c r="AH84" s="18"/>
      <c r="AI84" s="180" t="n">
        <f aca="false">p1!AB93+BQ84</f>
        <v>0</v>
      </c>
      <c r="AJ84" s="32"/>
      <c r="AK84" s="182" t="n">
        <v>38687</v>
      </c>
      <c r="AL84" s="143"/>
      <c r="AM84" s="167" t="n">
        <f aca="false">+B84+C84+D84</f>
        <v>0</v>
      </c>
      <c r="AN84" s="148"/>
      <c r="AO84" s="167" t="n">
        <f aca="false">E84+F84+O84</f>
        <v>0</v>
      </c>
      <c r="AP84" s="148"/>
      <c r="AQ84" s="184" t="n">
        <f aca="false">+G84+H84+N84</f>
        <v>-17.87</v>
      </c>
      <c r="AR84" s="148"/>
      <c r="AS84" s="185" t="n">
        <f aca="false">+I84+J84</f>
        <v>8.65</v>
      </c>
      <c r="AT84" s="148"/>
      <c r="AU84" s="167" t="n">
        <f aca="false">K84+P84</f>
        <v>0</v>
      </c>
      <c r="AV84" s="148"/>
      <c r="AW84" s="167" t="n">
        <f aca="false">AO84+AQ84+AS84+AU84</f>
        <v>-9.22</v>
      </c>
      <c r="AX84" s="148"/>
      <c r="AY84" s="0"/>
      <c r="AZ84" s="149"/>
      <c r="BA84" s="169" t="n">
        <f aca="false">Q84+R84+S84</f>
        <v>0</v>
      </c>
      <c r="BB84" s="151"/>
      <c r="BC84" s="169" t="n">
        <f aca="false">T84+U84</f>
        <v>0</v>
      </c>
      <c r="BD84" s="152"/>
      <c r="BE84" s="228" t="n">
        <f aca="false">SUM(V84:Y84)</f>
        <v>0</v>
      </c>
      <c r="BF84" s="151"/>
      <c r="BG84" s="169" t="n">
        <f aca="false">SUM(AB84:AD84)</f>
        <v>0</v>
      </c>
      <c r="BH84" s="170"/>
      <c r="BI84" s="154"/>
      <c r="BJ84" s="56"/>
      <c r="BK84" s="171" t="n">
        <f aca="false">+AE84+L84</f>
        <v>-9.22</v>
      </c>
      <c r="BL84" s="207"/>
      <c r="BM84" s="141"/>
      <c r="BN84" s="141"/>
      <c r="BO84" s="141"/>
      <c r="BP84" s="172" t="n">
        <f aca="false">$A84</f>
        <v>39052</v>
      </c>
      <c r="BQ84" s="173"/>
      <c r="BR84" s="173"/>
      <c r="BS84" s="173"/>
      <c r="BT84" s="173"/>
      <c r="BU84" s="173"/>
      <c r="BV84" s="173"/>
      <c r="BW84" s="173"/>
      <c r="BY84" s="81" t="n">
        <f aca="false">m1!BK86</f>
        <v>0.626331117675853</v>
      </c>
      <c r="BZ84" s="174" t="n">
        <f aca="false">CN84+CY84+EU84+FF84+FA84+DD84+DN84+DS84+FP84+FU84+EE84+EJ84+EO84+DX84</f>
        <v>0</v>
      </c>
      <c r="CA84" s="175"/>
      <c r="CB84" s="175" t="n">
        <f aca="false">IF(CB$2&lt;=$A84,IF(CB$3&gt;=$A84,(CB$4),0),0)*($A85-$A84)/10000*$BY84</f>
        <v>0</v>
      </c>
      <c r="CC84" s="91"/>
      <c r="CD84" s="91" t="n">
        <f aca="false">$A84</f>
        <v>39052</v>
      </c>
      <c r="CE84" s="175" t="n">
        <f aca="false">IF(CE$2&lt;=$A84,IF(CE$3&gt;=$A84,(CE$4),0),0)*($A85-$A84)/10000*$BY84</f>
        <v>0</v>
      </c>
      <c r="CF84" s="175" t="n">
        <f aca="false">IF(CF$2&lt;=$A84,IF(CF$3&gt;=$A84,(CF$4),0),0)*($A85-$A84)/10000*$BY84</f>
        <v>0</v>
      </c>
      <c r="CG84" s="175" t="n">
        <f aca="false">IF(CG$2&lt;=$A84,IF(CG$3&gt;=$A84,(CG$4),0),0)*($A85-$A84)/10000*$BY84</f>
        <v>0</v>
      </c>
      <c r="CH84" s="175" t="n">
        <f aca="false">IF(CH$2&lt;=$A84,IF(CH$3&gt;=$A84,(CH$4),0),0)*($A85-$A84)/10000*$BY84</f>
        <v>0</v>
      </c>
      <c r="CI84" s="175" t="n">
        <f aca="false">IF(CI$2&lt;=$A84,IF(CI$3&gt;=$A84,(CI$4),0),0)*($A85-$A84)/10000*$BY84</f>
        <v>0</v>
      </c>
      <c r="CJ84" s="175" t="n">
        <f aca="false">IF(CJ$2&lt;=$A84,IF(CJ$3&gt;=$A84,(CJ$4),0),0)*($A85-$A84)/10000*$BY84</f>
        <v>0</v>
      </c>
      <c r="CK84" s="175" t="n">
        <f aca="false">IF(CK$2&lt;=$A84,IF(CK$3&gt;=$A84,(CK$4),0),0)*($A85-$A84)/10000*$BY84</f>
        <v>0</v>
      </c>
      <c r="CL84" s="175" t="n">
        <f aca="false">IF(CL$2&lt;=$A84,IF(CL$3&gt;=$A84,(CL$4),0),0)*($A85-$A84)/10000*$BY84</f>
        <v>0</v>
      </c>
      <c r="CM84" s="175" t="n">
        <f aca="false">IF(CM$2&lt;=$A84,IF(CM$3&gt;=$A84,(CM$4),0),0)*($A85-$A84)/10000*$BY84</f>
        <v>0</v>
      </c>
      <c r="CN84" s="175" t="n">
        <f aca="false">SUM(CE84:CM84)</f>
        <v>0</v>
      </c>
      <c r="CO84" s="0"/>
      <c r="CP84" s="91" t="n">
        <f aca="false">$A84</f>
        <v>39052</v>
      </c>
      <c r="CQ84" s="175" t="n">
        <f aca="false">IF(CQ$2&lt;=$A84,IF(CQ$3&gt;=$A84,(CQ$4),0),0)*($A85-$A84)/10000*$BY84</f>
        <v>0</v>
      </c>
      <c r="CR84" s="175" t="n">
        <f aca="false">IF(CR$2&lt;=$A84,IF(CR$3&gt;=$A84,(CR$4),0),0)*($A85-$A84)/10000*$BY84</f>
        <v>0</v>
      </c>
      <c r="CS84" s="175" t="n">
        <f aca="false">IF(CS$2&lt;=$A84,IF(CS$3&gt;=$A84,(CS$4),0),0)*($A85-$A84)/10000*$BY84</f>
        <v>0</v>
      </c>
      <c r="CT84" s="175" t="n">
        <f aca="false">IF(CT$2&lt;=$A84,IF(CT$3&gt;=$A84,(CT$4),0),0)*($A85-$A84)/10000*$BY84</f>
        <v>0</v>
      </c>
      <c r="CU84" s="175" t="n">
        <f aca="false">IF(CU$2&lt;=$A84,IF(CU$3&gt;=$A84,(CU$4),0),0)*($A85-$A84)/10000*$BY84</f>
        <v>0</v>
      </c>
      <c r="CV84" s="175" t="n">
        <f aca="false">IF(CV$2&lt;=$A84,IF(CV$3&gt;=$A84,(CV$4),0),0)*($A85-$A84)/10000*$BY84</f>
        <v>0</v>
      </c>
      <c r="CW84" s="175" t="n">
        <f aca="false">IF(CW$2&lt;=$A84,IF(CW$3&gt;=$A84,(CW$4),0),0)*($A85-$A84)/10000*$BY84</f>
        <v>0</v>
      </c>
      <c r="CX84" s="175" t="n">
        <f aca="false">IF(CX$2&lt;=$A84,IF(CX$3&gt;=$A84,(CX$4),0),0)*($A85-$A84)/10000*$BY84</f>
        <v>0</v>
      </c>
      <c r="CY84" s="175" t="n">
        <f aca="false">SUM(CQ84:CX84)</f>
        <v>0</v>
      </c>
      <c r="DA84" s="91" t="n">
        <f aca="false">$A84</f>
        <v>39052</v>
      </c>
      <c r="DB84" s="175" t="n">
        <f aca="false">IF(DB$2&lt;=$A84,IF(DB$3&gt;=$A84,(DB$4),0),0)*($A85-$A84)/10000*$BY84</f>
        <v>0</v>
      </c>
      <c r="DC84" s="175" t="n">
        <f aca="false">IF(DC$2&lt;=$A84,IF(DC$3&gt;=$A84,(DC$4),0),0)*($A85-$A84)/10000*$BY84</f>
        <v>0</v>
      </c>
      <c r="DD84" s="175" t="n">
        <f aca="false">SUM(DB84:DC84)</f>
        <v>0</v>
      </c>
      <c r="DE84" s="0"/>
      <c r="DF84" s="91" t="n">
        <f aca="false">$A84</f>
        <v>39052</v>
      </c>
      <c r="DG84" s="175" t="n">
        <f aca="false">IF(DG$2&lt;=$A84,IF(DG$3&gt;=$A84,(DG$4),0),0)*($A85-$A84)/10000*$BY84</f>
        <v>0</v>
      </c>
      <c r="DH84" s="175" t="n">
        <f aca="false">IF(DH$2&lt;=$A84,IF(DH$3&gt;=$A84,(DH$4),0),0)*($A85-$A84)/10000*$BY84</f>
        <v>0</v>
      </c>
      <c r="DI84" s="175" t="n">
        <f aca="false">SUM(DG84:DH84)</f>
        <v>0</v>
      </c>
      <c r="DK84" s="91" t="n">
        <f aca="false">$A84</f>
        <v>39052</v>
      </c>
      <c r="DL84" s="175" t="n">
        <f aca="false">IF(DL$2&lt;=$A84,IF(DL$3&gt;=$A84,(DL$4),0),0)*($A85-$A84)/10000*$BY84</f>
        <v>0</v>
      </c>
      <c r="DM84" s="175" t="n">
        <f aca="false">IF(DM$2&lt;=$A84,IF(DM$3&gt;=$A84,(DM$4),0),0)*($A85-$A84)/10000*$BY84</f>
        <v>0</v>
      </c>
      <c r="DN84" s="175" t="n">
        <f aca="false">SUM(DL84:DM84)</f>
        <v>0</v>
      </c>
      <c r="DO84" s="0"/>
      <c r="DP84" s="91" t="n">
        <f aca="false">$A84</f>
        <v>39052</v>
      </c>
      <c r="DQ84" s="175" t="n">
        <f aca="false">IF(DQ$2&lt;=$A84,IF(DQ$3&gt;=$A84,(DQ$4),0),0)*($A85-$A84)/10000*$BY84</f>
        <v>0</v>
      </c>
      <c r="DR84" s="175" t="n">
        <f aca="false">IF(DR$2&lt;=$A84,IF(DR$3&gt;=$A84,(DR$4),0),0)*($A85-$A84)/10000*$BY84</f>
        <v>0</v>
      </c>
      <c r="DS84" s="175" t="n">
        <f aca="false">SUM(DQ84:DR84)</f>
        <v>0</v>
      </c>
      <c r="DT84" s="175"/>
      <c r="DU84" s="91" t="n">
        <f aca="false">$A84</f>
        <v>39052</v>
      </c>
      <c r="DV84" s="175" t="n">
        <f aca="false">IF(DV$2&lt;=$A84,IF(DV$3&gt;=$A84,(DV$4),0),0)*($A85-$A84)/10000*$BY84</f>
        <v>0</v>
      </c>
      <c r="DW84" s="175" t="n">
        <f aca="false">IF(DW$2&lt;=$A84,IF(DW$3&gt;=$A84,(DW$4),0),0)*($A85-$A84)/10000*$BY84</f>
        <v>0</v>
      </c>
      <c r="DX84" s="175" t="n">
        <f aca="false">SUM(DV84:DW84)</f>
        <v>0</v>
      </c>
      <c r="DY84" s="175"/>
      <c r="DZ84" s="91" t="n">
        <f aca="false">$A84</f>
        <v>39052</v>
      </c>
      <c r="EA84" s="175" t="n">
        <f aca="false">IF(EA$2&lt;=$A84,IF(EA$3&gt;=$A84,(EA$4),0),0)*($A85-$A84)/10000*$BY84</f>
        <v>0</v>
      </c>
      <c r="EB84" s="175" t="n">
        <f aca="false">IF(EB$2&lt;=$A84,IF(EB$3&gt;=$A84,(EB$4),0),0)*($A85-$A84)/10000*$BY84</f>
        <v>0</v>
      </c>
      <c r="EC84" s="175" t="n">
        <f aca="false">IF(EC$2&lt;=$A84,IF(EC$3&gt;=$A84,(EC$4),0),0)*($A85-$A84)/10000*$BY84</f>
        <v>0</v>
      </c>
      <c r="ED84" s="175" t="n">
        <f aca="false">IF(ED$2&lt;=$A84,IF(ED$3&gt;=$A84,(ED$4),0),0)*($A85-$A84)/10000*$BY84</f>
        <v>0</v>
      </c>
      <c r="EE84" s="175" t="n">
        <f aca="false">SUM(EA84:ED84)</f>
        <v>0</v>
      </c>
      <c r="EF84" s="0"/>
      <c r="EG84" s="91" t="n">
        <f aca="false">$A84</f>
        <v>39052</v>
      </c>
      <c r="EH84" s="175" t="n">
        <f aca="false">IF(EH$2&lt;=$A84,IF(EH$3&gt;=$A84,(EH$4),0),0)*($A85-$A84)/10000*$BY84</f>
        <v>0</v>
      </c>
      <c r="EI84" s="175" t="n">
        <f aca="false">IF(EI$2&lt;=$A84,IF(EI$3&gt;=$A84,(EI$4),0),0)*($A85-$A84)/10000*$BY84</f>
        <v>0</v>
      </c>
      <c r="EJ84" s="175" t="n">
        <f aca="false">SUM(EH84:EI84)</f>
        <v>0</v>
      </c>
      <c r="EK84" s="0"/>
      <c r="EL84" s="91" t="n">
        <f aca="false">$A84</f>
        <v>39052</v>
      </c>
      <c r="EM84" s="175" t="n">
        <f aca="false">IF(EM$2&lt;=$A84,IF(EM$3&gt;=$A84,(EM$4),0),0)*($A85-$A84)/10000*$BY84</f>
        <v>0</v>
      </c>
      <c r="EN84" s="175" t="n">
        <f aca="false">IF(EN$2&lt;=$A84,IF(EN$3&gt;=$A84,(EN$4),0),0)*($A85-$A84)/10000*$BY84</f>
        <v>0</v>
      </c>
      <c r="EO84" s="175" t="n">
        <f aca="false">SUM(EM84:EN84)</f>
        <v>0</v>
      </c>
      <c r="EP84" s="175"/>
      <c r="EQ84" s="91" t="n">
        <f aca="false">$A84</f>
        <v>39052</v>
      </c>
      <c r="ER84" s="175" t="n">
        <f aca="false">IF(ER$2&lt;=$A84,IF(ER$3&gt;=$A84,(ER$4),0),0)*($A85-$A84)/10000*$BY84</f>
        <v>0</v>
      </c>
      <c r="ES84" s="175" t="n">
        <f aca="false">IF(ES$2&lt;=$A84,IF(ES$3&gt;=$A84,(ES$4),0),0)*($A85-$A84)/10000*$BY84</f>
        <v>0</v>
      </c>
      <c r="ET84" s="175" t="n">
        <f aca="false">IF(ET$2&lt;=$A84,IF(ET$3&gt;=$A84,(ET$4),0),0)*($A85-$A84)/10000*$BY84</f>
        <v>0</v>
      </c>
      <c r="EU84" s="175" t="n">
        <f aca="false">SUM(ER84:ET84)</f>
        <v>0</v>
      </c>
      <c r="EV84" s="0"/>
      <c r="EW84" s="91" t="n">
        <f aca="false">$A84</f>
        <v>39052</v>
      </c>
      <c r="EX84" s="175" t="n">
        <f aca="false">IF(EX$2&lt;=$A84,IF(EX$3&gt;=$A84,(EX$4),0),0)*($A85-$A84)/10000*$BY84</f>
        <v>0</v>
      </c>
      <c r="EY84" s="175" t="n">
        <f aca="false">IF(EY$2&lt;=$A84,IF(EY$3&gt;=$A84,(EY$4),0),0)*($A85-$A84)/10000*$BY84</f>
        <v>0</v>
      </c>
      <c r="EZ84" s="175" t="n">
        <f aca="false">IF(EZ$2&lt;=$A84,IF(EZ$3&gt;=$A84,(EZ$4),0),0)*($A85-$A84)/10000*$BY84</f>
        <v>0</v>
      </c>
      <c r="FA84" s="175" t="n">
        <f aca="false">SUM(EX84:EZ84)</f>
        <v>0</v>
      </c>
      <c r="FB84" s="0"/>
      <c r="FC84" s="91" t="n">
        <f aca="false">$A84</f>
        <v>39052</v>
      </c>
      <c r="FD84" s="175" t="n">
        <f aca="false">IF(FD$2&lt;=$A84,IF(FD$3&gt;=$A84,(FD$4),0),0)*($A85-$A84)/10000*$BY84</f>
        <v>0</v>
      </c>
      <c r="FE84" s="175" t="n">
        <f aca="false">IF(FE$2&lt;=$A84,IF(FE$3&gt;=$A84,(FE$4),0),0)*($A85-$A84)/10000*$BY84</f>
        <v>0</v>
      </c>
      <c r="FF84" s="175" t="n">
        <f aca="false">SUM(FD84:FE84)</f>
        <v>0</v>
      </c>
      <c r="FH84" s="91" t="n">
        <f aca="false">$A84</f>
        <v>39052</v>
      </c>
      <c r="FI84" s="175" t="n">
        <f aca="false">IF(FI$2&lt;=$A84,IF(FI$3&gt;=$A84,(FI$4),0),0)*($A85-$A84)/10000*$BY84</f>
        <v>0</v>
      </c>
      <c r="FJ84" s="175" t="n">
        <f aca="false">IF(FJ$2&lt;=$A84,IF(FJ$3&gt;=$A84,(FJ$4),0),0)*($A85-$A84)/10000*$BY84</f>
        <v>0</v>
      </c>
      <c r="FK84" s="175" t="n">
        <f aca="false">SUM(FI84:FJ84)</f>
        <v>0</v>
      </c>
      <c r="FL84" s="0"/>
      <c r="FM84" s="91" t="n">
        <f aca="false">$A84</f>
        <v>39052</v>
      </c>
      <c r="FN84" s="175" t="n">
        <f aca="false">IF(FN$2&lt;=$A84,IF(FN$3&gt;=$A84,(FN$4),0),0)*($A85-$A84)/10000*$BY84</f>
        <v>0</v>
      </c>
      <c r="FO84" s="175" t="n">
        <f aca="false">IF(FO$2&lt;=$A84,IF(FO$3&gt;=$A84,(FO$4),0),0)*($A85-$A84)/10000*$BY84</f>
        <v>0</v>
      </c>
      <c r="FP84" s="175" t="n">
        <f aca="false">SUM(FN84:FO84)</f>
        <v>0</v>
      </c>
      <c r="FQ84" s="0"/>
      <c r="FR84" s="91" t="n">
        <f aca="false">$A84</f>
        <v>39052</v>
      </c>
      <c r="FS84" s="175" t="n">
        <f aca="false">IF(FS$2&lt;=$A84,IF(FS$3&gt;=$A84,(FS$4),0),0)*($A85-$A84)/10000*$BY84</f>
        <v>0</v>
      </c>
      <c r="FT84" s="175" t="n">
        <f aca="false">IF(FT$2&lt;=$A84,IF(FT$3&gt;=$A84,(FT$4),0),0)*($A85-$A84)/10000*$BY84</f>
        <v>0</v>
      </c>
      <c r="FU84" s="175" t="n">
        <f aca="false">SUM(FS84:FT84)</f>
        <v>0</v>
      </c>
      <c r="FV84" s="0"/>
      <c r="FW84" s="91" t="n">
        <f aca="false">$A84</f>
        <v>39052</v>
      </c>
      <c r="FX84" s="175" t="n">
        <f aca="false">IF(FX$2&lt;=$A84,IF(FX$3&gt;=$A84,(FX$4),0),0)*($A85-$A84)/10000*$BY84</f>
        <v>0</v>
      </c>
      <c r="FY84" s="175" t="n">
        <f aca="false">IF(FY$2&lt;=$A84,IF(FY$3&gt;=$A84,(FY$4),0),0)*($A85-$A84)/10000*$BY84</f>
        <v>0</v>
      </c>
      <c r="FZ84" s="175" t="n">
        <f aca="false">SUM(FX84:FY84)</f>
        <v>0</v>
      </c>
      <c r="GB84" s="91" t="n">
        <f aca="false">$A84</f>
        <v>39052</v>
      </c>
      <c r="GC84" s="175" t="n">
        <f aca="false">IF(GC$2&lt;=$A84,IF(GC$3&gt;=$A84,(GC$4),0),0)*($A85-$A84)/10000*$BY84</f>
        <v>0</v>
      </c>
      <c r="GD84" s="175" t="n">
        <f aca="false">IF(GD$2&lt;=$A84,IF(GD$3&gt;=$A84,(GD$4),0),0)*($A85-$A84)/10000*$BY84</f>
        <v>0</v>
      </c>
      <c r="GE84" s="175" t="n">
        <f aca="false">SUM(GC84:GD84)</f>
        <v>0</v>
      </c>
      <c r="GG84" s="208"/>
      <c r="GH84" s="209"/>
      <c r="GI84" s="210"/>
      <c r="GK84" s="0"/>
    </row>
    <row r="85" customFormat="false" ht="12.75" hidden="false" customHeight="false" outlineLevel="0" collapsed="false">
      <c r="A85" s="176" t="n">
        <v>39083</v>
      </c>
      <c r="B85" s="177" t="n">
        <f aca="false">p1!F94</f>
        <v>0</v>
      </c>
      <c r="C85" s="178" t="n">
        <f aca="false">+p1!C94</f>
        <v>0</v>
      </c>
      <c r="D85" s="179" t="n">
        <f aca="false">+p1!G94</f>
        <v>0</v>
      </c>
      <c r="E85" s="177" t="n">
        <f aca="false">p1!L94+DX85</f>
        <v>0</v>
      </c>
      <c r="F85" s="178" t="n">
        <f aca="false">p1!E94+CN85</f>
        <v>0</v>
      </c>
      <c r="G85" s="178" t="n">
        <f aca="false">p1!I94+p1!K94+CY85</f>
        <v>-17.76</v>
      </c>
      <c r="H85" s="178" t="n">
        <f aca="false">p1!D94+DN85</f>
        <v>0</v>
      </c>
      <c r="I85" s="178" t="n">
        <f aca="false">p1!J94+p1!AH94+DD85</f>
        <v>8.6</v>
      </c>
      <c r="J85" s="178" t="n">
        <f aca="false">p1!N94+DG85</f>
        <v>0</v>
      </c>
      <c r="K85" s="178" t="n">
        <f aca="false">p1!M94+p1!H94+DS85</f>
        <v>0</v>
      </c>
      <c r="L85" s="180" t="n">
        <f aca="false">SUM(E85:K85)</f>
        <v>-9.16</v>
      </c>
      <c r="M85" s="32"/>
      <c r="N85" s="177" t="n">
        <f aca="false">p1!P94+EJ85</f>
        <v>0</v>
      </c>
      <c r="O85" s="178" t="n">
        <f aca="false">p1!O94+EE85</f>
        <v>0</v>
      </c>
      <c r="P85" s="178" t="n">
        <f aca="false">p1!Q94+EO85</f>
        <v>0</v>
      </c>
      <c r="Q85" s="178"/>
      <c r="R85" s="178"/>
      <c r="S85" s="178" t="n">
        <f aca="false">p1!Z94+EU85</f>
        <v>0</v>
      </c>
      <c r="T85" s="178" t="n">
        <f aca="false">p1!AC94+FA85</f>
        <v>0</v>
      </c>
      <c r="U85" s="178"/>
      <c r="V85" s="178" t="n">
        <f aca="false">p1!X94+FF85</f>
        <v>0</v>
      </c>
      <c r="W85" s="178"/>
      <c r="X85" s="178"/>
      <c r="Y85" s="178"/>
      <c r="Z85" s="178"/>
      <c r="AA85" s="178"/>
      <c r="AB85" s="178"/>
      <c r="AC85" s="178"/>
      <c r="AD85" s="179"/>
      <c r="AE85" s="210" t="n">
        <f aca="false">SUM(N85:AD85)</f>
        <v>0</v>
      </c>
      <c r="AF85" s="32"/>
      <c r="AG85" s="180"/>
      <c r="AH85" s="18"/>
      <c r="AI85" s="180" t="n">
        <f aca="false">p1!AB94+BQ85</f>
        <v>0</v>
      </c>
      <c r="AJ85" s="32"/>
      <c r="AK85" s="182" t="n">
        <v>38718</v>
      </c>
      <c r="AL85" s="143"/>
      <c r="AM85" s="167" t="n">
        <f aca="false">+B85+C85+D85</f>
        <v>0</v>
      </c>
      <c r="AN85" s="211" t="n">
        <f aca="false">SUM(AM83:AM87)</f>
        <v>0</v>
      </c>
      <c r="AO85" s="167" t="n">
        <f aca="false">E85+F85+O85</f>
        <v>0</v>
      </c>
      <c r="AP85" s="211" t="n">
        <f aca="false">SUM(AO83:AO87)</f>
        <v>0</v>
      </c>
      <c r="AQ85" s="184" t="n">
        <f aca="false">+G85+H85+N85</f>
        <v>-17.76</v>
      </c>
      <c r="AR85" s="211" t="n">
        <f aca="false">SUM(AQ83:AQ87)</f>
        <v>-86.52</v>
      </c>
      <c r="AS85" s="185" t="n">
        <f aca="false">+I85+J85</f>
        <v>8.6</v>
      </c>
      <c r="AT85" s="211" t="n">
        <f aca="false">SUM(AS83:AS87)</f>
        <v>41.9</v>
      </c>
      <c r="AU85" s="167" t="n">
        <f aca="false">K85+P85</f>
        <v>0</v>
      </c>
      <c r="AV85" s="211" t="n">
        <f aca="false">SUM(AU83:AU87)</f>
        <v>0</v>
      </c>
      <c r="AW85" s="167" t="n">
        <f aca="false">AO85+AQ85+AS85+AU85</f>
        <v>-9.16</v>
      </c>
      <c r="AX85" s="211" t="n">
        <f aca="false">SUM(AW83:AW87)</f>
        <v>-44.62</v>
      </c>
      <c r="AY85" s="0"/>
      <c r="AZ85" s="149"/>
      <c r="BA85" s="169" t="n">
        <f aca="false">Q85+R85+S85</f>
        <v>0</v>
      </c>
      <c r="BB85" s="151"/>
      <c r="BC85" s="169" t="n">
        <f aca="false">T85+U85</f>
        <v>0</v>
      </c>
      <c r="BD85" s="229"/>
      <c r="BE85" s="228" t="n">
        <f aca="false">SUM(V85:Y85)</f>
        <v>0</v>
      </c>
      <c r="BF85" s="187"/>
      <c r="BG85" s="169" t="n">
        <f aca="false">SUM(AB85:AD85)</f>
        <v>0</v>
      </c>
      <c r="BH85" s="188"/>
      <c r="BI85" s="213"/>
      <c r="BJ85" s="214"/>
      <c r="BK85" s="171" t="n">
        <f aca="false">+AE85+L85</f>
        <v>-9.16</v>
      </c>
      <c r="BL85" s="215" t="n">
        <f aca="false">SUM(BK83:BK87)</f>
        <v>-44.62</v>
      </c>
      <c r="BM85" s="141" t="n">
        <f aca="false">+AT85+AV85</f>
        <v>41.9</v>
      </c>
      <c r="BN85" s="141"/>
      <c r="BO85" s="141"/>
      <c r="BP85" s="172" t="n">
        <f aca="false">$A85</f>
        <v>39083</v>
      </c>
      <c r="BQ85" s="173"/>
      <c r="BR85" s="173"/>
      <c r="BS85" s="173"/>
      <c r="BT85" s="173"/>
      <c r="BU85" s="173"/>
      <c r="BV85" s="173"/>
      <c r="BW85" s="173"/>
      <c r="BY85" s="81" t="n">
        <f aca="false">m1!BK87</f>
        <v>0.622492254939144</v>
      </c>
      <c r="BZ85" s="174" t="n">
        <f aca="false">CN85+CY85+EU85+FF85+FA85+DD85+DN85+DS85+FP85+FU85+EE85+EJ85+EO85+DX85</f>
        <v>0</v>
      </c>
      <c r="CA85" s="175"/>
      <c r="CB85" s="175" t="n">
        <f aca="false">IF(CB$2&lt;=$A85,IF(CB$3&gt;=$A85,(CB$4),0),0)*($A86-$A85)/10000*$BY85</f>
        <v>0</v>
      </c>
      <c r="CC85" s="91"/>
      <c r="CD85" s="91" t="n">
        <f aca="false">$A85</f>
        <v>39083</v>
      </c>
      <c r="CE85" s="175" t="n">
        <f aca="false">IF(CE$2&lt;=$A85,IF(CE$3&gt;=$A85,(CE$4),0),0)*($A86-$A85)/10000*$BY85</f>
        <v>0</v>
      </c>
      <c r="CF85" s="175" t="n">
        <f aca="false">IF(CF$2&lt;=$A85,IF(CF$3&gt;=$A85,(CF$4),0),0)*($A86-$A85)/10000*$BY85</f>
        <v>0</v>
      </c>
      <c r="CG85" s="175" t="n">
        <f aca="false">IF(CG$2&lt;=$A85,IF(CG$3&gt;=$A85,(CG$4),0),0)*($A86-$A85)/10000*$BY85</f>
        <v>0</v>
      </c>
      <c r="CH85" s="175" t="n">
        <f aca="false">IF(CH$2&lt;=$A85,IF(CH$3&gt;=$A85,(CH$4),0),0)*($A86-$A85)/10000*$BY85</f>
        <v>0</v>
      </c>
      <c r="CI85" s="175" t="n">
        <f aca="false">IF(CI$2&lt;=$A85,IF(CI$3&gt;=$A85,(CI$4),0),0)*($A86-$A85)/10000*$BY85</f>
        <v>0</v>
      </c>
      <c r="CJ85" s="175" t="n">
        <f aca="false">IF(CJ$2&lt;=$A85,IF(CJ$3&gt;=$A85,(CJ$4),0),0)*($A86-$A85)/10000*$BY85</f>
        <v>0</v>
      </c>
      <c r="CK85" s="175" t="n">
        <f aca="false">IF(CK$2&lt;=$A85,IF(CK$3&gt;=$A85,(CK$4),0),0)*($A86-$A85)/10000*$BY85</f>
        <v>0</v>
      </c>
      <c r="CL85" s="175" t="n">
        <f aca="false">IF(CL$2&lt;=$A85,IF(CL$3&gt;=$A85,(CL$4),0),0)*($A86-$A85)/10000*$BY85</f>
        <v>0</v>
      </c>
      <c r="CM85" s="175" t="n">
        <f aca="false">IF(CM$2&lt;=$A85,IF(CM$3&gt;=$A85,(CM$4),0),0)*($A86-$A85)/10000*$BY85</f>
        <v>0</v>
      </c>
      <c r="CN85" s="175" t="n">
        <f aca="false">SUM(CE85:CM85)</f>
        <v>0</v>
      </c>
      <c r="CO85" s="0"/>
      <c r="CP85" s="91" t="n">
        <f aca="false">$A85</f>
        <v>39083</v>
      </c>
      <c r="CQ85" s="175" t="n">
        <f aca="false">IF(CQ$2&lt;=$A85,IF(CQ$3&gt;=$A85,(CQ$4),0),0)*($A86-$A85)/10000*$BY85</f>
        <v>0</v>
      </c>
      <c r="CR85" s="175" t="n">
        <f aca="false">IF(CR$2&lt;=$A85,IF(CR$3&gt;=$A85,(CR$4),0),0)*($A86-$A85)/10000*$BY85</f>
        <v>0</v>
      </c>
      <c r="CS85" s="175" t="n">
        <f aca="false">IF(CS$2&lt;=$A85,IF(CS$3&gt;=$A85,(CS$4),0),0)*($A86-$A85)/10000*$BY85</f>
        <v>0</v>
      </c>
      <c r="CT85" s="175" t="n">
        <f aca="false">IF(CT$2&lt;=$A85,IF(CT$3&gt;=$A85,(CT$4),0),0)*($A86-$A85)/10000*$BY85</f>
        <v>0</v>
      </c>
      <c r="CU85" s="175" t="n">
        <f aca="false">IF(CU$2&lt;=$A85,IF(CU$3&gt;=$A85,(CU$4),0),0)*($A86-$A85)/10000*$BY85</f>
        <v>0</v>
      </c>
      <c r="CV85" s="175" t="n">
        <f aca="false">IF(CV$2&lt;=$A85,IF(CV$3&gt;=$A85,(CV$4),0),0)*($A86-$A85)/10000*$BY85</f>
        <v>0</v>
      </c>
      <c r="CW85" s="175" t="n">
        <f aca="false">IF(CW$2&lt;=$A85,IF(CW$3&gt;=$A85,(CW$4),0),0)*($A86-$A85)/10000*$BY85</f>
        <v>0</v>
      </c>
      <c r="CX85" s="175" t="n">
        <f aca="false">IF(CX$2&lt;=$A85,IF(CX$3&gt;=$A85,(CX$4),0),0)*($A86-$A85)/10000*$BY85</f>
        <v>0</v>
      </c>
      <c r="CY85" s="175" t="n">
        <f aca="false">SUM(CQ85:CX85)</f>
        <v>0</v>
      </c>
      <c r="DA85" s="91" t="n">
        <f aca="false">$A85</f>
        <v>39083</v>
      </c>
      <c r="DB85" s="175" t="n">
        <f aca="false">IF(DB$2&lt;=$A85,IF(DB$3&gt;=$A85,(DB$4),0),0)*($A86-$A85)/10000*$BY85</f>
        <v>0</v>
      </c>
      <c r="DC85" s="175" t="n">
        <f aca="false">IF(DC$2&lt;=$A85,IF(DC$3&gt;=$A85,(DC$4),0),0)*($A86-$A85)/10000*$BY85</f>
        <v>0</v>
      </c>
      <c r="DD85" s="175" t="n">
        <f aca="false">SUM(DB85:DC85)</f>
        <v>0</v>
      </c>
      <c r="DE85" s="0"/>
      <c r="DF85" s="91" t="n">
        <f aca="false">$A85</f>
        <v>39083</v>
      </c>
      <c r="DG85" s="175" t="n">
        <f aca="false">IF(DG$2&lt;=$A85,IF(DG$3&gt;=$A85,(DG$4),0),0)*($A86-$A85)/10000*$BY85</f>
        <v>0</v>
      </c>
      <c r="DH85" s="175" t="n">
        <f aca="false">IF(DH$2&lt;=$A85,IF(DH$3&gt;=$A85,(DH$4),0),0)*($A86-$A85)/10000*$BY85</f>
        <v>0</v>
      </c>
      <c r="DI85" s="175" t="n">
        <f aca="false">SUM(DG85:DH85)</f>
        <v>0</v>
      </c>
      <c r="DK85" s="91" t="n">
        <f aca="false">$A85</f>
        <v>39083</v>
      </c>
      <c r="DL85" s="175" t="n">
        <f aca="false">IF(DL$2&lt;=$A85,IF(DL$3&gt;=$A85,(DL$4),0),0)*($A86-$A85)/10000*$BY85</f>
        <v>0</v>
      </c>
      <c r="DM85" s="175" t="n">
        <f aca="false">IF(DM$2&lt;=$A85,IF(DM$3&gt;=$A85,(DM$4),0),0)*($A86-$A85)/10000*$BY85</f>
        <v>0</v>
      </c>
      <c r="DN85" s="175" t="n">
        <f aca="false">SUM(DL85:DM85)</f>
        <v>0</v>
      </c>
      <c r="DO85" s="0"/>
      <c r="DP85" s="91" t="n">
        <f aca="false">$A85</f>
        <v>39083</v>
      </c>
      <c r="DQ85" s="175" t="n">
        <f aca="false">IF(DQ$2&lt;=$A85,IF(DQ$3&gt;=$A85,(DQ$4),0),0)*($A86-$A85)/10000*$BY85</f>
        <v>0</v>
      </c>
      <c r="DR85" s="175" t="n">
        <f aca="false">IF(DR$2&lt;=$A85,IF(DR$3&gt;=$A85,(DR$4),0),0)*($A86-$A85)/10000*$BY85</f>
        <v>0</v>
      </c>
      <c r="DS85" s="175" t="n">
        <f aca="false">SUM(DQ85:DR85)</f>
        <v>0</v>
      </c>
      <c r="DT85" s="175"/>
      <c r="DU85" s="91" t="n">
        <f aca="false">$A85</f>
        <v>39083</v>
      </c>
      <c r="DV85" s="175" t="n">
        <f aca="false">IF(DV$2&lt;=$A85,IF(DV$3&gt;=$A85,(DV$4),0),0)*($A86-$A85)/10000*$BY85</f>
        <v>0</v>
      </c>
      <c r="DW85" s="175" t="n">
        <f aca="false">IF(DW$2&lt;=$A85,IF(DW$3&gt;=$A85,(DW$4),0),0)*($A86-$A85)/10000*$BY85</f>
        <v>0</v>
      </c>
      <c r="DX85" s="175" t="n">
        <f aca="false">SUM(DV85:DW85)</f>
        <v>0</v>
      </c>
      <c r="DY85" s="175"/>
      <c r="DZ85" s="91" t="n">
        <f aca="false">$A85</f>
        <v>39083</v>
      </c>
      <c r="EA85" s="175" t="n">
        <f aca="false">IF(EA$2&lt;=$A85,IF(EA$3&gt;=$A85,(EA$4),0),0)*($A86-$A85)/10000*$BY85</f>
        <v>0</v>
      </c>
      <c r="EB85" s="175" t="n">
        <f aca="false">IF(EB$2&lt;=$A85,IF(EB$3&gt;=$A85,(EB$4),0),0)*($A86-$A85)/10000*$BY85</f>
        <v>0</v>
      </c>
      <c r="EC85" s="175" t="n">
        <f aca="false">IF(EC$2&lt;=$A85,IF(EC$3&gt;=$A85,(EC$4),0),0)*($A86-$A85)/10000*$BY85</f>
        <v>0</v>
      </c>
      <c r="ED85" s="175" t="n">
        <f aca="false">IF(ED$2&lt;=$A85,IF(ED$3&gt;=$A85,(ED$4),0),0)*($A86-$A85)/10000*$BY85</f>
        <v>0</v>
      </c>
      <c r="EE85" s="175" t="n">
        <f aca="false">SUM(EA85:ED85)</f>
        <v>0</v>
      </c>
      <c r="EF85" s="0"/>
      <c r="EG85" s="91" t="n">
        <f aca="false">$A85</f>
        <v>39083</v>
      </c>
      <c r="EH85" s="175" t="n">
        <f aca="false">IF(EH$2&lt;=$A85,IF(EH$3&gt;=$A85,(EH$4),0),0)*($A86-$A85)/10000*$BY85</f>
        <v>0</v>
      </c>
      <c r="EI85" s="175" t="n">
        <f aca="false">IF(EI$2&lt;=$A85,IF(EI$3&gt;=$A85,(EI$4),0),0)*($A86-$A85)/10000*$BY85</f>
        <v>0</v>
      </c>
      <c r="EJ85" s="175" t="n">
        <f aca="false">SUM(EH85:EI85)</f>
        <v>0</v>
      </c>
      <c r="EK85" s="0"/>
      <c r="EL85" s="91" t="n">
        <f aca="false">$A85</f>
        <v>39083</v>
      </c>
      <c r="EM85" s="175" t="n">
        <f aca="false">IF(EM$2&lt;=$A85,IF(EM$3&gt;=$A85,(EM$4),0),0)*($A86-$A85)/10000*$BY85</f>
        <v>0</v>
      </c>
      <c r="EN85" s="175" t="n">
        <f aca="false">IF(EN$2&lt;=$A85,IF(EN$3&gt;=$A85,(EN$4),0),0)*($A86-$A85)/10000*$BY85</f>
        <v>0</v>
      </c>
      <c r="EO85" s="175" t="n">
        <f aca="false">SUM(EM85:EN85)</f>
        <v>0</v>
      </c>
      <c r="EP85" s="175"/>
      <c r="EQ85" s="91" t="n">
        <f aca="false">$A85</f>
        <v>39083</v>
      </c>
      <c r="ER85" s="175" t="n">
        <f aca="false">IF(ER$2&lt;=$A85,IF(ER$3&gt;=$A85,(ER$4),0),0)*($A86-$A85)/10000*$BY85</f>
        <v>0</v>
      </c>
      <c r="ES85" s="175" t="n">
        <f aca="false">IF(ES$2&lt;=$A85,IF(ES$3&gt;=$A85,(ES$4),0),0)*($A86-$A85)/10000*$BY85</f>
        <v>0</v>
      </c>
      <c r="ET85" s="175" t="n">
        <f aca="false">IF(ET$2&lt;=$A85,IF(ET$3&gt;=$A85,(ET$4),0),0)*($A86-$A85)/10000*$BY85</f>
        <v>0</v>
      </c>
      <c r="EU85" s="175" t="n">
        <f aca="false">SUM(ER85:ET85)</f>
        <v>0</v>
      </c>
      <c r="EV85" s="0"/>
      <c r="EW85" s="91" t="n">
        <f aca="false">$A85</f>
        <v>39083</v>
      </c>
      <c r="EX85" s="175" t="n">
        <f aca="false">IF(EX$2&lt;=$A85,IF(EX$3&gt;=$A85,(EX$4),0),0)*($A86-$A85)/10000*$BY85</f>
        <v>0</v>
      </c>
      <c r="EY85" s="175" t="n">
        <f aca="false">IF(EY$2&lt;=$A85,IF(EY$3&gt;=$A85,(EY$4),0),0)*($A86-$A85)/10000*$BY85</f>
        <v>0</v>
      </c>
      <c r="EZ85" s="175" t="n">
        <f aca="false">IF(EZ$2&lt;=$A85,IF(EZ$3&gt;=$A85,(EZ$4),0),0)*($A86-$A85)/10000*$BY85</f>
        <v>0</v>
      </c>
      <c r="FA85" s="175" t="n">
        <f aca="false">SUM(EX85:EZ85)</f>
        <v>0</v>
      </c>
      <c r="FB85" s="0"/>
      <c r="FC85" s="91" t="n">
        <f aca="false">$A85</f>
        <v>39083</v>
      </c>
      <c r="FD85" s="175" t="n">
        <f aca="false">IF(FD$2&lt;=$A85,IF(FD$3&gt;=$A85,(FD$4),0),0)*($A86-$A85)/10000*$BY85</f>
        <v>0</v>
      </c>
      <c r="FE85" s="175" t="n">
        <f aca="false">IF(FE$2&lt;=$A85,IF(FE$3&gt;=$A85,(FE$4),0),0)*($A86-$A85)/10000*$BY85</f>
        <v>0</v>
      </c>
      <c r="FF85" s="175" t="n">
        <f aca="false">SUM(FD85:FE85)</f>
        <v>0</v>
      </c>
      <c r="FH85" s="91" t="n">
        <f aca="false">$A85</f>
        <v>39083</v>
      </c>
      <c r="FI85" s="175" t="n">
        <f aca="false">IF(FI$2&lt;=$A85,IF(FI$3&gt;=$A85,(FI$4),0),0)*($A86-$A85)/10000*$BY85</f>
        <v>0</v>
      </c>
      <c r="FJ85" s="175" t="n">
        <f aca="false">IF(FJ$2&lt;=$A85,IF(FJ$3&gt;=$A85,(FJ$4),0),0)*($A86-$A85)/10000*$BY85</f>
        <v>0</v>
      </c>
      <c r="FK85" s="175" t="n">
        <f aca="false">SUM(FI85:FJ85)</f>
        <v>0</v>
      </c>
      <c r="FL85" s="0"/>
      <c r="FM85" s="91" t="n">
        <f aca="false">$A85</f>
        <v>39083</v>
      </c>
      <c r="FN85" s="175" t="n">
        <f aca="false">IF(FN$2&lt;=$A85,IF(FN$3&gt;=$A85,(FN$4),0),0)*($A86-$A85)/10000*$BY85</f>
        <v>0</v>
      </c>
      <c r="FO85" s="175" t="n">
        <f aca="false">IF(FO$2&lt;=$A85,IF(FO$3&gt;=$A85,(FO$4),0),0)*($A86-$A85)/10000*$BY85</f>
        <v>0</v>
      </c>
      <c r="FP85" s="175" t="n">
        <f aca="false">SUM(FN85:FO85)</f>
        <v>0</v>
      </c>
      <c r="FQ85" s="0"/>
      <c r="FR85" s="91" t="n">
        <f aca="false">$A85</f>
        <v>39083</v>
      </c>
      <c r="FS85" s="175" t="n">
        <f aca="false">IF(FS$2&lt;=$A85,IF(FS$3&gt;=$A85,(FS$4),0),0)*($A86-$A85)/10000*$BY85</f>
        <v>0</v>
      </c>
      <c r="FT85" s="175" t="n">
        <f aca="false">IF(FT$2&lt;=$A85,IF(FT$3&gt;=$A85,(FT$4),0),0)*($A86-$A85)/10000*$BY85</f>
        <v>0</v>
      </c>
      <c r="FU85" s="175" t="n">
        <f aca="false">SUM(FS85:FT85)</f>
        <v>0</v>
      </c>
      <c r="FV85" s="0"/>
      <c r="FW85" s="91" t="n">
        <f aca="false">$A85</f>
        <v>39083</v>
      </c>
      <c r="FX85" s="175" t="n">
        <f aca="false">IF(FX$2&lt;=$A85,IF(FX$3&gt;=$A85,(FX$4),0),0)*($A86-$A85)/10000*$BY85</f>
        <v>0</v>
      </c>
      <c r="FY85" s="175" t="n">
        <f aca="false">IF(FY$2&lt;=$A85,IF(FY$3&gt;=$A85,(FY$4),0),0)*($A86-$A85)/10000*$BY85</f>
        <v>0</v>
      </c>
      <c r="FZ85" s="175" t="n">
        <f aca="false">SUM(FX85:FY85)</f>
        <v>0</v>
      </c>
      <c r="GB85" s="91" t="n">
        <f aca="false">$A85</f>
        <v>39083</v>
      </c>
      <c r="GC85" s="175" t="n">
        <f aca="false">IF(GC$2&lt;=$A85,IF(GC$3&gt;=$A85,(GC$4),0),0)*($A86-$A85)/10000*$BY85</f>
        <v>0</v>
      </c>
      <c r="GD85" s="175" t="n">
        <f aca="false">IF(GD$2&lt;=$A85,IF(GD$3&gt;=$A85,(GD$4),0),0)*($A86-$A85)/10000*$BY85</f>
        <v>0</v>
      </c>
      <c r="GE85" s="175" t="n">
        <f aca="false">SUM(GC85:GD85)</f>
        <v>0</v>
      </c>
      <c r="GG85" s="208"/>
      <c r="GH85" s="209"/>
      <c r="GI85" s="210"/>
      <c r="GK85" s="0"/>
    </row>
    <row r="86" customFormat="false" ht="12.75" hidden="false" customHeight="false" outlineLevel="0" collapsed="false">
      <c r="A86" s="176" t="n">
        <v>39114</v>
      </c>
      <c r="B86" s="177" t="n">
        <f aca="false">p1!F95</f>
        <v>0</v>
      </c>
      <c r="C86" s="178" t="n">
        <f aca="false">+p1!C95</f>
        <v>0</v>
      </c>
      <c r="D86" s="179" t="n">
        <f aca="false">+p1!G95</f>
        <v>0</v>
      </c>
      <c r="E86" s="177" t="n">
        <f aca="false">p1!L95+DX86</f>
        <v>0</v>
      </c>
      <c r="F86" s="178" t="n">
        <f aca="false">p1!E95+CN86</f>
        <v>0</v>
      </c>
      <c r="G86" s="178" t="n">
        <f aca="false">p1!I95+p1!K95+CY86</f>
        <v>-15.94</v>
      </c>
      <c r="H86" s="178" t="n">
        <f aca="false">p1!D95+DN86</f>
        <v>0</v>
      </c>
      <c r="I86" s="178" t="n">
        <f aca="false">p1!J95+p1!AH95+DD86</f>
        <v>7.72</v>
      </c>
      <c r="J86" s="178" t="n">
        <f aca="false">p1!N95+DG86</f>
        <v>0</v>
      </c>
      <c r="K86" s="178" t="n">
        <f aca="false">p1!M95+p1!H95+DS86</f>
        <v>0</v>
      </c>
      <c r="L86" s="180" t="n">
        <f aca="false">SUM(E86:K86)</f>
        <v>-8.22</v>
      </c>
      <c r="M86" s="32"/>
      <c r="N86" s="177" t="n">
        <f aca="false">p1!P95+EJ86</f>
        <v>0</v>
      </c>
      <c r="O86" s="178" t="n">
        <f aca="false">p1!O95+EE86</f>
        <v>0</v>
      </c>
      <c r="P86" s="178" t="n">
        <f aca="false">p1!Q95+EO86</f>
        <v>0</v>
      </c>
      <c r="Q86" s="178"/>
      <c r="R86" s="178"/>
      <c r="S86" s="178" t="n">
        <f aca="false">p1!Z95+EU86</f>
        <v>0</v>
      </c>
      <c r="T86" s="178" t="n">
        <f aca="false">p1!AC95+FA86</f>
        <v>0</v>
      </c>
      <c r="U86" s="178"/>
      <c r="V86" s="178" t="n">
        <f aca="false">p1!X95+FF86</f>
        <v>0</v>
      </c>
      <c r="W86" s="178"/>
      <c r="X86" s="178"/>
      <c r="Y86" s="178"/>
      <c r="Z86" s="178"/>
      <c r="AA86" s="178"/>
      <c r="AB86" s="178"/>
      <c r="AC86" s="178"/>
      <c r="AD86" s="179"/>
      <c r="AE86" s="210" t="n">
        <f aca="false">SUM(N86:AD86)</f>
        <v>0</v>
      </c>
      <c r="AF86" s="32"/>
      <c r="AG86" s="180"/>
      <c r="AH86" s="18"/>
      <c r="AI86" s="180" t="n">
        <f aca="false">p1!AB95+BQ86</f>
        <v>0</v>
      </c>
      <c r="AJ86" s="32"/>
      <c r="AK86" s="182" t="n">
        <v>38749</v>
      </c>
      <c r="AL86" s="143"/>
      <c r="AM86" s="167" t="n">
        <f aca="false">+B86+C86+D86</f>
        <v>0</v>
      </c>
      <c r="AN86" s="148"/>
      <c r="AO86" s="167" t="n">
        <f aca="false">E86+F86+O86</f>
        <v>0</v>
      </c>
      <c r="AP86" s="148"/>
      <c r="AQ86" s="184" t="n">
        <f aca="false">+G86+H86+N86</f>
        <v>-15.94</v>
      </c>
      <c r="AR86" s="148"/>
      <c r="AS86" s="185" t="n">
        <f aca="false">+I86+J86</f>
        <v>7.72</v>
      </c>
      <c r="AT86" s="148"/>
      <c r="AU86" s="167" t="n">
        <f aca="false">K86+P86</f>
        <v>0</v>
      </c>
      <c r="AV86" s="148"/>
      <c r="AW86" s="167" t="n">
        <f aca="false">AO86+AQ86+AS86+AU86</f>
        <v>-8.22</v>
      </c>
      <c r="AX86" s="148"/>
      <c r="AY86" s="0"/>
      <c r="AZ86" s="149"/>
      <c r="BA86" s="169" t="n">
        <f aca="false">Q86+R86+S86</f>
        <v>0</v>
      </c>
      <c r="BB86" s="151"/>
      <c r="BC86" s="169" t="n">
        <f aca="false">T86+U86</f>
        <v>0</v>
      </c>
      <c r="BD86" s="152"/>
      <c r="BE86" s="228" t="n">
        <f aca="false">SUM(V86:Y86)</f>
        <v>0</v>
      </c>
      <c r="BF86" s="151"/>
      <c r="BG86" s="169" t="n">
        <f aca="false">SUM(AB86:AD86)</f>
        <v>0</v>
      </c>
      <c r="BH86" s="170"/>
      <c r="BI86" s="154"/>
      <c r="BJ86" s="56"/>
      <c r="BK86" s="171" t="n">
        <f aca="false">+AE86+L86</f>
        <v>-8.22</v>
      </c>
      <c r="BL86" s="207"/>
      <c r="BM86" s="141" t="n">
        <f aca="false">+BM74+BM85</f>
        <v>158.75</v>
      </c>
      <c r="BN86" s="32"/>
      <c r="BO86" s="32"/>
      <c r="BP86" s="172" t="n">
        <f aca="false">$A86</f>
        <v>39114</v>
      </c>
      <c r="BQ86" s="173"/>
      <c r="BR86" s="173"/>
      <c r="BS86" s="173"/>
      <c r="BT86" s="173"/>
      <c r="BU86" s="173"/>
      <c r="BV86" s="173"/>
      <c r="BW86" s="173"/>
      <c r="BY86" s="81" t="n">
        <f aca="false">m1!BK88</f>
        <v>0.618676761511147</v>
      </c>
      <c r="BZ86" s="174" t="n">
        <f aca="false">CN86+CY86+EU86+FF86+FA86+DD86+DN86+DS86+FP86+FU86+EE86+EJ86+EO86</f>
        <v>0</v>
      </c>
      <c r="CA86" s="175"/>
      <c r="CB86" s="175" t="n">
        <f aca="false">IF(CB$2&lt;=$A86,IF(CB$3&gt;=$A86,(CB$4),0),0)*($A87-$A86)/10000*$BY86</f>
        <v>0</v>
      </c>
      <c r="CC86" s="91"/>
      <c r="CD86" s="91" t="n">
        <f aca="false">$A86</f>
        <v>39114</v>
      </c>
      <c r="CE86" s="175" t="n">
        <f aca="false">IF(CE$2&lt;=$A86,IF(CE$3&gt;=$A86,(CE$4),0),0)*($A87-$A86)/10000*$BY86</f>
        <v>0</v>
      </c>
      <c r="CF86" s="175" t="n">
        <f aca="false">IF(CF$2&lt;=$A86,IF(CF$3&gt;=$A86,(CF$4),0),0)*($A87-$A86)/10000*$BY86</f>
        <v>0</v>
      </c>
      <c r="CG86" s="175" t="n">
        <f aca="false">IF(CG$2&lt;=$A86,IF(CG$3&gt;=$A86,(CG$4),0),0)*($A87-$A86)/10000*$BY86</f>
        <v>0</v>
      </c>
      <c r="CH86" s="175" t="n">
        <f aca="false">IF(CH$2&lt;=$A86,IF(CH$3&gt;=$A86,(CH$4),0),0)*($A87-$A86)/10000*$BY86</f>
        <v>0</v>
      </c>
      <c r="CI86" s="175" t="n">
        <f aca="false">IF(CI$2&lt;=$A86,IF(CI$3&gt;=$A86,(CI$4),0),0)*($A87-$A86)/10000*$BY86</f>
        <v>0</v>
      </c>
      <c r="CJ86" s="175" t="n">
        <f aca="false">IF(CJ$2&lt;=$A86,IF(CJ$3&gt;=$A86,(CJ$4),0),0)*($A87-$A86)/10000*$BY86</f>
        <v>0</v>
      </c>
      <c r="CK86" s="175" t="n">
        <f aca="false">IF(CK$2&lt;=$A86,IF(CK$3&gt;=$A86,(CK$4),0),0)*($A87-$A86)/10000*$BY86</f>
        <v>0</v>
      </c>
      <c r="CL86" s="175" t="n">
        <f aca="false">IF(CL$2&lt;=$A86,IF(CL$3&gt;=$A86,(CL$4),0),0)*($A87-$A86)/10000*$BY86</f>
        <v>0</v>
      </c>
      <c r="CM86" s="175" t="n">
        <f aca="false">IF(CM$2&lt;=$A86,IF(CM$3&gt;=$A86,(CM$4),0),0)*($A87-$A86)/10000*$BY86</f>
        <v>0</v>
      </c>
      <c r="CN86" s="175" t="n">
        <f aca="false">SUM(CE86:CM86)</f>
        <v>0</v>
      </c>
      <c r="CO86" s="0"/>
      <c r="CP86" s="91" t="n">
        <f aca="false">$A86</f>
        <v>39114</v>
      </c>
      <c r="CQ86" s="175" t="n">
        <f aca="false">IF(CQ$2&lt;=$A86,IF(CQ$3&gt;=$A86,(CQ$4),0),0)*($A87-$A86)/10000*$BY86</f>
        <v>0</v>
      </c>
      <c r="CR86" s="175" t="n">
        <f aca="false">IF(CR$2&lt;=$A86,IF(CR$3&gt;=$A86,(CR$4),0),0)*($A87-$A86)/10000*$BY86</f>
        <v>0</v>
      </c>
      <c r="CS86" s="175" t="n">
        <f aca="false">IF(CS$2&lt;=$A86,IF(CS$3&gt;=$A86,(CS$4),0),0)*($A87-$A86)/10000*$BY86</f>
        <v>0</v>
      </c>
      <c r="CT86" s="175" t="n">
        <f aca="false">IF(CT$2&lt;=$A86,IF(CT$3&gt;=$A86,(CT$4),0),0)*($A87-$A86)/10000*$BY86</f>
        <v>0</v>
      </c>
      <c r="CU86" s="175" t="n">
        <f aca="false">IF(CU$2&lt;=$A86,IF(CU$3&gt;=$A86,(CU$4),0),0)*($A87-$A86)/10000*$BY86</f>
        <v>0</v>
      </c>
      <c r="CV86" s="175" t="n">
        <f aca="false">IF(CV$2&lt;=$A86,IF(CV$3&gt;=$A86,(CV$4),0),0)*($A87-$A86)/10000*$BY86</f>
        <v>0</v>
      </c>
      <c r="CW86" s="175" t="n">
        <f aca="false">IF(CW$2&lt;=$A86,IF(CW$3&gt;=$A86,(CW$4),0),0)*($A87-$A86)/10000*$BY86</f>
        <v>0</v>
      </c>
      <c r="CX86" s="175" t="n">
        <f aca="false">IF(CX$2&lt;=$A86,IF(CX$3&gt;=$A86,(CX$4),0),0)*($A87-$A86)/10000*$BY86</f>
        <v>0</v>
      </c>
      <c r="CY86" s="175" t="n">
        <f aca="false">SUM(CQ86:CX86)</f>
        <v>0</v>
      </c>
      <c r="DA86" s="91" t="n">
        <f aca="false">$A86</f>
        <v>39114</v>
      </c>
      <c r="DB86" s="175" t="n">
        <f aca="false">IF(DB$2&lt;=$A86,IF(DB$3&gt;=$A86,(DB$4),0),0)*($A87-$A86)/10000*$BY86</f>
        <v>0</v>
      </c>
      <c r="DC86" s="175" t="n">
        <f aca="false">IF(DC$2&lt;=$A86,IF(DC$3&gt;=$A86,(DC$4),0),0)*($A87-$A86)/10000*$BY86</f>
        <v>0</v>
      </c>
      <c r="DD86" s="175" t="n">
        <f aca="false">SUM(DB86:DC86)</f>
        <v>0</v>
      </c>
      <c r="DE86" s="0"/>
      <c r="DF86" s="91" t="n">
        <f aca="false">$A86</f>
        <v>39114</v>
      </c>
      <c r="DG86" s="175" t="n">
        <f aca="false">IF(DG$2&lt;=$A86,IF(DG$3&gt;=$A86,(DG$4),0),0)*($A87-$A86)/10000*$BY86</f>
        <v>0</v>
      </c>
      <c r="DH86" s="175" t="n">
        <f aca="false">IF(DH$2&lt;=$A86,IF(DH$3&gt;=$A86,(DH$4),0),0)*($A87-$A86)/10000*$BY86</f>
        <v>0</v>
      </c>
      <c r="DI86" s="175" t="n">
        <f aca="false">SUM(DG86:DH86)</f>
        <v>0</v>
      </c>
      <c r="DK86" s="91" t="n">
        <f aca="false">$A86</f>
        <v>39114</v>
      </c>
      <c r="DL86" s="175" t="n">
        <f aca="false">IF(DL$2&lt;=$A86,IF(DL$3&gt;=$A86,(DL$4),0),0)*($A87-$A86)/10000*$BY86</f>
        <v>0</v>
      </c>
      <c r="DM86" s="175" t="n">
        <f aca="false">IF(DM$2&lt;=$A86,IF(DM$3&gt;=$A86,(DM$4),0),0)*($A87-$A86)/10000*$BY86</f>
        <v>0</v>
      </c>
      <c r="DN86" s="175" t="n">
        <f aca="false">SUM(DL86:DM86)</f>
        <v>0</v>
      </c>
      <c r="DO86" s="0"/>
      <c r="DP86" s="91" t="n">
        <f aca="false">$A86</f>
        <v>39114</v>
      </c>
      <c r="DQ86" s="175" t="n">
        <f aca="false">IF(DQ$2&lt;=$A86,IF(DQ$3&gt;=$A86,(DQ$4),0),0)*($A87-$A86)/10000*$BY86</f>
        <v>0</v>
      </c>
      <c r="DR86" s="175" t="n">
        <f aca="false">IF(DR$2&lt;=$A86,IF(DR$3&gt;=$A86,(DR$4),0),0)*($A87-$A86)/10000*$BY86</f>
        <v>0</v>
      </c>
      <c r="DS86" s="175" t="n">
        <f aca="false">SUM(DQ86:DR86)</f>
        <v>0</v>
      </c>
      <c r="DT86" s="175"/>
      <c r="DU86" s="91" t="n">
        <f aca="false">$A86</f>
        <v>39114</v>
      </c>
      <c r="DV86" s="175" t="n">
        <f aca="false">IF(DV$2&lt;=$A86,IF(DV$3&gt;=$A86,(DV$4),0),0)*($A87-$A86)/10000*$BY86</f>
        <v>0</v>
      </c>
      <c r="DW86" s="175" t="n">
        <f aca="false">IF(DW$2&lt;=$A86,IF(DW$3&gt;=$A86,(DW$4),0),0)*($A87-$A86)/10000*$BY86</f>
        <v>0</v>
      </c>
      <c r="DX86" s="175" t="n">
        <f aca="false">SUM(DV86:DW86)</f>
        <v>0</v>
      </c>
      <c r="DY86" s="175"/>
      <c r="DZ86" s="91" t="n">
        <f aca="false">$A86</f>
        <v>39114</v>
      </c>
      <c r="EA86" s="175" t="n">
        <f aca="false">IF(EA$2&lt;=$A86,IF(EA$3&gt;=$A86,(EA$4),0),0)*($A87-$A86)/10000*$BY86</f>
        <v>0</v>
      </c>
      <c r="EB86" s="175" t="n">
        <f aca="false">IF(EB$2&lt;=$A86,IF(EB$3&gt;=$A86,(EB$4),0),0)*($A87-$A86)/10000*$BY86</f>
        <v>0</v>
      </c>
      <c r="EC86" s="175" t="n">
        <f aca="false">IF(EC$2&lt;=$A86,IF(EC$3&gt;=$A86,(EC$4),0),0)*($A87-$A86)/10000*$BY86</f>
        <v>0</v>
      </c>
      <c r="ED86" s="175" t="n">
        <f aca="false">IF(ED$2&lt;=$A86,IF(ED$3&gt;=$A86,(ED$4),0),0)*($A87-$A86)/10000*$BY86</f>
        <v>0</v>
      </c>
      <c r="EE86" s="175" t="n">
        <f aca="false">SUM(EA86:ED86)</f>
        <v>0</v>
      </c>
      <c r="EF86" s="0"/>
      <c r="EG86" s="91" t="n">
        <f aca="false">$A86</f>
        <v>39114</v>
      </c>
      <c r="EH86" s="175" t="n">
        <f aca="false">IF(EH$2&lt;=$A86,IF(EH$3&gt;=$A86,(EH$4),0),0)*($A87-$A86)/10000*$BY86</f>
        <v>0</v>
      </c>
      <c r="EI86" s="175" t="n">
        <f aca="false">IF(EI$2&lt;=$A86,IF(EI$3&gt;=$A86,(EI$4),0),0)*($A87-$A86)/10000*$BY86</f>
        <v>0</v>
      </c>
      <c r="EJ86" s="175" t="n">
        <f aca="false">SUM(EH86:EI86)</f>
        <v>0</v>
      </c>
      <c r="EK86" s="0"/>
      <c r="EL86" s="91" t="n">
        <f aca="false">$A86</f>
        <v>39114</v>
      </c>
      <c r="EM86" s="175" t="n">
        <f aca="false">IF(EM$2&lt;=$A86,IF(EM$3&gt;=$A86,(EM$4),0),0)*($A87-$A86)/10000*$BY86</f>
        <v>0</v>
      </c>
      <c r="EN86" s="175" t="n">
        <f aca="false">IF(EN$2&lt;=$A86,IF(EN$3&gt;=$A86,(EN$4),0),0)*($A87-$A86)/10000*$BY86</f>
        <v>0</v>
      </c>
      <c r="EO86" s="175" t="n">
        <f aca="false">SUM(EM86:EN86)</f>
        <v>0</v>
      </c>
      <c r="EP86" s="175"/>
      <c r="EQ86" s="91" t="n">
        <f aca="false">$A86</f>
        <v>39114</v>
      </c>
      <c r="ER86" s="175" t="n">
        <f aca="false">IF(ER$2&lt;=$A86,IF(ER$3&gt;=$A86,(ER$4),0),0)*($A87-$A86)/10000*$BY86</f>
        <v>0</v>
      </c>
      <c r="ES86" s="175" t="n">
        <f aca="false">IF(ES$2&lt;=$A86,IF(ES$3&gt;=$A86,(ES$4),0),0)*($A87-$A86)/10000*$BY86</f>
        <v>0</v>
      </c>
      <c r="ET86" s="175" t="n">
        <f aca="false">IF(ET$2&lt;=$A86,IF(ET$3&gt;=$A86,(ET$4),0),0)*($A87-$A86)/10000*$BY86</f>
        <v>0</v>
      </c>
      <c r="EU86" s="175" t="n">
        <f aca="false">SUM(ER86:ET86)</f>
        <v>0</v>
      </c>
      <c r="EV86" s="0"/>
      <c r="EW86" s="91" t="n">
        <f aca="false">$A86</f>
        <v>39114</v>
      </c>
      <c r="EX86" s="175" t="n">
        <f aca="false">IF(EX$2&lt;=$A86,IF(EX$3&gt;=$A86,(EX$4),0),0)*($A87-$A86)/10000*$BY86</f>
        <v>0</v>
      </c>
      <c r="EY86" s="175" t="n">
        <f aca="false">IF(EY$2&lt;=$A86,IF(EY$3&gt;=$A86,(EY$4),0),0)*($A87-$A86)/10000*$BY86</f>
        <v>0</v>
      </c>
      <c r="EZ86" s="175" t="n">
        <f aca="false">IF(EZ$2&lt;=$A86,IF(EZ$3&gt;=$A86,(EZ$4),0),0)*($A87-$A86)/10000*$BY86</f>
        <v>0</v>
      </c>
      <c r="FA86" s="175" t="n">
        <f aca="false">SUM(EX86:EZ86)</f>
        <v>0</v>
      </c>
      <c r="FB86" s="0"/>
      <c r="FC86" s="91" t="n">
        <f aca="false">$A86</f>
        <v>39114</v>
      </c>
      <c r="FD86" s="175" t="n">
        <f aca="false">IF(FD$2&lt;=$A86,IF(FD$3&gt;=$A86,(FD$4),0),0)*($A87-$A86)/10000*$BY86</f>
        <v>0</v>
      </c>
      <c r="FE86" s="175" t="n">
        <f aca="false">IF(FE$2&lt;=$A86,IF(FE$3&gt;=$A86,(FE$4),0),0)*($A87-$A86)/10000*$BY86</f>
        <v>0</v>
      </c>
      <c r="FF86" s="175" t="n">
        <f aca="false">SUM(FD86:FE86)</f>
        <v>0</v>
      </c>
      <c r="FH86" s="91" t="n">
        <f aca="false">$A86</f>
        <v>39114</v>
      </c>
      <c r="FI86" s="175" t="n">
        <f aca="false">IF(FI$2&lt;=$A86,IF(FI$3&gt;=$A86,(FI$4),0),0)*($A87-$A86)/10000*$BY86</f>
        <v>0</v>
      </c>
      <c r="FJ86" s="175" t="n">
        <f aca="false">IF(FJ$2&lt;=$A86,IF(FJ$3&gt;=$A86,(FJ$4),0),0)*($A87-$A86)/10000*$BY86</f>
        <v>0</v>
      </c>
      <c r="FK86" s="175" t="n">
        <f aca="false">SUM(FI86:FJ86)</f>
        <v>0</v>
      </c>
      <c r="FL86" s="0"/>
      <c r="FM86" s="91" t="n">
        <f aca="false">$A86</f>
        <v>39114</v>
      </c>
      <c r="FN86" s="175" t="n">
        <f aca="false">IF(FN$2&lt;=$A86,IF(FN$3&gt;=$A86,(FN$4),0),0)*($A87-$A86)/10000*$BY86</f>
        <v>0</v>
      </c>
      <c r="FO86" s="175" t="n">
        <f aca="false">IF(FO$2&lt;=$A86,IF(FO$3&gt;=$A86,(FO$4),0),0)*($A87-$A86)/10000*$BY86</f>
        <v>0</v>
      </c>
      <c r="FP86" s="175" t="n">
        <f aca="false">SUM(FN86:FO86)</f>
        <v>0</v>
      </c>
      <c r="FQ86" s="0"/>
      <c r="FR86" s="91" t="n">
        <f aca="false">$A86</f>
        <v>39114</v>
      </c>
      <c r="FS86" s="175" t="n">
        <f aca="false">IF(FS$2&lt;=$A86,IF(FS$3&gt;=$A86,(FS$4),0),0)*($A87-$A86)/10000*$BY86</f>
        <v>0</v>
      </c>
      <c r="FT86" s="175" t="n">
        <f aca="false">IF(FT$2&lt;=$A86,IF(FT$3&gt;=$A86,(FT$4),0),0)*($A87-$A86)/10000*$BY86</f>
        <v>0</v>
      </c>
      <c r="FU86" s="175" t="n">
        <f aca="false">SUM(FS86:FT86)</f>
        <v>0</v>
      </c>
      <c r="FV86" s="0"/>
      <c r="FW86" s="91" t="n">
        <f aca="false">$A86</f>
        <v>39114</v>
      </c>
      <c r="FX86" s="175" t="n">
        <f aca="false">IF(FX$2&lt;=$A86,IF(FX$3&gt;=$A86,(FX$4),0),0)*($A87-$A86)/10000*$BY86</f>
        <v>0</v>
      </c>
      <c r="FY86" s="175" t="n">
        <f aca="false">IF(FY$2&lt;=$A86,IF(FY$3&gt;=$A86,(FY$4),0),0)*($A87-$A86)/10000*$BY86</f>
        <v>0</v>
      </c>
      <c r="FZ86" s="175" t="n">
        <f aca="false">SUM(FX86:FY86)</f>
        <v>0</v>
      </c>
      <c r="GB86" s="91" t="n">
        <f aca="false">$A86</f>
        <v>39114</v>
      </c>
      <c r="GC86" s="175" t="n">
        <f aca="false">IF(GC$2&lt;=$A86,IF(GC$3&gt;=$A86,(GC$4),0),0)*($A87-$A86)/10000*$BY86</f>
        <v>0</v>
      </c>
      <c r="GD86" s="175" t="n">
        <f aca="false">IF(GD$2&lt;=$A86,IF(GD$3&gt;=$A86,(GD$4),0),0)*($A87-$A86)/10000*$BY86</f>
        <v>0</v>
      </c>
      <c r="GE86" s="175" t="n">
        <f aca="false">SUM(GC86:GD86)</f>
        <v>0</v>
      </c>
      <c r="GG86" s="208"/>
      <c r="GH86" s="209"/>
      <c r="GI86" s="210"/>
      <c r="GK86" s="0"/>
    </row>
    <row r="87" customFormat="false" ht="12.75" hidden="false" customHeight="false" outlineLevel="0" collapsed="false">
      <c r="A87" s="176" t="n">
        <v>39142</v>
      </c>
      <c r="B87" s="177" t="n">
        <f aca="false">p1!F96</f>
        <v>0</v>
      </c>
      <c r="C87" s="178" t="n">
        <f aca="false">+p1!C96</f>
        <v>0</v>
      </c>
      <c r="D87" s="179" t="n">
        <f aca="false">+p1!G96</f>
        <v>0</v>
      </c>
      <c r="E87" s="177" t="n">
        <f aca="false">p1!L96+DX87</f>
        <v>0</v>
      </c>
      <c r="F87" s="178" t="n">
        <f aca="false">p1!E96+CN87</f>
        <v>0</v>
      </c>
      <c r="G87" s="178" t="n">
        <f aca="false">p1!I96+p1!K96+CY87</f>
        <v>-17.55</v>
      </c>
      <c r="H87" s="178" t="n">
        <f aca="false">p1!D96+DN87</f>
        <v>0</v>
      </c>
      <c r="I87" s="178" t="n">
        <f aca="false">p1!J96+p1!AH96+DD87</f>
        <v>8.5</v>
      </c>
      <c r="J87" s="178" t="n">
        <f aca="false">p1!N96+DG87</f>
        <v>0</v>
      </c>
      <c r="K87" s="178" t="n">
        <f aca="false">p1!M96+p1!H96+DS87</f>
        <v>0</v>
      </c>
      <c r="L87" s="180" t="n">
        <f aca="false">SUM(E87:K87)</f>
        <v>-9.05</v>
      </c>
      <c r="M87" s="32"/>
      <c r="N87" s="177" t="n">
        <f aca="false">p1!P96+EJ87</f>
        <v>0</v>
      </c>
      <c r="O87" s="178" t="n">
        <f aca="false">p1!O96+EE87</f>
        <v>0</v>
      </c>
      <c r="P87" s="178" t="n">
        <f aca="false">p1!Q96+EO87</f>
        <v>0</v>
      </c>
      <c r="Q87" s="178"/>
      <c r="R87" s="178"/>
      <c r="S87" s="178" t="n">
        <f aca="false">p1!Z96+EU87</f>
        <v>0</v>
      </c>
      <c r="T87" s="178" t="n">
        <f aca="false">p1!AC96+FA87</f>
        <v>0</v>
      </c>
      <c r="U87" s="178"/>
      <c r="V87" s="178" t="n">
        <f aca="false">p1!X96+FF87</f>
        <v>0</v>
      </c>
      <c r="W87" s="178"/>
      <c r="X87" s="178"/>
      <c r="Y87" s="178"/>
      <c r="Z87" s="178"/>
      <c r="AA87" s="178"/>
      <c r="AB87" s="178"/>
      <c r="AC87" s="178"/>
      <c r="AD87" s="179"/>
      <c r="AE87" s="210" t="n">
        <f aca="false">SUM(N87:AD87)</f>
        <v>0</v>
      </c>
      <c r="AF87" s="32"/>
      <c r="AG87" s="180"/>
      <c r="AH87" s="18"/>
      <c r="AI87" s="180" t="n">
        <f aca="false">p1!AB96+BQ87</f>
        <v>0</v>
      </c>
      <c r="AJ87" s="32"/>
      <c r="AK87" s="182" t="n">
        <v>38777</v>
      </c>
      <c r="AL87" s="143"/>
      <c r="AM87" s="167" t="n">
        <f aca="false">+B87+C87+D87</f>
        <v>0</v>
      </c>
      <c r="AN87" s="148"/>
      <c r="AO87" s="167" t="n">
        <f aca="false">E87+F87+O87</f>
        <v>0</v>
      </c>
      <c r="AP87" s="148"/>
      <c r="AQ87" s="184" t="n">
        <f aca="false">+G87+H87+N87</f>
        <v>-17.55</v>
      </c>
      <c r="AR87" s="148"/>
      <c r="AS87" s="185" t="n">
        <f aca="false">+I87+J87</f>
        <v>8.5</v>
      </c>
      <c r="AT87" s="148"/>
      <c r="AU87" s="167" t="n">
        <f aca="false">K87+P87</f>
        <v>0</v>
      </c>
      <c r="AV87" s="148"/>
      <c r="AW87" s="167" t="n">
        <f aca="false">AO87+AQ87+AS87+AU87</f>
        <v>-9.05</v>
      </c>
      <c r="AX87" s="148"/>
      <c r="AY87" s="0"/>
      <c r="AZ87" s="149"/>
      <c r="BA87" s="169" t="n">
        <f aca="false">Q87+R87+S87</f>
        <v>0</v>
      </c>
      <c r="BB87" s="151"/>
      <c r="BC87" s="169" t="n">
        <f aca="false">T87+U87</f>
        <v>0</v>
      </c>
      <c r="BD87" s="152"/>
      <c r="BE87" s="228" t="n">
        <f aca="false">SUM(V87:Y87)</f>
        <v>0</v>
      </c>
      <c r="BF87" s="151"/>
      <c r="BG87" s="169" t="n">
        <f aca="false">SUM(AB87:AD87)</f>
        <v>0</v>
      </c>
      <c r="BH87" s="170"/>
      <c r="BI87" s="154"/>
      <c r="BJ87" s="56"/>
      <c r="BK87" s="171" t="n">
        <f aca="false">+AE87+L87</f>
        <v>-9.05</v>
      </c>
      <c r="BL87" s="207"/>
      <c r="BM87" s="32"/>
      <c r="BN87" s="32"/>
      <c r="BO87" s="32"/>
      <c r="BP87" s="172" t="n">
        <f aca="false">$A87</f>
        <v>39142</v>
      </c>
      <c r="BQ87" s="173"/>
      <c r="BR87" s="173"/>
      <c r="BS87" s="173"/>
      <c r="BT87" s="173"/>
      <c r="BU87" s="173"/>
      <c r="BV87" s="173"/>
      <c r="BW87" s="173"/>
      <c r="BY87" s="81" t="n">
        <f aca="false">m1!BK89</f>
        <v>0.615250478271294</v>
      </c>
      <c r="BZ87" s="174" t="n">
        <f aca="false">CN87+CY87+EU87+FF87+FA87+DD87+DN87+DS87+FP87+FU87+EE87+EJ87+EO87</f>
        <v>0</v>
      </c>
      <c r="CA87" s="175"/>
      <c r="CB87" s="175" t="n">
        <f aca="false">IF(CB$2&lt;=$A87,IF(CB$3&gt;=$A87,(CB$4),0),0)*($A88-$A87)/10000*$BY87</f>
        <v>0</v>
      </c>
      <c r="CC87" s="91"/>
      <c r="CD87" s="91" t="n">
        <f aca="false">$A87</f>
        <v>39142</v>
      </c>
      <c r="CE87" s="175" t="n">
        <f aca="false">IF(CE$2&lt;=$A87,IF(CE$3&gt;=$A87,(CE$4),0),0)*($A88-$A87)/10000*$BY87</f>
        <v>0</v>
      </c>
      <c r="CF87" s="175" t="n">
        <f aca="false">IF(CF$2&lt;=$A87,IF(CF$3&gt;=$A87,(CF$4),0),0)*($A88-$A87)/10000*$BY87</f>
        <v>0</v>
      </c>
      <c r="CG87" s="175" t="n">
        <f aca="false">IF(CG$2&lt;=$A87,IF(CG$3&gt;=$A87,(CG$4),0),0)*($A88-$A87)/10000*$BY87</f>
        <v>0</v>
      </c>
      <c r="CH87" s="175" t="n">
        <f aca="false">IF(CH$2&lt;=$A87,IF(CH$3&gt;=$A87,(CH$4),0),0)*($A88-$A87)/10000*$BY87</f>
        <v>0</v>
      </c>
      <c r="CI87" s="175" t="n">
        <f aca="false">IF(CI$2&lt;=$A87,IF(CI$3&gt;=$A87,(CI$4),0),0)*($A88-$A87)/10000*$BY87</f>
        <v>0</v>
      </c>
      <c r="CJ87" s="175" t="n">
        <f aca="false">IF(CJ$2&lt;=$A87,IF(CJ$3&gt;=$A87,(CJ$4),0),0)*($A88-$A87)/10000*$BY87</f>
        <v>0</v>
      </c>
      <c r="CK87" s="175" t="n">
        <f aca="false">IF(CK$2&lt;=$A87,IF(CK$3&gt;=$A87,(CK$4),0),0)*($A88-$A87)/10000*$BY87</f>
        <v>0</v>
      </c>
      <c r="CL87" s="175" t="n">
        <f aca="false">IF(CL$2&lt;=$A87,IF(CL$3&gt;=$A87,(CL$4),0),0)*($A88-$A87)/10000*$BY87</f>
        <v>0</v>
      </c>
      <c r="CM87" s="175" t="n">
        <f aca="false">IF(CM$2&lt;=$A87,IF(CM$3&gt;=$A87,(CM$4),0),0)*($A88-$A87)/10000*$BY87</f>
        <v>0</v>
      </c>
      <c r="CN87" s="175" t="n">
        <f aca="false">SUM(CE87:CM87)</f>
        <v>0</v>
      </c>
      <c r="CO87" s="0"/>
      <c r="CP87" s="91" t="n">
        <f aca="false">$A87</f>
        <v>39142</v>
      </c>
      <c r="CQ87" s="175" t="n">
        <f aca="false">IF(CQ$2&lt;=$A87,IF(CQ$3&gt;=$A87,(CQ$4),0),0)*($A88-$A87)/10000*$BY87</f>
        <v>0</v>
      </c>
      <c r="CR87" s="175" t="n">
        <f aca="false">IF(CR$2&lt;=$A87,IF(CR$3&gt;=$A87,(CR$4),0),0)*($A88-$A87)/10000*$BY87</f>
        <v>0</v>
      </c>
      <c r="CS87" s="175" t="n">
        <f aca="false">IF(CS$2&lt;=$A87,IF(CS$3&gt;=$A87,(CS$4),0),0)*($A88-$A87)/10000*$BY87</f>
        <v>0</v>
      </c>
      <c r="CT87" s="175" t="n">
        <f aca="false">IF(CT$2&lt;=$A87,IF(CT$3&gt;=$A87,(CT$4),0),0)*($A88-$A87)/10000*$BY87</f>
        <v>0</v>
      </c>
      <c r="CU87" s="175" t="n">
        <f aca="false">IF(CU$2&lt;=$A87,IF(CU$3&gt;=$A87,(CU$4),0),0)*($A88-$A87)/10000*$BY87</f>
        <v>0</v>
      </c>
      <c r="CV87" s="175" t="n">
        <f aca="false">IF(CV$2&lt;=$A87,IF(CV$3&gt;=$A87,(CV$4),0),0)*($A88-$A87)/10000*$BY87</f>
        <v>0</v>
      </c>
      <c r="CW87" s="175" t="n">
        <f aca="false">IF(CW$2&lt;=$A87,IF(CW$3&gt;=$A87,(CW$4),0),0)*($A88-$A87)/10000*$BY87</f>
        <v>0</v>
      </c>
      <c r="CX87" s="175" t="n">
        <f aca="false">IF(CX$2&lt;=$A87,IF(CX$3&gt;=$A87,(CX$4),0),0)*($A88-$A87)/10000*$BY87</f>
        <v>0</v>
      </c>
      <c r="CY87" s="175" t="n">
        <f aca="false">SUM(CQ87:CX87)</f>
        <v>0</v>
      </c>
      <c r="DA87" s="91" t="n">
        <f aca="false">$A87</f>
        <v>39142</v>
      </c>
      <c r="DB87" s="175" t="n">
        <f aca="false">IF(DB$2&lt;=$A87,IF(DB$3&gt;=$A87,(DB$4),0),0)*($A88-$A87)/10000*$BY87</f>
        <v>0</v>
      </c>
      <c r="DC87" s="175" t="n">
        <f aca="false">IF(DC$2&lt;=$A87,IF(DC$3&gt;=$A87,(DC$4),0),0)*($A88-$A87)/10000*$BY87</f>
        <v>0</v>
      </c>
      <c r="DD87" s="175" t="n">
        <f aca="false">SUM(DB87:DC87)</f>
        <v>0</v>
      </c>
      <c r="DE87" s="0"/>
      <c r="DF87" s="91" t="n">
        <f aca="false">$A87</f>
        <v>39142</v>
      </c>
      <c r="DG87" s="175" t="n">
        <f aca="false">IF(DG$2&lt;=$A87,IF(DG$3&gt;=$A87,(DG$4),0),0)*($A88-$A87)/10000*$BY87</f>
        <v>0</v>
      </c>
      <c r="DH87" s="175" t="n">
        <f aca="false">IF(DH$2&lt;=$A87,IF(DH$3&gt;=$A87,(DH$4),0),0)*($A88-$A87)/10000*$BY87</f>
        <v>0</v>
      </c>
      <c r="DI87" s="175" t="n">
        <f aca="false">SUM(DG87:DH87)</f>
        <v>0</v>
      </c>
      <c r="DK87" s="91" t="n">
        <f aca="false">$A87</f>
        <v>39142</v>
      </c>
      <c r="DL87" s="175" t="n">
        <f aca="false">IF(DL$2&lt;=$A87,IF(DL$3&gt;=$A87,(DL$4),0),0)*($A88-$A87)/10000*$BY87</f>
        <v>0</v>
      </c>
      <c r="DM87" s="175" t="n">
        <f aca="false">IF(DM$2&lt;=$A87,IF(DM$3&gt;=$A87,(DM$4),0),0)*($A88-$A87)/10000*$BY87</f>
        <v>0</v>
      </c>
      <c r="DN87" s="175" t="n">
        <f aca="false">SUM(DL87:DM87)</f>
        <v>0</v>
      </c>
      <c r="DO87" s="0"/>
      <c r="DP87" s="91" t="n">
        <f aca="false">$A87</f>
        <v>39142</v>
      </c>
      <c r="DQ87" s="175" t="n">
        <f aca="false">IF(DQ$2&lt;=$A87,IF(DQ$3&gt;=$A87,(DQ$4),0),0)*($A88-$A87)/10000*$BY87</f>
        <v>0</v>
      </c>
      <c r="DR87" s="175" t="n">
        <f aca="false">IF(DR$2&lt;=$A87,IF(DR$3&gt;=$A87,(DR$4),0),0)*($A88-$A87)/10000*$BY87</f>
        <v>0</v>
      </c>
      <c r="DS87" s="175" t="n">
        <f aca="false">SUM(DQ87:DR87)</f>
        <v>0</v>
      </c>
      <c r="DT87" s="175"/>
      <c r="DU87" s="91" t="n">
        <f aca="false">$A87</f>
        <v>39142</v>
      </c>
      <c r="DV87" s="175" t="n">
        <f aca="false">IF(DV$2&lt;=$A87,IF(DV$3&gt;=$A87,(DV$4),0),0)*($A88-$A87)/10000*$BY87</f>
        <v>0</v>
      </c>
      <c r="DW87" s="175" t="n">
        <f aca="false">IF(DW$2&lt;=$A87,IF(DW$3&gt;=$A87,(DW$4),0),0)*($A88-$A87)/10000*$BY87</f>
        <v>0</v>
      </c>
      <c r="DX87" s="175" t="n">
        <f aca="false">SUM(DV87:DW87)</f>
        <v>0</v>
      </c>
      <c r="DY87" s="175"/>
      <c r="DZ87" s="91" t="n">
        <f aca="false">$A87</f>
        <v>39142</v>
      </c>
      <c r="EA87" s="175" t="n">
        <f aca="false">IF(EA$2&lt;=$A87,IF(EA$3&gt;=$A87,(EA$4),0),0)*($A88-$A87)/10000*$BY87</f>
        <v>0</v>
      </c>
      <c r="EB87" s="175" t="n">
        <f aca="false">IF(EB$2&lt;=$A87,IF(EB$3&gt;=$A87,(EB$4),0),0)*($A88-$A87)/10000*$BY87</f>
        <v>0</v>
      </c>
      <c r="EC87" s="175" t="n">
        <f aca="false">IF(EC$2&lt;=$A87,IF(EC$3&gt;=$A87,(EC$4),0),0)*($A88-$A87)/10000*$BY87</f>
        <v>0</v>
      </c>
      <c r="ED87" s="175" t="n">
        <f aca="false">IF(ED$2&lt;=$A87,IF(ED$3&gt;=$A87,(ED$4),0),0)*($A88-$A87)/10000*$BY87</f>
        <v>0</v>
      </c>
      <c r="EE87" s="175" t="n">
        <f aca="false">SUM(EA87:ED87)</f>
        <v>0</v>
      </c>
      <c r="EF87" s="0"/>
      <c r="EG87" s="91" t="n">
        <f aca="false">$A87</f>
        <v>39142</v>
      </c>
      <c r="EH87" s="175" t="n">
        <f aca="false">IF(EH$2&lt;=$A87,IF(EH$3&gt;=$A87,(EH$4),0),0)*($A88-$A87)/10000*$BY87</f>
        <v>0</v>
      </c>
      <c r="EI87" s="175" t="n">
        <f aca="false">IF(EI$2&lt;=$A87,IF(EI$3&gt;=$A87,(EI$4),0),0)*($A88-$A87)/10000*$BY87</f>
        <v>0</v>
      </c>
      <c r="EJ87" s="175" t="n">
        <f aca="false">SUM(EH87:EI87)</f>
        <v>0</v>
      </c>
      <c r="EK87" s="0"/>
      <c r="EL87" s="91" t="n">
        <f aca="false">$A87</f>
        <v>39142</v>
      </c>
      <c r="EM87" s="175" t="n">
        <f aca="false">IF(EM$2&lt;=$A87,IF(EM$3&gt;=$A87,(EM$4),0),0)*($A88-$A87)/10000*$BY87</f>
        <v>0</v>
      </c>
      <c r="EN87" s="175" t="n">
        <f aca="false">IF(EN$2&lt;=$A87,IF(EN$3&gt;=$A87,(EN$4),0),0)*($A88-$A87)/10000*$BY87</f>
        <v>0</v>
      </c>
      <c r="EO87" s="175" t="n">
        <f aca="false">SUM(EM87:EN87)</f>
        <v>0</v>
      </c>
      <c r="EP87" s="175"/>
      <c r="EQ87" s="91" t="n">
        <f aca="false">$A87</f>
        <v>39142</v>
      </c>
      <c r="ER87" s="175" t="n">
        <f aca="false">IF(ER$2&lt;=$A87,IF(ER$3&gt;=$A87,(ER$4),0),0)*($A88-$A87)/10000*$BY87</f>
        <v>0</v>
      </c>
      <c r="ES87" s="175" t="n">
        <f aca="false">IF(ES$2&lt;=$A87,IF(ES$3&gt;=$A87,(ES$4),0),0)*($A88-$A87)/10000*$BY87</f>
        <v>0</v>
      </c>
      <c r="ET87" s="175" t="n">
        <f aca="false">IF(ET$2&lt;=$A87,IF(ET$3&gt;=$A87,(ET$4),0),0)*($A88-$A87)/10000*$BY87</f>
        <v>0</v>
      </c>
      <c r="EU87" s="175" t="n">
        <f aca="false">SUM(ER87:ET87)</f>
        <v>0</v>
      </c>
      <c r="EV87" s="0"/>
      <c r="EW87" s="91" t="n">
        <f aca="false">$A87</f>
        <v>39142</v>
      </c>
      <c r="EX87" s="175" t="n">
        <f aca="false">IF(EX$2&lt;=$A87,IF(EX$3&gt;=$A87,(EX$4),0),0)*($A88-$A87)/10000*$BY87</f>
        <v>0</v>
      </c>
      <c r="EY87" s="175" t="n">
        <f aca="false">IF(EY$2&lt;=$A87,IF(EY$3&gt;=$A87,(EY$4),0),0)*($A88-$A87)/10000*$BY87</f>
        <v>0</v>
      </c>
      <c r="EZ87" s="175" t="n">
        <f aca="false">IF(EZ$2&lt;=$A87,IF(EZ$3&gt;=$A87,(EZ$4),0),0)*($A88-$A87)/10000*$BY87</f>
        <v>0</v>
      </c>
      <c r="FA87" s="175" t="n">
        <f aca="false">SUM(EX87:EZ87)</f>
        <v>0</v>
      </c>
      <c r="FB87" s="0"/>
      <c r="FC87" s="91" t="n">
        <f aca="false">$A87</f>
        <v>39142</v>
      </c>
      <c r="FD87" s="175" t="n">
        <f aca="false">IF(FD$2&lt;=$A87,IF(FD$3&gt;=$A87,(FD$4),0),0)*($A88-$A87)/10000*$BY87</f>
        <v>0</v>
      </c>
      <c r="FE87" s="175" t="n">
        <f aca="false">IF(FE$2&lt;=$A87,IF(FE$3&gt;=$A87,(FE$4),0),0)*($A88-$A87)/10000*$BY87</f>
        <v>0</v>
      </c>
      <c r="FF87" s="175" t="n">
        <f aca="false">SUM(FD87:FE87)</f>
        <v>0</v>
      </c>
      <c r="FH87" s="91" t="n">
        <f aca="false">$A87</f>
        <v>39142</v>
      </c>
      <c r="FI87" s="175" t="n">
        <f aca="false">IF(FI$2&lt;=$A87,IF(FI$3&gt;=$A87,(FI$4),0),0)*($A88-$A87)/10000*$BY87</f>
        <v>0</v>
      </c>
      <c r="FJ87" s="175" t="n">
        <f aca="false">IF(FJ$2&lt;=$A87,IF(FJ$3&gt;=$A87,(FJ$4),0),0)*($A88-$A87)/10000*$BY87</f>
        <v>0</v>
      </c>
      <c r="FK87" s="175" t="n">
        <f aca="false">SUM(FI87:FJ87)</f>
        <v>0</v>
      </c>
      <c r="FL87" s="0"/>
      <c r="FM87" s="91" t="n">
        <f aca="false">$A87</f>
        <v>39142</v>
      </c>
      <c r="FN87" s="175" t="n">
        <f aca="false">IF(FN$2&lt;=$A87,IF(FN$3&gt;=$A87,(FN$4),0),0)*($A88-$A87)/10000*$BY87</f>
        <v>0</v>
      </c>
      <c r="FO87" s="175" t="n">
        <f aca="false">IF(FO$2&lt;=$A87,IF(FO$3&gt;=$A87,(FO$4),0),0)*($A88-$A87)/10000*$BY87</f>
        <v>0</v>
      </c>
      <c r="FP87" s="175" t="n">
        <f aca="false">SUM(FN87:FO87)</f>
        <v>0</v>
      </c>
      <c r="FQ87" s="0"/>
      <c r="FR87" s="91" t="n">
        <f aca="false">$A87</f>
        <v>39142</v>
      </c>
      <c r="FS87" s="175" t="n">
        <f aca="false">IF(FS$2&lt;=$A87,IF(FS$3&gt;=$A87,(FS$4),0),0)*($A88-$A87)/10000*$BY87</f>
        <v>0</v>
      </c>
      <c r="FT87" s="175" t="n">
        <f aca="false">IF(FT$2&lt;=$A87,IF(FT$3&gt;=$A87,(FT$4),0),0)*($A88-$A87)/10000*$BY87</f>
        <v>0</v>
      </c>
      <c r="FU87" s="175" t="n">
        <f aca="false">SUM(FS87:FT87)</f>
        <v>0</v>
      </c>
      <c r="FV87" s="0"/>
      <c r="FW87" s="91" t="n">
        <f aca="false">$A87</f>
        <v>39142</v>
      </c>
      <c r="FX87" s="175" t="n">
        <f aca="false">IF(FX$2&lt;=$A87,IF(FX$3&gt;=$A87,(FX$4),0),0)*($A88-$A87)/10000*$BY87</f>
        <v>0</v>
      </c>
      <c r="FY87" s="175" t="n">
        <f aca="false">IF(FY$2&lt;=$A87,IF(FY$3&gt;=$A87,(FY$4),0),0)*($A88-$A87)/10000*$BY87</f>
        <v>0</v>
      </c>
      <c r="FZ87" s="175" t="n">
        <f aca="false">SUM(FX87:FY87)</f>
        <v>0</v>
      </c>
      <c r="GB87" s="91" t="n">
        <f aca="false">$A87</f>
        <v>39142</v>
      </c>
      <c r="GC87" s="175" t="n">
        <f aca="false">IF(GC$2&lt;=$A87,IF(GC$3&gt;=$A87,(GC$4),0),0)*($A88-$A87)/10000*$BY87</f>
        <v>0</v>
      </c>
      <c r="GD87" s="175" t="n">
        <f aca="false">IF(GD$2&lt;=$A87,IF(GD$3&gt;=$A87,(GD$4),0),0)*($A88-$A87)/10000*$BY87</f>
        <v>0</v>
      </c>
      <c r="GE87" s="175" t="n">
        <f aca="false">SUM(GC87:GD87)</f>
        <v>0</v>
      </c>
      <c r="GG87" s="208"/>
      <c r="GH87" s="209"/>
      <c r="GI87" s="210"/>
      <c r="GK87" s="0"/>
    </row>
    <row r="88" customFormat="false" ht="12.75" hidden="false" customHeight="false" outlineLevel="0" collapsed="false">
      <c r="A88" s="176" t="n">
        <v>39173</v>
      </c>
      <c r="B88" s="177" t="n">
        <f aca="false">p1!F97</f>
        <v>0</v>
      </c>
      <c r="C88" s="178" t="n">
        <f aca="false">+p1!C97</f>
        <v>0</v>
      </c>
      <c r="D88" s="179" t="n">
        <f aca="false">+p1!G97</f>
        <v>0</v>
      </c>
      <c r="E88" s="177" t="n">
        <f aca="false">p1!L97+DX88</f>
        <v>0</v>
      </c>
      <c r="F88" s="178" t="n">
        <f aca="false">p1!E97+CN88</f>
        <v>0</v>
      </c>
      <c r="G88" s="178" t="n">
        <f aca="false">p1!I97+p1!K97+CY88</f>
        <v>0</v>
      </c>
      <c r="H88" s="178" t="n">
        <f aca="false">p1!D97+DN88</f>
        <v>0</v>
      </c>
      <c r="I88" s="178" t="n">
        <f aca="false">p1!J97+p1!AH97+DD88</f>
        <v>-8.71</v>
      </c>
      <c r="J88" s="178" t="n">
        <f aca="false">p1!N97+DG88</f>
        <v>0</v>
      </c>
      <c r="K88" s="178" t="n">
        <f aca="false">p1!M97+p1!H97+DS88</f>
        <v>0</v>
      </c>
      <c r="L88" s="180" t="n">
        <f aca="false">SUM(E88:K88)</f>
        <v>-8.71</v>
      </c>
      <c r="M88" s="32"/>
      <c r="N88" s="177" t="n">
        <f aca="false">p1!P97+EJ88</f>
        <v>0</v>
      </c>
      <c r="O88" s="178" t="n">
        <f aca="false">p1!O97+EE88</f>
        <v>0</v>
      </c>
      <c r="P88" s="178" t="n">
        <f aca="false">p1!Q97+EO88</f>
        <v>0</v>
      </c>
      <c r="Q88" s="178"/>
      <c r="R88" s="178"/>
      <c r="S88" s="178" t="n">
        <f aca="false">p1!Z97+EU88</f>
        <v>0</v>
      </c>
      <c r="T88" s="178" t="n">
        <f aca="false">p1!AC97+FA88</f>
        <v>0</v>
      </c>
      <c r="U88" s="178"/>
      <c r="V88" s="178" t="n">
        <f aca="false">p1!X97+FF88</f>
        <v>0</v>
      </c>
      <c r="W88" s="178"/>
      <c r="X88" s="178"/>
      <c r="Y88" s="178"/>
      <c r="Z88" s="178"/>
      <c r="AA88" s="178"/>
      <c r="AB88" s="178"/>
      <c r="AC88" s="178"/>
      <c r="AD88" s="179"/>
      <c r="AE88" s="210" t="n">
        <f aca="false">SUM(N88:AD88)</f>
        <v>0</v>
      </c>
      <c r="AF88" s="32"/>
      <c r="AG88" s="180"/>
      <c r="AH88" s="18"/>
      <c r="AI88" s="180" t="n">
        <f aca="false">p1!AB97+BQ88</f>
        <v>0</v>
      </c>
      <c r="AJ88" s="32"/>
      <c r="AK88" s="182" t="n">
        <v>38808</v>
      </c>
      <c r="AL88" s="143"/>
      <c r="AM88" s="167" t="n">
        <f aca="false">+B88+C88+D88</f>
        <v>0</v>
      </c>
      <c r="AN88" s="211" t="n">
        <f aca="false">SUM(AM83:AM94)</f>
        <v>0</v>
      </c>
      <c r="AO88" s="167" t="n">
        <f aca="false">E88+F88+O88</f>
        <v>0</v>
      </c>
      <c r="AP88" s="211" t="n">
        <f aca="false">SUM(AO83:AO94)</f>
        <v>0</v>
      </c>
      <c r="AQ88" s="184" t="n">
        <f aca="false">+G88+H88+N88</f>
        <v>0</v>
      </c>
      <c r="AR88" s="211" t="n">
        <f aca="false">SUM(AQ83:AQ94)</f>
        <v>-86.52</v>
      </c>
      <c r="AS88" s="185" t="n">
        <f aca="false">+I88+J88</f>
        <v>-8.71</v>
      </c>
      <c r="AT88" s="211" t="n">
        <f aca="false">SUM(AS83:AS94)</f>
        <v>-19.09</v>
      </c>
      <c r="AU88" s="167" t="n">
        <f aca="false">K88+P88</f>
        <v>0</v>
      </c>
      <c r="AV88" s="211" t="n">
        <f aca="false">SUM(AU83:AU94)</f>
        <v>0</v>
      </c>
      <c r="AW88" s="167" t="n">
        <f aca="false">AO88+AQ88+AS88+AU88</f>
        <v>-8.71</v>
      </c>
      <c r="AX88" s="211" t="n">
        <f aca="false">SUM(AW83:AW94)</f>
        <v>-105.61</v>
      </c>
      <c r="AY88" s="0"/>
      <c r="AZ88" s="149"/>
      <c r="BA88" s="169" t="n">
        <f aca="false">Q88+R88+S88</f>
        <v>0</v>
      </c>
      <c r="BB88" s="225" t="n">
        <f aca="false">SUM(BA83:BA94)</f>
        <v>0</v>
      </c>
      <c r="BC88" s="169" t="n">
        <f aca="false">T88+U88</f>
        <v>0</v>
      </c>
      <c r="BD88" s="229" t="n">
        <f aca="false">SUM(BC83:BC94)</f>
        <v>0</v>
      </c>
      <c r="BE88" s="228" t="n">
        <f aca="false">SUM(V88:Y88)</f>
        <v>0</v>
      </c>
      <c r="BF88" s="187" t="n">
        <f aca="false">SUM(BE83:BE94)</f>
        <v>0</v>
      </c>
      <c r="BG88" s="169" t="n">
        <f aca="false">SUM(AB88:AD88)</f>
        <v>0</v>
      </c>
      <c r="BH88" s="188" t="n">
        <f aca="false">SUM(BG83:BG94)</f>
        <v>0</v>
      </c>
      <c r="BI88" s="154"/>
      <c r="BJ88" s="56"/>
      <c r="BK88" s="171" t="n">
        <f aca="false">+AE88+L88</f>
        <v>-8.71</v>
      </c>
      <c r="BL88" s="215" t="n">
        <f aca="false">SUM(BK83:BK94)</f>
        <v>-105.61</v>
      </c>
      <c r="BM88" s="32"/>
      <c r="BN88" s="32"/>
      <c r="BO88" s="32"/>
      <c r="BP88" s="172" t="n">
        <f aca="false">$A88</f>
        <v>39173</v>
      </c>
      <c r="BQ88" s="173"/>
      <c r="BR88" s="173"/>
      <c r="BS88" s="173"/>
      <c r="BT88" s="173"/>
      <c r="BU88" s="173"/>
      <c r="BV88" s="173"/>
      <c r="BW88" s="173"/>
      <c r="BY88" s="81" t="n">
        <f aca="false">m1!BK90</f>
        <v>0.611479072307197</v>
      </c>
      <c r="BZ88" s="174" t="n">
        <f aca="false">CN88+CY88+EU88+FF88+FA88+DD88+DN88+DS88+FP88+FU88+EE88+EJ88+EO88</f>
        <v>0</v>
      </c>
      <c r="CA88" s="175"/>
      <c r="CB88" s="175" t="n">
        <f aca="false">IF(CB$2&lt;=$A88,IF(CB$3&gt;=$A88,(CB$4),0),0)*($A89-$A88)/10000*$BY88</f>
        <v>0</v>
      </c>
      <c r="CC88" s="91"/>
      <c r="CD88" s="91" t="n">
        <f aca="false">$A88</f>
        <v>39173</v>
      </c>
      <c r="CE88" s="175" t="n">
        <f aca="false">IF(CE$2&lt;=$A88,IF(CE$3&gt;=$A88,(CE$4),0),0)*($A89-$A88)/10000*$BY88</f>
        <v>0</v>
      </c>
      <c r="CF88" s="175" t="n">
        <f aca="false">IF(CF$2&lt;=$A88,IF(CF$3&gt;=$A88,(CF$4),0),0)*($A89-$A88)/10000*$BY88</f>
        <v>0</v>
      </c>
      <c r="CG88" s="175" t="n">
        <f aca="false">IF(CG$2&lt;=$A88,IF(CG$3&gt;=$A88,(CG$4),0),0)*($A89-$A88)/10000*$BY88</f>
        <v>0</v>
      </c>
      <c r="CH88" s="175" t="n">
        <f aca="false">IF(CH$2&lt;=$A88,IF(CH$3&gt;=$A88,(CH$4),0),0)*($A89-$A88)/10000*$BY88</f>
        <v>0</v>
      </c>
      <c r="CI88" s="175" t="n">
        <f aca="false">IF(CI$2&lt;=$A88,IF(CI$3&gt;=$A88,(CI$4),0),0)*($A89-$A88)/10000*$BY88</f>
        <v>0</v>
      </c>
      <c r="CJ88" s="175" t="n">
        <f aca="false">IF(CJ$2&lt;=$A88,IF(CJ$3&gt;=$A88,(CJ$4),0),0)*($A89-$A88)/10000*$BY88</f>
        <v>0</v>
      </c>
      <c r="CK88" s="175" t="n">
        <f aca="false">IF(CK$2&lt;=$A88,IF(CK$3&gt;=$A88,(CK$4),0),0)*($A89-$A88)/10000*$BY88</f>
        <v>0</v>
      </c>
      <c r="CL88" s="175" t="n">
        <f aca="false">IF(CL$2&lt;=$A88,IF(CL$3&gt;=$A88,(CL$4),0),0)*($A89-$A88)/10000*$BY88</f>
        <v>0</v>
      </c>
      <c r="CM88" s="175" t="n">
        <f aca="false">IF(CM$2&lt;=$A88,IF(CM$3&gt;=$A88,(CM$4),0),0)*($A89-$A88)/10000*$BY88</f>
        <v>0</v>
      </c>
      <c r="CN88" s="175" t="n">
        <f aca="false">SUM(CE88:CM88)</f>
        <v>0</v>
      </c>
      <c r="CO88" s="0"/>
      <c r="CP88" s="91" t="n">
        <f aca="false">$A88</f>
        <v>39173</v>
      </c>
      <c r="CQ88" s="175" t="n">
        <f aca="false">IF(CQ$2&lt;=$A88,IF(CQ$3&gt;=$A88,(CQ$4),0),0)*($A89-$A88)/10000*$BY88</f>
        <v>0</v>
      </c>
      <c r="CR88" s="175" t="n">
        <f aca="false">IF(CR$2&lt;=$A88,IF(CR$3&gt;=$A88,(CR$4),0),0)*($A89-$A88)/10000*$BY88</f>
        <v>0</v>
      </c>
      <c r="CS88" s="175" t="n">
        <f aca="false">IF(CS$2&lt;=$A88,IF(CS$3&gt;=$A88,(CS$4),0),0)*($A89-$A88)/10000*$BY88</f>
        <v>0</v>
      </c>
      <c r="CT88" s="175" t="n">
        <f aca="false">IF(CT$2&lt;=$A88,IF(CT$3&gt;=$A88,(CT$4),0),0)*($A89-$A88)/10000*$BY88</f>
        <v>0</v>
      </c>
      <c r="CU88" s="175" t="n">
        <f aca="false">IF(CU$2&lt;=$A88,IF(CU$3&gt;=$A88,(CU$4),0),0)*($A89-$A88)/10000*$BY88</f>
        <v>0</v>
      </c>
      <c r="CV88" s="175" t="n">
        <f aca="false">IF(CV$2&lt;=$A88,IF(CV$3&gt;=$A88,(CV$4),0),0)*($A89-$A88)/10000*$BY88</f>
        <v>0</v>
      </c>
      <c r="CW88" s="175" t="n">
        <f aca="false">IF(CW$2&lt;=$A88,IF(CW$3&gt;=$A88,(CW$4),0),0)*($A89-$A88)/10000*$BY88</f>
        <v>0</v>
      </c>
      <c r="CX88" s="175" t="n">
        <f aca="false">IF(CX$2&lt;=$A88,IF(CX$3&gt;=$A88,(CX$4),0),0)*($A89-$A88)/10000*$BY88</f>
        <v>0</v>
      </c>
      <c r="CY88" s="175" t="n">
        <f aca="false">SUM(CQ88:CX88)</f>
        <v>0</v>
      </c>
      <c r="DA88" s="91" t="n">
        <f aca="false">$A88</f>
        <v>39173</v>
      </c>
      <c r="DB88" s="175" t="n">
        <f aca="false">IF(DB$2&lt;=$A88,IF(DB$3&gt;=$A88,(DB$4),0),0)*($A89-$A88)/10000*$BY88</f>
        <v>0</v>
      </c>
      <c r="DC88" s="175" t="n">
        <f aca="false">IF(DC$2&lt;=$A88,IF(DC$3&gt;=$A88,(DC$4),0),0)*($A89-$A88)/10000*$BY88</f>
        <v>0</v>
      </c>
      <c r="DD88" s="175" t="n">
        <f aca="false">SUM(DB88:DC88)</f>
        <v>0</v>
      </c>
      <c r="DE88" s="0"/>
      <c r="DF88" s="91" t="n">
        <f aca="false">$A88</f>
        <v>39173</v>
      </c>
      <c r="DG88" s="175" t="n">
        <f aca="false">IF(DG$2&lt;=$A88,IF(DG$3&gt;=$A88,(DG$4),0),0)*($A89-$A88)/10000*$BY88</f>
        <v>0</v>
      </c>
      <c r="DH88" s="175" t="n">
        <f aca="false">IF(DH$2&lt;=$A88,IF(DH$3&gt;=$A88,(DH$4),0),0)*($A89-$A88)/10000*$BY88</f>
        <v>0</v>
      </c>
      <c r="DI88" s="175" t="n">
        <f aca="false">SUM(DG88:DH88)</f>
        <v>0</v>
      </c>
      <c r="DK88" s="91" t="n">
        <f aca="false">$A88</f>
        <v>39173</v>
      </c>
      <c r="DL88" s="175" t="n">
        <f aca="false">IF(DL$2&lt;=$A88,IF(DL$3&gt;=$A88,(DL$4),0),0)*($A89-$A88)/10000*$BY88</f>
        <v>0</v>
      </c>
      <c r="DM88" s="175" t="n">
        <f aca="false">IF(DM$2&lt;=$A88,IF(DM$3&gt;=$A88,(DM$4),0),0)*($A89-$A88)/10000*$BY88</f>
        <v>0</v>
      </c>
      <c r="DN88" s="175" t="n">
        <f aca="false">SUM(DL88:DM88)</f>
        <v>0</v>
      </c>
      <c r="DO88" s="0"/>
      <c r="DP88" s="91" t="n">
        <f aca="false">$A88</f>
        <v>39173</v>
      </c>
      <c r="DQ88" s="175" t="n">
        <f aca="false">IF(DQ$2&lt;=$A88,IF(DQ$3&gt;=$A88,(DQ$4),0),0)*($A89-$A88)/10000*$BY88</f>
        <v>0</v>
      </c>
      <c r="DR88" s="175" t="n">
        <f aca="false">IF(DR$2&lt;=$A88,IF(DR$3&gt;=$A88,(DR$4),0),0)*($A89-$A88)/10000*$BY88</f>
        <v>0</v>
      </c>
      <c r="DS88" s="175" t="n">
        <f aca="false">SUM(DQ88:DR88)</f>
        <v>0</v>
      </c>
      <c r="DT88" s="175"/>
      <c r="DU88" s="91" t="n">
        <f aca="false">$A88</f>
        <v>39173</v>
      </c>
      <c r="DV88" s="175" t="n">
        <f aca="false">IF(DV$2&lt;=$A88,IF(DV$3&gt;=$A88,(DV$4),0),0)*($A89-$A88)/10000*$BY88</f>
        <v>0</v>
      </c>
      <c r="DW88" s="175" t="n">
        <f aca="false">IF(DW$2&lt;=$A88,IF(DW$3&gt;=$A88,(DW$4),0),0)*($A89-$A88)/10000*$BY88</f>
        <v>0</v>
      </c>
      <c r="DX88" s="175" t="n">
        <f aca="false">SUM(DV88:DW88)</f>
        <v>0</v>
      </c>
      <c r="DY88" s="175"/>
      <c r="DZ88" s="91" t="n">
        <f aca="false">$A88</f>
        <v>39173</v>
      </c>
      <c r="EA88" s="175" t="n">
        <f aca="false">IF(EA$2&lt;=$A88,IF(EA$3&gt;=$A88,(EA$4),0),0)*($A89-$A88)/10000*$BY88</f>
        <v>0</v>
      </c>
      <c r="EB88" s="175" t="n">
        <f aca="false">IF(EB$2&lt;=$A88,IF(EB$3&gt;=$A88,(EB$4),0),0)*($A89-$A88)/10000*$BY88</f>
        <v>0</v>
      </c>
      <c r="EC88" s="175" t="n">
        <f aca="false">IF(EC$2&lt;=$A88,IF(EC$3&gt;=$A88,(EC$4),0),0)*($A89-$A88)/10000*$BY88</f>
        <v>0</v>
      </c>
      <c r="ED88" s="175" t="n">
        <f aca="false">IF(ED$2&lt;=$A88,IF(ED$3&gt;=$A88,(ED$4),0),0)*($A89-$A88)/10000*$BY88</f>
        <v>0</v>
      </c>
      <c r="EE88" s="175" t="n">
        <f aca="false">SUM(EA88:ED88)</f>
        <v>0</v>
      </c>
      <c r="EF88" s="0"/>
      <c r="EG88" s="91" t="n">
        <f aca="false">$A88</f>
        <v>39173</v>
      </c>
      <c r="EH88" s="175" t="n">
        <f aca="false">IF(EH$2&lt;=$A88,IF(EH$3&gt;=$A88,(EH$4),0),0)*($A89-$A88)/10000*$BY88</f>
        <v>0</v>
      </c>
      <c r="EI88" s="175" t="n">
        <f aca="false">IF(EI$2&lt;=$A88,IF(EI$3&gt;=$A88,(EI$4),0),0)*($A89-$A88)/10000*$BY88</f>
        <v>0</v>
      </c>
      <c r="EJ88" s="175" t="n">
        <f aca="false">SUM(EH88:EI88)</f>
        <v>0</v>
      </c>
      <c r="EK88" s="0"/>
      <c r="EL88" s="91" t="n">
        <f aca="false">$A88</f>
        <v>39173</v>
      </c>
      <c r="EM88" s="175" t="n">
        <f aca="false">IF(EM$2&lt;=$A88,IF(EM$3&gt;=$A88,(EM$4),0),0)*($A89-$A88)/10000*$BY88</f>
        <v>0</v>
      </c>
      <c r="EN88" s="175" t="n">
        <f aca="false">IF(EN$2&lt;=$A88,IF(EN$3&gt;=$A88,(EN$4),0),0)*($A89-$A88)/10000*$BY88</f>
        <v>0</v>
      </c>
      <c r="EO88" s="175" t="n">
        <f aca="false">SUM(EM88:EN88)</f>
        <v>0</v>
      </c>
      <c r="EP88" s="175"/>
      <c r="EQ88" s="91" t="n">
        <f aca="false">$A88</f>
        <v>39173</v>
      </c>
      <c r="ER88" s="175" t="n">
        <f aca="false">IF(ER$2&lt;=$A88,IF(ER$3&gt;=$A88,(ER$4),0),0)*($A89-$A88)/10000*$BY88</f>
        <v>0</v>
      </c>
      <c r="ES88" s="175" t="n">
        <f aca="false">IF(ES$2&lt;=$A88,IF(ES$3&gt;=$A88,(ES$4),0),0)*($A89-$A88)/10000*$BY88</f>
        <v>0</v>
      </c>
      <c r="ET88" s="175" t="n">
        <f aca="false">IF(ET$2&lt;=$A88,IF(ET$3&gt;=$A88,(ET$4),0),0)*($A89-$A88)/10000*$BY88</f>
        <v>0</v>
      </c>
      <c r="EU88" s="175" t="n">
        <f aca="false">SUM(ER88:ET88)</f>
        <v>0</v>
      </c>
      <c r="EV88" s="0"/>
      <c r="EW88" s="91" t="n">
        <f aca="false">$A88</f>
        <v>39173</v>
      </c>
      <c r="EX88" s="175" t="n">
        <f aca="false">IF(EX$2&lt;=$A88,IF(EX$3&gt;=$A88,(EX$4),0),0)*($A89-$A88)/10000*$BY88</f>
        <v>0</v>
      </c>
      <c r="EY88" s="175" t="n">
        <f aca="false">IF(EY$2&lt;=$A88,IF(EY$3&gt;=$A88,(EY$4),0),0)*($A89-$A88)/10000*$BY88</f>
        <v>0</v>
      </c>
      <c r="EZ88" s="175" t="n">
        <f aca="false">IF(EZ$2&lt;=$A88,IF(EZ$3&gt;=$A88,(EZ$4),0),0)*($A89-$A88)/10000*$BY88</f>
        <v>0</v>
      </c>
      <c r="FA88" s="175" t="n">
        <f aca="false">SUM(EX88:EZ88)</f>
        <v>0</v>
      </c>
      <c r="FB88" s="0"/>
      <c r="FC88" s="91" t="n">
        <f aca="false">$A88</f>
        <v>39173</v>
      </c>
      <c r="FD88" s="175" t="n">
        <f aca="false">IF(FD$2&lt;=$A88,IF(FD$3&gt;=$A88,(FD$4),0),0)*($A89-$A88)/10000*$BY88</f>
        <v>0</v>
      </c>
      <c r="FE88" s="175" t="n">
        <f aca="false">IF(FE$2&lt;=$A88,IF(FE$3&gt;=$A88,(FE$4),0),0)*($A89-$A88)/10000*$BY88</f>
        <v>0</v>
      </c>
      <c r="FF88" s="175" t="n">
        <f aca="false">SUM(FD88:FE88)</f>
        <v>0</v>
      </c>
      <c r="FH88" s="91" t="n">
        <f aca="false">$A88</f>
        <v>39173</v>
      </c>
      <c r="FI88" s="175" t="n">
        <f aca="false">IF(FI$2&lt;=$A88,IF(FI$3&gt;=$A88,(FI$4),0),0)*($A89-$A88)/10000*$BY88</f>
        <v>0</v>
      </c>
      <c r="FJ88" s="175" t="n">
        <f aca="false">IF(FJ$2&lt;=$A88,IF(FJ$3&gt;=$A88,(FJ$4),0),0)*($A89-$A88)/10000*$BY88</f>
        <v>0</v>
      </c>
      <c r="FK88" s="175" t="n">
        <f aca="false">SUM(FI88:FJ88)</f>
        <v>0</v>
      </c>
      <c r="FL88" s="0"/>
      <c r="FM88" s="91" t="n">
        <f aca="false">$A88</f>
        <v>39173</v>
      </c>
      <c r="FN88" s="175" t="n">
        <f aca="false">IF(FN$2&lt;=$A88,IF(FN$3&gt;=$A88,(FN$4),0),0)*($A89-$A88)/10000*$BY88</f>
        <v>0</v>
      </c>
      <c r="FO88" s="175" t="n">
        <f aca="false">IF(FO$2&lt;=$A88,IF(FO$3&gt;=$A88,(FO$4),0),0)*($A89-$A88)/10000*$BY88</f>
        <v>0</v>
      </c>
      <c r="FP88" s="175" t="n">
        <f aca="false">SUM(FN88:FO88)</f>
        <v>0</v>
      </c>
      <c r="FQ88" s="0"/>
      <c r="FR88" s="91" t="n">
        <f aca="false">$A88</f>
        <v>39173</v>
      </c>
      <c r="FS88" s="175" t="n">
        <f aca="false">IF(FS$2&lt;=$A88,IF(FS$3&gt;=$A88,(FS$4),0),0)*($A89-$A88)/10000*$BY88</f>
        <v>0</v>
      </c>
      <c r="FT88" s="175" t="n">
        <f aca="false">IF(FT$2&lt;=$A88,IF(FT$3&gt;=$A88,(FT$4),0),0)*($A89-$A88)/10000*$BY88</f>
        <v>0</v>
      </c>
      <c r="FU88" s="175" t="n">
        <f aca="false">SUM(FS88:FT88)</f>
        <v>0</v>
      </c>
      <c r="FV88" s="0"/>
      <c r="FW88" s="91" t="n">
        <f aca="false">$A88</f>
        <v>39173</v>
      </c>
      <c r="FX88" s="175" t="n">
        <f aca="false">IF(FX$2&lt;=$A88,IF(FX$3&gt;=$A88,(FX$4),0),0)*($A89-$A88)/10000*$BY88</f>
        <v>0</v>
      </c>
      <c r="FY88" s="175" t="n">
        <f aca="false">IF(FY$2&lt;=$A88,IF(FY$3&gt;=$A88,(FY$4),0),0)*($A89-$A88)/10000*$BY88</f>
        <v>0</v>
      </c>
      <c r="FZ88" s="175" t="n">
        <f aca="false">SUM(FX88:FY88)</f>
        <v>0</v>
      </c>
      <c r="GB88" s="91" t="n">
        <f aca="false">$A88</f>
        <v>39173</v>
      </c>
      <c r="GC88" s="175" t="n">
        <f aca="false">IF(GC$2&lt;=$A88,IF(GC$3&gt;=$A88,(GC$4),0),0)*($A89-$A88)/10000*$BY88</f>
        <v>0</v>
      </c>
      <c r="GD88" s="175" t="n">
        <f aca="false">IF(GD$2&lt;=$A88,IF(GD$3&gt;=$A88,(GD$4),0),0)*($A89-$A88)/10000*$BY88</f>
        <v>0</v>
      </c>
      <c r="GE88" s="175" t="n">
        <f aca="false">SUM(GC88:GD88)</f>
        <v>0</v>
      </c>
      <c r="GG88" s="208"/>
      <c r="GH88" s="209"/>
      <c r="GI88" s="210"/>
      <c r="GK88" s="0"/>
    </row>
    <row r="89" customFormat="false" ht="12.75" hidden="false" customHeight="false" outlineLevel="0" collapsed="false">
      <c r="A89" s="176" t="n">
        <v>39203</v>
      </c>
      <c r="B89" s="177" t="n">
        <f aca="false">p1!F98</f>
        <v>0</v>
      </c>
      <c r="C89" s="178" t="n">
        <f aca="false">+p1!C98</f>
        <v>0</v>
      </c>
      <c r="D89" s="179" t="n">
        <f aca="false">+p1!G98</f>
        <v>0</v>
      </c>
      <c r="E89" s="177" t="n">
        <f aca="false">p1!L98+DX89</f>
        <v>0</v>
      </c>
      <c r="F89" s="178" t="n">
        <f aca="false">p1!E98+CN89</f>
        <v>0</v>
      </c>
      <c r="G89" s="178" t="n">
        <f aca="false">p1!I98+p1!K98+CY89</f>
        <v>0</v>
      </c>
      <c r="H89" s="178" t="n">
        <f aca="false">p1!D98+DN89</f>
        <v>0</v>
      </c>
      <c r="I89" s="178" t="n">
        <f aca="false">p1!J98+p1!AH98+DD89</f>
        <v>-8.94</v>
      </c>
      <c r="J89" s="178" t="n">
        <f aca="false">p1!N98+DG89</f>
        <v>0</v>
      </c>
      <c r="K89" s="178" t="n">
        <f aca="false">p1!M98+p1!H98+DS89</f>
        <v>0</v>
      </c>
      <c r="L89" s="180" t="n">
        <f aca="false">SUM(E89:K89)</f>
        <v>-8.94</v>
      </c>
      <c r="M89" s="32"/>
      <c r="N89" s="177" t="n">
        <f aca="false">p1!P98+EJ89</f>
        <v>0</v>
      </c>
      <c r="O89" s="178" t="n">
        <f aca="false">p1!O98+EE89</f>
        <v>0</v>
      </c>
      <c r="P89" s="178" t="n">
        <f aca="false">p1!Q98+EO89</f>
        <v>0</v>
      </c>
      <c r="Q89" s="178"/>
      <c r="R89" s="178"/>
      <c r="S89" s="178" t="n">
        <f aca="false">p1!Z98+EU89</f>
        <v>0</v>
      </c>
      <c r="T89" s="178" t="n">
        <f aca="false">p1!AC98+FA89</f>
        <v>0</v>
      </c>
      <c r="U89" s="178"/>
      <c r="V89" s="178" t="n">
        <f aca="false">p1!X98+FF89</f>
        <v>0</v>
      </c>
      <c r="W89" s="178"/>
      <c r="X89" s="178"/>
      <c r="Y89" s="178"/>
      <c r="Z89" s="178"/>
      <c r="AA89" s="178"/>
      <c r="AB89" s="178"/>
      <c r="AC89" s="178"/>
      <c r="AD89" s="179"/>
      <c r="AE89" s="210" t="n">
        <f aca="false">SUM(N89:AD89)</f>
        <v>0</v>
      </c>
      <c r="AF89" s="32"/>
      <c r="AG89" s="180"/>
      <c r="AH89" s="18"/>
      <c r="AI89" s="180" t="n">
        <f aca="false">p1!AB98+BQ89</f>
        <v>0</v>
      </c>
      <c r="AJ89" s="32"/>
      <c r="AK89" s="182" t="n">
        <v>38838</v>
      </c>
      <c r="AL89" s="143"/>
      <c r="AM89" s="167" t="n">
        <f aca="false">+B89+C89+D89</f>
        <v>0</v>
      </c>
      <c r="AN89" s="148"/>
      <c r="AO89" s="167" t="n">
        <f aca="false">E89+F89+O89</f>
        <v>0</v>
      </c>
      <c r="AP89" s="148"/>
      <c r="AQ89" s="184" t="n">
        <f aca="false">+G89+H89+N89</f>
        <v>0</v>
      </c>
      <c r="AR89" s="148"/>
      <c r="AS89" s="185" t="n">
        <f aca="false">+I89+J89</f>
        <v>-8.94</v>
      </c>
      <c r="AT89" s="148"/>
      <c r="AU89" s="167" t="n">
        <f aca="false">K89+P89</f>
        <v>0</v>
      </c>
      <c r="AV89" s="148"/>
      <c r="AW89" s="167" t="n">
        <f aca="false">AO89+AQ89+AS89+AU89</f>
        <v>-8.94</v>
      </c>
      <c r="AX89" s="148"/>
      <c r="AY89" s="0"/>
      <c r="AZ89" s="149"/>
      <c r="BA89" s="169" t="n">
        <f aca="false">Q89+R89+S89</f>
        <v>0</v>
      </c>
      <c r="BB89" s="151"/>
      <c r="BC89" s="169" t="n">
        <f aca="false">T89+U89</f>
        <v>0</v>
      </c>
      <c r="BD89" s="152"/>
      <c r="BE89" s="228" t="n">
        <f aca="false">SUM(V89:Y89)</f>
        <v>0</v>
      </c>
      <c r="BF89" s="151"/>
      <c r="BG89" s="169" t="n">
        <f aca="false">SUM(AB89:AD89)</f>
        <v>0</v>
      </c>
      <c r="BH89" s="170"/>
      <c r="BI89" s="154"/>
      <c r="BJ89" s="56"/>
      <c r="BK89" s="171" t="n">
        <f aca="false">+AE89+L89</f>
        <v>-8.94</v>
      </c>
      <c r="BL89" s="207"/>
      <c r="BM89" s="32"/>
      <c r="BN89" s="32"/>
      <c r="BO89" s="32"/>
      <c r="BP89" s="172" t="n">
        <f aca="false">$A89</f>
        <v>39203</v>
      </c>
      <c r="BQ89" s="173"/>
      <c r="BR89" s="173"/>
      <c r="BS89" s="173"/>
      <c r="BT89" s="173"/>
      <c r="BU89" s="173"/>
      <c r="BV89" s="173"/>
      <c r="BW89" s="173"/>
      <c r="BY89" s="81" t="n">
        <f aca="false">m1!BK91</f>
        <v>0.607851188418463</v>
      </c>
      <c r="BZ89" s="174" t="n">
        <f aca="false">CN89+CY89+EU89+FF89+FA89+DD89+DN89+DS89+FP89+FU89+EE89+EJ89+EO89</f>
        <v>0</v>
      </c>
      <c r="CA89" s="175"/>
      <c r="CB89" s="175" t="n">
        <f aca="false">IF(CB$2&lt;=$A89,IF(CB$3&gt;=$A89,(CB$4),0),0)*($A90-$A89)/10000*$BY89</f>
        <v>0</v>
      </c>
      <c r="CC89" s="91"/>
      <c r="CD89" s="91" t="n">
        <f aca="false">$A89</f>
        <v>39203</v>
      </c>
      <c r="CE89" s="175" t="n">
        <f aca="false">IF(CE$2&lt;=$A89,IF(CE$3&gt;=$A89,(CE$4),0),0)*($A90-$A89)/10000*$BY89</f>
        <v>0</v>
      </c>
      <c r="CF89" s="175" t="n">
        <f aca="false">IF(CF$2&lt;=$A89,IF(CF$3&gt;=$A89,(CF$4),0),0)*($A90-$A89)/10000*$BY89</f>
        <v>0</v>
      </c>
      <c r="CG89" s="175" t="n">
        <f aca="false">IF(CG$2&lt;=$A89,IF(CG$3&gt;=$A89,(CG$4),0),0)*($A90-$A89)/10000*$BY89</f>
        <v>0</v>
      </c>
      <c r="CH89" s="175" t="n">
        <f aca="false">IF(CH$2&lt;=$A89,IF(CH$3&gt;=$A89,(CH$4),0),0)*($A90-$A89)/10000*$BY89</f>
        <v>0</v>
      </c>
      <c r="CI89" s="175" t="n">
        <f aca="false">IF(CI$2&lt;=$A89,IF(CI$3&gt;=$A89,(CI$4),0),0)*($A90-$A89)/10000*$BY89</f>
        <v>0</v>
      </c>
      <c r="CJ89" s="175" t="n">
        <f aca="false">IF(CJ$2&lt;=$A89,IF(CJ$3&gt;=$A89,(CJ$4),0),0)*($A90-$A89)/10000*$BY89</f>
        <v>0</v>
      </c>
      <c r="CK89" s="175" t="n">
        <f aca="false">IF(CK$2&lt;=$A89,IF(CK$3&gt;=$A89,(CK$4),0),0)*($A90-$A89)/10000*$BY89</f>
        <v>0</v>
      </c>
      <c r="CL89" s="175" t="n">
        <f aca="false">IF(CL$2&lt;=$A89,IF(CL$3&gt;=$A89,(CL$4),0),0)*($A90-$A89)/10000*$BY89</f>
        <v>0</v>
      </c>
      <c r="CM89" s="175" t="n">
        <f aca="false">IF(CM$2&lt;=$A89,IF(CM$3&gt;=$A89,(CM$4),0),0)*($A90-$A89)/10000*$BY89</f>
        <v>0</v>
      </c>
      <c r="CN89" s="175" t="n">
        <f aca="false">SUM(CE89:CM89)</f>
        <v>0</v>
      </c>
      <c r="CO89" s="0"/>
      <c r="CP89" s="91" t="n">
        <f aca="false">$A89</f>
        <v>39203</v>
      </c>
      <c r="CQ89" s="175" t="n">
        <f aca="false">IF(CQ$2&lt;=$A89,IF(CQ$3&gt;=$A89,(CQ$4),0),0)*($A90-$A89)/10000*$BY89</f>
        <v>0</v>
      </c>
      <c r="CR89" s="175" t="n">
        <f aca="false">IF(CR$2&lt;=$A89,IF(CR$3&gt;=$A89,(CR$4),0),0)*($A90-$A89)/10000*$BY89</f>
        <v>0</v>
      </c>
      <c r="CS89" s="175" t="n">
        <f aca="false">IF(CS$2&lt;=$A89,IF(CS$3&gt;=$A89,(CS$4),0),0)*($A90-$A89)/10000*$BY89</f>
        <v>0</v>
      </c>
      <c r="CT89" s="175" t="n">
        <f aca="false">IF(CT$2&lt;=$A89,IF(CT$3&gt;=$A89,(CT$4),0),0)*($A90-$A89)/10000*$BY89</f>
        <v>0</v>
      </c>
      <c r="CU89" s="175" t="n">
        <f aca="false">IF(CU$2&lt;=$A89,IF(CU$3&gt;=$A89,(CU$4),0),0)*($A90-$A89)/10000*$BY89</f>
        <v>0</v>
      </c>
      <c r="CV89" s="175" t="n">
        <f aca="false">IF(CV$2&lt;=$A89,IF(CV$3&gt;=$A89,(CV$4),0),0)*($A90-$A89)/10000*$BY89</f>
        <v>0</v>
      </c>
      <c r="CW89" s="175" t="n">
        <f aca="false">IF(CW$2&lt;=$A89,IF(CW$3&gt;=$A89,(CW$4),0),0)*($A90-$A89)/10000*$BY89</f>
        <v>0</v>
      </c>
      <c r="CX89" s="175" t="n">
        <f aca="false">IF(CX$2&lt;=$A89,IF(CX$3&gt;=$A89,(CX$4),0),0)*($A90-$A89)/10000*$BY89</f>
        <v>0</v>
      </c>
      <c r="CY89" s="175" t="n">
        <f aca="false">SUM(CQ89:CX89)</f>
        <v>0</v>
      </c>
      <c r="DA89" s="91" t="n">
        <f aca="false">$A89</f>
        <v>39203</v>
      </c>
      <c r="DB89" s="175" t="n">
        <f aca="false">IF(DB$2&lt;=$A89,IF(DB$3&gt;=$A89,(DB$4),0),0)*($A90-$A89)/10000*$BY89</f>
        <v>0</v>
      </c>
      <c r="DC89" s="175" t="n">
        <f aca="false">IF(DC$2&lt;=$A89,IF(DC$3&gt;=$A89,(DC$4),0),0)*($A90-$A89)/10000*$BY89</f>
        <v>0</v>
      </c>
      <c r="DD89" s="175" t="n">
        <f aca="false">SUM(DB89:DC89)</f>
        <v>0</v>
      </c>
      <c r="DE89" s="0"/>
      <c r="DF89" s="91" t="n">
        <f aca="false">$A89</f>
        <v>39203</v>
      </c>
      <c r="DG89" s="175" t="n">
        <f aca="false">IF(DG$2&lt;=$A89,IF(DG$3&gt;=$A89,(DG$4),0),0)*($A90-$A89)/10000*$BY89</f>
        <v>0</v>
      </c>
      <c r="DH89" s="175" t="n">
        <f aca="false">IF(DH$2&lt;=$A89,IF(DH$3&gt;=$A89,(DH$4),0),0)*($A90-$A89)/10000*$BY89</f>
        <v>0</v>
      </c>
      <c r="DI89" s="175" t="n">
        <f aca="false">SUM(DG89:DH89)</f>
        <v>0</v>
      </c>
      <c r="DK89" s="91" t="n">
        <f aca="false">$A89</f>
        <v>39203</v>
      </c>
      <c r="DL89" s="175" t="n">
        <f aca="false">IF(DL$2&lt;=$A89,IF(DL$3&gt;=$A89,(DL$4),0),0)*($A90-$A89)/10000*$BY89</f>
        <v>0</v>
      </c>
      <c r="DM89" s="175" t="n">
        <f aca="false">IF(DM$2&lt;=$A89,IF(DM$3&gt;=$A89,(DM$4),0),0)*($A90-$A89)/10000*$BY89</f>
        <v>0</v>
      </c>
      <c r="DN89" s="175" t="n">
        <f aca="false">SUM(DL89:DM89)</f>
        <v>0</v>
      </c>
      <c r="DO89" s="0"/>
      <c r="DP89" s="91" t="n">
        <f aca="false">$A89</f>
        <v>39203</v>
      </c>
      <c r="DQ89" s="175" t="n">
        <f aca="false">IF(DQ$2&lt;=$A89,IF(DQ$3&gt;=$A89,(DQ$4),0),0)*($A90-$A89)/10000*$BY89</f>
        <v>0</v>
      </c>
      <c r="DR89" s="175" t="n">
        <f aca="false">IF(DR$2&lt;=$A89,IF(DR$3&gt;=$A89,(DR$4),0),0)*($A90-$A89)/10000*$BY89</f>
        <v>0</v>
      </c>
      <c r="DS89" s="175" t="n">
        <f aca="false">SUM(DQ89:DR89)</f>
        <v>0</v>
      </c>
      <c r="DT89" s="175"/>
      <c r="DU89" s="91" t="n">
        <f aca="false">$A89</f>
        <v>39203</v>
      </c>
      <c r="DV89" s="175" t="n">
        <f aca="false">IF(DV$2&lt;=$A89,IF(DV$3&gt;=$A89,(DV$4),0),0)*($A90-$A89)/10000*$BY89</f>
        <v>0</v>
      </c>
      <c r="DW89" s="175" t="n">
        <f aca="false">IF(DW$2&lt;=$A89,IF(DW$3&gt;=$A89,(DW$4),0),0)*($A90-$A89)/10000*$BY89</f>
        <v>0</v>
      </c>
      <c r="DX89" s="175" t="n">
        <f aca="false">SUM(DV89:DW89)</f>
        <v>0</v>
      </c>
      <c r="DY89" s="175"/>
      <c r="DZ89" s="91" t="n">
        <f aca="false">$A89</f>
        <v>39203</v>
      </c>
      <c r="EA89" s="175" t="n">
        <f aca="false">IF(EA$2&lt;=$A89,IF(EA$3&gt;=$A89,(EA$4),0),0)*($A90-$A89)/10000*$BY89</f>
        <v>0</v>
      </c>
      <c r="EB89" s="175" t="n">
        <f aca="false">IF(EB$2&lt;=$A89,IF(EB$3&gt;=$A89,(EB$4),0),0)*($A90-$A89)/10000*$BY89</f>
        <v>0</v>
      </c>
      <c r="EC89" s="175" t="n">
        <f aca="false">IF(EC$2&lt;=$A89,IF(EC$3&gt;=$A89,(EC$4),0),0)*($A90-$A89)/10000*$BY89</f>
        <v>0</v>
      </c>
      <c r="ED89" s="175" t="n">
        <f aca="false">IF(ED$2&lt;=$A89,IF(ED$3&gt;=$A89,(ED$4),0),0)*($A90-$A89)/10000*$BY89</f>
        <v>0</v>
      </c>
      <c r="EE89" s="175" t="n">
        <f aca="false">SUM(EA89:ED89)</f>
        <v>0</v>
      </c>
      <c r="EF89" s="0"/>
      <c r="EG89" s="91" t="n">
        <f aca="false">$A89</f>
        <v>39203</v>
      </c>
      <c r="EH89" s="175" t="n">
        <f aca="false">IF(EH$2&lt;=$A89,IF(EH$3&gt;=$A89,(EH$4),0),0)*($A90-$A89)/10000*$BY89</f>
        <v>0</v>
      </c>
      <c r="EI89" s="175" t="n">
        <f aca="false">IF(EI$2&lt;=$A89,IF(EI$3&gt;=$A89,(EI$4),0),0)*($A90-$A89)/10000*$BY89</f>
        <v>0</v>
      </c>
      <c r="EJ89" s="175" t="n">
        <f aca="false">SUM(EH89:EI89)</f>
        <v>0</v>
      </c>
      <c r="EK89" s="0"/>
      <c r="EL89" s="91" t="n">
        <f aca="false">$A89</f>
        <v>39203</v>
      </c>
      <c r="EM89" s="175" t="n">
        <f aca="false">IF(EM$2&lt;=$A89,IF(EM$3&gt;=$A89,(EM$4),0),0)*($A90-$A89)/10000*$BY89</f>
        <v>0</v>
      </c>
      <c r="EN89" s="175" t="n">
        <f aca="false">IF(EN$2&lt;=$A89,IF(EN$3&gt;=$A89,(EN$4),0),0)*($A90-$A89)/10000*$BY89</f>
        <v>0</v>
      </c>
      <c r="EO89" s="175" t="n">
        <f aca="false">SUM(EM89:EN89)</f>
        <v>0</v>
      </c>
      <c r="EP89" s="175"/>
      <c r="EQ89" s="91" t="n">
        <f aca="false">$A89</f>
        <v>39203</v>
      </c>
      <c r="ER89" s="175" t="n">
        <f aca="false">IF(ER$2&lt;=$A89,IF(ER$3&gt;=$A89,(ER$4),0),0)*($A90-$A89)/10000*$BY89</f>
        <v>0</v>
      </c>
      <c r="ES89" s="175" t="n">
        <f aca="false">IF(ES$2&lt;=$A89,IF(ES$3&gt;=$A89,(ES$4),0),0)*($A90-$A89)/10000*$BY89</f>
        <v>0</v>
      </c>
      <c r="ET89" s="175" t="n">
        <f aca="false">IF(ET$2&lt;=$A89,IF(ET$3&gt;=$A89,(ET$4),0),0)*($A90-$A89)/10000*$BY89</f>
        <v>0</v>
      </c>
      <c r="EU89" s="175" t="n">
        <f aca="false">SUM(ER89:ET89)</f>
        <v>0</v>
      </c>
      <c r="EV89" s="0"/>
      <c r="EW89" s="91" t="n">
        <f aca="false">$A89</f>
        <v>39203</v>
      </c>
      <c r="EX89" s="175" t="n">
        <f aca="false">IF(EX$2&lt;=$A89,IF(EX$3&gt;=$A89,(EX$4),0),0)*($A90-$A89)/10000*$BY89</f>
        <v>0</v>
      </c>
      <c r="EY89" s="175" t="n">
        <f aca="false">IF(EY$2&lt;=$A89,IF(EY$3&gt;=$A89,(EY$4),0),0)*($A90-$A89)/10000*$BY89</f>
        <v>0</v>
      </c>
      <c r="EZ89" s="175" t="n">
        <f aca="false">IF(EZ$2&lt;=$A89,IF(EZ$3&gt;=$A89,(EZ$4),0),0)*($A90-$A89)/10000*$BY89</f>
        <v>0</v>
      </c>
      <c r="FA89" s="175" t="n">
        <f aca="false">SUM(EX89:EZ89)</f>
        <v>0</v>
      </c>
      <c r="FB89" s="0"/>
      <c r="FC89" s="91" t="n">
        <f aca="false">$A89</f>
        <v>39203</v>
      </c>
      <c r="FD89" s="175" t="n">
        <f aca="false">IF(FD$2&lt;=$A89,IF(FD$3&gt;=$A89,(FD$4),0),0)*($A90-$A89)/10000*$BY89</f>
        <v>0</v>
      </c>
      <c r="FE89" s="175" t="n">
        <f aca="false">IF(FE$2&lt;=$A89,IF(FE$3&gt;=$A89,(FE$4),0),0)*($A90-$A89)/10000*$BY89</f>
        <v>0</v>
      </c>
      <c r="FF89" s="175" t="n">
        <f aca="false">SUM(FD89:FE89)</f>
        <v>0</v>
      </c>
      <c r="FH89" s="91" t="n">
        <f aca="false">$A89</f>
        <v>39203</v>
      </c>
      <c r="FI89" s="175" t="n">
        <f aca="false">IF(FI$2&lt;=$A89,IF(FI$3&gt;=$A89,(FI$4),0),0)*($A90-$A89)/10000*$BY89</f>
        <v>0</v>
      </c>
      <c r="FJ89" s="175" t="n">
        <f aca="false">IF(FJ$2&lt;=$A89,IF(FJ$3&gt;=$A89,(FJ$4),0),0)*($A90-$A89)/10000*$BY89</f>
        <v>0</v>
      </c>
      <c r="FK89" s="175" t="n">
        <f aca="false">SUM(FI89:FJ89)</f>
        <v>0</v>
      </c>
      <c r="FL89" s="0"/>
      <c r="FM89" s="91" t="n">
        <f aca="false">$A89</f>
        <v>39203</v>
      </c>
      <c r="FN89" s="175" t="n">
        <f aca="false">IF(FN$2&lt;=$A89,IF(FN$3&gt;=$A89,(FN$4),0),0)*($A90-$A89)/10000*$BY89</f>
        <v>0</v>
      </c>
      <c r="FO89" s="175" t="n">
        <f aca="false">IF(FO$2&lt;=$A89,IF(FO$3&gt;=$A89,(FO$4),0),0)*($A90-$A89)/10000*$BY89</f>
        <v>0</v>
      </c>
      <c r="FP89" s="175" t="n">
        <f aca="false">SUM(FN89:FO89)</f>
        <v>0</v>
      </c>
      <c r="FQ89" s="0"/>
      <c r="FR89" s="91" t="n">
        <f aca="false">$A89</f>
        <v>39203</v>
      </c>
      <c r="FS89" s="175" t="n">
        <f aca="false">IF(FS$2&lt;=$A89,IF(FS$3&gt;=$A89,(FS$4),0),0)*($A90-$A89)/10000*$BY89</f>
        <v>0</v>
      </c>
      <c r="FT89" s="175" t="n">
        <f aca="false">IF(FT$2&lt;=$A89,IF(FT$3&gt;=$A89,(FT$4),0),0)*($A90-$A89)/10000*$BY89</f>
        <v>0</v>
      </c>
      <c r="FU89" s="175" t="n">
        <f aca="false">SUM(FS89:FT89)</f>
        <v>0</v>
      </c>
      <c r="FV89" s="0"/>
      <c r="FW89" s="91" t="n">
        <f aca="false">$A89</f>
        <v>39203</v>
      </c>
      <c r="FX89" s="175" t="n">
        <f aca="false">IF(FX$2&lt;=$A89,IF(FX$3&gt;=$A89,(FX$4),0),0)*($A90-$A89)/10000*$BY89</f>
        <v>0</v>
      </c>
      <c r="FY89" s="175" t="n">
        <f aca="false">IF(FY$2&lt;=$A89,IF(FY$3&gt;=$A89,(FY$4),0),0)*($A90-$A89)/10000*$BY89</f>
        <v>0</v>
      </c>
      <c r="FZ89" s="175" t="n">
        <f aca="false">SUM(FX89:FY89)</f>
        <v>0</v>
      </c>
      <c r="GB89" s="91" t="n">
        <f aca="false">$A89</f>
        <v>39203</v>
      </c>
      <c r="GC89" s="175" t="n">
        <f aca="false">IF(GC$2&lt;=$A89,IF(GC$3&gt;=$A89,(GC$4),0),0)*($A90-$A89)/10000*$BY89</f>
        <v>0</v>
      </c>
      <c r="GD89" s="175" t="n">
        <f aca="false">IF(GD$2&lt;=$A89,IF(GD$3&gt;=$A89,(GD$4),0),0)*($A90-$A89)/10000*$BY89</f>
        <v>0</v>
      </c>
      <c r="GE89" s="175" t="n">
        <f aca="false">SUM(GC89:GD89)</f>
        <v>0</v>
      </c>
      <c r="GG89" s="208"/>
      <c r="GH89" s="209"/>
      <c r="GI89" s="210"/>
      <c r="GK89" s="0"/>
    </row>
    <row r="90" customFormat="false" ht="12.75" hidden="false" customHeight="false" outlineLevel="0" collapsed="false">
      <c r="A90" s="176" t="n">
        <v>39234</v>
      </c>
      <c r="B90" s="177" t="n">
        <f aca="false">p1!F99</f>
        <v>0</v>
      </c>
      <c r="C90" s="178" t="n">
        <f aca="false">+p1!C99</f>
        <v>0</v>
      </c>
      <c r="D90" s="179" t="n">
        <f aca="false">+p1!G99</f>
        <v>0</v>
      </c>
      <c r="E90" s="177" t="n">
        <f aca="false">p1!L99+DX90</f>
        <v>0</v>
      </c>
      <c r="F90" s="178" t="n">
        <f aca="false">p1!E99+CN90</f>
        <v>0</v>
      </c>
      <c r="G90" s="178" t="n">
        <f aca="false">p1!I99+p1!K99+CY90</f>
        <v>0</v>
      </c>
      <c r="H90" s="178" t="n">
        <f aca="false">p1!D99+DN90</f>
        <v>0</v>
      </c>
      <c r="I90" s="178" t="n">
        <f aca="false">p1!J99+p1!AH99+DD90</f>
        <v>-8.6</v>
      </c>
      <c r="J90" s="178" t="n">
        <f aca="false">p1!N99+DG90</f>
        <v>0</v>
      </c>
      <c r="K90" s="178" t="n">
        <f aca="false">p1!M99+p1!H99+DS90</f>
        <v>0</v>
      </c>
      <c r="L90" s="180" t="n">
        <f aca="false">SUM(E90:K90)</f>
        <v>-8.6</v>
      </c>
      <c r="M90" s="32"/>
      <c r="N90" s="177" t="n">
        <f aca="false">p1!P99+EJ90</f>
        <v>0</v>
      </c>
      <c r="O90" s="178" t="n">
        <f aca="false">p1!O99+EE90</f>
        <v>0</v>
      </c>
      <c r="P90" s="178" t="n">
        <f aca="false">p1!Q99+EO90</f>
        <v>0</v>
      </c>
      <c r="Q90" s="178"/>
      <c r="R90" s="178"/>
      <c r="S90" s="178" t="n">
        <f aca="false">p1!Z99+EU90</f>
        <v>0</v>
      </c>
      <c r="T90" s="178" t="n">
        <f aca="false">p1!AC99+FA90</f>
        <v>0</v>
      </c>
      <c r="U90" s="178"/>
      <c r="V90" s="178" t="n">
        <f aca="false">p1!X99+FF90</f>
        <v>0</v>
      </c>
      <c r="W90" s="178"/>
      <c r="X90" s="178"/>
      <c r="Y90" s="178"/>
      <c r="Z90" s="178"/>
      <c r="AA90" s="178"/>
      <c r="AB90" s="178"/>
      <c r="AC90" s="178"/>
      <c r="AD90" s="179"/>
      <c r="AE90" s="210" t="n">
        <f aca="false">SUM(N90:AD90)</f>
        <v>0</v>
      </c>
      <c r="AF90" s="32"/>
      <c r="AG90" s="180"/>
      <c r="AH90" s="18"/>
      <c r="AI90" s="180" t="n">
        <f aca="false">p1!AB99+BQ90</f>
        <v>0</v>
      </c>
      <c r="AJ90" s="32"/>
      <c r="AK90" s="182" t="n">
        <v>38869</v>
      </c>
      <c r="AL90" s="143"/>
      <c r="AM90" s="167" t="n">
        <f aca="false">+B90+C90+D90</f>
        <v>0</v>
      </c>
      <c r="AN90" s="148"/>
      <c r="AO90" s="167" t="n">
        <f aca="false">E90+F90+O90</f>
        <v>0</v>
      </c>
      <c r="AP90" s="148"/>
      <c r="AQ90" s="184" t="n">
        <f aca="false">+G90+H90+N90</f>
        <v>0</v>
      </c>
      <c r="AR90" s="148"/>
      <c r="AS90" s="185" t="n">
        <f aca="false">+I90+J90</f>
        <v>-8.6</v>
      </c>
      <c r="AT90" s="148"/>
      <c r="AU90" s="167" t="n">
        <f aca="false">K90+P90</f>
        <v>0</v>
      </c>
      <c r="AV90" s="148"/>
      <c r="AW90" s="167" t="n">
        <f aca="false">AO90+AQ90+AS90+AU90</f>
        <v>-8.6</v>
      </c>
      <c r="AX90" s="148"/>
      <c r="AY90" s="0"/>
      <c r="AZ90" s="149"/>
      <c r="BA90" s="169" t="n">
        <f aca="false">Q90+R90+S90</f>
        <v>0</v>
      </c>
      <c r="BB90" s="151"/>
      <c r="BC90" s="169" t="n">
        <f aca="false">T90+U90</f>
        <v>0</v>
      </c>
      <c r="BD90" s="152"/>
      <c r="BE90" s="228" t="n">
        <f aca="false">SUM(V90:Y90)</f>
        <v>0</v>
      </c>
      <c r="BF90" s="151"/>
      <c r="BG90" s="169" t="n">
        <f aca="false">SUM(AB90:AD90)</f>
        <v>0</v>
      </c>
      <c r="BH90" s="170"/>
      <c r="BI90" s="154"/>
      <c r="BJ90" s="56"/>
      <c r="BK90" s="171" t="n">
        <f aca="false">+AE90+L90</f>
        <v>-8.6</v>
      </c>
      <c r="BL90" s="207"/>
      <c r="BM90" s="32"/>
      <c r="BN90" s="32"/>
      <c r="BO90" s="32"/>
      <c r="BP90" s="172" t="n">
        <f aca="false">$A90</f>
        <v>39234</v>
      </c>
      <c r="BQ90" s="173"/>
      <c r="BR90" s="173"/>
      <c r="BS90" s="173"/>
      <c r="BT90" s="173"/>
      <c r="BU90" s="173"/>
      <c r="BV90" s="173"/>
      <c r="BW90" s="173"/>
      <c r="BY90" s="81" t="n">
        <f aca="false">m1!BK92</f>
        <v>0.604124832544924</v>
      </c>
      <c r="BZ90" s="174" t="n">
        <f aca="false">CN90+CY90+EU90+FF90+FA90+DD90+DN90+DS90+FP90+FU90+EE90+EJ90+EO90</f>
        <v>0</v>
      </c>
      <c r="CA90" s="175"/>
      <c r="CB90" s="175" t="n">
        <f aca="false">IF(CB$2&lt;=$A90,IF(CB$3&gt;=$A90,(CB$4),0),0)*($A91-$A90)/10000*$BY90</f>
        <v>0</v>
      </c>
      <c r="CC90" s="91"/>
      <c r="CD90" s="91" t="n">
        <f aca="false">$A90</f>
        <v>39234</v>
      </c>
      <c r="CE90" s="175" t="n">
        <f aca="false">IF(CE$2&lt;=$A90,IF(CE$3&gt;=$A90,(CE$4),0),0)*($A91-$A90)/10000*$BY90</f>
        <v>0</v>
      </c>
      <c r="CF90" s="175" t="n">
        <f aca="false">IF(CF$2&lt;=$A90,IF(CF$3&gt;=$A90,(CF$4),0),0)*($A91-$A90)/10000*$BY90</f>
        <v>0</v>
      </c>
      <c r="CG90" s="175" t="n">
        <f aca="false">IF(CG$2&lt;=$A90,IF(CG$3&gt;=$A90,(CG$4),0),0)*($A91-$A90)/10000*$BY90</f>
        <v>0</v>
      </c>
      <c r="CH90" s="175" t="n">
        <f aca="false">IF(CH$2&lt;=$A90,IF(CH$3&gt;=$A90,(CH$4),0),0)*($A91-$A90)/10000*$BY90</f>
        <v>0</v>
      </c>
      <c r="CI90" s="175" t="n">
        <f aca="false">IF(CI$2&lt;=$A90,IF(CI$3&gt;=$A90,(CI$4),0),0)*($A91-$A90)/10000*$BY90</f>
        <v>0</v>
      </c>
      <c r="CJ90" s="175" t="n">
        <f aca="false">IF(CJ$2&lt;=$A90,IF(CJ$3&gt;=$A90,(CJ$4),0),0)*($A91-$A90)/10000*$BY90</f>
        <v>0</v>
      </c>
      <c r="CK90" s="175" t="n">
        <f aca="false">IF(CK$2&lt;=$A90,IF(CK$3&gt;=$A90,(CK$4),0),0)*($A91-$A90)/10000*$BY90</f>
        <v>0</v>
      </c>
      <c r="CL90" s="175" t="n">
        <f aca="false">IF(CL$2&lt;=$A90,IF(CL$3&gt;=$A90,(CL$4),0),0)*($A91-$A90)/10000*$BY90</f>
        <v>0</v>
      </c>
      <c r="CM90" s="175" t="n">
        <f aca="false">IF(CM$2&lt;=$A90,IF(CM$3&gt;=$A90,(CM$4),0),0)*($A91-$A90)/10000*$BY90</f>
        <v>0</v>
      </c>
      <c r="CN90" s="175" t="n">
        <f aca="false">SUM(CE90:CM90)</f>
        <v>0</v>
      </c>
      <c r="CO90" s="0"/>
      <c r="CP90" s="91" t="n">
        <f aca="false">$A90</f>
        <v>39234</v>
      </c>
      <c r="CQ90" s="175" t="n">
        <f aca="false">IF(CQ$2&lt;=$A90,IF(CQ$3&gt;=$A90,(CQ$4),0),0)*($A91-$A90)/10000*$BY90</f>
        <v>0</v>
      </c>
      <c r="CR90" s="175" t="n">
        <f aca="false">IF(CR$2&lt;=$A90,IF(CR$3&gt;=$A90,(CR$4),0),0)*($A91-$A90)/10000*$BY90</f>
        <v>0</v>
      </c>
      <c r="CS90" s="175" t="n">
        <f aca="false">IF(CS$2&lt;=$A90,IF(CS$3&gt;=$A90,(CS$4),0),0)*($A91-$A90)/10000*$BY90</f>
        <v>0</v>
      </c>
      <c r="CT90" s="175" t="n">
        <f aca="false">IF(CT$2&lt;=$A90,IF(CT$3&gt;=$A90,(CT$4),0),0)*($A91-$A90)/10000*$BY90</f>
        <v>0</v>
      </c>
      <c r="CU90" s="175" t="n">
        <f aca="false">IF(CU$2&lt;=$A90,IF(CU$3&gt;=$A90,(CU$4),0),0)*($A91-$A90)/10000*$BY90</f>
        <v>0</v>
      </c>
      <c r="CV90" s="175" t="n">
        <f aca="false">IF(CV$2&lt;=$A90,IF(CV$3&gt;=$A90,(CV$4),0),0)*($A91-$A90)/10000*$BY90</f>
        <v>0</v>
      </c>
      <c r="CW90" s="175" t="n">
        <f aca="false">IF(CW$2&lt;=$A90,IF(CW$3&gt;=$A90,(CW$4),0),0)*($A91-$A90)/10000*$BY90</f>
        <v>0</v>
      </c>
      <c r="CX90" s="175" t="n">
        <f aca="false">IF(CX$2&lt;=$A90,IF(CX$3&gt;=$A90,(CX$4),0),0)*($A91-$A90)/10000*$BY90</f>
        <v>0</v>
      </c>
      <c r="CY90" s="175" t="n">
        <f aca="false">SUM(CQ90:CX90)</f>
        <v>0</v>
      </c>
      <c r="DA90" s="91" t="n">
        <f aca="false">$A90</f>
        <v>39234</v>
      </c>
      <c r="DB90" s="175" t="n">
        <f aca="false">IF(DB$2&lt;=$A90,IF(DB$3&gt;=$A90,(DB$4),0),0)*($A91-$A90)/10000*$BY90</f>
        <v>0</v>
      </c>
      <c r="DC90" s="175" t="n">
        <f aca="false">IF(DC$2&lt;=$A90,IF(DC$3&gt;=$A90,(DC$4),0),0)*($A91-$A90)/10000*$BY90</f>
        <v>0</v>
      </c>
      <c r="DD90" s="175" t="n">
        <f aca="false">SUM(DB90:DC90)</f>
        <v>0</v>
      </c>
      <c r="DE90" s="0"/>
      <c r="DF90" s="91" t="n">
        <f aca="false">$A90</f>
        <v>39234</v>
      </c>
      <c r="DG90" s="175" t="n">
        <f aca="false">IF(DG$2&lt;=$A90,IF(DG$3&gt;=$A90,(DG$4),0),0)*($A91-$A90)/10000*$BY90</f>
        <v>0</v>
      </c>
      <c r="DH90" s="175" t="n">
        <f aca="false">IF(DH$2&lt;=$A90,IF(DH$3&gt;=$A90,(DH$4),0),0)*($A91-$A90)/10000*$BY90</f>
        <v>0</v>
      </c>
      <c r="DI90" s="175" t="n">
        <f aca="false">SUM(DG90:DH90)</f>
        <v>0</v>
      </c>
      <c r="DK90" s="91" t="n">
        <f aca="false">$A90</f>
        <v>39234</v>
      </c>
      <c r="DL90" s="175" t="n">
        <f aca="false">IF(DL$2&lt;=$A90,IF(DL$3&gt;=$A90,(DL$4),0),0)*($A91-$A90)/10000*$BY90</f>
        <v>0</v>
      </c>
      <c r="DM90" s="175" t="n">
        <f aca="false">IF(DM$2&lt;=$A90,IF(DM$3&gt;=$A90,(DM$4),0),0)*($A91-$A90)/10000*$BY90</f>
        <v>0</v>
      </c>
      <c r="DN90" s="175" t="n">
        <f aca="false">SUM(DL90:DM90)</f>
        <v>0</v>
      </c>
      <c r="DO90" s="0"/>
      <c r="DP90" s="91" t="n">
        <f aca="false">$A90</f>
        <v>39234</v>
      </c>
      <c r="DQ90" s="175" t="n">
        <f aca="false">IF(DQ$2&lt;=$A90,IF(DQ$3&gt;=$A90,(DQ$4),0),0)*($A91-$A90)/10000*$BY90</f>
        <v>0</v>
      </c>
      <c r="DR90" s="175" t="n">
        <f aca="false">IF(DR$2&lt;=$A90,IF(DR$3&gt;=$A90,(DR$4),0),0)*($A91-$A90)/10000*$BY90</f>
        <v>0</v>
      </c>
      <c r="DS90" s="175" t="n">
        <f aca="false">SUM(DQ90:DR90)</f>
        <v>0</v>
      </c>
      <c r="DT90" s="175"/>
      <c r="DU90" s="91" t="n">
        <f aca="false">$A90</f>
        <v>39234</v>
      </c>
      <c r="DV90" s="175" t="n">
        <f aca="false">IF(DV$2&lt;=$A90,IF(DV$3&gt;=$A90,(DV$4),0),0)*($A91-$A90)/10000*$BY90</f>
        <v>0</v>
      </c>
      <c r="DW90" s="175" t="n">
        <f aca="false">IF(DW$2&lt;=$A90,IF(DW$3&gt;=$A90,(DW$4),0),0)*($A91-$A90)/10000*$BY90</f>
        <v>0</v>
      </c>
      <c r="DX90" s="175" t="n">
        <f aca="false">SUM(DV90:DW90)</f>
        <v>0</v>
      </c>
      <c r="DY90" s="175"/>
      <c r="DZ90" s="91" t="n">
        <f aca="false">$A90</f>
        <v>39234</v>
      </c>
      <c r="EA90" s="175" t="n">
        <f aca="false">IF(EA$2&lt;=$A90,IF(EA$3&gt;=$A90,(EA$4),0),0)*($A91-$A90)/10000*$BY90</f>
        <v>0</v>
      </c>
      <c r="EB90" s="175" t="n">
        <f aca="false">IF(EB$2&lt;=$A90,IF(EB$3&gt;=$A90,(EB$4),0),0)*($A91-$A90)/10000*$BY90</f>
        <v>0</v>
      </c>
      <c r="EC90" s="175" t="n">
        <f aca="false">IF(EC$2&lt;=$A90,IF(EC$3&gt;=$A90,(EC$4),0),0)*($A91-$A90)/10000*$BY90</f>
        <v>0</v>
      </c>
      <c r="ED90" s="175" t="n">
        <f aca="false">IF(ED$2&lt;=$A90,IF(ED$3&gt;=$A90,(ED$4),0),0)*($A91-$A90)/10000*$BY90</f>
        <v>0</v>
      </c>
      <c r="EE90" s="175" t="n">
        <f aca="false">SUM(EA90:ED90)</f>
        <v>0</v>
      </c>
      <c r="EF90" s="0"/>
      <c r="EG90" s="91" t="n">
        <f aca="false">$A90</f>
        <v>39234</v>
      </c>
      <c r="EH90" s="175" t="n">
        <f aca="false">IF(EH$2&lt;=$A90,IF(EH$3&gt;=$A90,(EH$4),0),0)*($A91-$A90)/10000*$BY90</f>
        <v>0</v>
      </c>
      <c r="EI90" s="175" t="n">
        <f aca="false">IF(EI$2&lt;=$A90,IF(EI$3&gt;=$A90,(EI$4),0),0)*($A91-$A90)/10000*$BY90</f>
        <v>0</v>
      </c>
      <c r="EJ90" s="175" t="n">
        <f aca="false">SUM(EH90:EI90)</f>
        <v>0</v>
      </c>
      <c r="EK90" s="0"/>
      <c r="EL90" s="91" t="n">
        <f aca="false">$A90</f>
        <v>39234</v>
      </c>
      <c r="EM90" s="175" t="n">
        <f aca="false">IF(EM$2&lt;=$A90,IF(EM$3&gt;=$A90,(EM$4),0),0)*($A91-$A90)/10000*$BY90</f>
        <v>0</v>
      </c>
      <c r="EN90" s="175" t="n">
        <f aca="false">IF(EN$2&lt;=$A90,IF(EN$3&gt;=$A90,(EN$4),0),0)*($A91-$A90)/10000*$BY90</f>
        <v>0</v>
      </c>
      <c r="EO90" s="175" t="n">
        <f aca="false">SUM(EM90:EN90)</f>
        <v>0</v>
      </c>
      <c r="EP90" s="175"/>
      <c r="EQ90" s="91" t="n">
        <f aca="false">$A90</f>
        <v>39234</v>
      </c>
      <c r="ER90" s="175" t="n">
        <f aca="false">IF(ER$2&lt;=$A90,IF(ER$3&gt;=$A90,(ER$4),0),0)*($A91-$A90)/10000*$BY90</f>
        <v>0</v>
      </c>
      <c r="ES90" s="175" t="n">
        <f aca="false">IF(ES$2&lt;=$A90,IF(ES$3&gt;=$A90,(ES$4),0),0)*($A91-$A90)/10000*$BY90</f>
        <v>0</v>
      </c>
      <c r="ET90" s="175" t="n">
        <f aca="false">IF(ET$2&lt;=$A90,IF(ET$3&gt;=$A90,(ET$4),0),0)*($A91-$A90)/10000*$BY90</f>
        <v>0</v>
      </c>
      <c r="EU90" s="175" t="n">
        <f aca="false">SUM(ER90:ET90)</f>
        <v>0</v>
      </c>
      <c r="EV90" s="0"/>
      <c r="EW90" s="91" t="n">
        <f aca="false">$A90</f>
        <v>39234</v>
      </c>
      <c r="EX90" s="175" t="n">
        <f aca="false">IF(EX$2&lt;=$A90,IF(EX$3&gt;=$A90,(EX$4),0),0)*($A91-$A90)/10000*$BY90</f>
        <v>0</v>
      </c>
      <c r="EY90" s="175" t="n">
        <f aca="false">IF(EY$2&lt;=$A90,IF(EY$3&gt;=$A90,(EY$4),0),0)*($A91-$A90)/10000*$BY90</f>
        <v>0</v>
      </c>
      <c r="EZ90" s="175" t="n">
        <f aca="false">IF(EZ$2&lt;=$A90,IF(EZ$3&gt;=$A90,(EZ$4),0),0)*($A91-$A90)/10000*$BY90</f>
        <v>0</v>
      </c>
      <c r="FA90" s="175" t="n">
        <f aca="false">SUM(EX90:EZ90)</f>
        <v>0</v>
      </c>
      <c r="FB90" s="0"/>
      <c r="FC90" s="91" t="n">
        <f aca="false">$A90</f>
        <v>39234</v>
      </c>
      <c r="FD90" s="175" t="n">
        <f aca="false">IF(FD$2&lt;=$A90,IF(FD$3&gt;=$A90,(FD$4),0),0)*($A91-$A90)/10000*$BY90</f>
        <v>0</v>
      </c>
      <c r="FE90" s="175" t="n">
        <f aca="false">IF(FE$2&lt;=$A90,IF(FE$3&gt;=$A90,(FE$4),0),0)*($A91-$A90)/10000*$BY90</f>
        <v>0</v>
      </c>
      <c r="FF90" s="175" t="n">
        <f aca="false">SUM(FD90:FE90)</f>
        <v>0</v>
      </c>
      <c r="FH90" s="91" t="n">
        <f aca="false">$A90</f>
        <v>39234</v>
      </c>
      <c r="FI90" s="175" t="n">
        <f aca="false">IF(FI$2&lt;=$A90,IF(FI$3&gt;=$A90,(FI$4),0),0)*($A91-$A90)/10000*$BY90</f>
        <v>0</v>
      </c>
      <c r="FJ90" s="175" t="n">
        <f aca="false">IF(FJ$2&lt;=$A90,IF(FJ$3&gt;=$A90,(FJ$4),0),0)*($A91-$A90)/10000*$BY90</f>
        <v>0</v>
      </c>
      <c r="FK90" s="175" t="n">
        <f aca="false">SUM(FI90:FJ90)</f>
        <v>0</v>
      </c>
      <c r="FL90" s="0"/>
      <c r="FM90" s="91" t="n">
        <f aca="false">$A90</f>
        <v>39234</v>
      </c>
      <c r="FN90" s="175" t="n">
        <f aca="false">IF(FN$2&lt;=$A90,IF(FN$3&gt;=$A90,(FN$4),0),0)*($A91-$A90)/10000*$BY90</f>
        <v>0</v>
      </c>
      <c r="FO90" s="175" t="n">
        <f aca="false">IF(FO$2&lt;=$A90,IF(FO$3&gt;=$A90,(FO$4),0),0)*($A91-$A90)/10000*$BY90</f>
        <v>0</v>
      </c>
      <c r="FP90" s="175" t="n">
        <f aca="false">SUM(FN90:FO90)</f>
        <v>0</v>
      </c>
      <c r="FQ90" s="0"/>
      <c r="FR90" s="91" t="n">
        <f aca="false">$A90</f>
        <v>39234</v>
      </c>
      <c r="FS90" s="175" t="n">
        <f aca="false">IF(FS$2&lt;=$A90,IF(FS$3&gt;=$A90,(FS$4),0),0)*($A91-$A90)/10000*$BY90</f>
        <v>0</v>
      </c>
      <c r="FT90" s="175" t="n">
        <f aca="false">IF(FT$2&lt;=$A90,IF(FT$3&gt;=$A90,(FT$4),0),0)*($A91-$A90)/10000*$BY90</f>
        <v>0</v>
      </c>
      <c r="FU90" s="175" t="n">
        <f aca="false">SUM(FS90:FT90)</f>
        <v>0</v>
      </c>
      <c r="FV90" s="0"/>
      <c r="FW90" s="91" t="n">
        <f aca="false">$A90</f>
        <v>39234</v>
      </c>
      <c r="FX90" s="175" t="n">
        <f aca="false">IF(FX$2&lt;=$A90,IF(FX$3&gt;=$A90,(FX$4),0),0)*($A91-$A90)/10000*$BY90</f>
        <v>0</v>
      </c>
      <c r="FY90" s="175" t="n">
        <f aca="false">IF(FY$2&lt;=$A90,IF(FY$3&gt;=$A90,(FY$4),0),0)*($A91-$A90)/10000*$BY90</f>
        <v>0</v>
      </c>
      <c r="FZ90" s="175" t="n">
        <f aca="false">SUM(FX90:FY90)</f>
        <v>0</v>
      </c>
      <c r="GB90" s="91" t="n">
        <f aca="false">$A90</f>
        <v>39234</v>
      </c>
      <c r="GC90" s="175" t="n">
        <f aca="false">IF(GC$2&lt;=$A90,IF(GC$3&gt;=$A90,(GC$4),0),0)*($A91-$A90)/10000*$BY90</f>
        <v>0</v>
      </c>
      <c r="GD90" s="175" t="n">
        <f aca="false">IF(GD$2&lt;=$A90,IF(GD$3&gt;=$A90,(GD$4),0),0)*($A91-$A90)/10000*$BY90</f>
        <v>0</v>
      </c>
      <c r="GE90" s="175" t="n">
        <f aca="false">SUM(GC90:GD90)</f>
        <v>0</v>
      </c>
      <c r="GG90" s="208"/>
      <c r="GH90" s="209"/>
      <c r="GI90" s="210"/>
      <c r="GK90" s="0"/>
    </row>
    <row r="91" customFormat="false" ht="12.75" hidden="false" customHeight="false" outlineLevel="0" collapsed="false">
      <c r="A91" s="176" t="n">
        <v>39264</v>
      </c>
      <c r="B91" s="177" t="n">
        <f aca="false">p1!F100</f>
        <v>0</v>
      </c>
      <c r="C91" s="178" t="n">
        <f aca="false">+p1!C100</f>
        <v>0</v>
      </c>
      <c r="D91" s="179" t="n">
        <f aca="false">+p1!G100</f>
        <v>0</v>
      </c>
      <c r="E91" s="177" t="n">
        <f aca="false">p1!L100+DX91</f>
        <v>0</v>
      </c>
      <c r="F91" s="178" t="n">
        <f aca="false">p1!E100+CN91</f>
        <v>0</v>
      </c>
      <c r="G91" s="178" t="n">
        <f aca="false">p1!I100+p1!K100+CY91</f>
        <v>0</v>
      </c>
      <c r="H91" s="178" t="n">
        <f aca="false">p1!D100+DN91</f>
        <v>0</v>
      </c>
      <c r="I91" s="178" t="n">
        <f aca="false">p1!J100+p1!AH100+DD91</f>
        <v>-8.83</v>
      </c>
      <c r="J91" s="178" t="n">
        <f aca="false">p1!N100+DG91</f>
        <v>0</v>
      </c>
      <c r="K91" s="178" t="n">
        <f aca="false">p1!M100+p1!H100+DS91</f>
        <v>0</v>
      </c>
      <c r="L91" s="180" t="n">
        <f aca="false">SUM(E91:K91)</f>
        <v>-8.83</v>
      </c>
      <c r="M91" s="32"/>
      <c r="N91" s="177" t="n">
        <f aca="false">p1!P100+EJ91</f>
        <v>0</v>
      </c>
      <c r="O91" s="178" t="n">
        <f aca="false">p1!O100+EE91</f>
        <v>0</v>
      </c>
      <c r="P91" s="178" t="n">
        <f aca="false">p1!Q100+EO91</f>
        <v>0</v>
      </c>
      <c r="Q91" s="178"/>
      <c r="R91" s="178"/>
      <c r="S91" s="178" t="n">
        <f aca="false">p1!Z100+EU91</f>
        <v>0</v>
      </c>
      <c r="T91" s="178" t="n">
        <f aca="false">p1!AC100+FA91</f>
        <v>0</v>
      </c>
      <c r="U91" s="178"/>
      <c r="V91" s="178" t="n">
        <f aca="false">p1!X100+FF91</f>
        <v>0</v>
      </c>
      <c r="W91" s="178"/>
      <c r="X91" s="178"/>
      <c r="Y91" s="178"/>
      <c r="Z91" s="178"/>
      <c r="AA91" s="178"/>
      <c r="AB91" s="178"/>
      <c r="AC91" s="178"/>
      <c r="AD91" s="179"/>
      <c r="AE91" s="210" t="n">
        <f aca="false">SUM(N91:AD91)</f>
        <v>0</v>
      </c>
      <c r="AF91" s="32"/>
      <c r="AG91" s="180"/>
      <c r="AH91" s="18"/>
      <c r="AI91" s="180" t="n">
        <f aca="false">p1!AB100+BQ91</f>
        <v>0</v>
      </c>
      <c r="AJ91" s="32"/>
      <c r="AK91" s="182" t="n">
        <v>38899</v>
      </c>
      <c r="AL91" s="143"/>
      <c r="AM91" s="167" t="n">
        <f aca="false">+B91+C91+D91</f>
        <v>0</v>
      </c>
      <c r="AN91" s="183" t="n">
        <f aca="false">SUM(AM88:AM94)</f>
        <v>0</v>
      </c>
      <c r="AO91" s="167" t="n">
        <f aca="false">E91+F91+O91</f>
        <v>0</v>
      </c>
      <c r="AP91" s="183" t="n">
        <f aca="false">SUM(AO88:AO94)</f>
        <v>0</v>
      </c>
      <c r="AQ91" s="184" t="n">
        <f aca="false">+G91+H91+N91</f>
        <v>0</v>
      </c>
      <c r="AR91" s="183" t="n">
        <f aca="false">SUM(AQ88:AQ94)</f>
        <v>0</v>
      </c>
      <c r="AS91" s="185" t="n">
        <f aca="false">+I91+J91</f>
        <v>-8.83</v>
      </c>
      <c r="AT91" s="183" t="n">
        <f aca="false">SUM(AS88:AS94)</f>
        <v>-60.99</v>
      </c>
      <c r="AU91" s="167" t="n">
        <f aca="false">K91+P91</f>
        <v>0</v>
      </c>
      <c r="AV91" s="183" t="n">
        <f aca="false">SUM(AU88:AU94)</f>
        <v>0</v>
      </c>
      <c r="AW91" s="167" t="n">
        <f aca="false">AO91+AQ91+AS91+AU91</f>
        <v>-8.83</v>
      </c>
      <c r="AX91" s="183" t="n">
        <f aca="false">SUM(AW88:AW94)</f>
        <v>-60.99</v>
      </c>
      <c r="AY91" s="0"/>
      <c r="AZ91" s="149"/>
      <c r="BA91" s="169" t="n">
        <f aca="false">Q91+R91+S91</f>
        <v>0</v>
      </c>
      <c r="BB91" s="151"/>
      <c r="BC91" s="169" t="n">
        <f aca="false">T91+U91</f>
        <v>0</v>
      </c>
      <c r="BD91" s="229"/>
      <c r="BE91" s="228" t="n">
        <f aca="false">SUM(V91:Y91)</f>
        <v>0</v>
      </c>
      <c r="BF91" s="187"/>
      <c r="BG91" s="169" t="n">
        <f aca="false">SUM(AB91:AD91)</f>
        <v>0</v>
      </c>
      <c r="BH91" s="188"/>
      <c r="BI91" s="154"/>
      <c r="BJ91" s="56"/>
      <c r="BK91" s="171" t="n">
        <f aca="false">+AE91+L91</f>
        <v>-8.83</v>
      </c>
      <c r="BL91" s="220" t="n">
        <f aca="false">SUM(BK88:BK94)</f>
        <v>-60.99</v>
      </c>
      <c r="BM91" s="32"/>
      <c r="BN91" s="32"/>
      <c r="BO91" s="32"/>
      <c r="BP91" s="172" t="n">
        <f aca="false">$A91</f>
        <v>39264</v>
      </c>
      <c r="BQ91" s="173"/>
      <c r="BR91" s="173"/>
      <c r="BS91" s="173"/>
      <c r="BT91" s="173"/>
      <c r="BU91" s="173"/>
      <c r="BV91" s="173"/>
      <c r="BW91" s="173"/>
      <c r="BY91" s="81" t="n">
        <f aca="false">m1!BK93</f>
        <v>0.600576811604281</v>
      </c>
      <c r="BZ91" s="174" t="n">
        <f aca="false">CN91+CY91+EU91+FF91+FA91+DD91+DN91+DS91+FP91+FU91+EE91+EJ91+EO91</f>
        <v>0</v>
      </c>
      <c r="CA91" s="175"/>
      <c r="CB91" s="175" t="n">
        <f aca="false">IF(CB$2&lt;=$A91,IF(CB$3&gt;=$A91,(CB$4),0),0)*($A92-$A91)/10000*$BY91</f>
        <v>0</v>
      </c>
      <c r="CC91" s="91"/>
      <c r="CD91" s="91" t="n">
        <f aca="false">$A91</f>
        <v>39264</v>
      </c>
      <c r="CE91" s="175" t="n">
        <f aca="false">IF(CE$2&lt;=$A91,IF(CE$3&gt;=$A91,(CE$4),0),0)*($A92-$A91)/10000*$BY91</f>
        <v>0</v>
      </c>
      <c r="CF91" s="175" t="n">
        <f aca="false">IF(CF$2&lt;=$A91,IF(CF$3&gt;=$A91,(CF$4),0),0)*($A92-$A91)/10000*$BY91</f>
        <v>0</v>
      </c>
      <c r="CG91" s="175" t="n">
        <f aca="false">IF(CG$2&lt;=$A91,IF(CG$3&gt;=$A91,(CG$4),0),0)*($A92-$A91)/10000*$BY91</f>
        <v>0</v>
      </c>
      <c r="CH91" s="175" t="n">
        <f aca="false">IF(CH$2&lt;=$A91,IF(CH$3&gt;=$A91,(CH$4),0),0)*($A92-$A91)/10000*$BY91</f>
        <v>0</v>
      </c>
      <c r="CI91" s="175" t="n">
        <f aca="false">IF(CI$2&lt;=$A91,IF(CI$3&gt;=$A91,(CI$4),0),0)*($A92-$A91)/10000*$BY91</f>
        <v>0</v>
      </c>
      <c r="CJ91" s="175" t="n">
        <f aca="false">IF(CJ$2&lt;=$A91,IF(CJ$3&gt;=$A91,(CJ$4),0),0)*($A92-$A91)/10000*$BY91</f>
        <v>0</v>
      </c>
      <c r="CK91" s="175" t="n">
        <f aca="false">IF(CK$2&lt;=$A91,IF(CK$3&gt;=$A91,(CK$4),0),0)*($A92-$A91)/10000*$BY91</f>
        <v>0</v>
      </c>
      <c r="CL91" s="175" t="n">
        <f aca="false">IF(CL$2&lt;=$A91,IF(CL$3&gt;=$A91,(CL$4),0),0)*($A92-$A91)/10000*$BY91</f>
        <v>0</v>
      </c>
      <c r="CM91" s="175" t="n">
        <f aca="false">IF(CM$2&lt;=$A91,IF(CM$3&gt;=$A91,(CM$4),0),0)*($A92-$A91)/10000*$BY91</f>
        <v>0</v>
      </c>
      <c r="CN91" s="175" t="n">
        <f aca="false">SUM(CE91:CM91)</f>
        <v>0</v>
      </c>
      <c r="CO91" s="0"/>
      <c r="CP91" s="91" t="n">
        <f aca="false">$A91</f>
        <v>39264</v>
      </c>
      <c r="CQ91" s="175" t="n">
        <f aca="false">IF(CQ$2&lt;=$A91,IF(CQ$3&gt;=$A91,(CQ$4),0),0)*($A92-$A91)/10000*$BY91</f>
        <v>0</v>
      </c>
      <c r="CR91" s="175" t="n">
        <f aca="false">IF(CR$2&lt;=$A91,IF(CR$3&gt;=$A91,(CR$4),0),0)*($A92-$A91)/10000*$BY91</f>
        <v>0</v>
      </c>
      <c r="CS91" s="175" t="n">
        <f aca="false">IF(CS$2&lt;=$A91,IF(CS$3&gt;=$A91,(CS$4),0),0)*($A92-$A91)/10000*$BY91</f>
        <v>0</v>
      </c>
      <c r="CT91" s="175" t="n">
        <f aca="false">IF(CT$2&lt;=$A91,IF(CT$3&gt;=$A91,(CT$4),0),0)*($A92-$A91)/10000*$BY91</f>
        <v>0</v>
      </c>
      <c r="CU91" s="175" t="n">
        <f aca="false">IF(CU$2&lt;=$A91,IF(CU$3&gt;=$A91,(CU$4),0),0)*($A92-$A91)/10000*$BY91</f>
        <v>0</v>
      </c>
      <c r="CV91" s="175" t="n">
        <f aca="false">IF(CV$2&lt;=$A91,IF(CV$3&gt;=$A91,(CV$4),0),0)*($A92-$A91)/10000*$BY91</f>
        <v>0</v>
      </c>
      <c r="CW91" s="175" t="n">
        <f aca="false">IF(CW$2&lt;=$A91,IF(CW$3&gt;=$A91,(CW$4),0),0)*($A92-$A91)/10000*$BY91</f>
        <v>0</v>
      </c>
      <c r="CX91" s="175" t="n">
        <f aca="false">IF(CX$2&lt;=$A91,IF(CX$3&gt;=$A91,(CX$4),0),0)*($A92-$A91)/10000*$BY91</f>
        <v>0</v>
      </c>
      <c r="CY91" s="175" t="n">
        <f aca="false">SUM(CQ91:CX91)</f>
        <v>0</v>
      </c>
      <c r="DA91" s="91" t="n">
        <f aca="false">$A91</f>
        <v>39264</v>
      </c>
      <c r="DB91" s="175" t="n">
        <f aca="false">IF(DB$2&lt;=$A91,IF(DB$3&gt;=$A91,(DB$4),0),0)*($A92-$A91)/10000*$BY91</f>
        <v>0</v>
      </c>
      <c r="DC91" s="175" t="n">
        <f aca="false">IF(DC$2&lt;=$A91,IF(DC$3&gt;=$A91,(DC$4),0),0)*($A92-$A91)/10000*$BY91</f>
        <v>0</v>
      </c>
      <c r="DD91" s="175" t="n">
        <f aca="false">SUM(DB91:DC91)</f>
        <v>0</v>
      </c>
      <c r="DE91" s="0"/>
      <c r="DF91" s="91" t="n">
        <f aca="false">$A91</f>
        <v>39264</v>
      </c>
      <c r="DG91" s="175" t="n">
        <f aca="false">IF(DG$2&lt;=$A91,IF(DG$3&gt;=$A91,(DG$4),0),0)*($A92-$A91)/10000*$BY91</f>
        <v>0</v>
      </c>
      <c r="DH91" s="175" t="n">
        <f aca="false">IF(DH$2&lt;=$A91,IF(DH$3&gt;=$A91,(DH$4),0),0)*($A92-$A91)/10000*$BY91</f>
        <v>0</v>
      </c>
      <c r="DI91" s="175" t="n">
        <f aca="false">SUM(DG91:DH91)</f>
        <v>0</v>
      </c>
      <c r="DK91" s="91" t="n">
        <f aca="false">$A91</f>
        <v>39264</v>
      </c>
      <c r="DL91" s="175" t="n">
        <f aca="false">IF(DL$2&lt;=$A91,IF(DL$3&gt;=$A91,(DL$4),0),0)*($A92-$A91)/10000*$BY91</f>
        <v>0</v>
      </c>
      <c r="DM91" s="175" t="n">
        <f aca="false">IF(DM$2&lt;=$A91,IF(DM$3&gt;=$A91,(DM$4),0),0)*($A92-$A91)/10000*$BY91</f>
        <v>0</v>
      </c>
      <c r="DN91" s="175" t="n">
        <f aca="false">SUM(DL91:DM91)</f>
        <v>0</v>
      </c>
      <c r="DO91" s="0"/>
      <c r="DP91" s="91" t="n">
        <f aca="false">$A91</f>
        <v>39264</v>
      </c>
      <c r="DQ91" s="175" t="n">
        <f aca="false">IF(DQ$2&lt;=$A91,IF(DQ$3&gt;=$A91,(DQ$4),0),0)*($A92-$A91)/10000*$BY91</f>
        <v>0</v>
      </c>
      <c r="DR91" s="175" t="n">
        <f aca="false">IF(DR$2&lt;=$A91,IF(DR$3&gt;=$A91,(DR$4),0),0)*($A92-$A91)/10000*$BY91</f>
        <v>0</v>
      </c>
      <c r="DS91" s="175" t="n">
        <f aca="false">SUM(DQ91:DR91)</f>
        <v>0</v>
      </c>
      <c r="DT91" s="175"/>
      <c r="DU91" s="91" t="n">
        <f aca="false">$A91</f>
        <v>39264</v>
      </c>
      <c r="DV91" s="175" t="n">
        <f aca="false">IF(DV$2&lt;=$A91,IF(DV$3&gt;=$A91,(DV$4),0),0)*($A92-$A91)/10000*$BY91</f>
        <v>0</v>
      </c>
      <c r="DW91" s="175" t="n">
        <f aca="false">IF(DW$2&lt;=$A91,IF(DW$3&gt;=$A91,(DW$4),0),0)*($A92-$A91)/10000*$BY91</f>
        <v>0</v>
      </c>
      <c r="DX91" s="175" t="n">
        <f aca="false">SUM(DV91:DW91)</f>
        <v>0</v>
      </c>
      <c r="DY91" s="175"/>
      <c r="DZ91" s="91" t="n">
        <f aca="false">$A91</f>
        <v>39264</v>
      </c>
      <c r="EA91" s="175" t="n">
        <f aca="false">IF(EA$2&lt;=$A91,IF(EA$3&gt;=$A91,(EA$4),0),0)*($A92-$A91)/10000*$BY91</f>
        <v>0</v>
      </c>
      <c r="EB91" s="175" t="n">
        <f aca="false">IF(EB$2&lt;=$A91,IF(EB$3&gt;=$A91,(EB$4),0),0)*($A92-$A91)/10000*$BY91</f>
        <v>0</v>
      </c>
      <c r="EC91" s="175" t="n">
        <f aca="false">IF(EC$2&lt;=$A91,IF(EC$3&gt;=$A91,(EC$4),0),0)*($A92-$A91)/10000*$BY91</f>
        <v>0</v>
      </c>
      <c r="ED91" s="175" t="n">
        <f aca="false">IF(ED$2&lt;=$A91,IF(ED$3&gt;=$A91,(ED$4),0),0)*($A92-$A91)/10000*$BY91</f>
        <v>0</v>
      </c>
      <c r="EE91" s="175" t="n">
        <f aca="false">SUM(EA91:ED91)</f>
        <v>0</v>
      </c>
      <c r="EF91" s="0"/>
      <c r="EG91" s="91" t="n">
        <f aca="false">$A91</f>
        <v>39264</v>
      </c>
      <c r="EH91" s="175" t="n">
        <f aca="false">IF(EH$2&lt;=$A91,IF(EH$3&gt;=$A91,(EH$4),0),0)*($A92-$A91)/10000*$BY91</f>
        <v>0</v>
      </c>
      <c r="EI91" s="175" t="n">
        <f aca="false">IF(EI$2&lt;=$A91,IF(EI$3&gt;=$A91,(EI$4),0),0)*($A92-$A91)/10000*$BY91</f>
        <v>0</v>
      </c>
      <c r="EJ91" s="175" t="n">
        <f aca="false">SUM(EH91:EI91)</f>
        <v>0</v>
      </c>
      <c r="EK91" s="0"/>
      <c r="EL91" s="91" t="n">
        <f aca="false">$A91</f>
        <v>39264</v>
      </c>
      <c r="EM91" s="175" t="n">
        <f aca="false">IF(EM$2&lt;=$A91,IF(EM$3&gt;=$A91,(EM$4),0),0)*($A92-$A91)/10000*$BY91</f>
        <v>0</v>
      </c>
      <c r="EN91" s="175" t="n">
        <f aca="false">IF(EN$2&lt;=$A91,IF(EN$3&gt;=$A91,(EN$4),0),0)*($A92-$A91)/10000*$BY91</f>
        <v>0</v>
      </c>
      <c r="EO91" s="175" t="n">
        <f aca="false">SUM(EM91:EN91)</f>
        <v>0</v>
      </c>
      <c r="EP91" s="175"/>
      <c r="EQ91" s="91" t="n">
        <f aca="false">$A91</f>
        <v>39264</v>
      </c>
      <c r="ER91" s="175" t="n">
        <f aca="false">IF(ER$2&lt;=$A91,IF(ER$3&gt;=$A91,(ER$4),0),0)*($A92-$A91)/10000*$BY91</f>
        <v>0</v>
      </c>
      <c r="ES91" s="175" t="n">
        <f aca="false">IF(ES$2&lt;=$A91,IF(ES$3&gt;=$A91,(ES$4),0),0)*($A92-$A91)/10000*$BY91</f>
        <v>0</v>
      </c>
      <c r="ET91" s="175" t="n">
        <f aca="false">IF(ET$2&lt;=$A91,IF(ET$3&gt;=$A91,(ET$4),0),0)*($A92-$A91)/10000*$BY91</f>
        <v>0</v>
      </c>
      <c r="EU91" s="175" t="n">
        <f aca="false">SUM(ER91:ET91)</f>
        <v>0</v>
      </c>
      <c r="EV91" s="0"/>
      <c r="EW91" s="91" t="n">
        <f aca="false">$A91</f>
        <v>39264</v>
      </c>
      <c r="EX91" s="175" t="n">
        <f aca="false">IF(EX$2&lt;=$A91,IF(EX$3&gt;=$A91,(EX$4),0),0)*($A92-$A91)/10000*$BY91</f>
        <v>0</v>
      </c>
      <c r="EY91" s="175" t="n">
        <f aca="false">IF(EY$2&lt;=$A91,IF(EY$3&gt;=$A91,(EY$4),0),0)*($A92-$A91)/10000*$BY91</f>
        <v>0</v>
      </c>
      <c r="EZ91" s="175" t="n">
        <f aca="false">IF(EZ$2&lt;=$A91,IF(EZ$3&gt;=$A91,(EZ$4),0),0)*($A92-$A91)/10000*$BY91</f>
        <v>0</v>
      </c>
      <c r="FA91" s="175" t="n">
        <f aca="false">SUM(EX91:EZ91)</f>
        <v>0</v>
      </c>
      <c r="FB91" s="0"/>
      <c r="FC91" s="91" t="n">
        <f aca="false">$A91</f>
        <v>39264</v>
      </c>
      <c r="FD91" s="175" t="n">
        <f aca="false">IF(FD$2&lt;=$A91,IF(FD$3&gt;=$A91,(FD$4),0),0)*($A92-$A91)/10000*$BY91</f>
        <v>0</v>
      </c>
      <c r="FE91" s="175" t="n">
        <f aca="false">IF(FE$2&lt;=$A91,IF(FE$3&gt;=$A91,(FE$4),0),0)*($A92-$A91)/10000*$BY91</f>
        <v>0</v>
      </c>
      <c r="FF91" s="175" t="n">
        <f aca="false">SUM(FD91:FE91)</f>
        <v>0</v>
      </c>
      <c r="FH91" s="91" t="n">
        <f aca="false">$A91</f>
        <v>39264</v>
      </c>
      <c r="FI91" s="175" t="n">
        <f aca="false">IF(FI$2&lt;=$A91,IF(FI$3&gt;=$A91,(FI$4),0),0)*($A92-$A91)/10000*$BY91</f>
        <v>0</v>
      </c>
      <c r="FJ91" s="175" t="n">
        <f aca="false">IF(FJ$2&lt;=$A91,IF(FJ$3&gt;=$A91,(FJ$4),0),0)*($A92-$A91)/10000*$BY91</f>
        <v>0</v>
      </c>
      <c r="FK91" s="175" t="n">
        <f aca="false">SUM(FI91:FJ91)</f>
        <v>0</v>
      </c>
      <c r="FL91" s="0"/>
      <c r="FM91" s="91" t="n">
        <f aca="false">$A91</f>
        <v>39264</v>
      </c>
      <c r="FN91" s="175" t="n">
        <f aca="false">IF(FN$2&lt;=$A91,IF(FN$3&gt;=$A91,(FN$4),0),0)*($A92-$A91)/10000*$BY91</f>
        <v>0</v>
      </c>
      <c r="FO91" s="175" t="n">
        <f aca="false">IF(FO$2&lt;=$A91,IF(FO$3&gt;=$A91,(FO$4),0),0)*($A92-$A91)/10000*$BY91</f>
        <v>0</v>
      </c>
      <c r="FP91" s="175" t="n">
        <f aca="false">SUM(FN91:FO91)</f>
        <v>0</v>
      </c>
      <c r="FQ91" s="0"/>
      <c r="FR91" s="91" t="n">
        <f aca="false">$A91</f>
        <v>39264</v>
      </c>
      <c r="FS91" s="175" t="n">
        <f aca="false">IF(FS$2&lt;=$A91,IF(FS$3&gt;=$A91,(FS$4),0),0)*($A92-$A91)/10000*$BY91</f>
        <v>0</v>
      </c>
      <c r="FT91" s="175" t="n">
        <f aca="false">IF(FT$2&lt;=$A91,IF(FT$3&gt;=$A91,(FT$4),0),0)*($A92-$A91)/10000*$BY91</f>
        <v>0</v>
      </c>
      <c r="FU91" s="175" t="n">
        <f aca="false">SUM(FS91:FT91)</f>
        <v>0</v>
      </c>
      <c r="FV91" s="0"/>
      <c r="FW91" s="91" t="n">
        <f aca="false">$A91</f>
        <v>39264</v>
      </c>
      <c r="FX91" s="175" t="n">
        <f aca="false">IF(FX$2&lt;=$A91,IF(FX$3&gt;=$A91,(FX$4),0),0)*($A92-$A91)/10000*$BY91</f>
        <v>0</v>
      </c>
      <c r="FY91" s="175" t="n">
        <f aca="false">IF(FY$2&lt;=$A91,IF(FY$3&gt;=$A91,(FY$4),0),0)*($A92-$A91)/10000*$BY91</f>
        <v>0</v>
      </c>
      <c r="FZ91" s="175" t="n">
        <f aca="false">SUM(FX91:FY91)</f>
        <v>0</v>
      </c>
      <c r="GB91" s="91" t="n">
        <f aca="false">$A91</f>
        <v>39264</v>
      </c>
      <c r="GC91" s="175" t="n">
        <f aca="false">IF(GC$2&lt;=$A91,IF(GC$3&gt;=$A91,(GC$4),0),0)*($A92-$A91)/10000*$BY91</f>
        <v>0</v>
      </c>
      <c r="GD91" s="175" t="n">
        <f aca="false">IF(GD$2&lt;=$A91,IF(GD$3&gt;=$A91,(GD$4),0),0)*($A92-$A91)/10000*$BY91</f>
        <v>0</v>
      </c>
      <c r="GE91" s="175" t="n">
        <f aca="false">SUM(GC91:GD91)</f>
        <v>0</v>
      </c>
      <c r="GG91" s="208"/>
      <c r="GH91" s="209"/>
      <c r="GI91" s="210"/>
      <c r="GK91" s="0"/>
    </row>
    <row r="92" customFormat="false" ht="12.75" hidden="false" customHeight="false" outlineLevel="0" collapsed="false">
      <c r="A92" s="176" t="n">
        <v>39295</v>
      </c>
      <c r="B92" s="177" t="n">
        <f aca="false">p1!F101</f>
        <v>0</v>
      </c>
      <c r="C92" s="178" t="n">
        <f aca="false">+p1!C101</f>
        <v>0</v>
      </c>
      <c r="D92" s="179" t="n">
        <f aca="false">+p1!G101</f>
        <v>0</v>
      </c>
      <c r="E92" s="177" t="n">
        <f aca="false">p1!L101+DX92</f>
        <v>0</v>
      </c>
      <c r="F92" s="178" t="n">
        <f aca="false">p1!E101+CN92</f>
        <v>0</v>
      </c>
      <c r="G92" s="178" t="n">
        <f aca="false">p1!I101+p1!K101+CY92</f>
        <v>0</v>
      </c>
      <c r="H92" s="178" t="n">
        <f aca="false">p1!D101+DN92</f>
        <v>0</v>
      </c>
      <c r="I92" s="178" t="n">
        <f aca="false">p1!J101+p1!AH101+DD92</f>
        <v>-8.78</v>
      </c>
      <c r="J92" s="178" t="n">
        <f aca="false">p1!N101+DG92</f>
        <v>0</v>
      </c>
      <c r="K92" s="178" t="n">
        <f aca="false">p1!M101+p1!H101+DS92</f>
        <v>0</v>
      </c>
      <c r="L92" s="180" t="n">
        <f aca="false">SUM(E92:K92)</f>
        <v>-8.78</v>
      </c>
      <c r="M92" s="32"/>
      <c r="N92" s="177" t="n">
        <f aca="false">p1!P101+EJ92</f>
        <v>0</v>
      </c>
      <c r="O92" s="178" t="n">
        <f aca="false">p1!O101+EE92</f>
        <v>0</v>
      </c>
      <c r="P92" s="178" t="n">
        <f aca="false">p1!Q101+EO92</f>
        <v>0</v>
      </c>
      <c r="Q92" s="178"/>
      <c r="R92" s="178"/>
      <c r="S92" s="178" t="n">
        <f aca="false">p1!Z101+EU92</f>
        <v>0</v>
      </c>
      <c r="T92" s="178" t="n">
        <f aca="false">p1!AC101+FA92</f>
        <v>0</v>
      </c>
      <c r="U92" s="178"/>
      <c r="V92" s="178" t="n">
        <f aca="false">p1!X101+FF92</f>
        <v>0</v>
      </c>
      <c r="W92" s="178"/>
      <c r="X92" s="178"/>
      <c r="Y92" s="178"/>
      <c r="Z92" s="178"/>
      <c r="AA92" s="178"/>
      <c r="AB92" s="178"/>
      <c r="AC92" s="178"/>
      <c r="AD92" s="179"/>
      <c r="AE92" s="210" t="n">
        <f aca="false">SUM(N92:AD92)</f>
        <v>0</v>
      </c>
      <c r="AF92" s="32"/>
      <c r="AG92" s="180"/>
      <c r="AH92" s="18"/>
      <c r="AI92" s="180" t="n">
        <f aca="false">p1!AB101+BQ92</f>
        <v>0</v>
      </c>
      <c r="AJ92" s="32"/>
      <c r="AK92" s="182" t="n">
        <v>38930</v>
      </c>
      <c r="AL92" s="143"/>
      <c r="AM92" s="167" t="n">
        <f aca="false">+B92+C92+D92</f>
        <v>0</v>
      </c>
      <c r="AN92" s="148"/>
      <c r="AO92" s="167" t="n">
        <f aca="false">E92+F92+O92</f>
        <v>0</v>
      </c>
      <c r="AP92" s="148"/>
      <c r="AQ92" s="184" t="n">
        <f aca="false">+G92+H92+N92</f>
        <v>0</v>
      </c>
      <c r="AR92" s="148"/>
      <c r="AS92" s="185" t="n">
        <f aca="false">+I92+J92</f>
        <v>-8.78</v>
      </c>
      <c r="AT92" s="148"/>
      <c r="AU92" s="167" t="n">
        <f aca="false">K92+P92</f>
        <v>0</v>
      </c>
      <c r="AV92" s="148"/>
      <c r="AW92" s="167" t="n">
        <f aca="false">AO92+AQ92+AS92+AU92</f>
        <v>-8.78</v>
      </c>
      <c r="AX92" s="148"/>
      <c r="AY92" s="0"/>
      <c r="AZ92" s="149"/>
      <c r="BA92" s="169" t="n">
        <f aca="false">Q92+R92+S92</f>
        <v>0</v>
      </c>
      <c r="BB92" s="151"/>
      <c r="BC92" s="169" t="n">
        <f aca="false">T92+U92</f>
        <v>0</v>
      </c>
      <c r="BD92" s="152"/>
      <c r="BE92" s="228" t="n">
        <f aca="false">SUM(V92:Y92)</f>
        <v>0</v>
      </c>
      <c r="BF92" s="151"/>
      <c r="BG92" s="169" t="n">
        <f aca="false">SUM(AB92:AD92)</f>
        <v>0</v>
      </c>
      <c r="BH92" s="170"/>
      <c r="BI92" s="154"/>
      <c r="BJ92" s="56"/>
      <c r="BK92" s="171" t="n">
        <f aca="false">+AE92+L92</f>
        <v>-8.78</v>
      </c>
      <c r="BL92" s="207"/>
      <c r="BM92" s="32"/>
      <c r="BN92" s="32"/>
      <c r="BO92" s="32"/>
      <c r="BP92" s="172" t="n">
        <f aca="false">$A92</f>
        <v>39295</v>
      </c>
      <c r="BQ92" s="173"/>
      <c r="BR92" s="173"/>
      <c r="BS92" s="173"/>
      <c r="BT92" s="173"/>
      <c r="BU92" s="173"/>
      <c r="BV92" s="173"/>
      <c r="BW92" s="173"/>
      <c r="BY92" s="81" t="n">
        <f aca="false">m1!BK94</f>
        <v>0.596962184495085</v>
      </c>
      <c r="BZ92" s="174" t="n">
        <f aca="false">CN92+CY92+EU92+FF92+FA92+DD92+DN92+DS92+FP92+FU92+EE92+EJ92+EO92</f>
        <v>0</v>
      </c>
      <c r="CA92" s="175"/>
      <c r="CB92" s="175" t="n">
        <f aca="false">IF(CB$2&lt;=$A92,IF(CB$3&gt;=$A92,(CB$4),0),0)*($A93-$A92)/10000*$BY92</f>
        <v>0</v>
      </c>
      <c r="CC92" s="91"/>
      <c r="CD92" s="91" t="n">
        <f aca="false">$A92</f>
        <v>39295</v>
      </c>
      <c r="CE92" s="175" t="n">
        <f aca="false">IF(CE$2&lt;=$A92,IF(CE$3&gt;=$A92,(CE$4),0),0)*($A93-$A92)/10000*$BY92</f>
        <v>0</v>
      </c>
      <c r="CF92" s="175" t="n">
        <f aca="false">IF(CF$2&lt;=$A92,IF(CF$3&gt;=$A92,(CF$4),0),0)*($A93-$A92)/10000*$BY92</f>
        <v>0</v>
      </c>
      <c r="CG92" s="175" t="n">
        <f aca="false">IF(CG$2&lt;=$A92,IF(CG$3&gt;=$A92,(CG$4),0),0)*($A93-$A92)/10000*$BY92</f>
        <v>0</v>
      </c>
      <c r="CH92" s="175" t="n">
        <f aca="false">IF(CH$2&lt;=$A92,IF(CH$3&gt;=$A92,(CH$4),0),0)*($A93-$A92)/10000*$BY92</f>
        <v>0</v>
      </c>
      <c r="CI92" s="175" t="n">
        <f aca="false">IF(CI$2&lt;=$A92,IF(CI$3&gt;=$A92,(CI$4),0),0)*($A93-$A92)/10000*$BY92</f>
        <v>0</v>
      </c>
      <c r="CJ92" s="175" t="n">
        <f aca="false">IF(CJ$2&lt;=$A92,IF(CJ$3&gt;=$A92,(CJ$4),0),0)*($A93-$A92)/10000*$BY92</f>
        <v>0</v>
      </c>
      <c r="CK92" s="175" t="n">
        <f aca="false">IF(CK$2&lt;=$A92,IF(CK$3&gt;=$A92,(CK$4),0),0)*($A93-$A92)/10000*$BY92</f>
        <v>0</v>
      </c>
      <c r="CL92" s="175" t="n">
        <f aca="false">IF(CL$2&lt;=$A92,IF(CL$3&gt;=$A92,(CL$4),0),0)*($A93-$A92)/10000*$BY92</f>
        <v>0</v>
      </c>
      <c r="CM92" s="175" t="n">
        <f aca="false">IF(CM$2&lt;=$A92,IF(CM$3&gt;=$A92,(CM$4),0),0)*($A93-$A92)/10000*$BY92</f>
        <v>0</v>
      </c>
      <c r="CN92" s="175" t="n">
        <f aca="false">SUM(CE92:CM92)</f>
        <v>0</v>
      </c>
      <c r="CO92" s="0"/>
      <c r="CP92" s="91" t="n">
        <f aca="false">$A92</f>
        <v>39295</v>
      </c>
      <c r="CQ92" s="175" t="n">
        <f aca="false">IF(CQ$2&lt;=$A92,IF(CQ$3&gt;=$A92,(CQ$4),0),0)*($A93-$A92)/10000*$BY92</f>
        <v>0</v>
      </c>
      <c r="CR92" s="175" t="n">
        <f aca="false">IF(CR$2&lt;=$A92,IF(CR$3&gt;=$A92,(CR$4),0),0)*($A93-$A92)/10000*$BY92</f>
        <v>0</v>
      </c>
      <c r="CS92" s="175" t="n">
        <f aca="false">IF(CS$2&lt;=$A92,IF(CS$3&gt;=$A92,(CS$4),0),0)*($A93-$A92)/10000*$BY92</f>
        <v>0</v>
      </c>
      <c r="CT92" s="175" t="n">
        <f aca="false">IF(CT$2&lt;=$A92,IF(CT$3&gt;=$A92,(CT$4),0),0)*($A93-$A92)/10000*$BY92</f>
        <v>0</v>
      </c>
      <c r="CU92" s="175" t="n">
        <f aca="false">IF(CU$2&lt;=$A92,IF(CU$3&gt;=$A92,(CU$4),0),0)*($A93-$A92)/10000*$BY92</f>
        <v>0</v>
      </c>
      <c r="CV92" s="175" t="n">
        <f aca="false">IF(CV$2&lt;=$A92,IF(CV$3&gt;=$A92,(CV$4),0),0)*($A93-$A92)/10000*$BY92</f>
        <v>0</v>
      </c>
      <c r="CW92" s="175" t="n">
        <f aca="false">IF(CW$2&lt;=$A92,IF(CW$3&gt;=$A92,(CW$4),0),0)*($A93-$A92)/10000*$BY92</f>
        <v>0</v>
      </c>
      <c r="CX92" s="175" t="n">
        <f aca="false">IF(CX$2&lt;=$A92,IF(CX$3&gt;=$A92,(CX$4),0),0)*($A93-$A92)/10000*$BY92</f>
        <v>0</v>
      </c>
      <c r="CY92" s="175" t="n">
        <f aca="false">SUM(CQ92:CX92)</f>
        <v>0</v>
      </c>
      <c r="DA92" s="91" t="n">
        <f aca="false">$A92</f>
        <v>39295</v>
      </c>
      <c r="DB92" s="175" t="n">
        <f aca="false">IF(DB$2&lt;=$A92,IF(DB$3&gt;=$A92,(DB$4),0),0)*($A93-$A92)/10000*$BY92</f>
        <v>0</v>
      </c>
      <c r="DC92" s="175" t="n">
        <f aca="false">IF(DC$2&lt;=$A92,IF(DC$3&gt;=$A92,(DC$4),0),0)*($A93-$A92)/10000*$BY92</f>
        <v>0</v>
      </c>
      <c r="DD92" s="175" t="n">
        <f aca="false">SUM(DB92:DC92)</f>
        <v>0</v>
      </c>
      <c r="DE92" s="0"/>
      <c r="DF92" s="91" t="n">
        <f aca="false">$A92</f>
        <v>39295</v>
      </c>
      <c r="DG92" s="175" t="n">
        <f aca="false">IF(DG$2&lt;=$A92,IF(DG$3&gt;=$A92,(DG$4),0),0)*($A93-$A92)/10000*$BY92</f>
        <v>0</v>
      </c>
      <c r="DH92" s="175" t="n">
        <f aca="false">IF(DH$2&lt;=$A92,IF(DH$3&gt;=$A92,(DH$4),0),0)*($A93-$A92)/10000*$BY92</f>
        <v>0</v>
      </c>
      <c r="DI92" s="175" t="n">
        <f aca="false">SUM(DG92:DH92)</f>
        <v>0</v>
      </c>
      <c r="DK92" s="91" t="n">
        <f aca="false">$A92</f>
        <v>39295</v>
      </c>
      <c r="DL92" s="175" t="n">
        <f aca="false">IF(DL$2&lt;=$A92,IF(DL$3&gt;=$A92,(DL$4),0),0)*($A93-$A92)/10000*$BY92</f>
        <v>0</v>
      </c>
      <c r="DM92" s="175" t="n">
        <f aca="false">IF(DM$2&lt;=$A92,IF(DM$3&gt;=$A92,(DM$4),0),0)*($A93-$A92)/10000*$BY92</f>
        <v>0</v>
      </c>
      <c r="DN92" s="175" t="n">
        <f aca="false">SUM(DL92:DM92)</f>
        <v>0</v>
      </c>
      <c r="DO92" s="0"/>
      <c r="DP92" s="91" t="n">
        <f aca="false">$A92</f>
        <v>39295</v>
      </c>
      <c r="DQ92" s="175" t="n">
        <f aca="false">IF(DQ$2&lt;=$A92,IF(DQ$3&gt;=$A92,(DQ$4),0),0)*($A93-$A92)/10000*$BY92</f>
        <v>0</v>
      </c>
      <c r="DR92" s="175" t="n">
        <f aca="false">IF(DR$2&lt;=$A92,IF(DR$3&gt;=$A92,(DR$4),0),0)*($A93-$A92)/10000*$BY92</f>
        <v>0</v>
      </c>
      <c r="DS92" s="175" t="n">
        <f aca="false">SUM(DQ92:DR92)</f>
        <v>0</v>
      </c>
      <c r="DT92" s="175"/>
      <c r="DU92" s="91" t="n">
        <f aca="false">$A92</f>
        <v>39295</v>
      </c>
      <c r="DV92" s="175" t="n">
        <f aca="false">IF(DV$2&lt;=$A92,IF(DV$3&gt;=$A92,(DV$4),0),0)*($A93-$A92)/10000*$BY92</f>
        <v>0</v>
      </c>
      <c r="DW92" s="175" t="n">
        <f aca="false">IF(DW$2&lt;=$A92,IF(DW$3&gt;=$A92,(DW$4),0),0)*($A93-$A92)/10000*$BY92</f>
        <v>0</v>
      </c>
      <c r="DX92" s="175" t="n">
        <f aca="false">SUM(DV92:DW92)</f>
        <v>0</v>
      </c>
      <c r="DY92" s="175"/>
      <c r="DZ92" s="91" t="n">
        <f aca="false">$A92</f>
        <v>39295</v>
      </c>
      <c r="EA92" s="175" t="n">
        <f aca="false">IF(EA$2&lt;=$A92,IF(EA$3&gt;=$A92,(EA$4),0),0)*($A93-$A92)/10000*$BY92</f>
        <v>0</v>
      </c>
      <c r="EB92" s="175" t="n">
        <f aca="false">IF(EB$2&lt;=$A92,IF(EB$3&gt;=$A92,(EB$4),0),0)*($A93-$A92)/10000*$BY92</f>
        <v>0</v>
      </c>
      <c r="EC92" s="175" t="n">
        <f aca="false">IF(EC$2&lt;=$A92,IF(EC$3&gt;=$A92,(EC$4),0),0)*($A93-$A92)/10000*$BY92</f>
        <v>0</v>
      </c>
      <c r="ED92" s="175" t="n">
        <f aca="false">IF(ED$2&lt;=$A92,IF(ED$3&gt;=$A92,(ED$4),0),0)*($A93-$A92)/10000*$BY92</f>
        <v>0</v>
      </c>
      <c r="EE92" s="175" t="n">
        <f aca="false">SUM(EA92:ED92)</f>
        <v>0</v>
      </c>
      <c r="EF92" s="0"/>
      <c r="EG92" s="91" t="n">
        <f aca="false">$A92</f>
        <v>39295</v>
      </c>
      <c r="EH92" s="175" t="n">
        <f aca="false">IF(EH$2&lt;=$A92,IF(EH$3&gt;=$A92,(EH$4),0),0)*($A93-$A92)/10000*$BY92</f>
        <v>0</v>
      </c>
      <c r="EI92" s="175" t="n">
        <f aca="false">IF(EI$2&lt;=$A92,IF(EI$3&gt;=$A92,(EI$4),0),0)*($A93-$A92)/10000*$BY92</f>
        <v>0</v>
      </c>
      <c r="EJ92" s="175" t="n">
        <f aca="false">SUM(EH92:EI92)</f>
        <v>0</v>
      </c>
      <c r="EK92" s="0"/>
      <c r="EL92" s="91" t="n">
        <f aca="false">$A92</f>
        <v>39295</v>
      </c>
      <c r="EM92" s="175" t="n">
        <f aca="false">IF(EM$2&lt;=$A92,IF(EM$3&gt;=$A92,(EM$4),0),0)*($A93-$A92)/10000*$BY92</f>
        <v>0</v>
      </c>
      <c r="EN92" s="175" t="n">
        <f aca="false">IF(EN$2&lt;=$A92,IF(EN$3&gt;=$A92,(EN$4),0),0)*($A93-$A92)/10000*$BY92</f>
        <v>0</v>
      </c>
      <c r="EO92" s="175" t="n">
        <f aca="false">SUM(EM92:EN92)</f>
        <v>0</v>
      </c>
      <c r="EP92" s="175"/>
      <c r="EQ92" s="91" t="n">
        <f aca="false">$A92</f>
        <v>39295</v>
      </c>
      <c r="ER92" s="175" t="n">
        <f aca="false">IF(ER$2&lt;=$A92,IF(ER$3&gt;=$A92,(ER$4),0),0)*($A93-$A92)/10000*$BY92</f>
        <v>0</v>
      </c>
      <c r="ES92" s="175" t="n">
        <f aca="false">IF(ES$2&lt;=$A92,IF(ES$3&gt;=$A92,(ES$4),0),0)*($A93-$A92)/10000*$BY92</f>
        <v>0</v>
      </c>
      <c r="ET92" s="175" t="n">
        <f aca="false">IF(ET$2&lt;=$A92,IF(ET$3&gt;=$A92,(ET$4),0),0)*($A93-$A92)/10000*$BY92</f>
        <v>0</v>
      </c>
      <c r="EU92" s="175" t="n">
        <f aca="false">SUM(ER92:ET92)</f>
        <v>0</v>
      </c>
      <c r="EV92" s="0"/>
      <c r="EW92" s="91" t="n">
        <f aca="false">$A92</f>
        <v>39295</v>
      </c>
      <c r="EX92" s="175" t="n">
        <f aca="false">IF(EX$2&lt;=$A92,IF(EX$3&gt;=$A92,(EX$4),0),0)*($A93-$A92)/10000*$BY92</f>
        <v>0</v>
      </c>
      <c r="EY92" s="175" t="n">
        <f aca="false">IF(EY$2&lt;=$A92,IF(EY$3&gt;=$A92,(EY$4),0),0)*($A93-$A92)/10000*$BY92</f>
        <v>0</v>
      </c>
      <c r="EZ92" s="175" t="n">
        <f aca="false">IF(EZ$2&lt;=$A92,IF(EZ$3&gt;=$A92,(EZ$4),0),0)*($A93-$A92)/10000*$BY92</f>
        <v>0</v>
      </c>
      <c r="FA92" s="175" t="n">
        <f aca="false">SUM(EX92:EZ92)</f>
        <v>0</v>
      </c>
      <c r="FB92" s="0"/>
      <c r="FC92" s="91" t="n">
        <f aca="false">$A92</f>
        <v>39295</v>
      </c>
      <c r="FD92" s="175" t="n">
        <f aca="false">IF(FD$2&lt;=$A92,IF(FD$3&gt;=$A92,(FD$4),0),0)*($A93-$A92)/10000*$BY92</f>
        <v>0</v>
      </c>
      <c r="FE92" s="175" t="n">
        <f aca="false">IF(FE$2&lt;=$A92,IF(FE$3&gt;=$A92,(FE$4),0),0)*($A93-$A92)/10000*$BY92</f>
        <v>0</v>
      </c>
      <c r="FF92" s="175" t="n">
        <f aca="false">SUM(FD92:FE92)</f>
        <v>0</v>
      </c>
      <c r="FH92" s="91" t="n">
        <f aca="false">$A92</f>
        <v>39295</v>
      </c>
      <c r="FI92" s="175" t="n">
        <f aca="false">IF(FI$2&lt;=$A92,IF(FI$3&gt;=$A92,(FI$4),0),0)*($A93-$A92)/10000*$BY92</f>
        <v>0</v>
      </c>
      <c r="FJ92" s="175" t="n">
        <f aca="false">IF(FJ$2&lt;=$A92,IF(FJ$3&gt;=$A92,(FJ$4),0),0)*($A93-$A92)/10000*$BY92</f>
        <v>0</v>
      </c>
      <c r="FK92" s="175" t="n">
        <f aca="false">SUM(FI92:FJ92)</f>
        <v>0</v>
      </c>
      <c r="FL92" s="0"/>
      <c r="FM92" s="91" t="n">
        <f aca="false">$A92</f>
        <v>39295</v>
      </c>
      <c r="FN92" s="175" t="n">
        <f aca="false">IF(FN$2&lt;=$A92,IF(FN$3&gt;=$A92,(FN$4),0),0)*($A93-$A92)/10000*$BY92</f>
        <v>0</v>
      </c>
      <c r="FO92" s="175" t="n">
        <f aca="false">IF(FO$2&lt;=$A92,IF(FO$3&gt;=$A92,(FO$4),0),0)*($A93-$A92)/10000*$BY92</f>
        <v>0</v>
      </c>
      <c r="FP92" s="175" t="n">
        <f aca="false">SUM(FN92:FO92)</f>
        <v>0</v>
      </c>
      <c r="FQ92" s="0"/>
      <c r="FR92" s="91" t="n">
        <f aca="false">$A92</f>
        <v>39295</v>
      </c>
      <c r="FS92" s="175" t="n">
        <f aca="false">IF(FS$2&lt;=$A92,IF(FS$3&gt;=$A92,(FS$4),0),0)*($A93-$A92)/10000*$BY92</f>
        <v>0</v>
      </c>
      <c r="FT92" s="175" t="n">
        <f aca="false">IF(FT$2&lt;=$A92,IF(FT$3&gt;=$A92,(FT$4),0),0)*($A93-$A92)/10000*$BY92</f>
        <v>0</v>
      </c>
      <c r="FU92" s="175" t="n">
        <f aca="false">SUM(FS92:FT92)</f>
        <v>0</v>
      </c>
      <c r="FV92" s="0"/>
      <c r="FW92" s="91" t="n">
        <f aca="false">$A92</f>
        <v>39295</v>
      </c>
      <c r="FX92" s="175" t="n">
        <f aca="false">IF(FX$2&lt;=$A92,IF(FX$3&gt;=$A92,(FX$4),0),0)*($A93-$A92)/10000*$BY92</f>
        <v>0</v>
      </c>
      <c r="FY92" s="175" t="n">
        <f aca="false">IF(FY$2&lt;=$A92,IF(FY$3&gt;=$A92,(FY$4),0),0)*($A93-$A92)/10000*$BY92</f>
        <v>0</v>
      </c>
      <c r="FZ92" s="175" t="n">
        <f aca="false">SUM(FX92:FY92)</f>
        <v>0</v>
      </c>
      <c r="GB92" s="91" t="n">
        <f aca="false">$A92</f>
        <v>39295</v>
      </c>
      <c r="GC92" s="175" t="n">
        <f aca="false">IF(GC$2&lt;=$A92,IF(GC$3&gt;=$A92,(GC$4),0),0)*($A93-$A92)/10000*$BY92</f>
        <v>0</v>
      </c>
      <c r="GD92" s="175" t="n">
        <f aca="false">IF(GD$2&lt;=$A92,IF(GD$3&gt;=$A92,(GD$4),0),0)*($A93-$A92)/10000*$BY92</f>
        <v>0</v>
      </c>
      <c r="GE92" s="175" t="n">
        <f aca="false">SUM(GC92:GD92)</f>
        <v>0</v>
      </c>
      <c r="GG92" s="208"/>
      <c r="GH92" s="209"/>
      <c r="GI92" s="210"/>
      <c r="GK92" s="0"/>
    </row>
    <row r="93" customFormat="false" ht="12.75" hidden="false" customHeight="false" outlineLevel="0" collapsed="false">
      <c r="A93" s="176" t="n">
        <v>39326</v>
      </c>
      <c r="B93" s="177" t="n">
        <f aca="false">p1!F102</f>
        <v>0</v>
      </c>
      <c r="C93" s="178" t="n">
        <f aca="false">+p1!C102</f>
        <v>0</v>
      </c>
      <c r="D93" s="179" t="n">
        <f aca="false">+p1!G102</f>
        <v>0</v>
      </c>
      <c r="E93" s="177" t="n">
        <f aca="false">p1!L102+DX93</f>
        <v>0</v>
      </c>
      <c r="F93" s="178" t="n">
        <f aca="false">p1!E102+CN93</f>
        <v>0</v>
      </c>
      <c r="G93" s="178" t="n">
        <f aca="false">p1!I102+p1!K102+CY93</f>
        <v>0</v>
      </c>
      <c r="H93" s="178" t="n">
        <f aca="false">p1!D102+DN93</f>
        <v>0</v>
      </c>
      <c r="I93" s="178" t="n">
        <f aca="false">p1!J102+p1!AH102+DD93</f>
        <v>-8.45</v>
      </c>
      <c r="J93" s="178" t="n">
        <f aca="false">p1!N102+DG93</f>
        <v>0</v>
      </c>
      <c r="K93" s="178" t="n">
        <f aca="false">p1!M102+p1!H102+DS93</f>
        <v>0</v>
      </c>
      <c r="L93" s="180" t="n">
        <f aca="false">SUM(E93:K93)</f>
        <v>-8.45</v>
      </c>
      <c r="M93" s="32"/>
      <c r="N93" s="177" t="n">
        <f aca="false">p1!P102+EJ93</f>
        <v>0</v>
      </c>
      <c r="O93" s="178" t="n">
        <f aca="false">p1!O102+EE93</f>
        <v>0</v>
      </c>
      <c r="P93" s="178" t="n">
        <f aca="false">p1!Q102+EO93</f>
        <v>0</v>
      </c>
      <c r="Q93" s="178"/>
      <c r="R93" s="178"/>
      <c r="S93" s="178" t="n">
        <f aca="false">p1!Z102+EU93</f>
        <v>0</v>
      </c>
      <c r="T93" s="178" t="n">
        <f aca="false">p1!AC102+FA93</f>
        <v>0</v>
      </c>
      <c r="U93" s="178"/>
      <c r="V93" s="178" t="n">
        <f aca="false">p1!X102+FF93</f>
        <v>0</v>
      </c>
      <c r="W93" s="178"/>
      <c r="X93" s="178"/>
      <c r="Y93" s="178"/>
      <c r="Z93" s="178"/>
      <c r="AA93" s="178"/>
      <c r="AB93" s="178"/>
      <c r="AC93" s="178"/>
      <c r="AD93" s="179"/>
      <c r="AE93" s="210" t="n">
        <f aca="false">SUM(N93:AD93)</f>
        <v>0</v>
      </c>
      <c r="AF93" s="32"/>
      <c r="AG93" s="180"/>
      <c r="AH93" s="18"/>
      <c r="AI93" s="180" t="n">
        <f aca="false">p1!AB102+BQ93</f>
        <v>0</v>
      </c>
      <c r="AJ93" s="32"/>
      <c r="AK93" s="182" t="n">
        <v>38961</v>
      </c>
      <c r="AL93" s="143"/>
      <c r="AM93" s="167" t="n">
        <f aca="false">+B93+C93+D93</f>
        <v>0</v>
      </c>
      <c r="AN93" s="148"/>
      <c r="AO93" s="167" t="n">
        <f aca="false">E93+F93+O93</f>
        <v>0</v>
      </c>
      <c r="AP93" s="148"/>
      <c r="AQ93" s="184" t="n">
        <f aca="false">+G93+H93+N93</f>
        <v>0</v>
      </c>
      <c r="AR93" s="148"/>
      <c r="AS93" s="185" t="n">
        <f aca="false">+I93+J93</f>
        <v>-8.45</v>
      </c>
      <c r="AT93" s="148"/>
      <c r="AU93" s="167" t="n">
        <f aca="false">K93+P93</f>
        <v>0</v>
      </c>
      <c r="AV93" s="148"/>
      <c r="AW93" s="167" t="n">
        <f aca="false">AO93+AQ93+AS93+AU93</f>
        <v>-8.45</v>
      </c>
      <c r="AX93" s="148"/>
      <c r="AY93" s="0"/>
      <c r="AZ93" s="149"/>
      <c r="BA93" s="169" t="n">
        <f aca="false">Q93+R93+S93</f>
        <v>0</v>
      </c>
      <c r="BB93" s="151"/>
      <c r="BC93" s="169" t="n">
        <f aca="false">T93+U93</f>
        <v>0</v>
      </c>
      <c r="BD93" s="152"/>
      <c r="BE93" s="228" t="n">
        <f aca="false">SUM(V93:Y93)</f>
        <v>0</v>
      </c>
      <c r="BF93" s="151"/>
      <c r="BG93" s="169" t="n">
        <f aca="false">SUM(AB93:AD93)</f>
        <v>0</v>
      </c>
      <c r="BH93" s="170"/>
      <c r="BI93" s="154"/>
      <c r="BJ93" s="56"/>
      <c r="BK93" s="171" t="n">
        <f aca="false">+AE93+L93</f>
        <v>-8.45</v>
      </c>
      <c r="BL93" s="207"/>
      <c r="BM93" s="32"/>
      <c r="BN93" s="32"/>
      <c r="BO93" s="32"/>
      <c r="BP93" s="172" t="n">
        <f aca="false">$A93</f>
        <v>39326</v>
      </c>
      <c r="BQ93" s="173"/>
      <c r="BR93" s="173"/>
      <c r="BS93" s="173"/>
      <c r="BT93" s="173"/>
      <c r="BU93" s="173"/>
      <c r="BV93" s="173"/>
      <c r="BW93" s="173"/>
      <c r="BY93" s="81" t="n">
        <f aca="false">m1!BK95</f>
        <v>0.593370744252867</v>
      </c>
      <c r="BZ93" s="174" t="n">
        <f aca="false">CN93+CY93+EU93+FF93+FA93+DD93+DN93+DS93+FP93+FU93+EE93+EJ93+EO93</f>
        <v>0</v>
      </c>
      <c r="CA93" s="175"/>
      <c r="CB93" s="175" t="n">
        <f aca="false">IF(CB$2&lt;=$A93,IF(CB$3&gt;=$A93,(CB$4),0),0)*($A94-$A93)/10000*$BY93</f>
        <v>0</v>
      </c>
      <c r="CC93" s="91"/>
      <c r="CD93" s="91" t="n">
        <f aca="false">$A93</f>
        <v>39326</v>
      </c>
      <c r="CE93" s="175" t="n">
        <f aca="false">IF(CE$2&lt;=$A93,IF(CE$3&gt;=$A93,(CE$4),0),0)*($A94-$A93)/10000*$BY93</f>
        <v>0</v>
      </c>
      <c r="CF93" s="175" t="n">
        <f aca="false">IF(CF$2&lt;=$A93,IF(CF$3&gt;=$A93,(CF$4),0),0)*($A94-$A93)/10000*$BY93</f>
        <v>0</v>
      </c>
      <c r="CG93" s="175" t="n">
        <f aca="false">IF(CG$2&lt;=$A93,IF(CG$3&gt;=$A93,(CG$4),0),0)*($A94-$A93)/10000*$BY93</f>
        <v>0</v>
      </c>
      <c r="CH93" s="175" t="n">
        <f aca="false">IF(CH$2&lt;=$A93,IF(CH$3&gt;=$A93,(CH$4),0),0)*($A94-$A93)/10000*$BY93</f>
        <v>0</v>
      </c>
      <c r="CI93" s="175" t="n">
        <f aca="false">IF(CI$2&lt;=$A93,IF(CI$3&gt;=$A93,(CI$4),0),0)*($A94-$A93)/10000*$BY93</f>
        <v>0</v>
      </c>
      <c r="CJ93" s="175" t="n">
        <f aca="false">IF(CJ$2&lt;=$A93,IF(CJ$3&gt;=$A93,(CJ$4),0),0)*($A94-$A93)/10000*$BY93</f>
        <v>0</v>
      </c>
      <c r="CK93" s="175" t="n">
        <f aca="false">IF(CK$2&lt;=$A93,IF(CK$3&gt;=$A93,(CK$4),0),0)*($A94-$A93)/10000*$BY93</f>
        <v>0</v>
      </c>
      <c r="CL93" s="175" t="n">
        <f aca="false">IF(CL$2&lt;=$A93,IF(CL$3&gt;=$A93,(CL$4),0),0)*($A94-$A93)/10000*$BY93</f>
        <v>0</v>
      </c>
      <c r="CM93" s="175" t="n">
        <f aca="false">IF(CM$2&lt;=$A93,IF(CM$3&gt;=$A93,(CM$4),0),0)*($A94-$A93)/10000*$BY93</f>
        <v>0</v>
      </c>
      <c r="CN93" s="175" t="n">
        <f aca="false">SUM(CE93:CM93)</f>
        <v>0</v>
      </c>
      <c r="CO93" s="0"/>
      <c r="CP93" s="91" t="n">
        <f aca="false">$A93</f>
        <v>39326</v>
      </c>
      <c r="CQ93" s="175" t="n">
        <f aca="false">IF(CQ$2&lt;=$A93,IF(CQ$3&gt;=$A93,(CQ$4),0),0)*($A94-$A93)/10000*$BY93</f>
        <v>0</v>
      </c>
      <c r="CR93" s="175" t="n">
        <f aca="false">IF(CR$2&lt;=$A93,IF(CR$3&gt;=$A93,(CR$4),0),0)*($A94-$A93)/10000*$BY93</f>
        <v>0</v>
      </c>
      <c r="CS93" s="175" t="n">
        <f aca="false">IF(CS$2&lt;=$A93,IF(CS$3&gt;=$A93,(CS$4),0),0)*($A94-$A93)/10000*$BY93</f>
        <v>0</v>
      </c>
      <c r="CT93" s="175" t="n">
        <f aca="false">IF(CT$2&lt;=$A93,IF(CT$3&gt;=$A93,(CT$4),0),0)*($A94-$A93)/10000*$BY93</f>
        <v>0</v>
      </c>
      <c r="CU93" s="175" t="n">
        <f aca="false">IF(CU$2&lt;=$A93,IF(CU$3&gt;=$A93,(CU$4),0),0)*($A94-$A93)/10000*$BY93</f>
        <v>0</v>
      </c>
      <c r="CV93" s="175" t="n">
        <f aca="false">IF(CV$2&lt;=$A93,IF(CV$3&gt;=$A93,(CV$4),0),0)*($A94-$A93)/10000*$BY93</f>
        <v>0</v>
      </c>
      <c r="CW93" s="175" t="n">
        <f aca="false">IF(CW$2&lt;=$A93,IF(CW$3&gt;=$A93,(CW$4),0),0)*($A94-$A93)/10000*$BY93</f>
        <v>0</v>
      </c>
      <c r="CX93" s="175" t="n">
        <f aca="false">IF(CX$2&lt;=$A93,IF(CX$3&gt;=$A93,(CX$4),0),0)*($A94-$A93)/10000*$BY93</f>
        <v>0</v>
      </c>
      <c r="CY93" s="175" t="n">
        <f aca="false">SUM(CQ93:CX93)</f>
        <v>0</v>
      </c>
      <c r="DA93" s="91" t="n">
        <f aca="false">$A93</f>
        <v>39326</v>
      </c>
      <c r="DB93" s="175" t="n">
        <f aca="false">IF(DB$2&lt;=$A93,IF(DB$3&gt;=$A93,(DB$4),0),0)*($A94-$A93)/10000*$BY93</f>
        <v>0</v>
      </c>
      <c r="DC93" s="175" t="n">
        <f aca="false">IF(DC$2&lt;=$A93,IF(DC$3&gt;=$A93,(DC$4),0),0)*($A94-$A93)/10000*$BY93</f>
        <v>0</v>
      </c>
      <c r="DD93" s="175" t="n">
        <f aca="false">SUM(DB93:DC93)</f>
        <v>0</v>
      </c>
      <c r="DE93" s="0"/>
      <c r="DF93" s="91" t="n">
        <f aca="false">$A93</f>
        <v>39326</v>
      </c>
      <c r="DG93" s="175" t="n">
        <f aca="false">IF(DG$2&lt;=$A93,IF(DG$3&gt;=$A93,(DG$4),0),0)*($A94-$A93)/10000*$BY93</f>
        <v>0</v>
      </c>
      <c r="DH93" s="175" t="n">
        <f aca="false">IF(DH$2&lt;=$A93,IF(DH$3&gt;=$A93,(DH$4),0),0)*($A94-$A93)/10000*$BY93</f>
        <v>0</v>
      </c>
      <c r="DI93" s="175" t="n">
        <f aca="false">SUM(DG93:DH93)</f>
        <v>0</v>
      </c>
      <c r="DK93" s="91" t="n">
        <f aca="false">$A93</f>
        <v>39326</v>
      </c>
      <c r="DL93" s="175" t="n">
        <f aca="false">IF(DL$2&lt;=$A93,IF(DL$3&gt;=$A93,(DL$4),0),0)*($A94-$A93)/10000*$BY93</f>
        <v>0</v>
      </c>
      <c r="DM93" s="175" t="n">
        <f aca="false">IF(DM$2&lt;=$A93,IF(DM$3&gt;=$A93,(DM$4),0),0)*($A94-$A93)/10000*$BY93</f>
        <v>0</v>
      </c>
      <c r="DN93" s="175" t="n">
        <f aca="false">SUM(DL93:DM93)</f>
        <v>0</v>
      </c>
      <c r="DO93" s="0"/>
      <c r="DP93" s="91" t="n">
        <f aca="false">$A93</f>
        <v>39326</v>
      </c>
      <c r="DQ93" s="175" t="n">
        <f aca="false">IF(DQ$2&lt;=$A93,IF(DQ$3&gt;=$A93,(DQ$4),0),0)*($A94-$A93)/10000*$BY93</f>
        <v>0</v>
      </c>
      <c r="DR93" s="175" t="n">
        <f aca="false">IF(DR$2&lt;=$A93,IF(DR$3&gt;=$A93,(DR$4),0),0)*($A94-$A93)/10000*$BY93</f>
        <v>0</v>
      </c>
      <c r="DS93" s="175" t="n">
        <f aca="false">SUM(DQ93:DR93)</f>
        <v>0</v>
      </c>
      <c r="DT93" s="175"/>
      <c r="DU93" s="91" t="n">
        <f aca="false">$A93</f>
        <v>39326</v>
      </c>
      <c r="DV93" s="175" t="n">
        <f aca="false">IF(DV$2&lt;=$A93,IF(DV$3&gt;=$A93,(DV$4),0),0)*($A94-$A93)/10000*$BY93</f>
        <v>0</v>
      </c>
      <c r="DW93" s="175" t="n">
        <f aca="false">IF(DW$2&lt;=$A93,IF(DW$3&gt;=$A93,(DW$4),0),0)*($A94-$A93)/10000*$BY93</f>
        <v>0</v>
      </c>
      <c r="DX93" s="175" t="n">
        <f aca="false">SUM(DV93:DW93)</f>
        <v>0</v>
      </c>
      <c r="DY93" s="175"/>
      <c r="DZ93" s="91" t="n">
        <f aca="false">$A93</f>
        <v>39326</v>
      </c>
      <c r="EA93" s="175" t="n">
        <f aca="false">IF(EA$2&lt;=$A93,IF(EA$3&gt;=$A93,(EA$4),0),0)*($A94-$A93)/10000*$BY93</f>
        <v>0</v>
      </c>
      <c r="EB93" s="175" t="n">
        <f aca="false">IF(EB$2&lt;=$A93,IF(EB$3&gt;=$A93,(EB$4),0),0)*($A94-$A93)/10000*$BY93</f>
        <v>0</v>
      </c>
      <c r="EC93" s="175" t="n">
        <f aca="false">IF(EC$2&lt;=$A93,IF(EC$3&gt;=$A93,(EC$4),0),0)*($A94-$A93)/10000*$BY93</f>
        <v>0</v>
      </c>
      <c r="ED93" s="175" t="n">
        <f aca="false">IF(ED$2&lt;=$A93,IF(ED$3&gt;=$A93,(ED$4),0),0)*($A94-$A93)/10000*$BY93</f>
        <v>0</v>
      </c>
      <c r="EE93" s="175" t="n">
        <f aca="false">SUM(EA93:ED93)</f>
        <v>0</v>
      </c>
      <c r="EF93" s="0"/>
      <c r="EG93" s="91" t="n">
        <f aca="false">$A93</f>
        <v>39326</v>
      </c>
      <c r="EH93" s="175" t="n">
        <f aca="false">IF(EH$2&lt;=$A93,IF(EH$3&gt;=$A93,(EH$4),0),0)*($A94-$A93)/10000*$BY93</f>
        <v>0</v>
      </c>
      <c r="EI93" s="175" t="n">
        <f aca="false">IF(EI$2&lt;=$A93,IF(EI$3&gt;=$A93,(EI$4),0),0)*($A94-$A93)/10000*$BY93</f>
        <v>0</v>
      </c>
      <c r="EJ93" s="175" t="n">
        <f aca="false">SUM(EH93:EI93)</f>
        <v>0</v>
      </c>
      <c r="EK93" s="0"/>
      <c r="EL93" s="91" t="n">
        <f aca="false">$A93</f>
        <v>39326</v>
      </c>
      <c r="EM93" s="175" t="n">
        <f aca="false">IF(EM$2&lt;=$A93,IF(EM$3&gt;=$A93,(EM$4),0),0)*($A94-$A93)/10000*$BY93</f>
        <v>0</v>
      </c>
      <c r="EN93" s="175" t="n">
        <f aca="false">IF(EN$2&lt;=$A93,IF(EN$3&gt;=$A93,(EN$4),0),0)*($A94-$A93)/10000*$BY93</f>
        <v>0</v>
      </c>
      <c r="EO93" s="175" t="n">
        <f aca="false">SUM(EM93:EN93)</f>
        <v>0</v>
      </c>
      <c r="EP93" s="175"/>
      <c r="EQ93" s="91" t="n">
        <f aca="false">$A93</f>
        <v>39326</v>
      </c>
      <c r="ER93" s="175" t="n">
        <f aca="false">IF(ER$2&lt;=$A93,IF(ER$3&gt;=$A93,(ER$4),0),0)*($A94-$A93)/10000*$BY93</f>
        <v>0</v>
      </c>
      <c r="ES93" s="175" t="n">
        <f aca="false">IF(ES$2&lt;=$A93,IF(ES$3&gt;=$A93,(ES$4),0),0)*($A94-$A93)/10000*$BY93</f>
        <v>0</v>
      </c>
      <c r="ET93" s="175" t="n">
        <f aca="false">IF(ET$2&lt;=$A93,IF(ET$3&gt;=$A93,(ET$4),0),0)*($A94-$A93)/10000*$BY93</f>
        <v>0</v>
      </c>
      <c r="EU93" s="175" t="n">
        <f aca="false">SUM(ER93:ET93)</f>
        <v>0</v>
      </c>
      <c r="EV93" s="0"/>
      <c r="EW93" s="91" t="n">
        <f aca="false">$A93</f>
        <v>39326</v>
      </c>
      <c r="EX93" s="175" t="n">
        <f aca="false">IF(EX$2&lt;=$A93,IF(EX$3&gt;=$A93,(EX$4),0),0)*($A94-$A93)/10000*$BY93</f>
        <v>0</v>
      </c>
      <c r="EY93" s="175" t="n">
        <f aca="false">IF(EY$2&lt;=$A93,IF(EY$3&gt;=$A93,(EY$4),0),0)*($A94-$A93)/10000*$BY93</f>
        <v>0</v>
      </c>
      <c r="EZ93" s="175" t="n">
        <f aca="false">IF(EZ$2&lt;=$A93,IF(EZ$3&gt;=$A93,(EZ$4),0),0)*($A94-$A93)/10000*$BY93</f>
        <v>0</v>
      </c>
      <c r="FA93" s="175" t="n">
        <f aca="false">SUM(EX93:EZ93)</f>
        <v>0</v>
      </c>
      <c r="FB93" s="0"/>
      <c r="FC93" s="91" t="n">
        <f aca="false">$A93</f>
        <v>39326</v>
      </c>
      <c r="FD93" s="175" t="n">
        <f aca="false">IF(FD$2&lt;=$A93,IF(FD$3&gt;=$A93,(FD$4),0),0)*($A94-$A93)/10000*$BY93</f>
        <v>0</v>
      </c>
      <c r="FE93" s="175" t="n">
        <f aca="false">IF(FE$2&lt;=$A93,IF(FE$3&gt;=$A93,(FE$4),0),0)*($A94-$A93)/10000*$BY93</f>
        <v>0</v>
      </c>
      <c r="FF93" s="175" t="n">
        <f aca="false">SUM(FD93:FE93)</f>
        <v>0</v>
      </c>
      <c r="FH93" s="91" t="n">
        <f aca="false">$A93</f>
        <v>39326</v>
      </c>
      <c r="FI93" s="175" t="n">
        <f aca="false">IF(FI$2&lt;=$A93,IF(FI$3&gt;=$A93,(FI$4),0),0)*($A94-$A93)/10000*$BY93</f>
        <v>0</v>
      </c>
      <c r="FJ93" s="175" t="n">
        <f aca="false">IF(FJ$2&lt;=$A93,IF(FJ$3&gt;=$A93,(FJ$4),0),0)*($A94-$A93)/10000*$BY93</f>
        <v>0</v>
      </c>
      <c r="FK93" s="175" t="n">
        <f aca="false">SUM(FI93:FJ93)</f>
        <v>0</v>
      </c>
      <c r="FL93" s="0"/>
      <c r="FM93" s="91" t="n">
        <f aca="false">$A93</f>
        <v>39326</v>
      </c>
      <c r="FN93" s="175" t="n">
        <f aca="false">IF(FN$2&lt;=$A93,IF(FN$3&gt;=$A93,(FN$4),0),0)*($A94-$A93)/10000*$BY93</f>
        <v>0</v>
      </c>
      <c r="FO93" s="175" t="n">
        <f aca="false">IF(FO$2&lt;=$A93,IF(FO$3&gt;=$A93,(FO$4),0),0)*($A94-$A93)/10000*$BY93</f>
        <v>0</v>
      </c>
      <c r="FP93" s="175" t="n">
        <f aca="false">SUM(FN93:FO93)</f>
        <v>0</v>
      </c>
      <c r="FQ93" s="0"/>
      <c r="FR93" s="91" t="n">
        <f aca="false">$A93</f>
        <v>39326</v>
      </c>
      <c r="FS93" s="175" t="n">
        <f aca="false">IF(FS$2&lt;=$A93,IF(FS$3&gt;=$A93,(FS$4),0),0)*($A94-$A93)/10000*$BY93</f>
        <v>0</v>
      </c>
      <c r="FT93" s="175" t="n">
        <f aca="false">IF(FT$2&lt;=$A93,IF(FT$3&gt;=$A93,(FT$4),0),0)*($A94-$A93)/10000*$BY93</f>
        <v>0</v>
      </c>
      <c r="FU93" s="175" t="n">
        <f aca="false">SUM(FS93:FT93)</f>
        <v>0</v>
      </c>
      <c r="FV93" s="0"/>
      <c r="FW93" s="91" t="n">
        <f aca="false">$A93</f>
        <v>39326</v>
      </c>
      <c r="FX93" s="175" t="n">
        <f aca="false">IF(FX$2&lt;=$A93,IF(FX$3&gt;=$A93,(FX$4),0),0)*($A94-$A93)/10000*$BY93</f>
        <v>0</v>
      </c>
      <c r="FY93" s="175" t="n">
        <f aca="false">IF(FY$2&lt;=$A93,IF(FY$3&gt;=$A93,(FY$4),0),0)*($A94-$A93)/10000*$BY93</f>
        <v>0</v>
      </c>
      <c r="FZ93" s="175" t="n">
        <f aca="false">SUM(FX93:FY93)</f>
        <v>0</v>
      </c>
      <c r="GB93" s="91" t="n">
        <f aca="false">$A93</f>
        <v>39326</v>
      </c>
      <c r="GC93" s="175" t="n">
        <f aca="false">IF(GC$2&lt;=$A93,IF(GC$3&gt;=$A93,(GC$4),0),0)*($A94-$A93)/10000*$BY93</f>
        <v>0</v>
      </c>
      <c r="GD93" s="175" t="n">
        <f aca="false">IF(GD$2&lt;=$A93,IF(GD$3&gt;=$A93,(GD$4),0),0)*($A94-$A93)/10000*$BY93</f>
        <v>0</v>
      </c>
      <c r="GE93" s="175" t="n">
        <f aca="false">SUM(GC93:GD93)</f>
        <v>0</v>
      </c>
      <c r="GG93" s="208"/>
      <c r="GH93" s="209"/>
      <c r="GI93" s="210"/>
      <c r="GK93" s="0"/>
    </row>
    <row r="94" customFormat="false" ht="12.75" hidden="false" customHeight="false" outlineLevel="0" collapsed="false">
      <c r="A94" s="176" t="n">
        <v>39356</v>
      </c>
      <c r="B94" s="193" t="n">
        <f aca="false">p1!F103</f>
        <v>0</v>
      </c>
      <c r="C94" s="191" t="n">
        <f aca="false">+p1!C103</f>
        <v>0</v>
      </c>
      <c r="D94" s="216" t="n">
        <f aca="false">+p1!G103</f>
        <v>0</v>
      </c>
      <c r="E94" s="193" t="n">
        <f aca="false">p1!L103+DX94</f>
        <v>0</v>
      </c>
      <c r="F94" s="191" t="n">
        <f aca="false">p1!E103+CN94</f>
        <v>0</v>
      </c>
      <c r="G94" s="191" t="n">
        <f aca="false">p1!I103+p1!K103+CY94</f>
        <v>0</v>
      </c>
      <c r="H94" s="191" t="n">
        <f aca="false">p1!D103+DN94</f>
        <v>0</v>
      </c>
      <c r="I94" s="191" t="n">
        <f aca="false">p1!J103+p1!AH103+DD94</f>
        <v>-8.68</v>
      </c>
      <c r="J94" s="191" t="n">
        <f aca="false">p1!N103+DG94</f>
        <v>0</v>
      </c>
      <c r="K94" s="191" t="n">
        <f aca="false">p1!M103+p1!H103+DS94</f>
        <v>0</v>
      </c>
      <c r="L94" s="192" t="n">
        <f aca="false">SUM(E94:K94)</f>
        <v>-8.68</v>
      </c>
      <c r="M94" s="32"/>
      <c r="N94" s="193" t="n">
        <f aca="false">p1!P103+EJ94</f>
        <v>0</v>
      </c>
      <c r="O94" s="191" t="n">
        <f aca="false">p1!O103+EE94</f>
        <v>0</v>
      </c>
      <c r="P94" s="191" t="n">
        <f aca="false">p1!Q103+EO94</f>
        <v>0</v>
      </c>
      <c r="Q94" s="191"/>
      <c r="R94" s="191"/>
      <c r="S94" s="191" t="n">
        <f aca="false">p1!Z103+EU94</f>
        <v>0</v>
      </c>
      <c r="T94" s="191" t="n">
        <f aca="false">p1!AC103+FA94</f>
        <v>0</v>
      </c>
      <c r="U94" s="191"/>
      <c r="V94" s="191" t="n">
        <f aca="false">p1!X103+FF94</f>
        <v>0</v>
      </c>
      <c r="W94" s="191"/>
      <c r="X94" s="191"/>
      <c r="Y94" s="191"/>
      <c r="Z94" s="191"/>
      <c r="AA94" s="191"/>
      <c r="AB94" s="191"/>
      <c r="AC94" s="191"/>
      <c r="AD94" s="216"/>
      <c r="AE94" s="221" t="n">
        <f aca="false">SUM(N94:AD94)</f>
        <v>0</v>
      </c>
      <c r="AF94" s="32"/>
      <c r="AG94" s="192"/>
      <c r="AH94" s="18"/>
      <c r="AI94" s="192" t="n">
        <f aca="false">p1!AB103+BQ94</f>
        <v>0</v>
      </c>
      <c r="AJ94" s="32"/>
      <c r="AK94" s="194" t="n">
        <v>38991</v>
      </c>
      <c r="AL94" s="232"/>
      <c r="AM94" s="217" t="n">
        <f aca="false">+B94+C94+D94</f>
        <v>0</v>
      </c>
      <c r="AN94" s="148"/>
      <c r="AO94" s="217" t="n">
        <f aca="false">E94+F94+O94</f>
        <v>0</v>
      </c>
      <c r="AP94" s="148"/>
      <c r="AQ94" s="218" t="n">
        <f aca="false">+G94+H94+N94</f>
        <v>0</v>
      </c>
      <c r="AR94" s="148"/>
      <c r="AS94" s="219" t="n">
        <f aca="false">+I94+J94</f>
        <v>-8.68</v>
      </c>
      <c r="AT94" s="148"/>
      <c r="AU94" s="217" t="n">
        <f aca="false">K94+P94</f>
        <v>0</v>
      </c>
      <c r="AV94" s="148"/>
      <c r="AW94" s="217" t="n">
        <f aca="false">AO94+AQ94+AS94+AU94</f>
        <v>-8.68</v>
      </c>
      <c r="AX94" s="148"/>
      <c r="AY94" s="0"/>
      <c r="AZ94" s="233"/>
      <c r="BA94" s="195" t="n">
        <f aca="false">Q94+R94+S94</f>
        <v>0</v>
      </c>
      <c r="BB94" s="151"/>
      <c r="BC94" s="195" t="n">
        <f aca="false">T94+U94</f>
        <v>0</v>
      </c>
      <c r="BD94" s="152"/>
      <c r="BE94" s="230" t="n">
        <f aca="false">SUM(V94:Y94)</f>
        <v>0</v>
      </c>
      <c r="BF94" s="234"/>
      <c r="BG94" s="195" t="n">
        <f aca="false">SUM(AB94:AD94)</f>
        <v>0</v>
      </c>
      <c r="BH94" s="235"/>
      <c r="BI94" s="154"/>
      <c r="BJ94" s="226"/>
      <c r="BK94" s="196" t="n">
        <f aca="false">+AE94+L94</f>
        <v>-8.68</v>
      </c>
      <c r="BL94" s="207"/>
      <c r="BM94" s="32"/>
      <c r="BN94" s="32"/>
      <c r="BO94" s="32"/>
      <c r="BP94" s="172" t="n">
        <f aca="false">$A94</f>
        <v>39356</v>
      </c>
      <c r="BQ94" s="173"/>
      <c r="BR94" s="173"/>
      <c r="BS94" s="173"/>
      <c r="BT94" s="173"/>
      <c r="BU94" s="173"/>
      <c r="BV94" s="173"/>
      <c r="BW94" s="173"/>
      <c r="BY94" s="81" t="n">
        <f aca="false">m1!BK96</f>
        <v>0.589917086244784</v>
      </c>
      <c r="BZ94" s="222" t="n">
        <f aca="false">CN94+CY94+EU94+FF94+FA94+DD94+DN94+DS94+FP94+FU94+EE94+EJ94+EO94</f>
        <v>0</v>
      </c>
      <c r="CA94" s="175"/>
      <c r="CB94" s="175" t="n">
        <f aca="false">IF(CB$2&lt;=$A94,IF(CB$3&gt;=$A94,(CB$4),0),0)*($A95-$A94)/10000*$BY94</f>
        <v>0</v>
      </c>
      <c r="CC94" s="91"/>
      <c r="CD94" s="91" t="n">
        <f aca="false">$A94</f>
        <v>39356</v>
      </c>
      <c r="CE94" s="175" t="n">
        <f aca="false">IF(CE$2&lt;=$A94,IF(CE$3&gt;=$A94,(CE$4),0),0)*($A95-$A94)/10000*$BY94</f>
        <v>0</v>
      </c>
      <c r="CF94" s="175" t="n">
        <f aca="false">IF(CF$2&lt;=$A94,IF(CF$3&gt;=$A94,(CF$4),0),0)*($A95-$A94)/10000*$BY94</f>
        <v>0</v>
      </c>
      <c r="CG94" s="175" t="n">
        <f aca="false">IF(CG$2&lt;=$A94,IF(CG$3&gt;=$A94,(CG$4),0),0)*($A95-$A94)/10000*$BY94</f>
        <v>0</v>
      </c>
      <c r="CH94" s="175" t="n">
        <f aca="false">IF(CH$2&lt;=$A94,IF(CH$3&gt;=$A94,(CH$4),0),0)*($A95-$A94)/10000*$BY94</f>
        <v>0</v>
      </c>
      <c r="CI94" s="175" t="n">
        <f aca="false">IF(CI$2&lt;=$A94,IF(CI$3&gt;=$A94,(CI$4),0),0)*($A95-$A94)/10000*$BY94</f>
        <v>0</v>
      </c>
      <c r="CJ94" s="175" t="n">
        <f aca="false">IF(CJ$2&lt;=$A94,IF(CJ$3&gt;=$A94,(CJ$4),0),0)*($A95-$A94)/10000*$BY94</f>
        <v>0</v>
      </c>
      <c r="CK94" s="175" t="n">
        <f aca="false">IF(CK$2&lt;=$A94,IF(CK$3&gt;=$A94,(CK$4),0),0)*($A95-$A94)/10000*$BY94</f>
        <v>0</v>
      </c>
      <c r="CL94" s="175" t="n">
        <f aca="false">IF(CL$2&lt;=$A94,IF(CL$3&gt;=$A94,(CL$4),0),0)*($A95-$A94)/10000*$BY94</f>
        <v>0</v>
      </c>
      <c r="CM94" s="175" t="n">
        <f aca="false">IF(CM$2&lt;=$A94,IF(CM$3&gt;=$A94,(CM$4),0),0)*($A95-$A94)/10000*$BY94</f>
        <v>0</v>
      </c>
      <c r="CN94" s="175" t="n">
        <f aca="false">SUM(CE94:CM94)</f>
        <v>0</v>
      </c>
      <c r="CO94" s="0"/>
      <c r="CP94" s="91" t="n">
        <f aca="false">$A94</f>
        <v>39356</v>
      </c>
      <c r="CQ94" s="175" t="n">
        <f aca="false">IF(CQ$2&lt;=$A94,IF(CQ$3&gt;=$A94,(CQ$4),0),0)*($A95-$A94)/10000*$BY94</f>
        <v>0</v>
      </c>
      <c r="CR94" s="175" t="n">
        <f aca="false">IF(CR$2&lt;=$A94,IF(CR$3&gt;=$A94,(CR$4),0),0)*($A95-$A94)/10000*$BY94</f>
        <v>0</v>
      </c>
      <c r="CS94" s="175" t="n">
        <f aca="false">IF(CS$2&lt;=$A94,IF(CS$3&gt;=$A94,(CS$4),0),0)*($A95-$A94)/10000*$BY94</f>
        <v>0</v>
      </c>
      <c r="CT94" s="175" t="n">
        <f aca="false">IF(CT$2&lt;=$A94,IF(CT$3&gt;=$A94,(CT$4),0),0)*($A95-$A94)/10000*$BY94</f>
        <v>0</v>
      </c>
      <c r="CU94" s="175" t="n">
        <f aca="false">IF(CU$2&lt;=$A94,IF(CU$3&gt;=$A94,(CU$4),0),0)*($A95-$A94)/10000*$BY94</f>
        <v>0</v>
      </c>
      <c r="CV94" s="175" t="n">
        <f aca="false">IF(CV$2&lt;=$A94,IF(CV$3&gt;=$A94,(CV$4),0),0)*($A95-$A94)/10000*$BY94</f>
        <v>0</v>
      </c>
      <c r="CW94" s="175" t="n">
        <f aca="false">IF(CW$2&lt;=$A94,IF(CW$3&gt;=$A94,(CW$4),0),0)*($A95-$A94)/10000*$BY94</f>
        <v>0</v>
      </c>
      <c r="CX94" s="175" t="n">
        <f aca="false">IF(CX$2&lt;=$A94,IF(CX$3&gt;=$A94,(CX$4),0),0)*($A95-$A94)/10000*$BY94</f>
        <v>0</v>
      </c>
      <c r="CY94" s="175" t="n">
        <f aca="false">SUM(CQ94:CX94)</f>
        <v>0</v>
      </c>
      <c r="DA94" s="91" t="n">
        <f aca="false">$A94</f>
        <v>39356</v>
      </c>
      <c r="DB94" s="175" t="n">
        <f aca="false">IF(DB$2&lt;=$A94,IF(DB$3&gt;=$A94,(DB$4),0),0)*($A95-$A94)/10000*$BY94</f>
        <v>0</v>
      </c>
      <c r="DC94" s="175" t="n">
        <f aca="false">IF(DC$2&lt;=$A94,IF(DC$3&gt;=$A94,(DC$4),0),0)*($A95-$A94)/10000*$BY94</f>
        <v>0</v>
      </c>
      <c r="DD94" s="175" t="n">
        <f aca="false">SUM(DB94:DC94)</f>
        <v>0</v>
      </c>
      <c r="DE94" s="0"/>
      <c r="DF94" s="91" t="n">
        <f aca="false">$A94</f>
        <v>39356</v>
      </c>
      <c r="DG94" s="175" t="n">
        <f aca="false">IF(DG$2&lt;=$A94,IF(DG$3&gt;=$A94,(DG$4),0),0)*($A95-$A94)/10000*$BY94</f>
        <v>0</v>
      </c>
      <c r="DH94" s="175" t="n">
        <f aca="false">IF(DH$2&lt;=$A94,IF(DH$3&gt;=$A94,(DH$4),0),0)*($A95-$A94)/10000*$BY94</f>
        <v>0</v>
      </c>
      <c r="DI94" s="175" t="n">
        <f aca="false">SUM(DG94:DH94)</f>
        <v>0</v>
      </c>
      <c r="DK94" s="91" t="n">
        <f aca="false">$A94</f>
        <v>39356</v>
      </c>
      <c r="DL94" s="175" t="n">
        <f aca="false">IF(DL$2&lt;=$A94,IF(DL$3&gt;=$A94,(DL$4),0),0)*($A95-$A94)/10000*$BY94</f>
        <v>0</v>
      </c>
      <c r="DM94" s="175" t="n">
        <f aca="false">IF(DM$2&lt;=$A94,IF(DM$3&gt;=$A94,(DM$4),0),0)*($A95-$A94)/10000*$BY94</f>
        <v>0</v>
      </c>
      <c r="DN94" s="175" t="n">
        <f aca="false">SUM(DL94:DM94)</f>
        <v>0</v>
      </c>
      <c r="DO94" s="0"/>
      <c r="DP94" s="91" t="n">
        <f aca="false">$A94</f>
        <v>39356</v>
      </c>
      <c r="DQ94" s="175" t="n">
        <f aca="false">IF(DQ$2&lt;=$A94,IF(DQ$3&gt;=$A94,(DQ$4),0),0)*($A95-$A94)/10000*$BY94</f>
        <v>0</v>
      </c>
      <c r="DR94" s="175" t="n">
        <f aca="false">IF(DR$2&lt;=$A94,IF(DR$3&gt;=$A94,(DR$4),0),0)*($A95-$A94)/10000*$BY94</f>
        <v>0</v>
      </c>
      <c r="DS94" s="175" t="n">
        <f aca="false">SUM(DQ94:DR94)</f>
        <v>0</v>
      </c>
      <c r="DT94" s="175"/>
      <c r="DU94" s="91" t="n">
        <f aca="false">$A94</f>
        <v>39356</v>
      </c>
      <c r="DV94" s="175" t="n">
        <f aca="false">IF(DV$2&lt;=$A94,IF(DV$3&gt;=$A94,(DV$4),0),0)*($A95-$A94)/10000*$BY94</f>
        <v>0</v>
      </c>
      <c r="DW94" s="175" t="n">
        <f aca="false">IF(DW$2&lt;=$A94,IF(DW$3&gt;=$A94,(DW$4),0),0)*($A95-$A94)/10000*$BY94</f>
        <v>0</v>
      </c>
      <c r="DX94" s="175" t="n">
        <f aca="false">SUM(DV94:DW94)</f>
        <v>0</v>
      </c>
      <c r="DY94" s="175"/>
      <c r="DZ94" s="91" t="n">
        <f aca="false">$A94</f>
        <v>39356</v>
      </c>
      <c r="EA94" s="175" t="n">
        <f aca="false">IF(EA$2&lt;=$A94,IF(EA$3&gt;=$A94,(EA$4),0),0)*($A95-$A94)/10000*$BY94</f>
        <v>0</v>
      </c>
      <c r="EB94" s="175" t="n">
        <f aca="false">IF(EB$2&lt;=$A94,IF(EB$3&gt;=$A94,(EB$4),0),0)*($A95-$A94)/10000*$BY94</f>
        <v>0</v>
      </c>
      <c r="EC94" s="175" t="n">
        <f aca="false">IF(EC$2&lt;=$A94,IF(EC$3&gt;=$A94,(EC$4),0),0)*($A95-$A94)/10000*$BY94</f>
        <v>0</v>
      </c>
      <c r="ED94" s="175" t="n">
        <f aca="false">IF(ED$2&lt;=$A94,IF(ED$3&gt;=$A94,(ED$4),0),0)*($A95-$A94)/10000*$BY94</f>
        <v>0</v>
      </c>
      <c r="EE94" s="175" t="n">
        <f aca="false">SUM(EA94:ED94)</f>
        <v>0</v>
      </c>
      <c r="EF94" s="0"/>
      <c r="EG94" s="91" t="n">
        <f aca="false">$A94</f>
        <v>39356</v>
      </c>
      <c r="EH94" s="175" t="n">
        <f aca="false">IF(EH$2&lt;=$A94,IF(EH$3&gt;=$A94,(EH$4),0),0)*($A95-$A94)/10000*$BY94</f>
        <v>0</v>
      </c>
      <c r="EI94" s="175" t="n">
        <f aca="false">IF(EI$2&lt;=$A94,IF(EI$3&gt;=$A94,(EI$4),0),0)*($A95-$A94)/10000*$BY94</f>
        <v>0</v>
      </c>
      <c r="EJ94" s="175" t="n">
        <f aca="false">SUM(EH94:EI94)</f>
        <v>0</v>
      </c>
      <c r="EK94" s="0"/>
      <c r="EL94" s="91" t="n">
        <f aca="false">$A94</f>
        <v>39356</v>
      </c>
      <c r="EM94" s="175" t="n">
        <f aca="false">IF(EM$2&lt;=$A94,IF(EM$3&gt;=$A94,(EM$4),0),0)*($A95-$A94)/10000*$BY94</f>
        <v>0</v>
      </c>
      <c r="EN94" s="175" t="n">
        <f aca="false">IF(EN$2&lt;=$A94,IF(EN$3&gt;=$A94,(EN$4),0),0)*($A95-$A94)/10000*$BY94</f>
        <v>0</v>
      </c>
      <c r="EO94" s="175" t="n">
        <f aca="false">SUM(EM94:EN94)</f>
        <v>0</v>
      </c>
      <c r="EP94" s="175"/>
      <c r="EQ94" s="91" t="n">
        <f aca="false">$A94</f>
        <v>39356</v>
      </c>
      <c r="ER94" s="175" t="n">
        <f aca="false">IF(ER$2&lt;=$A94,IF(ER$3&gt;=$A94,(ER$4),0),0)*($A95-$A94)/10000*$BY94</f>
        <v>0</v>
      </c>
      <c r="ES94" s="175" t="n">
        <f aca="false">IF(ES$2&lt;=$A94,IF(ES$3&gt;=$A94,(ES$4),0),0)*($A95-$A94)/10000*$BY94</f>
        <v>0</v>
      </c>
      <c r="ET94" s="175" t="n">
        <f aca="false">IF(ET$2&lt;=$A94,IF(ET$3&gt;=$A94,(ET$4),0),0)*($A95-$A94)/10000*$BY94</f>
        <v>0</v>
      </c>
      <c r="EU94" s="175" t="n">
        <f aca="false">SUM(ER94:ET94)</f>
        <v>0</v>
      </c>
      <c r="EV94" s="0"/>
      <c r="EW94" s="91" t="n">
        <f aca="false">$A94</f>
        <v>39356</v>
      </c>
      <c r="EX94" s="175" t="n">
        <f aca="false">IF(EX$2&lt;=$A94,IF(EX$3&gt;=$A94,(EX$4),0),0)*($A95-$A94)/10000*$BY94</f>
        <v>0</v>
      </c>
      <c r="EY94" s="175" t="n">
        <f aca="false">IF(EY$2&lt;=$A94,IF(EY$3&gt;=$A94,(EY$4),0),0)*($A95-$A94)/10000*$BY94</f>
        <v>0</v>
      </c>
      <c r="EZ94" s="175" t="n">
        <f aca="false">IF(EZ$2&lt;=$A94,IF(EZ$3&gt;=$A94,(EZ$4),0),0)*($A95-$A94)/10000*$BY94</f>
        <v>0</v>
      </c>
      <c r="FA94" s="175" t="n">
        <f aca="false">SUM(EX94:EZ94)</f>
        <v>0</v>
      </c>
      <c r="FB94" s="0"/>
      <c r="FC94" s="91" t="n">
        <f aca="false">$A94</f>
        <v>39356</v>
      </c>
      <c r="FD94" s="175" t="n">
        <f aca="false">IF(FD$2&lt;=$A94,IF(FD$3&gt;=$A94,(FD$4),0),0)*($A95-$A94)/10000*$BY94</f>
        <v>0</v>
      </c>
      <c r="FE94" s="175" t="n">
        <f aca="false">IF(FE$2&lt;=$A94,IF(FE$3&gt;=$A94,(FE$4),0),0)*($A95-$A94)/10000*$BY94</f>
        <v>0</v>
      </c>
      <c r="FF94" s="175" t="n">
        <f aca="false">SUM(FD94:FE94)</f>
        <v>0</v>
      </c>
      <c r="FH94" s="91" t="n">
        <f aca="false">$A94</f>
        <v>39356</v>
      </c>
      <c r="FI94" s="175" t="n">
        <f aca="false">IF(FI$2&lt;=$A94,IF(FI$3&gt;=$A94,(FI$4),0),0)*($A95-$A94)/10000*$BY94</f>
        <v>0</v>
      </c>
      <c r="FJ94" s="175" t="n">
        <f aca="false">IF(FJ$2&lt;=$A94,IF(FJ$3&gt;=$A94,(FJ$4),0),0)*($A95-$A94)/10000*$BY94</f>
        <v>0</v>
      </c>
      <c r="FK94" s="175" t="n">
        <f aca="false">SUM(FI94:FJ94)</f>
        <v>0</v>
      </c>
      <c r="FL94" s="0"/>
      <c r="FM94" s="91" t="n">
        <f aca="false">$A94</f>
        <v>39356</v>
      </c>
      <c r="FN94" s="175" t="n">
        <f aca="false">IF(FN$2&lt;=$A94,IF(FN$3&gt;=$A94,(FN$4),0),0)*($A95-$A94)/10000*$BY94</f>
        <v>0</v>
      </c>
      <c r="FO94" s="175" t="n">
        <f aca="false">IF(FO$2&lt;=$A94,IF(FO$3&gt;=$A94,(FO$4),0),0)*($A95-$A94)/10000*$BY94</f>
        <v>0</v>
      </c>
      <c r="FP94" s="175" t="n">
        <f aca="false">SUM(FN94:FO94)</f>
        <v>0</v>
      </c>
      <c r="FQ94" s="0"/>
      <c r="FR94" s="91" t="n">
        <f aca="false">$A94</f>
        <v>39356</v>
      </c>
      <c r="FS94" s="175" t="n">
        <f aca="false">IF(FS$2&lt;=$A94,IF(FS$3&gt;=$A94,(FS$4),0),0)*($A95-$A94)/10000*$BY94</f>
        <v>0</v>
      </c>
      <c r="FT94" s="175" t="n">
        <f aca="false">IF(FT$2&lt;=$A94,IF(FT$3&gt;=$A94,(FT$4),0),0)*($A95-$A94)/10000*$BY94</f>
        <v>0</v>
      </c>
      <c r="FU94" s="175" t="n">
        <f aca="false">SUM(FS94:FT94)</f>
        <v>0</v>
      </c>
      <c r="FV94" s="0"/>
      <c r="FW94" s="91" t="n">
        <f aca="false">$A94</f>
        <v>39356</v>
      </c>
      <c r="FX94" s="175" t="n">
        <f aca="false">IF(FX$2&lt;=$A94,IF(FX$3&gt;=$A94,(FX$4),0),0)*($A95-$A94)/10000*$BY94</f>
        <v>0</v>
      </c>
      <c r="FY94" s="175" t="n">
        <f aca="false">IF(FY$2&lt;=$A94,IF(FY$3&gt;=$A94,(FY$4),0),0)*($A95-$A94)/10000*$BY94</f>
        <v>0</v>
      </c>
      <c r="FZ94" s="175" t="n">
        <f aca="false">SUM(FX94:FY94)</f>
        <v>0</v>
      </c>
      <c r="GB94" s="91" t="n">
        <f aca="false">$A94</f>
        <v>39356</v>
      </c>
      <c r="GC94" s="175" t="n">
        <f aca="false">IF(GC$2&lt;=$A94,IF(GC$3&gt;=$A94,(GC$4),0),0)*($A95-$A94)/10000*$BY94</f>
        <v>0</v>
      </c>
      <c r="GD94" s="175" t="n">
        <f aca="false">IF(GD$2&lt;=$A94,IF(GD$3&gt;=$A94,(GD$4),0),0)*($A95-$A94)/10000*$BY94</f>
        <v>0</v>
      </c>
      <c r="GE94" s="175" t="n">
        <f aca="false">SUM(GC94:GD94)</f>
        <v>0</v>
      </c>
      <c r="GG94" s="223"/>
      <c r="GH94" s="224"/>
      <c r="GI94" s="221"/>
      <c r="GK94" s="0"/>
    </row>
    <row r="95" customFormat="false" ht="12.75" hidden="false" customHeight="false" outlineLevel="0" collapsed="false">
      <c r="A95" s="176" t="n">
        <v>39387</v>
      </c>
      <c r="B95" s="162" t="n">
        <f aca="false">p1!F104</f>
        <v>0</v>
      </c>
      <c r="C95" s="163" t="n">
        <f aca="false">+p1!C104</f>
        <v>0</v>
      </c>
      <c r="D95" s="164" t="n">
        <f aca="false">+p1!G104</f>
        <v>0</v>
      </c>
      <c r="E95" s="162" t="n">
        <f aca="false">p1!L104+DX95</f>
        <v>0</v>
      </c>
      <c r="F95" s="163" t="n">
        <f aca="false">p1!E104+CN95</f>
        <v>0</v>
      </c>
      <c r="G95" s="163" t="n">
        <f aca="false">p1!I104+p1!K104+CY95</f>
        <v>-16.18</v>
      </c>
      <c r="H95" s="163" t="n">
        <f aca="false">p1!D104+DN95</f>
        <v>0</v>
      </c>
      <c r="I95" s="163" t="n">
        <f aca="false">p1!J104+p1!AH104+DD95</f>
        <v>16.18</v>
      </c>
      <c r="J95" s="163" t="n">
        <f aca="false">p1!N104+DG95</f>
        <v>0</v>
      </c>
      <c r="K95" s="163" t="n">
        <f aca="false">p1!M104+p1!H104+DS95</f>
        <v>0</v>
      </c>
      <c r="L95" s="165" t="n">
        <f aca="false">SUM(E95:K95)</f>
        <v>0</v>
      </c>
      <c r="M95" s="32"/>
      <c r="N95" s="162" t="n">
        <f aca="false">p1!P104+EJ95</f>
        <v>0</v>
      </c>
      <c r="O95" s="163" t="n">
        <f aca="false">p1!O104+EE95</f>
        <v>0</v>
      </c>
      <c r="P95" s="163" t="n">
        <f aca="false">p1!Q104+EO95</f>
        <v>0</v>
      </c>
      <c r="Q95" s="163"/>
      <c r="R95" s="163"/>
      <c r="S95" s="163" t="n">
        <f aca="false">p1!Z104+EU95</f>
        <v>0</v>
      </c>
      <c r="T95" s="163" t="n">
        <f aca="false">p1!AC104+FA95</f>
        <v>0</v>
      </c>
      <c r="U95" s="163"/>
      <c r="V95" s="163" t="n">
        <f aca="false">p1!X104+FF95</f>
        <v>0</v>
      </c>
      <c r="W95" s="163"/>
      <c r="X95" s="163"/>
      <c r="Y95" s="163"/>
      <c r="Z95" s="163"/>
      <c r="AA95" s="163"/>
      <c r="AB95" s="163"/>
      <c r="AC95" s="163"/>
      <c r="AD95" s="164"/>
      <c r="AE95" s="206" t="n">
        <f aca="false">SUM(N95:AD95)</f>
        <v>0</v>
      </c>
      <c r="AF95" s="32"/>
      <c r="AG95" s="165"/>
      <c r="AH95" s="18"/>
      <c r="AI95" s="165" t="n">
        <f aca="false">p1!AB104+BQ95</f>
        <v>0</v>
      </c>
      <c r="AJ95" s="32"/>
      <c r="AK95" s="166" t="n">
        <v>38657</v>
      </c>
      <c r="AL95" s="143"/>
      <c r="AM95" s="197" t="n">
        <f aca="false">+B95+C95+D95</f>
        <v>0</v>
      </c>
      <c r="AN95" s="148"/>
      <c r="AO95" s="197" t="n">
        <f aca="false">E95+F95+O95</f>
        <v>0</v>
      </c>
      <c r="AP95" s="148"/>
      <c r="AQ95" s="199" t="n">
        <f aca="false">+G95+H95+N95</f>
        <v>-16.18</v>
      </c>
      <c r="AR95" s="148"/>
      <c r="AS95" s="200" t="n">
        <f aca="false">+I95+J95</f>
        <v>16.18</v>
      </c>
      <c r="AT95" s="148"/>
      <c r="AU95" s="197" t="n">
        <f aca="false">K95+P95</f>
        <v>0</v>
      </c>
      <c r="AV95" s="148"/>
      <c r="AW95" s="197" t="n">
        <f aca="false">AO95+AQ95+AS95+AU95</f>
        <v>0</v>
      </c>
      <c r="AX95" s="148"/>
      <c r="AY95" s="0"/>
      <c r="AZ95" s="149"/>
      <c r="BA95" s="201" t="n">
        <f aca="false">Q95+R95+S95</f>
        <v>0</v>
      </c>
      <c r="BB95" s="151"/>
      <c r="BC95" s="201" t="n">
        <f aca="false">T95+U95</f>
        <v>0</v>
      </c>
      <c r="BD95" s="152"/>
      <c r="BE95" s="231" t="n">
        <f aca="false">SUM(V95:Y95)</f>
        <v>0</v>
      </c>
      <c r="BF95" s="151"/>
      <c r="BG95" s="201" t="n">
        <f aca="false">SUM(AB95:AD95)</f>
        <v>0</v>
      </c>
      <c r="BH95" s="170"/>
      <c r="BI95" s="154"/>
      <c r="BJ95" s="56"/>
      <c r="BK95" s="202" t="n">
        <f aca="false">+AE95+L95</f>
        <v>0</v>
      </c>
      <c r="BL95" s="207"/>
      <c r="BM95" s="141"/>
      <c r="BN95" s="141"/>
      <c r="BO95" s="141"/>
      <c r="BP95" s="172" t="n">
        <f aca="false">$A95</f>
        <v>39387</v>
      </c>
      <c r="BQ95" s="173"/>
      <c r="BR95" s="173"/>
      <c r="BS95" s="173"/>
      <c r="BT95" s="173"/>
      <c r="BU95" s="173"/>
      <c r="BV95" s="173"/>
      <c r="BW95" s="173"/>
      <c r="BY95" s="81" t="n">
        <f aca="false">m1!BK97</f>
        <v>0.586370815089569</v>
      </c>
      <c r="BZ95" s="174" t="n">
        <f aca="false">CN95+CY95+EU95+FF95+FA95+DD95+DN95+DS95+FP95+FU95+EE95+EJ95+EO95+DX95</f>
        <v>0</v>
      </c>
      <c r="CA95" s="175"/>
      <c r="CB95" s="175" t="n">
        <f aca="false">IF(CB$2&lt;=$A95,IF(CB$3&gt;=$A95,(CB$4),0),0)*($A96-$A95)/10000*$BY95</f>
        <v>0</v>
      </c>
      <c r="CC95" s="91"/>
      <c r="CD95" s="91" t="n">
        <f aca="false">$A95</f>
        <v>39387</v>
      </c>
      <c r="CE95" s="175" t="n">
        <f aca="false">IF(CE$2&lt;=$A95,IF(CE$3&gt;=$A95,(CE$4),0),0)*($A96-$A95)/10000*$BY95</f>
        <v>0</v>
      </c>
      <c r="CF95" s="175" t="n">
        <f aca="false">IF(CF$2&lt;=$A95,IF(CF$3&gt;=$A95,(CF$4),0),0)*($A96-$A95)/10000*$BY95</f>
        <v>0</v>
      </c>
      <c r="CG95" s="175" t="n">
        <f aca="false">IF(CG$2&lt;=$A95,IF(CG$3&gt;=$A95,(CG$4),0),0)*($A96-$A95)/10000*$BY95</f>
        <v>0</v>
      </c>
      <c r="CH95" s="175" t="n">
        <f aca="false">IF(CH$2&lt;=$A95,IF(CH$3&gt;=$A95,(CH$4),0),0)*($A96-$A95)/10000*$BY95</f>
        <v>0</v>
      </c>
      <c r="CI95" s="175" t="n">
        <f aca="false">IF(CI$2&lt;=$A95,IF(CI$3&gt;=$A95,(CI$4),0),0)*($A96-$A95)/10000*$BY95</f>
        <v>0</v>
      </c>
      <c r="CJ95" s="175" t="n">
        <f aca="false">IF(CJ$2&lt;=$A95,IF(CJ$3&gt;=$A95,(CJ$4),0),0)*($A96-$A95)/10000*$BY95</f>
        <v>0</v>
      </c>
      <c r="CK95" s="175" t="n">
        <f aca="false">IF(CK$2&lt;=$A95,IF(CK$3&gt;=$A95,(CK$4),0),0)*($A96-$A95)/10000*$BY95</f>
        <v>0</v>
      </c>
      <c r="CL95" s="175" t="n">
        <f aca="false">IF(CL$2&lt;=$A95,IF(CL$3&gt;=$A95,(CL$4),0),0)*($A96-$A95)/10000*$BY95</f>
        <v>0</v>
      </c>
      <c r="CM95" s="175" t="n">
        <f aca="false">IF(CM$2&lt;=$A95,IF(CM$3&gt;=$A95,(CM$4),0),0)*($A96-$A95)/10000*$BY95</f>
        <v>0</v>
      </c>
      <c r="CN95" s="175" t="n">
        <f aca="false">SUM(CE95:CM95)</f>
        <v>0</v>
      </c>
      <c r="CO95" s="0"/>
      <c r="CP95" s="91" t="n">
        <f aca="false">$A95</f>
        <v>39387</v>
      </c>
      <c r="CQ95" s="175" t="n">
        <f aca="false">IF(CQ$2&lt;=$A95,IF(CQ$3&gt;=$A95,(CQ$4),0),0)*($A96-$A95)/10000*$BY95</f>
        <v>0</v>
      </c>
      <c r="CR95" s="175" t="n">
        <f aca="false">IF(CR$2&lt;=$A95,IF(CR$3&gt;=$A95,(CR$4),0),0)*($A96-$A95)/10000*$BY95</f>
        <v>0</v>
      </c>
      <c r="CS95" s="175" t="n">
        <f aca="false">IF(CS$2&lt;=$A95,IF(CS$3&gt;=$A95,(CS$4),0),0)*($A96-$A95)/10000*$BY95</f>
        <v>0</v>
      </c>
      <c r="CT95" s="175" t="n">
        <f aca="false">IF(CT$2&lt;=$A95,IF(CT$3&gt;=$A95,(CT$4),0),0)*($A96-$A95)/10000*$BY95</f>
        <v>0</v>
      </c>
      <c r="CU95" s="175" t="n">
        <f aca="false">IF(CU$2&lt;=$A95,IF(CU$3&gt;=$A95,(CU$4),0),0)*($A96-$A95)/10000*$BY95</f>
        <v>0</v>
      </c>
      <c r="CV95" s="175" t="n">
        <f aca="false">IF(CV$2&lt;=$A95,IF(CV$3&gt;=$A95,(CV$4),0),0)*($A96-$A95)/10000*$BY95</f>
        <v>0</v>
      </c>
      <c r="CW95" s="175" t="n">
        <f aca="false">IF(CW$2&lt;=$A95,IF(CW$3&gt;=$A95,(CW$4),0),0)*($A96-$A95)/10000*$BY95</f>
        <v>0</v>
      </c>
      <c r="CX95" s="175" t="n">
        <f aca="false">IF(CX$2&lt;=$A95,IF(CX$3&gt;=$A95,(CX$4),0),0)*($A96-$A95)/10000*$BY95</f>
        <v>0</v>
      </c>
      <c r="CY95" s="175" t="n">
        <f aca="false">SUM(CQ95:CX95)</f>
        <v>0</v>
      </c>
      <c r="DA95" s="91" t="n">
        <f aca="false">$A95</f>
        <v>39387</v>
      </c>
      <c r="DB95" s="175" t="n">
        <f aca="false">IF(DB$2&lt;=$A95,IF(DB$3&gt;=$A95,(DB$4),0),0)*($A96-$A95)/10000*$BY95</f>
        <v>0</v>
      </c>
      <c r="DC95" s="175" t="n">
        <f aca="false">IF(DC$2&lt;=$A95,IF(DC$3&gt;=$A95,(DC$4),0),0)*($A96-$A95)/10000*$BY95</f>
        <v>0</v>
      </c>
      <c r="DD95" s="175" t="n">
        <f aca="false">SUM(DB95:DC95)</f>
        <v>0</v>
      </c>
      <c r="DE95" s="0"/>
      <c r="DF95" s="91" t="n">
        <f aca="false">$A95</f>
        <v>39387</v>
      </c>
      <c r="DG95" s="175" t="n">
        <f aca="false">IF(DG$2&lt;=$A95,IF(DG$3&gt;=$A95,(DG$4),0),0)*($A96-$A95)/10000*$BY95</f>
        <v>0</v>
      </c>
      <c r="DH95" s="175" t="n">
        <f aca="false">IF(DH$2&lt;=$A95,IF(DH$3&gt;=$A95,(DH$4),0),0)*($A96-$A95)/10000*$BY95</f>
        <v>0</v>
      </c>
      <c r="DI95" s="175" t="n">
        <f aca="false">SUM(DG95:DH95)</f>
        <v>0</v>
      </c>
      <c r="DK95" s="91" t="n">
        <f aca="false">$A95</f>
        <v>39387</v>
      </c>
      <c r="DL95" s="175" t="n">
        <f aca="false">IF(DL$2&lt;=$A95,IF(DL$3&gt;=$A95,(DL$4),0),0)*($A96-$A95)/10000*$BY95</f>
        <v>0</v>
      </c>
      <c r="DM95" s="175" t="n">
        <f aca="false">IF(DM$2&lt;=$A95,IF(DM$3&gt;=$A95,(DM$4),0),0)*($A96-$A95)/10000*$BY95</f>
        <v>0</v>
      </c>
      <c r="DN95" s="175" t="n">
        <f aca="false">SUM(DL95:DM95)</f>
        <v>0</v>
      </c>
      <c r="DO95" s="0"/>
      <c r="DP95" s="91" t="n">
        <f aca="false">$A95</f>
        <v>39387</v>
      </c>
      <c r="DQ95" s="175" t="n">
        <f aca="false">IF(DQ$2&lt;=$A95,IF(DQ$3&gt;=$A95,(DQ$4),0),0)*($A96-$A95)/10000*$BY95</f>
        <v>0</v>
      </c>
      <c r="DR95" s="175" t="n">
        <f aca="false">IF(DR$2&lt;=$A95,IF(DR$3&gt;=$A95,(DR$4),0),0)*($A96-$A95)/10000*$BY95</f>
        <v>0</v>
      </c>
      <c r="DS95" s="175" t="n">
        <f aca="false">SUM(DQ95:DR95)</f>
        <v>0</v>
      </c>
      <c r="DT95" s="175"/>
      <c r="DU95" s="91" t="n">
        <f aca="false">$A95</f>
        <v>39387</v>
      </c>
      <c r="DV95" s="175" t="n">
        <f aca="false">IF(DV$2&lt;=$A95,IF(DV$3&gt;=$A95,(DV$4),0),0)*($A96-$A95)/10000*$BY95</f>
        <v>0</v>
      </c>
      <c r="DW95" s="175" t="n">
        <f aca="false">IF(DW$2&lt;=$A95,IF(DW$3&gt;=$A95,(DW$4),0),0)*($A96-$A95)/10000*$BY95</f>
        <v>0</v>
      </c>
      <c r="DX95" s="175" t="n">
        <f aca="false">SUM(DV95:DW95)</f>
        <v>0</v>
      </c>
      <c r="DY95" s="175"/>
      <c r="DZ95" s="91" t="n">
        <f aca="false">$A95</f>
        <v>39387</v>
      </c>
      <c r="EA95" s="175" t="n">
        <f aca="false">IF(EA$2&lt;=$A95,IF(EA$3&gt;=$A95,(EA$4),0),0)*($A96-$A95)/10000*$BY95</f>
        <v>0</v>
      </c>
      <c r="EB95" s="175" t="n">
        <f aca="false">IF(EB$2&lt;=$A95,IF(EB$3&gt;=$A95,(EB$4),0),0)*($A96-$A95)/10000*$BY95</f>
        <v>0</v>
      </c>
      <c r="EC95" s="175" t="n">
        <f aca="false">IF(EC$2&lt;=$A95,IF(EC$3&gt;=$A95,(EC$4),0),0)*($A96-$A95)/10000*$BY95</f>
        <v>0</v>
      </c>
      <c r="ED95" s="175" t="n">
        <f aca="false">IF(ED$2&lt;=$A95,IF(ED$3&gt;=$A95,(ED$4),0),0)*($A96-$A95)/10000*$BY95</f>
        <v>0</v>
      </c>
      <c r="EE95" s="175" t="n">
        <f aca="false">SUM(EA95:ED95)</f>
        <v>0</v>
      </c>
      <c r="EF95" s="0"/>
      <c r="EG95" s="91" t="n">
        <f aca="false">$A95</f>
        <v>39387</v>
      </c>
      <c r="EH95" s="175" t="n">
        <f aca="false">IF(EH$2&lt;=$A95,IF(EH$3&gt;=$A95,(EH$4),0),0)*($A96-$A95)/10000*$BY95</f>
        <v>0</v>
      </c>
      <c r="EI95" s="175" t="n">
        <f aca="false">IF(EI$2&lt;=$A95,IF(EI$3&gt;=$A95,(EI$4),0),0)*($A96-$A95)/10000*$BY95</f>
        <v>0</v>
      </c>
      <c r="EJ95" s="175" t="n">
        <f aca="false">SUM(EH95:EI95)</f>
        <v>0</v>
      </c>
      <c r="EK95" s="0"/>
      <c r="EL95" s="91" t="n">
        <f aca="false">$A95</f>
        <v>39387</v>
      </c>
      <c r="EM95" s="175" t="n">
        <f aca="false">IF(EM$2&lt;=$A95,IF(EM$3&gt;=$A95,(EM$4),0),0)*($A96-$A95)/10000*$BY95</f>
        <v>0</v>
      </c>
      <c r="EN95" s="175" t="n">
        <f aca="false">IF(EN$2&lt;=$A95,IF(EN$3&gt;=$A95,(EN$4),0),0)*($A96-$A95)/10000*$BY95</f>
        <v>0</v>
      </c>
      <c r="EO95" s="175" t="n">
        <f aca="false">SUM(EM95:EN95)</f>
        <v>0</v>
      </c>
      <c r="EP95" s="175"/>
      <c r="EQ95" s="91" t="n">
        <f aca="false">$A95</f>
        <v>39387</v>
      </c>
      <c r="ER95" s="175" t="n">
        <f aca="false">IF(ER$2&lt;=$A95,IF(ER$3&gt;=$A95,(ER$4),0),0)*($A96-$A95)/10000*$BY95</f>
        <v>0</v>
      </c>
      <c r="ES95" s="175" t="n">
        <f aca="false">IF(ES$2&lt;=$A95,IF(ES$3&gt;=$A95,(ES$4),0),0)*($A96-$A95)/10000*$BY95</f>
        <v>0</v>
      </c>
      <c r="ET95" s="175" t="n">
        <f aca="false">IF(ET$2&lt;=$A95,IF(ET$3&gt;=$A95,(ET$4),0),0)*($A96-$A95)/10000*$BY95</f>
        <v>0</v>
      </c>
      <c r="EU95" s="175" t="n">
        <f aca="false">SUM(ER95:ET95)</f>
        <v>0</v>
      </c>
      <c r="EV95" s="0"/>
      <c r="EW95" s="91" t="n">
        <f aca="false">$A95</f>
        <v>39387</v>
      </c>
      <c r="EX95" s="175" t="n">
        <f aca="false">IF(EX$2&lt;=$A95,IF(EX$3&gt;=$A95,(EX$4),0),0)*($A96-$A95)/10000*$BY95</f>
        <v>0</v>
      </c>
      <c r="EY95" s="175" t="n">
        <f aca="false">IF(EY$2&lt;=$A95,IF(EY$3&gt;=$A95,(EY$4),0),0)*($A96-$A95)/10000*$BY95</f>
        <v>0</v>
      </c>
      <c r="EZ95" s="175" t="n">
        <f aca="false">IF(EZ$2&lt;=$A95,IF(EZ$3&gt;=$A95,(EZ$4),0),0)*($A96-$A95)/10000*$BY95</f>
        <v>0</v>
      </c>
      <c r="FA95" s="175" t="n">
        <f aca="false">SUM(EX95:EZ95)</f>
        <v>0</v>
      </c>
      <c r="FB95" s="0"/>
      <c r="FC95" s="91" t="n">
        <f aca="false">$A95</f>
        <v>39387</v>
      </c>
      <c r="FD95" s="175" t="n">
        <f aca="false">IF(FD$2&lt;=$A95,IF(FD$3&gt;=$A95,(FD$4),0),0)*($A96-$A95)/10000*$BY95</f>
        <v>0</v>
      </c>
      <c r="FE95" s="175" t="n">
        <f aca="false">IF(FE$2&lt;=$A95,IF(FE$3&gt;=$A95,(FE$4),0),0)*($A96-$A95)/10000*$BY95</f>
        <v>0</v>
      </c>
      <c r="FF95" s="175" t="n">
        <f aca="false">SUM(FD95:FE95)</f>
        <v>0</v>
      </c>
      <c r="FH95" s="91" t="n">
        <f aca="false">$A95</f>
        <v>39387</v>
      </c>
      <c r="FI95" s="175" t="n">
        <f aca="false">IF(FI$2&lt;=$A95,IF(FI$3&gt;=$A95,(FI$4),0),0)*($A96-$A95)/10000*$BY95</f>
        <v>0</v>
      </c>
      <c r="FJ95" s="175" t="n">
        <f aca="false">IF(FJ$2&lt;=$A95,IF(FJ$3&gt;=$A95,(FJ$4),0),0)*($A96-$A95)/10000*$BY95</f>
        <v>0</v>
      </c>
      <c r="FK95" s="175" t="n">
        <f aca="false">SUM(FI95:FJ95)</f>
        <v>0</v>
      </c>
      <c r="FL95" s="0"/>
      <c r="FM95" s="91" t="n">
        <f aca="false">$A95</f>
        <v>39387</v>
      </c>
      <c r="FN95" s="175" t="n">
        <f aca="false">IF(FN$2&lt;=$A95,IF(FN$3&gt;=$A95,(FN$4),0),0)*($A96-$A95)/10000*$BY95</f>
        <v>0</v>
      </c>
      <c r="FO95" s="175" t="n">
        <f aca="false">IF(FO$2&lt;=$A95,IF(FO$3&gt;=$A95,(FO$4),0),0)*($A96-$A95)/10000*$BY95</f>
        <v>0</v>
      </c>
      <c r="FP95" s="175" t="n">
        <f aca="false">SUM(FN95:FO95)</f>
        <v>0</v>
      </c>
      <c r="FQ95" s="0"/>
      <c r="FR95" s="91" t="n">
        <f aca="false">$A95</f>
        <v>39387</v>
      </c>
      <c r="FS95" s="175" t="n">
        <f aca="false">IF(FS$2&lt;=$A95,IF(FS$3&gt;=$A95,(FS$4),0),0)*($A96-$A95)/10000*$BY95</f>
        <v>0</v>
      </c>
      <c r="FT95" s="175" t="n">
        <f aca="false">IF(FT$2&lt;=$A95,IF(FT$3&gt;=$A95,(FT$4),0),0)*($A96-$A95)/10000*$BY95</f>
        <v>0</v>
      </c>
      <c r="FU95" s="175" t="n">
        <f aca="false">SUM(FS95:FT95)</f>
        <v>0</v>
      </c>
      <c r="FV95" s="0"/>
      <c r="FW95" s="91" t="n">
        <f aca="false">$A95</f>
        <v>39387</v>
      </c>
      <c r="FX95" s="175" t="n">
        <f aca="false">IF(FX$2&lt;=$A95,IF(FX$3&gt;=$A95,(FX$4),0),0)*($A96-$A95)/10000*$BY95</f>
        <v>0</v>
      </c>
      <c r="FY95" s="175" t="n">
        <f aca="false">IF(FY$2&lt;=$A95,IF(FY$3&gt;=$A95,(FY$4),0),0)*($A96-$A95)/10000*$BY95</f>
        <v>0</v>
      </c>
      <c r="FZ95" s="175" t="n">
        <f aca="false">SUM(FX95:FY95)</f>
        <v>0</v>
      </c>
      <c r="GB95" s="91" t="n">
        <f aca="false">$A95</f>
        <v>39387</v>
      </c>
      <c r="GC95" s="175" t="n">
        <f aca="false">IF(GC$2&lt;=$A95,IF(GC$3&gt;=$A95,(GC$4),0),0)*($A96-$A95)/10000*$BY95</f>
        <v>0</v>
      </c>
      <c r="GD95" s="175" t="n">
        <f aca="false">IF(GD$2&lt;=$A95,IF(GD$3&gt;=$A95,(GD$4),0),0)*($A96-$A95)/10000*$BY95</f>
        <v>0</v>
      </c>
      <c r="GE95" s="175" t="n">
        <f aca="false">SUM(GC95:GD95)</f>
        <v>0</v>
      </c>
      <c r="GG95" s="204"/>
      <c r="GH95" s="205"/>
      <c r="GI95" s="206"/>
      <c r="GK95" s="0"/>
    </row>
    <row r="96" customFormat="false" ht="12.75" hidden="false" customHeight="false" outlineLevel="0" collapsed="false">
      <c r="A96" s="176" t="n">
        <v>39417</v>
      </c>
      <c r="B96" s="177" t="n">
        <f aca="false">p1!F105</f>
        <v>0</v>
      </c>
      <c r="C96" s="178" t="n">
        <f aca="false">+p1!C105</f>
        <v>0</v>
      </c>
      <c r="D96" s="179" t="n">
        <f aca="false">+p1!G105</f>
        <v>0</v>
      </c>
      <c r="E96" s="177" t="n">
        <f aca="false">p1!L105+DX96</f>
        <v>0</v>
      </c>
      <c r="F96" s="178" t="n">
        <f aca="false">p1!E105+CN96</f>
        <v>0</v>
      </c>
      <c r="G96" s="178" t="n">
        <f aca="false">p1!I105+p1!K105+CY96</f>
        <v>-16.63</v>
      </c>
      <c r="H96" s="178" t="n">
        <f aca="false">p1!D105+DN96</f>
        <v>0</v>
      </c>
      <c r="I96" s="178" t="n">
        <f aca="false">p1!J105+p1!AH105+DD96</f>
        <v>16.63</v>
      </c>
      <c r="J96" s="178" t="n">
        <f aca="false">p1!N105+DG96</f>
        <v>0</v>
      </c>
      <c r="K96" s="178" t="n">
        <f aca="false">p1!M105+p1!H105+DS96</f>
        <v>0</v>
      </c>
      <c r="L96" s="180" t="n">
        <f aca="false">SUM(E96:K96)</f>
        <v>0</v>
      </c>
      <c r="M96" s="32"/>
      <c r="N96" s="177" t="n">
        <f aca="false">p1!P105+EJ96</f>
        <v>0</v>
      </c>
      <c r="O96" s="178" t="n">
        <f aca="false">p1!O105+EE96</f>
        <v>0</v>
      </c>
      <c r="P96" s="178" t="n">
        <f aca="false">p1!Q105+EO96</f>
        <v>0</v>
      </c>
      <c r="Q96" s="178"/>
      <c r="R96" s="178"/>
      <c r="S96" s="178" t="n">
        <f aca="false">p1!Z105+EU96</f>
        <v>0</v>
      </c>
      <c r="T96" s="178" t="n">
        <f aca="false">p1!AC105+FA96</f>
        <v>0</v>
      </c>
      <c r="U96" s="178"/>
      <c r="V96" s="178" t="n">
        <f aca="false">p1!X105+FF96</f>
        <v>0</v>
      </c>
      <c r="W96" s="178"/>
      <c r="X96" s="178"/>
      <c r="Y96" s="178"/>
      <c r="Z96" s="178"/>
      <c r="AA96" s="178"/>
      <c r="AB96" s="178"/>
      <c r="AC96" s="178"/>
      <c r="AD96" s="179"/>
      <c r="AE96" s="210" t="n">
        <f aca="false">SUM(N96:AD96)</f>
        <v>0</v>
      </c>
      <c r="AF96" s="32"/>
      <c r="AG96" s="180"/>
      <c r="AH96" s="18"/>
      <c r="AI96" s="180" t="n">
        <f aca="false">p1!AB105+BQ96</f>
        <v>0</v>
      </c>
      <c r="AJ96" s="32"/>
      <c r="AK96" s="182" t="n">
        <v>38687</v>
      </c>
      <c r="AL96" s="143"/>
      <c r="AM96" s="167" t="n">
        <f aca="false">+B96+C96+D96</f>
        <v>0</v>
      </c>
      <c r="AN96" s="148"/>
      <c r="AO96" s="167" t="n">
        <f aca="false">E96+F96+O96</f>
        <v>0</v>
      </c>
      <c r="AP96" s="148"/>
      <c r="AQ96" s="184" t="n">
        <f aca="false">+G96+H96+N96</f>
        <v>-16.63</v>
      </c>
      <c r="AR96" s="148"/>
      <c r="AS96" s="185" t="n">
        <f aca="false">+I96+J96</f>
        <v>16.63</v>
      </c>
      <c r="AT96" s="148"/>
      <c r="AU96" s="167" t="n">
        <f aca="false">K96+P96</f>
        <v>0</v>
      </c>
      <c r="AV96" s="148"/>
      <c r="AW96" s="167" t="n">
        <f aca="false">AO96+AQ96+AS96+AU96</f>
        <v>0</v>
      </c>
      <c r="AX96" s="148"/>
      <c r="AY96" s="0"/>
      <c r="AZ96" s="149"/>
      <c r="BA96" s="169" t="n">
        <f aca="false">Q96+R96+S96</f>
        <v>0</v>
      </c>
      <c r="BB96" s="151"/>
      <c r="BC96" s="169" t="n">
        <f aca="false">T96+U96</f>
        <v>0</v>
      </c>
      <c r="BD96" s="152"/>
      <c r="BE96" s="228" t="n">
        <f aca="false">SUM(V96:Y96)</f>
        <v>0</v>
      </c>
      <c r="BF96" s="151"/>
      <c r="BG96" s="169" t="n">
        <f aca="false">SUM(AB96:AD96)</f>
        <v>0</v>
      </c>
      <c r="BH96" s="170"/>
      <c r="BI96" s="154"/>
      <c r="BJ96" s="56"/>
      <c r="BK96" s="171" t="n">
        <f aca="false">+AE96+L96</f>
        <v>0</v>
      </c>
      <c r="BL96" s="207"/>
      <c r="BM96" s="141"/>
      <c r="BN96" s="141"/>
      <c r="BO96" s="141"/>
      <c r="BP96" s="172" t="n">
        <f aca="false">$A96</f>
        <v>39417</v>
      </c>
      <c r="BQ96" s="173"/>
      <c r="BR96" s="173"/>
      <c r="BS96" s="173"/>
      <c r="BT96" s="173"/>
      <c r="BU96" s="173"/>
      <c r="BV96" s="173"/>
      <c r="BW96" s="173"/>
      <c r="BY96" s="81" t="n">
        <f aca="false">m1!BK98</f>
        <v>0.582960578451049</v>
      </c>
      <c r="BZ96" s="174" t="n">
        <f aca="false">CN96+CY96+EU96+FF96+FA96+DD96+DN96+DS96+FP96+FU96+EE96+EJ96+EO96+DX96</f>
        <v>0</v>
      </c>
      <c r="CA96" s="175"/>
      <c r="CB96" s="175" t="n">
        <f aca="false">IF(CB$2&lt;=$A96,IF(CB$3&gt;=$A96,(CB$4),0),0)*($A97-$A96)/10000*$BY96</f>
        <v>0</v>
      </c>
      <c r="CC96" s="91"/>
      <c r="CD96" s="91" t="n">
        <f aca="false">$A96</f>
        <v>39417</v>
      </c>
      <c r="CE96" s="175" t="n">
        <f aca="false">IF(CE$2&lt;=$A96,IF(CE$3&gt;=$A96,(CE$4),0),0)*($A97-$A96)/10000*$BY96</f>
        <v>0</v>
      </c>
      <c r="CF96" s="175" t="n">
        <f aca="false">IF(CF$2&lt;=$A96,IF(CF$3&gt;=$A96,(CF$4),0),0)*($A97-$A96)/10000*$BY96</f>
        <v>0</v>
      </c>
      <c r="CG96" s="175" t="n">
        <f aca="false">IF(CG$2&lt;=$A96,IF(CG$3&gt;=$A96,(CG$4),0),0)*($A97-$A96)/10000*$BY96</f>
        <v>0</v>
      </c>
      <c r="CH96" s="175" t="n">
        <f aca="false">IF(CH$2&lt;=$A96,IF(CH$3&gt;=$A96,(CH$4),0),0)*($A97-$A96)/10000*$BY96</f>
        <v>0</v>
      </c>
      <c r="CI96" s="175" t="n">
        <f aca="false">IF(CI$2&lt;=$A96,IF(CI$3&gt;=$A96,(CI$4),0),0)*($A97-$A96)/10000*$BY96</f>
        <v>0</v>
      </c>
      <c r="CJ96" s="175" t="n">
        <f aca="false">IF(CJ$2&lt;=$A96,IF(CJ$3&gt;=$A96,(CJ$4),0),0)*($A97-$A96)/10000*$BY96</f>
        <v>0</v>
      </c>
      <c r="CK96" s="175" t="n">
        <f aca="false">IF(CK$2&lt;=$A96,IF(CK$3&gt;=$A96,(CK$4),0),0)*($A97-$A96)/10000*$BY96</f>
        <v>0</v>
      </c>
      <c r="CL96" s="175" t="n">
        <f aca="false">IF(CL$2&lt;=$A96,IF(CL$3&gt;=$A96,(CL$4),0),0)*($A97-$A96)/10000*$BY96</f>
        <v>0</v>
      </c>
      <c r="CM96" s="175" t="n">
        <f aca="false">IF(CM$2&lt;=$A96,IF(CM$3&gt;=$A96,(CM$4),0),0)*($A97-$A96)/10000*$BY96</f>
        <v>0</v>
      </c>
      <c r="CN96" s="175" t="n">
        <f aca="false">SUM(CE96:CM96)</f>
        <v>0</v>
      </c>
      <c r="CO96" s="0"/>
      <c r="CP96" s="91" t="n">
        <f aca="false">$A96</f>
        <v>39417</v>
      </c>
      <c r="CQ96" s="175" t="n">
        <f aca="false">IF(CQ$2&lt;=$A96,IF(CQ$3&gt;=$A96,(CQ$4),0),0)*($A97-$A96)/10000*$BY96</f>
        <v>0</v>
      </c>
      <c r="CR96" s="175" t="n">
        <f aca="false">IF(CR$2&lt;=$A96,IF(CR$3&gt;=$A96,(CR$4),0),0)*($A97-$A96)/10000*$BY96</f>
        <v>0</v>
      </c>
      <c r="CS96" s="175" t="n">
        <f aca="false">IF(CS$2&lt;=$A96,IF(CS$3&gt;=$A96,(CS$4),0),0)*($A97-$A96)/10000*$BY96</f>
        <v>0</v>
      </c>
      <c r="CT96" s="175" t="n">
        <f aca="false">IF(CT$2&lt;=$A96,IF(CT$3&gt;=$A96,(CT$4),0),0)*($A97-$A96)/10000*$BY96</f>
        <v>0</v>
      </c>
      <c r="CU96" s="175" t="n">
        <f aca="false">IF(CU$2&lt;=$A96,IF(CU$3&gt;=$A96,(CU$4),0),0)*($A97-$A96)/10000*$BY96</f>
        <v>0</v>
      </c>
      <c r="CV96" s="175" t="n">
        <f aca="false">IF(CV$2&lt;=$A96,IF(CV$3&gt;=$A96,(CV$4),0),0)*($A97-$A96)/10000*$BY96</f>
        <v>0</v>
      </c>
      <c r="CW96" s="175" t="n">
        <f aca="false">IF(CW$2&lt;=$A96,IF(CW$3&gt;=$A96,(CW$4),0),0)*($A97-$A96)/10000*$BY96</f>
        <v>0</v>
      </c>
      <c r="CX96" s="175" t="n">
        <f aca="false">IF(CX$2&lt;=$A96,IF(CX$3&gt;=$A96,(CX$4),0),0)*($A97-$A96)/10000*$BY96</f>
        <v>0</v>
      </c>
      <c r="CY96" s="175" t="n">
        <f aca="false">SUM(CQ96:CX96)</f>
        <v>0</v>
      </c>
      <c r="DA96" s="91" t="n">
        <f aca="false">$A96</f>
        <v>39417</v>
      </c>
      <c r="DB96" s="175" t="n">
        <f aca="false">IF(DB$2&lt;=$A96,IF(DB$3&gt;=$A96,(DB$4),0),0)*($A97-$A96)/10000*$BY96</f>
        <v>0</v>
      </c>
      <c r="DC96" s="175" t="n">
        <f aca="false">IF(DC$2&lt;=$A96,IF(DC$3&gt;=$A96,(DC$4),0),0)*($A97-$A96)/10000*$BY96</f>
        <v>0</v>
      </c>
      <c r="DD96" s="175" t="n">
        <f aca="false">SUM(DB96:DC96)</f>
        <v>0</v>
      </c>
      <c r="DE96" s="0"/>
      <c r="DF96" s="91" t="n">
        <f aca="false">$A96</f>
        <v>39417</v>
      </c>
      <c r="DG96" s="175" t="n">
        <f aca="false">IF(DG$2&lt;=$A96,IF(DG$3&gt;=$A96,(DG$4),0),0)*($A97-$A96)/10000*$BY96</f>
        <v>0</v>
      </c>
      <c r="DH96" s="175" t="n">
        <f aca="false">IF(DH$2&lt;=$A96,IF(DH$3&gt;=$A96,(DH$4),0),0)*($A97-$A96)/10000*$BY96</f>
        <v>0</v>
      </c>
      <c r="DI96" s="175" t="n">
        <f aca="false">SUM(DG96:DH96)</f>
        <v>0</v>
      </c>
      <c r="DK96" s="91" t="n">
        <f aca="false">$A96</f>
        <v>39417</v>
      </c>
      <c r="DL96" s="175" t="n">
        <f aca="false">IF(DL$2&lt;=$A96,IF(DL$3&gt;=$A96,(DL$4),0),0)*($A97-$A96)/10000*$BY96</f>
        <v>0</v>
      </c>
      <c r="DM96" s="175" t="n">
        <f aca="false">IF(DM$2&lt;=$A96,IF(DM$3&gt;=$A96,(DM$4),0),0)*($A97-$A96)/10000*$BY96</f>
        <v>0</v>
      </c>
      <c r="DN96" s="175" t="n">
        <f aca="false">SUM(DL96:DM96)</f>
        <v>0</v>
      </c>
      <c r="DO96" s="0"/>
      <c r="DP96" s="91" t="n">
        <f aca="false">$A96</f>
        <v>39417</v>
      </c>
      <c r="DQ96" s="175" t="n">
        <f aca="false">IF(DQ$2&lt;=$A96,IF(DQ$3&gt;=$A96,(DQ$4),0),0)*($A97-$A96)/10000*$BY96</f>
        <v>0</v>
      </c>
      <c r="DR96" s="175" t="n">
        <f aca="false">IF(DR$2&lt;=$A96,IF(DR$3&gt;=$A96,(DR$4),0),0)*($A97-$A96)/10000*$BY96</f>
        <v>0</v>
      </c>
      <c r="DS96" s="175" t="n">
        <f aca="false">SUM(DQ96:DR96)</f>
        <v>0</v>
      </c>
      <c r="DT96" s="175"/>
      <c r="DU96" s="91" t="n">
        <f aca="false">$A96</f>
        <v>39417</v>
      </c>
      <c r="DV96" s="175" t="n">
        <f aca="false">IF(DV$2&lt;=$A96,IF(DV$3&gt;=$A96,(DV$4),0),0)*($A97-$A96)/10000*$BY96</f>
        <v>0</v>
      </c>
      <c r="DW96" s="175" t="n">
        <f aca="false">IF(DW$2&lt;=$A96,IF(DW$3&gt;=$A96,(DW$4),0),0)*($A97-$A96)/10000*$BY96</f>
        <v>0</v>
      </c>
      <c r="DX96" s="175" t="n">
        <f aca="false">SUM(DV96:DW96)</f>
        <v>0</v>
      </c>
      <c r="DY96" s="175"/>
      <c r="DZ96" s="91" t="n">
        <f aca="false">$A96</f>
        <v>39417</v>
      </c>
      <c r="EA96" s="175" t="n">
        <f aca="false">IF(EA$2&lt;=$A96,IF(EA$3&gt;=$A96,(EA$4),0),0)*($A97-$A96)/10000*$BY96</f>
        <v>0</v>
      </c>
      <c r="EB96" s="175" t="n">
        <f aca="false">IF(EB$2&lt;=$A96,IF(EB$3&gt;=$A96,(EB$4),0),0)*($A97-$A96)/10000*$BY96</f>
        <v>0</v>
      </c>
      <c r="EC96" s="175" t="n">
        <f aca="false">IF(EC$2&lt;=$A96,IF(EC$3&gt;=$A96,(EC$4),0),0)*($A97-$A96)/10000*$BY96</f>
        <v>0</v>
      </c>
      <c r="ED96" s="175" t="n">
        <f aca="false">IF(ED$2&lt;=$A96,IF(ED$3&gt;=$A96,(ED$4),0),0)*($A97-$A96)/10000*$BY96</f>
        <v>0</v>
      </c>
      <c r="EE96" s="175" t="n">
        <f aca="false">SUM(EA96:ED96)</f>
        <v>0</v>
      </c>
      <c r="EF96" s="0"/>
      <c r="EG96" s="91" t="n">
        <f aca="false">$A96</f>
        <v>39417</v>
      </c>
      <c r="EH96" s="175" t="n">
        <f aca="false">IF(EH$2&lt;=$A96,IF(EH$3&gt;=$A96,(EH$4),0),0)*($A97-$A96)/10000*$BY96</f>
        <v>0</v>
      </c>
      <c r="EI96" s="175" t="n">
        <f aca="false">IF(EI$2&lt;=$A96,IF(EI$3&gt;=$A96,(EI$4),0),0)*($A97-$A96)/10000*$BY96</f>
        <v>0</v>
      </c>
      <c r="EJ96" s="175" t="n">
        <f aca="false">SUM(EH96:EI96)</f>
        <v>0</v>
      </c>
      <c r="EK96" s="0"/>
      <c r="EL96" s="91" t="n">
        <f aca="false">$A96</f>
        <v>39417</v>
      </c>
      <c r="EM96" s="175" t="n">
        <f aca="false">IF(EM$2&lt;=$A96,IF(EM$3&gt;=$A96,(EM$4),0),0)*($A97-$A96)/10000*$BY96</f>
        <v>0</v>
      </c>
      <c r="EN96" s="175" t="n">
        <f aca="false">IF(EN$2&lt;=$A96,IF(EN$3&gt;=$A96,(EN$4),0),0)*($A97-$A96)/10000*$BY96</f>
        <v>0</v>
      </c>
      <c r="EO96" s="175" t="n">
        <f aca="false">SUM(EM96:EN96)</f>
        <v>0</v>
      </c>
      <c r="EP96" s="175"/>
      <c r="EQ96" s="91" t="n">
        <f aca="false">$A96</f>
        <v>39417</v>
      </c>
      <c r="ER96" s="175" t="n">
        <f aca="false">IF(ER$2&lt;=$A96,IF(ER$3&gt;=$A96,(ER$4),0),0)*($A97-$A96)/10000*$BY96</f>
        <v>0</v>
      </c>
      <c r="ES96" s="175" t="n">
        <f aca="false">IF(ES$2&lt;=$A96,IF(ES$3&gt;=$A96,(ES$4),0),0)*($A97-$A96)/10000*$BY96</f>
        <v>0</v>
      </c>
      <c r="ET96" s="175" t="n">
        <f aca="false">IF(ET$2&lt;=$A96,IF(ET$3&gt;=$A96,(ET$4),0),0)*($A97-$A96)/10000*$BY96</f>
        <v>0</v>
      </c>
      <c r="EU96" s="175" t="n">
        <f aca="false">SUM(ER96:ET96)</f>
        <v>0</v>
      </c>
      <c r="EV96" s="0"/>
      <c r="EW96" s="91" t="n">
        <f aca="false">$A96</f>
        <v>39417</v>
      </c>
      <c r="EX96" s="175" t="n">
        <f aca="false">IF(EX$2&lt;=$A96,IF(EX$3&gt;=$A96,(EX$4),0),0)*($A97-$A96)/10000*$BY96</f>
        <v>0</v>
      </c>
      <c r="EY96" s="175" t="n">
        <f aca="false">IF(EY$2&lt;=$A96,IF(EY$3&gt;=$A96,(EY$4),0),0)*($A97-$A96)/10000*$BY96</f>
        <v>0</v>
      </c>
      <c r="EZ96" s="175" t="n">
        <f aca="false">IF(EZ$2&lt;=$A96,IF(EZ$3&gt;=$A96,(EZ$4),0),0)*($A97-$A96)/10000*$BY96</f>
        <v>0</v>
      </c>
      <c r="FA96" s="175" t="n">
        <f aca="false">SUM(EX96:EZ96)</f>
        <v>0</v>
      </c>
      <c r="FB96" s="0"/>
      <c r="FC96" s="91" t="n">
        <f aca="false">$A96</f>
        <v>39417</v>
      </c>
      <c r="FD96" s="175" t="n">
        <f aca="false">IF(FD$2&lt;=$A96,IF(FD$3&gt;=$A96,(FD$4),0),0)*($A97-$A96)/10000*$BY96</f>
        <v>0</v>
      </c>
      <c r="FE96" s="175" t="n">
        <f aca="false">IF(FE$2&lt;=$A96,IF(FE$3&gt;=$A96,(FE$4),0),0)*($A97-$A96)/10000*$BY96</f>
        <v>0</v>
      </c>
      <c r="FF96" s="175" t="n">
        <f aca="false">SUM(FD96:FE96)</f>
        <v>0</v>
      </c>
      <c r="FH96" s="91" t="n">
        <f aca="false">$A96</f>
        <v>39417</v>
      </c>
      <c r="FI96" s="175" t="n">
        <f aca="false">IF(FI$2&lt;=$A96,IF(FI$3&gt;=$A96,(FI$4),0),0)*($A97-$A96)/10000*$BY96</f>
        <v>0</v>
      </c>
      <c r="FJ96" s="175" t="n">
        <f aca="false">IF(FJ$2&lt;=$A96,IF(FJ$3&gt;=$A96,(FJ$4),0),0)*($A97-$A96)/10000*$BY96</f>
        <v>0</v>
      </c>
      <c r="FK96" s="175" t="n">
        <f aca="false">SUM(FI96:FJ96)</f>
        <v>0</v>
      </c>
      <c r="FL96" s="0"/>
      <c r="FM96" s="91" t="n">
        <f aca="false">$A96</f>
        <v>39417</v>
      </c>
      <c r="FN96" s="175" t="n">
        <f aca="false">IF(FN$2&lt;=$A96,IF(FN$3&gt;=$A96,(FN$4),0),0)*($A97-$A96)/10000*$BY96</f>
        <v>0</v>
      </c>
      <c r="FO96" s="175" t="n">
        <f aca="false">IF(FO$2&lt;=$A96,IF(FO$3&gt;=$A96,(FO$4),0),0)*($A97-$A96)/10000*$BY96</f>
        <v>0</v>
      </c>
      <c r="FP96" s="175" t="n">
        <f aca="false">SUM(FN96:FO96)</f>
        <v>0</v>
      </c>
      <c r="FQ96" s="0"/>
      <c r="FR96" s="91" t="n">
        <f aca="false">$A96</f>
        <v>39417</v>
      </c>
      <c r="FS96" s="175" t="n">
        <f aca="false">IF(FS$2&lt;=$A96,IF(FS$3&gt;=$A96,(FS$4),0),0)*($A97-$A96)/10000*$BY96</f>
        <v>0</v>
      </c>
      <c r="FT96" s="175" t="n">
        <f aca="false">IF(FT$2&lt;=$A96,IF(FT$3&gt;=$A96,(FT$4),0),0)*($A97-$A96)/10000*$BY96</f>
        <v>0</v>
      </c>
      <c r="FU96" s="175" t="n">
        <f aca="false">SUM(FS96:FT96)</f>
        <v>0</v>
      </c>
      <c r="FV96" s="0"/>
      <c r="FW96" s="91" t="n">
        <f aca="false">$A96</f>
        <v>39417</v>
      </c>
      <c r="FX96" s="175" t="n">
        <f aca="false">IF(FX$2&lt;=$A96,IF(FX$3&gt;=$A96,(FX$4),0),0)*($A97-$A96)/10000*$BY96</f>
        <v>0</v>
      </c>
      <c r="FY96" s="175" t="n">
        <f aca="false">IF(FY$2&lt;=$A96,IF(FY$3&gt;=$A96,(FY$4),0),0)*($A97-$A96)/10000*$BY96</f>
        <v>0</v>
      </c>
      <c r="FZ96" s="175" t="n">
        <f aca="false">SUM(FX96:FY96)</f>
        <v>0</v>
      </c>
      <c r="GB96" s="91" t="n">
        <f aca="false">$A96</f>
        <v>39417</v>
      </c>
      <c r="GC96" s="175" t="n">
        <f aca="false">IF(GC$2&lt;=$A96,IF(GC$3&gt;=$A96,(GC$4),0),0)*($A97-$A96)/10000*$BY96</f>
        <v>0</v>
      </c>
      <c r="GD96" s="175" t="n">
        <f aca="false">IF(GD$2&lt;=$A96,IF(GD$3&gt;=$A96,(GD$4),0),0)*($A97-$A96)/10000*$BY96</f>
        <v>0</v>
      </c>
      <c r="GE96" s="175" t="n">
        <f aca="false">SUM(GC96:GD96)</f>
        <v>0</v>
      </c>
      <c r="GG96" s="208"/>
      <c r="GH96" s="209"/>
      <c r="GI96" s="210"/>
      <c r="GK96" s="0"/>
    </row>
    <row r="97" customFormat="false" ht="12.75" hidden="false" customHeight="false" outlineLevel="0" collapsed="false">
      <c r="A97" s="176" t="n">
        <v>39448</v>
      </c>
      <c r="B97" s="177" t="n">
        <f aca="false">p1!F106</f>
        <v>0</v>
      </c>
      <c r="C97" s="178" t="n">
        <f aca="false">+p1!C106</f>
        <v>0</v>
      </c>
      <c r="D97" s="179" t="n">
        <f aca="false">+p1!G106</f>
        <v>0</v>
      </c>
      <c r="E97" s="177" t="n">
        <f aca="false">p1!L106+DX97</f>
        <v>0</v>
      </c>
      <c r="F97" s="178" t="n">
        <f aca="false">p1!E106+CN97</f>
        <v>0</v>
      </c>
      <c r="G97" s="178" t="n">
        <f aca="false">p1!I106+p1!K106+CY97</f>
        <v>-16.53</v>
      </c>
      <c r="H97" s="178" t="n">
        <f aca="false">p1!D106+DN97</f>
        <v>0</v>
      </c>
      <c r="I97" s="178" t="n">
        <f aca="false">p1!J106+p1!AH106+DD97</f>
        <v>16.53</v>
      </c>
      <c r="J97" s="178" t="n">
        <f aca="false">p1!N106+DG97</f>
        <v>0</v>
      </c>
      <c r="K97" s="178" t="n">
        <f aca="false">p1!M106+p1!H106+DS97</f>
        <v>0</v>
      </c>
      <c r="L97" s="180" t="n">
        <f aca="false">SUM(E97:K97)</f>
        <v>0</v>
      </c>
      <c r="M97" s="32"/>
      <c r="N97" s="177" t="n">
        <f aca="false">p1!P106+EJ97</f>
        <v>0</v>
      </c>
      <c r="O97" s="178" t="n">
        <f aca="false">p1!O106+EE97</f>
        <v>0</v>
      </c>
      <c r="P97" s="178" t="n">
        <f aca="false">p1!Q106+EO97</f>
        <v>0</v>
      </c>
      <c r="Q97" s="178"/>
      <c r="R97" s="178"/>
      <c r="S97" s="178" t="n">
        <f aca="false">p1!Z106+EU97</f>
        <v>0</v>
      </c>
      <c r="T97" s="178" t="n">
        <f aca="false">p1!AC106+FA97</f>
        <v>0</v>
      </c>
      <c r="U97" s="178"/>
      <c r="V97" s="178" t="n">
        <f aca="false">p1!X106+FF97</f>
        <v>0</v>
      </c>
      <c r="W97" s="178"/>
      <c r="X97" s="178"/>
      <c r="Y97" s="178"/>
      <c r="Z97" s="178"/>
      <c r="AA97" s="178"/>
      <c r="AB97" s="178"/>
      <c r="AC97" s="178"/>
      <c r="AD97" s="179"/>
      <c r="AE97" s="210" t="n">
        <f aca="false">SUM(N97:AD97)</f>
        <v>0</v>
      </c>
      <c r="AF97" s="32"/>
      <c r="AG97" s="180"/>
      <c r="AH97" s="18"/>
      <c r="AI97" s="180" t="n">
        <f aca="false">p1!AB106+BQ97</f>
        <v>0</v>
      </c>
      <c r="AJ97" s="32"/>
      <c r="AK97" s="182" t="n">
        <v>38718</v>
      </c>
      <c r="AL97" s="143"/>
      <c r="AM97" s="167" t="n">
        <f aca="false">+B97+C97+D97</f>
        <v>0</v>
      </c>
      <c r="AN97" s="211" t="n">
        <f aca="false">SUM(AM95:AM99)</f>
        <v>0</v>
      </c>
      <c r="AO97" s="167" t="n">
        <f aca="false">E97+F97+O97</f>
        <v>0</v>
      </c>
      <c r="AP97" s="211" t="n">
        <f aca="false">SUM(AO95:AO99)</f>
        <v>0</v>
      </c>
      <c r="AQ97" s="184" t="n">
        <f aca="false">+G97+H97+N97</f>
        <v>-16.53</v>
      </c>
      <c r="AR97" s="211" t="n">
        <f aca="false">SUM(AQ95:AQ99)</f>
        <v>-81.04</v>
      </c>
      <c r="AS97" s="185" t="n">
        <f aca="false">+I97+J97</f>
        <v>16.53</v>
      </c>
      <c r="AT97" s="211" t="n">
        <f aca="false">SUM(AS95:AS99)</f>
        <v>81.04</v>
      </c>
      <c r="AU97" s="167" t="n">
        <f aca="false">K97+P97</f>
        <v>0</v>
      </c>
      <c r="AV97" s="211" t="n">
        <f aca="false">SUM(AU95:AU99)</f>
        <v>0</v>
      </c>
      <c r="AW97" s="167" t="n">
        <f aca="false">AO97+AQ97+AS97+AU97</f>
        <v>0</v>
      </c>
      <c r="AX97" s="211" t="n">
        <f aca="false">SUM(AW95:AW99)</f>
        <v>0</v>
      </c>
      <c r="AY97" s="0"/>
      <c r="AZ97" s="149"/>
      <c r="BA97" s="169" t="n">
        <f aca="false">Q97+R97+S97</f>
        <v>0</v>
      </c>
      <c r="BB97" s="151"/>
      <c r="BC97" s="169" t="n">
        <f aca="false">T97+U97</f>
        <v>0</v>
      </c>
      <c r="BD97" s="229"/>
      <c r="BE97" s="228" t="n">
        <f aca="false">SUM(V97:Y97)</f>
        <v>0</v>
      </c>
      <c r="BF97" s="187"/>
      <c r="BG97" s="169" t="n">
        <f aca="false">SUM(AB97:AD97)</f>
        <v>0</v>
      </c>
      <c r="BH97" s="188"/>
      <c r="BI97" s="213"/>
      <c r="BJ97" s="214"/>
      <c r="BK97" s="171" t="n">
        <f aca="false">+AE97+L97</f>
        <v>0</v>
      </c>
      <c r="BL97" s="215" t="n">
        <f aca="false">SUM(BK95:BK99)</f>
        <v>0</v>
      </c>
      <c r="BM97" s="141" t="n">
        <f aca="false">+AT97+AV97</f>
        <v>81.04</v>
      </c>
      <c r="BN97" s="141"/>
      <c r="BO97" s="141"/>
      <c r="BP97" s="172" t="n">
        <f aca="false">$A97</f>
        <v>39448</v>
      </c>
      <c r="BQ97" s="173"/>
      <c r="BR97" s="173"/>
      <c r="BS97" s="173"/>
      <c r="BT97" s="173"/>
      <c r="BU97" s="173"/>
      <c r="BV97" s="173"/>
      <c r="BW97" s="173"/>
      <c r="BY97" s="81" t="n">
        <f aca="false">m1!BK99</f>
        <v>0.579458877806754</v>
      </c>
      <c r="BZ97" s="174" t="n">
        <f aca="false">CN97+CY97+EU97+FF97+FA97+DD97+DN97+DS97+FP97+FU97+EE97+EJ97+EO97+DX97</f>
        <v>0</v>
      </c>
      <c r="CA97" s="175"/>
      <c r="CB97" s="175" t="n">
        <f aca="false">IF(CB$2&lt;=$A97,IF(CB$3&gt;=$A97,(CB$4),0),0)*($A98-$A97)/10000*$BY97</f>
        <v>0</v>
      </c>
      <c r="CC97" s="91"/>
      <c r="CD97" s="91" t="n">
        <f aca="false">$A97</f>
        <v>39448</v>
      </c>
      <c r="CE97" s="175" t="n">
        <f aca="false">IF(CE$2&lt;=$A97,IF(CE$3&gt;=$A97,(CE$4),0),0)*($A98-$A97)/10000*$BY97</f>
        <v>0</v>
      </c>
      <c r="CF97" s="175" t="n">
        <f aca="false">IF(CF$2&lt;=$A97,IF(CF$3&gt;=$A97,(CF$4),0),0)*($A98-$A97)/10000*$BY97</f>
        <v>0</v>
      </c>
      <c r="CG97" s="175" t="n">
        <f aca="false">IF(CG$2&lt;=$A97,IF(CG$3&gt;=$A97,(CG$4),0),0)*($A98-$A97)/10000*$BY97</f>
        <v>0</v>
      </c>
      <c r="CH97" s="175" t="n">
        <f aca="false">IF(CH$2&lt;=$A97,IF(CH$3&gt;=$A97,(CH$4),0),0)*($A98-$A97)/10000*$BY97</f>
        <v>0</v>
      </c>
      <c r="CI97" s="175" t="n">
        <f aca="false">IF(CI$2&lt;=$A97,IF(CI$3&gt;=$A97,(CI$4),0),0)*($A98-$A97)/10000*$BY97</f>
        <v>0</v>
      </c>
      <c r="CJ97" s="175" t="n">
        <f aca="false">IF(CJ$2&lt;=$A97,IF(CJ$3&gt;=$A97,(CJ$4),0),0)*($A98-$A97)/10000*$BY97</f>
        <v>0</v>
      </c>
      <c r="CK97" s="175" t="n">
        <f aca="false">IF(CK$2&lt;=$A97,IF(CK$3&gt;=$A97,(CK$4),0),0)*($A98-$A97)/10000*$BY97</f>
        <v>0</v>
      </c>
      <c r="CL97" s="175" t="n">
        <f aca="false">IF(CL$2&lt;=$A97,IF(CL$3&gt;=$A97,(CL$4),0),0)*($A98-$A97)/10000*$BY97</f>
        <v>0</v>
      </c>
      <c r="CM97" s="175" t="n">
        <f aca="false">IF(CM$2&lt;=$A97,IF(CM$3&gt;=$A97,(CM$4),0),0)*($A98-$A97)/10000*$BY97</f>
        <v>0</v>
      </c>
      <c r="CN97" s="175" t="n">
        <f aca="false">SUM(CE97:CM97)</f>
        <v>0</v>
      </c>
      <c r="CO97" s="0"/>
      <c r="CP97" s="91" t="n">
        <f aca="false">$A97</f>
        <v>39448</v>
      </c>
      <c r="CQ97" s="175" t="n">
        <f aca="false">IF(CQ$2&lt;=$A97,IF(CQ$3&gt;=$A97,(CQ$4),0),0)*($A98-$A97)/10000*$BY97</f>
        <v>0</v>
      </c>
      <c r="CR97" s="175" t="n">
        <f aca="false">IF(CR$2&lt;=$A97,IF(CR$3&gt;=$A97,(CR$4),0),0)*($A98-$A97)/10000*$BY97</f>
        <v>0</v>
      </c>
      <c r="CS97" s="175" t="n">
        <f aca="false">IF(CS$2&lt;=$A97,IF(CS$3&gt;=$A97,(CS$4),0),0)*($A98-$A97)/10000*$BY97</f>
        <v>0</v>
      </c>
      <c r="CT97" s="175" t="n">
        <f aca="false">IF(CT$2&lt;=$A97,IF(CT$3&gt;=$A97,(CT$4),0),0)*($A98-$A97)/10000*$BY97</f>
        <v>0</v>
      </c>
      <c r="CU97" s="175" t="n">
        <f aca="false">IF(CU$2&lt;=$A97,IF(CU$3&gt;=$A97,(CU$4),0),0)*($A98-$A97)/10000*$BY97</f>
        <v>0</v>
      </c>
      <c r="CV97" s="175" t="n">
        <f aca="false">IF(CV$2&lt;=$A97,IF(CV$3&gt;=$A97,(CV$4),0),0)*($A98-$A97)/10000*$BY97</f>
        <v>0</v>
      </c>
      <c r="CW97" s="175" t="n">
        <f aca="false">IF(CW$2&lt;=$A97,IF(CW$3&gt;=$A97,(CW$4),0),0)*($A98-$A97)/10000*$BY97</f>
        <v>0</v>
      </c>
      <c r="CX97" s="175" t="n">
        <f aca="false">IF(CX$2&lt;=$A97,IF(CX$3&gt;=$A97,(CX$4),0),0)*($A98-$A97)/10000*$BY97</f>
        <v>0</v>
      </c>
      <c r="CY97" s="175" t="n">
        <f aca="false">SUM(CQ97:CX97)</f>
        <v>0</v>
      </c>
      <c r="DA97" s="91" t="n">
        <f aca="false">$A97</f>
        <v>39448</v>
      </c>
      <c r="DB97" s="175" t="n">
        <f aca="false">IF(DB$2&lt;=$A97,IF(DB$3&gt;=$A97,(DB$4),0),0)*($A98-$A97)/10000*$BY97</f>
        <v>0</v>
      </c>
      <c r="DC97" s="175" t="n">
        <f aca="false">IF(DC$2&lt;=$A97,IF(DC$3&gt;=$A97,(DC$4),0),0)*($A98-$A97)/10000*$BY97</f>
        <v>0</v>
      </c>
      <c r="DD97" s="175" t="n">
        <f aca="false">SUM(DB97:DC97)</f>
        <v>0</v>
      </c>
      <c r="DE97" s="0"/>
      <c r="DF97" s="91" t="n">
        <f aca="false">$A97</f>
        <v>39448</v>
      </c>
      <c r="DG97" s="175" t="n">
        <f aca="false">IF(DG$2&lt;=$A97,IF(DG$3&gt;=$A97,(DG$4),0),0)*($A98-$A97)/10000*$BY97</f>
        <v>0</v>
      </c>
      <c r="DH97" s="175" t="n">
        <f aca="false">IF(DH$2&lt;=$A97,IF(DH$3&gt;=$A97,(DH$4),0),0)*($A98-$A97)/10000*$BY97</f>
        <v>0</v>
      </c>
      <c r="DI97" s="175" t="n">
        <f aca="false">SUM(DG97:DH97)</f>
        <v>0</v>
      </c>
      <c r="DK97" s="91" t="n">
        <f aca="false">$A97</f>
        <v>39448</v>
      </c>
      <c r="DL97" s="175" t="n">
        <f aca="false">IF(DL$2&lt;=$A97,IF(DL$3&gt;=$A97,(DL$4),0),0)*($A98-$A97)/10000*$BY97</f>
        <v>0</v>
      </c>
      <c r="DM97" s="175" t="n">
        <f aca="false">IF(DM$2&lt;=$A97,IF(DM$3&gt;=$A97,(DM$4),0),0)*($A98-$A97)/10000*$BY97</f>
        <v>0</v>
      </c>
      <c r="DN97" s="175" t="n">
        <f aca="false">SUM(DL97:DM97)</f>
        <v>0</v>
      </c>
      <c r="DO97" s="0"/>
      <c r="DP97" s="91" t="n">
        <f aca="false">$A97</f>
        <v>39448</v>
      </c>
      <c r="DQ97" s="175" t="n">
        <f aca="false">IF(DQ$2&lt;=$A97,IF(DQ$3&gt;=$A97,(DQ$4),0),0)*($A98-$A97)/10000*$BY97</f>
        <v>0</v>
      </c>
      <c r="DR97" s="175" t="n">
        <f aca="false">IF(DR$2&lt;=$A97,IF(DR$3&gt;=$A97,(DR$4),0),0)*($A98-$A97)/10000*$BY97</f>
        <v>0</v>
      </c>
      <c r="DS97" s="175" t="n">
        <f aca="false">SUM(DQ97:DR97)</f>
        <v>0</v>
      </c>
      <c r="DT97" s="175"/>
      <c r="DU97" s="91" t="n">
        <f aca="false">$A97</f>
        <v>39448</v>
      </c>
      <c r="DV97" s="175" t="n">
        <f aca="false">IF(DV$2&lt;=$A97,IF(DV$3&gt;=$A97,(DV$4),0),0)*($A98-$A97)/10000*$BY97</f>
        <v>0</v>
      </c>
      <c r="DW97" s="175" t="n">
        <f aca="false">IF(DW$2&lt;=$A97,IF(DW$3&gt;=$A97,(DW$4),0),0)*($A98-$A97)/10000*$BY97</f>
        <v>0</v>
      </c>
      <c r="DX97" s="175" t="n">
        <f aca="false">SUM(DV97:DW97)</f>
        <v>0</v>
      </c>
      <c r="DY97" s="175"/>
      <c r="DZ97" s="91" t="n">
        <f aca="false">$A97</f>
        <v>39448</v>
      </c>
      <c r="EA97" s="175" t="n">
        <f aca="false">IF(EA$2&lt;=$A97,IF(EA$3&gt;=$A97,(EA$4),0),0)*($A98-$A97)/10000*$BY97</f>
        <v>0</v>
      </c>
      <c r="EB97" s="175" t="n">
        <f aca="false">IF(EB$2&lt;=$A97,IF(EB$3&gt;=$A97,(EB$4),0),0)*($A98-$A97)/10000*$BY97</f>
        <v>0</v>
      </c>
      <c r="EC97" s="175" t="n">
        <f aca="false">IF(EC$2&lt;=$A97,IF(EC$3&gt;=$A97,(EC$4),0),0)*($A98-$A97)/10000*$BY97</f>
        <v>0</v>
      </c>
      <c r="ED97" s="175" t="n">
        <f aca="false">IF(ED$2&lt;=$A97,IF(ED$3&gt;=$A97,(ED$4),0),0)*($A98-$A97)/10000*$BY97</f>
        <v>0</v>
      </c>
      <c r="EE97" s="175" t="n">
        <f aca="false">SUM(EA97:ED97)</f>
        <v>0</v>
      </c>
      <c r="EF97" s="0"/>
      <c r="EG97" s="91" t="n">
        <f aca="false">$A97</f>
        <v>39448</v>
      </c>
      <c r="EH97" s="175" t="n">
        <f aca="false">IF(EH$2&lt;=$A97,IF(EH$3&gt;=$A97,(EH$4),0),0)*($A98-$A97)/10000*$BY97</f>
        <v>0</v>
      </c>
      <c r="EI97" s="175" t="n">
        <f aca="false">IF(EI$2&lt;=$A97,IF(EI$3&gt;=$A97,(EI$4),0),0)*($A98-$A97)/10000*$BY97</f>
        <v>0</v>
      </c>
      <c r="EJ97" s="175" t="n">
        <f aca="false">SUM(EH97:EI97)</f>
        <v>0</v>
      </c>
      <c r="EK97" s="0"/>
      <c r="EL97" s="91" t="n">
        <f aca="false">$A97</f>
        <v>39448</v>
      </c>
      <c r="EM97" s="175" t="n">
        <f aca="false">IF(EM$2&lt;=$A97,IF(EM$3&gt;=$A97,(EM$4),0),0)*($A98-$A97)/10000*$BY97</f>
        <v>0</v>
      </c>
      <c r="EN97" s="175" t="n">
        <f aca="false">IF(EN$2&lt;=$A97,IF(EN$3&gt;=$A97,(EN$4),0),0)*($A98-$A97)/10000*$BY97</f>
        <v>0</v>
      </c>
      <c r="EO97" s="175" t="n">
        <f aca="false">SUM(EM97:EN97)</f>
        <v>0</v>
      </c>
      <c r="EP97" s="175"/>
      <c r="EQ97" s="91" t="n">
        <f aca="false">$A97</f>
        <v>39448</v>
      </c>
      <c r="ER97" s="175" t="n">
        <f aca="false">IF(ER$2&lt;=$A97,IF(ER$3&gt;=$A97,(ER$4),0),0)*($A98-$A97)/10000*$BY97</f>
        <v>0</v>
      </c>
      <c r="ES97" s="175" t="n">
        <f aca="false">IF(ES$2&lt;=$A97,IF(ES$3&gt;=$A97,(ES$4),0),0)*($A98-$A97)/10000*$BY97</f>
        <v>0</v>
      </c>
      <c r="ET97" s="175" t="n">
        <f aca="false">IF(ET$2&lt;=$A97,IF(ET$3&gt;=$A97,(ET$4),0),0)*($A98-$A97)/10000*$BY97</f>
        <v>0</v>
      </c>
      <c r="EU97" s="175" t="n">
        <f aca="false">SUM(ER97:ET97)</f>
        <v>0</v>
      </c>
      <c r="EV97" s="0"/>
      <c r="EW97" s="91" t="n">
        <f aca="false">$A97</f>
        <v>39448</v>
      </c>
      <c r="EX97" s="175" t="n">
        <f aca="false">IF(EX$2&lt;=$A97,IF(EX$3&gt;=$A97,(EX$4),0),0)*($A98-$A97)/10000*$BY97</f>
        <v>0</v>
      </c>
      <c r="EY97" s="175" t="n">
        <f aca="false">IF(EY$2&lt;=$A97,IF(EY$3&gt;=$A97,(EY$4),0),0)*($A98-$A97)/10000*$BY97</f>
        <v>0</v>
      </c>
      <c r="EZ97" s="175" t="n">
        <f aca="false">IF(EZ$2&lt;=$A97,IF(EZ$3&gt;=$A97,(EZ$4),0),0)*($A98-$A97)/10000*$BY97</f>
        <v>0</v>
      </c>
      <c r="FA97" s="175" t="n">
        <f aca="false">SUM(EX97:EZ97)</f>
        <v>0</v>
      </c>
      <c r="FB97" s="0"/>
      <c r="FC97" s="91" t="n">
        <f aca="false">$A97</f>
        <v>39448</v>
      </c>
      <c r="FD97" s="175" t="n">
        <f aca="false">IF(FD$2&lt;=$A97,IF(FD$3&gt;=$A97,(FD$4),0),0)*($A98-$A97)/10000*$BY97</f>
        <v>0</v>
      </c>
      <c r="FE97" s="175" t="n">
        <f aca="false">IF(FE$2&lt;=$A97,IF(FE$3&gt;=$A97,(FE$4),0),0)*($A98-$A97)/10000*$BY97</f>
        <v>0</v>
      </c>
      <c r="FF97" s="175" t="n">
        <f aca="false">SUM(FD97:FE97)</f>
        <v>0</v>
      </c>
      <c r="FH97" s="91" t="n">
        <f aca="false">$A97</f>
        <v>39448</v>
      </c>
      <c r="FI97" s="175" t="n">
        <f aca="false">IF(FI$2&lt;=$A97,IF(FI$3&gt;=$A97,(FI$4),0),0)*($A98-$A97)/10000*$BY97</f>
        <v>0</v>
      </c>
      <c r="FJ97" s="175" t="n">
        <f aca="false">IF(FJ$2&lt;=$A97,IF(FJ$3&gt;=$A97,(FJ$4),0),0)*($A98-$A97)/10000*$BY97</f>
        <v>0</v>
      </c>
      <c r="FK97" s="175" t="n">
        <f aca="false">SUM(FI97:FJ97)</f>
        <v>0</v>
      </c>
      <c r="FL97" s="0"/>
      <c r="FM97" s="91" t="n">
        <f aca="false">$A97</f>
        <v>39448</v>
      </c>
      <c r="FN97" s="175" t="n">
        <f aca="false">IF(FN$2&lt;=$A97,IF(FN$3&gt;=$A97,(FN$4),0),0)*($A98-$A97)/10000*$BY97</f>
        <v>0</v>
      </c>
      <c r="FO97" s="175" t="n">
        <f aca="false">IF(FO$2&lt;=$A97,IF(FO$3&gt;=$A97,(FO$4),0),0)*($A98-$A97)/10000*$BY97</f>
        <v>0</v>
      </c>
      <c r="FP97" s="175" t="n">
        <f aca="false">SUM(FN97:FO97)</f>
        <v>0</v>
      </c>
      <c r="FQ97" s="0"/>
      <c r="FR97" s="91" t="n">
        <f aca="false">$A97</f>
        <v>39448</v>
      </c>
      <c r="FS97" s="175" t="n">
        <f aca="false">IF(FS$2&lt;=$A97,IF(FS$3&gt;=$A97,(FS$4),0),0)*($A98-$A97)/10000*$BY97</f>
        <v>0</v>
      </c>
      <c r="FT97" s="175" t="n">
        <f aca="false">IF(FT$2&lt;=$A97,IF(FT$3&gt;=$A97,(FT$4),0),0)*($A98-$A97)/10000*$BY97</f>
        <v>0</v>
      </c>
      <c r="FU97" s="175" t="n">
        <f aca="false">SUM(FS97:FT97)</f>
        <v>0</v>
      </c>
      <c r="FV97" s="0"/>
      <c r="FW97" s="91" t="n">
        <f aca="false">$A97</f>
        <v>39448</v>
      </c>
      <c r="FX97" s="175" t="n">
        <f aca="false">IF(FX$2&lt;=$A97,IF(FX$3&gt;=$A97,(FX$4),0),0)*($A98-$A97)/10000*$BY97</f>
        <v>0</v>
      </c>
      <c r="FY97" s="175" t="n">
        <f aca="false">IF(FY$2&lt;=$A97,IF(FY$3&gt;=$A97,(FY$4),0),0)*($A98-$A97)/10000*$BY97</f>
        <v>0</v>
      </c>
      <c r="FZ97" s="175" t="n">
        <f aca="false">SUM(FX97:FY97)</f>
        <v>0</v>
      </c>
      <c r="GB97" s="91" t="n">
        <f aca="false">$A97</f>
        <v>39448</v>
      </c>
      <c r="GC97" s="175" t="n">
        <f aca="false">IF(GC$2&lt;=$A97,IF(GC$3&gt;=$A97,(GC$4),0),0)*($A98-$A97)/10000*$BY97</f>
        <v>0</v>
      </c>
      <c r="GD97" s="175" t="n">
        <f aca="false">IF(GD$2&lt;=$A97,IF(GD$3&gt;=$A97,(GD$4),0),0)*($A98-$A97)/10000*$BY97</f>
        <v>0</v>
      </c>
      <c r="GE97" s="175" t="n">
        <f aca="false">SUM(GC97:GD97)</f>
        <v>0</v>
      </c>
      <c r="GG97" s="208"/>
      <c r="GH97" s="209"/>
      <c r="GI97" s="210"/>
      <c r="GK97" s="0"/>
    </row>
    <row r="98" customFormat="false" ht="12.75" hidden="false" customHeight="false" outlineLevel="0" collapsed="false">
      <c r="A98" s="176" t="n">
        <v>39479</v>
      </c>
      <c r="B98" s="177" t="n">
        <f aca="false">p1!F107</f>
        <v>0</v>
      </c>
      <c r="C98" s="178" t="n">
        <f aca="false">+p1!C107</f>
        <v>0</v>
      </c>
      <c r="D98" s="179" t="n">
        <f aca="false">+p1!G107</f>
        <v>0</v>
      </c>
      <c r="E98" s="177" t="n">
        <f aca="false">p1!L107+DX98</f>
        <v>0</v>
      </c>
      <c r="F98" s="178" t="n">
        <f aca="false">p1!E107+CN98</f>
        <v>0</v>
      </c>
      <c r="G98" s="178" t="n">
        <f aca="false">p1!I107+p1!K107+CY98</f>
        <v>-15.37</v>
      </c>
      <c r="H98" s="178" t="n">
        <f aca="false">p1!D107+DN98</f>
        <v>0</v>
      </c>
      <c r="I98" s="178" t="n">
        <f aca="false">p1!J107+p1!AH107+DD98</f>
        <v>15.37</v>
      </c>
      <c r="J98" s="178" t="n">
        <f aca="false">p1!N107+DG98</f>
        <v>0</v>
      </c>
      <c r="K98" s="178" t="n">
        <f aca="false">p1!M107+p1!H107+DS98</f>
        <v>0</v>
      </c>
      <c r="L98" s="180" t="n">
        <f aca="false">SUM(E98:K98)</f>
        <v>0</v>
      </c>
      <c r="M98" s="32"/>
      <c r="N98" s="177" t="n">
        <f aca="false">p1!P107+EJ98</f>
        <v>0</v>
      </c>
      <c r="O98" s="178" t="n">
        <f aca="false">p1!O107+EE98</f>
        <v>0</v>
      </c>
      <c r="P98" s="178" t="n">
        <f aca="false">p1!Q107+EO98</f>
        <v>0</v>
      </c>
      <c r="Q98" s="178"/>
      <c r="R98" s="178"/>
      <c r="S98" s="178" t="n">
        <f aca="false">p1!Z107+EU98</f>
        <v>0</v>
      </c>
      <c r="T98" s="178" t="n">
        <f aca="false">p1!AC107+FA98</f>
        <v>0</v>
      </c>
      <c r="U98" s="178"/>
      <c r="V98" s="178" t="n">
        <f aca="false">p1!X107+FF98</f>
        <v>0</v>
      </c>
      <c r="W98" s="178"/>
      <c r="X98" s="178"/>
      <c r="Y98" s="178"/>
      <c r="Z98" s="178"/>
      <c r="AA98" s="178"/>
      <c r="AB98" s="178"/>
      <c r="AC98" s="178"/>
      <c r="AD98" s="179"/>
      <c r="AE98" s="210" t="n">
        <f aca="false">SUM(N98:AD98)</f>
        <v>0</v>
      </c>
      <c r="AF98" s="32"/>
      <c r="AG98" s="180"/>
      <c r="AH98" s="18"/>
      <c r="AI98" s="180" t="n">
        <f aca="false">p1!AB107+BQ98</f>
        <v>0</v>
      </c>
      <c r="AJ98" s="32"/>
      <c r="AK98" s="182" t="n">
        <v>38749</v>
      </c>
      <c r="AL98" s="143"/>
      <c r="AM98" s="167" t="n">
        <f aca="false">+B98+C98+D98</f>
        <v>0</v>
      </c>
      <c r="AN98" s="148"/>
      <c r="AO98" s="167" t="n">
        <f aca="false">E98+F98+O98</f>
        <v>0</v>
      </c>
      <c r="AP98" s="148"/>
      <c r="AQ98" s="184" t="n">
        <f aca="false">+G98+H98+N98</f>
        <v>-15.37</v>
      </c>
      <c r="AR98" s="148"/>
      <c r="AS98" s="185" t="n">
        <f aca="false">+I98+J98</f>
        <v>15.37</v>
      </c>
      <c r="AT98" s="148"/>
      <c r="AU98" s="167" t="n">
        <f aca="false">K98+P98</f>
        <v>0</v>
      </c>
      <c r="AV98" s="148"/>
      <c r="AW98" s="167" t="n">
        <f aca="false">AO98+AQ98+AS98+AU98</f>
        <v>0</v>
      </c>
      <c r="AX98" s="148"/>
      <c r="AY98" s="0"/>
      <c r="AZ98" s="149"/>
      <c r="BA98" s="169" t="n">
        <f aca="false">Q98+R98+S98</f>
        <v>0</v>
      </c>
      <c r="BB98" s="151"/>
      <c r="BC98" s="169" t="n">
        <f aca="false">T98+U98</f>
        <v>0</v>
      </c>
      <c r="BD98" s="152"/>
      <c r="BE98" s="228" t="n">
        <f aca="false">SUM(V98:Y98)</f>
        <v>0</v>
      </c>
      <c r="BF98" s="151"/>
      <c r="BG98" s="169" t="n">
        <f aca="false">SUM(AB98:AD98)</f>
        <v>0</v>
      </c>
      <c r="BH98" s="170"/>
      <c r="BI98" s="154"/>
      <c r="BJ98" s="56"/>
      <c r="BK98" s="171" t="n">
        <f aca="false">+AE98+L98</f>
        <v>0</v>
      </c>
      <c r="BL98" s="207"/>
      <c r="BM98" s="141" t="n">
        <f aca="false">+BM86+BM97</f>
        <v>239.79</v>
      </c>
      <c r="BN98" s="32"/>
      <c r="BO98" s="32"/>
      <c r="BP98" s="172" t="n">
        <f aca="false">$A98</f>
        <v>39479</v>
      </c>
      <c r="BQ98" s="173"/>
      <c r="BR98" s="173"/>
      <c r="BS98" s="173"/>
      <c r="BT98" s="173"/>
      <c r="BU98" s="173"/>
      <c r="BV98" s="173"/>
      <c r="BW98" s="173"/>
      <c r="BY98" s="81" t="n">
        <f aca="false">m1!BK100</f>
        <v>0.575979601020687</v>
      </c>
      <c r="BZ98" s="174" t="n">
        <f aca="false">CN98+CY98+EU98+FF98+FA98+DD98+DN98+DS98+FP98+FU98+EE98+EJ98+EO98</f>
        <v>0</v>
      </c>
      <c r="CA98" s="175"/>
      <c r="CB98" s="175" t="n">
        <f aca="false">IF(CB$2&lt;=$A98,IF(CB$3&gt;=$A98,(CB$4),0),0)*($A99-$A98)/10000*$BY98</f>
        <v>0</v>
      </c>
      <c r="CC98" s="91"/>
      <c r="CD98" s="91" t="n">
        <f aca="false">$A98</f>
        <v>39479</v>
      </c>
      <c r="CE98" s="175" t="n">
        <f aca="false">IF(CE$2&lt;=$A98,IF(CE$3&gt;=$A98,(CE$4),0),0)*($A99-$A98)/10000*$BY98</f>
        <v>0</v>
      </c>
      <c r="CF98" s="175" t="n">
        <f aca="false">IF(CF$2&lt;=$A98,IF(CF$3&gt;=$A98,(CF$4),0),0)*($A99-$A98)/10000*$BY98</f>
        <v>0</v>
      </c>
      <c r="CG98" s="175" t="n">
        <f aca="false">IF(CG$2&lt;=$A98,IF(CG$3&gt;=$A98,(CG$4),0),0)*($A99-$A98)/10000*$BY98</f>
        <v>0</v>
      </c>
      <c r="CH98" s="175" t="n">
        <f aca="false">IF(CH$2&lt;=$A98,IF(CH$3&gt;=$A98,(CH$4),0),0)*($A99-$A98)/10000*$BY98</f>
        <v>0</v>
      </c>
      <c r="CI98" s="175" t="n">
        <f aca="false">IF(CI$2&lt;=$A98,IF(CI$3&gt;=$A98,(CI$4),0),0)*($A99-$A98)/10000*$BY98</f>
        <v>0</v>
      </c>
      <c r="CJ98" s="175" t="n">
        <f aca="false">IF(CJ$2&lt;=$A98,IF(CJ$3&gt;=$A98,(CJ$4),0),0)*($A99-$A98)/10000*$BY98</f>
        <v>0</v>
      </c>
      <c r="CK98" s="175" t="n">
        <f aca="false">IF(CK$2&lt;=$A98,IF(CK$3&gt;=$A98,(CK$4),0),0)*($A99-$A98)/10000*$BY98</f>
        <v>0</v>
      </c>
      <c r="CL98" s="175" t="n">
        <f aca="false">IF(CL$2&lt;=$A98,IF(CL$3&gt;=$A98,(CL$4),0),0)*($A99-$A98)/10000*$BY98</f>
        <v>0</v>
      </c>
      <c r="CM98" s="175" t="n">
        <f aca="false">IF(CM$2&lt;=$A98,IF(CM$3&gt;=$A98,(CM$4),0),0)*($A99-$A98)/10000*$BY98</f>
        <v>0</v>
      </c>
      <c r="CN98" s="175" t="n">
        <f aca="false">SUM(CE98:CM98)</f>
        <v>0</v>
      </c>
      <c r="CO98" s="0"/>
      <c r="CP98" s="91" t="n">
        <f aca="false">$A98</f>
        <v>39479</v>
      </c>
      <c r="CQ98" s="175" t="n">
        <f aca="false">IF(CQ$2&lt;=$A98,IF(CQ$3&gt;=$A98,(CQ$4),0),0)*($A99-$A98)/10000*$BY98</f>
        <v>0</v>
      </c>
      <c r="CR98" s="175" t="n">
        <f aca="false">IF(CR$2&lt;=$A98,IF(CR$3&gt;=$A98,(CR$4),0),0)*($A99-$A98)/10000*$BY98</f>
        <v>0</v>
      </c>
      <c r="CS98" s="175" t="n">
        <f aca="false">IF(CS$2&lt;=$A98,IF(CS$3&gt;=$A98,(CS$4),0),0)*($A99-$A98)/10000*$BY98</f>
        <v>0</v>
      </c>
      <c r="CT98" s="175" t="n">
        <f aca="false">IF(CT$2&lt;=$A98,IF(CT$3&gt;=$A98,(CT$4),0),0)*($A99-$A98)/10000*$BY98</f>
        <v>0</v>
      </c>
      <c r="CU98" s="175" t="n">
        <f aca="false">IF(CU$2&lt;=$A98,IF(CU$3&gt;=$A98,(CU$4),0),0)*($A99-$A98)/10000*$BY98</f>
        <v>0</v>
      </c>
      <c r="CV98" s="175" t="n">
        <f aca="false">IF(CV$2&lt;=$A98,IF(CV$3&gt;=$A98,(CV$4),0),0)*($A99-$A98)/10000*$BY98</f>
        <v>0</v>
      </c>
      <c r="CW98" s="175" t="n">
        <f aca="false">IF(CW$2&lt;=$A98,IF(CW$3&gt;=$A98,(CW$4),0),0)*($A99-$A98)/10000*$BY98</f>
        <v>0</v>
      </c>
      <c r="CX98" s="175" t="n">
        <f aca="false">IF(CX$2&lt;=$A98,IF(CX$3&gt;=$A98,(CX$4),0),0)*($A99-$A98)/10000*$BY98</f>
        <v>0</v>
      </c>
      <c r="CY98" s="175" t="n">
        <f aca="false">SUM(CQ98:CX98)</f>
        <v>0</v>
      </c>
      <c r="DA98" s="91" t="n">
        <f aca="false">$A98</f>
        <v>39479</v>
      </c>
      <c r="DB98" s="175" t="n">
        <f aca="false">IF(DB$2&lt;=$A98,IF(DB$3&gt;=$A98,(DB$4),0),0)*($A99-$A98)/10000*$BY98</f>
        <v>0</v>
      </c>
      <c r="DC98" s="175" t="n">
        <f aca="false">IF(DC$2&lt;=$A98,IF(DC$3&gt;=$A98,(DC$4),0),0)*($A99-$A98)/10000*$BY98</f>
        <v>0</v>
      </c>
      <c r="DD98" s="175" t="n">
        <f aca="false">SUM(DB98:DC98)</f>
        <v>0</v>
      </c>
      <c r="DE98" s="0"/>
      <c r="DF98" s="91" t="n">
        <f aca="false">$A98</f>
        <v>39479</v>
      </c>
      <c r="DG98" s="175" t="n">
        <f aca="false">IF(DG$2&lt;=$A98,IF(DG$3&gt;=$A98,(DG$4),0),0)*($A99-$A98)/10000*$BY98</f>
        <v>0</v>
      </c>
      <c r="DH98" s="175" t="n">
        <f aca="false">IF(DH$2&lt;=$A98,IF(DH$3&gt;=$A98,(DH$4),0),0)*($A99-$A98)/10000*$BY98</f>
        <v>0</v>
      </c>
      <c r="DI98" s="175" t="n">
        <f aca="false">SUM(DG98:DH98)</f>
        <v>0</v>
      </c>
      <c r="DK98" s="91" t="n">
        <f aca="false">$A98</f>
        <v>39479</v>
      </c>
      <c r="DL98" s="175" t="n">
        <f aca="false">IF(DL$2&lt;=$A98,IF(DL$3&gt;=$A98,(DL$4),0),0)*($A99-$A98)/10000*$BY98</f>
        <v>0</v>
      </c>
      <c r="DM98" s="175" t="n">
        <f aca="false">IF(DM$2&lt;=$A98,IF(DM$3&gt;=$A98,(DM$4),0),0)*($A99-$A98)/10000*$BY98</f>
        <v>0</v>
      </c>
      <c r="DN98" s="175" t="n">
        <f aca="false">SUM(DL98:DM98)</f>
        <v>0</v>
      </c>
      <c r="DO98" s="0"/>
      <c r="DP98" s="91" t="n">
        <f aca="false">$A98</f>
        <v>39479</v>
      </c>
      <c r="DQ98" s="175" t="n">
        <f aca="false">IF(DQ$2&lt;=$A98,IF(DQ$3&gt;=$A98,(DQ$4),0),0)*($A99-$A98)/10000*$BY98</f>
        <v>0</v>
      </c>
      <c r="DR98" s="175" t="n">
        <f aca="false">IF(DR$2&lt;=$A98,IF(DR$3&gt;=$A98,(DR$4),0),0)*($A99-$A98)/10000*$BY98</f>
        <v>0</v>
      </c>
      <c r="DS98" s="175" t="n">
        <f aca="false">SUM(DQ98:DR98)</f>
        <v>0</v>
      </c>
      <c r="DT98" s="175"/>
      <c r="DU98" s="91" t="n">
        <f aca="false">$A98</f>
        <v>39479</v>
      </c>
      <c r="DV98" s="175" t="n">
        <f aca="false">IF(DV$2&lt;=$A98,IF(DV$3&gt;=$A98,(DV$4),0),0)*($A99-$A98)/10000*$BY98</f>
        <v>0</v>
      </c>
      <c r="DW98" s="175" t="n">
        <f aca="false">IF(DW$2&lt;=$A98,IF(DW$3&gt;=$A98,(DW$4),0),0)*($A99-$A98)/10000*$BY98</f>
        <v>0</v>
      </c>
      <c r="DX98" s="175" t="n">
        <f aca="false">SUM(DV98:DW98)</f>
        <v>0</v>
      </c>
      <c r="DY98" s="175"/>
      <c r="DZ98" s="91" t="n">
        <f aca="false">$A98</f>
        <v>39479</v>
      </c>
      <c r="EA98" s="175" t="n">
        <f aca="false">IF(EA$2&lt;=$A98,IF(EA$3&gt;=$A98,(EA$4),0),0)*($A99-$A98)/10000*$BY98</f>
        <v>0</v>
      </c>
      <c r="EB98" s="175" t="n">
        <f aca="false">IF(EB$2&lt;=$A98,IF(EB$3&gt;=$A98,(EB$4),0),0)*($A99-$A98)/10000*$BY98</f>
        <v>0</v>
      </c>
      <c r="EC98" s="175" t="n">
        <f aca="false">IF(EC$2&lt;=$A98,IF(EC$3&gt;=$A98,(EC$4),0),0)*($A99-$A98)/10000*$BY98</f>
        <v>0</v>
      </c>
      <c r="ED98" s="175" t="n">
        <f aca="false">IF(ED$2&lt;=$A98,IF(ED$3&gt;=$A98,(ED$4),0),0)*($A99-$A98)/10000*$BY98</f>
        <v>0</v>
      </c>
      <c r="EE98" s="175" t="n">
        <f aca="false">SUM(EA98:ED98)</f>
        <v>0</v>
      </c>
      <c r="EF98" s="0"/>
      <c r="EG98" s="91" t="n">
        <f aca="false">$A98</f>
        <v>39479</v>
      </c>
      <c r="EH98" s="175" t="n">
        <f aca="false">IF(EH$2&lt;=$A98,IF(EH$3&gt;=$A98,(EH$4),0),0)*($A99-$A98)/10000*$BY98</f>
        <v>0</v>
      </c>
      <c r="EI98" s="175" t="n">
        <f aca="false">IF(EI$2&lt;=$A98,IF(EI$3&gt;=$A98,(EI$4),0),0)*($A99-$A98)/10000*$BY98</f>
        <v>0</v>
      </c>
      <c r="EJ98" s="175" t="n">
        <f aca="false">SUM(EH98:EI98)</f>
        <v>0</v>
      </c>
      <c r="EK98" s="0"/>
      <c r="EL98" s="91" t="n">
        <f aca="false">$A98</f>
        <v>39479</v>
      </c>
      <c r="EM98" s="175" t="n">
        <f aca="false">IF(EM$2&lt;=$A98,IF(EM$3&gt;=$A98,(EM$4),0),0)*($A99-$A98)/10000*$BY98</f>
        <v>0</v>
      </c>
      <c r="EN98" s="175" t="n">
        <f aca="false">IF(EN$2&lt;=$A98,IF(EN$3&gt;=$A98,(EN$4),0),0)*($A99-$A98)/10000*$BY98</f>
        <v>0</v>
      </c>
      <c r="EO98" s="175" t="n">
        <f aca="false">SUM(EM98:EN98)</f>
        <v>0</v>
      </c>
      <c r="EP98" s="175"/>
      <c r="EQ98" s="91" t="n">
        <f aca="false">$A98</f>
        <v>39479</v>
      </c>
      <c r="ER98" s="175" t="n">
        <f aca="false">IF(ER$2&lt;=$A98,IF(ER$3&gt;=$A98,(ER$4),0),0)*($A99-$A98)/10000*$BY98</f>
        <v>0</v>
      </c>
      <c r="ES98" s="175" t="n">
        <f aca="false">IF(ES$2&lt;=$A98,IF(ES$3&gt;=$A98,(ES$4),0),0)*($A99-$A98)/10000*$BY98</f>
        <v>0</v>
      </c>
      <c r="ET98" s="175" t="n">
        <f aca="false">IF(ET$2&lt;=$A98,IF(ET$3&gt;=$A98,(ET$4),0),0)*($A99-$A98)/10000*$BY98</f>
        <v>0</v>
      </c>
      <c r="EU98" s="175" t="n">
        <f aca="false">SUM(ER98:ET98)</f>
        <v>0</v>
      </c>
      <c r="EV98" s="0"/>
      <c r="EW98" s="91" t="n">
        <f aca="false">$A98</f>
        <v>39479</v>
      </c>
      <c r="EX98" s="175" t="n">
        <f aca="false">IF(EX$2&lt;=$A98,IF(EX$3&gt;=$A98,(EX$4),0),0)*($A99-$A98)/10000*$BY98</f>
        <v>0</v>
      </c>
      <c r="EY98" s="175" t="n">
        <f aca="false">IF(EY$2&lt;=$A98,IF(EY$3&gt;=$A98,(EY$4),0),0)*($A99-$A98)/10000*$BY98</f>
        <v>0</v>
      </c>
      <c r="EZ98" s="175" t="n">
        <f aca="false">IF(EZ$2&lt;=$A98,IF(EZ$3&gt;=$A98,(EZ$4),0),0)*($A99-$A98)/10000*$BY98</f>
        <v>0</v>
      </c>
      <c r="FA98" s="175" t="n">
        <f aca="false">SUM(EX98:EZ98)</f>
        <v>0</v>
      </c>
      <c r="FB98" s="0"/>
      <c r="FC98" s="91" t="n">
        <f aca="false">$A98</f>
        <v>39479</v>
      </c>
      <c r="FD98" s="175" t="n">
        <f aca="false">IF(FD$2&lt;=$A98,IF(FD$3&gt;=$A98,(FD$4),0),0)*($A99-$A98)/10000*$BY98</f>
        <v>0</v>
      </c>
      <c r="FE98" s="175" t="n">
        <f aca="false">IF(FE$2&lt;=$A98,IF(FE$3&gt;=$A98,(FE$4),0),0)*($A99-$A98)/10000*$BY98</f>
        <v>0</v>
      </c>
      <c r="FF98" s="175" t="n">
        <f aca="false">SUM(FD98:FE98)</f>
        <v>0</v>
      </c>
      <c r="FH98" s="91" t="n">
        <f aca="false">$A98</f>
        <v>39479</v>
      </c>
      <c r="FI98" s="175" t="n">
        <f aca="false">IF(FI$2&lt;=$A98,IF(FI$3&gt;=$A98,(FI$4),0),0)*($A99-$A98)/10000*$BY98</f>
        <v>0</v>
      </c>
      <c r="FJ98" s="175" t="n">
        <f aca="false">IF(FJ$2&lt;=$A98,IF(FJ$3&gt;=$A98,(FJ$4),0),0)*($A99-$A98)/10000*$BY98</f>
        <v>0</v>
      </c>
      <c r="FK98" s="175" t="n">
        <f aca="false">SUM(FI98:FJ98)</f>
        <v>0</v>
      </c>
      <c r="FL98" s="0"/>
      <c r="FM98" s="91" t="n">
        <f aca="false">$A98</f>
        <v>39479</v>
      </c>
      <c r="FN98" s="175" t="n">
        <f aca="false">IF(FN$2&lt;=$A98,IF(FN$3&gt;=$A98,(FN$4),0),0)*($A99-$A98)/10000*$BY98</f>
        <v>0</v>
      </c>
      <c r="FO98" s="175" t="n">
        <f aca="false">IF(FO$2&lt;=$A98,IF(FO$3&gt;=$A98,(FO$4),0),0)*($A99-$A98)/10000*$BY98</f>
        <v>0</v>
      </c>
      <c r="FP98" s="175" t="n">
        <f aca="false">SUM(FN98:FO98)</f>
        <v>0</v>
      </c>
      <c r="FQ98" s="0"/>
      <c r="FR98" s="91" t="n">
        <f aca="false">$A98</f>
        <v>39479</v>
      </c>
      <c r="FS98" s="175" t="n">
        <f aca="false">IF(FS$2&lt;=$A98,IF(FS$3&gt;=$A98,(FS$4),0),0)*($A99-$A98)/10000*$BY98</f>
        <v>0</v>
      </c>
      <c r="FT98" s="175" t="n">
        <f aca="false">IF(FT$2&lt;=$A98,IF(FT$3&gt;=$A98,(FT$4),0),0)*($A99-$A98)/10000*$BY98</f>
        <v>0</v>
      </c>
      <c r="FU98" s="175" t="n">
        <f aca="false">SUM(FS98:FT98)</f>
        <v>0</v>
      </c>
      <c r="FV98" s="0"/>
      <c r="FW98" s="91" t="n">
        <f aca="false">$A98</f>
        <v>39479</v>
      </c>
      <c r="FX98" s="175" t="n">
        <f aca="false">IF(FX$2&lt;=$A98,IF(FX$3&gt;=$A98,(FX$4),0),0)*($A99-$A98)/10000*$BY98</f>
        <v>0</v>
      </c>
      <c r="FY98" s="175" t="n">
        <f aca="false">IF(FY$2&lt;=$A98,IF(FY$3&gt;=$A98,(FY$4),0),0)*($A99-$A98)/10000*$BY98</f>
        <v>0</v>
      </c>
      <c r="FZ98" s="175" t="n">
        <f aca="false">SUM(FX98:FY98)</f>
        <v>0</v>
      </c>
      <c r="GB98" s="91" t="n">
        <f aca="false">$A98</f>
        <v>39479</v>
      </c>
      <c r="GC98" s="175" t="n">
        <f aca="false">IF(GC$2&lt;=$A98,IF(GC$3&gt;=$A98,(GC$4),0),0)*($A99-$A98)/10000*$BY98</f>
        <v>0</v>
      </c>
      <c r="GD98" s="175" t="n">
        <f aca="false">IF(GD$2&lt;=$A98,IF(GD$3&gt;=$A98,(GD$4),0),0)*($A99-$A98)/10000*$BY98</f>
        <v>0</v>
      </c>
      <c r="GE98" s="175" t="n">
        <f aca="false">SUM(GC98:GD98)</f>
        <v>0</v>
      </c>
      <c r="GG98" s="208"/>
      <c r="GH98" s="209"/>
      <c r="GI98" s="210"/>
      <c r="GK98" s="0"/>
    </row>
    <row r="99" customFormat="false" ht="12.75" hidden="false" customHeight="false" outlineLevel="0" collapsed="false">
      <c r="A99" s="176" t="n">
        <v>39508</v>
      </c>
      <c r="B99" s="177" t="n">
        <f aca="false">p1!F108</f>
        <v>0</v>
      </c>
      <c r="C99" s="178" t="n">
        <f aca="false">+p1!C108</f>
        <v>0</v>
      </c>
      <c r="D99" s="179" t="n">
        <f aca="false">+p1!G108</f>
        <v>0</v>
      </c>
      <c r="E99" s="177" t="n">
        <f aca="false">p1!L108+DX99</f>
        <v>0</v>
      </c>
      <c r="F99" s="178" t="n">
        <f aca="false">p1!E108+CN99</f>
        <v>0</v>
      </c>
      <c r="G99" s="178" t="n">
        <f aca="false">p1!I108+p1!K108+CY99</f>
        <v>-16.33</v>
      </c>
      <c r="H99" s="178" t="n">
        <f aca="false">p1!D108+DN99</f>
        <v>0</v>
      </c>
      <c r="I99" s="178" t="n">
        <f aca="false">p1!J108+p1!AH108+DD99</f>
        <v>16.33</v>
      </c>
      <c r="J99" s="178" t="n">
        <f aca="false">p1!N108+DG99</f>
        <v>0</v>
      </c>
      <c r="K99" s="178" t="n">
        <f aca="false">p1!M108+p1!H108+DS99</f>
        <v>0</v>
      </c>
      <c r="L99" s="180" t="n">
        <f aca="false">SUM(E99:K99)</f>
        <v>0</v>
      </c>
      <c r="M99" s="32"/>
      <c r="N99" s="177" t="n">
        <f aca="false">p1!P108+EJ99</f>
        <v>0</v>
      </c>
      <c r="O99" s="178" t="n">
        <f aca="false">p1!O108+EE99</f>
        <v>0</v>
      </c>
      <c r="P99" s="178" t="n">
        <f aca="false">p1!Q108+EO99</f>
        <v>0</v>
      </c>
      <c r="Q99" s="178"/>
      <c r="R99" s="178"/>
      <c r="S99" s="178" t="n">
        <f aca="false">p1!Z108+EU99</f>
        <v>0</v>
      </c>
      <c r="T99" s="178" t="n">
        <f aca="false">p1!AC108+FA99</f>
        <v>0</v>
      </c>
      <c r="U99" s="178"/>
      <c r="V99" s="178" t="n">
        <f aca="false">p1!X108+FF99</f>
        <v>0</v>
      </c>
      <c r="W99" s="178"/>
      <c r="X99" s="178"/>
      <c r="Y99" s="178"/>
      <c r="Z99" s="178"/>
      <c r="AA99" s="178"/>
      <c r="AB99" s="178"/>
      <c r="AC99" s="178"/>
      <c r="AD99" s="179"/>
      <c r="AE99" s="210" t="n">
        <f aca="false">SUM(N99:AD99)</f>
        <v>0</v>
      </c>
      <c r="AF99" s="32"/>
      <c r="AG99" s="180"/>
      <c r="AH99" s="18"/>
      <c r="AI99" s="180" t="n">
        <f aca="false">p1!AB108+BQ99</f>
        <v>0</v>
      </c>
      <c r="AJ99" s="32"/>
      <c r="AK99" s="182" t="n">
        <v>38777</v>
      </c>
      <c r="AL99" s="143"/>
      <c r="AM99" s="167" t="n">
        <f aca="false">+B99+C99+D99</f>
        <v>0</v>
      </c>
      <c r="AN99" s="148"/>
      <c r="AO99" s="167" t="n">
        <f aca="false">E99+F99+O99</f>
        <v>0</v>
      </c>
      <c r="AP99" s="148"/>
      <c r="AQ99" s="184" t="n">
        <f aca="false">+G99+H99+N99</f>
        <v>-16.33</v>
      </c>
      <c r="AR99" s="148"/>
      <c r="AS99" s="185" t="n">
        <f aca="false">+I99+J99</f>
        <v>16.33</v>
      </c>
      <c r="AT99" s="148"/>
      <c r="AU99" s="167" t="n">
        <f aca="false">K99+P99</f>
        <v>0</v>
      </c>
      <c r="AV99" s="148"/>
      <c r="AW99" s="167" t="n">
        <f aca="false">AO99+AQ99+AS99+AU99</f>
        <v>0</v>
      </c>
      <c r="AX99" s="148"/>
      <c r="AY99" s="0"/>
      <c r="AZ99" s="149"/>
      <c r="BA99" s="169" t="n">
        <f aca="false">Q99+R99+S99</f>
        <v>0</v>
      </c>
      <c r="BB99" s="151"/>
      <c r="BC99" s="169" t="n">
        <f aca="false">T99+U99</f>
        <v>0</v>
      </c>
      <c r="BD99" s="152"/>
      <c r="BE99" s="228" t="n">
        <f aca="false">SUM(V99:Y99)</f>
        <v>0</v>
      </c>
      <c r="BF99" s="151"/>
      <c r="BG99" s="169" t="n">
        <f aca="false">SUM(AB99:AD99)</f>
        <v>0</v>
      </c>
      <c r="BH99" s="170"/>
      <c r="BI99" s="154"/>
      <c r="BJ99" s="56"/>
      <c r="BK99" s="171" t="n">
        <f aca="false">+AE99+L99</f>
        <v>0</v>
      </c>
      <c r="BL99" s="207"/>
      <c r="BM99" s="32"/>
      <c r="BN99" s="32"/>
      <c r="BO99" s="32"/>
      <c r="BP99" s="172" t="n">
        <f aca="false">$A99</f>
        <v>39508</v>
      </c>
      <c r="BQ99" s="173"/>
      <c r="BR99" s="173"/>
      <c r="BS99" s="173"/>
      <c r="BT99" s="173"/>
      <c r="BU99" s="173"/>
      <c r="BV99" s="173"/>
      <c r="BW99" s="173"/>
      <c r="BY99" s="81" t="n">
        <f aca="false">m1!BK101</f>
        <v>0.572744960076384</v>
      </c>
      <c r="BZ99" s="174" t="n">
        <f aca="false">CN99+CY99+EU99+FF99+FA99+DD99+DN99+DS99+FP99+FU99+EE99+EJ99+EO99</f>
        <v>0</v>
      </c>
      <c r="CA99" s="175"/>
      <c r="CB99" s="175" t="n">
        <f aca="false">IF(CB$2&lt;=$A99,IF(CB$3&gt;=$A99,(CB$4),0),0)*($A100-$A99)/10000*$BY99</f>
        <v>0</v>
      </c>
      <c r="CC99" s="91"/>
      <c r="CD99" s="91" t="n">
        <f aca="false">$A99</f>
        <v>39508</v>
      </c>
      <c r="CE99" s="175" t="n">
        <f aca="false">IF(CE$2&lt;=$A99,IF(CE$3&gt;=$A99,(CE$4),0),0)*($A100-$A99)/10000*$BY99</f>
        <v>0</v>
      </c>
      <c r="CF99" s="175" t="n">
        <f aca="false">IF(CF$2&lt;=$A99,IF(CF$3&gt;=$A99,(CF$4),0),0)*($A100-$A99)/10000*$BY99</f>
        <v>0</v>
      </c>
      <c r="CG99" s="175" t="n">
        <f aca="false">IF(CG$2&lt;=$A99,IF(CG$3&gt;=$A99,(CG$4),0),0)*($A100-$A99)/10000*$BY99</f>
        <v>0</v>
      </c>
      <c r="CH99" s="175" t="n">
        <f aca="false">IF(CH$2&lt;=$A99,IF(CH$3&gt;=$A99,(CH$4),0),0)*($A100-$A99)/10000*$BY99</f>
        <v>0</v>
      </c>
      <c r="CI99" s="175" t="n">
        <f aca="false">IF(CI$2&lt;=$A99,IF(CI$3&gt;=$A99,(CI$4),0),0)*($A100-$A99)/10000*$BY99</f>
        <v>0</v>
      </c>
      <c r="CJ99" s="175" t="n">
        <f aca="false">IF(CJ$2&lt;=$A99,IF(CJ$3&gt;=$A99,(CJ$4),0),0)*($A100-$A99)/10000*$BY99</f>
        <v>0</v>
      </c>
      <c r="CK99" s="175" t="n">
        <f aca="false">IF(CK$2&lt;=$A99,IF(CK$3&gt;=$A99,(CK$4),0),0)*($A100-$A99)/10000*$BY99</f>
        <v>0</v>
      </c>
      <c r="CL99" s="175" t="n">
        <f aca="false">IF(CL$2&lt;=$A99,IF(CL$3&gt;=$A99,(CL$4),0),0)*($A100-$A99)/10000*$BY99</f>
        <v>0</v>
      </c>
      <c r="CM99" s="175" t="n">
        <f aca="false">IF(CM$2&lt;=$A99,IF(CM$3&gt;=$A99,(CM$4),0),0)*($A100-$A99)/10000*$BY99</f>
        <v>0</v>
      </c>
      <c r="CN99" s="175" t="n">
        <f aca="false">SUM(CE99:CM99)</f>
        <v>0</v>
      </c>
      <c r="CO99" s="0"/>
      <c r="CP99" s="91" t="n">
        <f aca="false">$A99</f>
        <v>39508</v>
      </c>
      <c r="CQ99" s="175" t="n">
        <f aca="false">IF(CQ$2&lt;=$A99,IF(CQ$3&gt;=$A99,(CQ$4),0),0)*($A100-$A99)/10000*$BY99</f>
        <v>0</v>
      </c>
      <c r="CR99" s="175" t="n">
        <f aca="false">IF(CR$2&lt;=$A99,IF(CR$3&gt;=$A99,(CR$4),0),0)*($A100-$A99)/10000*$BY99</f>
        <v>0</v>
      </c>
      <c r="CS99" s="175" t="n">
        <f aca="false">IF(CS$2&lt;=$A99,IF(CS$3&gt;=$A99,(CS$4),0),0)*($A100-$A99)/10000*$BY99</f>
        <v>0</v>
      </c>
      <c r="CT99" s="175" t="n">
        <f aca="false">IF(CT$2&lt;=$A99,IF(CT$3&gt;=$A99,(CT$4),0),0)*($A100-$A99)/10000*$BY99</f>
        <v>0</v>
      </c>
      <c r="CU99" s="175" t="n">
        <f aca="false">IF(CU$2&lt;=$A99,IF(CU$3&gt;=$A99,(CU$4),0),0)*($A100-$A99)/10000*$BY99</f>
        <v>0</v>
      </c>
      <c r="CV99" s="175" t="n">
        <f aca="false">IF(CV$2&lt;=$A99,IF(CV$3&gt;=$A99,(CV$4),0),0)*($A100-$A99)/10000*$BY99</f>
        <v>0</v>
      </c>
      <c r="CW99" s="175" t="n">
        <f aca="false">IF(CW$2&lt;=$A99,IF(CW$3&gt;=$A99,(CW$4),0),0)*($A100-$A99)/10000*$BY99</f>
        <v>0</v>
      </c>
      <c r="CX99" s="175" t="n">
        <f aca="false">IF(CX$2&lt;=$A99,IF(CX$3&gt;=$A99,(CX$4),0),0)*($A100-$A99)/10000*$BY99</f>
        <v>0</v>
      </c>
      <c r="CY99" s="175" t="n">
        <f aca="false">SUM(CQ99:CX99)</f>
        <v>0</v>
      </c>
      <c r="DA99" s="91" t="n">
        <f aca="false">$A99</f>
        <v>39508</v>
      </c>
      <c r="DB99" s="175" t="n">
        <f aca="false">IF(DB$2&lt;=$A99,IF(DB$3&gt;=$A99,(DB$4),0),0)*($A100-$A99)/10000*$BY99</f>
        <v>0</v>
      </c>
      <c r="DC99" s="175" t="n">
        <f aca="false">IF(DC$2&lt;=$A99,IF(DC$3&gt;=$A99,(DC$4),0),0)*($A100-$A99)/10000*$BY99</f>
        <v>0</v>
      </c>
      <c r="DD99" s="175" t="n">
        <f aca="false">SUM(DB99:DC99)</f>
        <v>0</v>
      </c>
      <c r="DE99" s="0"/>
      <c r="DF99" s="91" t="n">
        <f aca="false">$A99</f>
        <v>39508</v>
      </c>
      <c r="DG99" s="175" t="n">
        <f aca="false">IF(DG$2&lt;=$A99,IF(DG$3&gt;=$A99,(DG$4),0),0)*($A100-$A99)/10000*$BY99</f>
        <v>0</v>
      </c>
      <c r="DH99" s="175" t="n">
        <f aca="false">IF(DH$2&lt;=$A99,IF(DH$3&gt;=$A99,(DH$4),0),0)*($A100-$A99)/10000*$BY99</f>
        <v>0</v>
      </c>
      <c r="DI99" s="175" t="n">
        <f aca="false">SUM(DG99:DH99)</f>
        <v>0</v>
      </c>
      <c r="DK99" s="91" t="n">
        <f aca="false">$A99</f>
        <v>39508</v>
      </c>
      <c r="DL99" s="175" t="n">
        <f aca="false">IF(DL$2&lt;=$A99,IF(DL$3&gt;=$A99,(DL$4),0),0)*($A100-$A99)/10000*$BY99</f>
        <v>0</v>
      </c>
      <c r="DM99" s="175" t="n">
        <f aca="false">IF(DM$2&lt;=$A99,IF(DM$3&gt;=$A99,(DM$4),0),0)*($A100-$A99)/10000*$BY99</f>
        <v>0</v>
      </c>
      <c r="DN99" s="175" t="n">
        <f aca="false">SUM(DL99:DM99)</f>
        <v>0</v>
      </c>
      <c r="DO99" s="0"/>
      <c r="DP99" s="91" t="n">
        <f aca="false">$A99</f>
        <v>39508</v>
      </c>
      <c r="DQ99" s="175" t="n">
        <f aca="false">IF(DQ$2&lt;=$A99,IF(DQ$3&gt;=$A99,(DQ$4),0),0)*($A100-$A99)/10000*$BY99</f>
        <v>0</v>
      </c>
      <c r="DR99" s="175" t="n">
        <f aca="false">IF(DR$2&lt;=$A99,IF(DR$3&gt;=$A99,(DR$4),0),0)*($A100-$A99)/10000*$BY99</f>
        <v>0</v>
      </c>
      <c r="DS99" s="175" t="n">
        <f aca="false">SUM(DQ99:DR99)</f>
        <v>0</v>
      </c>
      <c r="DT99" s="175"/>
      <c r="DU99" s="91" t="n">
        <f aca="false">$A99</f>
        <v>39508</v>
      </c>
      <c r="DV99" s="175" t="n">
        <f aca="false">IF(DV$2&lt;=$A99,IF(DV$3&gt;=$A99,(DV$4),0),0)*($A100-$A99)/10000*$BY99</f>
        <v>0</v>
      </c>
      <c r="DW99" s="175" t="n">
        <f aca="false">IF(DW$2&lt;=$A99,IF(DW$3&gt;=$A99,(DW$4),0),0)*($A100-$A99)/10000*$BY99</f>
        <v>0</v>
      </c>
      <c r="DX99" s="175" t="n">
        <f aca="false">SUM(DV99:DW99)</f>
        <v>0</v>
      </c>
      <c r="DY99" s="175"/>
      <c r="DZ99" s="91" t="n">
        <f aca="false">$A99</f>
        <v>39508</v>
      </c>
      <c r="EA99" s="175" t="n">
        <f aca="false">IF(EA$2&lt;=$A99,IF(EA$3&gt;=$A99,(EA$4),0),0)*($A100-$A99)/10000*$BY99</f>
        <v>0</v>
      </c>
      <c r="EB99" s="175" t="n">
        <f aca="false">IF(EB$2&lt;=$A99,IF(EB$3&gt;=$A99,(EB$4),0),0)*($A100-$A99)/10000*$BY99</f>
        <v>0</v>
      </c>
      <c r="EC99" s="175" t="n">
        <f aca="false">IF(EC$2&lt;=$A99,IF(EC$3&gt;=$A99,(EC$4),0),0)*($A100-$A99)/10000*$BY99</f>
        <v>0</v>
      </c>
      <c r="ED99" s="175" t="n">
        <f aca="false">IF(ED$2&lt;=$A99,IF(ED$3&gt;=$A99,(ED$4),0),0)*($A100-$A99)/10000*$BY99</f>
        <v>0</v>
      </c>
      <c r="EE99" s="175" t="n">
        <f aca="false">SUM(EA99:ED99)</f>
        <v>0</v>
      </c>
      <c r="EF99" s="0"/>
      <c r="EG99" s="91" t="n">
        <f aca="false">$A99</f>
        <v>39508</v>
      </c>
      <c r="EH99" s="175" t="n">
        <f aca="false">IF(EH$2&lt;=$A99,IF(EH$3&gt;=$A99,(EH$4),0),0)*($A100-$A99)/10000*$BY99</f>
        <v>0</v>
      </c>
      <c r="EI99" s="175" t="n">
        <f aca="false">IF(EI$2&lt;=$A99,IF(EI$3&gt;=$A99,(EI$4),0),0)*($A100-$A99)/10000*$BY99</f>
        <v>0</v>
      </c>
      <c r="EJ99" s="175" t="n">
        <f aca="false">SUM(EH99:EI99)</f>
        <v>0</v>
      </c>
      <c r="EK99" s="0"/>
      <c r="EL99" s="91" t="n">
        <f aca="false">$A99</f>
        <v>39508</v>
      </c>
      <c r="EM99" s="175" t="n">
        <f aca="false">IF(EM$2&lt;=$A99,IF(EM$3&gt;=$A99,(EM$4),0),0)*($A100-$A99)/10000*$BY99</f>
        <v>0</v>
      </c>
      <c r="EN99" s="175" t="n">
        <f aca="false">IF(EN$2&lt;=$A99,IF(EN$3&gt;=$A99,(EN$4),0),0)*($A100-$A99)/10000*$BY99</f>
        <v>0</v>
      </c>
      <c r="EO99" s="175" t="n">
        <f aca="false">SUM(EM99:EN99)</f>
        <v>0</v>
      </c>
      <c r="EP99" s="175"/>
      <c r="EQ99" s="91" t="n">
        <f aca="false">$A99</f>
        <v>39508</v>
      </c>
      <c r="ER99" s="175" t="n">
        <f aca="false">IF(ER$2&lt;=$A99,IF(ER$3&gt;=$A99,(ER$4),0),0)*($A100-$A99)/10000*$BY99</f>
        <v>0</v>
      </c>
      <c r="ES99" s="175" t="n">
        <f aca="false">IF(ES$2&lt;=$A99,IF(ES$3&gt;=$A99,(ES$4),0),0)*($A100-$A99)/10000*$BY99</f>
        <v>0</v>
      </c>
      <c r="ET99" s="175" t="n">
        <f aca="false">IF(ET$2&lt;=$A99,IF(ET$3&gt;=$A99,(ET$4),0),0)*($A100-$A99)/10000*$BY99</f>
        <v>0</v>
      </c>
      <c r="EU99" s="175" t="n">
        <f aca="false">SUM(ER99:ET99)</f>
        <v>0</v>
      </c>
      <c r="EV99" s="0"/>
      <c r="EW99" s="91" t="n">
        <f aca="false">$A99</f>
        <v>39508</v>
      </c>
      <c r="EX99" s="175" t="n">
        <f aca="false">IF(EX$2&lt;=$A99,IF(EX$3&gt;=$A99,(EX$4),0),0)*($A100-$A99)/10000*$BY99</f>
        <v>0</v>
      </c>
      <c r="EY99" s="175" t="n">
        <f aca="false">IF(EY$2&lt;=$A99,IF(EY$3&gt;=$A99,(EY$4),0),0)*($A100-$A99)/10000*$BY99</f>
        <v>0</v>
      </c>
      <c r="EZ99" s="175" t="n">
        <f aca="false">IF(EZ$2&lt;=$A99,IF(EZ$3&gt;=$A99,(EZ$4),0),0)*($A100-$A99)/10000*$BY99</f>
        <v>0</v>
      </c>
      <c r="FA99" s="175" t="n">
        <f aca="false">SUM(EX99:EZ99)</f>
        <v>0</v>
      </c>
      <c r="FB99" s="0"/>
      <c r="FC99" s="91" t="n">
        <f aca="false">$A99</f>
        <v>39508</v>
      </c>
      <c r="FD99" s="175" t="n">
        <f aca="false">IF(FD$2&lt;=$A99,IF(FD$3&gt;=$A99,(FD$4),0),0)*($A100-$A99)/10000*$BY99</f>
        <v>0</v>
      </c>
      <c r="FE99" s="175" t="n">
        <f aca="false">IF(FE$2&lt;=$A99,IF(FE$3&gt;=$A99,(FE$4),0),0)*($A100-$A99)/10000*$BY99</f>
        <v>0</v>
      </c>
      <c r="FF99" s="175" t="n">
        <f aca="false">SUM(FD99:FE99)</f>
        <v>0</v>
      </c>
      <c r="FH99" s="91" t="n">
        <f aca="false">$A99</f>
        <v>39508</v>
      </c>
      <c r="FI99" s="175" t="n">
        <f aca="false">IF(FI$2&lt;=$A99,IF(FI$3&gt;=$A99,(FI$4),0),0)*($A100-$A99)/10000*$BY99</f>
        <v>0</v>
      </c>
      <c r="FJ99" s="175" t="n">
        <f aca="false">IF(FJ$2&lt;=$A99,IF(FJ$3&gt;=$A99,(FJ$4),0),0)*($A100-$A99)/10000*$BY99</f>
        <v>0</v>
      </c>
      <c r="FK99" s="175" t="n">
        <f aca="false">SUM(FI99:FJ99)</f>
        <v>0</v>
      </c>
      <c r="FL99" s="0"/>
      <c r="FM99" s="91" t="n">
        <f aca="false">$A99</f>
        <v>39508</v>
      </c>
      <c r="FN99" s="175" t="n">
        <f aca="false">IF(FN$2&lt;=$A99,IF(FN$3&gt;=$A99,(FN$4),0),0)*($A100-$A99)/10000*$BY99</f>
        <v>0</v>
      </c>
      <c r="FO99" s="175" t="n">
        <f aca="false">IF(FO$2&lt;=$A99,IF(FO$3&gt;=$A99,(FO$4),0),0)*($A100-$A99)/10000*$BY99</f>
        <v>0</v>
      </c>
      <c r="FP99" s="175" t="n">
        <f aca="false">SUM(FN99:FO99)</f>
        <v>0</v>
      </c>
      <c r="FQ99" s="0"/>
      <c r="FR99" s="91" t="n">
        <f aca="false">$A99</f>
        <v>39508</v>
      </c>
      <c r="FS99" s="175" t="n">
        <f aca="false">IF(FS$2&lt;=$A99,IF(FS$3&gt;=$A99,(FS$4),0),0)*($A100-$A99)/10000*$BY99</f>
        <v>0</v>
      </c>
      <c r="FT99" s="175" t="n">
        <f aca="false">IF(FT$2&lt;=$A99,IF(FT$3&gt;=$A99,(FT$4),0),0)*($A100-$A99)/10000*$BY99</f>
        <v>0</v>
      </c>
      <c r="FU99" s="175" t="n">
        <f aca="false">SUM(FS99:FT99)</f>
        <v>0</v>
      </c>
      <c r="FV99" s="0"/>
      <c r="FW99" s="91" t="n">
        <f aca="false">$A99</f>
        <v>39508</v>
      </c>
      <c r="FX99" s="175" t="n">
        <f aca="false">IF(FX$2&lt;=$A99,IF(FX$3&gt;=$A99,(FX$4),0),0)*($A100-$A99)/10000*$BY99</f>
        <v>0</v>
      </c>
      <c r="FY99" s="175" t="n">
        <f aca="false">IF(FY$2&lt;=$A99,IF(FY$3&gt;=$A99,(FY$4),0),0)*($A100-$A99)/10000*$BY99</f>
        <v>0</v>
      </c>
      <c r="FZ99" s="175" t="n">
        <f aca="false">SUM(FX99:FY99)</f>
        <v>0</v>
      </c>
      <c r="GB99" s="91" t="n">
        <f aca="false">$A99</f>
        <v>39508</v>
      </c>
      <c r="GC99" s="175" t="n">
        <f aca="false">IF(GC$2&lt;=$A99,IF(GC$3&gt;=$A99,(GC$4),0),0)*($A100-$A99)/10000*$BY99</f>
        <v>0</v>
      </c>
      <c r="GD99" s="175" t="n">
        <f aca="false">IF(GD$2&lt;=$A99,IF(GD$3&gt;=$A99,(GD$4),0),0)*($A100-$A99)/10000*$BY99</f>
        <v>0</v>
      </c>
      <c r="GE99" s="175" t="n">
        <f aca="false">SUM(GC99:GD99)</f>
        <v>0</v>
      </c>
      <c r="GG99" s="208"/>
      <c r="GH99" s="209"/>
      <c r="GI99" s="210"/>
      <c r="GK99" s="0"/>
    </row>
    <row r="100" customFormat="false" ht="12.75" hidden="false" customHeight="false" outlineLevel="0" collapsed="false">
      <c r="A100" s="176" t="n">
        <v>39539</v>
      </c>
      <c r="B100" s="177" t="n">
        <f aca="false">p1!F109</f>
        <v>0</v>
      </c>
      <c r="C100" s="178" t="n">
        <f aca="false">+p1!C109</f>
        <v>0</v>
      </c>
      <c r="D100" s="179" t="n">
        <f aca="false">+p1!G109</f>
        <v>0</v>
      </c>
      <c r="E100" s="177" t="n">
        <f aca="false">p1!L109+DX100</f>
        <v>0</v>
      </c>
      <c r="F100" s="178" t="n">
        <f aca="false">p1!E109+CN100</f>
        <v>0</v>
      </c>
      <c r="G100" s="178" t="n">
        <f aca="false">p1!I109+p1!K109+CY100</f>
        <v>0</v>
      </c>
      <c r="H100" s="178" t="n">
        <f aca="false">p1!D109+DN100</f>
        <v>0</v>
      </c>
      <c r="I100" s="178" t="n">
        <f aca="false">p1!J109+p1!AH109+DD100</f>
        <v>0</v>
      </c>
      <c r="J100" s="178" t="n">
        <f aca="false">p1!N109+DG100</f>
        <v>0</v>
      </c>
      <c r="K100" s="178" t="n">
        <f aca="false">p1!M109+p1!H109+DS100</f>
        <v>0</v>
      </c>
      <c r="L100" s="180" t="n">
        <f aca="false">SUM(E100:K100)</f>
        <v>0</v>
      </c>
      <c r="M100" s="32"/>
      <c r="N100" s="177" t="n">
        <f aca="false">p1!P109+EJ100</f>
        <v>0</v>
      </c>
      <c r="O100" s="178" t="n">
        <f aca="false">p1!O109+EE100</f>
        <v>0</v>
      </c>
      <c r="P100" s="178" t="n">
        <f aca="false">p1!Q109+EO100</f>
        <v>0</v>
      </c>
      <c r="Q100" s="178"/>
      <c r="R100" s="178"/>
      <c r="S100" s="178" t="n">
        <f aca="false">p1!Z109+EU100</f>
        <v>0</v>
      </c>
      <c r="T100" s="178" t="n">
        <f aca="false">p1!AC109+FA100</f>
        <v>0</v>
      </c>
      <c r="U100" s="178"/>
      <c r="V100" s="178" t="n">
        <f aca="false">p1!X109+FF100</f>
        <v>0</v>
      </c>
      <c r="W100" s="178"/>
      <c r="X100" s="178"/>
      <c r="Y100" s="178"/>
      <c r="Z100" s="178"/>
      <c r="AA100" s="178"/>
      <c r="AB100" s="178"/>
      <c r="AC100" s="178"/>
      <c r="AD100" s="179"/>
      <c r="AE100" s="210" t="n">
        <f aca="false">SUM(N100:AD100)</f>
        <v>0</v>
      </c>
      <c r="AF100" s="32"/>
      <c r="AG100" s="180"/>
      <c r="AH100" s="18"/>
      <c r="AI100" s="180" t="n">
        <f aca="false">p1!AB109+BQ100</f>
        <v>0</v>
      </c>
      <c r="AJ100" s="32"/>
      <c r="AK100" s="182" t="n">
        <v>38808</v>
      </c>
      <c r="AL100" s="143"/>
      <c r="AM100" s="167" t="n">
        <f aca="false">+B100+C100+D100</f>
        <v>0</v>
      </c>
      <c r="AN100" s="211" t="n">
        <f aca="false">SUM(AM95:AM106)</f>
        <v>0</v>
      </c>
      <c r="AO100" s="167" t="n">
        <f aca="false">E100+F100+O100</f>
        <v>0</v>
      </c>
      <c r="AP100" s="211" t="n">
        <f aca="false">SUM(AO95:AO106)</f>
        <v>0</v>
      </c>
      <c r="AQ100" s="184" t="n">
        <f aca="false">+G100+H100+N100</f>
        <v>0</v>
      </c>
      <c r="AR100" s="211" t="n">
        <f aca="false">SUM(AQ95:AQ106)</f>
        <v>-81.04</v>
      </c>
      <c r="AS100" s="185" t="n">
        <f aca="false">+I100+J100</f>
        <v>0</v>
      </c>
      <c r="AT100" s="211" t="n">
        <f aca="false">SUM(AS95:AS106)</f>
        <v>81.04</v>
      </c>
      <c r="AU100" s="167" t="n">
        <f aca="false">K100+P100</f>
        <v>0</v>
      </c>
      <c r="AV100" s="211" t="n">
        <f aca="false">SUM(AU95:AU106)</f>
        <v>0</v>
      </c>
      <c r="AW100" s="167" t="n">
        <f aca="false">AO100+AQ100+AS100+AU100</f>
        <v>0</v>
      </c>
      <c r="AX100" s="211" t="n">
        <f aca="false">SUM(AW95:AW106)</f>
        <v>0</v>
      </c>
      <c r="AY100" s="0"/>
      <c r="AZ100" s="149"/>
      <c r="BA100" s="169" t="n">
        <f aca="false">Q100+R100+S100</f>
        <v>0</v>
      </c>
      <c r="BB100" s="225" t="n">
        <f aca="false">SUM(BA95:BA106)</f>
        <v>0</v>
      </c>
      <c r="BC100" s="169" t="n">
        <f aca="false">T100+U100</f>
        <v>0</v>
      </c>
      <c r="BD100" s="229" t="n">
        <f aca="false">SUM(BC95:BC106)</f>
        <v>0</v>
      </c>
      <c r="BE100" s="228" t="n">
        <f aca="false">SUM(V100:Y100)</f>
        <v>0</v>
      </c>
      <c r="BF100" s="187" t="n">
        <f aca="false">SUM(BE95:BE106)</f>
        <v>0</v>
      </c>
      <c r="BG100" s="169" t="n">
        <f aca="false">SUM(AB100:AD100)</f>
        <v>0</v>
      </c>
      <c r="BH100" s="188" t="n">
        <f aca="false">SUM(BG95:BG106)</f>
        <v>0</v>
      </c>
      <c r="BI100" s="154"/>
      <c r="BJ100" s="56"/>
      <c r="BK100" s="171" t="n">
        <f aca="false">+AE100+L100</f>
        <v>0</v>
      </c>
      <c r="BL100" s="215" t="n">
        <f aca="false">SUM(BK95:BK106)</f>
        <v>0</v>
      </c>
      <c r="BM100" s="32"/>
      <c r="BN100" s="32"/>
      <c r="BO100" s="32"/>
      <c r="BP100" s="172" t="n">
        <f aca="false">$A100</f>
        <v>39539</v>
      </c>
      <c r="BQ100" s="173"/>
      <c r="BR100" s="173"/>
      <c r="BS100" s="173"/>
      <c r="BT100" s="173"/>
      <c r="BU100" s="173"/>
      <c r="BV100" s="173"/>
      <c r="BW100" s="173"/>
      <c r="BY100" s="81" t="n">
        <f aca="false">m1!BK102</f>
        <v>0.569308655246697</v>
      </c>
      <c r="BZ100" s="174" t="n">
        <f aca="false">CN100+CY100+EU100+FF100+FA100+DD100+DN100+DS100+FP100+FU100+EE100+EJ100+EO100</f>
        <v>0</v>
      </c>
      <c r="CA100" s="175"/>
      <c r="CB100" s="175" t="n">
        <f aca="false">IF(CB$2&lt;=$A100,IF(CB$3&gt;=$A100,(CB$4),0),0)*($A101-$A100)/10000*$BY100</f>
        <v>0</v>
      </c>
      <c r="CC100" s="91"/>
      <c r="CD100" s="91" t="n">
        <f aca="false">$A100</f>
        <v>39539</v>
      </c>
      <c r="CE100" s="175" t="n">
        <f aca="false">IF(CE$2&lt;=$A100,IF(CE$3&gt;=$A100,(CE$4),0),0)*($A101-$A100)/10000*$BY100</f>
        <v>0</v>
      </c>
      <c r="CF100" s="175" t="n">
        <f aca="false">IF(CF$2&lt;=$A100,IF(CF$3&gt;=$A100,(CF$4),0),0)*($A101-$A100)/10000*$BY100</f>
        <v>0</v>
      </c>
      <c r="CG100" s="175" t="n">
        <f aca="false">IF(CG$2&lt;=$A100,IF(CG$3&gt;=$A100,(CG$4),0),0)*($A101-$A100)/10000*$BY100</f>
        <v>0</v>
      </c>
      <c r="CH100" s="175" t="n">
        <f aca="false">IF(CH$2&lt;=$A100,IF(CH$3&gt;=$A100,(CH$4),0),0)*($A101-$A100)/10000*$BY100</f>
        <v>0</v>
      </c>
      <c r="CI100" s="175" t="n">
        <f aca="false">IF(CI$2&lt;=$A100,IF(CI$3&gt;=$A100,(CI$4),0),0)*($A101-$A100)/10000*$BY100</f>
        <v>0</v>
      </c>
      <c r="CJ100" s="175" t="n">
        <f aca="false">IF(CJ$2&lt;=$A100,IF(CJ$3&gt;=$A100,(CJ$4),0),0)*($A101-$A100)/10000*$BY100</f>
        <v>0</v>
      </c>
      <c r="CK100" s="175" t="n">
        <f aca="false">IF(CK$2&lt;=$A100,IF(CK$3&gt;=$A100,(CK$4),0),0)*($A101-$A100)/10000*$BY100</f>
        <v>0</v>
      </c>
      <c r="CL100" s="175" t="n">
        <f aca="false">IF(CL$2&lt;=$A100,IF(CL$3&gt;=$A100,(CL$4),0),0)*($A101-$A100)/10000*$BY100</f>
        <v>0</v>
      </c>
      <c r="CM100" s="175" t="n">
        <f aca="false">IF(CM$2&lt;=$A100,IF(CM$3&gt;=$A100,(CM$4),0),0)*($A101-$A100)/10000*$BY100</f>
        <v>0</v>
      </c>
      <c r="CN100" s="175" t="n">
        <f aca="false">SUM(CE100:CM100)</f>
        <v>0</v>
      </c>
      <c r="CO100" s="0"/>
      <c r="CP100" s="91" t="n">
        <f aca="false">$A100</f>
        <v>39539</v>
      </c>
      <c r="CQ100" s="175" t="n">
        <f aca="false">IF(CQ$2&lt;=$A100,IF(CQ$3&gt;=$A100,(CQ$4),0),0)*($A101-$A100)/10000*$BY100</f>
        <v>0</v>
      </c>
      <c r="CR100" s="175" t="n">
        <f aca="false">IF(CR$2&lt;=$A100,IF(CR$3&gt;=$A100,(CR$4),0),0)*($A101-$A100)/10000*$BY100</f>
        <v>0</v>
      </c>
      <c r="CS100" s="175" t="n">
        <f aca="false">IF(CS$2&lt;=$A100,IF(CS$3&gt;=$A100,(CS$4),0),0)*($A101-$A100)/10000*$BY100</f>
        <v>0</v>
      </c>
      <c r="CT100" s="175" t="n">
        <f aca="false">IF(CT$2&lt;=$A100,IF(CT$3&gt;=$A100,(CT$4),0),0)*($A101-$A100)/10000*$BY100</f>
        <v>0</v>
      </c>
      <c r="CU100" s="175" t="n">
        <f aca="false">IF(CU$2&lt;=$A100,IF(CU$3&gt;=$A100,(CU$4),0),0)*($A101-$A100)/10000*$BY100</f>
        <v>0</v>
      </c>
      <c r="CV100" s="175" t="n">
        <f aca="false">IF(CV$2&lt;=$A100,IF(CV$3&gt;=$A100,(CV$4),0),0)*($A101-$A100)/10000*$BY100</f>
        <v>0</v>
      </c>
      <c r="CW100" s="175" t="n">
        <f aca="false">IF(CW$2&lt;=$A100,IF(CW$3&gt;=$A100,(CW$4),0),0)*($A101-$A100)/10000*$BY100</f>
        <v>0</v>
      </c>
      <c r="CX100" s="175" t="n">
        <f aca="false">IF(CX$2&lt;=$A100,IF(CX$3&gt;=$A100,(CX$4),0),0)*($A101-$A100)/10000*$BY100</f>
        <v>0</v>
      </c>
      <c r="CY100" s="175" t="n">
        <f aca="false">SUM(CQ100:CX100)</f>
        <v>0</v>
      </c>
      <c r="DA100" s="91" t="n">
        <f aca="false">$A100</f>
        <v>39539</v>
      </c>
      <c r="DB100" s="175" t="n">
        <f aca="false">IF(DB$2&lt;=$A100,IF(DB$3&gt;=$A100,(DB$4),0),0)*($A101-$A100)/10000*$BY100</f>
        <v>0</v>
      </c>
      <c r="DC100" s="175" t="n">
        <f aca="false">IF(DC$2&lt;=$A100,IF(DC$3&gt;=$A100,(DC$4),0),0)*($A101-$A100)/10000*$BY100</f>
        <v>0</v>
      </c>
      <c r="DD100" s="175" t="n">
        <f aca="false">SUM(DB100:DC100)</f>
        <v>0</v>
      </c>
      <c r="DE100" s="0"/>
      <c r="DF100" s="91" t="n">
        <f aca="false">$A100</f>
        <v>39539</v>
      </c>
      <c r="DG100" s="175" t="n">
        <f aca="false">IF(DG$2&lt;=$A100,IF(DG$3&gt;=$A100,(DG$4),0),0)*($A101-$A100)/10000*$BY100</f>
        <v>0</v>
      </c>
      <c r="DH100" s="175" t="n">
        <f aca="false">IF(DH$2&lt;=$A100,IF(DH$3&gt;=$A100,(DH$4),0),0)*($A101-$A100)/10000*$BY100</f>
        <v>0</v>
      </c>
      <c r="DI100" s="175" t="n">
        <f aca="false">SUM(DG100:DH100)</f>
        <v>0</v>
      </c>
      <c r="DK100" s="91" t="n">
        <f aca="false">$A100</f>
        <v>39539</v>
      </c>
      <c r="DL100" s="175" t="n">
        <f aca="false">IF(DL$2&lt;=$A100,IF(DL$3&gt;=$A100,(DL$4),0),0)*($A101-$A100)/10000*$BY100</f>
        <v>0</v>
      </c>
      <c r="DM100" s="175" t="n">
        <f aca="false">IF(DM$2&lt;=$A100,IF(DM$3&gt;=$A100,(DM$4),0),0)*($A101-$A100)/10000*$BY100</f>
        <v>0</v>
      </c>
      <c r="DN100" s="175" t="n">
        <f aca="false">SUM(DL100:DM100)</f>
        <v>0</v>
      </c>
      <c r="DO100" s="0"/>
      <c r="DP100" s="91" t="n">
        <f aca="false">$A100</f>
        <v>39539</v>
      </c>
      <c r="DQ100" s="175" t="n">
        <f aca="false">IF(DQ$2&lt;=$A100,IF(DQ$3&gt;=$A100,(DQ$4),0),0)*($A101-$A100)/10000*$BY100</f>
        <v>0</v>
      </c>
      <c r="DR100" s="175" t="n">
        <f aca="false">IF(DR$2&lt;=$A100,IF(DR$3&gt;=$A100,(DR$4),0),0)*($A101-$A100)/10000*$BY100</f>
        <v>0</v>
      </c>
      <c r="DS100" s="175" t="n">
        <f aca="false">SUM(DQ100:DR100)</f>
        <v>0</v>
      </c>
      <c r="DT100" s="175"/>
      <c r="DU100" s="91" t="n">
        <f aca="false">$A100</f>
        <v>39539</v>
      </c>
      <c r="DV100" s="175" t="n">
        <f aca="false">IF(DV$2&lt;=$A100,IF(DV$3&gt;=$A100,(DV$4),0),0)*($A101-$A100)/10000*$BY100</f>
        <v>0</v>
      </c>
      <c r="DW100" s="175" t="n">
        <f aca="false">IF(DW$2&lt;=$A100,IF(DW$3&gt;=$A100,(DW$4),0),0)*($A101-$A100)/10000*$BY100</f>
        <v>0</v>
      </c>
      <c r="DX100" s="175" t="n">
        <f aca="false">SUM(DV100:DW100)</f>
        <v>0</v>
      </c>
      <c r="DY100" s="175"/>
      <c r="DZ100" s="91" t="n">
        <f aca="false">$A100</f>
        <v>39539</v>
      </c>
      <c r="EA100" s="175" t="n">
        <f aca="false">IF(EA$2&lt;=$A100,IF(EA$3&gt;=$A100,(EA$4),0),0)*($A101-$A100)/10000*$BY100</f>
        <v>0</v>
      </c>
      <c r="EB100" s="175" t="n">
        <f aca="false">IF(EB$2&lt;=$A100,IF(EB$3&gt;=$A100,(EB$4),0),0)*($A101-$A100)/10000*$BY100</f>
        <v>0</v>
      </c>
      <c r="EC100" s="175" t="n">
        <f aca="false">IF(EC$2&lt;=$A100,IF(EC$3&gt;=$A100,(EC$4),0),0)*($A101-$A100)/10000*$BY100</f>
        <v>0</v>
      </c>
      <c r="ED100" s="175" t="n">
        <f aca="false">IF(ED$2&lt;=$A100,IF(ED$3&gt;=$A100,(ED$4),0),0)*($A101-$A100)/10000*$BY100</f>
        <v>0</v>
      </c>
      <c r="EE100" s="175" t="n">
        <f aca="false">SUM(EA100:ED100)</f>
        <v>0</v>
      </c>
      <c r="EF100" s="0"/>
      <c r="EG100" s="91" t="n">
        <f aca="false">$A100</f>
        <v>39539</v>
      </c>
      <c r="EH100" s="175" t="n">
        <f aca="false">IF(EH$2&lt;=$A100,IF(EH$3&gt;=$A100,(EH$4),0),0)*($A101-$A100)/10000*$BY100</f>
        <v>0</v>
      </c>
      <c r="EI100" s="175" t="n">
        <f aca="false">IF(EI$2&lt;=$A100,IF(EI$3&gt;=$A100,(EI$4),0),0)*($A101-$A100)/10000*$BY100</f>
        <v>0</v>
      </c>
      <c r="EJ100" s="175" t="n">
        <f aca="false">SUM(EH100:EI100)</f>
        <v>0</v>
      </c>
      <c r="EK100" s="0"/>
      <c r="EL100" s="91" t="n">
        <f aca="false">$A100</f>
        <v>39539</v>
      </c>
      <c r="EM100" s="175" t="n">
        <f aca="false">IF(EM$2&lt;=$A100,IF(EM$3&gt;=$A100,(EM$4),0),0)*($A101-$A100)/10000*$BY100</f>
        <v>0</v>
      </c>
      <c r="EN100" s="175" t="n">
        <f aca="false">IF(EN$2&lt;=$A100,IF(EN$3&gt;=$A100,(EN$4),0),0)*($A101-$A100)/10000*$BY100</f>
        <v>0</v>
      </c>
      <c r="EO100" s="175" t="n">
        <f aca="false">SUM(EM100:EN100)</f>
        <v>0</v>
      </c>
      <c r="EP100" s="175"/>
      <c r="EQ100" s="91" t="n">
        <f aca="false">$A100</f>
        <v>39539</v>
      </c>
      <c r="ER100" s="175" t="n">
        <f aca="false">IF(ER$2&lt;=$A100,IF(ER$3&gt;=$A100,(ER$4),0),0)*($A101-$A100)/10000*$BY100</f>
        <v>0</v>
      </c>
      <c r="ES100" s="175" t="n">
        <f aca="false">IF(ES$2&lt;=$A100,IF(ES$3&gt;=$A100,(ES$4),0),0)*($A101-$A100)/10000*$BY100</f>
        <v>0</v>
      </c>
      <c r="ET100" s="175" t="n">
        <f aca="false">IF(ET$2&lt;=$A100,IF(ET$3&gt;=$A100,(ET$4),0),0)*($A101-$A100)/10000*$BY100</f>
        <v>0</v>
      </c>
      <c r="EU100" s="175" t="n">
        <f aca="false">SUM(ER100:ET100)</f>
        <v>0</v>
      </c>
      <c r="EV100" s="0"/>
      <c r="EW100" s="91" t="n">
        <f aca="false">$A100</f>
        <v>39539</v>
      </c>
      <c r="EX100" s="175" t="n">
        <f aca="false">IF(EX$2&lt;=$A100,IF(EX$3&gt;=$A100,(EX$4),0),0)*($A101-$A100)/10000*$BY100</f>
        <v>0</v>
      </c>
      <c r="EY100" s="175" t="n">
        <f aca="false">IF(EY$2&lt;=$A100,IF(EY$3&gt;=$A100,(EY$4),0),0)*($A101-$A100)/10000*$BY100</f>
        <v>0</v>
      </c>
      <c r="EZ100" s="175" t="n">
        <f aca="false">IF(EZ$2&lt;=$A100,IF(EZ$3&gt;=$A100,(EZ$4),0),0)*($A101-$A100)/10000*$BY100</f>
        <v>0</v>
      </c>
      <c r="FA100" s="175" t="n">
        <f aca="false">SUM(EX100:EZ100)</f>
        <v>0</v>
      </c>
      <c r="FB100" s="0"/>
      <c r="FC100" s="91" t="n">
        <f aca="false">$A100</f>
        <v>39539</v>
      </c>
      <c r="FD100" s="175" t="n">
        <f aca="false">IF(FD$2&lt;=$A100,IF(FD$3&gt;=$A100,(FD$4),0),0)*($A101-$A100)/10000*$BY100</f>
        <v>0</v>
      </c>
      <c r="FE100" s="175" t="n">
        <f aca="false">IF(FE$2&lt;=$A100,IF(FE$3&gt;=$A100,(FE$4),0),0)*($A101-$A100)/10000*$BY100</f>
        <v>0</v>
      </c>
      <c r="FF100" s="175" t="n">
        <f aca="false">SUM(FD100:FE100)</f>
        <v>0</v>
      </c>
      <c r="FH100" s="91" t="n">
        <f aca="false">$A100</f>
        <v>39539</v>
      </c>
      <c r="FI100" s="175" t="n">
        <f aca="false">IF(FI$2&lt;=$A100,IF(FI$3&gt;=$A100,(FI$4),0),0)*($A101-$A100)/10000*$BY100</f>
        <v>0</v>
      </c>
      <c r="FJ100" s="175" t="n">
        <f aca="false">IF(FJ$2&lt;=$A100,IF(FJ$3&gt;=$A100,(FJ$4),0),0)*($A101-$A100)/10000*$BY100</f>
        <v>0</v>
      </c>
      <c r="FK100" s="175" t="n">
        <f aca="false">SUM(FI100:FJ100)</f>
        <v>0</v>
      </c>
      <c r="FL100" s="0"/>
      <c r="FM100" s="91" t="n">
        <f aca="false">$A100</f>
        <v>39539</v>
      </c>
      <c r="FN100" s="175" t="n">
        <f aca="false">IF(FN$2&lt;=$A100,IF(FN$3&gt;=$A100,(FN$4),0),0)*($A101-$A100)/10000*$BY100</f>
        <v>0</v>
      </c>
      <c r="FO100" s="175" t="n">
        <f aca="false">IF(FO$2&lt;=$A100,IF(FO$3&gt;=$A100,(FO$4),0),0)*($A101-$A100)/10000*$BY100</f>
        <v>0</v>
      </c>
      <c r="FP100" s="175" t="n">
        <f aca="false">SUM(FN100:FO100)</f>
        <v>0</v>
      </c>
      <c r="FQ100" s="0"/>
      <c r="FR100" s="91" t="n">
        <f aca="false">$A100</f>
        <v>39539</v>
      </c>
      <c r="FS100" s="175" t="n">
        <f aca="false">IF(FS$2&lt;=$A100,IF(FS$3&gt;=$A100,(FS$4),0),0)*($A101-$A100)/10000*$BY100</f>
        <v>0</v>
      </c>
      <c r="FT100" s="175" t="n">
        <f aca="false">IF(FT$2&lt;=$A100,IF(FT$3&gt;=$A100,(FT$4),0),0)*($A101-$A100)/10000*$BY100</f>
        <v>0</v>
      </c>
      <c r="FU100" s="175" t="n">
        <f aca="false">SUM(FS100:FT100)</f>
        <v>0</v>
      </c>
      <c r="FV100" s="0"/>
      <c r="FW100" s="91" t="n">
        <f aca="false">$A100</f>
        <v>39539</v>
      </c>
      <c r="FX100" s="175" t="n">
        <f aca="false">IF(FX$2&lt;=$A100,IF(FX$3&gt;=$A100,(FX$4),0),0)*($A101-$A100)/10000*$BY100</f>
        <v>0</v>
      </c>
      <c r="FY100" s="175" t="n">
        <f aca="false">IF(FY$2&lt;=$A100,IF(FY$3&gt;=$A100,(FY$4),0),0)*($A101-$A100)/10000*$BY100</f>
        <v>0</v>
      </c>
      <c r="FZ100" s="175" t="n">
        <f aca="false">SUM(FX100:FY100)</f>
        <v>0</v>
      </c>
      <c r="GB100" s="91" t="n">
        <f aca="false">$A100</f>
        <v>39539</v>
      </c>
      <c r="GC100" s="175" t="n">
        <f aca="false">IF(GC$2&lt;=$A100,IF(GC$3&gt;=$A100,(GC$4),0),0)*($A101-$A100)/10000*$BY100</f>
        <v>0</v>
      </c>
      <c r="GD100" s="175" t="n">
        <f aca="false">IF(GD$2&lt;=$A100,IF(GD$3&gt;=$A100,(GD$4),0),0)*($A101-$A100)/10000*$BY100</f>
        <v>0</v>
      </c>
      <c r="GE100" s="175" t="n">
        <f aca="false">SUM(GC100:GD100)</f>
        <v>0</v>
      </c>
      <c r="GG100" s="208"/>
      <c r="GH100" s="209"/>
      <c r="GI100" s="210"/>
      <c r="GK100" s="0"/>
    </row>
    <row r="101" customFormat="false" ht="12.75" hidden="false" customHeight="false" outlineLevel="0" collapsed="false">
      <c r="A101" s="176" t="n">
        <v>39569</v>
      </c>
      <c r="B101" s="177" t="n">
        <f aca="false">p1!F110</f>
        <v>0</v>
      </c>
      <c r="C101" s="178" t="n">
        <f aca="false">+p1!C110</f>
        <v>0</v>
      </c>
      <c r="D101" s="179" t="n">
        <f aca="false">+p1!G110</f>
        <v>0</v>
      </c>
      <c r="E101" s="177" t="n">
        <f aca="false">p1!L110+DX101</f>
        <v>0</v>
      </c>
      <c r="F101" s="178" t="n">
        <f aca="false">p1!E110+CN101</f>
        <v>0</v>
      </c>
      <c r="G101" s="178" t="n">
        <f aca="false">p1!I110+p1!K110+CY101</f>
        <v>0</v>
      </c>
      <c r="H101" s="178" t="n">
        <f aca="false">p1!D110+DN101</f>
        <v>0</v>
      </c>
      <c r="I101" s="178" t="n">
        <f aca="false">p1!J110+p1!AH110+DD101</f>
        <v>0</v>
      </c>
      <c r="J101" s="178" t="n">
        <f aca="false">p1!N110+DG101</f>
        <v>0</v>
      </c>
      <c r="K101" s="178" t="n">
        <f aca="false">p1!M110+p1!H110+DS101</f>
        <v>0</v>
      </c>
      <c r="L101" s="180" t="n">
        <f aca="false">SUM(E101:K101)</f>
        <v>0</v>
      </c>
      <c r="M101" s="32"/>
      <c r="N101" s="177" t="n">
        <f aca="false">p1!P110+EJ101</f>
        <v>0</v>
      </c>
      <c r="O101" s="178" t="n">
        <f aca="false">p1!O110+EE101</f>
        <v>0</v>
      </c>
      <c r="P101" s="178" t="n">
        <f aca="false">p1!Q110+EO101</f>
        <v>0</v>
      </c>
      <c r="Q101" s="178"/>
      <c r="R101" s="178"/>
      <c r="S101" s="178" t="n">
        <f aca="false">p1!Z110+EU101</f>
        <v>0</v>
      </c>
      <c r="T101" s="178" t="n">
        <f aca="false">p1!AC110+FA101</f>
        <v>0</v>
      </c>
      <c r="U101" s="178"/>
      <c r="V101" s="178" t="n">
        <f aca="false">p1!X110+FF101</f>
        <v>0</v>
      </c>
      <c r="W101" s="178"/>
      <c r="X101" s="178"/>
      <c r="Y101" s="178"/>
      <c r="Z101" s="178"/>
      <c r="AA101" s="178"/>
      <c r="AB101" s="178"/>
      <c r="AC101" s="178"/>
      <c r="AD101" s="179"/>
      <c r="AE101" s="210" t="n">
        <f aca="false">SUM(N101:AD101)</f>
        <v>0</v>
      </c>
      <c r="AF101" s="32"/>
      <c r="AG101" s="180"/>
      <c r="AH101" s="18"/>
      <c r="AI101" s="180" t="n">
        <f aca="false">p1!AB110+BQ101</f>
        <v>0</v>
      </c>
      <c r="AJ101" s="32"/>
      <c r="AK101" s="182" t="n">
        <v>38838</v>
      </c>
      <c r="AL101" s="143"/>
      <c r="AM101" s="167" t="n">
        <f aca="false">+B101+C101+D101</f>
        <v>0</v>
      </c>
      <c r="AN101" s="148"/>
      <c r="AO101" s="167" t="n">
        <f aca="false">E101+F101+O101</f>
        <v>0</v>
      </c>
      <c r="AP101" s="148"/>
      <c r="AQ101" s="184" t="n">
        <f aca="false">+G101+H101+N101</f>
        <v>0</v>
      </c>
      <c r="AR101" s="148"/>
      <c r="AS101" s="185" t="n">
        <f aca="false">+I101+J101</f>
        <v>0</v>
      </c>
      <c r="AT101" s="148"/>
      <c r="AU101" s="167" t="n">
        <f aca="false">K101+P101</f>
        <v>0</v>
      </c>
      <c r="AV101" s="148"/>
      <c r="AW101" s="167" t="n">
        <f aca="false">AO101+AQ101+AS101+AU101</f>
        <v>0</v>
      </c>
      <c r="AX101" s="148"/>
      <c r="AY101" s="0"/>
      <c r="AZ101" s="149"/>
      <c r="BA101" s="169" t="n">
        <f aca="false">Q101+R101+S101</f>
        <v>0</v>
      </c>
      <c r="BB101" s="151"/>
      <c r="BC101" s="169" t="n">
        <f aca="false">T101+U101</f>
        <v>0</v>
      </c>
      <c r="BD101" s="152"/>
      <c r="BE101" s="228" t="n">
        <f aca="false">SUM(V101:Y101)</f>
        <v>0</v>
      </c>
      <c r="BF101" s="151"/>
      <c r="BG101" s="169" t="n">
        <f aca="false">SUM(AB101:AD101)</f>
        <v>0</v>
      </c>
      <c r="BH101" s="170"/>
      <c r="BI101" s="154"/>
      <c r="BJ101" s="56"/>
      <c r="BK101" s="171" t="n">
        <f aca="false">+AE101+L101</f>
        <v>0</v>
      </c>
      <c r="BL101" s="207"/>
      <c r="BM101" s="32"/>
      <c r="BN101" s="32"/>
      <c r="BO101" s="32"/>
      <c r="BP101" s="172" t="n">
        <f aca="false">$A101</f>
        <v>39569</v>
      </c>
      <c r="BQ101" s="173"/>
      <c r="BR101" s="173"/>
      <c r="BS101" s="173"/>
      <c r="BT101" s="173"/>
      <c r="BU101" s="173"/>
      <c r="BV101" s="173"/>
      <c r="BW101" s="173"/>
      <c r="BY101" s="81" t="n">
        <f aca="false">m1!BK103</f>
        <v>0.566004130794298</v>
      </c>
      <c r="BZ101" s="174" t="n">
        <f aca="false">CN101+CY101+EU101+FF101+FA101+DD101+DN101+DS101+FP101+FU101+EE101+EJ101+EO101</f>
        <v>0</v>
      </c>
      <c r="CA101" s="175"/>
      <c r="CB101" s="175" t="n">
        <f aca="false">IF(CB$2&lt;=$A101,IF(CB$3&gt;=$A101,(CB$4),0),0)*($A102-$A101)/10000*$BY101</f>
        <v>0</v>
      </c>
      <c r="CC101" s="91"/>
      <c r="CD101" s="91" t="n">
        <f aca="false">$A101</f>
        <v>39569</v>
      </c>
      <c r="CE101" s="175" t="n">
        <f aca="false">IF(CE$2&lt;=$A101,IF(CE$3&gt;=$A101,(CE$4),0),0)*($A102-$A101)/10000*$BY101</f>
        <v>0</v>
      </c>
      <c r="CF101" s="175" t="n">
        <f aca="false">IF(CF$2&lt;=$A101,IF(CF$3&gt;=$A101,(CF$4),0),0)*($A102-$A101)/10000*$BY101</f>
        <v>0</v>
      </c>
      <c r="CG101" s="175" t="n">
        <f aca="false">IF(CG$2&lt;=$A101,IF(CG$3&gt;=$A101,(CG$4),0),0)*($A102-$A101)/10000*$BY101</f>
        <v>0</v>
      </c>
      <c r="CH101" s="175" t="n">
        <f aca="false">IF(CH$2&lt;=$A101,IF(CH$3&gt;=$A101,(CH$4),0),0)*($A102-$A101)/10000*$BY101</f>
        <v>0</v>
      </c>
      <c r="CI101" s="175" t="n">
        <f aca="false">IF(CI$2&lt;=$A101,IF(CI$3&gt;=$A101,(CI$4),0),0)*($A102-$A101)/10000*$BY101</f>
        <v>0</v>
      </c>
      <c r="CJ101" s="175" t="n">
        <f aca="false">IF(CJ$2&lt;=$A101,IF(CJ$3&gt;=$A101,(CJ$4),0),0)*($A102-$A101)/10000*$BY101</f>
        <v>0</v>
      </c>
      <c r="CK101" s="175" t="n">
        <f aca="false">IF(CK$2&lt;=$A101,IF(CK$3&gt;=$A101,(CK$4),0),0)*($A102-$A101)/10000*$BY101</f>
        <v>0</v>
      </c>
      <c r="CL101" s="175" t="n">
        <f aca="false">IF(CL$2&lt;=$A101,IF(CL$3&gt;=$A101,(CL$4),0),0)*($A102-$A101)/10000*$BY101</f>
        <v>0</v>
      </c>
      <c r="CM101" s="175" t="n">
        <f aca="false">IF(CM$2&lt;=$A101,IF(CM$3&gt;=$A101,(CM$4),0),0)*($A102-$A101)/10000*$BY101</f>
        <v>0</v>
      </c>
      <c r="CN101" s="175" t="n">
        <f aca="false">SUM(CE101:CM101)</f>
        <v>0</v>
      </c>
      <c r="CO101" s="0"/>
      <c r="CP101" s="91" t="n">
        <f aca="false">$A101</f>
        <v>39569</v>
      </c>
      <c r="CQ101" s="175" t="n">
        <f aca="false">IF(CQ$2&lt;=$A101,IF(CQ$3&gt;=$A101,(CQ$4),0),0)*($A102-$A101)/10000*$BY101</f>
        <v>0</v>
      </c>
      <c r="CR101" s="175" t="n">
        <f aca="false">IF(CR$2&lt;=$A101,IF(CR$3&gt;=$A101,(CR$4),0),0)*($A102-$A101)/10000*$BY101</f>
        <v>0</v>
      </c>
      <c r="CS101" s="175" t="n">
        <f aca="false">IF(CS$2&lt;=$A101,IF(CS$3&gt;=$A101,(CS$4),0),0)*($A102-$A101)/10000*$BY101</f>
        <v>0</v>
      </c>
      <c r="CT101" s="175" t="n">
        <f aca="false">IF(CT$2&lt;=$A101,IF(CT$3&gt;=$A101,(CT$4),0),0)*($A102-$A101)/10000*$BY101</f>
        <v>0</v>
      </c>
      <c r="CU101" s="175" t="n">
        <f aca="false">IF(CU$2&lt;=$A101,IF(CU$3&gt;=$A101,(CU$4),0),0)*($A102-$A101)/10000*$BY101</f>
        <v>0</v>
      </c>
      <c r="CV101" s="175" t="n">
        <f aca="false">IF(CV$2&lt;=$A101,IF(CV$3&gt;=$A101,(CV$4),0),0)*($A102-$A101)/10000*$BY101</f>
        <v>0</v>
      </c>
      <c r="CW101" s="175" t="n">
        <f aca="false">IF(CW$2&lt;=$A101,IF(CW$3&gt;=$A101,(CW$4),0),0)*($A102-$A101)/10000*$BY101</f>
        <v>0</v>
      </c>
      <c r="CX101" s="175" t="n">
        <f aca="false">IF(CX$2&lt;=$A101,IF(CX$3&gt;=$A101,(CX$4),0),0)*($A102-$A101)/10000*$BY101</f>
        <v>0</v>
      </c>
      <c r="CY101" s="175" t="n">
        <f aca="false">SUM(CQ101:CX101)</f>
        <v>0</v>
      </c>
      <c r="DA101" s="91" t="n">
        <f aca="false">$A101</f>
        <v>39569</v>
      </c>
      <c r="DB101" s="175" t="n">
        <f aca="false">IF(DB$2&lt;=$A101,IF(DB$3&gt;=$A101,(DB$4),0),0)*($A102-$A101)/10000*$BY101</f>
        <v>0</v>
      </c>
      <c r="DC101" s="175" t="n">
        <f aca="false">IF(DC$2&lt;=$A101,IF(DC$3&gt;=$A101,(DC$4),0),0)*($A102-$A101)/10000*$BY101</f>
        <v>0</v>
      </c>
      <c r="DD101" s="175" t="n">
        <f aca="false">SUM(DB101:DC101)</f>
        <v>0</v>
      </c>
      <c r="DE101" s="0"/>
      <c r="DF101" s="91" t="n">
        <f aca="false">$A101</f>
        <v>39569</v>
      </c>
      <c r="DG101" s="175" t="n">
        <f aca="false">IF(DG$2&lt;=$A101,IF(DG$3&gt;=$A101,(DG$4),0),0)*($A102-$A101)/10000*$BY101</f>
        <v>0</v>
      </c>
      <c r="DH101" s="175" t="n">
        <f aca="false">IF(DH$2&lt;=$A101,IF(DH$3&gt;=$A101,(DH$4),0),0)*($A102-$A101)/10000*$BY101</f>
        <v>0</v>
      </c>
      <c r="DI101" s="175" t="n">
        <f aca="false">SUM(DG101:DH101)</f>
        <v>0</v>
      </c>
      <c r="DK101" s="91" t="n">
        <f aca="false">$A101</f>
        <v>39569</v>
      </c>
      <c r="DL101" s="175" t="n">
        <f aca="false">IF(DL$2&lt;=$A101,IF(DL$3&gt;=$A101,(DL$4),0),0)*($A102-$A101)/10000*$BY101</f>
        <v>0</v>
      </c>
      <c r="DM101" s="175" t="n">
        <f aca="false">IF(DM$2&lt;=$A101,IF(DM$3&gt;=$A101,(DM$4),0),0)*($A102-$A101)/10000*$BY101</f>
        <v>0</v>
      </c>
      <c r="DN101" s="175" t="n">
        <f aca="false">SUM(DL101:DM101)</f>
        <v>0</v>
      </c>
      <c r="DO101" s="0"/>
      <c r="DP101" s="91" t="n">
        <f aca="false">$A101</f>
        <v>39569</v>
      </c>
      <c r="DQ101" s="175" t="n">
        <f aca="false">IF(DQ$2&lt;=$A101,IF(DQ$3&gt;=$A101,(DQ$4),0),0)*($A102-$A101)/10000*$BY101</f>
        <v>0</v>
      </c>
      <c r="DR101" s="175" t="n">
        <f aca="false">IF(DR$2&lt;=$A101,IF(DR$3&gt;=$A101,(DR$4),0),0)*($A102-$A101)/10000*$BY101</f>
        <v>0</v>
      </c>
      <c r="DS101" s="175" t="n">
        <f aca="false">SUM(DQ101:DR101)</f>
        <v>0</v>
      </c>
      <c r="DT101" s="175"/>
      <c r="DU101" s="91" t="n">
        <f aca="false">$A101</f>
        <v>39569</v>
      </c>
      <c r="DV101" s="175" t="n">
        <f aca="false">IF(DV$2&lt;=$A101,IF(DV$3&gt;=$A101,(DV$4),0),0)*($A102-$A101)/10000*$BY101</f>
        <v>0</v>
      </c>
      <c r="DW101" s="175" t="n">
        <f aca="false">IF(DW$2&lt;=$A101,IF(DW$3&gt;=$A101,(DW$4),0),0)*($A102-$A101)/10000*$BY101</f>
        <v>0</v>
      </c>
      <c r="DX101" s="175" t="n">
        <f aca="false">SUM(DV101:DW101)</f>
        <v>0</v>
      </c>
      <c r="DY101" s="175"/>
      <c r="DZ101" s="91" t="n">
        <f aca="false">$A101</f>
        <v>39569</v>
      </c>
      <c r="EA101" s="175" t="n">
        <f aca="false">IF(EA$2&lt;=$A101,IF(EA$3&gt;=$A101,(EA$4),0),0)*($A102-$A101)/10000*$BY101</f>
        <v>0</v>
      </c>
      <c r="EB101" s="175" t="n">
        <f aca="false">IF(EB$2&lt;=$A101,IF(EB$3&gt;=$A101,(EB$4),0),0)*($A102-$A101)/10000*$BY101</f>
        <v>0</v>
      </c>
      <c r="EC101" s="175" t="n">
        <f aca="false">IF(EC$2&lt;=$A101,IF(EC$3&gt;=$A101,(EC$4),0),0)*($A102-$A101)/10000*$BY101</f>
        <v>0</v>
      </c>
      <c r="ED101" s="175" t="n">
        <f aca="false">IF(ED$2&lt;=$A101,IF(ED$3&gt;=$A101,(ED$4),0),0)*($A102-$A101)/10000*$BY101</f>
        <v>0</v>
      </c>
      <c r="EE101" s="175" t="n">
        <f aca="false">SUM(EA101:ED101)</f>
        <v>0</v>
      </c>
      <c r="EF101" s="0"/>
      <c r="EG101" s="91" t="n">
        <f aca="false">$A101</f>
        <v>39569</v>
      </c>
      <c r="EH101" s="175" t="n">
        <f aca="false">IF(EH$2&lt;=$A101,IF(EH$3&gt;=$A101,(EH$4),0),0)*($A102-$A101)/10000*$BY101</f>
        <v>0</v>
      </c>
      <c r="EI101" s="175" t="n">
        <f aca="false">IF(EI$2&lt;=$A101,IF(EI$3&gt;=$A101,(EI$4),0),0)*($A102-$A101)/10000*$BY101</f>
        <v>0</v>
      </c>
      <c r="EJ101" s="175" t="n">
        <f aca="false">SUM(EH101:EI101)</f>
        <v>0</v>
      </c>
      <c r="EK101" s="0"/>
      <c r="EL101" s="91" t="n">
        <f aca="false">$A101</f>
        <v>39569</v>
      </c>
      <c r="EM101" s="175" t="n">
        <f aca="false">IF(EM$2&lt;=$A101,IF(EM$3&gt;=$A101,(EM$4),0),0)*($A102-$A101)/10000*$BY101</f>
        <v>0</v>
      </c>
      <c r="EN101" s="175" t="n">
        <f aca="false">IF(EN$2&lt;=$A101,IF(EN$3&gt;=$A101,(EN$4),0),0)*($A102-$A101)/10000*$BY101</f>
        <v>0</v>
      </c>
      <c r="EO101" s="175" t="n">
        <f aca="false">SUM(EM101:EN101)</f>
        <v>0</v>
      </c>
      <c r="EP101" s="175"/>
      <c r="EQ101" s="91" t="n">
        <f aca="false">$A101</f>
        <v>39569</v>
      </c>
      <c r="ER101" s="175" t="n">
        <f aca="false">IF(ER$2&lt;=$A101,IF(ER$3&gt;=$A101,(ER$4),0),0)*($A102-$A101)/10000*$BY101</f>
        <v>0</v>
      </c>
      <c r="ES101" s="175" t="n">
        <f aca="false">IF(ES$2&lt;=$A101,IF(ES$3&gt;=$A101,(ES$4),0),0)*($A102-$A101)/10000*$BY101</f>
        <v>0</v>
      </c>
      <c r="ET101" s="175" t="n">
        <f aca="false">IF(ET$2&lt;=$A101,IF(ET$3&gt;=$A101,(ET$4),0),0)*($A102-$A101)/10000*$BY101</f>
        <v>0</v>
      </c>
      <c r="EU101" s="175" t="n">
        <f aca="false">SUM(ER101:ET101)</f>
        <v>0</v>
      </c>
      <c r="EV101" s="0"/>
      <c r="EW101" s="91" t="n">
        <f aca="false">$A101</f>
        <v>39569</v>
      </c>
      <c r="EX101" s="175" t="n">
        <f aca="false">IF(EX$2&lt;=$A101,IF(EX$3&gt;=$A101,(EX$4),0),0)*($A102-$A101)/10000*$BY101</f>
        <v>0</v>
      </c>
      <c r="EY101" s="175" t="n">
        <f aca="false">IF(EY$2&lt;=$A101,IF(EY$3&gt;=$A101,(EY$4),0),0)*($A102-$A101)/10000*$BY101</f>
        <v>0</v>
      </c>
      <c r="EZ101" s="175" t="n">
        <f aca="false">IF(EZ$2&lt;=$A101,IF(EZ$3&gt;=$A101,(EZ$4),0),0)*($A102-$A101)/10000*$BY101</f>
        <v>0</v>
      </c>
      <c r="FA101" s="175" t="n">
        <f aca="false">SUM(EX101:EZ101)</f>
        <v>0</v>
      </c>
      <c r="FB101" s="0"/>
      <c r="FC101" s="91" t="n">
        <f aca="false">$A101</f>
        <v>39569</v>
      </c>
      <c r="FD101" s="175" t="n">
        <f aca="false">IF(FD$2&lt;=$A101,IF(FD$3&gt;=$A101,(FD$4),0),0)*($A102-$A101)/10000*$BY101</f>
        <v>0</v>
      </c>
      <c r="FE101" s="175" t="n">
        <f aca="false">IF(FE$2&lt;=$A101,IF(FE$3&gt;=$A101,(FE$4),0),0)*($A102-$A101)/10000*$BY101</f>
        <v>0</v>
      </c>
      <c r="FF101" s="175" t="n">
        <f aca="false">SUM(FD101:FE101)</f>
        <v>0</v>
      </c>
      <c r="FH101" s="91" t="n">
        <f aca="false">$A101</f>
        <v>39569</v>
      </c>
      <c r="FI101" s="175" t="n">
        <f aca="false">IF(FI$2&lt;=$A101,IF(FI$3&gt;=$A101,(FI$4),0),0)*($A102-$A101)/10000*$BY101</f>
        <v>0</v>
      </c>
      <c r="FJ101" s="175" t="n">
        <f aca="false">IF(FJ$2&lt;=$A101,IF(FJ$3&gt;=$A101,(FJ$4),0),0)*($A102-$A101)/10000*$BY101</f>
        <v>0</v>
      </c>
      <c r="FK101" s="175" t="n">
        <f aca="false">SUM(FI101:FJ101)</f>
        <v>0</v>
      </c>
      <c r="FL101" s="0"/>
      <c r="FM101" s="91" t="n">
        <f aca="false">$A101</f>
        <v>39569</v>
      </c>
      <c r="FN101" s="175" t="n">
        <f aca="false">IF(FN$2&lt;=$A101,IF(FN$3&gt;=$A101,(FN$4),0),0)*($A102-$A101)/10000*$BY101</f>
        <v>0</v>
      </c>
      <c r="FO101" s="175" t="n">
        <f aca="false">IF(FO$2&lt;=$A101,IF(FO$3&gt;=$A101,(FO$4),0),0)*($A102-$A101)/10000*$BY101</f>
        <v>0</v>
      </c>
      <c r="FP101" s="175" t="n">
        <f aca="false">SUM(FN101:FO101)</f>
        <v>0</v>
      </c>
      <c r="FQ101" s="0"/>
      <c r="FR101" s="91" t="n">
        <f aca="false">$A101</f>
        <v>39569</v>
      </c>
      <c r="FS101" s="175" t="n">
        <f aca="false">IF(FS$2&lt;=$A101,IF(FS$3&gt;=$A101,(FS$4),0),0)*($A102-$A101)/10000*$BY101</f>
        <v>0</v>
      </c>
      <c r="FT101" s="175" t="n">
        <f aca="false">IF(FT$2&lt;=$A101,IF(FT$3&gt;=$A101,(FT$4),0),0)*($A102-$A101)/10000*$BY101</f>
        <v>0</v>
      </c>
      <c r="FU101" s="175" t="n">
        <f aca="false">SUM(FS101:FT101)</f>
        <v>0</v>
      </c>
      <c r="FV101" s="0"/>
      <c r="FW101" s="91" t="n">
        <f aca="false">$A101</f>
        <v>39569</v>
      </c>
      <c r="FX101" s="175" t="n">
        <f aca="false">IF(FX$2&lt;=$A101,IF(FX$3&gt;=$A101,(FX$4),0),0)*($A102-$A101)/10000*$BY101</f>
        <v>0</v>
      </c>
      <c r="FY101" s="175" t="n">
        <f aca="false">IF(FY$2&lt;=$A101,IF(FY$3&gt;=$A101,(FY$4),0),0)*($A102-$A101)/10000*$BY101</f>
        <v>0</v>
      </c>
      <c r="FZ101" s="175" t="n">
        <f aca="false">SUM(FX101:FY101)</f>
        <v>0</v>
      </c>
      <c r="GB101" s="91" t="n">
        <f aca="false">$A101</f>
        <v>39569</v>
      </c>
      <c r="GC101" s="175" t="n">
        <f aca="false">IF(GC$2&lt;=$A101,IF(GC$3&gt;=$A101,(GC$4),0),0)*($A102-$A101)/10000*$BY101</f>
        <v>0</v>
      </c>
      <c r="GD101" s="175" t="n">
        <f aca="false">IF(GD$2&lt;=$A101,IF(GD$3&gt;=$A101,(GD$4),0),0)*($A102-$A101)/10000*$BY101</f>
        <v>0</v>
      </c>
      <c r="GE101" s="175" t="n">
        <f aca="false">SUM(GC101:GD101)</f>
        <v>0</v>
      </c>
      <c r="GG101" s="208"/>
      <c r="GH101" s="209"/>
      <c r="GI101" s="210"/>
      <c r="GK101" s="0"/>
    </row>
    <row r="102" customFormat="false" ht="12.75" hidden="false" customHeight="false" outlineLevel="0" collapsed="false">
      <c r="A102" s="176" t="n">
        <v>39600</v>
      </c>
      <c r="B102" s="177" t="n">
        <f aca="false">p1!F111</f>
        <v>0</v>
      </c>
      <c r="C102" s="178" t="n">
        <f aca="false">+p1!C111</f>
        <v>0</v>
      </c>
      <c r="D102" s="179" t="n">
        <f aca="false">+p1!G111</f>
        <v>0</v>
      </c>
      <c r="E102" s="177" t="n">
        <f aca="false">p1!L111+DX102</f>
        <v>0</v>
      </c>
      <c r="F102" s="178" t="n">
        <f aca="false">p1!E111+CN102</f>
        <v>0</v>
      </c>
      <c r="G102" s="178" t="n">
        <f aca="false">p1!I111+p1!K111+CY102</f>
        <v>0</v>
      </c>
      <c r="H102" s="178" t="n">
        <f aca="false">p1!D111+DN102</f>
        <v>0</v>
      </c>
      <c r="I102" s="178" t="n">
        <f aca="false">p1!J111+p1!AH111+DD102</f>
        <v>0</v>
      </c>
      <c r="J102" s="178" t="n">
        <f aca="false">p1!N111+DG102</f>
        <v>0</v>
      </c>
      <c r="K102" s="178" t="n">
        <f aca="false">p1!M111+p1!H111+DS102</f>
        <v>0</v>
      </c>
      <c r="L102" s="180" t="n">
        <f aca="false">SUM(E102:K102)</f>
        <v>0</v>
      </c>
      <c r="M102" s="32"/>
      <c r="N102" s="177" t="n">
        <f aca="false">p1!P111+EJ102</f>
        <v>0</v>
      </c>
      <c r="O102" s="178" t="n">
        <f aca="false">p1!O111+EE102</f>
        <v>0</v>
      </c>
      <c r="P102" s="178" t="n">
        <f aca="false">p1!Q111+EO102</f>
        <v>0</v>
      </c>
      <c r="Q102" s="178"/>
      <c r="R102" s="178"/>
      <c r="S102" s="178" t="n">
        <f aca="false">p1!Z111+EU102</f>
        <v>0</v>
      </c>
      <c r="T102" s="178" t="n">
        <f aca="false">p1!AC111+FA102</f>
        <v>0</v>
      </c>
      <c r="U102" s="178"/>
      <c r="V102" s="178" t="n">
        <f aca="false">p1!X111+FF102</f>
        <v>0</v>
      </c>
      <c r="W102" s="178"/>
      <c r="X102" s="178"/>
      <c r="Y102" s="178"/>
      <c r="Z102" s="178"/>
      <c r="AA102" s="178"/>
      <c r="AB102" s="178"/>
      <c r="AC102" s="178"/>
      <c r="AD102" s="179"/>
      <c r="AE102" s="210" t="n">
        <f aca="false">SUM(N102:AD102)</f>
        <v>0</v>
      </c>
      <c r="AF102" s="32"/>
      <c r="AG102" s="180"/>
      <c r="AH102" s="18"/>
      <c r="AI102" s="180" t="n">
        <f aca="false">p1!AB111+BQ102</f>
        <v>0</v>
      </c>
      <c r="AJ102" s="32"/>
      <c r="AK102" s="182" t="n">
        <v>38869</v>
      </c>
      <c r="AL102" s="143"/>
      <c r="AM102" s="167" t="n">
        <f aca="false">+B102+C102+D102</f>
        <v>0</v>
      </c>
      <c r="AN102" s="148"/>
      <c r="AO102" s="167" t="n">
        <f aca="false">E102+F102+O102</f>
        <v>0</v>
      </c>
      <c r="AP102" s="148"/>
      <c r="AQ102" s="184" t="n">
        <f aca="false">+G102+H102+N102</f>
        <v>0</v>
      </c>
      <c r="AR102" s="148"/>
      <c r="AS102" s="185" t="n">
        <f aca="false">+I102+J102</f>
        <v>0</v>
      </c>
      <c r="AT102" s="148"/>
      <c r="AU102" s="167" t="n">
        <f aca="false">K102+P102</f>
        <v>0</v>
      </c>
      <c r="AV102" s="148"/>
      <c r="AW102" s="167" t="n">
        <f aca="false">AO102+AQ102+AS102+AU102</f>
        <v>0</v>
      </c>
      <c r="AX102" s="148"/>
      <c r="AY102" s="0"/>
      <c r="AZ102" s="149"/>
      <c r="BA102" s="169" t="n">
        <f aca="false">Q102+R102+S102</f>
        <v>0</v>
      </c>
      <c r="BB102" s="151"/>
      <c r="BC102" s="169" t="n">
        <f aca="false">T102+U102</f>
        <v>0</v>
      </c>
      <c r="BD102" s="152"/>
      <c r="BE102" s="228" t="n">
        <f aca="false">SUM(V102:Y102)</f>
        <v>0</v>
      </c>
      <c r="BF102" s="151"/>
      <c r="BG102" s="169" t="n">
        <f aca="false">SUM(AB102:AD102)</f>
        <v>0</v>
      </c>
      <c r="BH102" s="170"/>
      <c r="BI102" s="154"/>
      <c r="BJ102" s="56"/>
      <c r="BK102" s="171" t="n">
        <f aca="false">+AE102+L102</f>
        <v>0</v>
      </c>
      <c r="BL102" s="207"/>
      <c r="BM102" s="32"/>
      <c r="BN102" s="32"/>
      <c r="BO102" s="32"/>
      <c r="BP102" s="172" t="n">
        <f aca="false">$A102</f>
        <v>39600</v>
      </c>
      <c r="BQ102" s="173"/>
      <c r="BR102" s="173"/>
      <c r="BS102" s="173"/>
      <c r="BT102" s="173"/>
      <c r="BU102" s="173"/>
      <c r="BV102" s="173"/>
      <c r="BW102" s="173"/>
      <c r="BY102" s="81" t="n">
        <f aca="false">m1!BK104</f>
        <v>0.562610940779797</v>
      </c>
      <c r="BZ102" s="174" t="n">
        <f aca="false">CN102+CY102+EU102+FF102+FA102+DD102+DN102+DS102+FP102+FU102+EE102+EJ102+EO102</f>
        <v>0</v>
      </c>
      <c r="CA102" s="175"/>
      <c r="CB102" s="175" t="n">
        <f aca="false">IF(CB$2&lt;=$A102,IF(CB$3&gt;=$A102,(CB$4),0),0)*($A103-$A102)/10000*$BY102</f>
        <v>0</v>
      </c>
      <c r="CC102" s="91"/>
      <c r="CD102" s="91" t="n">
        <f aca="false">$A102</f>
        <v>39600</v>
      </c>
      <c r="CE102" s="175" t="n">
        <f aca="false">IF(CE$2&lt;=$A102,IF(CE$3&gt;=$A102,(CE$4),0),0)*($A103-$A102)/10000*$BY102</f>
        <v>0</v>
      </c>
      <c r="CF102" s="175" t="n">
        <f aca="false">IF(CF$2&lt;=$A102,IF(CF$3&gt;=$A102,(CF$4),0),0)*($A103-$A102)/10000*$BY102</f>
        <v>0</v>
      </c>
      <c r="CG102" s="175" t="n">
        <f aca="false">IF(CG$2&lt;=$A102,IF(CG$3&gt;=$A102,(CG$4),0),0)*($A103-$A102)/10000*$BY102</f>
        <v>0</v>
      </c>
      <c r="CH102" s="175" t="n">
        <f aca="false">IF(CH$2&lt;=$A102,IF(CH$3&gt;=$A102,(CH$4),0),0)*($A103-$A102)/10000*$BY102</f>
        <v>0</v>
      </c>
      <c r="CI102" s="175" t="n">
        <f aca="false">IF(CI$2&lt;=$A102,IF(CI$3&gt;=$A102,(CI$4),0),0)*($A103-$A102)/10000*$BY102</f>
        <v>0</v>
      </c>
      <c r="CJ102" s="175" t="n">
        <f aca="false">IF(CJ$2&lt;=$A102,IF(CJ$3&gt;=$A102,(CJ$4),0),0)*($A103-$A102)/10000*$BY102</f>
        <v>0</v>
      </c>
      <c r="CK102" s="175" t="n">
        <f aca="false">IF(CK$2&lt;=$A102,IF(CK$3&gt;=$A102,(CK$4),0),0)*($A103-$A102)/10000*$BY102</f>
        <v>0</v>
      </c>
      <c r="CL102" s="175" t="n">
        <f aca="false">IF(CL$2&lt;=$A102,IF(CL$3&gt;=$A102,(CL$4),0),0)*($A103-$A102)/10000*$BY102</f>
        <v>0</v>
      </c>
      <c r="CM102" s="175" t="n">
        <f aca="false">IF(CM$2&lt;=$A102,IF(CM$3&gt;=$A102,(CM$4),0),0)*($A103-$A102)/10000*$BY102</f>
        <v>0</v>
      </c>
      <c r="CN102" s="175" t="n">
        <f aca="false">SUM(CE102:CM102)</f>
        <v>0</v>
      </c>
      <c r="CO102" s="0"/>
      <c r="CP102" s="91" t="n">
        <f aca="false">$A102</f>
        <v>39600</v>
      </c>
      <c r="CQ102" s="175" t="n">
        <f aca="false">IF(CQ$2&lt;=$A102,IF(CQ$3&gt;=$A102,(CQ$4),0),0)*($A103-$A102)/10000*$BY102</f>
        <v>0</v>
      </c>
      <c r="CR102" s="175" t="n">
        <f aca="false">IF(CR$2&lt;=$A102,IF(CR$3&gt;=$A102,(CR$4),0),0)*($A103-$A102)/10000*$BY102</f>
        <v>0</v>
      </c>
      <c r="CS102" s="175" t="n">
        <f aca="false">IF(CS$2&lt;=$A102,IF(CS$3&gt;=$A102,(CS$4),0),0)*($A103-$A102)/10000*$BY102</f>
        <v>0</v>
      </c>
      <c r="CT102" s="175" t="n">
        <f aca="false">IF(CT$2&lt;=$A102,IF(CT$3&gt;=$A102,(CT$4),0),0)*($A103-$A102)/10000*$BY102</f>
        <v>0</v>
      </c>
      <c r="CU102" s="175" t="n">
        <f aca="false">IF(CU$2&lt;=$A102,IF(CU$3&gt;=$A102,(CU$4),0),0)*($A103-$A102)/10000*$BY102</f>
        <v>0</v>
      </c>
      <c r="CV102" s="175" t="n">
        <f aca="false">IF(CV$2&lt;=$A102,IF(CV$3&gt;=$A102,(CV$4),0),0)*($A103-$A102)/10000*$BY102</f>
        <v>0</v>
      </c>
      <c r="CW102" s="175" t="n">
        <f aca="false">IF(CW$2&lt;=$A102,IF(CW$3&gt;=$A102,(CW$4),0),0)*($A103-$A102)/10000*$BY102</f>
        <v>0</v>
      </c>
      <c r="CX102" s="175" t="n">
        <f aca="false">IF(CX$2&lt;=$A102,IF(CX$3&gt;=$A102,(CX$4),0),0)*($A103-$A102)/10000*$BY102</f>
        <v>0</v>
      </c>
      <c r="CY102" s="175" t="n">
        <f aca="false">SUM(CQ102:CX102)</f>
        <v>0</v>
      </c>
      <c r="DA102" s="91" t="n">
        <f aca="false">$A102</f>
        <v>39600</v>
      </c>
      <c r="DB102" s="175" t="n">
        <f aca="false">IF(DB$2&lt;=$A102,IF(DB$3&gt;=$A102,(DB$4),0),0)*($A103-$A102)/10000*$BY102</f>
        <v>0</v>
      </c>
      <c r="DC102" s="175" t="n">
        <f aca="false">IF(DC$2&lt;=$A102,IF(DC$3&gt;=$A102,(DC$4),0),0)*($A103-$A102)/10000*$BY102</f>
        <v>0</v>
      </c>
      <c r="DD102" s="175" t="n">
        <f aca="false">SUM(DB102:DC102)</f>
        <v>0</v>
      </c>
      <c r="DE102" s="0"/>
      <c r="DF102" s="91" t="n">
        <f aca="false">$A102</f>
        <v>39600</v>
      </c>
      <c r="DG102" s="175" t="n">
        <f aca="false">IF(DG$2&lt;=$A102,IF(DG$3&gt;=$A102,(DG$4),0),0)*($A103-$A102)/10000*$BY102</f>
        <v>0</v>
      </c>
      <c r="DH102" s="175" t="n">
        <f aca="false">IF(DH$2&lt;=$A102,IF(DH$3&gt;=$A102,(DH$4),0),0)*($A103-$A102)/10000*$BY102</f>
        <v>0</v>
      </c>
      <c r="DI102" s="175" t="n">
        <f aca="false">SUM(DG102:DH102)</f>
        <v>0</v>
      </c>
      <c r="DK102" s="91" t="n">
        <f aca="false">$A102</f>
        <v>39600</v>
      </c>
      <c r="DL102" s="175" t="n">
        <f aca="false">IF(DL$2&lt;=$A102,IF(DL$3&gt;=$A102,(DL$4),0),0)*($A103-$A102)/10000*$BY102</f>
        <v>0</v>
      </c>
      <c r="DM102" s="175" t="n">
        <f aca="false">IF(DM$2&lt;=$A102,IF(DM$3&gt;=$A102,(DM$4),0),0)*($A103-$A102)/10000*$BY102</f>
        <v>0</v>
      </c>
      <c r="DN102" s="175" t="n">
        <f aca="false">SUM(DL102:DM102)</f>
        <v>0</v>
      </c>
      <c r="DO102" s="0"/>
      <c r="DP102" s="91" t="n">
        <f aca="false">$A102</f>
        <v>39600</v>
      </c>
      <c r="DQ102" s="175" t="n">
        <f aca="false">IF(DQ$2&lt;=$A102,IF(DQ$3&gt;=$A102,(DQ$4),0),0)*($A103-$A102)/10000*$BY102</f>
        <v>0</v>
      </c>
      <c r="DR102" s="175" t="n">
        <f aca="false">IF(DR$2&lt;=$A102,IF(DR$3&gt;=$A102,(DR$4),0),0)*($A103-$A102)/10000*$BY102</f>
        <v>0</v>
      </c>
      <c r="DS102" s="175" t="n">
        <f aca="false">SUM(DQ102:DR102)</f>
        <v>0</v>
      </c>
      <c r="DT102" s="175"/>
      <c r="DU102" s="91" t="n">
        <f aca="false">$A102</f>
        <v>39600</v>
      </c>
      <c r="DV102" s="175" t="n">
        <f aca="false">IF(DV$2&lt;=$A102,IF(DV$3&gt;=$A102,(DV$4),0),0)*($A103-$A102)/10000*$BY102</f>
        <v>0</v>
      </c>
      <c r="DW102" s="175" t="n">
        <f aca="false">IF(DW$2&lt;=$A102,IF(DW$3&gt;=$A102,(DW$4),0),0)*($A103-$A102)/10000*$BY102</f>
        <v>0</v>
      </c>
      <c r="DX102" s="175" t="n">
        <f aca="false">SUM(DV102:DW102)</f>
        <v>0</v>
      </c>
      <c r="DY102" s="175"/>
      <c r="DZ102" s="91" t="n">
        <f aca="false">$A102</f>
        <v>39600</v>
      </c>
      <c r="EA102" s="175" t="n">
        <f aca="false">IF(EA$2&lt;=$A102,IF(EA$3&gt;=$A102,(EA$4),0),0)*($A103-$A102)/10000*$BY102</f>
        <v>0</v>
      </c>
      <c r="EB102" s="175" t="n">
        <f aca="false">IF(EB$2&lt;=$A102,IF(EB$3&gt;=$A102,(EB$4),0),0)*($A103-$A102)/10000*$BY102</f>
        <v>0</v>
      </c>
      <c r="EC102" s="175" t="n">
        <f aca="false">IF(EC$2&lt;=$A102,IF(EC$3&gt;=$A102,(EC$4),0),0)*($A103-$A102)/10000*$BY102</f>
        <v>0</v>
      </c>
      <c r="ED102" s="175" t="n">
        <f aca="false">IF(ED$2&lt;=$A102,IF(ED$3&gt;=$A102,(ED$4),0),0)*($A103-$A102)/10000*$BY102</f>
        <v>0</v>
      </c>
      <c r="EE102" s="175" t="n">
        <f aca="false">SUM(EA102:ED102)</f>
        <v>0</v>
      </c>
      <c r="EF102" s="0"/>
      <c r="EG102" s="91" t="n">
        <f aca="false">$A102</f>
        <v>39600</v>
      </c>
      <c r="EH102" s="175" t="n">
        <f aca="false">IF(EH$2&lt;=$A102,IF(EH$3&gt;=$A102,(EH$4),0),0)*($A103-$A102)/10000*$BY102</f>
        <v>0</v>
      </c>
      <c r="EI102" s="175" t="n">
        <f aca="false">IF(EI$2&lt;=$A102,IF(EI$3&gt;=$A102,(EI$4),0),0)*($A103-$A102)/10000*$BY102</f>
        <v>0</v>
      </c>
      <c r="EJ102" s="175" t="n">
        <f aca="false">SUM(EH102:EI102)</f>
        <v>0</v>
      </c>
      <c r="EK102" s="0"/>
      <c r="EL102" s="91" t="n">
        <f aca="false">$A102</f>
        <v>39600</v>
      </c>
      <c r="EM102" s="175" t="n">
        <f aca="false">IF(EM$2&lt;=$A102,IF(EM$3&gt;=$A102,(EM$4),0),0)*($A103-$A102)/10000*$BY102</f>
        <v>0</v>
      </c>
      <c r="EN102" s="175" t="n">
        <f aca="false">IF(EN$2&lt;=$A102,IF(EN$3&gt;=$A102,(EN$4),0),0)*($A103-$A102)/10000*$BY102</f>
        <v>0</v>
      </c>
      <c r="EO102" s="175" t="n">
        <f aca="false">SUM(EM102:EN102)</f>
        <v>0</v>
      </c>
      <c r="EP102" s="175"/>
      <c r="EQ102" s="91" t="n">
        <f aca="false">$A102</f>
        <v>39600</v>
      </c>
      <c r="ER102" s="175" t="n">
        <f aca="false">IF(ER$2&lt;=$A102,IF(ER$3&gt;=$A102,(ER$4),0),0)*($A103-$A102)/10000*$BY102</f>
        <v>0</v>
      </c>
      <c r="ES102" s="175" t="n">
        <f aca="false">IF(ES$2&lt;=$A102,IF(ES$3&gt;=$A102,(ES$4),0),0)*($A103-$A102)/10000*$BY102</f>
        <v>0</v>
      </c>
      <c r="ET102" s="175" t="n">
        <f aca="false">IF(ET$2&lt;=$A102,IF(ET$3&gt;=$A102,(ET$4),0),0)*($A103-$A102)/10000*$BY102</f>
        <v>0</v>
      </c>
      <c r="EU102" s="175" t="n">
        <f aca="false">SUM(ER102:ET102)</f>
        <v>0</v>
      </c>
      <c r="EV102" s="0"/>
      <c r="EW102" s="91" t="n">
        <f aca="false">$A102</f>
        <v>39600</v>
      </c>
      <c r="EX102" s="175" t="n">
        <f aca="false">IF(EX$2&lt;=$A102,IF(EX$3&gt;=$A102,(EX$4),0),0)*($A103-$A102)/10000*$BY102</f>
        <v>0</v>
      </c>
      <c r="EY102" s="175" t="n">
        <f aca="false">IF(EY$2&lt;=$A102,IF(EY$3&gt;=$A102,(EY$4),0),0)*($A103-$A102)/10000*$BY102</f>
        <v>0</v>
      </c>
      <c r="EZ102" s="175" t="n">
        <f aca="false">IF(EZ$2&lt;=$A102,IF(EZ$3&gt;=$A102,(EZ$4),0),0)*($A103-$A102)/10000*$BY102</f>
        <v>0</v>
      </c>
      <c r="FA102" s="175" t="n">
        <f aca="false">SUM(EX102:EZ102)</f>
        <v>0</v>
      </c>
      <c r="FB102" s="0"/>
      <c r="FC102" s="91" t="n">
        <f aca="false">$A102</f>
        <v>39600</v>
      </c>
      <c r="FD102" s="175" t="n">
        <f aca="false">IF(FD$2&lt;=$A102,IF(FD$3&gt;=$A102,(FD$4),0),0)*($A103-$A102)/10000*$BY102</f>
        <v>0</v>
      </c>
      <c r="FE102" s="175" t="n">
        <f aca="false">IF(FE$2&lt;=$A102,IF(FE$3&gt;=$A102,(FE$4),0),0)*($A103-$A102)/10000*$BY102</f>
        <v>0</v>
      </c>
      <c r="FF102" s="175" t="n">
        <f aca="false">SUM(FD102:FE102)</f>
        <v>0</v>
      </c>
      <c r="FH102" s="91" t="n">
        <f aca="false">$A102</f>
        <v>39600</v>
      </c>
      <c r="FI102" s="175" t="n">
        <f aca="false">IF(FI$2&lt;=$A102,IF(FI$3&gt;=$A102,(FI$4),0),0)*($A103-$A102)/10000*$BY102</f>
        <v>0</v>
      </c>
      <c r="FJ102" s="175" t="n">
        <f aca="false">IF(FJ$2&lt;=$A102,IF(FJ$3&gt;=$A102,(FJ$4),0),0)*($A103-$A102)/10000*$BY102</f>
        <v>0</v>
      </c>
      <c r="FK102" s="175" t="n">
        <f aca="false">SUM(FI102:FJ102)</f>
        <v>0</v>
      </c>
      <c r="FL102" s="0"/>
      <c r="FM102" s="91" t="n">
        <f aca="false">$A102</f>
        <v>39600</v>
      </c>
      <c r="FN102" s="175" t="n">
        <f aca="false">IF(FN$2&lt;=$A102,IF(FN$3&gt;=$A102,(FN$4),0),0)*($A103-$A102)/10000*$BY102</f>
        <v>0</v>
      </c>
      <c r="FO102" s="175" t="n">
        <f aca="false">IF(FO$2&lt;=$A102,IF(FO$3&gt;=$A102,(FO$4),0),0)*($A103-$A102)/10000*$BY102</f>
        <v>0</v>
      </c>
      <c r="FP102" s="175" t="n">
        <f aca="false">SUM(FN102:FO102)</f>
        <v>0</v>
      </c>
      <c r="FQ102" s="0"/>
      <c r="FR102" s="91" t="n">
        <f aca="false">$A102</f>
        <v>39600</v>
      </c>
      <c r="FS102" s="175" t="n">
        <f aca="false">IF(FS$2&lt;=$A102,IF(FS$3&gt;=$A102,(FS$4),0),0)*($A103-$A102)/10000*$BY102</f>
        <v>0</v>
      </c>
      <c r="FT102" s="175" t="n">
        <f aca="false">IF(FT$2&lt;=$A102,IF(FT$3&gt;=$A102,(FT$4),0),0)*($A103-$A102)/10000*$BY102</f>
        <v>0</v>
      </c>
      <c r="FU102" s="175" t="n">
        <f aca="false">SUM(FS102:FT102)</f>
        <v>0</v>
      </c>
      <c r="FV102" s="0"/>
      <c r="FW102" s="91" t="n">
        <f aca="false">$A102</f>
        <v>39600</v>
      </c>
      <c r="FX102" s="175" t="n">
        <f aca="false">IF(FX$2&lt;=$A102,IF(FX$3&gt;=$A102,(FX$4),0),0)*($A103-$A102)/10000*$BY102</f>
        <v>0</v>
      </c>
      <c r="FY102" s="175" t="n">
        <f aca="false">IF(FY$2&lt;=$A102,IF(FY$3&gt;=$A102,(FY$4),0),0)*($A103-$A102)/10000*$BY102</f>
        <v>0</v>
      </c>
      <c r="FZ102" s="175" t="n">
        <f aca="false">SUM(FX102:FY102)</f>
        <v>0</v>
      </c>
      <c r="GB102" s="91" t="n">
        <f aca="false">$A102</f>
        <v>39600</v>
      </c>
      <c r="GC102" s="175" t="n">
        <f aca="false">IF(GC$2&lt;=$A102,IF(GC$3&gt;=$A102,(GC$4),0),0)*($A103-$A102)/10000*$BY102</f>
        <v>0</v>
      </c>
      <c r="GD102" s="175" t="n">
        <f aca="false">IF(GD$2&lt;=$A102,IF(GD$3&gt;=$A102,(GD$4),0),0)*($A103-$A102)/10000*$BY102</f>
        <v>0</v>
      </c>
      <c r="GE102" s="175" t="n">
        <f aca="false">SUM(GC102:GD102)</f>
        <v>0</v>
      </c>
      <c r="GG102" s="208"/>
      <c r="GH102" s="209"/>
      <c r="GI102" s="210"/>
      <c r="GK102" s="0"/>
    </row>
    <row r="103" customFormat="false" ht="12.75" hidden="false" customHeight="false" outlineLevel="0" collapsed="false">
      <c r="A103" s="176" t="n">
        <v>39630</v>
      </c>
      <c r="B103" s="177" t="n">
        <f aca="false">p1!F112</f>
        <v>0</v>
      </c>
      <c r="C103" s="178" t="n">
        <f aca="false">+p1!C112</f>
        <v>0</v>
      </c>
      <c r="D103" s="179" t="n">
        <f aca="false">+p1!G112</f>
        <v>0</v>
      </c>
      <c r="E103" s="177" t="n">
        <f aca="false">p1!L112+DX103</f>
        <v>0</v>
      </c>
      <c r="F103" s="178" t="n">
        <f aca="false">p1!E112+CN103</f>
        <v>0</v>
      </c>
      <c r="G103" s="178" t="n">
        <f aca="false">p1!I112+p1!K112+CY103</f>
        <v>0</v>
      </c>
      <c r="H103" s="178" t="n">
        <f aca="false">p1!D112+DN103</f>
        <v>0</v>
      </c>
      <c r="I103" s="178" t="n">
        <f aca="false">p1!J112+p1!AH112+DD103</f>
        <v>0</v>
      </c>
      <c r="J103" s="178" t="n">
        <f aca="false">p1!N112+DG103</f>
        <v>0</v>
      </c>
      <c r="K103" s="178" t="n">
        <f aca="false">p1!M112+p1!H112+DS103</f>
        <v>0</v>
      </c>
      <c r="L103" s="180" t="n">
        <f aca="false">SUM(E103:K103)</f>
        <v>0</v>
      </c>
      <c r="M103" s="32"/>
      <c r="N103" s="177" t="n">
        <f aca="false">p1!P112+EJ103</f>
        <v>0</v>
      </c>
      <c r="O103" s="178" t="n">
        <f aca="false">p1!O112+EE103</f>
        <v>0</v>
      </c>
      <c r="P103" s="178" t="n">
        <f aca="false">p1!Q112+EO103</f>
        <v>0</v>
      </c>
      <c r="Q103" s="178"/>
      <c r="R103" s="178"/>
      <c r="S103" s="178" t="n">
        <f aca="false">p1!Z112+EU103</f>
        <v>0</v>
      </c>
      <c r="T103" s="178" t="n">
        <f aca="false">p1!AC112+FA103</f>
        <v>0</v>
      </c>
      <c r="U103" s="178"/>
      <c r="V103" s="178" t="n">
        <f aca="false">p1!X112+FF103</f>
        <v>0</v>
      </c>
      <c r="W103" s="178"/>
      <c r="X103" s="178"/>
      <c r="Y103" s="178"/>
      <c r="Z103" s="178"/>
      <c r="AA103" s="178"/>
      <c r="AB103" s="178"/>
      <c r="AC103" s="178"/>
      <c r="AD103" s="179"/>
      <c r="AE103" s="210" t="n">
        <f aca="false">SUM(N103:AD103)</f>
        <v>0</v>
      </c>
      <c r="AF103" s="32"/>
      <c r="AG103" s="180"/>
      <c r="AH103" s="18"/>
      <c r="AI103" s="180" t="n">
        <f aca="false">p1!AB112+BQ103</f>
        <v>0</v>
      </c>
      <c r="AJ103" s="32"/>
      <c r="AK103" s="182" t="n">
        <v>38899</v>
      </c>
      <c r="AL103" s="143"/>
      <c r="AM103" s="167" t="n">
        <f aca="false">+B103+C103+D103</f>
        <v>0</v>
      </c>
      <c r="AN103" s="183" t="n">
        <f aca="false">SUM(AM100:AM106)</f>
        <v>0</v>
      </c>
      <c r="AO103" s="167" t="n">
        <f aca="false">E103+F103+O103</f>
        <v>0</v>
      </c>
      <c r="AP103" s="183" t="n">
        <f aca="false">SUM(AO100:AO106)</f>
        <v>0</v>
      </c>
      <c r="AQ103" s="184" t="n">
        <f aca="false">+G103+H103+N103</f>
        <v>0</v>
      </c>
      <c r="AR103" s="183" t="n">
        <f aca="false">SUM(AQ100:AQ106)</f>
        <v>0</v>
      </c>
      <c r="AS103" s="185" t="n">
        <f aca="false">+I103+J103</f>
        <v>0</v>
      </c>
      <c r="AT103" s="183" t="n">
        <f aca="false">SUM(AS100:AS106)</f>
        <v>0</v>
      </c>
      <c r="AU103" s="167" t="n">
        <f aca="false">K103+P103</f>
        <v>0</v>
      </c>
      <c r="AV103" s="183" t="n">
        <f aca="false">SUM(AU100:AU106)</f>
        <v>0</v>
      </c>
      <c r="AW103" s="167" t="n">
        <f aca="false">AO103+AQ103+AS103+AU103</f>
        <v>0</v>
      </c>
      <c r="AX103" s="183" t="n">
        <f aca="false">SUM(AW100:AW106)</f>
        <v>0</v>
      </c>
      <c r="AY103" s="0"/>
      <c r="AZ103" s="149"/>
      <c r="BA103" s="169" t="n">
        <f aca="false">Q103+R103+S103</f>
        <v>0</v>
      </c>
      <c r="BB103" s="151"/>
      <c r="BC103" s="169" t="n">
        <f aca="false">T103+U103</f>
        <v>0</v>
      </c>
      <c r="BD103" s="229"/>
      <c r="BE103" s="228" t="n">
        <f aca="false">SUM(V103:Y103)</f>
        <v>0</v>
      </c>
      <c r="BF103" s="187"/>
      <c r="BG103" s="169" t="n">
        <f aca="false">SUM(AB103:AD103)</f>
        <v>0</v>
      </c>
      <c r="BH103" s="188"/>
      <c r="BI103" s="154"/>
      <c r="BJ103" s="56"/>
      <c r="BK103" s="171" t="n">
        <f aca="false">+AE103+L103</f>
        <v>0</v>
      </c>
      <c r="BL103" s="220" t="n">
        <f aca="false">SUM(BK100:BK106)</f>
        <v>0</v>
      </c>
      <c r="BM103" s="32"/>
      <c r="BN103" s="32"/>
      <c r="BO103" s="32"/>
      <c r="BP103" s="172" t="n">
        <f aca="false">$A103</f>
        <v>39630</v>
      </c>
      <c r="BQ103" s="173"/>
      <c r="BR103" s="173"/>
      <c r="BS103" s="173"/>
      <c r="BT103" s="173"/>
      <c r="BU103" s="173"/>
      <c r="BV103" s="173"/>
      <c r="BW103" s="173"/>
      <c r="BY103" s="81" t="n">
        <f aca="false">m1!BK105</f>
        <v>0.559347863511061</v>
      </c>
      <c r="BZ103" s="174" t="n">
        <f aca="false">CN103+CY103+EU103+FF103+FA103+DD103+DN103+DS103+FP103+FU103+EE103+EJ103+EO103</f>
        <v>0</v>
      </c>
      <c r="CA103" s="175"/>
      <c r="CB103" s="175" t="n">
        <f aca="false">IF(CB$2&lt;=$A103,IF(CB$3&gt;=$A103,(CB$4),0),0)*($A104-$A103)/10000*$BY103</f>
        <v>0</v>
      </c>
      <c r="CC103" s="91"/>
      <c r="CD103" s="91" t="n">
        <f aca="false">$A103</f>
        <v>39630</v>
      </c>
      <c r="CE103" s="175" t="n">
        <f aca="false">IF(CE$2&lt;=$A103,IF(CE$3&gt;=$A103,(CE$4),0),0)*($A104-$A103)/10000*$BY103</f>
        <v>0</v>
      </c>
      <c r="CF103" s="175" t="n">
        <f aca="false">IF(CF$2&lt;=$A103,IF(CF$3&gt;=$A103,(CF$4),0),0)*($A104-$A103)/10000*$BY103</f>
        <v>0</v>
      </c>
      <c r="CG103" s="175" t="n">
        <f aca="false">IF(CG$2&lt;=$A103,IF(CG$3&gt;=$A103,(CG$4),0),0)*($A104-$A103)/10000*$BY103</f>
        <v>0</v>
      </c>
      <c r="CH103" s="175" t="n">
        <f aca="false">IF(CH$2&lt;=$A103,IF(CH$3&gt;=$A103,(CH$4),0),0)*($A104-$A103)/10000*$BY103</f>
        <v>0</v>
      </c>
      <c r="CI103" s="175" t="n">
        <f aca="false">IF(CI$2&lt;=$A103,IF(CI$3&gt;=$A103,(CI$4),0),0)*($A104-$A103)/10000*$BY103</f>
        <v>0</v>
      </c>
      <c r="CJ103" s="175" t="n">
        <f aca="false">IF(CJ$2&lt;=$A103,IF(CJ$3&gt;=$A103,(CJ$4),0),0)*($A104-$A103)/10000*$BY103</f>
        <v>0</v>
      </c>
      <c r="CK103" s="175" t="n">
        <f aca="false">IF(CK$2&lt;=$A103,IF(CK$3&gt;=$A103,(CK$4),0),0)*($A104-$A103)/10000*$BY103</f>
        <v>0</v>
      </c>
      <c r="CL103" s="175" t="n">
        <f aca="false">IF(CL$2&lt;=$A103,IF(CL$3&gt;=$A103,(CL$4),0),0)*($A104-$A103)/10000*$BY103</f>
        <v>0</v>
      </c>
      <c r="CM103" s="175" t="n">
        <f aca="false">IF(CM$2&lt;=$A103,IF(CM$3&gt;=$A103,(CM$4),0),0)*($A104-$A103)/10000*$BY103</f>
        <v>0</v>
      </c>
      <c r="CN103" s="175" t="n">
        <f aca="false">SUM(CE103:CM103)</f>
        <v>0</v>
      </c>
      <c r="CO103" s="0"/>
      <c r="CP103" s="91" t="n">
        <f aca="false">$A103</f>
        <v>39630</v>
      </c>
      <c r="CQ103" s="175" t="n">
        <f aca="false">IF(CQ$2&lt;=$A103,IF(CQ$3&gt;=$A103,(CQ$4),0),0)*($A104-$A103)/10000*$BY103</f>
        <v>0</v>
      </c>
      <c r="CR103" s="175" t="n">
        <f aca="false">IF(CR$2&lt;=$A103,IF(CR$3&gt;=$A103,(CR$4),0),0)*($A104-$A103)/10000*$BY103</f>
        <v>0</v>
      </c>
      <c r="CS103" s="175" t="n">
        <f aca="false">IF(CS$2&lt;=$A103,IF(CS$3&gt;=$A103,(CS$4),0),0)*($A104-$A103)/10000*$BY103</f>
        <v>0</v>
      </c>
      <c r="CT103" s="175" t="n">
        <f aca="false">IF(CT$2&lt;=$A103,IF(CT$3&gt;=$A103,(CT$4),0),0)*($A104-$A103)/10000*$BY103</f>
        <v>0</v>
      </c>
      <c r="CU103" s="175" t="n">
        <f aca="false">IF(CU$2&lt;=$A103,IF(CU$3&gt;=$A103,(CU$4),0),0)*($A104-$A103)/10000*$BY103</f>
        <v>0</v>
      </c>
      <c r="CV103" s="175" t="n">
        <f aca="false">IF(CV$2&lt;=$A103,IF(CV$3&gt;=$A103,(CV$4),0),0)*($A104-$A103)/10000*$BY103</f>
        <v>0</v>
      </c>
      <c r="CW103" s="175" t="n">
        <f aca="false">IF(CW$2&lt;=$A103,IF(CW$3&gt;=$A103,(CW$4),0),0)*($A104-$A103)/10000*$BY103</f>
        <v>0</v>
      </c>
      <c r="CX103" s="175" t="n">
        <f aca="false">IF(CX$2&lt;=$A103,IF(CX$3&gt;=$A103,(CX$4),0),0)*($A104-$A103)/10000*$BY103</f>
        <v>0</v>
      </c>
      <c r="CY103" s="175" t="n">
        <f aca="false">SUM(CQ103:CX103)</f>
        <v>0</v>
      </c>
      <c r="DA103" s="91" t="n">
        <f aca="false">$A103</f>
        <v>39630</v>
      </c>
      <c r="DB103" s="175" t="n">
        <f aca="false">IF(DB$2&lt;=$A103,IF(DB$3&gt;=$A103,(DB$4),0),0)*($A104-$A103)/10000*$BY103</f>
        <v>0</v>
      </c>
      <c r="DC103" s="175" t="n">
        <f aca="false">IF(DC$2&lt;=$A103,IF(DC$3&gt;=$A103,(DC$4),0),0)*($A104-$A103)/10000*$BY103</f>
        <v>0</v>
      </c>
      <c r="DD103" s="175" t="n">
        <f aca="false">SUM(DB103:DC103)</f>
        <v>0</v>
      </c>
      <c r="DE103" s="0"/>
      <c r="DF103" s="91" t="n">
        <f aca="false">$A103</f>
        <v>39630</v>
      </c>
      <c r="DG103" s="175" t="n">
        <f aca="false">IF(DG$2&lt;=$A103,IF(DG$3&gt;=$A103,(DG$4),0),0)*($A104-$A103)/10000*$BY103</f>
        <v>0</v>
      </c>
      <c r="DH103" s="175" t="n">
        <f aca="false">IF(DH$2&lt;=$A103,IF(DH$3&gt;=$A103,(DH$4),0),0)*($A104-$A103)/10000*$BY103</f>
        <v>0</v>
      </c>
      <c r="DI103" s="175" t="n">
        <f aca="false">SUM(DG103:DH103)</f>
        <v>0</v>
      </c>
      <c r="DK103" s="91" t="n">
        <f aca="false">$A103</f>
        <v>39630</v>
      </c>
      <c r="DL103" s="175" t="n">
        <f aca="false">IF(DL$2&lt;=$A103,IF(DL$3&gt;=$A103,(DL$4),0),0)*($A104-$A103)/10000*$BY103</f>
        <v>0</v>
      </c>
      <c r="DM103" s="175" t="n">
        <f aca="false">IF(DM$2&lt;=$A103,IF(DM$3&gt;=$A103,(DM$4),0),0)*($A104-$A103)/10000*$BY103</f>
        <v>0</v>
      </c>
      <c r="DN103" s="175" t="n">
        <f aca="false">SUM(DL103:DM103)</f>
        <v>0</v>
      </c>
      <c r="DO103" s="0"/>
      <c r="DP103" s="91" t="n">
        <f aca="false">$A103</f>
        <v>39630</v>
      </c>
      <c r="DQ103" s="175" t="n">
        <f aca="false">IF(DQ$2&lt;=$A103,IF(DQ$3&gt;=$A103,(DQ$4),0),0)*($A104-$A103)/10000*$BY103</f>
        <v>0</v>
      </c>
      <c r="DR103" s="175" t="n">
        <f aca="false">IF(DR$2&lt;=$A103,IF(DR$3&gt;=$A103,(DR$4),0),0)*($A104-$A103)/10000*$BY103</f>
        <v>0</v>
      </c>
      <c r="DS103" s="175" t="n">
        <f aca="false">SUM(DQ103:DR103)</f>
        <v>0</v>
      </c>
      <c r="DT103" s="175"/>
      <c r="DU103" s="91" t="n">
        <f aca="false">$A103</f>
        <v>39630</v>
      </c>
      <c r="DV103" s="175" t="n">
        <f aca="false">IF(DV$2&lt;=$A103,IF(DV$3&gt;=$A103,(DV$4),0),0)*($A104-$A103)/10000*$BY103</f>
        <v>0</v>
      </c>
      <c r="DW103" s="175" t="n">
        <f aca="false">IF(DW$2&lt;=$A103,IF(DW$3&gt;=$A103,(DW$4),0),0)*($A104-$A103)/10000*$BY103</f>
        <v>0</v>
      </c>
      <c r="DX103" s="175" t="n">
        <f aca="false">SUM(DV103:DW103)</f>
        <v>0</v>
      </c>
      <c r="DY103" s="175"/>
      <c r="DZ103" s="91" t="n">
        <f aca="false">$A103</f>
        <v>39630</v>
      </c>
      <c r="EA103" s="175" t="n">
        <f aca="false">IF(EA$2&lt;=$A103,IF(EA$3&gt;=$A103,(EA$4),0),0)*($A104-$A103)/10000*$BY103</f>
        <v>0</v>
      </c>
      <c r="EB103" s="175" t="n">
        <f aca="false">IF(EB$2&lt;=$A103,IF(EB$3&gt;=$A103,(EB$4),0),0)*($A104-$A103)/10000*$BY103</f>
        <v>0</v>
      </c>
      <c r="EC103" s="175" t="n">
        <f aca="false">IF(EC$2&lt;=$A103,IF(EC$3&gt;=$A103,(EC$4),0),0)*($A104-$A103)/10000*$BY103</f>
        <v>0</v>
      </c>
      <c r="ED103" s="175" t="n">
        <f aca="false">IF(ED$2&lt;=$A103,IF(ED$3&gt;=$A103,(ED$4),0),0)*($A104-$A103)/10000*$BY103</f>
        <v>0</v>
      </c>
      <c r="EE103" s="175" t="n">
        <f aca="false">SUM(EA103:ED103)</f>
        <v>0</v>
      </c>
      <c r="EF103" s="0"/>
      <c r="EG103" s="91" t="n">
        <f aca="false">$A103</f>
        <v>39630</v>
      </c>
      <c r="EH103" s="175" t="n">
        <f aca="false">IF(EH$2&lt;=$A103,IF(EH$3&gt;=$A103,(EH$4),0),0)*($A104-$A103)/10000*$BY103</f>
        <v>0</v>
      </c>
      <c r="EI103" s="175" t="n">
        <f aca="false">IF(EI$2&lt;=$A103,IF(EI$3&gt;=$A103,(EI$4),0),0)*($A104-$A103)/10000*$BY103</f>
        <v>0</v>
      </c>
      <c r="EJ103" s="175" t="n">
        <f aca="false">SUM(EH103:EI103)</f>
        <v>0</v>
      </c>
      <c r="EK103" s="0"/>
      <c r="EL103" s="91" t="n">
        <f aca="false">$A103</f>
        <v>39630</v>
      </c>
      <c r="EM103" s="175" t="n">
        <f aca="false">IF(EM$2&lt;=$A103,IF(EM$3&gt;=$A103,(EM$4),0),0)*($A104-$A103)/10000*$BY103</f>
        <v>0</v>
      </c>
      <c r="EN103" s="175" t="n">
        <f aca="false">IF(EN$2&lt;=$A103,IF(EN$3&gt;=$A103,(EN$4),0),0)*($A104-$A103)/10000*$BY103</f>
        <v>0</v>
      </c>
      <c r="EO103" s="175" t="n">
        <f aca="false">SUM(EM103:EN103)</f>
        <v>0</v>
      </c>
      <c r="EP103" s="175"/>
      <c r="EQ103" s="91" t="n">
        <f aca="false">$A103</f>
        <v>39630</v>
      </c>
      <c r="ER103" s="175" t="n">
        <f aca="false">IF(ER$2&lt;=$A103,IF(ER$3&gt;=$A103,(ER$4),0),0)*($A104-$A103)/10000*$BY103</f>
        <v>0</v>
      </c>
      <c r="ES103" s="175" t="n">
        <f aca="false">IF(ES$2&lt;=$A103,IF(ES$3&gt;=$A103,(ES$4),0),0)*($A104-$A103)/10000*$BY103</f>
        <v>0</v>
      </c>
      <c r="ET103" s="175" t="n">
        <f aca="false">IF(ET$2&lt;=$A103,IF(ET$3&gt;=$A103,(ET$4),0),0)*($A104-$A103)/10000*$BY103</f>
        <v>0</v>
      </c>
      <c r="EU103" s="175" t="n">
        <f aca="false">SUM(ER103:ET103)</f>
        <v>0</v>
      </c>
      <c r="EV103" s="0"/>
      <c r="EW103" s="91" t="n">
        <f aca="false">$A103</f>
        <v>39630</v>
      </c>
      <c r="EX103" s="175" t="n">
        <f aca="false">IF(EX$2&lt;=$A103,IF(EX$3&gt;=$A103,(EX$4),0),0)*($A104-$A103)/10000*$BY103</f>
        <v>0</v>
      </c>
      <c r="EY103" s="175" t="n">
        <f aca="false">IF(EY$2&lt;=$A103,IF(EY$3&gt;=$A103,(EY$4),0),0)*($A104-$A103)/10000*$BY103</f>
        <v>0</v>
      </c>
      <c r="EZ103" s="175" t="n">
        <f aca="false">IF(EZ$2&lt;=$A103,IF(EZ$3&gt;=$A103,(EZ$4),0),0)*($A104-$A103)/10000*$BY103</f>
        <v>0</v>
      </c>
      <c r="FA103" s="175" t="n">
        <f aca="false">SUM(EX103:EZ103)</f>
        <v>0</v>
      </c>
      <c r="FB103" s="0"/>
      <c r="FC103" s="91" t="n">
        <f aca="false">$A103</f>
        <v>39630</v>
      </c>
      <c r="FD103" s="175" t="n">
        <f aca="false">IF(FD$2&lt;=$A103,IF(FD$3&gt;=$A103,(FD$4),0),0)*($A104-$A103)/10000*$BY103</f>
        <v>0</v>
      </c>
      <c r="FE103" s="175" t="n">
        <f aca="false">IF(FE$2&lt;=$A103,IF(FE$3&gt;=$A103,(FE$4),0),0)*($A104-$A103)/10000*$BY103</f>
        <v>0</v>
      </c>
      <c r="FF103" s="175" t="n">
        <f aca="false">SUM(FD103:FE103)</f>
        <v>0</v>
      </c>
      <c r="FH103" s="91" t="n">
        <f aca="false">$A103</f>
        <v>39630</v>
      </c>
      <c r="FI103" s="175" t="n">
        <f aca="false">IF(FI$2&lt;=$A103,IF(FI$3&gt;=$A103,(FI$4),0),0)*($A104-$A103)/10000*$BY103</f>
        <v>0</v>
      </c>
      <c r="FJ103" s="175" t="n">
        <f aca="false">IF(FJ$2&lt;=$A103,IF(FJ$3&gt;=$A103,(FJ$4),0),0)*($A104-$A103)/10000*$BY103</f>
        <v>0</v>
      </c>
      <c r="FK103" s="175" t="n">
        <f aca="false">SUM(FI103:FJ103)</f>
        <v>0</v>
      </c>
      <c r="FL103" s="0"/>
      <c r="FM103" s="91" t="n">
        <f aca="false">$A103</f>
        <v>39630</v>
      </c>
      <c r="FN103" s="175" t="n">
        <f aca="false">IF(FN$2&lt;=$A103,IF(FN$3&gt;=$A103,(FN$4),0),0)*($A104-$A103)/10000*$BY103</f>
        <v>0</v>
      </c>
      <c r="FO103" s="175" t="n">
        <f aca="false">IF(FO$2&lt;=$A103,IF(FO$3&gt;=$A103,(FO$4),0),0)*($A104-$A103)/10000*$BY103</f>
        <v>0</v>
      </c>
      <c r="FP103" s="175" t="n">
        <f aca="false">SUM(FN103:FO103)</f>
        <v>0</v>
      </c>
      <c r="FQ103" s="0"/>
      <c r="FR103" s="91" t="n">
        <f aca="false">$A103</f>
        <v>39630</v>
      </c>
      <c r="FS103" s="175" t="n">
        <f aca="false">IF(FS$2&lt;=$A103,IF(FS$3&gt;=$A103,(FS$4),0),0)*($A104-$A103)/10000*$BY103</f>
        <v>0</v>
      </c>
      <c r="FT103" s="175" t="n">
        <f aca="false">IF(FT$2&lt;=$A103,IF(FT$3&gt;=$A103,(FT$4),0),0)*($A104-$A103)/10000*$BY103</f>
        <v>0</v>
      </c>
      <c r="FU103" s="175" t="n">
        <f aca="false">SUM(FS103:FT103)</f>
        <v>0</v>
      </c>
      <c r="FV103" s="0"/>
      <c r="FW103" s="91" t="n">
        <f aca="false">$A103</f>
        <v>39630</v>
      </c>
      <c r="FX103" s="175" t="n">
        <f aca="false">IF(FX$2&lt;=$A103,IF(FX$3&gt;=$A103,(FX$4),0),0)*($A104-$A103)/10000*$BY103</f>
        <v>0</v>
      </c>
      <c r="FY103" s="175" t="n">
        <f aca="false">IF(FY$2&lt;=$A103,IF(FY$3&gt;=$A103,(FY$4),0),0)*($A104-$A103)/10000*$BY103</f>
        <v>0</v>
      </c>
      <c r="FZ103" s="175" t="n">
        <f aca="false">SUM(FX103:FY103)</f>
        <v>0</v>
      </c>
      <c r="GB103" s="91" t="n">
        <f aca="false">$A103</f>
        <v>39630</v>
      </c>
      <c r="GC103" s="175" t="n">
        <f aca="false">IF(GC$2&lt;=$A103,IF(GC$3&gt;=$A103,(GC$4),0),0)*($A104-$A103)/10000*$BY103</f>
        <v>0</v>
      </c>
      <c r="GD103" s="175" t="n">
        <f aca="false">IF(GD$2&lt;=$A103,IF(GD$3&gt;=$A103,(GD$4),0),0)*($A104-$A103)/10000*$BY103</f>
        <v>0</v>
      </c>
      <c r="GE103" s="175" t="n">
        <f aca="false">SUM(GC103:GD103)</f>
        <v>0</v>
      </c>
      <c r="GG103" s="208"/>
      <c r="GH103" s="209"/>
      <c r="GI103" s="210"/>
      <c r="GK103" s="0"/>
    </row>
    <row r="104" customFormat="false" ht="12.75" hidden="false" customHeight="false" outlineLevel="0" collapsed="false">
      <c r="A104" s="176" t="n">
        <v>39661</v>
      </c>
      <c r="B104" s="177" t="n">
        <f aca="false">p1!F113</f>
        <v>0</v>
      </c>
      <c r="C104" s="178" t="n">
        <f aca="false">+p1!C113</f>
        <v>0</v>
      </c>
      <c r="D104" s="179" t="n">
        <f aca="false">+p1!G113</f>
        <v>0</v>
      </c>
      <c r="E104" s="177" t="n">
        <f aca="false">p1!L113+DX104</f>
        <v>0</v>
      </c>
      <c r="F104" s="178" t="n">
        <f aca="false">p1!E113+CN104</f>
        <v>0</v>
      </c>
      <c r="G104" s="178" t="n">
        <f aca="false">p1!I113+p1!K113+CY104</f>
        <v>0</v>
      </c>
      <c r="H104" s="178" t="n">
        <f aca="false">p1!D113+DN104</f>
        <v>0</v>
      </c>
      <c r="I104" s="178" t="n">
        <f aca="false">p1!J113+p1!AH113+DD104</f>
        <v>0</v>
      </c>
      <c r="J104" s="178" t="n">
        <f aca="false">p1!N113+DG104</f>
        <v>0</v>
      </c>
      <c r="K104" s="178" t="n">
        <f aca="false">p1!M113+p1!H113+DS104</f>
        <v>0</v>
      </c>
      <c r="L104" s="180" t="n">
        <f aca="false">SUM(E104:K104)</f>
        <v>0</v>
      </c>
      <c r="M104" s="32"/>
      <c r="N104" s="177" t="n">
        <f aca="false">p1!P113+EJ104</f>
        <v>0</v>
      </c>
      <c r="O104" s="178" t="n">
        <f aca="false">p1!O113+EE104</f>
        <v>0</v>
      </c>
      <c r="P104" s="178" t="n">
        <f aca="false">p1!Q113+EO104</f>
        <v>0</v>
      </c>
      <c r="Q104" s="178"/>
      <c r="R104" s="178"/>
      <c r="S104" s="178" t="n">
        <f aca="false">p1!Z113+EU104</f>
        <v>0</v>
      </c>
      <c r="T104" s="178" t="n">
        <f aca="false">p1!AC113+FA104</f>
        <v>0</v>
      </c>
      <c r="U104" s="178"/>
      <c r="V104" s="178" t="n">
        <f aca="false">p1!X113+FF104</f>
        <v>0</v>
      </c>
      <c r="W104" s="178"/>
      <c r="X104" s="178"/>
      <c r="Y104" s="178"/>
      <c r="Z104" s="178"/>
      <c r="AA104" s="178"/>
      <c r="AB104" s="178"/>
      <c r="AC104" s="178"/>
      <c r="AD104" s="179"/>
      <c r="AE104" s="210" t="n">
        <f aca="false">SUM(N104:AD104)</f>
        <v>0</v>
      </c>
      <c r="AF104" s="32"/>
      <c r="AG104" s="180"/>
      <c r="AH104" s="18"/>
      <c r="AI104" s="180" t="n">
        <f aca="false">p1!AB113+BQ104</f>
        <v>0</v>
      </c>
      <c r="AJ104" s="32"/>
      <c r="AK104" s="182" t="n">
        <v>38930</v>
      </c>
      <c r="AL104" s="143"/>
      <c r="AM104" s="167" t="n">
        <f aca="false">+B104+C104+D104</f>
        <v>0</v>
      </c>
      <c r="AN104" s="148"/>
      <c r="AO104" s="167" t="n">
        <f aca="false">E104+F104+O104</f>
        <v>0</v>
      </c>
      <c r="AP104" s="148"/>
      <c r="AQ104" s="184" t="n">
        <f aca="false">+G104+H104+N104</f>
        <v>0</v>
      </c>
      <c r="AR104" s="148"/>
      <c r="AS104" s="185" t="n">
        <f aca="false">+I104+J104</f>
        <v>0</v>
      </c>
      <c r="AT104" s="148"/>
      <c r="AU104" s="167" t="n">
        <f aca="false">K104+P104</f>
        <v>0</v>
      </c>
      <c r="AV104" s="148"/>
      <c r="AW104" s="167" t="n">
        <f aca="false">AO104+AQ104+AS104+AU104</f>
        <v>0</v>
      </c>
      <c r="AX104" s="148"/>
      <c r="AY104" s="0"/>
      <c r="AZ104" s="149"/>
      <c r="BA104" s="169" t="n">
        <f aca="false">Q104+R104+S104</f>
        <v>0</v>
      </c>
      <c r="BB104" s="151"/>
      <c r="BC104" s="169" t="n">
        <f aca="false">T104+U104</f>
        <v>0</v>
      </c>
      <c r="BD104" s="152"/>
      <c r="BE104" s="228" t="n">
        <f aca="false">SUM(V104:Y104)</f>
        <v>0</v>
      </c>
      <c r="BF104" s="151"/>
      <c r="BG104" s="169" t="n">
        <f aca="false">SUM(AB104:AD104)</f>
        <v>0</v>
      </c>
      <c r="BH104" s="170"/>
      <c r="BI104" s="154"/>
      <c r="BJ104" s="56"/>
      <c r="BK104" s="171" t="n">
        <f aca="false">+AE104+L104</f>
        <v>0</v>
      </c>
      <c r="BL104" s="207"/>
      <c r="BM104" s="32"/>
      <c r="BN104" s="32"/>
      <c r="BO104" s="32"/>
      <c r="BP104" s="172" t="n">
        <f aca="false">$A104</f>
        <v>39661</v>
      </c>
      <c r="BQ104" s="173"/>
      <c r="BR104" s="173"/>
      <c r="BS104" s="173"/>
      <c r="BT104" s="173"/>
      <c r="BU104" s="173"/>
      <c r="BV104" s="173"/>
      <c r="BW104" s="173"/>
      <c r="BY104" s="81" t="n">
        <f aca="false">m1!BK106</f>
        <v>0.555997218191227</v>
      </c>
      <c r="BZ104" s="174" t="n">
        <f aca="false">CN104+CY104+EU104+FF104+FA104+DD104+DN104+DS104+FP104+FU104+EE104+EJ104+EO104</f>
        <v>0</v>
      </c>
      <c r="CA104" s="175"/>
      <c r="CB104" s="175" t="n">
        <f aca="false">IF(CB$2&lt;=$A104,IF(CB$3&gt;=$A104,(CB$4),0),0)*($A105-$A104)/10000*$BY104</f>
        <v>0</v>
      </c>
      <c r="CC104" s="91"/>
      <c r="CD104" s="91" t="n">
        <f aca="false">$A104</f>
        <v>39661</v>
      </c>
      <c r="CE104" s="175" t="n">
        <f aca="false">IF(CE$2&lt;=$A104,IF(CE$3&gt;=$A104,(CE$4),0),0)*($A105-$A104)/10000*$BY104</f>
        <v>0</v>
      </c>
      <c r="CF104" s="175" t="n">
        <f aca="false">IF(CF$2&lt;=$A104,IF(CF$3&gt;=$A104,(CF$4),0),0)*($A105-$A104)/10000*$BY104</f>
        <v>0</v>
      </c>
      <c r="CG104" s="175" t="n">
        <f aca="false">IF(CG$2&lt;=$A104,IF(CG$3&gt;=$A104,(CG$4),0),0)*($A105-$A104)/10000*$BY104</f>
        <v>0</v>
      </c>
      <c r="CH104" s="175" t="n">
        <f aca="false">IF(CH$2&lt;=$A104,IF(CH$3&gt;=$A104,(CH$4),0),0)*($A105-$A104)/10000*$BY104</f>
        <v>0</v>
      </c>
      <c r="CI104" s="175" t="n">
        <f aca="false">IF(CI$2&lt;=$A104,IF(CI$3&gt;=$A104,(CI$4),0),0)*($A105-$A104)/10000*$BY104</f>
        <v>0</v>
      </c>
      <c r="CJ104" s="175" t="n">
        <f aca="false">IF(CJ$2&lt;=$A104,IF(CJ$3&gt;=$A104,(CJ$4),0),0)*($A105-$A104)/10000*$BY104</f>
        <v>0</v>
      </c>
      <c r="CK104" s="175" t="n">
        <f aca="false">IF(CK$2&lt;=$A104,IF(CK$3&gt;=$A104,(CK$4),0),0)*($A105-$A104)/10000*$BY104</f>
        <v>0</v>
      </c>
      <c r="CL104" s="175" t="n">
        <f aca="false">IF(CL$2&lt;=$A104,IF(CL$3&gt;=$A104,(CL$4),0),0)*($A105-$A104)/10000*$BY104</f>
        <v>0</v>
      </c>
      <c r="CM104" s="175" t="n">
        <f aca="false">IF(CM$2&lt;=$A104,IF(CM$3&gt;=$A104,(CM$4),0),0)*($A105-$A104)/10000*$BY104</f>
        <v>0</v>
      </c>
      <c r="CN104" s="175" t="n">
        <f aca="false">SUM(CE104:CM104)</f>
        <v>0</v>
      </c>
      <c r="CO104" s="0"/>
      <c r="CP104" s="91" t="n">
        <f aca="false">$A104</f>
        <v>39661</v>
      </c>
      <c r="CQ104" s="175" t="n">
        <f aca="false">IF(CQ$2&lt;=$A104,IF(CQ$3&gt;=$A104,(CQ$4),0),0)*($A105-$A104)/10000*$BY104</f>
        <v>0</v>
      </c>
      <c r="CR104" s="175" t="n">
        <f aca="false">IF(CR$2&lt;=$A104,IF(CR$3&gt;=$A104,(CR$4),0),0)*($A105-$A104)/10000*$BY104</f>
        <v>0</v>
      </c>
      <c r="CS104" s="175" t="n">
        <f aca="false">IF(CS$2&lt;=$A104,IF(CS$3&gt;=$A104,(CS$4),0),0)*($A105-$A104)/10000*$BY104</f>
        <v>0</v>
      </c>
      <c r="CT104" s="175" t="n">
        <f aca="false">IF(CT$2&lt;=$A104,IF(CT$3&gt;=$A104,(CT$4),0),0)*($A105-$A104)/10000*$BY104</f>
        <v>0</v>
      </c>
      <c r="CU104" s="175" t="n">
        <f aca="false">IF(CU$2&lt;=$A104,IF(CU$3&gt;=$A104,(CU$4),0),0)*($A105-$A104)/10000*$BY104</f>
        <v>0</v>
      </c>
      <c r="CV104" s="175" t="n">
        <f aca="false">IF(CV$2&lt;=$A104,IF(CV$3&gt;=$A104,(CV$4),0),0)*($A105-$A104)/10000*$BY104</f>
        <v>0</v>
      </c>
      <c r="CW104" s="175" t="n">
        <f aca="false">IF(CW$2&lt;=$A104,IF(CW$3&gt;=$A104,(CW$4),0),0)*($A105-$A104)/10000*$BY104</f>
        <v>0</v>
      </c>
      <c r="CX104" s="175" t="n">
        <f aca="false">IF(CX$2&lt;=$A104,IF(CX$3&gt;=$A104,(CX$4),0),0)*($A105-$A104)/10000*$BY104</f>
        <v>0</v>
      </c>
      <c r="CY104" s="175" t="n">
        <f aca="false">SUM(CQ104:CX104)</f>
        <v>0</v>
      </c>
      <c r="DA104" s="91" t="n">
        <f aca="false">$A104</f>
        <v>39661</v>
      </c>
      <c r="DB104" s="175" t="n">
        <f aca="false">IF(DB$2&lt;=$A104,IF(DB$3&gt;=$A104,(DB$4),0),0)*($A105-$A104)/10000*$BY104</f>
        <v>0</v>
      </c>
      <c r="DC104" s="175" t="n">
        <f aca="false">IF(DC$2&lt;=$A104,IF(DC$3&gt;=$A104,(DC$4),0),0)*($A105-$A104)/10000*$BY104</f>
        <v>0</v>
      </c>
      <c r="DD104" s="175" t="n">
        <f aca="false">SUM(DB104:DC104)</f>
        <v>0</v>
      </c>
      <c r="DE104" s="0"/>
      <c r="DF104" s="91" t="n">
        <f aca="false">$A104</f>
        <v>39661</v>
      </c>
      <c r="DG104" s="175" t="n">
        <f aca="false">IF(DG$2&lt;=$A104,IF(DG$3&gt;=$A104,(DG$4),0),0)*($A105-$A104)/10000*$BY104</f>
        <v>0</v>
      </c>
      <c r="DH104" s="175" t="n">
        <f aca="false">IF(DH$2&lt;=$A104,IF(DH$3&gt;=$A104,(DH$4),0),0)*($A105-$A104)/10000*$BY104</f>
        <v>0</v>
      </c>
      <c r="DI104" s="175" t="n">
        <f aca="false">SUM(DG104:DH104)</f>
        <v>0</v>
      </c>
      <c r="DK104" s="91" t="n">
        <f aca="false">$A104</f>
        <v>39661</v>
      </c>
      <c r="DL104" s="175" t="n">
        <f aca="false">IF(DL$2&lt;=$A104,IF(DL$3&gt;=$A104,(DL$4),0),0)*($A105-$A104)/10000*$BY104</f>
        <v>0</v>
      </c>
      <c r="DM104" s="175" t="n">
        <f aca="false">IF(DM$2&lt;=$A104,IF(DM$3&gt;=$A104,(DM$4),0),0)*($A105-$A104)/10000*$BY104</f>
        <v>0</v>
      </c>
      <c r="DN104" s="175" t="n">
        <f aca="false">SUM(DL104:DM104)</f>
        <v>0</v>
      </c>
      <c r="DO104" s="0"/>
      <c r="DP104" s="91" t="n">
        <f aca="false">$A104</f>
        <v>39661</v>
      </c>
      <c r="DQ104" s="175" t="n">
        <f aca="false">IF(DQ$2&lt;=$A104,IF(DQ$3&gt;=$A104,(DQ$4),0),0)*($A105-$A104)/10000*$BY104</f>
        <v>0</v>
      </c>
      <c r="DR104" s="175" t="n">
        <f aca="false">IF(DR$2&lt;=$A104,IF(DR$3&gt;=$A104,(DR$4),0),0)*($A105-$A104)/10000*$BY104</f>
        <v>0</v>
      </c>
      <c r="DS104" s="175" t="n">
        <f aca="false">SUM(DQ104:DR104)</f>
        <v>0</v>
      </c>
      <c r="DT104" s="175"/>
      <c r="DU104" s="91" t="n">
        <f aca="false">$A104</f>
        <v>39661</v>
      </c>
      <c r="DV104" s="175" t="n">
        <f aca="false">IF(DV$2&lt;=$A104,IF(DV$3&gt;=$A104,(DV$4),0),0)*($A105-$A104)/10000*$BY104</f>
        <v>0</v>
      </c>
      <c r="DW104" s="175" t="n">
        <f aca="false">IF(DW$2&lt;=$A104,IF(DW$3&gt;=$A104,(DW$4),0),0)*($A105-$A104)/10000*$BY104</f>
        <v>0</v>
      </c>
      <c r="DX104" s="175" t="n">
        <f aca="false">SUM(DV104:DW104)</f>
        <v>0</v>
      </c>
      <c r="DY104" s="175"/>
      <c r="DZ104" s="91" t="n">
        <f aca="false">$A104</f>
        <v>39661</v>
      </c>
      <c r="EA104" s="175" t="n">
        <f aca="false">IF(EA$2&lt;=$A104,IF(EA$3&gt;=$A104,(EA$4),0),0)*($A105-$A104)/10000*$BY104</f>
        <v>0</v>
      </c>
      <c r="EB104" s="175" t="n">
        <f aca="false">IF(EB$2&lt;=$A104,IF(EB$3&gt;=$A104,(EB$4),0),0)*($A105-$A104)/10000*$BY104</f>
        <v>0</v>
      </c>
      <c r="EC104" s="175" t="n">
        <f aca="false">IF(EC$2&lt;=$A104,IF(EC$3&gt;=$A104,(EC$4),0),0)*($A105-$A104)/10000*$BY104</f>
        <v>0</v>
      </c>
      <c r="ED104" s="175" t="n">
        <f aca="false">IF(ED$2&lt;=$A104,IF(ED$3&gt;=$A104,(ED$4),0),0)*($A105-$A104)/10000*$BY104</f>
        <v>0</v>
      </c>
      <c r="EE104" s="175" t="n">
        <f aca="false">SUM(EA104:ED104)</f>
        <v>0</v>
      </c>
      <c r="EF104" s="0"/>
      <c r="EG104" s="91" t="n">
        <f aca="false">$A104</f>
        <v>39661</v>
      </c>
      <c r="EH104" s="175" t="n">
        <f aca="false">IF(EH$2&lt;=$A104,IF(EH$3&gt;=$A104,(EH$4),0),0)*($A105-$A104)/10000*$BY104</f>
        <v>0</v>
      </c>
      <c r="EI104" s="175" t="n">
        <f aca="false">IF(EI$2&lt;=$A104,IF(EI$3&gt;=$A104,(EI$4),0),0)*($A105-$A104)/10000*$BY104</f>
        <v>0</v>
      </c>
      <c r="EJ104" s="175" t="n">
        <f aca="false">SUM(EH104:EI104)</f>
        <v>0</v>
      </c>
      <c r="EK104" s="0"/>
      <c r="EL104" s="91" t="n">
        <f aca="false">$A104</f>
        <v>39661</v>
      </c>
      <c r="EM104" s="175" t="n">
        <f aca="false">IF(EM$2&lt;=$A104,IF(EM$3&gt;=$A104,(EM$4),0),0)*($A105-$A104)/10000*$BY104</f>
        <v>0</v>
      </c>
      <c r="EN104" s="175" t="n">
        <f aca="false">IF(EN$2&lt;=$A104,IF(EN$3&gt;=$A104,(EN$4),0),0)*($A105-$A104)/10000*$BY104</f>
        <v>0</v>
      </c>
      <c r="EO104" s="175" t="n">
        <f aca="false">SUM(EM104:EN104)</f>
        <v>0</v>
      </c>
      <c r="EP104" s="175"/>
      <c r="EQ104" s="91" t="n">
        <f aca="false">$A104</f>
        <v>39661</v>
      </c>
      <c r="ER104" s="175" t="n">
        <f aca="false">IF(ER$2&lt;=$A104,IF(ER$3&gt;=$A104,(ER$4),0),0)*($A105-$A104)/10000*$BY104</f>
        <v>0</v>
      </c>
      <c r="ES104" s="175" t="n">
        <f aca="false">IF(ES$2&lt;=$A104,IF(ES$3&gt;=$A104,(ES$4),0),0)*($A105-$A104)/10000*$BY104</f>
        <v>0</v>
      </c>
      <c r="ET104" s="175" t="n">
        <f aca="false">IF(ET$2&lt;=$A104,IF(ET$3&gt;=$A104,(ET$4),0),0)*($A105-$A104)/10000*$BY104</f>
        <v>0</v>
      </c>
      <c r="EU104" s="175" t="n">
        <f aca="false">SUM(ER104:ET104)</f>
        <v>0</v>
      </c>
      <c r="EV104" s="0"/>
      <c r="EW104" s="91" t="n">
        <f aca="false">$A104</f>
        <v>39661</v>
      </c>
      <c r="EX104" s="175" t="n">
        <f aca="false">IF(EX$2&lt;=$A104,IF(EX$3&gt;=$A104,(EX$4),0),0)*($A105-$A104)/10000*$BY104</f>
        <v>0</v>
      </c>
      <c r="EY104" s="175" t="n">
        <f aca="false">IF(EY$2&lt;=$A104,IF(EY$3&gt;=$A104,(EY$4),0),0)*($A105-$A104)/10000*$BY104</f>
        <v>0</v>
      </c>
      <c r="EZ104" s="175" t="n">
        <f aca="false">IF(EZ$2&lt;=$A104,IF(EZ$3&gt;=$A104,(EZ$4),0),0)*($A105-$A104)/10000*$BY104</f>
        <v>0</v>
      </c>
      <c r="FA104" s="175" t="n">
        <f aca="false">SUM(EX104:EZ104)</f>
        <v>0</v>
      </c>
      <c r="FB104" s="0"/>
      <c r="FC104" s="91" t="n">
        <f aca="false">$A104</f>
        <v>39661</v>
      </c>
      <c r="FD104" s="175" t="n">
        <f aca="false">IF(FD$2&lt;=$A104,IF(FD$3&gt;=$A104,(FD$4),0),0)*($A105-$A104)/10000*$BY104</f>
        <v>0</v>
      </c>
      <c r="FE104" s="175" t="n">
        <f aca="false">IF(FE$2&lt;=$A104,IF(FE$3&gt;=$A104,(FE$4),0),0)*($A105-$A104)/10000*$BY104</f>
        <v>0</v>
      </c>
      <c r="FF104" s="175" t="n">
        <f aca="false">SUM(FD104:FE104)</f>
        <v>0</v>
      </c>
      <c r="FH104" s="91" t="n">
        <f aca="false">$A104</f>
        <v>39661</v>
      </c>
      <c r="FI104" s="175" t="n">
        <f aca="false">IF(FI$2&lt;=$A104,IF(FI$3&gt;=$A104,(FI$4),0),0)*($A105-$A104)/10000*$BY104</f>
        <v>0</v>
      </c>
      <c r="FJ104" s="175" t="n">
        <f aca="false">IF(FJ$2&lt;=$A104,IF(FJ$3&gt;=$A104,(FJ$4),0),0)*($A105-$A104)/10000*$BY104</f>
        <v>0</v>
      </c>
      <c r="FK104" s="175" t="n">
        <f aca="false">SUM(FI104:FJ104)</f>
        <v>0</v>
      </c>
      <c r="FL104" s="0"/>
      <c r="FM104" s="91" t="n">
        <f aca="false">$A104</f>
        <v>39661</v>
      </c>
      <c r="FN104" s="175" t="n">
        <f aca="false">IF(FN$2&lt;=$A104,IF(FN$3&gt;=$A104,(FN$4),0),0)*($A105-$A104)/10000*$BY104</f>
        <v>0</v>
      </c>
      <c r="FO104" s="175" t="n">
        <f aca="false">IF(FO$2&lt;=$A104,IF(FO$3&gt;=$A104,(FO$4),0),0)*($A105-$A104)/10000*$BY104</f>
        <v>0</v>
      </c>
      <c r="FP104" s="175" t="n">
        <f aca="false">SUM(FN104:FO104)</f>
        <v>0</v>
      </c>
      <c r="FQ104" s="0"/>
      <c r="FR104" s="91" t="n">
        <f aca="false">$A104</f>
        <v>39661</v>
      </c>
      <c r="FS104" s="175" t="n">
        <f aca="false">IF(FS$2&lt;=$A104,IF(FS$3&gt;=$A104,(FS$4),0),0)*($A105-$A104)/10000*$BY104</f>
        <v>0</v>
      </c>
      <c r="FT104" s="175" t="n">
        <f aca="false">IF(FT$2&lt;=$A104,IF(FT$3&gt;=$A104,(FT$4),0),0)*($A105-$A104)/10000*$BY104</f>
        <v>0</v>
      </c>
      <c r="FU104" s="175" t="n">
        <f aca="false">SUM(FS104:FT104)</f>
        <v>0</v>
      </c>
      <c r="FV104" s="0"/>
      <c r="FW104" s="91" t="n">
        <f aca="false">$A104</f>
        <v>39661</v>
      </c>
      <c r="FX104" s="175" t="n">
        <f aca="false">IF(FX$2&lt;=$A104,IF(FX$3&gt;=$A104,(FX$4),0),0)*($A105-$A104)/10000*$BY104</f>
        <v>0</v>
      </c>
      <c r="FY104" s="175" t="n">
        <f aca="false">IF(FY$2&lt;=$A104,IF(FY$3&gt;=$A104,(FY$4),0),0)*($A105-$A104)/10000*$BY104</f>
        <v>0</v>
      </c>
      <c r="FZ104" s="175" t="n">
        <f aca="false">SUM(FX104:FY104)</f>
        <v>0</v>
      </c>
      <c r="GB104" s="91" t="n">
        <f aca="false">$A104</f>
        <v>39661</v>
      </c>
      <c r="GC104" s="175" t="n">
        <f aca="false">IF(GC$2&lt;=$A104,IF(GC$3&gt;=$A104,(GC$4),0),0)*($A105-$A104)/10000*$BY104</f>
        <v>0</v>
      </c>
      <c r="GD104" s="175" t="n">
        <f aca="false">IF(GD$2&lt;=$A104,IF(GD$3&gt;=$A104,(GD$4),0),0)*($A105-$A104)/10000*$BY104</f>
        <v>0</v>
      </c>
      <c r="GE104" s="175" t="n">
        <f aca="false">SUM(GC104:GD104)</f>
        <v>0</v>
      </c>
      <c r="GG104" s="208"/>
      <c r="GH104" s="209"/>
      <c r="GI104" s="210"/>
      <c r="GK104" s="0"/>
    </row>
    <row r="105" customFormat="false" ht="12.75" hidden="false" customHeight="false" outlineLevel="0" collapsed="false">
      <c r="A105" s="176" t="n">
        <v>39692</v>
      </c>
      <c r="B105" s="177" t="n">
        <f aca="false">p1!F114</f>
        <v>0</v>
      </c>
      <c r="C105" s="178" t="n">
        <f aca="false">+p1!C114</f>
        <v>0</v>
      </c>
      <c r="D105" s="179" t="n">
        <f aca="false">+p1!G114</f>
        <v>0</v>
      </c>
      <c r="E105" s="177" t="n">
        <f aca="false">p1!L114+DX105</f>
        <v>0</v>
      </c>
      <c r="F105" s="178" t="n">
        <f aca="false">p1!E114+CN105</f>
        <v>0</v>
      </c>
      <c r="G105" s="178" t="n">
        <f aca="false">p1!I114+p1!K114+CY105</f>
        <v>0</v>
      </c>
      <c r="H105" s="178" t="n">
        <f aca="false">p1!D114+DN105</f>
        <v>0</v>
      </c>
      <c r="I105" s="178" t="n">
        <f aca="false">p1!J114+p1!AH114+DD105</f>
        <v>0</v>
      </c>
      <c r="J105" s="178" t="n">
        <f aca="false">p1!N114+DG105</f>
        <v>0</v>
      </c>
      <c r="K105" s="178" t="n">
        <f aca="false">p1!M114+p1!H114+DS105</f>
        <v>0</v>
      </c>
      <c r="L105" s="180" t="n">
        <f aca="false">SUM(E105:K105)</f>
        <v>0</v>
      </c>
      <c r="M105" s="32"/>
      <c r="N105" s="177" t="n">
        <f aca="false">p1!P114+EJ105</f>
        <v>0</v>
      </c>
      <c r="O105" s="178" t="n">
        <f aca="false">p1!O114+EE105</f>
        <v>0</v>
      </c>
      <c r="P105" s="178" t="n">
        <f aca="false">p1!Q114+EO105</f>
        <v>0</v>
      </c>
      <c r="Q105" s="178"/>
      <c r="R105" s="178"/>
      <c r="S105" s="178" t="n">
        <f aca="false">p1!Z114+EU105</f>
        <v>0</v>
      </c>
      <c r="T105" s="178" t="n">
        <f aca="false">p1!AC114+FA105</f>
        <v>0</v>
      </c>
      <c r="U105" s="178"/>
      <c r="V105" s="178" t="n">
        <f aca="false">p1!X114+FF105</f>
        <v>0</v>
      </c>
      <c r="W105" s="178"/>
      <c r="X105" s="178"/>
      <c r="Y105" s="178"/>
      <c r="Z105" s="178"/>
      <c r="AA105" s="178"/>
      <c r="AB105" s="178"/>
      <c r="AC105" s="178"/>
      <c r="AD105" s="179"/>
      <c r="AE105" s="210" t="n">
        <f aca="false">SUM(N105:AD105)</f>
        <v>0</v>
      </c>
      <c r="AF105" s="32"/>
      <c r="AG105" s="180"/>
      <c r="AH105" s="18"/>
      <c r="AI105" s="180" t="n">
        <f aca="false">p1!AB114+BQ105</f>
        <v>0</v>
      </c>
      <c r="AJ105" s="32"/>
      <c r="AK105" s="182" t="n">
        <v>38961</v>
      </c>
      <c r="AL105" s="143"/>
      <c r="AM105" s="167" t="n">
        <f aca="false">+B105+C105+D105</f>
        <v>0</v>
      </c>
      <c r="AN105" s="148"/>
      <c r="AO105" s="167" t="n">
        <f aca="false">E105+F105+O105</f>
        <v>0</v>
      </c>
      <c r="AP105" s="148"/>
      <c r="AQ105" s="184" t="n">
        <f aca="false">+G105+H105+N105</f>
        <v>0</v>
      </c>
      <c r="AR105" s="148"/>
      <c r="AS105" s="185" t="n">
        <f aca="false">+I105+J105</f>
        <v>0</v>
      </c>
      <c r="AT105" s="148"/>
      <c r="AU105" s="167" t="n">
        <f aca="false">K105+P105</f>
        <v>0</v>
      </c>
      <c r="AV105" s="148"/>
      <c r="AW105" s="167" t="n">
        <f aca="false">AO105+AQ105+AS105+AU105</f>
        <v>0</v>
      </c>
      <c r="AX105" s="148"/>
      <c r="AY105" s="0"/>
      <c r="AZ105" s="149"/>
      <c r="BA105" s="169" t="n">
        <f aca="false">Q105+R105+S105</f>
        <v>0</v>
      </c>
      <c r="BB105" s="151"/>
      <c r="BC105" s="169" t="n">
        <f aca="false">T105+U105</f>
        <v>0</v>
      </c>
      <c r="BD105" s="152"/>
      <c r="BE105" s="228" t="n">
        <f aca="false">SUM(V105:Y105)</f>
        <v>0</v>
      </c>
      <c r="BF105" s="151"/>
      <c r="BG105" s="169" t="n">
        <f aca="false">SUM(AB105:AD105)</f>
        <v>0</v>
      </c>
      <c r="BH105" s="170"/>
      <c r="BI105" s="154"/>
      <c r="BJ105" s="56"/>
      <c r="BK105" s="171" t="n">
        <f aca="false">+AE105+L105</f>
        <v>0</v>
      </c>
      <c r="BL105" s="207"/>
      <c r="BM105" s="32"/>
      <c r="BN105" s="32"/>
      <c r="BO105" s="32"/>
      <c r="BP105" s="172" t="n">
        <f aca="false">$A105</f>
        <v>39692</v>
      </c>
      <c r="BQ105" s="173"/>
      <c r="BR105" s="173"/>
      <c r="BS105" s="173"/>
      <c r="BT105" s="173"/>
      <c r="BU105" s="173"/>
      <c r="BV105" s="173"/>
      <c r="BW105" s="173"/>
      <c r="BY105" s="81" t="n">
        <f aca="false">m1!BK107</f>
        <v>0.55266797798977</v>
      </c>
      <c r="BZ105" s="174" t="n">
        <f aca="false">CN105+CY105+EU105+FF105+FA105+DD105+DN105+DS105+FP105+FU105+EE105+EJ105+EO105</f>
        <v>0</v>
      </c>
      <c r="CA105" s="175"/>
      <c r="CB105" s="175" t="n">
        <f aca="false">IF(CB$2&lt;=$A105,IF(CB$3&gt;=$A105,(CB$4),0),0)*($A106-$A105)/10000*$BY105</f>
        <v>0</v>
      </c>
      <c r="CC105" s="91"/>
      <c r="CD105" s="91" t="n">
        <f aca="false">$A105</f>
        <v>39692</v>
      </c>
      <c r="CE105" s="175" t="n">
        <f aca="false">IF(CE$2&lt;=$A105,IF(CE$3&gt;=$A105,(CE$4),0),0)*($A106-$A105)/10000*$BY105</f>
        <v>0</v>
      </c>
      <c r="CF105" s="175" t="n">
        <f aca="false">IF(CF$2&lt;=$A105,IF(CF$3&gt;=$A105,(CF$4),0),0)*($A106-$A105)/10000*$BY105</f>
        <v>0</v>
      </c>
      <c r="CG105" s="175" t="n">
        <f aca="false">IF(CG$2&lt;=$A105,IF(CG$3&gt;=$A105,(CG$4),0),0)*($A106-$A105)/10000*$BY105</f>
        <v>0</v>
      </c>
      <c r="CH105" s="175" t="n">
        <f aca="false">IF(CH$2&lt;=$A105,IF(CH$3&gt;=$A105,(CH$4),0),0)*($A106-$A105)/10000*$BY105</f>
        <v>0</v>
      </c>
      <c r="CI105" s="175" t="n">
        <f aca="false">IF(CI$2&lt;=$A105,IF(CI$3&gt;=$A105,(CI$4),0),0)*($A106-$A105)/10000*$BY105</f>
        <v>0</v>
      </c>
      <c r="CJ105" s="175" t="n">
        <f aca="false">IF(CJ$2&lt;=$A105,IF(CJ$3&gt;=$A105,(CJ$4),0),0)*($A106-$A105)/10000*$BY105</f>
        <v>0</v>
      </c>
      <c r="CK105" s="175" t="n">
        <f aca="false">IF(CK$2&lt;=$A105,IF(CK$3&gt;=$A105,(CK$4),0),0)*($A106-$A105)/10000*$BY105</f>
        <v>0</v>
      </c>
      <c r="CL105" s="175" t="n">
        <f aca="false">IF(CL$2&lt;=$A105,IF(CL$3&gt;=$A105,(CL$4),0),0)*($A106-$A105)/10000*$BY105</f>
        <v>0</v>
      </c>
      <c r="CM105" s="175" t="n">
        <f aca="false">IF(CM$2&lt;=$A105,IF(CM$3&gt;=$A105,(CM$4),0),0)*($A106-$A105)/10000*$BY105</f>
        <v>0</v>
      </c>
      <c r="CN105" s="175" t="n">
        <f aca="false">SUM(CE105:CM105)</f>
        <v>0</v>
      </c>
      <c r="CO105" s="0"/>
      <c r="CP105" s="91" t="n">
        <f aca="false">$A105</f>
        <v>39692</v>
      </c>
      <c r="CQ105" s="175" t="n">
        <f aca="false">IF(CQ$2&lt;=$A105,IF(CQ$3&gt;=$A105,(CQ$4),0),0)*($A106-$A105)/10000*$BY105</f>
        <v>0</v>
      </c>
      <c r="CR105" s="175" t="n">
        <f aca="false">IF(CR$2&lt;=$A105,IF(CR$3&gt;=$A105,(CR$4),0),0)*($A106-$A105)/10000*$BY105</f>
        <v>0</v>
      </c>
      <c r="CS105" s="175" t="n">
        <f aca="false">IF(CS$2&lt;=$A105,IF(CS$3&gt;=$A105,(CS$4),0),0)*($A106-$A105)/10000*$BY105</f>
        <v>0</v>
      </c>
      <c r="CT105" s="175" t="n">
        <f aca="false">IF(CT$2&lt;=$A105,IF(CT$3&gt;=$A105,(CT$4),0),0)*($A106-$A105)/10000*$BY105</f>
        <v>0</v>
      </c>
      <c r="CU105" s="175" t="n">
        <f aca="false">IF(CU$2&lt;=$A105,IF(CU$3&gt;=$A105,(CU$4),0),0)*($A106-$A105)/10000*$BY105</f>
        <v>0</v>
      </c>
      <c r="CV105" s="175" t="n">
        <f aca="false">IF(CV$2&lt;=$A105,IF(CV$3&gt;=$A105,(CV$4),0),0)*($A106-$A105)/10000*$BY105</f>
        <v>0</v>
      </c>
      <c r="CW105" s="175" t="n">
        <f aca="false">IF(CW$2&lt;=$A105,IF(CW$3&gt;=$A105,(CW$4),0),0)*($A106-$A105)/10000*$BY105</f>
        <v>0</v>
      </c>
      <c r="CX105" s="175" t="n">
        <f aca="false">IF(CX$2&lt;=$A105,IF(CX$3&gt;=$A105,(CX$4),0),0)*($A106-$A105)/10000*$BY105</f>
        <v>0</v>
      </c>
      <c r="CY105" s="175" t="n">
        <f aca="false">SUM(CQ105:CX105)</f>
        <v>0</v>
      </c>
      <c r="DA105" s="91" t="n">
        <f aca="false">$A105</f>
        <v>39692</v>
      </c>
      <c r="DB105" s="175" t="n">
        <f aca="false">IF(DB$2&lt;=$A105,IF(DB$3&gt;=$A105,(DB$4),0),0)*($A106-$A105)/10000*$BY105</f>
        <v>0</v>
      </c>
      <c r="DC105" s="175" t="n">
        <f aca="false">IF(DC$2&lt;=$A105,IF(DC$3&gt;=$A105,(DC$4),0),0)*($A106-$A105)/10000*$BY105</f>
        <v>0</v>
      </c>
      <c r="DD105" s="175" t="n">
        <f aca="false">SUM(DB105:DC105)</f>
        <v>0</v>
      </c>
      <c r="DE105" s="0"/>
      <c r="DF105" s="91" t="n">
        <f aca="false">$A105</f>
        <v>39692</v>
      </c>
      <c r="DG105" s="175" t="n">
        <f aca="false">IF(DG$2&lt;=$A105,IF(DG$3&gt;=$A105,(DG$4),0),0)*($A106-$A105)/10000*$BY105</f>
        <v>0</v>
      </c>
      <c r="DH105" s="175" t="n">
        <f aca="false">IF(DH$2&lt;=$A105,IF(DH$3&gt;=$A105,(DH$4),0),0)*($A106-$A105)/10000*$BY105</f>
        <v>0</v>
      </c>
      <c r="DI105" s="175" t="n">
        <f aca="false">SUM(DG105:DH105)</f>
        <v>0</v>
      </c>
      <c r="DK105" s="91" t="n">
        <f aca="false">$A105</f>
        <v>39692</v>
      </c>
      <c r="DL105" s="175" t="n">
        <f aca="false">IF(DL$2&lt;=$A105,IF(DL$3&gt;=$A105,(DL$4),0),0)*($A106-$A105)/10000*$BY105</f>
        <v>0</v>
      </c>
      <c r="DM105" s="175" t="n">
        <f aca="false">IF(DM$2&lt;=$A105,IF(DM$3&gt;=$A105,(DM$4),0),0)*($A106-$A105)/10000*$BY105</f>
        <v>0</v>
      </c>
      <c r="DN105" s="175" t="n">
        <f aca="false">SUM(DL105:DM105)</f>
        <v>0</v>
      </c>
      <c r="DO105" s="0"/>
      <c r="DP105" s="91" t="n">
        <f aca="false">$A105</f>
        <v>39692</v>
      </c>
      <c r="DQ105" s="175" t="n">
        <f aca="false">IF(DQ$2&lt;=$A105,IF(DQ$3&gt;=$A105,(DQ$4),0),0)*($A106-$A105)/10000*$BY105</f>
        <v>0</v>
      </c>
      <c r="DR105" s="175" t="n">
        <f aca="false">IF(DR$2&lt;=$A105,IF(DR$3&gt;=$A105,(DR$4),0),0)*($A106-$A105)/10000*$BY105</f>
        <v>0</v>
      </c>
      <c r="DS105" s="175" t="n">
        <f aca="false">SUM(DQ105:DR105)</f>
        <v>0</v>
      </c>
      <c r="DT105" s="175"/>
      <c r="DU105" s="91" t="n">
        <f aca="false">$A105</f>
        <v>39692</v>
      </c>
      <c r="DV105" s="175" t="n">
        <f aca="false">IF(DV$2&lt;=$A105,IF(DV$3&gt;=$A105,(DV$4),0),0)*($A106-$A105)/10000*$BY105</f>
        <v>0</v>
      </c>
      <c r="DW105" s="175" t="n">
        <f aca="false">IF(DW$2&lt;=$A105,IF(DW$3&gt;=$A105,(DW$4),0),0)*($A106-$A105)/10000*$BY105</f>
        <v>0</v>
      </c>
      <c r="DX105" s="175" t="n">
        <f aca="false">SUM(DV105:DW105)</f>
        <v>0</v>
      </c>
      <c r="DY105" s="175"/>
      <c r="DZ105" s="91" t="n">
        <f aca="false">$A105</f>
        <v>39692</v>
      </c>
      <c r="EA105" s="175" t="n">
        <f aca="false">IF(EA$2&lt;=$A105,IF(EA$3&gt;=$A105,(EA$4),0),0)*($A106-$A105)/10000*$BY105</f>
        <v>0</v>
      </c>
      <c r="EB105" s="175" t="n">
        <f aca="false">IF(EB$2&lt;=$A105,IF(EB$3&gt;=$A105,(EB$4),0),0)*($A106-$A105)/10000*$BY105</f>
        <v>0</v>
      </c>
      <c r="EC105" s="175" t="n">
        <f aca="false">IF(EC$2&lt;=$A105,IF(EC$3&gt;=$A105,(EC$4),0),0)*($A106-$A105)/10000*$BY105</f>
        <v>0</v>
      </c>
      <c r="ED105" s="175" t="n">
        <f aca="false">IF(ED$2&lt;=$A105,IF(ED$3&gt;=$A105,(ED$4),0),0)*($A106-$A105)/10000*$BY105</f>
        <v>0</v>
      </c>
      <c r="EE105" s="175" t="n">
        <f aca="false">SUM(EA105:ED105)</f>
        <v>0</v>
      </c>
      <c r="EF105" s="0"/>
      <c r="EG105" s="91" t="n">
        <f aca="false">$A105</f>
        <v>39692</v>
      </c>
      <c r="EH105" s="175" t="n">
        <f aca="false">IF(EH$2&lt;=$A105,IF(EH$3&gt;=$A105,(EH$4),0),0)*($A106-$A105)/10000*$BY105</f>
        <v>0</v>
      </c>
      <c r="EI105" s="175" t="n">
        <f aca="false">IF(EI$2&lt;=$A105,IF(EI$3&gt;=$A105,(EI$4),0),0)*($A106-$A105)/10000*$BY105</f>
        <v>0</v>
      </c>
      <c r="EJ105" s="175" t="n">
        <f aca="false">SUM(EH105:EI105)</f>
        <v>0</v>
      </c>
      <c r="EK105" s="0"/>
      <c r="EL105" s="91" t="n">
        <f aca="false">$A105</f>
        <v>39692</v>
      </c>
      <c r="EM105" s="175" t="n">
        <f aca="false">IF(EM$2&lt;=$A105,IF(EM$3&gt;=$A105,(EM$4),0),0)*($A106-$A105)/10000*$BY105</f>
        <v>0</v>
      </c>
      <c r="EN105" s="175" t="n">
        <f aca="false">IF(EN$2&lt;=$A105,IF(EN$3&gt;=$A105,(EN$4),0),0)*($A106-$A105)/10000*$BY105</f>
        <v>0</v>
      </c>
      <c r="EO105" s="175" t="n">
        <f aca="false">SUM(EM105:EN105)</f>
        <v>0</v>
      </c>
      <c r="EP105" s="175"/>
      <c r="EQ105" s="91" t="n">
        <f aca="false">$A105</f>
        <v>39692</v>
      </c>
      <c r="ER105" s="175" t="n">
        <f aca="false">IF(ER$2&lt;=$A105,IF(ER$3&gt;=$A105,(ER$4),0),0)*($A106-$A105)/10000*$BY105</f>
        <v>0</v>
      </c>
      <c r="ES105" s="175" t="n">
        <f aca="false">IF(ES$2&lt;=$A105,IF(ES$3&gt;=$A105,(ES$4),0),0)*($A106-$A105)/10000*$BY105</f>
        <v>0</v>
      </c>
      <c r="ET105" s="175" t="n">
        <f aca="false">IF(ET$2&lt;=$A105,IF(ET$3&gt;=$A105,(ET$4),0),0)*($A106-$A105)/10000*$BY105</f>
        <v>0</v>
      </c>
      <c r="EU105" s="175" t="n">
        <f aca="false">SUM(ER105:ET105)</f>
        <v>0</v>
      </c>
      <c r="EV105" s="0"/>
      <c r="EW105" s="91" t="n">
        <f aca="false">$A105</f>
        <v>39692</v>
      </c>
      <c r="EX105" s="175" t="n">
        <f aca="false">IF(EX$2&lt;=$A105,IF(EX$3&gt;=$A105,(EX$4),0),0)*($A106-$A105)/10000*$BY105</f>
        <v>0</v>
      </c>
      <c r="EY105" s="175" t="n">
        <f aca="false">IF(EY$2&lt;=$A105,IF(EY$3&gt;=$A105,(EY$4),0),0)*($A106-$A105)/10000*$BY105</f>
        <v>0</v>
      </c>
      <c r="EZ105" s="175" t="n">
        <f aca="false">IF(EZ$2&lt;=$A105,IF(EZ$3&gt;=$A105,(EZ$4),0),0)*($A106-$A105)/10000*$BY105</f>
        <v>0</v>
      </c>
      <c r="FA105" s="175" t="n">
        <f aca="false">SUM(EX105:EZ105)</f>
        <v>0</v>
      </c>
      <c r="FB105" s="0"/>
      <c r="FC105" s="91" t="n">
        <f aca="false">$A105</f>
        <v>39692</v>
      </c>
      <c r="FD105" s="175" t="n">
        <f aca="false">IF(FD$2&lt;=$A105,IF(FD$3&gt;=$A105,(FD$4),0),0)*($A106-$A105)/10000*$BY105</f>
        <v>0</v>
      </c>
      <c r="FE105" s="175" t="n">
        <f aca="false">IF(FE$2&lt;=$A105,IF(FE$3&gt;=$A105,(FE$4),0),0)*($A106-$A105)/10000*$BY105</f>
        <v>0</v>
      </c>
      <c r="FF105" s="175" t="n">
        <f aca="false">SUM(FD105:FE105)</f>
        <v>0</v>
      </c>
      <c r="FH105" s="91" t="n">
        <f aca="false">$A105</f>
        <v>39692</v>
      </c>
      <c r="FI105" s="175" t="n">
        <f aca="false">IF(FI$2&lt;=$A105,IF(FI$3&gt;=$A105,(FI$4),0),0)*($A106-$A105)/10000*$BY105</f>
        <v>0</v>
      </c>
      <c r="FJ105" s="175" t="n">
        <f aca="false">IF(FJ$2&lt;=$A105,IF(FJ$3&gt;=$A105,(FJ$4),0),0)*($A106-$A105)/10000*$BY105</f>
        <v>0</v>
      </c>
      <c r="FK105" s="175" t="n">
        <f aca="false">SUM(FI105:FJ105)</f>
        <v>0</v>
      </c>
      <c r="FL105" s="0"/>
      <c r="FM105" s="91" t="n">
        <f aca="false">$A105</f>
        <v>39692</v>
      </c>
      <c r="FN105" s="175" t="n">
        <f aca="false">IF(FN$2&lt;=$A105,IF(FN$3&gt;=$A105,(FN$4),0),0)*($A106-$A105)/10000*$BY105</f>
        <v>0</v>
      </c>
      <c r="FO105" s="175" t="n">
        <f aca="false">IF(FO$2&lt;=$A105,IF(FO$3&gt;=$A105,(FO$4),0),0)*($A106-$A105)/10000*$BY105</f>
        <v>0</v>
      </c>
      <c r="FP105" s="175" t="n">
        <f aca="false">SUM(FN105:FO105)</f>
        <v>0</v>
      </c>
      <c r="FQ105" s="0"/>
      <c r="FR105" s="91" t="n">
        <f aca="false">$A105</f>
        <v>39692</v>
      </c>
      <c r="FS105" s="175" t="n">
        <f aca="false">IF(FS$2&lt;=$A105,IF(FS$3&gt;=$A105,(FS$4),0),0)*($A106-$A105)/10000*$BY105</f>
        <v>0</v>
      </c>
      <c r="FT105" s="175" t="n">
        <f aca="false">IF(FT$2&lt;=$A105,IF(FT$3&gt;=$A105,(FT$4),0),0)*($A106-$A105)/10000*$BY105</f>
        <v>0</v>
      </c>
      <c r="FU105" s="175" t="n">
        <f aca="false">SUM(FS105:FT105)</f>
        <v>0</v>
      </c>
      <c r="FV105" s="0"/>
      <c r="FW105" s="91" t="n">
        <f aca="false">$A105</f>
        <v>39692</v>
      </c>
      <c r="FX105" s="175" t="n">
        <f aca="false">IF(FX$2&lt;=$A105,IF(FX$3&gt;=$A105,(FX$4),0),0)*($A106-$A105)/10000*$BY105</f>
        <v>0</v>
      </c>
      <c r="FY105" s="175" t="n">
        <f aca="false">IF(FY$2&lt;=$A105,IF(FY$3&gt;=$A105,(FY$4),0),0)*($A106-$A105)/10000*$BY105</f>
        <v>0</v>
      </c>
      <c r="FZ105" s="175" t="n">
        <f aca="false">SUM(FX105:FY105)</f>
        <v>0</v>
      </c>
      <c r="GB105" s="91" t="n">
        <f aca="false">$A105</f>
        <v>39692</v>
      </c>
      <c r="GC105" s="175" t="n">
        <f aca="false">IF(GC$2&lt;=$A105,IF(GC$3&gt;=$A105,(GC$4),0),0)*($A106-$A105)/10000*$BY105</f>
        <v>0</v>
      </c>
      <c r="GD105" s="175" t="n">
        <f aca="false">IF(GD$2&lt;=$A105,IF(GD$3&gt;=$A105,(GD$4),0),0)*($A106-$A105)/10000*$BY105</f>
        <v>0</v>
      </c>
      <c r="GE105" s="175" t="n">
        <f aca="false">SUM(GC105:GD105)</f>
        <v>0</v>
      </c>
      <c r="GG105" s="208"/>
      <c r="GH105" s="209"/>
      <c r="GI105" s="210"/>
      <c r="GK105" s="0"/>
    </row>
    <row r="106" customFormat="false" ht="12.75" hidden="false" customHeight="false" outlineLevel="0" collapsed="false">
      <c r="A106" s="176" t="n">
        <v>39722</v>
      </c>
      <c r="B106" s="193" t="n">
        <f aca="false">p1!F115</f>
        <v>0</v>
      </c>
      <c r="C106" s="191" t="n">
        <f aca="false">+p1!C115</f>
        <v>0</v>
      </c>
      <c r="D106" s="216" t="n">
        <f aca="false">+p1!G115</f>
        <v>0</v>
      </c>
      <c r="E106" s="193" t="n">
        <f aca="false">p1!L115+DX106</f>
        <v>0</v>
      </c>
      <c r="F106" s="191" t="n">
        <f aca="false">p1!E115+CN106</f>
        <v>0</v>
      </c>
      <c r="G106" s="191" t="n">
        <f aca="false">p1!I115+p1!K115+CY106</f>
        <v>0</v>
      </c>
      <c r="H106" s="191" t="n">
        <f aca="false">p1!D115+DN106</f>
        <v>0</v>
      </c>
      <c r="I106" s="191" t="n">
        <f aca="false">p1!J115+p1!AH115+DD106</f>
        <v>0</v>
      </c>
      <c r="J106" s="191" t="n">
        <f aca="false">p1!N115+DG106</f>
        <v>0</v>
      </c>
      <c r="K106" s="191" t="n">
        <f aca="false">p1!M115+p1!H115+DS106</f>
        <v>0</v>
      </c>
      <c r="L106" s="192" t="n">
        <f aca="false">SUM(E106:K106)</f>
        <v>0</v>
      </c>
      <c r="M106" s="32"/>
      <c r="N106" s="193" t="n">
        <f aca="false">p1!P115+EJ106</f>
        <v>0</v>
      </c>
      <c r="O106" s="191" t="n">
        <f aca="false">p1!O115+EE106</f>
        <v>0</v>
      </c>
      <c r="P106" s="191" t="n">
        <f aca="false">p1!Q115+EO106</f>
        <v>0</v>
      </c>
      <c r="Q106" s="191"/>
      <c r="R106" s="191"/>
      <c r="S106" s="191" t="n">
        <f aca="false">p1!Z115+EU106</f>
        <v>0</v>
      </c>
      <c r="T106" s="191" t="n">
        <f aca="false">p1!AC115+FA106</f>
        <v>0</v>
      </c>
      <c r="U106" s="191"/>
      <c r="V106" s="191" t="n">
        <f aca="false">p1!X115+FF106</f>
        <v>0</v>
      </c>
      <c r="W106" s="191"/>
      <c r="X106" s="191"/>
      <c r="Y106" s="191"/>
      <c r="Z106" s="191"/>
      <c r="AA106" s="191"/>
      <c r="AB106" s="191"/>
      <c r="AC106" s="191"/>
      <c r="AD106" s="216"/>
      <c r="AE106" s="221" t="n">
        <f aca="false">SUM(N106:AD106)</f>
        <v>0</v>
      </c>
      <c r="AF106" s="32"/>
      <c r="AG106" s="192"/>
      <c r="AH106" s="18"/>
      <c r="AI106" s="192" t="n">
        <f aca="false">p1!AB115+BQ106</f>
        <v>0</v>
      </c>
      <c r="AJ106" s="32"/>
      <c r="AK106" s="194" t="n">
        <v>38991</v>
      </c>
      <c r="AL106" s="232"/>
      <c r="AM106" s="217" t="n">
        <f aca="false">+B106+C106+D106</f>
        <v>0</v>
      </c>
      <c r="AN106" s="236"/>
      <c r="AO106" s="217" t="n">
        <f aca="false">E106+F106+O106</f>
        <v>0</v>
      </c>
      <c r="AP106" s="236"/>
      <c r="AQ106" s="218" t="n">
        <f aca="false">+G106+H106+N106</f>
        <v>0</v>
      </c>
      <c r="AR106" s="236"/>
      <c r="AS106" s="219" t="n">
        <f aca="false">+I106+J106</f>
        <v>0</v>
      </c>
      <c r="AT106" s="236"/>
      <c r="AU106" s="217" t="n">
        <f aca="false">K106+P106</f>
        <v>0</v>
      </c>
      <c r="AV106" s="236"/>
      <c r="AW106" s="217" t="n">
        <f aca="false">AO106+AQ106+AS106+AU106</f>
        <v>0</v>
      </c>
      <c r="AX106" s="236"/>
      <c r="AY106" s="0"/>
      <c r="AZ106" s="233"/>
      <c r="BA106" s="195" t="n">
        <f aca="false">Q106+R106+S106</f>
        <v>0</v>
      </c>
      <c r="BB106" s="237"/>
      <c r="BC106" s="195" t="n">
        <f aca="false">T106+U106</f>
        <v>0</v>
      </c>
      <c r="BD106" s="237"/>
      <c r="BE106" s="230" t="n">
        <f aca="false">SUM(V106:Y106)</f>
        <v>0</v>
      </c>
      <c r="BF106" s="234"/>
      <c r="BG106" s="195" t="n">
        <f aca="false">SUM(AB106:AD106)</f>
        <v>0</v>
      </c>
      <c r="BH106" s="235"/>
      <c r="BI106" s="154"/>
      <c r="BJ106" s="226"/>
      <c r="BK106" s="196" t="n">
        <f aca="false">+AE106+L106</f>
        <v>0</v>
      </c>
      <c r="BL106" s="238"/>
      <c r="BM106" s="32"/>
      <c r="BN106" s="32"/>
      <c r="BO106" s="32"/>
      <c r="BP106" s="172" t="n">
        <f aca="false">$A106</f>
        <v>39722</v>
      </c>
      <c r="BQ106" s="173"/>
      <c r="BR106" s="173"/>
      <c r="BS106" s="173"/>
      <c r="BT106" s="173"/>
      <c r="BU106" s="173"/>
      <c r="BV106" s="173"/>
      <c r="BW106" s="173"/>
      <c r="BY106" s="81" t="n">
        <f aca="false">m1!BK108</f>
        <v>0.549466377348113</v>
      </c>
      <c r="BZ106" s="222" t="n">
        <f aca="false">CN106+CY106+EU106+FF106+FA106+DD106+DN106+DS106+FP106+FU106+EE106+EJ106+EO106</f>
        <v>0</v>
      </c>
      <c r="CA106" s="175"/>
      <c r="CB106" s="175" t="n">
        <f aca="false">IF(CB$2&lt;=$A106,IF(CB$3&gt;=$A106,(CB$4),0),0)*($A107-$A106)/10000*$BY106</f>
        <v>0</v>
      </c>
      <c r="CC106" s="91"/>
      <c r="CD106" s="91" t="n">
        <f aca="false">$A106</f>
        <v>39722</v>
      </c>
      <c r="CE106" s="175" t="n">
        <f aca="false">IF(CE$2&lt;=$A106,IF(CE$3&gt;=$A106,(CE$4),0),0)*($A107-$A106)/10000*$BY106</f>
        <v>0</v>
      </c>
      <c r="CF106" s="175" t="n">
        <f aca="false">IF(CF$2&lt;=$A106,IF(CF$3&gt;=$A106,(CF$4),0),0)*($A107-$A106)/10000*$BY106</f>
        <v>0</v>
      </c>
      <c r="CG106" s="175" t="n">
        <f aca="false">IF(CG$2&lt;=$A106,IF(CG$3&gt;=$A106,(CG$4),0),0)*($A107-$A106)/10000*$BY106</f>
        <v>0</v>
      </c>
      <c r="CH106" s="175" t="n">
        <f aca="false">IF(CH$2&lt;=$A106,IF(CH$3&gt;=$A106,(CH$4),0),0)*($A107-$A106)/10000*$BY106</f>
        <v>0</v>
      </c>
      <c r="CI106" s="175" t="n">
        <f aca="false">IF(CI$2&lt;=$A106,IF(CI$3&gt;=$A106,(CI$4),0),0)*($A107-$A106)/10000*$BY106</f>
        <v>0</v>
      </c>
      <c r="CJ106" s="175" t="n">
        <f aca="false">IF(CJ$2&lt;=$A106,IF(CJ$3&gt;=$A106,(CJ$4),0),0)*($A107-$A106)/10000*$BY106</f>
        <v>0</v>
      </c>
      <c r="CK106" s="175" t="n">
        <f aca="false">IF(CK$2&lt;=$A106,IF(CK$3&gt;=$A106,(CK$4),0),0)*($A107-$A106)/10000*$BY106</f>
        <v>0</v>
      </c>
      <c r="CL106" s="175" t="n">
        <f aca="false">IF(CL$2&lt;=$A106,IF(CL$3&gt;=$A106,(CL$4),0),0)*($A107-$A106)/10000*$BY106</f>
        <v>0</v>
      </c>
      <c r="CM106" s="175" t="n">
        <f aca="false">IF(CM$2&lt;=$A106,IF(CM$3&gt;=$A106,(CM$4),0),0)*($A107-$A106)/10000*$BY106</f>
        <v>0</v>
      </c>
      <c r="CN106" s="175" t="n">
        <f aca="false">SUM(CE106:CM106)</f>
        <v>0</v>
      </c>
      <c r="CO106" s="0"/>
      <c r="CP106" s="91" t="n">
        <f aca="false">$A106</f>
        <v>39722</v>
      </c>
      <c r="CQ106" s="175" t="n">
        <f aca="false">IF(CQ$2&lt;=$A106,IF(CQ$3&gt;=$A106,(CQ$4),0),0)*($A107-$A106)/10000*$BY106</f>
        <v>0</v>
      </c>
      <c r="CR106" s="175" t="n">
        <f aca="false">IF(CR$2&lt;=$A106,IF(CR$3&gt;=$A106,(CR$4),0),0)*($A107-$A106)/10000*$BY106</f>
        <v>0</v>
      </c>
      <c r="CS106" s="175" t="n">
        <f aca="false">IF(CS$2&lt;=$A106,IF(CS$3&gt;=$A106,(CS$4),0),0)*($A107-$A106)/10000*$BY106</f>
        <v>0</v>
      </c>
      <c r="CT106" s="175" t="n">
        <f aca="false">IF(CT$2&lt;=$A106,IF(CT$3&gt;=$A106,(CT$4),0),0)*($A107-$A106)/10000*$BY106</f>
        <v>0</v>
      </c>
      <c r="CU106" s="175" t="n">
        <f aca="false">IF(CU$2&lt;=$A106,IF(CU$3&gt;=$A106,(CU$4),0),0)*($A107-$A106)/10000*$BY106</f>
        <v>0</v>
      </c>
      <c r="CV106" s="175" t="n">
        <f aca="false">IF(CV$2&lt;=$A106,IF(CV$3&gt;=$A106,(CV$4),0),0)*($A107-$A106)/10000*$BY106</f>
        <v>0</v>
      </c>
      <c r="CW106" s="175" t="n">
        <f aca="false">IF(CW$2&lt;=$A106,IF(CW$3&gt;=$A106,(CW$4),0),0)*($A107-$A106)/10000*$BY106</f>
        <v>0</v>
      </c>
      <c r="CX106" s="175" t="n">
        <f aca="false">IF(CX$2&lt;=$A106,IF(CX$3&gt;=$A106,(CX$4),0),0)*($A107-$A106)/10000*$BY106</f>
        <v>0</v>
      </c>
      <c r="CY106" s="175" t="n">
        <f aca="false">SUM(CQ106:CX106)</f>
        <v>0</v>
      </c>
      <c r="DA106" s="91" t="n">
        <f aca="false">$A106</f>
        <v>39722</v>
      </c>
      <c r="DB106" s="175" t="n">
        <f aca="false">IF(DB$2&lt;=$A106,IF(DB$3&gt;=$A106,(DB$4),0),0)*($A107-$A106)/10000*$BY106</f>
        <v>0</v>
      </c>
      <c r="DC106" s="175" t="n">
        <f aca="false">IF(DC$2&lt;=$A106,IF(DC$3&gt;=$A106,(DC$4),0),0)*($A107-$A106)/10000*$BY106</f>
        <v>0</v>
      </c>
      <c r="DD106" s="175" t="n">
        <f aca="false">SUM(DB106:DC106)</f>
        <v>0</v>
      </c>
      <c r="DE106" s="0"/>
      <c r="DF106" s="91" t="n">
        <f aca="false">$A106</f>
        <v>39722</v>
      </c>
      <c r="DG106" s="175" t="n">
        <f aca="false">IF(DG$2&lt;=$A106,IF(DG$3&gt;=$A106,(DG$4),0),0)*($A107-$A106)/10000*$BY106</f>
        <v>0</v>
      </c>
      <c r="DH106" s="175" t="n">
        <f aca="false">IF(DH$2&lt;=$A106,IF(DH$3&gt;=$A106,(DH$4),0),0)*($A107-$A106)/10000*$BY106</f>
        <v>0</v>
      </c>
      <c r="DI106" s="175" t="n">
        <f aca="false">SUM(DG106:DH106)</f>
        <v>0</v>
      </c>
      <c r="DK106" s="91" t="n">
        <f aca="false">$A106</f>
        <v>39722</v>
      </c>
      <c r="DL106" s="175" t="n">
        <f aca="false">IF(DL$2&lt;=$A106,IF(DL$3&gt;=$A106,(DL$4),0),0)*($A107-$A106)/10000*$BY106</f>
        <v>0</v>
      </c>
      <c r="DM106" s="175" t="n">
        <f aca="false">IF(DM$2&lt;=$A106,IF(DM$3&gt;=$A106,(DM$4),0),0)*($A107-$A106)/10000*$BY106</f>
        <v>0</v>
      </c>
      <c r="DN106" s="175" t="n">
        <f aca="false">SUM(DL106:DM106)</f>
        <v>0</v>
      </c>
      <c r="DO106" s="0"/>
      <c r="DP106" s="91" t="n">
        <f aca="false">$A106</f>
        <v>39722</v>
      </c>
      <c r="DQ106" s="175" t="n">
        <f aca="false">IF(DQ$2&lt;=$A106,IF(DQ$3&gt;=$A106,(DQ$4),0),0)*($A107-$A106)/10000*$BY106</f>
        <v>0</v>
      </c>
      <c r="DR106" s="175" t="n">
        <f aca="false">IF(DR$2&lt;=$A106,IF(DR$3&gt;=$A106,(DR$4),0),0)*($A107-$A106)/10000*$BY106</f>
        <v>0</v>
      </c>
      <c r="DS106" s="175" t="n">
        <f aca="false">SUM(DQ106:DR106)</f>
        <v>0</v>
      </c>
      <c r="DT106" s="175"/>
      <c r="DU106" s="91" t="n">
        <f aca="false">$A106</f>
        <v>39722</v>
      </c>
      <c r="DV106" s="175" t="n">
        <f aca="false">IF(DV$2&lt;=$A106,IF(DV$3&gt;=$A106,(DV$4),0),0)*($A107-$A106)/10000*$BY106</f>
        <v>0</v>
      </c>
      <c r="DW106" s="175" t="n">
        <f aca="false">IF(DW$2&lt;=$A106,IF(DW$3&gt;=$A106,(DW$4),0),0)*($A107-$A106)/10000*$BY106</f>
        <v>0</v>
      </c>
      <c r="DX106" s="175" t="n">
        <f aca="false">SUM(DV106:DW106)</f>
        <v>0</v>
      </c>
      <c r="DY106" s="175"/>
      <c r="DZ106" s="91" t="n">
        <f aca="false">$A106</f>
        <v>39722</v>
      </c>
      <c r="EA106" s="175" t="n">
        <f aca="false">IF(EA$2&lt;=$A106,IF(EA$3&gt;=$A106,(EA$4),0),0)*($A107-$A106)/10000*$BY106</f>
        <v>0</v>
      </c>
      <c r="EB106" s="175" t="n">
        <f aca="false">IF(EB$2&lt;=$A106,IF(EB$3&gt;=$A106,(EB$4),0),0)*($A107-$A106)/10000*$BY106</f>
        <v>0</v>
      </c>
      <c r="EC106" s="175" t="n">
        <f aca="false">IF(EC$2&lt;=$A106,IF(EC$3&gt;=$A106,(EC$4),0),0)*($A107-$A106)/10000*$BY106</f>
        <v>0</v>
      </c>
      <c r="ED106" s="175" t="n">
        <f aca="false">IF(ED$2&lt;=$A106,IF(ED$3&gt;=$A106,(ED$4),0),0)*($A107-$A106)/10000*$BY106</f>
        <v>0</v>
      </c>
      <c r="EE106" s="175" t="n">
        <f aca="false">SUM(EA106:ED106)</f>
        <v>0</v>
      </c>
      <c r="EF106" s="0"/>
      <c r="EG106" s="91" t="n">
        <f aca="false">$A106</f>
        <v>39722</v>
      </c>
      <c r="EH106" s="175" t="n">
        <f aca="false">IF(EH$2&lt;=$A106,IF(EH$3&gt;=$A106,(EH$4),0),0)*($A107-$A106)/10000*$BY106</f>
        <v>0</v>
      </c>
      <c r="EI106" s="175" t="n">
        <f aca="false">IF(EI$2&lt;=$A106,IF(EI$3&gt;=$A106,(EI$4),0),0)*($A107-$A106)/10000*$BY106</f>
        <v>0</v>
      </c>
      <c r="EJ106" s="175" t="n">
        <f aca="false">SUM(EH106:EI106)</f>
        <v>0</v>
      </c>
      <c r="EK106" s="0"/>
      <c r="EL106" s="91" t="n">
        <f aca="false">$A106</f>
        <v>39722</v>
      </c>
      <c r="EM106" s="175" t="n">
        <f aca="false">IF(EM$2&lt;=$A106,IF(EM$3&gt;=$A106,(EM$4),0),0)*($A107-$A106)/10000*$BY106</f>
        <v>0</v>
      </c>
      <c r="EN106" s="175" t="n">
        <f aca="false">IF(EN$2&lt;=$A106,IF(EN$3&gt;=$A106,(EN$4),0),0)*($A107-$A106)/10000*$BY106</f>
        <v>0</v>
      </c>
      <c r="EO106" s="175" t="n">
        <f aca="false">SUM(EM106:EN106)</f>
        <v>0</v>
      </c>
      <c r="EP106" s="175"/>
      <c r="EQ106" s="91" t="n">
        <f aca="false">$A106</f>
        <v>39722</v>
      </c>
      <c r="ER106" s="175" t="n">
        <f aca="false">IF(ER$2&lt;=$A106,IF(ER$3&gt;=$A106,(ER$4),0),0)*($A107-$A106)/10000*$BY106</f>
        <v>0</v>
      </c>
      <c r="ES106" s="175" t="n">
        <f aca="false">IF(ES$2&lt;=$A106,IF(ES$3&gt;=$A106,(ES$4),0),0)*($A107-$A106)/10000*$BY106</f>
        <v>0</v>
      </c>
      <c r="ET106" s="175" t="n">
        <f aca="false">IF(ET$2&lt;=$A106,IF(ET$3&gt;=$A106,(ET$4),0),0)*($A107-$A106)/10000*$BY106</f>
        <v>0</v>
      </c>
      <c r="EU106" s="175" t="n">
        <f aca="false">SUM(ER106:ET106)</f>
        <v>0</v>
      </c>
      <c r="EV106" s="0"/>
      <c r="EW106" s="91" t="n">
        <f aca="false">$A106</f>
        <v>39722</v>
      </c>
      <c r="EX106" s="175" t="n">
        <f aca="false">IF(EX$2&lt;=$A106,IF(EX$3&gt;=$A106,(EX$4),0),0)*($A107-$A106)/10000*$BY106</f>
        <v>0</v>
      </c>
      <c r="EY106" s="175" t="n">
        <f aca="false">IF(EY$2&lt;=$A106,IF(EY$3&gt;=$A106,(EY$4),0),0)*($A107-$A106)/10000*$BY106</f>
        <v>0</v>
      </c>
      <c r="EZ106" s="175" t="n">
        <f aca="false">IF(EZ$2&lt;=$A106,IF(EZ$3&gt;=$A106,(EZ$4),0),0)*($A107-$A106)/10000*$BY106</f>
        <v>0</v>
      </c>
      <c r="FA106" s="175" t="n">
        <f aca="false">SUM(EX106:EZ106)</f>
        <v>0</v>
      </c>
      <c r="FB106" s="0"/>
      <c r="FC106" s="91" t="n">
        <f aca="false">$A106</f>
        <v>39722</v>
      </c>
      <c r="FD106" s="175" t="n">
        <f aca="false">IF(FD$2&lt;=$A106,IF(FD$3&gt;=$A106,(FD$4),0),0)*($A107-$A106)/10000*$BY106</f>
        <v>0</v>
      </c>
      <c r="FE106" s="175" t="n">
        <f aca="false">IF(FE$2&lt;=$A106,IF(FE$3&gt;=$A106,(FE$4),0),0)*($A107-$A106)/10000*$BY106</f>
        <v>0</v>
      </c>
      <c r="FF106" s="175" t="n">
        <f aca="false">SUM(FD106:FE106)</f>
        <v>0</v>
      </c>
      <c r="FH106" s="91" t="n">
        <f aca="false">$A106</f>
        <v>39722</v>
      </c>
      <c r="FI106" s="175" t="n">
        <f aca="false">IF(FI$2&lt;=$A106,IF(FI$3&gt;=$A106,(FI$4),0),0)*($A107-$A106)/10000*$BY106</f>
        <v>0</v>
      </c>
      <c r="FJ106" s="175" t="n">
        <f aca="false">IF(FJ$2&lt;=$A106,IF(FJ$3&gt;=$A106,(FJ$4),0),0)*($A107-$A106)/10000*$BY106</f>
        <v>0</v>
      </c>
      <c r="FK106" s="175" t="n">
        <f aca="false">SUM(FI106:FJ106)</f>
        <v>0</v>
      </c>
      <c r="FL106" s="0"/>
      <c r="FM106" s="91" t="n">
        <f aca="false">$A106</f>
        <v>39722</v>
      </c>
      <c r="FN106" s="175" t="n">
        <f aca="false">IF(FN$2&lt;=$A106,IF(FN$3&gt;=$A106,(FN$4),0),0)*($A107-$A106)/10000*$BY106</f>
        <v>0</v>
      </c>
      <c r="FO106" s="175" t="n">
        <f aca="false">IF(FO$2&lt;=$A106,IF(FO$3&gt;=$A106,(FO$4),0),0)*($A107-$A106)/10000*$BY106</f>
        <v>0</v>
      </c>
      <c r="FP106" s="175" t="n">
        <f aca="false">SUM(FN106:FO106)</f>
        <v>0</v>
      </c>
      <c r="FQ106" s="0"/>
      <c r="FR106" s="91" t="n">
        <f aca="false">$A106</f>
        <v>39722</v>
      </c>
      <c r="FS106" s="175" t="n">
        <f aca="false">IF(FS$2&lt;=$A106,IF(FS$3&gt;=$A106,(FS$4),0),0)*($A107-$A106)/10000*$BY106</f>
        <v>0</v>
      </c>
      <c r="FT106" s="175" t="n">
        <f aca="false">IF(FT$2&lt;=$A106,IF(FT$3&gt;=$A106,(FT$4),0),0)*($A107-$A106)/10000*$BY106</f>
        <v>0</v>
      </c>
      <c r="FU106" s="175" t="n">
        <f aca="false">SUM(FS106:FT106)</f>
        <v>0</v>
      </c>
      <c r="FV106" s="0"/>
      <c r="FW106" s="91" t="n">
        <f aca="false">$A106</f>
        <v>39722</v>
      </c>
      <c r="FX106" s="175" t="n">
        <f aca="false">IF(FX$2&lt;=$A106,IF(FX$3&gt;=$A106,(FX$4),0),0)*($A107-$A106)/10000*$BY106</f>
        <v>0</v>
      </c>
      <c r="FY106" s="175" t="n">
        <f aca="false">IF(FY$2&lt;=$A106,IF(FY$3&gt;=$A106,(FY$4),0),0)*($A107-$A106)/10000*$BY106</f>
        <v>0</v>
      </c>
      <c r="FZ106" s="175" t="n">
        <f aca="false">SUM(FX106:FY106)</f>
        <v>0</v>
      </c>
      <c r="GB106" s="91" t="n">
        <f aca="false">$A106</f>
        <v>39722</v>
      </c>
      <c r="GC106" s="175" t="n">
        <f aca="false">IF(GC$2&lt;=$A106,IF(GC$3&gt;=$A106,(GC$4),0),0)*($A107-$A106)/10000*$BY106</f>
        <v>0</v>
      </c>
      <c r="GD106" s="175" t="n">
        <f aca="false">IF(GD$2&lt;=$A106,IF(GD$3&gt;=$A106,(GD$4),0),0)*($A107-$A106)/10000*$BY106</f>
        <v>0</v>
      </c>
      <c r="GE106" s="175" t="n">
        <f aca="false">SUM(GC106:GD106)</f>
        <v>0</v>
      </c>
      <c r="GG106" s="223"/>
      <c r="GH106" s="224"/>
      <c r="GI106" s="221"/>
      <c r="GK106" s="0"/>
    </row>
    <row r="107" customFormat="false" ht="12.75" hidden="false" customHeight="false" outlineLevel="0" collapsed="false">
      <c r="A107" s="176" t="n">
        <v>39753</v>
      </c>
      <c r="B107" s="204"/>
      <c r="C107" s="205"/>
      <c r="D107" s="206"/>
      <c r="E107" s="139"/>
      <c r="AN107" s="32"/>
      <c r="AP107" s="32"/>
      <c r="AR107" s="32"/>
      <c r="AT107" s="32"/>
      <c r="AV107" s="32"/>
      <c r="BY107" s="81" t="n">
        <f aca="false">m1!BK109</f>
        <v>0.546178836868695</v>
      </c>
      <c r="CA107" s="175"/>
      <c r="CB107" s="175"/>
      <c r="CC107" s="91"/>
      <c r="CD107" s="91" t="n">
        <f aca="false">$A107</f>
        <v>39753</v>
      </c>
      <c r="CE107" s="175"/>
      <c r="CF107" s="175"/>
      <c r="CG107" s="175"/>
      <c r="CH107" s="175"/>
      <c r="CI107" s="175"/>
      <c r="CJ107" s="175"/>
      <c r="CK107" s="175"/>
      <c r="CL107" s="175"/>
      <c r="CM107" s="175"/>
      <c r="EQ107" s="91" t="n">
        <f aca="false">$A107</f>
        <v>39753</v>
      </c>
      <c r="ER107" s="175" t="n">
        <f aca="false">IF(ER$2&lt;=$A107,IF(ER$3&gt;=$A107,(ER$4),0),0)*($A108-$A107)/10000*$BY107</f>
        <v>0</v>
      </c>
      <c r="ES107" s="175" t="n">
        <f aca="false">IF(ES$2&lt;=$A107,IF(ES$3&gt;=$A107,(ES$4),0),0)*($A108-$A107)/10000*$BY107</f>
        <v>0</v>
      </c>
      <c r="ET107" s="175" t="n">
        <f aca="false">IF(ET$2&lt;=$A107,IF(ET$3&gt;=$A107,(ET$4),0),0)*($A108-$A107)/10000*$BY107</f>
        <v>0</v>
      </c>
      <c r="EU107" s="175" t="n">
        <f aca="false">SUM(ER107:ET107)</f>
        <v>0</v>
      </c>
      <c r="GG107" s="204"/>
      <c r="GH107" s="205"/>
      <c r="GI107" s="206"/>
    </row>
    <row r="108" customFormat="false" ht="12.75" hidden="false" customHeight="false" outlineLevel="0" collapsed="false">
      <c r="A108" s="176" t="n">
        <v>39783</v>
      </c>
      <c r="B108" s="208"/>
      <c r="C108" s="209"/>
      <c r="D108" s="210"/>
      <c r="E108" s="139"/>
      <c r="AN108" s="32"/>
      <c r="AP108" s="32"/>
      <c r="AR108" s="32"/>
      <c r="AT108" s="32"/>
      <c r="AV108" s="32"/>
      <c r="BY108" s="81" t="n">
        <f aca="false">m1!BK110</f>
        <v>0.54301732346865</v>
      </c>
      <c r="CA108" s="175"/>
      <c r="CB108" s="175"/>
      <c r="CC108" s="91"/>
      <c r="CD108" s="91" t="n">
        <f aca="false">$A108</f>
        <v>39783</v>
      </c>
      <c r="CE108" s="175"/>
      <c r="CF108" s="175"/>
      <c r="CG108" s="175"/>
      <c r="CH108" s="175"/>
      <c r="CI108" s="175"/>
      <c r="CJ108" s="175"/>
      <c r="CK108" s="175"/>
      <c r="CL108" s="175"/>
      <c r="CM108" s="175"/>
      <c r="EQ108" s="91" t="n">
        <f aca="false">$A108</f>
        <v>39783</v>
      </c>
      <c r="ER108" s="175" t="n">
        <f aca="false">IF(ER$2&lt;=$A108,IF(ER$3&gt;=$A108,(ER$4),0),0)*($A109-$A108)/10000*$BY108</f>
        <v>0</v>
      </c>
      <c r="ES108" s="175" t="n">
        <f aca="false">IF(ES$2&lt;=$A108,IF(ES$3&gt;=$A108,(ES$4),0),0)*($A109-$A108)/10000*$BY108</f>
        <v>0</v>
      </c>
      <c r="ET108" s="175" t="n">
        <f aca="false">IF(ET$2&lt;=$A108,IF(ET$3&gt;=$A108,(ET$4),0),0)*($A109-$A108)/10000*$BY108</f>
        <v>0</v>
      </c>
      <c r="EU108" s="175" t="n">
        <f aca="false">SUM(ER108:ET108)</f>
        <v>0</v>
      </c>
      <c r="GG108" s="208"/>
      <c r="GH108" s="209"/>
      <c r="GI108" s="210"/>
    </row>
    <row r="109" customFormat="false" ht="12.75" hidden="false" customHeight="false" outlineLevel="0" collapsed="false">
      <c r="A109" s="176" t="n">
        <v>39814</v>
      </c>
      <c r="B109" s="208"/>
      <c r="C109" s="209"/>
      <c r="D109" s="210"/>
      <c r="E109" s="139"/>
      <c r="AN109" s="32"/>
      <c r="AP109" s="32"/>
      <c r="AR109" s="32"/>
      <c r="AT109" s="32"/>
      <c r="AV109" s="32"/>
      <c r="BY109" s="81" t="n">
        <f aca="false">m1!BK111</f>
        <v>0.539770932158815</v>
      </c>
      <c r="CA109" s="175"/>
      <c r="CB109" s="175"/>
      <c r="CC109" s="91"/>
      <c r="CD109" s="91" t="n">
        <f aca="false">$A109</f>
        <v>39814</v>
      </c>
      <c r="CE109" s="175"/>
      <c r="CF109" s="175"/>
      <c r="CG109" s="175"/>
      <c r="CH109" s="175"/>
      <c r="CI109" s="175"/>
      <c r="CJ109" s="175"/>
      <c r="CK109" s="175"/>
      <c r="CL109" s="175"/>
      <c r="CM109" s="175"/>
      <c r="EQ109" s="91" t="n">
        <f aca="false">$A109</f>
        <v>39814</v>
      </c>
      <c r="ER109" s="175" t="n">
        <f aca="false">IF(ER$2&lt;=$A109,IF(ER$3&gt;=$A109,(ER$4),0),0)*($A110-$A109)/10000*$BY109</f>
        <v>0</v>
      </c>
      <c r="ES109" s="175" t="n">
        <f aca="false">IF(ES$2&lt;=$A109,IF(ES$3&gt;=$A109,(ES$4),0),0)*($A110-$A109)/10000*$BY109</f>
        <v>0</v>
      </c>
      <c r="ET109" s="175" t="n">
        <f aca="false">IF(ET$2&lt;=$A109,IF(ET$3&gt;=$A109,(ET$4),0),0)*($A110-$A109)/10000*$BY109</f>
        <v>0</v>
      </c>
      <c r="EU109" s="175" t="n">
        <f aca="false">SUM(ER109:ET109)</f>
        <v>0</v>
      </c>
      <c r="GG109" s="208"/>
      <c r="GH109" s="209"/>
      <c r="GI109" s="210"/>
    </row>
    <row r="110" customFormat="false" ht="12.75" hidden="false" customHeight="false" outlineLevel="0" collapsed="false">
      <c r="A110" s="176" t="n">
        <v>39845</v>
      </c>
      <c r="B110" s="208"/>
      <c r="C110" s="209"/>
      <c r="D110" s="210"/>
      <c r="E110" s="139"/>
      <c r="AN110" s="32"/>
      <c r="AP110" s="32"/>
      <c r="AR110" s="32"/>
      <c r="AT110" s="32"/>
      <c r="AV110" s="32"/>
      <c r="BY110" s="81" t="n">
        <f aca="false">m1!BK112</f>
        <v>0.536545244174835</v>
      </c>
      <c r="CA110" s="175"/>
      <c r="CB110" s="175"/>
      <c r="CC110" s="91"/>
      <c r="CD110" s="91" t="n">
        <f aca="false">$A110</f>
        <v>39845</v>
      </c>
      <c r="CE110" s="175"/>
      <c r="CF110" s="175"/>
      <c r="CG110" s="175"/>
      <c r="CH110" s="175"/>
      <c r="CI110" s="175"/>
      <c r="CJ110" s="175"/>
      <c r="CK110" s="175"/>
      <c r="CL110" s="175"/>
      <c r="CM110" s="175"/>
      <c r="EQ110" s="91" t="n">
        <f aca="false">$A110</f>
        <v>39845</v>
      </c>
      <c r="ER110" s="175" t="n">
        <f aca="false">IF(ER$2&lt;=$A110,IF(ER$3&gt;=$A110,(ER$4),0),0)*($A111-$A110)/10000*$BY110</f>
        <v>0</v>
      </c>
      <c r="ES110" s="175" t="n">
        <f aca="false">IF(ES$2&lt;=$A110,IF(ES$3&gt;=$A110,(ES$4),0),0)*($A111-$A110)/10000*$BY110</f>
        <v>0</v>
      </c>
      <c r="ET110" s="175" t="n">
        <f aca="false">IF(ET$2&lt;=$A110,IF(ET$3&gt;=$A110,(ET$4),0),0)*($A111-$A110)/10000*$BY110</f>
        <v>0</v>
      </c>
      <c r="EU110" s="175" t="n">
        <f aca="false">SUM(ER110:ET110)</f>
        <v>0</v>
      </c>
      <c r="GG110" s="208"/>
      <c r="GH110" s="209"/>
      <c r="GI110" s="210"/>
    </row>
    <row r="111" customFormat="false" ht="12.75" hidden="false" customHeight="false" outlineLevel="0" collapsed="false">
      <c r="A111" s="176" t="n">
        <v>39873</v>
      </c>
      <c r="B111" s="208"/>
      <c r="C111" s="209"/>
      <c r="D111" s="210"/>
      <c r="E111" s="139"/>
      <c r="AN111" s="32"/>
      <c r="AP111" s="32"/>
      <c r="AR111" s="32"/>
      <c r="AT111" s="32"/>
      <c r="AV111" s="32"/>
      <c r="BY111" s="81" t="n">
        <f aca="false">m1!BK113</f>
        <v>0.533649398660056</v>
      </c>
      <c r="CA111" s="175"/>
      <c r="CB111" s="175"/>
      <c r="CC111" s="91"/>
      <c r="CD111" s="91" t="n">
        <f aca="false">$A111</f>
        <v>39873</v>
      </c>
      <c r="CE111" s="175"/>
      <c r="CF111" s="175"/>
      <c r="CG111" s="175"/>
      <c r="CH111" s="175"/>
      <c r="CI111" s="175"/>
      <c r="CJ111" s="175"/>
      <c r="CK111" s="175"/>
      <c r="CL111" s="175"/>
      <c r="CM111" s="175"/>
      <c r="EQ111" s="91" t="n">
        <f aca="false">$A111</f>
        <v>39873</v>
      </c>
      <c r="ER111" s="175" t="n">
        <f aca="false">IF(ER$2&lt;=$A111,IF(ER$3&gt;=$A111,(ER$4),0),0)*($A112-$A111)/10000*$BY111</f>
        <v>0</v>
      </c>
      <c r="ES111" s="175" t="n">
        <f aca="false">IF(ES$2&lt;=$A111,IF(ES$3&gt;=$A111,(ES$4),0),0)*($A112-$A111)/10000*$BY111</f>
        <v>0</v>
      </c>
      <c r="ET111" s="175" t="n">
        <f aca="false">IF(ET$2&lt;=$A111,IF(ET$3&gt;=$A111,(ET$4),0),0)*($A112-$A111)/10000*$BY111</f>
        <v>0</v>
      </c>
      <c r="EU111" s="175" t="n">
        <f aca="false">SUM(ER111:ET111)</f>
        <v>0</v>
      </c>
      <c r="GG111" s="208"/>
      <c r="GH111" s="209"/>
      <c r="GI111" s="210"/>
    </row>
    <row r="112" customFormat="false" ht="12.75" hidden="false" customHeight="false" outlineLevel="0" collapsed="false">
      <c r="A112" s="176" t="n">
        <v>39904</v>
      </c>
      <c r="B112" s="208"/>
      <c r="C112" s="209"/>
      <c r="D112" s="210"/>
      <c r="E112" s="139"/>
      <c r="AN112" s="32"/>
      <c r="AP112" s="32"/>
      <c r="AR112" s="32"/>
      <c r="AT112" s="32"/>
      <c r="AV112" s="32"/>
      <c r="BY112" s="81" t="n">
        <f aca="false">m1!BK114</f>
        <v>0.530462729925773</v>
      </c>
      <c r="CA112" s="175"/>
      <c r="CB112" s="175"/>
      <c r="CC112" s="91"/>
      <c r="CD112" s="91" t="n">
        <f aca="false">$A112</f>
        <v>39904</v>
      </c>
      <c r="CE112" s="175"/>
      <c r="CF112" s="175"/>
      <c r="CG112" s="175"/>
      <c r="CH112" s="175"/>
      <c r="CI112" s="175"/>
      <c r="CJ112" s="175"/>
      <c r="CK112" s="175"/>
      <c r="CL112" s="175"/>
      <c r="CM112" s="175"/>
      <c r="EQ112" s="91" t="n">
        <f aca="false">$A112</f>
        <v>39904</v>
      </c>
      <c r="ER112" s="175" t="n">
        <f aca="false">IF(ER$2&lt;=$A112,IF(ER$3&gt;=$A112,(ER$4),0),0)*($A113-$A112)/10000*$BY112</f>
        <v>0</v>
      </c>
      <c r="ES112" s="175" t="n">
        <f aca="false">IF(ES$2&lt;=$A112,IF(ES$3&gt;=$A112,(ES$4),0),0)*($A113-$A112)/10000*$BY112</f>
        <v>0</v>
      </c>
      <c r="ET112" s="175" t="n">
        <f aca="false">IF(ET$2&lt;=$A112,IF(ET$3&gt;=$A112,(ET$4),0),0)*($A113-$A112)/10000*$BY112</f>
        <v>0</v>
      </c>
      <c r="EU112" s="175" t="n">
        <f aca="false">SUM(ER112:ET112)</f>
        <v>0</v>
      </c>
      <c r="GG112" s="208"/>
      <c r="GH112" s="209"/>
      <c r="GI112" s="210"/>
    </row>
    <row r="113" customFormat="false" ht="12.75" hidden="false" customHeight="false" outlineLevel="0" collapsed="false">
      <c r="A113" s="176" t="n">
        <v>39934</v>
      </c>
      <c r="B113" s="208"/>
      <c r="C113" s="209"/>
      <c r="D113" s="210"/>
      <c r="E113" s="139"/>
      <c r="AN113" s="32"/>
      <c r="AP113" s="32"/>
      <c r="AR113" s="32"/>
      <c r="AT113" s="32"/>
      <c r="AV113" s="32"/>
      <c r="BY113" s="81" t="n">
        <f aca="false">m1!BK115</f>
        <v>0.527398188372443</v>
      </c>
      <c r="CA113" s="175"/>
      <c r="CB113" s="175"/>
      <c r="CC113" s="91"/>
      <c r="CD113" s="91" t="n">
        <f aca="false">$A113</f>
        <v>39934</v>
      </c>
      <c r="CE113" s="175"/>
      <c r="CF113" s="175"/>
      <c r="CG113" s="175"/>
      <c r="CH113" s="175"/>
      <c r="CI113" s="175"/>
      <c r="CJ113" s="175"/>
      <c r="CK113" s="175"/>
      <c r="CL113" s="175"/>
      <c r="CM113" s="175"/>
      <c r="EQ113" s="91" t="n">
        <f aca="false">$A113</f>
        <v>39934</v>
      </c>
      <c r="ER113" s="175" t="n">
        <f aca="false">IF(ER$2&lt;=$A113,IF(ER$3&gt;=$A113,(ER$4),0),0)*($A114-$A113)/10000*$BY113</f>
        <v>0</v>
      </c>
      <c r="ES113" s="175" t="n">
        <f aca="false">IF(ES$2&lt;=$A113,IF(ES$3&gt;=$A113,(ES$4),0),0)*($A114-$A113)/10000*$BY113</f>
        <v>0</v>
      </c>
      <c r="ET113" s="175" t="n">
        <f aca="false">IF(ET$2&lt;=$A113,IF(ET$3&gt;=$A113,(ET$4),0),0)*($A114-$A113)/10000*$BY113</f>
        <v>0</v>
      </c>
      <c r="EU113" s="175" t="n">
        <f aca="false">SUM(ER113:ET113)</f>
        <v>0</v>
      </c>
      <c r="GG113" s="208"/>
      <c r="GH113" s="209"/>
      <c r="GI113" s="210"/>
    </row>
    <row r="114" customFormat="false" ht="12.75" hidden="false" customHeight="false" outlineLevel="0" collapsed="false">
      <c r="A114" s="176" t="n">
        <v>39965</v>
      </c>
      <c r="B114" s="208"/>
      <c r="C114" s="209"/>
      <c r="D114" s="210"/>
      <c r="E114" s="139"/>
      <c r="AN114" s="32"/>
      <c r="AP114" s="32"/>
      <c r="AR114" s="32"/>
      <c r="AT114" s="32"/>
      <c r="AV114" s="32"/>
      <c r="BY114" s="81" t="n">
        <f aca="false">m1!BK116</f>
        <v>0.524251338449172</v>
      </c>
      <c r="CA114" s="175"/>
      <c r="CB114" s="175"/>
      <c r="CC114" s="91"/>
      <c r="CD114" s="91" t="n">
        <f aca="false">$A114</f>
        <v>39965</v>
      </c>
      <c r="CE114" s="175"/>
      <c r="CF114" s="175"/>
      <c r="CG114" s="175"/>
      <c r="CH114" s="175"/>
      <c r="CI114" s="175"/>
      <c r="CJ114" s="175"/>
      <c r="CK114" s="175"/>
      <c r="CL114" s="175"/>
      <c r="CM114" s="175"/>
      <c r="EQ114" s="91" t="n">
        <f aca="false">$A114</f>
        <v>39965</v>
      </c>
      <c r="ER114" s="175" t="n">
        <f aca="false">IF(ER$2&lt;=$A114,IF(ER$3&gt;=$A114,(ER$4),0),0)*($A115-$A114)/10000*$BY114</f>
        <v>0</v>
      </c>
      <c r="ES114" s="175" t="n">
        <f aca="false">IF(ES$2&lt;=$A114,IF(ES$3&gt;=$A114,(ES$4),0),0)*($A115-$A114)/10000*$BY114</f>
        <v>0</v>
      </c>
      <c r="ET114" s="175" t="n">
        <f aca="false">IF(ET$2&lt;=$A114,IF(ET$3&gt;=$A114,(ET$4),0),0)*($A115-$A114)/10000*$BY114</f>
        <v>0</v>
      </c>
      <c r="EU114" s="175" t="n">
        <f aca="false">SUM(ER114:ET114)</f>
        <v>0</v>
      </c>
      <c r="GG114" s="208"/>
      <c r="GH114" s="209"/>
      <c r="GI114" s="210"/>
    </row>
    <row r="115" customFormat="false" ht="12.75" hidden="false" customHeight="false" outlineLevel="0" collapsed="false">
      <c r="A115" s="176" t="n">
        <v>39995</v>
      </c>
      <c r="B115" s="208"/>
      <c r="C115" s="209"/>
      <c r="D115" s="210"/>
      <c r="E115" s="139"/>
      <c r="AN115" s="32"/>
      <c r="AP115" s="32"/>
      <c r="AR115" s="32"/>
      <c r="AT115" s="32"/>
      <c r="AV115" s="32"/>
      <c r="BY115" s="81" t="n">
        <f aca="false">m1!BK117</f>
        <v>0.521225076510538</v>
      </c>
      <c r="CA115" s="175"/>
      <c r="CB115" s="175"/>
      <c r="CC115" s="91"/>
      <c r="CD115" s="91" t="n">
        <f aca="false">$A115</f>
        <v>39995</v>
      </c>
      <c r="CE115" s="175"/>
      <c r="CF115" s="175"/>
      <c r="CG115" s="175"/>
      <c r="CH115" s="175"/>
      <c r="CI115" s="175"/>
      <c r="CJ115" s="175"/>
      <c r="CK115" s="175"/>
      <c r="CL115" s="175"/>
      <c r="CM115" s="175"/>
      <c r="EQ115" s="91" t="n">
        <f aca="false">$A115</f>
        <v>39995</v>
      </c>
      <c r="ER115" s="175" t="n">
        <f aca="false">IF(ER$2&lt;=$A115,IF(ER$3&gt;=$A115,(ER$4),0),0)*($A116-$A115)/10000*$BY115</f>
        <v>0</v>
      </c>
      <c r="ES115" s="175" t="n">
        <f aca="false">IF(ES$2&lt;=$A115,IF(ES$3&gt;=$A115,(ES$4),0),0)*($A116-$A115)/10000*$BY115</f>
        <v>0</v>
      </c>
      <c r="ET115" s="175" t="n">
        <f aca="false">IF(ET$2&lt;=$A115,IF(ET$3&gt;=$A115,(ET$4),0),0)*($A116-$A115)/10000*$BY115</f>
        <v>0</v>
      </c>
      <c r="EU115" s="175" t="n">
        <f aca="false">SUM(ER115:ET115)</f>
        <v>0</v>
      </c>
      <c r="GG115" s="208"/>
      <c r="GH115" s="209"/>
      <c r="GI115" s="210"/>
    </row>
    <row r="116" customFormat="false" ht="12.75" hidden="false" customHeight="false" outlineLevel="0" collapsed="false">
      <c r="A116" s="176" t="n">
        <v>40026</v>
      </c>
      <c r="B116" s="208"/>
      <c r="C116" s="209"/>
      <c r="D116" s="210"/>
      <c r="E116" s="139"/>
      <c r="AN116" s="32"/>
      <c r="AP116" s="32"/>
      <c r="AR116" s="32"/>
      <c r="AT116" s="32"/>
      <c r="AV116" s="32"/>
      <c r="BY116" s="81" t="n">
        <f aca="false">m1!BK118</f>
        <v>0.518117520811126</v>
      </c>
      <c r="CA116" s="175"/>
      <c r="CB116" s="175"/>
      <c r="CC116" s="91"/>
      <c r="CD116" s="91" t="n">
        <f aca="false">$A116</f>
        <v>40026</v>
      </c>
      <c r="CE116" s="175"/>
      <c r="CF116" s="175"/>
      <c r="CG116" s="175"/>
      <c r="CH116" s="175"/>
      <c r="CI116" s="175"/>
      <c r="CJ116" s="175"/>
      <c r="CK116" s="175"/>
      <c r="CL116" s="175"/>
      <c r="CM116" s="175"/>
      <c r="EQ116" s="91" t="n">
        <f aca="false">$A116</f>
        <v>40026</v>
      </c>
      <c r="ER116" s="175" t="n">
        <f aca="false">IF(ER$2&lt;=$A116,IF(ER$3&gt;=$A116,(ER$4),0),0)*($A117-$A116)/10000*$BY116</f>
        <v>0</v>
      </c>
      <c r="ES116" s="175" t="n">
        <f aca="false">IF(ES$2&lt;=$A116,IF(ES$3&gt;=$A116,(ES$4),0),0)*($A117-$A116)/10000*$BY116</f>
        <v>0</v>
      </c>
      <c r="ET116" s="175" t="n">
        <f aca="false">IF(ET$2&lt;=$A116,IF(ET$3&gt;=$A116,(ET$4),0),0)*($A117-$A116)/10000*$BY116</f>
        <v>0</v>
      </c>
      <c r="EU116" s="175" t="n">
        <f aca="false">SUM(ER116:ET116)</f>
        <v>0</v>
      </c>
      <c r="GG116" s="208"/>
      <c r="GH116" s="209"/>
      <c r="GI116" s="210"/>
    </row>
    <row r="117" customFormat="false" ht="12.75" hidden="false" customHeight="false" outlineLevel="0" collapsed="false">
      <c r="A117" s="176" t="n">
        <v>40057</v>
      </c>
      <c r="B117" s="208"/>
      <c r="C117" s="209"/>
      <c r="D117" s="210"/>
      <c r="E117" s="139"/>
      <c r="AN117" s="32"/>
      <c r="AP117" s="32"/>
      <c r="AR117" s="32"/>
      <c r="AT117" s="32"/>
      <c r="AV117" s="32"/>
      <c r="BY117" s="81" t="n">
        <f aca="false">m1!BK119</f>
        <v>0.515029735591174</v>
      </c>
      <c r="CA117" s="175"/>
      <c r="CB117" s="175"/>
      <c r="CC117" s="91"/>
      <c r="CD117" s="91" t="n">
        <f aca="false">$A117</f>
        <v>40057</v>
      </c>
      <c r="CE117" s="175"/>
      <c r="CF117" s="175"/>
      <c r="CG117" s="175"/>
      <c r="CH117" s="175"/>
      <c r="CI117" s="175"/>
      <c r="CJ117" s="175"/>
      <c r="CK117" s="175"/>
      <c r="CL117" s="175"/>
      <c r="CM117" s="175"/>
      <c r="EQ117" s="91" t="n">
        <f aca="false">$A117</f>
        <v>40057</v>
      </c>
      <c r="ER117" s="175" t="n">
        <f aca="false">IF(ER$2&lt;=$A117,IF(ER$3&gt;=$A117,(ER$4),0),0)*($A118-$A117)/10000*$BY117</f>
        <v>0</v>
      </c>
      <c r="ES117" s="175" t="n">
        <f aca="false">IF(ES$2&lt;=$A117,IF(ES$3&gt;=$A117,(ES$4),0),0)*($A118-$A117)/10000*$BY117</f>
        <v>0</v>
      </c>
      <c r="ET117" s="175" t="n">
        <f aca="false">IF(ET$2&lt;=$A117,IF(ET$3&gt;=$A117,(ET$4),0),0)*($A118-$A117)/10000*$BY117</f>
        <v>0</v>
      </c>
      <c r="EU117" s="175" t="n">
        <f aca="false">SUM(ER117:ET117)</f>
        <v>0</v>
      </c>
      <c r="GG117" s="208"/>
      <c r="GH117" s="209"/>
      <c r="GI117" s="210"/>
    </row>
    <row r="118" customFormat="false" ht="12.75" hidden="false" customHeight="false" outlineLevel="0" collapsed="false">
      <c r="A118" s="176" t="n">
        <v>40087</v>
      </c>
      <c r="B118" s="223"/>
      <c r="C118" s="224"/>
      <c r="D118" s="221"/>
      <c r="E118" s="139"/>
      <c r="AN118" s="32"/>
      <c r="AP118" s="32"/>
      <c r="AR118" s="32"/>
      <c r="AT118" s="32"/>
      <c r="AV118" s="32"/>
      <c r="BY118" s="81" t="n">
        <f aca="false">m1!BK120</f>
        <v>0.51206025550425</v>
      </c>
      <c r="CA118" s="175"/>
      <c r="CB118" s="175"/>
      <c r="CC118" s="91"/>
      <c r="CD118" s="91" t="n">
        <f aca="false">$A118</f>
        <v>40087</v>
      </c>
      <c r="CE118" s="175"/>
      <c r="CF118" s="175"/>
      <c r="CG118" s="175"/>
      <c r="CH118" s="175"/>
      <c r="CI118" s="175"/>
      <c r="CJ118" s="175"/>
      <c r="CK118" s="175"/>
      <c r="CL118" s="175"/>
      <c r="CM118" s="175"/>
      <c r="EQ118" s="91" t="n">
        <f aca="false">$A118</f>
        <v>40087</v>
      </c>
      <c r="ER118" s="175" t="n">
        <f aca="false">IF(ER$2&lt;=$A118,IF(ER$3&gt;=$A118,(ER$4),0),0)*($A119-$A118)/10000*$BY118</f>
        <v>-0</v>
      </c>
      <c r="ES118" s="175" t="n">
        <f aca="false">IF(ES$2&lt;=$A118,IF(ES$3&gt;=$A118,(ES$4),0),0)*($A119-$A118)/10000*$BY118</f>
        <v>-0</v>
      </c>
      <c r="ET118" s="175" t="n">
        <f aca="false">IF(ET$2&lt;=$A118,IF(ET$3&gt;=$A118,(ET$4),0),0)*($A119-$A118)/10000*$BY118</f>
        <v>-0</v>
      </c>
      <c r="EU118" s="175" t="n">
        <f aca="false">SUM(ER118:ET118)</f>
        <v>0</v>
      </c>
      <c r="GG118" s="223"/>
      <c r="GH118" s="224"/>
      <c r="GI118" s="221"/>
    </row>
    <row r="119" customFormat="false" ht="12.75" hidden="false" customHeight="false" outlineLevel="0" collapsed="false">
      <c r="A119" s="138"/>
      <c r="B119" s="0"/>
      <c r="C119" s="0"/>
      <c r="D119" s="0"/>
      <c r="E119" s="139"/>
      <c r="AN119" s="32"/>
      <c r="AP119" s="32"/>
      <c r="AR119" s="32"/>
      <c r="AT119" s="32"/>
      <c r="AV119" s="32"/>
      <c r="CA119" s="175"/>
      <c r="CB119" s="175"/>
      <c r="CC119" s="91"/>
      <c r="CD119" s="160"/>
      <c r="CE119" s="175"/>
      <c r="CF119" s="175"/>
      <c r="CG119" s="175"/>
      <c r="CH119" s="175"/>
      <c r="CI119" s="175"/>
      <c r="CJ119" s="175"/>
      <c r="CK119" s="175"/>
      <c r="CL119" s="175"/>
      <c r="CM119" s="175"/>
    </row>
    <row r="120" customFormat="false" ht="12.75" hidden="false" customHeight="false" outlineLevel="0" collapsed="false">
      <c r="A120" s="138"/>
      <c r="B120" s="0"/>
      <c r="C120" s="0"/>
      <c r="D120" s="0"/>
      <c r="E120" s="139"/>
      <c r="AN120" s="32"/>
      <c r="AP120" s="32"/>
      <c r="AR120" s="32"/>
      <c r="AT120" s="32"/>
      <c r="AV120" s="32"/>
      <c r="CA120" s="175"/>
      <c r="CB120" s="175"/>
      <c r="CC120" s="91"/>
      <c r="CD120" s="160"/>
      <c r="CE120" s="175"/>
      <c r="CF120" s="175"/>
      <c r="CG120" s="175"/>
      <c r="CH120" s="175"/>
      <c r="CI120" s="175"/>
      <c r="CJ120" s="175"/>
      <c r="CK120" s="175"/>
      <c r="CL120" s="175"/>
      <c r="CM120" s="175"/>
    </row>
    <row r="121" customFormat="false" ht="12.75" hidden="false" customHeight="false" outlineLevel="0" collapsed="false">
      <c r="A121" s="138"/>
      <c r="B121" s="0"/>
      <c r="C121" s="0"/>
      <c r="D121" s="0"/>
      <c r="E121" s="139"/>
      <c r="AN121" s="32"/>
      <c r="AP121" s="32"/>
      <c r="AR121" s="32"/>
      <c r="AT121" s="32"/>
      <c r="AV121" s="32"/>
      <c r="CA121" s="175"/>
      <c r="CB121" s="175"/>
      <c r="CC121" s="91"/>
      <c r="CD121" s="160"/>
      <c r="CE121" s="175"/>
      <c r="CF121" s="175"/>
      <c r="CG121" s="175"/>
      <c r="CH121" s="175"/>
      <c r="CI121" s="175"/>
      <c r="CJ121" s="175"/>
      <c r="CK121" s="175"/>
      <c r="CL121" s="175"/>
      <c r="CM121" s="175"/>
    </row>
    <row r="122" customFormat="false" ht="12.75" hidden="false" customHeight="false" outlineLevel="0" collapsed="false">
      <c r="A122" s="138"/>
      <c r="B122" s="0"/>
      <c r="C122" s="0"/>
      <c r="D122" s="0"/>
      <c r="E122" s="139"/>
      <c r="AN122" s="32"/>
      <c r="AP122" s="32"/>
      <c r="AR122" s="32"/>
      <c r="AT122" s="32"/>
      <c r="AV122" s="32"/>
      <c r="CA122" s="175"/>
      <c r="CB122" s="175"/>
      <c r="CC122" s="91"/>
      <c r="CD122" s="160"/>
      <c r="CE122" s="175"/>
      <c r="CF122" s="175"/>
      <c r="CG122" s="175"/>
      <c r="CH122" s="175"/>
      <c r="CI122" s="175"/>
      <c r="CJ122" s="175"/>
      <c r="CK122" s="175"/>
      <c r="CL122" s="175"/>
      <c r="CM122" s="175"/>
    </row>
    <row r="123" customFormat="false" ht="12.75" hidden="false" customHeight="false" outlineLevel="0" collapsed="false">
      <c r="A123" s="138"/>
      <c r="B123" s="0"/>
      <c r="C123" s="0"/>
      <c r="D123" s="0"/>
      <c r="E123" s="139"/>
      <c r="AN123" s="32"/>
      <c r="AP123" s="32"/>
      <c r="AR123" s="32"/>
      <c r="AT123" s="32"/>
      <c r="AV123" s="32"/>
      <c r="CA123" s="175"/>
      <c r="CB123" s="175"/>
      <c r="CC123" s="91"/>
      <c r="CD123" s="160"/>
      <c r="CE123" s="175"/>
      <c r="CF123" s="175"/>
      <c r="CG123" s="175"/>
      <c r="CH123" s="175"/>
      <c r="CI123" s="175"/>
      <c r="CJ123" s="175"/>
      <c r="CK123" s="175"/>
      <c r="CL123" s="175"/>
      <c r="CM123" s="175"/>
    </row>
    <row r="124" customFormat="false" ht="12.75" hidden="false" customHeight="false" outlineLevel="0" collapsed="false">
      <c r="A124" s="138"/>
      <c r="B124" s="0"/>
      <c r="C124" s="0"/>
      <c r="D124" s="0"/>
      <c r="E124" s="139"/>
      <c r="AN124" s="32"/>
      <c r="AP124" s="32"/>
      <c r="AR124" s="32"/>
      <c r="AT124" s="32"/>
      <c r="AV124" s="32"/>
      <c r="CA124" s="175"/>
      <c r="CB124" s="175"/>
      <c r="CC124" s="91"/>
      <c r="CD124" s="160"/>
      <c r="CE124" s="175"/>
      <c r="CF124" s="175"/>
      <c r="CG124" s="175"/>
      <c r="CH124" s="175"/>
      <c r="CI124" s="175"/>
      <c r="CJ124" s="175"/>
      <c r="CK124" s="175"/>
      <c r="CL124" s="175"/>
      <c r="CM124" s="175"/>
    </row>
    <row r="125" customFormat="false" ht="12.75" hidden="false" customHeight="false" outlineLevel="0" collapsed="false">
      <c r="A125" s="138"/>
      <c r="B125" s="0"/>
      <c r="C125" s="0"/>
      <c r="D125" s="0"/>
      <c r="E125" s="139"/>
      <c r="AN125" s="32"/>
      <c r="AP125" s="32"/>
      <c r="AR125" s="32"/>
      <c r="AT125" s="32"/>
      <c r="AV125" s="32"/>
      <c r="CA125" s="175"/>
      <c r="CB125" s="175"/>
      <c r="CC125" s="91"/>
      <c r="CD125" s="160"/>
      <c r="CE125" s="175"/>
      <c r="CF125" s="175"/>
      <c r="CG125" s="175"/>
      <c r="CH125" s="175"/>
      <c r="CI125" s="175"/>
      <c r="CJ125" s="175"/>
      <c r="CK125" s="175"/>
      <c r="CL125" s="175"/>
      <c r="CM125" s="175"/>
    </row>
    <row r="126" customFormat="false" ht="12.75" hidden="false" customHeight="false" outlineLevel="0" collapsed="false">
      <c r="A126" s="138"/>
      <c r="B126" s="0"/>
      <c r="C126" s="0"/>
      <c r="D126" s="0"/>
      <c r="E126" s="139"/>
      <c r="AN126" s="32"/>
      <c r="AP126" s="32"/>
      <c r="AR126" s="32"/>
      <c r="AT126" s="32"/>
      <c r="AV126" s="32"/>
      <c r="CA126" s="175"/>
      <c r="CB126" s="175"/>
      <c r="CC126" s="91"/>
      <c r="CD126" s="160"/>
      <c r="CE126" s="175"/>
      <c r="CF126" s="175"/>
      <c r="CG126" s="175"/>
      <c r="CH126" s="175"/>
      <c r="CI126" s="175"/>
      <c r="CJ126" s="175"/>
      <c r="CK126" s="175"/>
      <c r="CL126" s="175"/>
      <c r="CM126" s="175"/>
    </row>
    <row r="127" customFormat="false" ht="12.75" hidden="false" customHeight="false" outlineLevel="0" collapsed="false">
      <c r="A127" s="138"/>
      <c r="B127" s="0"/>
      <c r="C127" s="0"/>
      <c r="D127" s="0"/>
      <c r="E127" s="139"/>
      <c r="AN127" s="32"/>
      <c r="AP127" s="32"/>
      <c r="AR127" s="32"/>
      <c r="AT127" s="32"/>
      <c r="AV127" s="32"/>
      <c r="CA127" s="175"/>
      <c r="CB127" s="175"/>
      <c r="CC127" s="91"/>
      <c r="CD127" s="160"/>
      <c r="CE127" s="175"/>
      <c r="CF127" s="175"/>
      <c r="CG127" s="175"/>
      <c r="CH127" s="175"/>
      <c r="CI127" s="175"/>
      <c r="CJ127" s="175"/>
      <c r="CK127" s="175"/>
      <c r="CL127" s="175"/>
      <c r="CM127" s="175"/>
    </row>
    <row r="128" customFormat="false" ht="12.75" hidden="false" customHeight="false" outlineLevel="0" collapsed="false">
      <c r="A128" s="138"/>
      <c r="B128" s="0"/>
      <c r="C128" s="0"/>
      <c r="D128" s="0"/>
      <c r="E128" s="139"/>
      <c r="AN128" s="32"/>
      <c r="AP128" s="32"/>
      <c r="AR128" s="32"/>
      <c r="AT128" s="32"/>
      <c r="AV128" s="32"/>
      <c r="CA128" s="175"/>
      <c r="CB128" s="175"/>
      <c r="CC128" s="91"/>
      <c r="CD128" s="160"/>
      <c r="CE128" s="175"/>
      <c r="CF128" s="175"/>
      <c r="CG128" s="175"/>
      <c r="CH128" s="175"/>
      <c r="CI128" s="175"/>
      <c r="CJ128" s="175"/>
      <c r="CK128" s="175"/>
      <c r="CL128" s="175"/>
      <c r="CM128" s="175"/>
    </row>
    <row r="129" customFormat="false" ht="12.75" hidden="false" customHeight="false" outlineLevel="0" collapsed="false">
      <c r="A129" s="138"/>
      <c r="B129" s="0"/>
      <c r="C129" s="0"/>
      <c r="D129" s="0"/>
      <c r="E129" s="139"/>
      <c r="AR129" s="32"/>
      <c r="CA129" s="175"/>
      <c r="CB129" s="175"/>
      <c r="CC129" s="91"/>
      <c r="CD129" s="160"/>
      <c r="CE129" s="175"/>
      <c r="CF129" s="175"/>
      <c r="CG129" s="175"/>
      <c r="CH129" s="175"/>
      <c r="CI129" s="175"/>
      <c r="CJ129" s="175"/>
      <c r="CK129" s="175"/>
      <c r="CL129" s="175"/>
      <c r="CM129" s="175"/>
    </row>
    <row r="130" customFormat="false" ht="12.75" hidden="false" customHeight="false" outlineLevel="0" collapsed="false">
      <c r="A130" s="138"/>
      <c r="B130" s="0"/>
      <c r="C130" s="0"/>
      <c r="D130" s="0"/>
      <c r="E130" s="139"/>
      <c r="AR130" s="32"/>
      <c r="CA130" s="175"/>
      <c r="CB130" s="175"/>
      <c r="CC130" s="91"/>
      <c r="CD130" s="160"/>
      <c r="CE130" s="175"/>
      <c r="CF130" s="175"/>
      <c r="CG130" s="175"/>
      <c r="CH130" s="175"/>
      <c r="CI130" s="175"/>
      <c r="CJ130" s="175"/>
      <c r="CK130" s="175"/>
      <c r="CL130" s="175"/>
      <c r="CM130" s="175"/>
    </row>
    <row r="131" customFormat="false" ht="12.75" hidden="false" customHeight="false" outlineLevel="0" collapsed="false">
      <c r="A131" s="138"/>
      <c r="B131" s="0"/>
      <c r="C131" s="0"/>
      <c r="D131" s="0"/>
      <c r="E131" s="139"/>
      <c r="AR131" s="32"/>
      <c r="CA131" s="175"/>
      <c r="CB131" s="175"/>
      <c r="CC131" s="91"/>
      <c r="CD131" s="160"/>
      <c r="CE131" s="175"/>
      <c r="CF131" s="175"/>
      <c r="CG131" s="175"/>
      <c r="CH131" s="175"/>
      <c r="CI131" s="175"/>
      <c r="CJ131" s="175"/>
      <c r="CK131" s="175"/>
      <c r="CL131" s="175"/>
      <c r="CM131" s="175"/>
    </row>
    <row r="132" customFormat="false" ht="12.75" hidden="false" customHeight="false" outlineLevel="0" collapsed="false">
      <c r="A132" s="138"/>
      <c r="B132" s="0"/>
      <c r="C132" s="0"/>
      <c r="D132" s="0"/>
      <c r="E132" s="139"/>
      <c r="AR132" s="32"/>
      <c r="CA132" s="175"/>
      <c r="CB132" s="175"/>
      <c r="CC132" s="91"/>
      <c r="CD132" s="160"/>
      <c r="CE132" s="175"/>
      <c r="CF132" s="175"/>
      <c r="CG132" s="175"/>
      <c r="CH132" s="175"/>
      <c r="CI132" s="175"/>
      <c r="CJ132" s="175"/>
      <c r="CK132" s="175"/>
      <c r="CL132" s="175"/>
      <c r="CM132" s="175"/>
    </row>
    <row r="133" customFormat="false" ht="12.75" hidden="false" customHeight="false" outlineLevel="0" collapsed="false">
      <c r="A133" s="138"/>
      <c r="B133" s="0"/>
      <c r="C133" s="0"/>
      <c r="D133" s="0"/>
      <c r="E133" s="139"/>
      <c r="AR133" s="32"/>
      <c r="CA133" s="175"/>
      <c r="CB133" s="175"/>
      <c r="CC133" s="91"/>
      <c r="CD133" s="160"/>
      <c r="CE133" s="175"/>
      <c r="CF133" s="175"/>
      <c r="CG133" s="175"/>
      <c r="CH133" s="175"/>
      <c r="CI133" s="175"/>
      <c r="CJ133" s="175"/>
      <c r="CK133" s="175"/>
      <c r="CL133" s="175"/>
      <c r="CM133" s="175"/>
    </row>
    <row r="134" customFormat="false" ht="12.75" hidden="false" customHeight="false" outlineLevel="0" collapsed="false">
      <c r="A134" s="138"/>
      <c r="B134" s="0"/>
      <c r="C134" s="0"/>
      <c r="D134" s="0"/>
      <c r="E134" s="139"/>
      <c r="AR134" s="32"/>
      <c r="CA134" s="175"/>
      <c r="CB134" s="175"/>
      <c r="CC134" s="91"/>
      <c r="CD134" s="160"/>
      <c r="CE134" s="175"/>
      <c r="CF134" s="175"/>
      <c r="CG134" s="175"/>
      <c r="CH134" s="175"/>
      <c r="CI134" s="175"/>
      <c r="CJ134" s="175"/>
      <c r="CK134" s="175"/>
      <c r="CL134" s="175"/>
      <c r="CM134" s="175"/>
    </row>
    <row r="135" customFormat="false" ht="12.75" hidden="false" customHeight="false" outlineLevel="0" collapsed="false">
      <c r="A135" s="138"/>
      <c r="B135" s="0"/>
      <c r="C135" s="0"/>
      <c r="D135" s="0"/>
      <c r="E135" s="139"/>
      <c r="AR135" s="32"/>
      <c r="CA135" s="175"/>
      <c r="CB135" s="175"/>
      <c r="CC135" s="91"/>
      <c r="CD135" s="160"/>
      <c r="CE135" s="175"/>
      <c r="CF135" s="175"/>
      <c r="CG135" s="175"/>
      <c r="CH135" s="175"/>
      <c r="CI135" s="175"/>
      <c r="CJ135" s="175"/>
      <c r="CK135" s="175"/>
      <c r="CL135" s="175"/>
      <c r="CM135" s="175"/>
    </row>
    <row r="136" customFormat="false" ht="12.75" hidden="false" customHeight="false" outlineLevel="0" collapsed="false">
      <c r="A136" s="138"/>
      <c r="B136" s="0"/>
      <c r="C136" s="0"/>
      <c r="D136" s="0"/>
      <c r="E136" s="139"/>
      <c r="AR136" s="32"/>
      <c r="CA136" s="175"/>
      <c r="CB136" s="175"/>
      <c r="CC136" s="91"/>
      <c r="CD136" s="160"/>
      <c r="CE136" s="175"/>
      <c r="CF136" s="175"/>
      <c r="CG136" s="175"/>
      <c r="CH136" s="175"/>
      <c r="CI136" s="175"/>
      <c r="CJ136" s="175"/>
      <c r="CK136" s="175"/>
      <c r="CL136" s="175"/>
      <c r="CM136" s="175"/>
    </row>
    <row r="137" customFormat="false" ht="12.75" hidden="false" customHeight="false" outlineLevel="0" collapsed="false">
      <c r="A137" s="138"/>
      <c r="B137" s="0"/>
      <c r="C137" s="0"/>
      <c r="D137" s="0"/>
      <c r="E137" s="139"/>
      <c r="AR137" s="32"/>
      <c r="CA137" s="175"/>
      <c r="CB137" s="175"/>
      <c r="CC137" s="91"/>
      <c r="CD137" s="160"/>
      <c r="CE137" s="175"/>
      <c r="CF137" s="175"/>
      <c r="CG137" s="175"/>
      <c r="CH137" s="175"/>
      <c r="CI137" s="175"/>
      <c r="CJ137" s="175"/>
      <c r="CK137" s="175"/>
      <c r="CL137" s="175"/>
      <c r="CM137" s="175"/>
    </row>
    <row r="138" customFormat="false" ht="12.75" hidden="false" customHeight="false" outlineLevel="0" collapsed="false">
      <c r="A138" s="138"/>
      <c r="B138" s="0"/>
      <c r="C138" s="0"/>
      <c r="D138" s="0"/>
      <c r="E138" s="139"/>
      <c r="AR138" s="32"/>
      <c r="CA138" s="175"/>
      <c r="CB138" s="175"/>
      <c r="CC138" s="91"/>
      <c r="CD138" s="160"/>
      <c r="CE138" s="175"/>
      <c r="CF138" s="175"/>
      <c r="CG138" s="175"/>
      <c r="CH138" s="175"/>
      <c r="CI138" s="175"/>
      <c r="CJ138" s="175"/>
      <c r="CK138" s="175"/>
      <c r="CL138" s="175"/>
      <c r="CM138" s="175"/>
    </row>
    <row r="139" customFormat="false" ht="12.75" hidden="false" customHeight="false" outlineLevel="0" collapsed="false">
      <c r="A139" s="138"/>
      <c r="B139" s="0"/>
      <c r="C139" s="0"/>
      <c r="D139" s="0"/>
      <c r="E139" s="139"/>
      <c r="AR139" s="32"/>
      <c r="CA139" s="175"/>
      <c r="CB139" s="175"/>
      <c r="CC139" s="91"/>
      <c r="CD139" s="160"/>
      <c r="CE139" s="175"/>
      <c r="CF139" s="175"/>
      <c r="CG139" s="175"/>
      <c r="CH139" s="175"/>
      <c r="CI139" s="175"/>
      <c r="CJ139" s="175"/>
      <c r="CK139" s="175"/>
      <c r="CL139" s="175"/>
      <c r="CM139" s="175"/>
    </row>
    <row r="140" customFormat="false" ht="12.75" hidden="false" customHeight="false" outlineLevel="0" collapsed="false">
      <c r="A140" s="138"/>
      <c r="B140" s="0"/>
      <c r="C140" s="0"/>
      <c r="D140" s="0"/>
      <c r="E140" s="139"/>
      <c r="AR140" s="32"/>
      <c r="CA140" s="175"/>
      <c r="CB140" s="175"/>
      <c r="CC140" s="91"/>
      <c r="CD140" s="160"/>
      <c r="CE140" s="175"/>
      <c r="CF140" s="175"/>
      <c r="CG140" s="175"/>
      <c r="CH140" s="175"/>
      <c r="CI140" s="175"/>
      <c r="CJ140" s="175"/>
      <c r="CK140" s="175"/>
      <c r="CL140" s="175"/>
      <c r="CM140" s="175"/>
    </row>
    <row r="141" customFormat="false" ht="12.75" hidden="false" customHeight="false" outlineLevel="0" collapsed="false">
      <c r="A141" s="138"/>
      <c r="B141" s="0"/>
      <c r="C141" s="0"/>
      <c r="D141" s="0"/>
      <c r="E141" s="139"/>
      <c r="AR141" s="32"/>
      <c r="CA141" s="175"/>
      <c r="CB141" s="175"/>
      <c r="CC141" s="91"/>
      <c r="CD141" s="160"/>
      <c r="CE141" s="175"/>
      <c r="CF141" s="175"/>
      <c r="CG141" s="175"/>
      <c r="CH141" s="175"/>
      <c r="CI141" s="175"/>
      <c r="CJ141" s="175"/>
      <c r="CK141" s="175"/>
      <c r="CL141" s="175"/>
      <c r="CM141" s="175"/>
    </row>
    <row r="142" customFormat="false" ht="12.75" hidden="false" customHeight="false" outlineLevel="0" collapsed="false">
      <c r="A142" s="138"/>
      <c r="B142" s="0"/>
      <c r="C142" s="0"/>
      <c r="D142" s="0"/>
      <c r="E142" s="139"/>
      <c r="AR142" s="32"/>
      <c r="CA142" s="175"/>
      <c r="CB142" s="175"/>
      <c r="CC142" s="91"/>
      <c r="CD142" s="160"/>
      <c r="CE142" s="175"/>
      <c r="CF142" s="175"/>
      <c r="CG142" s="175"/>
      <c r="CH142" s="175"/>
      <c r="CI142" s="175"/>
      <c r="CJ142" s="175"/>
      <c r="CK142" s="175"/>
      <c r="CL142" s="175"/>
      <c r="CM142" s="175"/>
    </row>
    <row r="143" customFormat="false" ht="12.75" hidden="false" customHeight="false" outlineLevel="0" collapsed="false">
      <c r="A143" s="138"/>
      <c r="B143" s="0"/>
      <c r="C143" s="0"/>
      <c r="D143" s="0"/>
      <c r="E143" s="139"/>
      <c r="AR143" s="32"/>
      <c r="CA143" s="175"/>
      <c r="CB143" s="175"/>
      <c r="CC143" s="91"/>
      <c r="CD143" s="160"/>
      <c r="CE143" s="175"/>
      <c r="CF143" s="175"/>
      <c r="CG143" s="175"/>
      <c r="CH143" s="175"/>
      <c r="CI143" s="175"/>
      <c r="CJ143" s="175"/>
      <c r="CK143" s="175"/>
      <c r="CL143" s="175"/>
      <c r="CM143" s="175"/>
    </row>
    <row r="144" customFormat="false" ht="12.75" hidden="false" customHeight="false" outlineLevel="0" collapsed="false">
      <c r="A144" s="138"/>
      <c r="B144" s="0"/>
      <c r="C144" s="0"/>
      <c r="D144" s="0"/>
      <c r="E144" s="139"/>
      <c r="AR144" s="32"/>
      <c r="CA144" s="175"/>
      <c r="CB144" s="175"/>
      <c r="CC144" s="91"/>
      <c r="CD144" s="160"/>
      <c r="CE144" s="175"/>
      <c r="CF144" s="175"/>
      <c r="CG144" s="175"/>
      <c r="CH144" s="175"/>
      <c r="CI144" s="175"/>
      <c r="CJ144" s="175"/>
      <c r="CK144" s="175"/>
      <c r="CL144" s="175"/>
      <c r="CM144" s="175"/>
    </row>
    <row r="145" customFormat="false" ht="12.75" hidden="false" customHeight="false" outlineLevel="0" collapsed="false">
      <c r="A145" s="138"/>
      <c r="B145" s="0"/>
      <c r="C145" s="0"/>
      <c r="D145" s="0"/>
      <c r="E145" s="139"/>
      <c r="AR145" s="32"/>
      <c r="CA145" s="175"/>
      <c r="CB145" s="175"/>
      <c r="CC145" s="91"/>
      <c r="CD145" s="160"/>
      <c r="CE145" s="175"/>
      <c r="CF145" s="175"/>
      <c r="CG145" s="175"/>
      <c r="CH145" s="175"/>
      <c r="CI145" s="175"/>
      <c r="CJ145" s="175"/>
      <c r="CK145" s="175"/>
      <c r="CL145" s="175"/>
      <c r="CM145" s="175"/>
    </row>
    <row r="146" customFormat="false" ht="12.75" hidden="false" customHeight="false" outlineLevel="0" collapsed="false">
      <c r="A146" s="138"/>
      <c r="B146" s="0"/>
      <c r="C146" s="0"/>
      <c r="D146" s="0"/>
      <c r="E146" s="139"/>
      <c r="AR146" s="32"/>
      <c r="CA146" s="175"/>
      <c r="CB146" s="175"/>
      <c r="CC146" s="91"/>
      <c r="CD146" s="160"/>
      <c r="CE146" s="175"/>
      <c r="CF146" s="175"/>
      <c r="CG146" s="175"/>
      <c r="CH146" s="175"/>
      <c r="CI146" s="175"/>
      <c r="CJ146" s="175"/>
      <c r="CK146" s="175"/>
      <c r="CL146" s="175"/>
      <c r="CM146" s="175"/>
    </row>
    <row r="147" customFormat="false" ht="12.75" hidden="false" customHeight="false" outlineLevel="0" collapsed="false">
      <c r="A147" s="138"/>
      <c r="B147" s="0"/>
      <c r="C147" s="0"/>
      <c r="D147" s="0"/>
      <c r="E147" s="139"/>
      <c r="AR147" s="32"/>
      <c r="CA147" s="175"/>
      <c r="CB147" s="175"/>
      <c r="CC147" s="91"/>
      <c r="CD147" s="160"/>
      <c r="CE147" s="175"/>
      <c r="CF147" s="175"/>
      <c r="CG147" s="175"/>
      <c r="CH147" s="175"/>
      <c r="CI147" s="175"/>
      <c r="CJ147" s="175"/>
      <c r="CK147" s="175"/>
      <c r="CL147" s="175"/>
      <c r="CM147" s="175"/>
    </row>
    <row r="148" customFormat="false" ht="12.75" hidden="false" customHeight="false" outlineLevel="0" collapsed="false">
      <c r="A148" s="138"/>
      <c r="B148" s="0"/>
      <c r="C148" s="0"/>
      <c r="D148" s="0"/>
      <c r="E148" s="139"/>
      <c r="AR148" s="32"/>
      <c r="CA148" s="175"/>
      <c r="CB148" s="175"/>
      <c r="CC148" s="91"/>
      <c r="CD148" s="160"/>
      <c r="CE148" s="175"/>
      <c r="CF148" s="175"/>
      <c r="CG148" s="175"/>
      <c r="CH148" s="175"/>
      <c r="CI148" s="175"/>
      <c r="CJ148" s="175"/>
      <c r="CK148" s="175"/>
      <c r="CL148" s="175"/>
      <c r="CM148" s="175"/>
    </row>
    <row r="149" customFormat="false" ht="12.75" hidden="false" customHeight="false" outlineLevel="0" collapsed="false">
      <c r="A149" s="138"/>
      <c r="B149" s="0"/>
      <c r="C149" s="0"/>
      <c r="D149" s="0"/>
      <c r="E149" s="139"/>
      <c r="AR149" s="32"/>
      <c r="CA149" s="175"/>
      <c r="CB149" s="175"/>
      <c r="CC149" s="91"/>
      <c r="CD149" s="160"/>
      <c r="CE149" s="175"/>
      <c r="CF149" s="175"/>
      <c r="CG149" s="175"/>
      <c r="CH149" s="175"/>
      <c r="CI149" s="175"/>
      <c r="CJ149" s="175"/>
      <c r="CK149" s="175"/>
      <c r="CL149" s="175"/>
      <c r="CM149" s="175"/>
    </row>
    <row r="150" customFormat="false" ht="12.75" hidden="false" customHeight="false" outlineLevel="0" collapsed="false">
      <c r="A150" s="138"/>
      <c r="B150" s="0"/>
      <c r="C150" s="0"/>
      <c r="D150" s="0"/>
      <c r="E150" s="139"/>
      <c r="AR150" s="32"/>
      <c r="CA150" s="175"/>
      <c r="CB150" s="175"/>
      <c r="CC150" s="91"/>
      <c r="CD150" s="160"/>
      <c r="CE150" s="175"/>
      <c r="CF150" s="175"/>
      <c r="CG150" s="175"/>
      <c r="CH150" s="175"/>
      <c r="CI150" s="175"/>
      <c r="CJ150" s="175"/>
      <c r="CK150" s="175"/>
      <c r="CL150" s="175"/>
      <c r="CM150" s="175"/>
    </row>
    <row r="151" customFormat="false" ht="12.75" hidden="false" customHeight="false" outlineLevel="0" collapsed="false">
      <c r="A151" s="138"/>
      <c r="B151" s="0"/>
      <c r="C151" s="0"/>
      <c r="D151" s="0"/>
      <c r="E151" s="139"/>
      <c r="AR151" s="32"/>
      <c r="CA151" s="175"/>
      <c r="CB151" s="175"/>
      <c r="CC151" s="91"/>
      <c r="CD151" s="160"/>
      <c r="CE151" s="175"/>
      <c r="CF151" s="175"/>
      <c r="CG151" s="175"/>
      <c r="CH151" s="175"/>
      <c r="CI151" s="175"/>
      <c r="CJ151" s="175"/>
      <c r="CK151" s="175"/>
      <c r="CL151" s="175"/>
      <c r="CM151" s="175"/>
    </row>
    <row r="152" customFormat="false" ht="12.75" hidden="false" customHeight="false" outlineLevel="0" collapsed="false">
      <c r="A152" s="138"/>
      <c r="B152" s="0"/>
      <c r="C152" s="0"/>
      <c r="D152" s="0"/>
      <c r="E152" s="139"/>
      <c r="AR152" s="32"/>
      <c r="CA152" s="175"/>
      <c r="CB152" s="175"/>
      <c r="CC152" s="91"/>
      <c r="CD152" s="160"/>
      <c r="CE152" s="175"/>
      <c r="CF152" s="175"/>
      <c r="CG152" s="175"/>
      <c r="CH152" s="175"/>
      <c r="CI152" s="175"/>
      <c r="CJ152" s="175"/>
      <c r="CK152" s="175"/>
      <c r="CL152" s="175"/>
      <c r="CM152" s="175"/>
    </row>
    <row r="153" customFormat="false" ht="12.75" hidden="false" customHeight="false" outlineLevel="0" collapsed="false">
      <c r="A153" s="138"/>
      <c r="B153" s="0"/>
      <c r="C153" s="0"/>
      <c r="D153" s="0"/>
      <c r="E153" s="139"/>
      <c r="AR153" s="32"/>
      <c r="CA153" s="175"/>
      <c r="CB153" s="175"/>
      <c r="CC153" s="91"/>
      <c r="CD153" s="160"/>
      <c r="CE153" s="175"/>
      <c r="CF153" s="175"/>
      <c r="CG153" s="175"/>
      <c r="CH153" s="175"/>
      <c r="CI153" s="175"/>
      <c r="CJ153" s="175"/>
      <c r="CK153" s="175"/>
      <c r="CL153" s="175"/>
      <c r="CM153" s="175"/>
    </row>
    <row r="154" customFormat="false" ht="12.75" hidden="false" customHeight="false" outlineLevel="0" collapsed="false">
      <c r="A154" s="138"/>
      <c r="B154" s="0"/>
      <c r="C154" s="0"/>
      <c r="D154" s="0"/>
      <c r="E154" s="139"/>
      <c r="AR154" s="32"/>
      <c r="CA154" s="175"/>
      <c r="CB154" s="175"/>
      <c r="CC154" s="91"/>
      <c r="CD154" s="160"/>
      <c r="CE154" s="175"/>
      <c r="CF154" s="175"/>
      <c r="CG154" s="175"/>
      <c r="CH154" s="175"/>
      <c r="CI154" s="175"/>
      <c r="CJ154" s="175"/>
      <c r="CK154" s="175"/>
      <c r="CL154" s="175"/>
      <c r="CM154" s="175"/>
    </row>
    <row r="155" customFormat="false" ht="12.75" hidden="false" customHeight="false" outlineLevel="0" collapsed="false">
      <c r="A155" s="138"/>
      <c r="B155" s="0"/>
      <c r="C155" s="0"/>
      <c r="D155" s="0"/>
      <c r="E155" s="139"/>
      <c r="AR155" s="32"/>
      <c r="CA155" s="175"/>
      <c r="CB155" s="175"/>
      <c r="CC155" s="91"/>
      <c r="CD155" s="160"/>
      <c r="CE155" s="175"/>
      <c r="CF155" s="175"/>
      <c r="CG155" s="175"/>
      <c r="CH155" s="175"/>
      <c r="CI155" s="175"/>
      <c r="CJ155" s="175"/>
      <c r="CK155" s="175"/>
      <c r="CL155" s="175"/>
      <c r="CM155" s="175"/>
    </row>
    <row r="156" customFormat="false" ht="12.75" hidden="false" customHeight="false" outlineLevel="0" collapsed="false">
      <c r="A156" s="138"/>
      <c r="B156" s="0"/>
      <c r="C156" s="0"/>
      <c r="D156" s="0"/>
      <c r="E156" s="139"/>
      <c r="AR156" s="32"/>
      <c r="CA156" s="175"/>
      <c r="CB156" s="175"/>
      <c r="CC156" s="91"/>
      <c r="CD156" s="160"/>
      <c r="CE156" s="175"/>
      <c r="CF156" s="175"/>
      <c r="CG156" s="175"/>
      <c r="CH156" s="175"/>
      <c r="CI156" s="175"/>
      <c r="CJ156" s="175"/>
      <c r="CK156" s="175"/>
      <c r="CL156" s="175"/>
      <c r="CM156" s="175"/>
    </row>
    <row r="157" customFormat="false" ht="12.75" hidden="false" customHeight="false" outlineLevel="0" collapsed="false">
      <c r="A157" s="138"/>
      <c r="B157" s="0"/>
      <c r="C157" s="0"/>
      <c r="D157" s="0"/>
      <c r="E157" s="139"/>
      <c r="AR157" s="32"/>
      <c r="CA157" s="175"/>
      <c r="CB157" s="175"/>
      <c r="CC157" s="91"/>
      <c r="CD157" s="160"/>
      <c r="CE157" s="175"/>
      <c r="CF157" s="175"/>
      <c r="CG157" s="175"/>
      <c r="CH157" s="175"/>
      <c r="CI157" s="175"/>
      <c r="CJ157" s="175"/>
      <c r="CK157" s="175"/>
      <c r="CL157" s="175"/>
      <c r="CM157" s="175"/>
    </row>
    <row r="158" customFormat="false" ht="12.75" hidden="false" customHeight="false" outlineLevel="0" collapsed="false">
      <c r="A158" s="138"/>
      <c r="B158" s="0"/>
      <c r="C158" s="0"/>
      <c r="D158" s="0"/>
      <c r="E158" s="139"/>
      <c r="AR158" s="32"/>
      <c r="CA158" s="175"/>
      <c r="CB158" s="175"/>
      <c r="CC158" s="91"/>
      <c r="CD158" s="160"/>
      <c r="CE158" s="175"/>
      <c r="CF158" s="175"/>
      <c r="CG158" s="175"/>
      <c r="CH158" s="175"/>
      <c r="CI158" s="175"/>
      <c r="CJ158" s="175"/>
      <c r="CK158" s="175"/>
      <c r="CL158" s="175"/>
      <c r="CM158" s="175"/>
    </row>
    <row r="159" customFormat="false" ht="12.75" hidden="false" customHeight="false" outlineLevel="0" collapsed="false">
      <c r="A159" s="138"/>
      <c r="B159" s="0"/>
      <c r="C159" s="0"/>
      <c r="D159" s="0"/>
      <c r="E159" s="139"/>
      <c r="AR159" s="32"/>
      <c r="CA159" s="175"/>
      <c r="CB159" s="175"/>
      <c r="CC159" s="91"/>
      <c r="CD159" s="160"/>
      <c r="CE159" s="175"/>
      <c r="CF159" s="175"/>
      <c r="CG159" s="175"/>
      <c r="CH159" s="175"/>
      <c r="CI159" s="175"/>
      <c r="CJ159" s="175"/>
      <c r="CK159" s="175"/>
      <c r="CL159" s="175"/>
      <c r="CM159" s="175"/>
    </row>
    <row r="160" customFormat="false" ht="12.75" hidden="false" customHeight="false" outlineLevel="0" collapsed="false">
      <c r="A160" s="138"/>
      <c r="B160" s="0"/>
      <c r="C160" s="0"/>
      <c r="D160" s="0"/>
      <c r="E160" s="139"/>
      <c r="AR160" s="32"/>
      <c r="CA160" s="175"/>
      <c r="CB160" s="175"/>
      <c r="CC160" s="91"/>
      <c r="CD160" s="160"/>
      <c r="CE160" s="175"/>
      <c r="CF160" s="175"/>
      <c r="CG160" s="175"/>
      <c r="CH160" s="175"/>
      <c r="CI160" s="175"/>
      <c r="CJ160" s="175"/>
      <c r="CK160" s="175"/>
      <c r="CL160" s="175"/>
      <c r="CM160" s="175"/>
    </row>
    <row r="161" customFormat="false" ht="12.75" hidden="false" customHeight="false" outlineLevel="0" collapsed="false">
      <c r="A161" s="138"/>
      <c r="B161" s="0"/>
      <c r="C161" s="0"/>
      <c r="D161" s="0"/>
      <c r="E161" s="139"/>
      <c r="AR161" s="32"/>
      <c r="CA161" s="175"/>
      <c r="CB161" s="175"/>
      <c r="CC161" s="91"/>
      <c r="CD161" s="160"/>
      <c r="CE161" s="175"/>
      <c r="CF161" s="175"/>
      <c r="CG161" s="175"/>
      <c r="CH161" s="175"/>
      <c r="CI161" s="175"/>
      <c r="CJ161" s="175"/>
      <c r="CK161" s="175"/>
      <c r="CL161" s="175"/>
      <c r="CM161" s="175"/>
    </row>
    <row r="162" customFormat="false" ht="12.75" hidden="false" customHeight="false" outlineLevel="0" collapsed="false">
      <c r="A162" s="138"/>
      <c r="B162" s="0"/>
      <c r="C162" s="0"/>
      <c r="D162" s="0"/>
      <c r="E162" s="139"/>
      <c r="AR162" s="32"/>
      <c r="CA162" s="175"/>
      <c r="CB162" s="175"/>
      <c r="CC162" s="91"/>
      <c r="CD162" s="160"/>
      <c r="CE162" s="175"/>
      <c r="CF162" s="175"/>
      <c r="CG162" s="175"/>
      <c r="CH162" s="175"/>
      <c r="CI162" s="175"/>
      <c r="CJ162" s="175"/>
      <c r="CK162" s="175"/>
      <c r="CL162" s="175"/>
      <c r="CM162" s="175"/>
    </row>
    <row r="163" customFormat="false" ht="12.75" hidden="false" customHeight="false" outlineLevel="0" collapsed="false">
      <c r="A163" s="138"/>
      <c r="B163" s="0"/>
      <c r="C163" s="0"/>
      <c r="D163" s="0"/>
      <c r="E163" s="139"/>
      <c r="AR163" s="32"/>
      <c r="CA163" s="175"/>
      <c r="CB163" s="175"/>
      <c r="CC163" s="91"/>
      <c r="CD163" s="160"/>
      <c r="CE163" s="175"/>
      <c r="CF163" s="175"/>
      <c r="CG163" s="175"/>
      <c r="CH163" s="175"/>
      <c r="CI163" s="175"/>
      <c r="CJ163" s="175"/>
      <c r="CK163" s="175"/>
      <c r="CL163" s="175"/>
      <c r="CM163" s="175"/>
    </row>
    <row r="164" customFormat="false" ht="12.75" hidden="false" customHeight="false" outlineLevel="0" collapsed="false">
      <c r="A164" s="138"/>
      <c r="B164" s="0"/>
      <c r="C164" s="0"/>
      <c r="D164" s="0"/>
      <c r="E164" s="139"/>
      <c r="AR164" s="32"/>
      <c r="CA164" s="175"/>
      <c r="CB164" s="175"/>
      <c r="CC164" s="91"/>
      <c r="CD164" s="160"/>
      <c r="CE164" s="175"/>
      <c r="CF164" s="175"/>
      <c r="CG164" s="175"/>
      <c r="CH164" s="175"/>
      <c r="CI164" s="175"/>
      <c r="CJ164" s="175"/>
      <c r="CK164" s="175"/>
      <c r="CL164" s="175"/>
      <c r="CM164" s="175"/>
    </row>
    <row r="165" customFormat="false" ht="12.75" hidden="false" customHeight="false" outlineLevel="0" collapsed="false">
      <c r="A165" s="138"/>
      <c r="B165" s="0"/>
      <c r="C165" s="0"/>
      <c r="D165" s="0"/>
      <c r="E165" s="139"/>
      <c r="AR165" s="32"/>
      <c r="CA165" s="175"/>
      <c r="CB165" s="175"/>
      <c r="CC165" s="91"/>
      <c r="CD165" s="160"/>
      <c r="CE165" s="175"/>
      <c r="CF165" s="175"/>
      <c r="CG165" s="175"/>
      <c r="CH165" s="175"/>
      <c r="CI165" s="175"/>
      <c r="CJ165" s="175"/>
      <c r="CK165" s="175"/>
      <c r="CL165" s="175"/>
      <c r="CM165" s="175"/>
    </row>
    <row r="166" customFormat="false" ht="12.75" hidden="false" customHeight="false" outlineLevel="0" collapsed="false">
      <c r="A166" s="138"/>
      <c r="B166" s="0"/>
      <c r="C166" s="0"/>
      <c r="D166" s="0"/>
      <c r="E166" s="139"/>
      <c r="AR166" s="32"/>
      <c r="CA166" s="175"/>
      <c r="CB166" s="175"/>
      <c r="CC166" s="91"/>
      <c r="CD166" s="160"/>
      <c r="CE166" s="175"/>
      <c r="CF166" s="175"/>
      <c r="CG166" s="175"/>
      <c r="CH166" s="175"/>
      <c r="CI166" s="175"/>
      <c r="CJ166" s="175"/>
      <c r="CK166" s="175"/>
      <c r="CL166" s="175"/>
      <c r="CM166" s="175"/>
    </row>
    <row r="167" customFormat="false" ht="12.75" hidden="false" customHeight="false" outlineLevel="0" collapsed="false">
      <c r="A167" s="138"/>
      <c r="B167" s="0"/>
      <c r="C167" s="0"/>
      <c r="D167" s="0"/>
      <c r="E167" s="139"/>
      <c r="AR167" s="32"/>
      <c r="CA167" s="175"/>
      <c r="CB167" s="175"/>
      <c r="CC167" s="91"/>
      <c r="CD167" s="160"/>
      <c r="CE167" s="175"/>
      <c r="CF167" s="175"/>
      <c r="CG167" s="175"/>
      <c r="CH167" s="175"/>
      <c r="CI167" s="175"/>
      <c r="CJ167" s="175"/>
      <c r="CK167" s="175"/>
      <c r="CL167" s="175"/>
      <c r="CM167" s="175"/>
    </row>
    <row r="168" customFormat="false" ht="12.75" hidden="false" customHeight="false" outlineLevel="0" collapsed="false">
      <c r="A168" s="138"/>
      <c r="B168" s="0"/>
      <c r="C168" s="0"/>
      <c r="D168" s="0"/>
      <c r="E168" s="139"/>
      <c r="AR168" s="32"/>
      <c r="CA168" s="175"/>
      <c r="CB168" s="175"/>
      <c r="CC168" s="91"/>
      <c r="CD168" s="160"/>
      <c r="CE168" s="175"/>
      <c r="CF168" s="175"/>
      <c r="CG168" s="175"/>
      <c r="CH168" s="175"/>
      <c r="CI168" s="175"/>
      <c r="CJ168" s="175"/>
      <c r="CK168" s="175"/>
      <c r="CL168" s="175"/>
      <c r="CM168" s="175"/>
    </row>
    <row r="169" customFormat="false" ht="12.75" hidden="false" customHeight="false" outlineLevel="0" collapsed="false">
      <c r="A169" s="138"/>
      <c r="B169" s="0"/>
      <c r="C169" s="0"/>
      <c r="D169" s="0"/>
      <c r="E169" s="139"/>
      <c r="AR169" s="32"/>
      <c r="CA169" s="175"/>
      <c r="CB169" s="175"/>
      <c r="CC169" s="91"/>
      <c r="CD169" s="160"/>
      <c r="CE169" s="175"/>
      <c r="CF169" s="175"/>
      <c r="CG169" s="175"/>
      <c r="CH169" s="175"/>
      <c r="CI169" s="175"/>
      <c r="CJ169" s="175"/>
      <c r="CK169" s="175"/>
      <c r="CL169" s="175"/>
      <c r="CM169" s="175"/>
    </row>
    <row r="170" customFormat="false" ht="12.75" hidden="false" customHeight="false" outlineLevel="0" collapsed="false">
      <c r="A170" s="138"/>
      <c r="B170" s="0"/>
      <c r="C170" s="0"/>
      <c r="D170" s="0"/>
      <c r="E170" s="139"/>
      <c r="AR170" s="32"/>
      <c r="CA170" s="175"/>
      <c r="CB170" s="175"/>
      <c r="CC170" s="91"/>
      <c r="CD170" s="160"/>
      <c r="CE170" s="175"/>
      <c r="CF170" s="175"/>
      <c r="CG170" s="175"/>
      <c r="CH170" s="175"/>
      <c r="CI170" s="175"/>
      <c r="CJ170" s="175"/>
      <c r="CK170" s="175"/>
      <c r="CL170" s="175"/>
      <c r="CM170" s="175"/>
    </row>
    <row r="171" customFormat="false" ht="12.75" hidden="false" customHeight="false" outlineLevel="0" collapsed="false">
      <c r="A171" s="138"/>
      <c r="B171" s="0"/>
      <c r="C171" s="0"/>
      <c r="D171" s="0"/>
      <c r="E171" s="139"/>
      <c r="AR171" s="32"/>
      <c r="CA171" s="175"/>
      <c r="CB171" s="175"/>
      <c r="CC171" s="91"/>
      <c r="CD171" s="160"/>
      <c r="CE171" s="175"/>
      <c r="CF171" s="175"/>
      <c r="CG171" s="175"/>
      <c r="CH171" s="175"/>
      <c r="CI171" s="175"/>
      <c r="CJ171" s="175"/>
      <c r="CK171" s="175"/>
      <c r="CL171" s="175"/>
      <c r="CM171" s="175"/>
    </row>
    <row r="172" customFormat="false" ht="12.75" hidden="false" customHeight="false" outlineLevel="0" collapsed="false">
      <c r="A172" s="138"/>
      <c r="B172" s="0"/>
      <c r="C172" s="0"/>
      <c r="D172" s="0"/>
      <c r="E172" s="139"/>
      <c r="AR172" s="32"/>
      <c r="CA172" s="175"/>
      <c r="CB172" s="175"/>
      <c r="CC172" s="91"/>
      <c r="CD172" s="160"/>
      <c r="CE172" s="175"/>
      <c r="CF172" s="175"/>
      <c r="CG172" s="175"/>
      <c r="CH172" s="175"/>
      <c r="CI172" s="175"/>
      <c r="CJ172" s="175"/>
      <c r="CK172" s="175"/>
      <c r="CL172" s="175"/>
      <c r="CM172" s="175"/>
    </row>
    <row r="173" customFormat="false" ht="12.75" hidden="false" customHeight="false" outlineLevel="0" collapsed="false">
      <c r="A173" s="138"/>
      <c r="B173" s="0"/>
      <c r="C173" s="0"/>
      <c r="D173" s="0"/>
      <c r="E173" s="139"/>
      <c r="AR173" s="32"/>
      <c r="CA173" s="175"/>
      <c r="CB173" s="175"/>
      <c r="CC173" s="91"/>
      <c r="CD173" s="160"/>
      <c r="CE173" s="175"/>
      <c r="CF173" s="175"/>
      <c r="CG173" s="175"/>
      <c r="CH173" s="175"/>
      <c r="CI173" s="175"/>
      <c r="CJ173" s="175"/>
      <c r="CK173" s="175"/>
      <c r="CL173" s="175"/>
      <c r="CM173" s="175"/>
    </row>
    <row r="174" customFormat="false" ht="12.75" hidden="false" customHeight="false" outlineLevel="0" collapsed="false">
      <c r="A174" s="138"/>
      <c r="B174" s="0"/>
      <c r="C174" s="0"/>
      <c r="D174" s="0"/>
      <c r="E174" s="139"/>
      <c r="AR174" s="32"/>
      <c r="CA174" s="175"/>
      <c r="CB174" s="175"/>
      <c r="CC174" s="91"/>
      <c r="CD174" s="160"/>
      <c r="CE174" s="175"/>
      <c r="CF174" s="175"/>
      <c r="CG174" s="175"/>
      <c r="CH174" s="175"/>
      <c r="CI174" s="175"/>
      <c r="CJ174" s="175"/>
      <c r="CK174" s="175"/>
      <c r="CL174" s="175"/>
      <c r="CM174" s="175"/>
    </row>
    <row r="175" customFormat="false" ht="12.75" hidden="false" customHeight="false" outlineLevel="0" collapsed="false">
      <c r="A175" s="138"/>
      <c r="B175" s="138"/>
      <c r="C175" s="138"/>
      <c r="D175" s="138"/>
      <c r="E175" s="139"/>
      <c r="AR175" s="32"/>
      <c r="CA175" s="175"/>
      <c r="CB175" s="175"/>
      <c r="CC175" s="91"/>
      <c r="CD175" s="160"/>
      <c r="CE175" s="175"/>
      <c r="CF175" s="175"/>
      <c r="CG175" s="175"/>
      <c r="CH175" s="175"/>
      <c r="CI175" s="175"/>
      <c r="CJ175" s="175"/>
      <c r="CK175" s="175"/>
      <c r="CL175" s="175"/>
      <c r="CM175" s="175"/>
    </row>
    <row r="176" customFormat="false" ht="12.75" hidden="false" customHeight="false" outlineLevel="0" collapsed="false">
      <c r="A176" s="138"/>
      <c r="B176" s="138"/>
      <c r="C176" s="138"/>
      <c r="D176" s="138"/>
      <c r="E176" s="139"/>
      <c r="AR176" s="32"/>
      <c r="CA176" s="175"/>
      <c r="CB176" s="175"/>
      <c r="CC176" s="91"/>
      <c r="CD176" s="160"/>
      <c r="CE176" s="175"/>
      <c r="CF176" s="175"/>
      <c r="CG176" s="175"/>
      <c r="CH176" s="175"/>
      <c r="CI176" s="175"/>
      <c r="CJ176" s="175"/>
      <c r="CK176" s="175"/>
      <c r="CL176" s="175"/>
      <c r="CM176" s="175"/>
    </row>
    <row r="177" customFormat="false" ht="12.75" hidden="false" customHeight="false" outlineLevel="0" collapsed="false">
      <c r="A177" s="138"/>
      <c r="B177" s="138"/>
      <c r="C177" s="138"/>
      <c r="D177" s="138"/>
      <c r="E177" s="139"/>
      <c r="AR177" s="32"/>
      <c r="CA177" s="175"/>
      <c r="CB177" s="175"/>
      <c r="CC177" s="91"/>
      <c r="CD177" s="160"/>
      <c r="CE177" s="175"/>
      <c r="CF177" s="175"/>
      <c r="CG177" s="175"/>
      <c r="CH177" s="175"/>
      <c r="CI177" s="175"/>
      <c r="CJ177" s="175"/>
      <c r="CK177" s="175"/>
      <c r="CL177" s="175"/>
      <c r="CM177" s="175"/>
    </row>
    <row r="178" customFormat="false" ht="12.75" hidden="false" customHeight="false" outlineLevel="0" collapsed="false">
      <c r="A178" s="138"/>
      <c r="B178" s="138"/>
      <c r="C178" s="138"/>
      <c r="D178" s="138"/>
      <c r="E178" s="139"/>
      <c r="AR178" s="32"/>
      <c r="CA178" s="175"/>
      <c r="CB178" s="175"/>
      <c r="CC178" s="91"/>
      <c r="CD178" s="160"/>
      <c r="CE178" s="175"/>
      <c r="CF178" s="175"/>
      <c r="CG178" s="175"/>
      <c r="CH178" s="175"/>
      <c r="CI178" s="175"/>
      <c r="CJ178" s="175"/>
      <c r="CK178" s="175"/>
      <c r="CL178" s="175"/>
      <c r="CM178" s="175"/>
    </row>
    <row r="179" customFormat="false" ht="12.75" hidden="false" customHeight="false" outlineLevel="0" collapsed="false">
      <c r="A179" s="138"/>
      <c r="B179" s="138"/>
      <c r="C179" s="138"/>
      <c r="D179" s="138"/>
      <c r="E179" s="139"/>
      <c r="AR179" s="32"/>
      <c r="CA179" s="175"/>
      <c r="CB179" s="175"/>
      <c r="CC179" s="91"/>
      <c r="CD179" s="160"/>
      <c r="CE179" s="175"/>
      <c r="CF179" s="175"/>
      <c r="CG179" s="175"/>
      <c r="CH179" s="175"/>
      <c r="CI179" s="175"/>
      <c r="CJ179" s="175"/>
      <c r="CK179" s="175"/>
      <c r="CL179" s="175"/>
      <c r="CM179" s="175"/>
    </row>
    <row r="180" customFormat="false" ht="12.75" hidden="false" customHeight="false" outlineLevel="0" collapsed="false">
      <c r="A180" s="138"/>
      <c r="B180" s="138"/>
      <c r="C180" s="138"/>
      <c r="D180" s="138"/>
      <c r="E180" s="139"/>
      <c r="AR180" s="32"/>
      <c r="CA180" s="175"/>
      <c r="CB180" s="175"/>
      <c r="CC180" s="91"/>
      <c r="CD180" s="160"/>
      <c r="CE180" s="175"/>
      <c r="CF180" s="175"/>
      <c r="CG180" s="175"/>
      <c r="CH180" s="175"/>
      <c r="CI180" s="175"/>
      <c r="CJ180" s="175"/>
      <c r="CK180" s="175"/>
      <c r="CL180" s="175"/>
      <c r="CM180" s="175"/>
    </row>
    <row r="181" customFormat="false" ht="12.75" hidden="false" customHeight="false" outlineLevel="0" collapsed="false">
      <c r="A181" s="138"/>
      <c r="B181" s="138"/>
      <c r="C181" s="138"/>
      <c r="D181" s="138"/>
      <c r="E181" s="139"/>
      <c r="AR181" s="32"/>
      <c r="CA181" s="239"/>
      <c r="CB181" s="239"/>
      <c r="CC181" s="91"/>
      <c r="CD181" s="160"/>
      <c r="CE181" s="239"/>
      <c r="CF181" s="239"/>
      <c r="CG181" s="239"/>
      <c r="CH181" s="239"/>
      <c r="CI181" s="239"/>
      <c r="CJ181" s="239"/>
      <c r="CK181" s="239"/>
      <c r="CL181" s="239"/>
      <c r="CM181" s="239"/>
    </row>
    <row r="182" customFormat="false" ht="12.75" hidden="false" customHeight="false" outlineLevel="0" collapsed="false">
      <c r="A182" s="240"/>
      <c r="B182" s="240"/>
      <c r="C182" s="240"/>
      <c r="D182" s="240"/>
      <c r="E182" s="5"/>
      <c r="AR182" s="32"/>
    </row>
    <row r="183" customFormat="false" ht="12.75" hidden="false" customHeight="false" outlineLevel="0" collapsed="false">
      <c r="A183" s="94"/>
      <c r="B183" s="94"/>
      <c r="C183" s="94"/>
      <c r="D183" s="94"/>
      <c r="E183" s="241"/>
      <c r="AR183" s="32"/>
    </row>
    <row r="184" customFormat="false" ht="12.75" hidden="false" customHeight="false" outlineLevel="0" collapsed="false">
      <c r="A184" s="94"/>
      <c r="B184" s="94"/>
      <c r="C184" s="94"/>
      <c r="D184" s="94"/>
      <c r="E184" s="241"/>
      <c r="AR184" s="32"/>
    </row>
    <row r="185" customFormat="false" ht="12.75" hidden="false" customHeight="false" outlineLevel="0" collapsed="false">
      <c r="A185" s="94"/>
      <c r="B185" s="94"/>
      <c r="C185" s="94"/>
      <c r="D185" s="94"/>
      <c r="E185" s="241"/>
      <c r="AR185" s="32"/>
    </row>
    <row r="186" customFormat="false" ht="12.75" hidden="false" customHeight="false" outlineLevel="0" collapsed="false">
      <c r="A186" s="112"/>
      <c r="B186" s="112"/>
      <c r="C186" s="112"/>
      <c r="D186" s="112"/>
      <c r="E186" s="242"/>
      <c r="AR186" s="32"/>
    </row>
    <row r="187" customFormat="false" ht="12.75" hidden="false" customHeight="false" outlineLevel="0" collapsed="false">
      <c r="A187" s="240"/>
      <c r="B187" s="240"/>
      <c r="C187" s="240"/>
      <c r="D187" s="240"/>
      <c r="E187" s="5"/>
      <c r="AR187" s="32"/>
    </row>
    <row r="188" customFormat="false" ht="12.75" hidden="false" customHeight="false" outlineLevel="0" collapsed="false">
      <c r="A188" s="243"/>
      <c r="B188" s="243"/>
      <c r="C188" s="243"/>
      <c r="D188" s="243"/>
      <c r="E188" s="244"/>
      <c r="AR188" s="32"/>
    </row>
    <row r="189" customFormat="false" ht="12.75" hidden="false" customHeight="false" outlineLevel="0" collapsed="false">
      <c r="A189" s="32"/>
      <c r="B189" s="32"/>
      <c r="C189" s="32"/>
      <c r="D189" s="32"/>
      <c r="E189" s="32"/>
      <c r="AR189" s="32"/>
    </row>
    <row r="190" customFormat="false" ht="12.75" hidden="false" customHeight="false" outlineLevel="0" collapsed="false">
      <c r="A190" s="32"/>
      <c r="B190" s="32"/>
      <c r="C190" s="32"/>
      <c r="D190" s="32"/>
      <c r="E190" s="32"/>
      <c r="AR190" s="32"/>
    </row>
    <row r="191" customFormat="false" ht="12.75" hidden="false" customHeight="false" outlineLevel="0" collapsed="false">
      <c r="A191" s="32"/>
      <c r="B191" s="32"/>
      <c r="C191" s="32"/>
      <c r="D191" s="32"/>
      <c r="E191" s="32"/>
      <c r="AR191" s="32"/>
    </row>
    <row r="192" customFormat="false" ht="12.75" hidden="false" customHeight="false" outlineLevel="0" collapsed="false">
      <c r="A192" s="32"/>
      <c r="B192" s="32"/>
      <c r="C192" s="32"/>
      <c r="D192" s="32"/>
      <c r="E192" s="32"/>
      <c r="AR192" s="32"/>
    </row>
    <row r="193" customFormat="false" ht="12.75" hidden="false" customHeight="false" outlineLevel="0" collapsed="false">
      <c r="AR193" s="32"/>
    </row>
    <row r="194" customFormat="false" ht="12.75" hidden="false" customHeight="false" outlineLevel="0" collapsed="false">
      <c r="AR194" s="32"/>
    </row>
    <row r="195" customFormat="false" ht="12.75" hidden="false" customHeight="false" outlineLevel="0" collapsed="false">
      <c r="AR195" s="32"/>
    </row>
    <row r="196" customFormat="false" ht="12.75" hidden="false" customHeight="false" outlineLevel="0" collapsed="false">
      <c r="AR196" s="32"/>
    </row>
    <row r="197" customFormat="false" ht="12.75" hidden="false" customHeight="false" outlineLevel="0" collapsed="false">
      <c r="AR197" s="32"/>
    </row>
    <row r="198" customFormat="false" ht="12.75" hidden="false" customHeight="false" outlineLevel="0" collapsed="false">
      <c r="AR198" s="32"/>
    </row>
    <row r="199" customFormat="false" ht="12.75" hidden="false" customHeight="false" outlineLevel="0" collapsed="false">
      <c r="AR199" s="32"/>
    </row>
    <row r="200" customFormat="false" ht="12.75" hidden="false" customHeight="false" outlineLevel="0" collapsed="false">
      <c r="AR200" s="32"/>
    </row>
    <row r="201" customFormat="false" ht="12.75" hidden="false" customHeight="false" outlineLevel="0" collapsed="false">
      <c r="AR201" s="32"/>
    </row>
    <row r="202" customFormat="false" ht="12.75" hidden="false" customHeight="false" outlineLevel="0" collapsed="false">
      <c r="AR202" s="32"/>
    </row>
    <row r="203" customFormat="false" ht="12.75" hidden="false" customHeight="false" outlineLevel="0" collapsed="false">
      <c r="AR203" s="32"/>
    </row>
    <row r="204" customFormat="false" ht="12.75" hidden="false" customHeight="false" outlineLevel="0" collapsed="false">
      <c r="AR204" s="32"/>
    </row>
    <row r="205" customFormat="false" ht="12.75" hidden="false" customHeight="false" outlineLevel="0" collapsed="false">
      <c r="AR205" s="32"/>
    </row>
    <row r="206" customFormat="false" ht="12.75" hidden="false" customHeight="false" outlineLevel="0" collapsed="false">
      <c r="AR206" s="32"/>
    </row>
    <row r="207" customFormat="false" ht="12.75" hidden="false" customHeight="false" outlineLevel="0" collapsed="false">
      <c r="AR207" s="32"/>
    </row>
    <row r="208" customFormat="false" ht="12.75" hidden="false" customHeight="false" outlineLevel="0" collapsed="false">
      <c r="AR208" s="32"/>
    </row>
    <row r="209" customFormat="false" ht="12.75" hidden="false" customHeight="false" outlineLevel="0" collapsed="false">
      <c r="AR209" s="32"/>
    </row>
    <row r="210" customFormat="false" ht="12.75" hidden="false" customHeight="false" outlineLevel="0" collapsed="false">
      <c r="AR210" s="32"/>
    </row>
    <row r="211" customFormat="false" ht="12.75" hidden="false" customHeight="false" outlineLevel="0" collapsed="false">
      <c r="AR211" s="32"/>
    </row>
    <row r="212" customFormat="false" ht="12.75" hidden="false" customHeight="false" outlineLevel="0" collapsed="false">
      <c r="AR212" s="32"/>
    </row>
    <row r="213" customFormat="false" ht="12.75" hidden="false" customHeight="false" outlineLevel="0" collapsed="false">
      <c r="AR213" s="32"/>
    </row>
    <row r="214" customFormat="false" ht="12.75" hidden="false" customHeight="false" outlineLevel="0" collapsed="false">
      <c r="AR214" s="32"/>
    </row>
    <row r="215" customFormat="false" ht="12.75" hidden="false" customHeight="false" outlineLevel="0" collapsed="false">
      <c r="AR215" s="32"/>
    </row>
    <row r="216" customFormat="false" ht="12.75" hidden="false" customHeight="false" outlineLevel="0" collapsed="false">
      <c r="AR216" s="32"/>
    </row>
    <row r="217" customFormat="false" ht="12.75" hidden="false" customHeight="false" outlineLevel="0" collapsed="false">
      <c r="AR217" s="32"/>
    </row>
    <row r="218" customFormat="false" ht="12.75" hidden="false" customHeight="false" outlineLevel="0" collapsed="false">
      <c r="AR218" s="32"/>
    </row>
    <row r="219" customFormat="false" ht="12.75" hidden="false" customHeight="false" outlineLevel="0" collapsed="false">
      <c r="AR219" s="32"/>
    </row>
    <row r="220" customFormat="false" ht="12.75" hidden="false" customHeight="false" outlineLevel="0" collapsed="false">
      <c r="AR220" s="32"/>
    </row>
    <row r="221" customFormat="false" ht="12.75" hidden="false" customHeight="false" outlineLevel="0" collapsed="false">
      <c r="AR221" s="32"/>
    </row>
    <row r="222" customFormat="false" ht="12.75" hidden="false" customHeight="false" outlineLevel="0" collapsed="false">
      <c r="AR222" s="32"/>
    </row>
    <row r="223" customFormat="false" ht="12.75" hidden="false" customHeight="false" outlineLevel="0" collapsed="false">
      <c r="AR223" s="32"/>
    </row>
    <row r="224" customFormat="false" ht="12.75" hidden="false" customHeight="false" outlineLevel="0" collapsed="false">
      <c r="AR224" s="32"/>
    </row>
    <row r="225" customFormat="false" ht="12.75" hidden="false" customHeight="false" outlineLevel="0" collapsed="false">
      <c r="AR225" s="32"/>
    </row>
    <row r="226" customFormat="false" ht="12.75" hidden="false" customHeight="false" outlineLevel="0" collapsed="false">
      <c r="AR226" s="32"/>
    </row>
    <row r="227" customFormat="false" ht="12.75" hidden="false" customHeight="false" outlineLevel="0" collapsed="false">
      <c r="AR227" s="32"/>
    </row>
    <row r="228" customFormat="false" ht="12.75" hidden="false" customHeight="false" outlineLevel="0" collapsed="false">
      <c r="AR228" s="32"/>
    </row>
    <row r="229" customFormat="false" ht="12.75" hidden="false" customHeight="false" outlineLevel="0" collapsed="false">
      <c r="AR229" s="32"/>
    </row>
    <row r="230" customFormat="false" ht="12.75" hidden="false" customHeight="false" outlineLevel="0" collapsed="false">
      <c r="AR230" s="32"/>
    </row>
    <row r="231" customFormat="false" ht="12.75" hidden="false" customHeight="false" outlineLevel="0" collapsed="false">
      <c r="AR231" s="32"/>
    </row>
    <row r="232" customFormat="false" ht="12.75" hidden="false" customHeight="false" outlineLevel="0" collapsed="false">
      <c r="AR232" s="32"/>
    </row>
    <row r="233" customFormat="false" ht="12.75" hidden="false" customHeight="false" outlineLevel="0" collapsed="false">
      <c r="AR233" s="32"/>
    </row>
    <row r="234" customFormat="false" ht="12.75" hidden="false" customHeight="false" outlineLevel="0" collapsed="false">
      <c r="AR234" s="32"/>
    </row>
    <row r="235" customFormat="false" ht="12.75" hidden="false" customHeight="false" outlineLevel="0" collapsed="false">
      <c r="AR235" s="32"/>
    </row>
    <row r="236" customFormat="false" ht="12.75" hidden="false" customHeight="false" outlineLevel="0" collapsed="false">
      <c r="AR236" s="32"/>
    </row>
    <row r="237" customFormat="false" ht="12.75" hidden="false" customHeight="false" outlineLevel="0" collapsed="false">
      <c r="AR237" s="32"/>
    </row>
    <row r="238" customFormat="false" ht="12.75" hidden="false" customHeight="false" outlineLevel="0" collapsed="false">
      <c r="AR238" s="32"/>
    </row>
    <row r="239" customFormat="false" ht="12.75" hidden="false" customHeight="false" outlineLevel="0" collapsed="false">
      <c r="AR239" s="32"/>
    </row>
    <row r="240" customFormat="false" ht="12.75" hidden="false" customHeight="false" outlineLevel="0" collapsed="false">
      <c r="AR240" s="32"/>
    </row>
    <row r="241" customFormat="false" ht="12.75" hidden="false" customHeight="false" outlineLevel="0" collapsed="false">
      <c r="AR241" s="32"/>
    </row>
    <row r="242" customFormat="false" ht="12.75" hidden="false" customHeight="false" outlineLevel="0" collapsed="false">
      <c r="AR242" s="32"/>
    </row>
    <row r="243" customFormat="false" ht="12.75" hidden="false" customHeight="false" outlineLevel="0" collapsed="false">
      <c r="AR243" s="32"/>
    </row>
    <row r="244" customFormat="false" ht="12.75" hidden="false" customHeight="false" outlineLevel="0" collapsed="false">
      <c r="AR244" s="32"/>
    </row>
    <row r="245" customFormat="false" ht="12.75" hidden="false" customHeight="false" outlineLevel="0" collapsed="false">
      <c r="AR245" s="32"/>
    </row>
    <row r="246" customFormat="false" ht="12.75" hidden="false" customHeight="false" outlineLevel="0" collapsed="false">
      <c r="AR246" s="32"/>
    </row>
    <row r="247" customFormat="false" ht="12.75" hidden="false" customHeight="false" outlineLevel="0" collapsed="false">
      <c r="AR247" s="32"/>
    </row>
    <row r="248" customFormat="false" ht="12.75" hidden="false" customHeight="false" outlineLevel="0" collapsed="false">
      <c r="AR248" s="32"/>
    </row>
    <row r="249" customFormat="false" ht="12.75" hidden="false" customHeight="false" outlineLevel="0" collapsed="false">
      <c r="AR249" s="32"/>
    </row>
    <row r="250" customFormat="false" ht="12.75" hidden="false" customHeight="false" outlineLevel="0" collapsed="false">
      <c r="AR250" s="32"/>
    </row>
    <row r="251" customFormat="false" ht="12.75" hidden="false" customHeight="false" outlineLevel="0" collapsed="false">
      <c r="AR251" s="32"/>
    </row>
    <row r="252" customFormat="false" ht="12.75" hidden="false" customHeight="false" outlineLevel="0" collapsed="false">
      <c r="AR252" s="32"/>
    </row>
    <row r="253" customFormat="false" ht="12.75" hidden="false" customHeight="false" outlineLevel="0" collapsed="false">
      <c r="AR253" s="32"/>
    </row>
    <row r="254" customFormat="false" ht="12.75" hidden="false" customHeight="false" outlineLevel="0" collapsed="false">
      <c r="AR254" s="32"/>
    </row>
    <row r="255" customFormat="false" ht="12.75" hidden="false" customHeight="false" outlineLevel="0" collapsed="false">
      <c r="AR255" s="32"/>
    </row>
    <row r="256" customFormat="false" ht="12.75" hidden="false" customHeight="false" outlineLevel="0" collapsed="false">
      <c r="AR256" s="32"/>
    </row>
    <row r="257" customFormat="false" ht="12.75" hidden="false" customHeight="false" outlineLevel="0" collapsed="false">
      <c r="AR257" s="32"/>
    </row>
    <row r="258" customFormat="false" ht="12.75" hidden="false" customHeight="false" outlineLevel="0" collapsed="false">
      <c r="AR258" s="32"/>
    </row>
    <row r="259" customFormat="false" ht="12.75" hidden="false" customHeight="false" outlineLevel="0" collapsed="false">
      <c r="AR259" s="32"/>
    </row>
    <row r="260" customFormat="false" ht="12.75" hidden="false" customHeight="false" outlineLevel="0" collapsed="false">
      <c r="AR260" s="32"/>
    </row>
    <row r="261" customFormat="false" ht="12.75" hidden="false" customHeight="false" outlineLevel="0" collapsed="false">
      <c r="AR261" s="32"/>
    </row>
    <row r="262" customFormat="false" ht="12.75" hidden="false" customHeight="false" outlineLevel="0" collapsed="false">
      <c r="AR262" s="32"/>
    </row>
    <row r="263" customFormat="false" ht="12.75" hidden="false" customHeight="false" outlineLevel="0" collapsed="false">
      <c r="AR263" s="32"/>
    </row>
    <row r="264" customFormat="false" ht="12.75" hidden="false" customHeight="false" outlineLevel="0" collapsed="false">
      <c r="AR264" s="32"/>
    </row>
    <row r="265" customFormat="false" ht="12.75" hidden="false" customHeight="false" outlineLevel="0" collapsed="false">
      <c r="AR265" s="32"/>
    </row>
    <row r="266" customFormat="false" ht="12.75" hidden="false" customHeight="false" outlineLevel="0" collapsed="false">
      <c r="AR266" s="32"/>
    </row>
    <row r="267" customFormat="false" ht="12.75" hidden="false" customHeight="false" outlineLevel="0" collapsed="false">
      <c r="AR267" s="32"/>
    </row>
    <row r="268" customFormat="false" ht="12.75" hidden="false" customHeight="false" outlineLevel="0" collapsed="false">
      <c r="AR268" s="32"/>
    </row>
    <row r="269" customFormat="false" ht="12.75" hidden="false" customHeight="false" outlineLevel="0" collapsed="false">
      <c r="AR269" s="32"/>
    </row>
    <row r="270" customFormat="false" ht="12.75" hidden="false" customHeight="false" outlineLevel="0" collapsed="false">
      <c r="AR270" s="32"/>
    </row>
    <row r="271" customFormat="false" ht="12.75" hidden="false" customHeight="false" outlineLevel="0" collapsed="false">
      <c r="AR271" s="32"/>
    </row>
    <row r="272" customFormat="false" ht="12.75" hidden="false" customHeight="false" outlineLevel="0" collapsed="false">
      <c r="AR272" s="32"/>
    </row>
    <row r="273" customFormat="false" ht="12.75" hidden="false" customHeight="false" outlineLevel="0" collapsed="false">
      <c r="AR273" s="32"/>
    </row>
    <row r="274" customFormat="false" ht="12.75" hidden="false" customHeight="false" outlineLevel="0" collapsed="false">
      <c r="AR274" s="32"/>
    </row>
    <row r="275" customFormat="false" ht="12.75" hidden="false" customHeight="false" outlineLevel="0" collapsed="false">
      <c r="AR275" s="32"/>
    </row>
    <row r="276" customFormat="false" ht="12.75" hidden="false" customHeight="false" outlineLevel="0" collapsed="false">
      <c r="AR276" s="32"/>
    </row>
    <row r="277" customFormat="false" ht="12.75" hidden="false" customHeight="false" outlineLevel="0" collapsed="false">
      <c r="AR277" s="32"/>
    </row>
    <row r="278" customFormat="false" ht="12.75" hidden="false" customHeight="false" outlineLevel="0" collapsed="false">
      <c r="AR278" s="32"/>
    </row>
    <row r="279" customFormat="false" ht="12.75" hidden="false" customHeight="false" outlineLevel="0" collapsed="false">
      <c r="AR279" s="32"/>
    </row>
    <row r="280" customFormat="false" ht="12.75" hidden="false" customHeight="false" outlineLevel="0" collapsed="false">
      <c r="AR280" s="32"/>
    </row>
    <row r="281" customFormat="false" ht="12.75" hidden="false" customHeight="false" outlineLevel="0" collapsed="false">
      <c r="AR281" s="32"/>
    </row>
    <row r="282" customFormat="false" ht="12.75" hidden="false" customHeight="false" outlineLevel="0" collapsed="false">
      <c r="AR282" s="32"/>
    </row>
    <row r="283" customFormat="false" ht="12.75" hidden="false" customHeight="false" outlineLevel="0" collapsed="false">
      <c r="AR283" s="32"/>
    </row>
    <row r="284" customFormat="false" ht="12.75" hidden="false" customHeight="false" outlineLevel="0" collapsed="false">
      <c r="AR284" s="32"/>
    </row>
    <row r="285" customFormat="false" ht="12.75" hidden="false" customHeight="false" outlineLevel="0" collapsed="false">
      <c r="AR285" s="32"/>
    </row>
    <row r="286" customFormat="false" ht="12.75" hidden="false" customHeight="false" outlineLevel="0" collapsed="false">
      <c r="AR286" s="32"/>
    </row>
    <row r="287" customFormat="false" ht="12.75" hidden="false" customHeight="false" outlineLevel="0" collapsed="false">
      <c r="AR287" s="32"/>
    </row>
    <row r="288" customFormat="false" ht="12.75" hidden="false" customHeight="false" outlineLevel="0" collapsed="false">
      <c r="AR288" s="32"/>
    </row>
    <row r="289" customFormat="false" ht="12.75" hidden="false" customHeight="false" outlineLevel="0" collapsed="false">
      <c r="AR289" s="32"/>
    </row>
    <row r="290" customFormat="false" ht="12.75" hidden="false" customHeight="false" outlineLevel="0" collapsed="false">
      <c r="AR290" s="32"/>
    </row>
    <row r="291" customFormat="false" ht="12.75" hidden="false" customHeight="false" outlineLevel="0" collapsed="false">
      <c r="AR291" s="32"/>
    </row>
    <row r="292" customFormat="false" ht="12.75" hidden="false" customHeight="false" outlineLevel="0" collapsed="false">
      <c r="AR292" s="32"/>
    </row>
    <row r="293" customFormat="false" ht="12.75" hidden="false" customHeight="false" outlineLevel="0" collapsed="false">
      <c r="AR293" s="32"/>
    </row>
    <row r="294" customFormat="false" ht="12.75" hidden="false" customHeight="false" outlineLevel="0" collapsed="false">
      <c r="AR294" s="32"/>
    </row>
    <row r="295" customFormat="false" ht="12.75" hidden="false" customHeight="false" outlineLevel="0" collapsed="false">
      <c r="AR295" s="32"/>
    </row>
    <row r="296" customFormat="false" ht="12.75" hidden="false" customHeight="false" outlineLevel="0" collapsed="false">
      <c r="AR296" s="32"/>
    </row>
    <row r="297" customFormat="false" ht="12.75" hidden="false" customHeight="false" outlineLevel="0" collapsed="false">
      <c r="AR297" s="32"/>
    </row>
    <row r="298" customFormat="false" ht="12.75" hidden="false" customHeight="false" outlineLevel="0" collapsed="false">
      <c r="AR298" s="32"/>
    </row>
    <row r="299" customFormat="false" ht="12.75" hidden="false" customHeight="false" outlineLevel="0" collapsed="false">
      <c r="AR299" s="32"/>
    </row>
    <row r="300" customFormat="false" ht="12.75" hidden="false" customHeight="false" outlineLevel="0" collapsed="false">
      <c r="AR300" s="32"/>
    </row>
    <row r="301" customFormat="false" ht="12.75" hidden="false" customHeight="false" outlineLevel="0" collapsed="false">
      <c r="AR301" s="32"/>
    </row>
    <row r="302" customFormat="false" ht="12.75" hidden="false" customHeight="false" outlineLevel="0" collapsed="false">
      <c r="AR302" s="32"/>
    </row>
    <row r="303" customFormat="false" ht="12.75" hidden="false" customHeight="false" outlineLevel="0" collapsed="false">
      <c r="AR303" s="32"/>
    </row>
    <row r="304" customFormat="false" ht="12.75" hidden="false" customHeight="false" outlineLevel="0" collapsed="false">
      <c r="AR304" s="32"/>
    </row>
    <row r="305" customFormat="false" ht="12.75" hidden="false" customHeight="false" outlineLevel="0" collapsed="false">
      <c r="AR305" s="32"/>
    </row>
    <row r="306" customFormat="false" ht="12.75" hidden="false" customHeight="false" outlineLevel="0" collapsed="false">
      <c r="AR306" s="32"/>
    </row>
    <row r="307" customFormat="false" ht="12.75" hidden="false" customHeight="false" outlineLevel="0" collapsed="false">
      <c r="AR307" s="32"/>
    </row>
    <row r="308" customFormat="false" ht="12.75" hidden="false" customHeight="false" outlineLevel="0" collapsed="false">
      <c r="AR308" s="32"/>
    </row>
    <row r="309" customFormat="false" ht="12.75" hidden="false" customHeight="false" outlineLevel="0" collapsed="false">
      <c r="AR309" s="32"/>
    </row>
    <row r="310" customFormat="false" ht="12.75" hidden="false" customHeight="false" outlineLevel="0" collapsed="false">
      <c r="AR310" s="32"/>
    </row>
    <row r="311" customFormat="false" ht="12.75" hidden="false" customHeight="false" outlineLevel="0" collapsed="false">
      <c r="AR311" s="32"/>
    </row>
    <row r="312" customFormat="false" ht="12.75" hidden="false" customHeight="false" outlineLevel="0" collapsed="false">
      <c r="AR312" s="32"/>
    </row>
    <row r="313" customFormat="false" ht="12.75" hidden="false" customHeight="false" outlineLevel="0" collapsed="false">
      <c r="AR313" s="32"/>
    </row>
    <row r="314" customFormat="false" ht="12.75" hidden="false" customHeight="false" outlineLevel="0" collapsed="false">
      <c r="AR314" s="32"/>
    </row>
    <row r="315" customFormat="false" ht="12.75" hidden="false" customHeight="false" outlineLevel="0" collapsed="false">
      <c r="AR315" s="32"/>
    </row>
    <row r="316" customFormat="false" ht="12.75" hidden="false" customHeight="false" outlineLevel="0" collapsed="false">
      <c r="AR316" s="32"/>
    </row>
    <row r="317" customFormat="false" ht="12.75" hidden="false" customHeight="false" outlineLevel="0" collapsed="false">
      <c r="AR317" s="32"/>
    </row>
    <row r="318" customFormat="false" ht="12.75" hidden="false" customHeight="false" outlineLevel="0" collapsed="false">
      <c r="AR318" s="32"/>
    </row>
    <row r="319" customFormat="false" ht="12.75" hidden="false" customHeight="false" outlineLevel="0" collapsed="false">
      <c r="AR319" s="32"/>
    </row>
    <row r="320" customFormat="false" ht="12.75" hidden="false" customHeight="false" outlineLevel="0" collapsed="false">
      <c r="AR320" s="32"/>
    </row>
    <row r="321" customFormat="false" ht="12.75" hidden="false" customHeight="false" outlineLevel="0" collapsed="false">
      <c r="AR321" s="32"/>
    </row>
    <row r="322" customFormat="false" ht="12.75" hidden="false" customHeight="false" outlineLevel="0" collapsed="false">
      <c r="AR322" s="32"/>
    </row>
    <row r="323" customFormat="false" ht="12.75" hidden="false" customHeight="false" outlineLevel="0" collapsed="false">
      <c r="AR323" s="32"/>
    </row>
    <row r="324" customFormat="false" ht="12.75" hidden="false" customHeight="false" outlineLevel="0" collapsed="false">
      <c r="AR324" s="32"/>
    </row>
    <row r="325" customFormat="false" ht="12.75" hidden="false" customHeight="false" outlineLevel="0" collapsed="false">
      <c r="AR325" s="32"/>
    </row>
    <row r="326" customFormat="false" ht="12.75" hidden="false" customHeight="false" outlineLevel="0" collapsed="false">
      <c r="AR326" s="32"/>
    </row>
    <row r="327" customFormat="false" ht="12.75" hidden="false" customHeight="false" outlineLevel="0" collapsed="false">
      <c r="AR327" s="32"/>
    </row>
    <row r="328" customFormat="false" ht="12.75" hidden="false" customHeight="false" outlineLevel="0" collapsed="false">
      <c r="AR328" s="32"/>
    </row>
    <row r="329" customFormat="false" ht="12.75" hidden="false" customHeight="false" outlineLevel="0" collapsed="false">
      <c r="AR329" s="32"/>
    </row>
    <row r="330" customFormat="false" ht="12.75" hidden="false" customHeight="false" outlineLevel="0" collapsed="false">
      <c r="AR330" s="32"/>
    </row>
    <row r="331" customFormat="false" ht="12.75" hidden="false" customHeight="false" outlineLevel="0" collapsed="false">
      <c r="AR331" s="32"/>
    </row>
    <row r="332" customFormat="false" ht="12.75" hidden="false" customHeight="false" outlineLevel="0" collapsed="false">
      <c r="AR332" s="32"/>
    </row>
    <row r="333" customFormat="false" ht="12.75" hidden="false" customHeight="false" outlineLevel="0" collapsed="false">
      <c r="AR333" s="32"/>
    </row>
    <row r="334" customFormat="false" ht="12.75" hidden="false" customHeight="false" outlineLevel="0" collapsed="false">
      <c r="AR334" s="32"/>
    </row>
    <row r="335" customFormat="false" ht="12.75" hidden="false" customHeight="false" outlineLevel="0" collapsed="false">
      <c r="AR335" s="32"/>
    </row>
    <row r="336" customFormat="false" ht="12.75" hidden="false" customHeight="false" outlineLevel="0" collapsed="false">
      <c r="AR336" s="32"/>
    </row>
    <row r="337" customFormat="false" ht="12.75" hidden="false" customHeight="false" outlineLevel="0" collapsed="false">
      <c r="AR337" s="32"/>
    </row>
    <row r="338" customFormat="false" ht="12.75" hidden="false" customHeight="false" outlineLevel="0" collapsed="false">
      <c r="AR338" s="32"/>
    </row>
    <row r="339" customFormat="false" ht="12.75" hidden="false" customHeight="false" outlineLevel="0" collapsed="false">
      <c r="AR339" s="32"/>
    </row>
    <row r="340" customFormat="false" ht="12.75" hidden="false" customHeight="false" outlineLevel="0" collapsed="false">
      <c r="AR340" s="32"/>
    </row>
    <row r="341" customFormat="false" ht="12.75" hidden="false" customHeight="false" outlineLevel="0" collapsed="false">
      <c r="AR341" s="32"/>
    </row>
    <row r="342" customFormat="false" ht="12.75" hidden="false" customHeight="false" outlineLevel="0" collapsed="false">
      <c r="AR342" s="32"/>
    </row>
    <row r="343" customFormat="false" ht="12.75" hidden="false" customHeight="false" outlineLevel="0" collapsed="false">
      <c r="AR343" s="32"/>
    </row>
    <row r="344" customFormat="false" ht="12.75" hidden="false" customHeight="false" outlineLevel="0" collapsed="false">
      <c r="AR344" s="32"/>
    </row>
    <row r="345" customFormat="false" ht="12.75" hidden="false" customHeight="false" outlineLevel="0" collapsed="false">
      <c r="AR345" s="32"/>
    </row>
    <row r="346" customFormat="false" ht="12.75" hidden="false" customHeight="false" outlineLevel="0" collapsed="false">
      <c r="AR346" s="32"/>
    </row>
    <row r="347" customFormat="false" ht="12.75" hidden="false" customHeight="false" outlineLevel="0" collapsed="false">
      <c r="AR347" s="32"/>
    </row>
    <row r="348" customFormat="false" ht="12.75" hidden="false" customHeight="false" outlineLevel="0" collapsed="false">
      <c r="AR348" s="32"/>
    </row>
    <row r="349" customFormat="false" ht="12.75" hidden="false" customHeight="false" outlineLevel="0" collapsed="false">
      <c r="AR349" s="32"/>
    </row>
    <row r="350" customFormat="false" ht="12.75" hidden="false" customHeight="false" outlineLevel="0" collapsed="false">
      <c r="AR350" s="32"/>
    </row>
  </sheetData>
  <mergeCells count="2">
    <mergeCell ref="A2:F2"/>
    <mergeCell ref="N2:AD2"/>
  </mergeCells>
  <printOptions headings="false" gridLines="false" gridLinesSet="true" horizontalCentered="false" verticalCentered="false"/>
  <pageMargins left="0" right="0" top="0" bottom="0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0.9921875" defaultRowHeight="5.25" customHeight="true" zeroHeight="false" outlineLevelRow="0" outlineLevelCol="0"/>
  <cols>
    <col collapsed="false" customWidth="false" hidden="false" outlineLevel="0" max="257" min="1" style="535" width="0.99"/>
  </cols>
  <sheetData/>
  <sheetProtection sheet="true" objects="true" scenarios="true"/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6">
              <controlPr defaultSize="0" print="true" autoFill="0" autoPict="0" macro="xls.mdlCode.btnOK_Click">
                <anchor moveWithCells="true" sizeWithCells="false">
                  <from>
                    <xdr:col>38</xdr:col>
                    <xdr:colOff>0</xdr:colOff>
                    <xdr:row>9</xdr:row>
                    <xdr:rowOff>0</xdr:rowOff>
                  </from>
                  <to>
                    <xdr:col>48</xdr:col>
                    <xdr:colOff>360</xdr:colOff>
                    <xdr:row>11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7">
              <controlPr defaultSize="0" print="true" autoFill="0" autoPict="0" macro="xls.mdlCode.btnCancel_Click">
                <anchor moveWithCells="true" sizeWithCells="false">
                  <from>
                    <xdr:col>38</xdr:col>
                    <xdr:colOff>0</xdr:colOff>
                    <xdr:row>14</xdr:row>
                    <xdr:rowOff>0</xdr:rowOff>
                  </from>
                  <to>
                    <xdr:col>48</xdr:col>
                    <xdr:colOff>360</xdr:colOff>
                    <xdr:row>16</xdr:row>
                    <xdr:rowOff>66960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9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99"/>
  </cols>
  <sheetData>
    <row r="1" customFormat="false" ht="12.75" hidden="false" customHeight="false" outlineLevel="0" collapsed="false">
      <c r="A1" s="536" t="s">
        <v>830</v>
      </c>
      <c r="B1" s="537"/>
      <c r="C1" s="538"/>
      <c r="D1" s="539"/>
      <c r="E1" s="538"/>
      <c r="F1" s="539"/>
      <c r="G1" s="538"/>
      <c r="H1" s="539"/>
      <c r="I1" s="538"/>
      <c r="J1" s="539"/>
      <c r="K1" s="538"/>
      <c r="L1" s="539"/>
      <c r="M1" s="538"/>
      <c r="N1" s="539"/>
      <c r="O1" s="538"/>
      <c r="P1" s="539"/>
      <c r="Q1" s="538"/>
      <c r="R1" s="539"/>
      <c r="S1" s="538"/>
      <c r="T1" s="539"/>
      <c r="U1" s="538"/>
      <c r="V1" s="539"/>
      <c r="W1" s="538"/>
      <c r="X1" s="539"/>
      <c r="Y1" s="538"/>
      <c r="Z1" s="539"/>
      <c r="AA1" s="538" t="s">
        <v>259</v>
      </c>
      <c r="AB1" s="539"/>
      <c r="AC1" s="538"/>
      <c r="AD1" s="539"/>
      <c r="AE1" s="538"/>
      <c r="AF1" s="539"/>
      <c r="AG1" s="538"/>
      <c r="AH1" s="539"/>
      <c r="AI1" s="538"/>
      <c r="AJ1" s="539"/>
      <c r="AK1" s="538"/>
      <c r="AL1" s="539"/>
      <c r="AM1" s="538"/>
      <c r="AN1" s="539"/>
      <c r="AO1" s="538"/>
      <c r="AP1" s="539"/>
      <c r="AQ1" s="538"/>
      <c r="AR1" s="539"/>
      <c r="AS1" s="538"/>
      <c r="AT1" s="539"/>
      <c r="AU1" s="538"/>
      <c r="AV1" s="539"/>
      <c r="AW1" s="538"/>
      <c r="AX1" s="539"/>
      <c r="AY1" s="538"/>
      <c r="AZ1" s="539"/>
      <c r="BA1" s="538"/>
      <c r="BB1" s="539"/>
      <c r="BC1" s="538"/>
      <c r="BD1" s="539"/>
      <c r="BE1" s="538"/>
      <c r="BF1" s="539"/>
      <c r="BG1" s="538"/>
      <c r="BH1" s="539"/>
      <c r="BI1" s="538"/>
      <c r="BJ1" s="539"/>
      <c r="BK1" s="538"/>
      <c r="BL1" s="539"/>
      <c r="BM1" s="538"/>
      <c r="BN1" s="539"/>
      <c r="BO1" s="538"/>
      <c r="BP1" s="539"/>
      <c r="BQ1" s="538"/>
      <c r="BR1" s="539"/>
      <c r="BS1" s="538"/>
      <c r="BT1" s="539"/>
      <c r="BU1" s="538"/>
      <c r="BV1" s="539"/>
      <c r="BW1" s="538"/>
      <c r="BX1" s="539"/>
      <c r="BY1" s="538"/>
      <c r="BZ1" s="539"/>
      <c r="CA1" s="538"/>
      <c r="CB1" s="539"/>
      <c r="CC1" s="538"/>
      <c r="CD1" s="539"/>
      <c r="CE1" s="538"/>
      <c r="CF1" s="539"/>
      <c r="CG1" s="538"/>
      <c r="CH1" s="539"/>
      <c r="CI1" s="538"/>
      <c r="CJ1" s="539"/>
      <c r="CK1" s="538"/>
      <c r="CL1" s="539"/>
      <c r="CM1" s="538"/>
      <c r="CN1" s="539"/>
      <c r="CO1" s="538"/>
      <c r="CP1" s="539"/>
      <c r="CQ1" s="538"/>
      <c r="CR1" s="539"/>
      <c r="CS1" s="538"/>
      <c r="CT1" s="539"/>
      <c r="CU1" s="538"/>
      <c r="CV1" s="539"/>
      <c r="CW1" s="538"/>
      <c r="CX1" s="539"/>
      <c r="CY1" s="538"/>
      <c r="CZ1" s="539"/>
      <c r="DA1" s="538"/>
      <c r="DB1" s="539"/>
      <c r="DC1" s="538"/>
      <c r="DD1" s="539"/>
      <c r="DE1" s="538"/>
      <c r="DF1" s="539"/>
      <c r="DG1" s="538"/>
      <c r="DH1" s="539"/>
      <c r="DI1" s="538"/>
      <c r="DJ1" s="539"/>
      <c r="DK1" s="538"/>
      <c r="DL1" s="539"/>
      <c r="DM1" s="538"/>
      <c r="DN1" s="539"/>
      <c r="DO1" s="538"/>
      <c r="DP1" s="539"/>
      <c r="DQ1" s="538"/>
      <c r="DR1" s="539"/>
      <c r="DS1" s="538"/>
      <c r="DT1" s="539"/>
      <c r="DU1" s="538"/>
      <c r="DV1" s="539"/>
      <c r="DW1" s="538"/>
      <c r="DX1" s="539"/>
      <c r="DY1" s="538"/>
      <c r="DZ1" s="539"/>
      <c r="EA1" s="538"/>
      <c r="EB1" s="539"/>
      <c r="EC1" s="538"/>
      <c r="ED1" s="539"/>
      <c r="EE1" s="538"/>
      <c r="EF1" s="539"/>
      <c r="EG1" s="538"/>
      <c r="EH1" s="539"/>
      <c r="EI1" s="538"/>
      <c r="EJ1" s="539"/>
      <c r="EK1" s="538"/>
      <c r="EL1" s="539"/>
      <c r="EM1" s="538"/>
      <c r="EN1" s="539"/>
      <c r="EO1" s="538"/>
      <c r="EP1" s="539"/>
      <c r="EQ1" s="538"/>
      <c r="ER1" s="539"/>
      <c r="ES1" s="538"/>
      <c r="ET1" s="539"/>
      <c r="EU1" s="538"/>
      <c r="EV1" s="539"/>
      <c r="EW1" s="538"/>
      <c r="EX1" s="539"/>
      <c r="EY1" s="538"/>
      <c r="EZ1" s="539"/>
      <c r="FA1" s="538"/>
      <c r="FB1" s="539"/>
      <c r="FC1" s="538"/>
      <c r="FD1" s="539"/>
      <c r="FE1" s="538"/>
      <c r="FF1" s="539"/>
      <c r="FG1" s="538"/>
      <c r="FH1" s="539"/>
      <c r="FI1" s="538"/>
      <c r="FJ1" s="539"/>
      <c r="FK1" s="538"/>
      <c r="FL1" s="539"/>
      <c r="FM1" s="538"/>
      <c r="FN1" s="539"/>
      <c r="FO1" s="538"/>
      <c r="FP1" s="539"/>
      <c r="FQ1" s="538"/>
      <c r="FR1" s="539"/>
      <c r="FS1" s="538"/>
      <c r="FT1" s="539"/>
      <c r="FU1" s="538"/>
      <c r="FV1" s="539"/>
      <c r="FW1" s="538"/>
      <c r="FX1" s="539"/>
      <c r="FY1" s="538"/>
      <c r="FZ1" s="539"/>
      <c r="GA1" s="538"/>
      <c r="GB1" s="539"/>
      <c r="GC1" s="538"/>
      <c r="GD1" s="539"/>
      <c r="GE1" s="538"/>
      <c r="GF1" s="539"/>
      <c r="GG1" s="538"/>
      <c r="GH1" s="539"/>
      <c r="GI1" s="538"/>
      <c r="GJ1" s="539"/>
      <c r="GK1" s="538"/>
      <c r="GL1" s="539"/>
      <c r="GM1" s="538"/>
      <c r="GN1" s="539"/>
      <c r="GO1" s="538"/>
      <c r="GP1" s="539"/>
      <c r="GQ1" s="538"/>
      <c r="GR1" s="539"/>
      <c r="GS1" s="538"/>
      <c r="GT1" s="539"/>
      <c r="GU1" s="538"/>
      <c r="GV1" s="539"/>
      <c r="GW1" s="538"/>
      <c r="GX1" s="539"/>
      <c r="GY1" s="538"/>
      <c r="GZ1" s="539"/>
      <c r="HA1" s="538"/>
      <c r="HB1" s="539"/>
      <c r="HC1" s="538"/>
      <c r="HD1" s="539"/>
      <c r="HE1" s="538"/>
      <c r="HF1" s="539"/>
      <c r="HG1" s="538"/>
      <c r="HH1" s="539"/>
      <c r="HI1" s="538"/>
      <c r="HJ1" s="539"/>
      <c r="HK1" s="538"/>
      <c r="HL1" s="539"/>
      <c r="HM1" s="538"/>
      <c r="HN1" s="539"/>
      <c r="HO1" s="538"/>
      <c r="HP1" s="539"/>
      <c r="HQ1" s="538"/>
      <c r="HR1" s="539"/>
      <c r="HS1" s="538"/>
      <c r="HT1" s="539"/>
      <c r="HU1" s="538"/>
      <c r="HV1" s="539"/>
      <c r="HW1" s="538"/>
      <c r="HX1" s="539"/>
      <c r="HY1" s="538"/>
      <c r="HZ1" s="539"/>
      <c r="IA1" s="538"/>
      <c r="IB1" s="539"/>
      <c r="IC1" s="538"/>
      <c r="ID1" s="539"/>
      <c r="IE1" s="538"/>
      <c r="IF1" s="539"/>
      <c r="IG1" s="538"/>
      <c r="IH1" s="539"/>
      <c r="II1" s="538"/>
      <c r="IJ1" s="539"/>
      <c r="IK1" s="538"/>
      <c r="IL1" s="539"/>
      <c r="IM1" s="538"/>
      <c r="IN1" s="539"/>
      <c r="IO1" s="538"/>
      <c r="IP1" s="539"/>
      <c r="IQ1" s="538"/>
      <c r="IR1" s="539"/>
      <c r="IS1" s="538"/>
      <c r="IT1" s="539"/>
      <c r="IU1" s="538"/>
      <c r="IV1" s="539"/>
    </row>
    <row r="2" customFormat="false" ht="12.75" hidden="false" customHeight="false" outlineLevel="0" collapsed="false">
      <c r="A2" s="540" t="s">
        <v>831</v>
      </c>
      <c r="B2" s="541"/>
      <c r="C2" s="538"/>
      <c r="D2" s="539"/>
      <c r="E2" s="538"/>
      <c r="F2" s="539"/>
      <c r="G2" s="538"/>
      <c r="H2" s="539"/>
      <c r="I2" s="538"/>
      <c r="J2" s="539"/>
      <c r="K2" s="538"/>
      <c r="L2" s="539"/>
      <c r="M2" s="538"/>
      <c r="N2" s="539"/>
      <c r="O2" s="538"/>
      <c r="P2" s="539"/>
      <c r="Q2" s="538"/>
      <c r="R2" s="539"/>
      <c r="S2" s="538"/>
      <c r="T2" s="539"/>
      <c r="U2" s="538"/>
      <c r="V2" s="539"/>
      <c r="W2" s="538"/>
      <c r="X2" s="539"/>
      <c r="Y2" s="538"/>
      <c r="Z2" s="539"/>
      <c r="AA2" s="538" t="s">
        <v>265</v>
      </c>
      <c r="AB2" s="539"/>
      <c r="AC2" s="538"/>
      <c r="AD2" s="539"/>
      <c r="AE2" s="538"/>
      <c r="AF2" s="539"/>
      <c r="AG2" s="538"/>
      <c r="AH2" s="539"/>
      <c r="AI2" s="538"/>
      <c r="AJ2" s="539"/>
      <c r="AK2" s="538"/>
      <c r="AL2" s="539"/>
      <c r="AM2" s="538"/>
      <c r="AN2" s="539"/>
      <c r="AO2" s="538"/>
      <c r="AP2" s="539"/>
      <c r="AQ2" s="538"/>
      <c r="AR2" s="539"/>
      <c r="AS2" s="538"/>
      <c r="AT2" s="539"/>
      <c r="AU2" s="538"/>
      <c r="AV2" s="539"/>
      <c r="AW2" s="538"/>
      <c r="AX2" s="539"/>
      <c r="AY2" s="538"/>
      <c r="AZ2" s="539"/>
      <c r="BA2" s="538"/>
      <c r="BB2" s="539"/>
      <c r="BC2" s="538"/>
      <c r="BD2" s="539"/>
      <c r="BE2" s="538"/>
      <c r="BF2" s="539"/>
      <c r="BG2" s="538"/>
      <c r="BH2" s="539"/>
      <c r="BI2" s="538"/>
      <c r="BJ2" s="539"/>
      <c r="BK2" s="538"/>
      <c r="BL2" s="539"/>
      <c r="BM2" s="538"/>
      <c r="BN2" s="539"/>
      <c r="BO2" s="538"/>
      <c r="BP2" s="539"/>
      <c r="BQ2" s="538"/>
      <c r="BR2" s="539"/>
      <c r="BS2" s="538"/>
      <c r="BT2" s="539"/>
      <c r="BU2" s="538"/>
      <c r="BV2" s="539"/>
      <c r="BW2" s="538"/>
      <c r="BX2" s="539"/>
      <c r="BY2" s="538"/>
      <c r="BZ2" s="539"/>
      <c r="CA2" s="538"/>
      <c r="CB2" s="539"/>
      <c r="CC2" s="538"/>
      <c r="CD2" s="539"/>
      <c r="CE2" s="538"/>
      <c r="CF2" s="539"/>
      <c r="CG2" s="538"/>
      <c r="CH2" s="539"/>
      <c r="CI2" s="538"/>
      <c r="CJ2" s="539"/>
      <c r="CK2" s="538"/>
      <c r="CL2" s="539"/>
      <c r="CM2" s="538"/>
      <c r="CN2" s="539"/>
      <c r="CO2" s="538"/>
      <c r="CP2" s="539"/>
      <c r="CQ2" s="538"/>
      <c r="CR2" s="539"/>
      <c r="CS2" s="538"/>
      <c r="CT2" s="539"/>
      <c r="CU2" s="538"/>
      <c r="CV2" s="539"/>
      <c r="CW2" s="538"/>
      <c r="CX2" s="539"/>
      <c r="CY2" s="538"/>
      <c r="CZ2" s="539"/>
      <c r="DA2" s="538"/>
      <c r="DB2" s="539"/>
      <c r="DC2" s="538"/>
      <c r="DD2" s="539"/>
      <c r="DE2" s="538"/>
      <c r="DF2" s="539"/>
      <c r="DG2" s="538"/>
      <c r="DH2" s="539"/>
      <c r="DI2" s="538"/>
      <c r="DJ2" s="539"/>
      <c r="DK2" s="538"/>
      <c r="DL2" s="539"/>
      <c r="DM2" s="538"/>
      <c r="DN2" s="539"/>
      <c r="DO2" s="538"/>
      <c r="DP2" s="539"/>
      <c r="DQ2" s="538"/>
      <c r="DR2" s="539"/>
      <c r="DS2" s="538"/>
      <c r="DT2" s="539"/>
      <c r="DU2" s="538"/>
      <c r="DV2" s="539"/>
      <c r="DW2" s="538"/>
      <c r="DX2" s="539"/>
      <c r="DY2" s="538"/>
      <c r="DZ2" s="539"/>
      <c r="EA2" s="538"/>
      <c r="EB2" s="539"/>
      <c r="EC2" s="538"/>
      <c r="ED2" s="539"/>
      <c r="EE2" s="538"/>
      <c r="EF2" s="539"/>
      <c r="EG2" s="538"/>
      <c r="EH2" s="539"/>
      <c r="EI2" s="538"/>
      <c r="EJ2" s="539"/>
      <c r="EK2" s="538"/>
      <c r="EL2" s="539"/>
      <c r="EM2" s="538"/>
      <c r="EN2" s="539"/>
      <c r="EO2" s="538"/>
      <c r="EP2" s="539"/>
      <c r="EQ2" s="538"/>
      <c r="ER2" s="539"/>
      <c r="ES2" s="538"/>
      <c r="ET2" s="539"/>
      <c r="EU2" s="538"/>
      <c r="EV2" s="539"/>
      <c r="EW2" s="538"/>
      <c r="EX2" s="539"/>
      <c r="EY2" s="538"/>
      <c r="EZ2" s="539"/>
      <c r="FA2" s="538"/>
      <c r="FB2" s="539"/>
      <c r="FC2" s="538"/>
      <c r="FD2" s="539"/>
      <c r="FE2" s="538"/>
      <c r="FF2" s="539"/>
      <c r="FG2" s="538"/>
      <c r="FH2" s="539"/>
      <c r="FI2" s="538"/>
      <c r="FJ2" s="539"/>
      <c r="FK2" s="538"/>
      <c r="FL2" s="539"/>
      <c r="FM2" s="538"/>
      <c r="FN2" s="539"/>
      <c r="FO2" s="538"/>
      <c r="FP2" s="539"/>
      <c r="FQ2" s="538"/>
      <c r="FR2" s="539"/>
      <c r="FS2" s="538"/>
      <c r="FT2" s="539"/>
      <c r="FU2" s="538"/>
      <c r="FV2" s="539"/>
      <c r="FW2" s="538"/>
      <c r="FX2" s="539"/>
      <c r="FY2" s="538"/>
      <c r="FZ2" s="539"/>
      <c r="GA2" s="538"/>
      <c r="GB2" s="539"/>
      <c r="GC2" s="538"/>
      <c r="GD2" s="539"/>
      <c r="GE2" s="538"/>
      <c r="GF2" s="539"/>
      <c r="GG2" s="538"/>
      <c r="GH2" s="539"/>
      <c r="GI2" s="538"/>
      <c r="GJ2" s="539"/>
      <c r="GK2" s="538"/>
      <c r="GL2" s="539"/>
      <c r="GM2" s="538"/>
      <c r="GN2" s="539"/>
      <c r="GO2" s="538"/>
      <c r="GP2" s="539"/>
      <c r="GQ2" s="538"/>
      <c r="GR2" s="539"/>
      <c r="GS2" s="538"/>
      <c r="GT2" s="539"/>
      <c r="GU2" s="538"/>
      <c r="GV2" s="539"/>
      <c r="GW2" s="538"/>
      <c r="GX2" s="539"/>
      <c r="GY2" s="538"/>
      <c r="GZ2" s="539"/>
      <c r="HA2" s="538"/>
      <c r="HB2" s="539"/>
      <c r="HC2" s="538"/>
      <c r="HD2" s="539"/>
      <c r="HE2" s="538"/>
      <c r="HF2" s="539"/>
      <c r="HG2" s="538"/>
      <c r="HH2" s="539"/>
      <c r="HI2" s="538"/>
      <c r="HJ2" s="539"/>
      <c r="HK2" s="538"/>
      <c r="HL2" s="539"/>
      <c r="HM2" s="538"/>
      <c r="HN2" s="539"/>
      <c r="HO2" s="538"/>
      <c r="HP2" s="539"/>
      <c r="HQ2" s="538"/>
      <c r="HR2" s="539"/>
      <c r="HS2" s="538"/>
      <c r="HT2" s="539"/>
      <c r="HU2" s="538"/>
      <c r="HV2" s="539"/>
      <c r="HW2" s="538"/>
      <c r="HX2" s="539"/>
      <c r="HY2" s="538"/>
      <c r="HZ2" s="539"/>
      <c r="IA2" s="538"/>
      <c r="IB2" s="539"/>
      <c r="IC2" s="538"/>
      <c r="ID2" s="539"/>
      <c r="IE2" s="538"/>
      <c r="IF2" s="539"/>
      <c r="IG2" s="538"/>
      <c r="IH2" s="539"/>
      <c r="II2" s="538"/>
      <c r="IJ2" s="539"/>
      <c r="IK2" s="538"/>
      <c r="IL2" s="539"/>
      <c r="IM2" s="538"/>
      <c r="IN2" s="539"/>
      <c r="IO2" s="538"/>
      <c r="IP2" s="539"/>
      <c r="IQ2" s="538"/>
      <c r="IR2" s="539"/>
      <c r="IS2" s="538"/>
      <c r="IT2" s="539"/>
      <c r="IU2" s="538"/>
      <c r="IV2" s="539"/>
    </row>
    <row r="3" customFormat="false" ht="13.5" hidden="false" customHeight="false" outlineLevel="0" collapsed="false">
      <c r="A3" s="542" t="s">
        <v>832</v>
      </c>
      <c r="B3" s="543" t="s">
        <v>833</v>
      </c>
      <c r="C3" s="544"/>
      <c r="D3" s="545"/>
      <c r="E3" s="544"/>
      <c r="F3" s="545"/>
      <c r="G3" s="544"/>
      <c r="H3" s="545"/>
      <c r="I3" s="544"/>
      <c r="J3" s="545"/>
      <c r="K3" s="544"/>
      <c r="L3" s="545"/>
      <c r="M3" s="544"/>
      <c r="N3" s="545"/>
      <c r="O3" s="544"/>
      <c r="P3" s="545"/>
      <c r="Q3" s="544"/>
      <c r="R3" s="545"/>
      <c r="S3" s="544"/>
      <c r="T3" s="545"/>
      <c r="U3" s="544"/>
      <c r="V3" s="545"/>
      <c r="W3" s="544"/>
      <c r="X3" s="545"/>
      <c r="Y3" s="544"/>
      <c r="Z3" s="545"/>
      <c r="AA3" s="544" t="s">
        <v>249</v>
      </c>
      <c r="AB3" s="545"/>
      <c r="AC3" s="544"/>
      <c r="AD3" s="545"/>
      <c r="AE3" s="544"/>
      <c r="AF3" s="545"/>
      <c r="AG3" s="544"/>
      <c r="AH3" s="545"/>
      <c r="AI3" s="544"/>
      <c r="AJ3" s="545"/>
      <c r="AK3" s="544"/>
      <c r="AL3" s="545"/>
      <c r="AM3" s="544"/>
      <c r="AN3" s="545"/>
      <c r="AO3" s="544"/>
      <c r="AP3" s="545"/>
      <c r="AQ3" s="544"/>
      <c r="AR3" s="545"/>
      <c r="AS3" s="544"/>
      <c r="AT3" s="545"/>
      <c r="AU3" s="544"/>
      <c r="AV3" s="545"/>
      <c r="AW3" s="544"/>
      <c r="AX3" s="545"/>
      <c r="AY3" s="544"/>
      <c r="AZ3" s="545"/>
      <c r="BA3" s="544"/>
      <c r="BB3" s="545"/>
      <c r="BC3" s="544"/>
      <c r="BD3" s="545"/>
      <c r="BE3" s="544"/>
      <c r="BF3" s="545"/>
      <c r="BG3" s="544"/>
      <c r="BH3" s="545"/>
      <c r="BI3" s="544"/>
      <c r="BJ3" s="545"/>
      <c r="BK3" s="544"/>
      <c r="BL3" s="545"/>
      <c r="BM3" s="544"/>
      <c r="BN3" s="545"/>
      <c r="BO3" s="544"/>
      <c r="BP3" s="545"/>
      <c r="BQ3" s="544"/>
      <c r="BR3" s="545"/>
      <c r="BS3" s="544"/>
      <c r="BT3" s="545"/>
      <c r="BU3" s="544"/>
      <c r="BV3" s="545"/>
      <c r="BW3" s="544"/>
      <c r="BX3" s="545"/>
      <c r="BY3" s="544"/>
      <c r="BZ3" s="545"/>
      <c r="CA3" s="544"/>
      <c r="CB3" s="545"/>
      <c r="CC3" s="544"/>
      <c r="CD3" s="545"/>
      <c r="CE3" s="544"/>
      <c r="CF3" s="545"/>
      <c r="CG3" s="544"/>
      <c r="CH3" s="545"/>
      <c r="CI3" s="544"/>
      <c r="CJ3" s="545"/>
      <c r="CK3" s="544"/>
      <c r="CL3" s="545"/>
      <c r="CM3" s="544"/>
      <c r="CN3" s="545"/>
      <c r="CO3" s="544"/>
      <c r="CP3" s="545"/>
      <c r="CQ3" s="544"/>
      <c r="CR3" s="545"/>
      <c r="CS3" s="544"/>
      <c r="CT3" s="545"/>
      <c r="CU3" s="544"/>
      <c r="CV3" s="545"/>
      <c r="CW3" s="544"/>
      <c r="CX3" s="545"/>
      <c r="CY3" s="544"/>
      <c r="CZ3" s="545"/>
      <c r="DA3" s="544"/>
      <c r="DB3" s="545"/>
      <c r="DC3" s="544"/>
      <c r="DD3" s="545"/>
      <c r="DE3" s="544"/>
      <c r="DF3" s="545"/>
      <c r="DG3" s="544"/>
      <c r="DH3" s="545"/>
      <c r="DI3" s="544"/>
      <c r="DJ3" s="545"/>
      <c r="DK3" s="544"/>
      <c r="DL3" s="545"/>
      <c r="DM3" s="544"/>
      <c r="DN3" s="545"/>
      <c r="DO3" s="544"/>
      <c r="DP3" s="545"/>
      <c r="DQ3" s="544"/>
      <c r="DR3" s="545"/>
      <c r="DS3" s="544"/>
      <c r="DT3" s="545"/>
      <c r="DU3" s="544"/>
      <c r="DV3" s="545"/>
      <c r="DW3" s="544"/>
      <c r="DX3" s="545"/>
      <c r="DY3" s="544"/>
      <c r="DZ3" s="545"/>
      <c r="EA3" s="544"/>
      <c r="EB3" s="545"/>
      <c r="EC3" s="544"/>
      <c r="ED3" s="545"/>
      <c r="EE3" s="544"/>
      <c r="EF3" s="545"/>
      <c r="EG3" s="544"/>
      <c r="EH3" s="545"/>
      <c r="EI3" s="544"/>
      <c r="EJ3" s="545"/>
      <c r="EK3" s="544"/>
      <c r="EL3" s="545"/>
      <c r="EM3" s="544"/>
      <c r="EN3" s="545"/>
      <c r="EO3" s="544"/>
      <c r="EP3" s="545"/>
      <c r="EQ3" s="544"/>
      <c r="ER3" s="545"/>
      <c r="ES3" s="544"/>
      <c r="ET3" s="545"/>
      <c r="EU3" s="544"/>
      <c r="EV3" s="545"/>
      <c r="EW3" s="544"/>
      <c r="EX3" s="545"/>
      <c r="EY3" s="544"/>
      <c r="EZ3" s="545"/>
      <c r="FA3" s="544"/>
      <c r="FB3" s="545"/>
      <c r="FC3" s="544"/>
      <c r="FD3" s="545"/>
      <c r="FE3" s="544"/>
      <c r="FF3" s="545"/>
      <c r="FG3" s="544"/>
      <c r="FH3" s="545"/>
      <c r="FI3" s="544"/>
      <c r="FJ3" s="545"/>
      <c r="FK3" s="544"/>
      <c r="FL3" s="545"/>
      <c r="FM3" s="544"/>
      <c r="FN3" s="545"/>
      <c r="FO3" s="544"/>
      <c r="FP3" s="545"/>
      <c r="FQ3" s="544"/>
      <c r="FR3" s="545"/>
      <c r="FS3" s="544"/>
      <c r="FT3" s="545"/>
      <c r="FU3" s="544"/>
      <c r="FV3" s="545"/>
      <c r="FW3" s="544"/>
      <c r="FX3" s="545"/>
      <c r="FY3" s="544"/>
      <c r="FZ3" s="545"/>
      <c r="GA3" s="544"/>
      <c r="GB3" s="545"/>
      <c r="GC3" s="544"/>
      <c r="GD3" s="545"/>
      <c r="GE3" s="544"/>
      <c r="GF3" s="545"/>
      <c r="GG3" s="544"/>
      <c r="GH3" s="545"/>
      <c r="GI3" s="544"/>
      <c r="GJ3" s="545"/>
      <c r="GK3" s="544"/>
      <c r="GL3" s="545"/>
      <c r="GM3" s="544"/>
      <c r="GN3" s="545"/>
      <c r="GO3" s="544"/>
      <c r="GP3" s="545"/>
      <c r="GQ3" s="544"/>
      <c r="GR3" s="545"/>
      <c r="GS3" s="544"/>
      <c r="GT3" s="545"/>
      <c r="GU3" s="544"/>
      <c r="GV3" s="545"/>
      <c r="GW3" s="544"/>
      <c r="GX3" s="545"/>
      <c r="GY3" s="544"/>
      <c r="GZ3" s="545"/>
      <c r="HA3" s="544"/>
      <c r="HB3" s="545"/>
      <c r="HC3" s="544"/>
      <c r="HD3" s="545"/>
      <c r="HE3" s="544"/>
      <c r="HF3" s="545"/>
      <c r="HG3" s="544"/>
      <c r="HH3" s="545"/>
      <c r="HI3" s="544"/>
      <c r="HJ3" s="545"/>
      <c r="HK3" s="544"/>
      <c r="HL3" s="545"/>
      <c r="HM3" s="544"/>
      <c r="HN3" s="545"/>
      <c r="HO3" s="544"/>
      <c r="HP3" s="545"/>
      <c r="HQ3" s="544"/>
      <c r="HR3" s="545"/>
      <c r="HS3" s="544"/>
      <c r="HT3" s="545"/>
      <c r="HU3" s="544"/>
      <c r="HV3" s="545"/>
      <c r="HW3" s="544"/>
      <c r="HX3" s="545"/>
      <c r="HY3" s="544"/>
      <c r="HZ3" s="545"/>
      <c r="IA3" s="544"/>
      <c r="IB3" s="545"/>
      <c r="IC3" s="544"/>
      <c r="ID3" s="545"/>
      <c r="IE3" s="544"/>
      <c r="IF3" s="545"/>
      <c r="IG3" s="544"/>
      <c r="IH3" s="545"/>
      <c r="II3" s="544"/>
      <c r="IJ3" s="545"/>
      <c r="IK3" s="544"/>
      <c r="IL3" s="545"/>
      <c r="IM3" s="544"/>
      <c r="IN3" s="545"/>
      <c r="IO3" s="544"/>
      <c r="IP3" s="545"/>
      <c r="IQ3" s="544"/>
      <c r="IR3" s="545"/>
      <c r="IS3" s="544"/>
      <c r="IT3" s="545"/>
      <c r="IU3" s="544"/>
      <c r="IV3" s="545"/>
    </row>
    <row r="4" customFormat="false" ht="15" hidden="false" customHeight="true" outlineLevel="0" collapsed="false">
      <c r="A4" s="546" t="s">
        <v>834</v>
      </c>
      <c r="B4" s="546"/>
      <c r="C4" s="546"/>
      <c r="D4" s="546"/>
      <c r="E4" s="546"/>
      <c r="F4" s="546"/>
      <c r="G4" s="546"/>
      <c r="H4" s="546"/>
      <c r="I4" s="546"/>
      <c r="J4" s="547" t="s">
        <v>835</v>
      </c>
      <c r="K4" s="547"/>
      <c r="L4" s="547"/>
      <c r="M4" s="547"/>
      <c r="N4" s="547"/>
      <c r="O4" s="547"/>
      <c r="P4" s="547"/>
      <c r="Q4" s="547"/>
      <c r="R4" s="548"/>
      <c r="AA4" s="549" t="s">
        <v>250</v>
      </c>
    </row>
    <row r="5" customFormat="false" ht="38.25" hidden="false" customHeight="false" outlineLevel="0" collapsed="false">
      <c r="A5" s="550"/>
      <c r="B5" s="551" t="s">
        <v>836</v>
      </c>
      <c r="C5" s="551" t="s">
        <v>837</v>
      </c>
      <c r="D5" s="551"/>
      <c r="E5" s="551"/>
      <c r="F5" s="551" t="s">
        <v>838</v>
      </c>
      <c r="G5" s="551" t="s">
        <v>839</v>
      </c>
      <c r="H5" s="551" t="s">
        <v>840</v>
      </c>
      <c r="I5" s="551" t="s">
        <v>840</v>
      </c>
      <c r="J5" s="552" t="s">
        <v>841</v>
      </c>
      <c r="K5" s="553"/>
      <c r="L5" s="554" t="s">
        <v>842</v>
      </c>
      <c r="M5" s="554"/>
      <c r="N5" s="554"/>
      <c r="O5" s="554"/>
      <c r="P5" s="554"/>
      <c r="Q5" s="554"/>
      <c r="R5" s="548" t="n">
        <v>-0.1</v>
      </c>
      <c r="S5" s="549" t="n">
        <v>-0.05</v>
      </c>
      <c r="T5" s="549" t="n">
        <v>-0.025</v>
      </c>
      <c r="U5" s="549" t="n">
        <v>0.025</v>
      </c>
      <c r="V5" s="549" t="n">
        <v>0.05</v>
      </c>
      <c r="W5" s="549" t="n">
        <v>0.1</v>
      </c>
      <c r="X5" s="549" t="n">
        <v>0.1</v>
      </c>
      <c r="Y5" s="549" t="n">
        <v>0.15</v>
      </c>
      <c r="AA5" s="549" t="s">
        <v>264</v>
      </c>
    </row>
    <row r="6" customFormat="false" ht="12.75" hidden="false" customHeight="true" outlineLevel="0" collapsed="false">
      <c r="A6" s="555" t="s">
        <v>248</v>
      </c>
      <c r="B6" s="556" t="s">
        <v>174</v>
      </c>
      <c r="C6" s="557" t="s">
        <v>843</v>
      </c>
      <c r="D6" s="557" t="s">
        <v>844</v>
      </c>
      <c r="E6" s="557" t="s">
        <v>115</v>
      </c>
      <c r="F6" s="557" t="s">
        <v>845</v>
      </c>
      <c r="G6" s="557" t="s">
        <v>838</v>
      </c>
      <c r="H6" s="557" t="s">
        <v>846</v>
      </c>
      <c r="I6" s="558" t="s">
        <v>326</v>
      </c>
      <c r="J6" s="559" t="s">
        <v>845</v>
      </c>
      <c r="K6" s="557" t="s">
        <v>847</v>
      </c>
      <c r="L6" s="560" t="n">
        <f aca="false">S5</f>
        <v>-0.05</v>
      </c>
      <c r="M6" s="561" t="n">
        <f aca="false">T5</f>
        <v>-0.025</v>
      </c>
      <c r="N6" s="561" t="n">
        <f aca="false">U5</f>
        <v>0.025</v>
      </c>
      <c r="O6" s="561" t="n">
        <f aca="false">V5</f>
        <v>0.05</v>
      </c>
      <c r="P6" s="561" t="n">
        <f aca="false">W5</f>
        <v>0.1</v>
      </c>
      <c r="Q6" s="562" t="n">
        <f aca="false">X5</f>
        <v>0.1</v>
      </c>
      <c r="R6" s="563"/>
      <c r="AA6" s="549" t="s">
        <v>268</v>
      </c>
    </row>
    <row r="7" customFormat="false" ht="12.75" hidden="false" customHeight="false" outlineLevel="0" collapsed="false">
      <c r="A7" s="0" t="s">
        <v>259</v>
      </c>
      <c r="B7" s="412" t="n">
        <v>36678</v>
      </c>
      <c r="C7" s="0" t="n">
        <v>0</v>
      </c>
      <c r="D7" s="0" t="n">
        <v>0</v>
      </c>
      <c r="E7" s="0" t="n">
        <v>0</v>
      </c>
      <c r="F7" s="0" t="n">
        <v>0</v>
      </c>
      <c r="G7" s="0" t="n">
        <v>0</v>
      </c>
      <c r="H7" s="0" t="n">
        <v>0</v>
      </c>
      <c r="I7" s="0" t="n">
        <v>0</v>
      </c>
      <c r="J7" s="0" t="n">
        <v>0</v>
      </c>
      <c r="K7" s="0" t="n">
        <v>0</v>
      </c>
      <c r="L7" s="0" t="n">
        <v>0</v>
      </c>
      <c r="M7" s="0" t="n">
        <v>0</v>
      </c>
      <c r="N7" s="0" t="n">
        <v>0</v>
      </c>
      <c r="O7" s="0" t="n">
        <v>0</v>
      </c>
      <c r="P7" s="0" t="n">
        <v>0</v>
      </c>
      <c r="Q7" s="0" t="n">
        <v>0</v>
      </c>
      <c r="R7" s="0" t="s">
        <v>848</v>
      </c>
      <c r="AA7" s="0" t="s">
        <v>260</v>
      </c>
    </row>
    <row r="8" customFormat="false" ht="12.75" hidden="false" customHeight="false" outlineLevel="0" collapsed="false">
      <c r="A8" s="0" t="s">
        <v>259</v>
      </c>
      <c r="B8" s="412" t="n">
        <v>36708</v>
      </c>
      <c r="C8" s="0" t="n">
        <v>0</v>
      </c>
      <c r="D8" s="0" t="n">
        <v>0</v>
      </c>
      <c r="E8" s="0" t="n">
        <v>0</v>
      </c>
      <c r="F8" s="0" t="n">
        <v>0</v>
      </c>
      <c r="G8" s="0" t="n">
        <v>0</v>
      </c>
      <c r="H8" s="0" t="n">
        <v>0</v>
      </c>
      <c r="I8" s="0" t="n">
        <v>0</v>
      </c>
      <c r="J8" s="0" t="n">
        <v>0</v>
      </c>
      <c r="K8" s="0" t="n">
        <v>0</v>
      </c>
      <c r="L8" s="0" t="n">
        <v>0</v>
      </c>
      <c r="M8" s="0" t="n">
        <v>0</v>
      </c>
      <c r="N8" s="0" t="n">
        <v>0</v>
      </c>
      <c r="O8" s="0" t="n">
        <v>0</v>
      </c>
      <c r="P8" s="0" t="n">
        <v>0</v>
      </c>
      <c r="Q8" s="0" t="n">
        <v>0</v>
      </c>
      <c r="R8" s="0" t="s">
        <v>848</v>
      </c>
      <c r="AA8" s="0" t="s">
        <v>251</v>
      </c>
    </row>
    <row r="9" customFormat="false" ht="12.75" hidden="false" customHeight="false" outlineLevel="0" collapsed="false">
      <c r="A9" s="0" t="s">
        <v>259</v>
      </c>
      <c r="B9" s="412" t="n">
        <v>36739</v>
      </c>
      <c r="C9" s="0" t="n">
        <v>0</v>
      </c>
      <c r="D9" s="0" t="n">
        <v>0</v>
      </c>
      <c r="E9" s="0" t="n">
        <v>0</v>
      </c>
      <c r="F9" s="0" t="n">
        <v>0</v>
      </c>
      <c r="G9" s="0" t="n">
        <v>0</v>
      </c>
      <c r="H9" s="0" t="n">
        <v>0</v>
      </c>
      <c r="I9" s="0" t="n">
        <v>0</v>
      </c>
      <c r="J9" s="0" t="n">
        <v>0</v>
      </c>
      <c r="K9" s="0" t="n">
        <v>0</v>
      </c>
      <c r="L9" s="0" t="n">
        <v>0</v>
      </c>
      <c r="M9" s="0" t="n">
        <v>0</v>
      </c>
      <c r="N9" s="0" t="n">
        <v>0</v>
      </c>
      <c r="O9" s="0" t="n">
        <v>0</v>
      </c>
      <c r="P9" s="0" t="n">
        <v>0</v>
      </c>
      <c r="Q9" s="0" t="n">
        <v>0</v>
      </c>
      <c r="R9" s="0" t="s">
        <v>848</v>
      </c>
      <c r="AA9" s="0" t="s">
        <v>252</v>
      </c>
    </row>
    <row r="10" customFormat="false" ht="12.75" hidden="false" customHeight="false" outlineLevel="0" collapsed="false">
      <c r="A10" s="0" t="s">
        <v>259</v>
      </c>
      <c r="B10" s="412" t="n">
        <v>36770</v>
      </c>
      <c r="C10" s="0" t="n">
        <v>0</v>
      </c>
      <c r="D10" s="0" t="n">
        <v>0</v>
      </c>
      <c r="E10" s="0" t="n">
        <v>0</v>
      </c>
      <c r="F10" s="0" t="n">
        <v>0</v>
      </c>
      <c r="G10" s="0" t="n">
        <v>0</v>
      </c>
      <c r="H10" s="0" t="n">
        <v>0</v>
      </c>
      <c r="I10" s="0" t="n">
        <v>0</v>
      </c>
      <c r="J10" s="0" t="n">
        <v>0</v>
      </c>
      <c r="K10" s="0" t="n">
        <v>0</v>
      </c>
      <c r="L10" s="0" t="n">
        <v>0</v>
      </c>
      <c r="M10" s="0" t="n">
        <v>0</v>
      </c>
      <c r="N10" s="0" t="n">
        <v>0</v>
      </c>
      <c r="O10" s="0" t="n">
        <v>0</v>
      </c>
      <c r="P10" s="0" t="n">
        <v>0</v>
      </c>
      <c r="Q10" s="0" t="n">
        <v>0</v>
      </c>
      <c r="R10" s="0" t="s">
        <v>848</v>
      </c>
      <c r="AA10" s="0" t="s">
        <v>261</v>
      </c>
    </row>
    <row r="11" customFormat="false" ht="12.75" hidden="false" customHeight="false" outlineLevel="0" collapsed="false">
      <c r="A11" s="0" t="s">
        <v>259</v>
      </c>
      <c r="B11" s="412" t="n">
        <v>36800</v>
      </c>
      <c r="C11" s="0" t="n">
        <v>0</v>
      </c>
      <c r="D11" s="0" t="n">
        <v>0</v>
      </c>
      <c r="E11" s="0" t="n">
        <v>0</v>
      </c>
      <c r="F11" s="0" t="n">
        <v>0</v>
      </c>
      <c r="G11" s="0" t="n">
        <v>0</v>
      </c>
      <c r="H11" s="0" t="n">
        <v>0</v>
      </c>
      <c r="I11" s="0" t="n">
        <v>0</v>
      </c>
      <c r="J11" s="0" t="n">
        <v>0</v>
      </c>
      <c r="K11" s="0" t="n">
        <v>0</v>
      </c>
      <c r="L11" s="0" t="n">
        <v>0</v>
      </c>
      <c r="M11" s="0" t="n">
        <v>0</v>
      </c>
      <c r="N11" s="0" t="n">
        <v>0</v>
      </c>
      <c r="O11" s="0" t="n">
        <v>0</v>
      </c>
      <c r="P11" s="0" t="n">
        <v>0</v>
      </c>
      <c r="Q11" s="0" t="n">
        <v>0</v>
      </c>
      <c r="R11" s="0" t="s">
        <v>848</v>
      </c>
      <c r="AA11" s="0" t="s">
        <v>253</v>
      </c>
    </row>
    <row r="12" customFormat="false" ht="12.75" hidden="false" customHeight="false" outlineLevel="0" collapsed="false">
      <c r="A12" s="0" t="s">
        <v>259</v>
      </c>
      <c r="B12" s="412" t="n">
        <v>36831</v>
      </c>
      <c r="C12" s="0" t="n">
        <v>0</v>
      </c>
      <c r="D12" s="0" t="n">
        <v>0</v>
      </c>
      <c r="E12" s="0" t="n">
        <v>0</v>
      </c>
      <c r="F12" s="0" t="n">
        <v>0</v>
      </c>
      <c r="G12" s="0" t="n">
        <v>0</v>
      </c>
      <c r="H12" s="0" t="n">
        <v>0</v>
      </c>
      <c r="I12" s="0" t="n">
        <v>0</v>
      </c>
      <c r="J12" s="0" t="n">
        <v>0</v>
      </c>
      <c r="K12" s="0" t="n">
        <v>0</v>
      </c>
      <c r="L12" s="0" t="n">
        <v>0</v>
      </c>
      <c r="M12" s="0" t="n">
        <v>0</v>
      </c>
      <c r="N12" s="0" t="n">
        <v>0</v>
      </c>
      <c r="O12" s="0" t="n">
        <v>0</v>
      </c>
      <c r="P12" s="0" t="n">
        <v>0</v>
      </c>
      <c r="Q12" s="0" t="n">
        <v>0</v>
      </c>
      <c r="R12" s="0" t="s">
        <v>848</v>
      </c>
      <c r="AA12" s="0" t="s">
        <v>254</v>
      </c>
    </row>
    <row r="13" customFormat="false" ht="12.75" hidden="false" customHeight="false" outlineLevel="0" collapsed="false">
      <c r="A13" s="0" t="s">
        <v>259</v>
      </c>
      <c r="B13" s="412" t="n">
        <v>36861</v>
      </c>
      <c r="C13" s="0" t="n">
        <v>0</v>
      </c>
      <c r="D13" s="0" t="n">
        <v>0</v>
      </c>
      <c r="E13" s="0" t="n">
        <v>0</v>
      </c>
      <c r="F13" s="0" t="n">
        <v>0</v>
      </c>
      <c r="G13" s="0" t="n">
        <v>0</v>
      </c>
      <c r="H13" s="0" t="n">
        <v>0</v>
      </c>
      <c r="I13" s="0" t="n">
        <v>0</v>
      </c>
      <c r="J13" s="0" t="n">
        <v>0</v>
      </c>
      <c r="K13" s="0" t="n">
        <v>0</v>
      </c>
      <c r="L13" s="0" t="n">
        <v>0</v>
      </c>
      <c r="M13" s="0" t="n">
        <v>0</v>
      </c>
      <c r="N13" s="0" t="n">
        <v>0</v>
      </c>
      <c r="O13" s="0" t="n">
        <v>0</v>
      </c>
      <c r="P13" s="0" t="n">
        <v>0</v>
      </c>
      <c r="Q13" s="0" t="n">
        <v>0</v>
      </c>
      <c r="R13" s="0" t="s">
        <v>848</v>
      </c>
      <c r="AA13" s="0" t="s">
        <v>255</v>
      </c>
    </row>
    <row r="14" customFormat="false" ht="12.75" hidden="false" customHeight="false" outlineLevel="0" collapsed="false">
      <c r="A14" s="0" t="s">
        <v>259</v>
      </c>
      <c r="B14" s="412" t="n">
        <v>36892</v>
      </c>
      <c r="C14" s="0" t="n">
        <v>0</v>
      </c>
      <c r="D14" s="0" t="n">
        <v>0</v>
      </c>
      <c r="E14" s="0" t="n">
        <v>0</v>
      </c>
      <c r="F14" s="0" t="n">
        <v>0</v>
      </c>
      <c r="G14" s="0" t="n">
        <v>0</v>
      </c>
      <c r="H14" s="0" t="n">
        <v>0</v>
      </c>
      <c r="I14" s="0" t="n">
        <v>0</v>
      </c>
      <c r="J14" s="0" t="n">
        <v>0</v>
      </c>
      <c r="K14" s="0" t="n">
        <v>0</v>
      </c>
      <c r="L14" s="0" t="n">
        <v>0</v>
      </c>
      <c r="M14" s="0" t="n">
        <v>0</v>
      </c>
      <c r="N14" s="0" t="n">
        <v>0</v>
      </c>
      <c r="O14" s="0" t="n">
        <v>0</v>
      </c>
      <c r="P14" s="0" t="n">
        <v>0</v>
      </c>
      <c r="Q14" s="0" t="n">
        <v>0</v>
      </c>
      <c r="R14" s="0" t="s">
        <v>848</v>
      </c>
      <c r="AA14" s="0" t="s">
        <v>269</v>
      </c>
    </row>
    <row r="15" customFormat="false" ht="12.75" hidden="false" customHeight="false" outlineLevel="0" collapsed="false">
      <c r="A15" s="0" t="s">
        <v>259</v>
      </c>
      <c r="B15" s="412" t="n">
        <v>36923</v>
      </c>
      <c r="C15" s="0" t="n">
        <v>0</v>
      </c>
      <c r="D15" s="0" t="n">
        <v>0</v>
      </c>
      <c r="E15" s="0" t="n">
        <v>0</v>
      </c>
      <c r="F15" s="0" t="n">
        <v>0</v>
      </c>
      <c r="G15" s="0" t="n">
        <v>0</v>
      </c>
      <c r="H15" s="0" t="n">
        <v>0</v>
      </c>
      <c r="I15" s="0" t="n">
        <v>0</v>
      </c>
      <c r="J15" s="0" t="n">
        <v>0</v>
      </c>
      <c r="K15" s="0" t="n">
        <v>0</v>
      </c>
      <c r="L15" s="0" t="n">
        <v>0</v>
      </c>
      <c r="M15" s="0" t="n">
        <v>0</v>
      </c>
      <c r="N15" s="0" t="n">
        <v>0</v>
      </c>
      <c r="O15" s="0" t="n">
        <v>0</v>
      </c>
      <c r="P15" s="0" t="n">
        <v>0</v>
      </c>
      <c r="Q15" s="0" t="n">
        <v>0</v>
      </c>
      <c r="R15" s="0" t="s">
        <v>848</v>
      </c>
      <c r="AA15" s="0" t="s">
        <v>266</v>
      </c>
    </row>
    <row r="16" customFormat="false" ht="12.75" hidden="false" customHeight="false" outlineLevel="0" collapsed="false">
      <c r="A16" s="0" t="s">
        <v>259</v>
      </c>
      <c r="B16" s="412" t="n">
        <v>36951</v>
      </c>
      <c r="C16" s="0" t="n">
        <v>0</v>
      </c>
      <c r="D16" s="0" t="n">
        <v>0</v>
      </c>
      <c r="E16" s="0" t="n">
        <v>0</v>
      </c>
      <c r="F16" s="0" t="n">
        <v>0</v>
      </c>
      <c r="G16" s="0" t="n">
        <v>0</v>
      </c>
      <c r="H16" s="0" t="n">
        <v>0</v>
      </c>
      <c r="I16" s="0" t="n">
        <v>0</v>
      </c>
      <c r="J16" s="0" t="n">
        <v>0</v>
      </c>
      <c r="K16" s="0" t="n">
        <v>0</v>
      </c>
      <c r="L16" s="0" t="n">
        <v>0</v>
      </c>
      <c r="M16" s="0" t="n">
        <v>0</v>
      </c>
      <c r="N16" s="0" t="n">
        <v>0</v>
      </c>
      <c r="O16" s="0" t="n">
        <v>0</v>
      </c>
      <c r="P16" s="0" t="n">
        <v>0</v>
      </c>
      <c r="Q16" s="0" t="n">
        <v>0</v>
      </c>
      <c r="R16" s="0" t="s">
        <v>848</v>
      </c>
      <c r="AA16" s="0" t="s">
        <v>262</v>
      </c>
    </row>
    <row r="17" customFormat="false" ht="12.75" hidden="false" customHeight="false" outlineLevel="0" collapsed="false">
      <c r="A17" s="0" t="s">
        <v>259</v>
      </c>
      <c r="B17" s="412" t="n">
        <v>36982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0</v>
      </c>
      <c r="H17" s="0" t="n">
        <v>0</v>
      </c>
      <c r="I17" s="0" t="n">
        <v>0</v>
      </c>
      <c r="J17" s="0" t="n">
        <v>0</v>
      </c>
      <c r="K17" s="0" t="n">
        <v>0</v>
      </c>
      <c r="L17" s="0" t="n">
        <v>0</v>
      </c>
      <c r="M17" s="0" t="n">
        <v>0</v>
      </c>
      <c r="N17" s="0" t="n">
        <v>0</v>
      </c>
      <c r="O17" s="0" t="n">
        <v>0</v>
      </c>
      <c r="P17" s="0" t="n">
        <v>0</v>
      </c>
      <c r="Q17" s="0" t="n">
        <v>0</v>
      </c>
      <c r="R17" s="0" t="s">
        <v>848</v>
      </c>
      <c r="AA17" s="0" t="s">
        <v>257</v>
      </c>
    </row>
    <row r="18" customFormat="false" ht="12.75" hidden="false" customHeight="false" outlineLevel="0" collapsed="false">
      <c r="A18" s="0" t="s">
        <v>259</v>
      </c>
      <c r="B18" s="412" t="n">
        <v>37012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0</v>
      </c>
      <c r="L18" s="0" t="n">
        <v>0</v>
      </c>
      <c r="M18" s="0" t="n">
        <v>0</v>
      </c>
      <c r="N18" s="0" t="n">
        <v>0</v>
      </c>
      <c r="O18" s="0" t="n">
        <v>0</v>
      </c>
      <c r="P18" s="0" t="n">
        <v>0</v>
      </c>
      <c r="Q18" s="0" t="n">
        <v>0</v>
      </c>
      <c r="R18" s="0" t="s">
        <v>848</v>
      </c>
      <c r="AA18" s="0" t="s">
        <v>267</v>
      </c>
    </row>
    <row r="19" customFormat="false" ht="12.75" hidden="false" customHeight="false" outlineLevel="0" collapsed="false">
      <c r="A19" s="0" t="s">
        <v>259</v>
      </c>
      <c r="B19" s="412" t="n">
        <v>37043</v>
      </c>
      <c r="C19" s="0" t="n">
        <v>0</v>
      </c>
      <c r="D19" s="0" t="n">
        <v>0</v>
      </c>
      <c r="E19" s="0" t="n">
        <v>0</v>
      </c>
      <c r="F19" s="0" t="n">
        <v>0</v>
      </c>
      <c r="G19" s="0" t="n">
        <v>0</v>
      </c>
      <c r="H19" s="0" t="n">
        <v>0</v>
      </c>
      <c r="I19" s="0" t="n">
        <v>0</v>
      </c>
      <c r="J19" s="0" t="n">
        <v>0</v>
      </c>
      <c r="K19" s="0" t="n">
        <v>0</v>
      </c>
      <c r="L19" s="0" t="n">
        <v>0</v>
      </c>
      <c r="M19" s="0" t="n">
        <v>0</v>
      </c>
      <c r="N19" s="0" t="n">
        <v>0</v>
      </c>
      <c r="O19" s="0" t="n">
        <v>0</v>
      </c>
      <c r="P19" s="0" t="n">
        <v>0</v>
      </c>
      <c r="Q19" s="0" t="n">
        <v>0</v>
      </c>
      <c r="R19" s="0" t="s">
        <v>848</v>
      </c>
      <c r="AA19" s="0" t="s">
        <v>258</v>
      </c>
    </row>
    <row r="20" customFormat="false" ht="12.75" hidden="false" customHeight="false" outlineLevel="0" collapsed="false">
      <c r="A20" s="0" t="s">
        <v>259</v>
      </c>
      <c r="B20" s="412" t="n">
        <v>37073</v>
      </c>
      <c r="C20" s="0" t="n">
        <v>0</v>
      </c>
      <c r="D20" s="0" t="n">
        <v>0</v>
      </c>
      <c r="E20" s="0" t="n">
        <v>0</v>
      </c>
      <c r="F20" s="0" t="n">
        <v>0</v>
      </c>
      <c r="G20" s="0" t="n">
        <v>0</v>
      </c>
      <c r="H20" s="0" t="n">
        <v>0</v>
      </c>
      <c r="I20" s="0" t="n">
        <v>0</v>
      </c>
      <c r="J20" s="0" t="n">
        <v>0</v>
      </c>
      <c r="K20" s="0" t="n">
        <v>0</v>
      </c>
      <c r="L20" s="0" t="n">
        <v>0</v>
      </c>
      <c r="M20" s="0" t="n">
        <v>0</v>
      </c>
      <c r="N20" s="0" t="n">
        <v>0</v>
      </c>
      <c r="O20" s="0" t="n">
        <v>0</v>
      </c>
      <c r="P20" s="0" t="n">
        <v>0</v>
      </c>
      <c r="Q20" s="0" t="n">
        <v>0</v>
      </c>
      <c r="R20" s="0" t="s">
        <v>848</v>
      </c>
      <c r="AA20" s="0" t="s">
        <v>270</v>
      </c>
    </row>
    <row r="21" customFormat="false" ht="12.75" hidden="false" customHeight="false" outlineLevel="0" collapsed="false">
      <c r="A21" s="0" t="s">
        <v>259</v>
      </c>
      <c r="B21" s="412" t="n">
        <v>37104</v>
      </c>
      <c r="C21" s="0" t="n">
        <v>0</v>
      </c>
      <c r="D21" s="0" t="n">
        <v>0</v>
      </c>
      <c r="E21" s="0" t="n">
        <v>0</v>
      </c>
      <c r="F21" s="0" t="n">
        <v>0</v>
      </c>
      <c r="G21" s="0" t="n">
        <v>0</v>
      </c>
      <c r="H21" s="0" t="n">
        <v>0</v>
      </c>
      <c r="I21" s="0" t="n">
        <v>0</v>
      </c>
      <c r="J21" s="0" t="n">
        <v>0</v>
      </c>
      <c r="K21" s="0" t="n">
        <v>0</v>
      </c>
      <c r="L21" s="0" t="n">
        <v>0</v>
      </c>
      <c r="M21" s="0" t="n">
        <v>0</v>
      </c>
      <c r="N21" s="0" t="n">
        <v>0</v>
      </c>
      <c r="O21" s="0" t="n">
        <v>0</v>
      </c>
      <c r="P21" s="0" t="n">
        <v>0</v>
      </c>
      <c r="Q21" s="0" t="n">
        <v>0</v>
      </c>
      <c r="R21" s="0" t="s">
        <v>848</v>
      </c>
      <c r="AA21" s="0" t="s">
        <v>263</v>
      </c>
    </row>
    <row r="22" customFormat="false" ht="12.75" hidden="false" customHeight="false" outlineLevel="0" collapsed="false">
      <c r="A22" s="0" t="s">
        <v>259</v>
      </c>
      <c r="B22" s="412" t="n">
        <v>37135</v>
      </c>
      <c r="C22" s="0" t="n">
        <v>0</v>
      </c>
      <c r="D22" s="0" t="n">
        <v>0</v>
      </c>
      <c r="E22" s="0" t="n">
        <v>0</v>
      </c>
      <c r="F22" s="0" t="n">
        <v>0</v>
      </c>
      <c r="G22" s="0" t="n">
        <v>0</v>
      </c>
      <c r="H22" s="0" t="n">
        <v>0</v>
      </c>
      <c r="I22" s="0" t="n">
        <v>0</v>
      </c>
      <c r="J22" s="0" t="n">
        <v>0</v>
      </c>
      <c r="K22" s="0" t="n">
        <v>0</v>
      </c>
      <c r="L22" s="0" t="n">
        <v>0</v>
      </c>
      <c r="M22" s="0" t="n">
        <v>0</v>
      </c>
      <c r="N22" s="0" t="n">
        <v>0</v>
      </c>
      <c r="O22" s="0" t="n">
        <v>0</v>
      </c>
      <c r="P22" s="0" t="n">
        <v>0</v>
      </c>
      <c r="Q22" s="0" t="n">
        <v>0</v>
      </c>
      <c r="R22" s="0" t="s">
        <v>848</v>
      </c>
    </row>
    <row r="23" customFormat="false" ht="12.75" hidden="false" customHeight="false" outlineLevel="0" collapsed="false">
      <c r="A23" s="0" t="s">
        <v>259</v>
      </c>
      <c r="B23" s="412" t="n">
        <v>37165</v>
      </c>
      <c r="C23" s="0" t="n">
        <v>0</v>
      </c>
      <c r="D23" s="0" t="n">
        <v>0</v>
      </c>
      <c r="E23" s="0" t="n">
        <v>0</v>
      </c>
      <c r="F23" s="0" t="n">
        <v>0</v>
      </c>
      <c r="G23" s="0" t="n">
        <v>0</v>
      </c>
      <c r="H23" s="0" t="n">
        <v>0</v>
      </c>
      <c r="I23" s="0" t="n">
        <v>0</v>
      </c>
      <c r="J23" s="0" t="n">
        <v>0</v>
      </c>
      <c r="K23" s="0" t="n">
        <v>0</v>
      </c>
      <c r="L23" s="0" t="n">
        <v>0</v>
      </c>
      <c r="M23" s="0" t="n">
        <v>0</v>
      </c>
      <c r="N23" s="0" t="n">
        <v>0</v>
      </c>
      <c r="O23" s="0" t="n">
        <v>0</v>
      </c>
      <c r="P23" s="0" t="n">
        <v>0</v>
      </c>
      <c r="Q23" s="0" t="n">
        <v>0</v>
      </c>
      <c r="R23" s="0" t="s">
        <v>848</v>
      </c>
    </row>
    <row r="24" customFormat="false" ht="12.75" hidden="false" customHeight="false" outlineLevel="0" collapsed="false">
      <c r="A24" s="0" t="s">
        <v>259</v>
      </c>
      <c r="B24" s="412" t="n">
        <v>37196</v>
      </c>
      <c r="C24" s="0" t="n">
        <v>0</v>
      </c>
      <c r="D24" s="0" t="n">
        <v>0</v>
      </c>
      <c r="E24" s="0" t="n">
        <v>0</v>
      </c>
      <c r="F24" s="0" t="n">
        <v>0</v>
      </c>
      <c r="G24" s="0" t="n">
        <v>0</v>
      </c>
      <c r="H24" s="0" t="n">
        <v>0</v>
      </c>
      <c r="I24" s="0" t="n">
        <v>0</v>
      </c>
      <c r="J24" s="0" t="n">
        <v>0</v>
      </c>
      <c r="K24" s="0" t="n">
        <v>0</v>
      </c>
      <c r="L24" s="0" t="n">
        <v>0</v>
      </c>
      <c r="M24" s="0" t="n">
        <v>0</v>
      </c>
      <c r="N24" s="0" t="n">
        <v>0</v>
      </c>
      <c r="O24" s="0" t="n">
        <v>0</v>
      </c>
      <c r="P24" s="0" t="n">
        <v>0</v>
      </c>
      <c r="Q24" s="0" t="n">
        <v>0</v>
      </c>
      <c r="R24" s="0" t="s">
        <v>848</v>
      </c>
    </row>
    <row r="25" customFormat="false" ht="12.75" hidden="false" customHeight="false" outlineLevel="0" collapsed="false">
      <c r="A25" s="0" t="s">
        <v>259</v>
      </c>
      <c r="B25" s="412" t="n">
        <v>37226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0</v>
      </c>
      <c r="J25" s="0" t="n">
        <v>0</v>
      </c>
      <c r="K25" s="0" t="n">
        <v>0</v>
      </c>
      <c r="L25" s="0" t="n">
        <v>0</v>
      </c>
      <c r="M25" s="0" t="n">
        <v>0</v>
      </c>
      <c r="N25" s="0" t="n">
        <v>0</v>
      </c>
      <c r="O25" s="0" t="n">
        <v>0</v>
      </c>
      <c r="P25" s="0" t="n">
        <v>0</v>
      </c>
      <c r="Q25" s="0" t="n">
        <v>0</v>
      </c>
      <c r="R25" s="0" t="s">
        <v>848</v>
      </c>
    </row>
    <row r="26" customFormat="false" ht="12.75" hidden="false" customHeight="false" outlineLevel="0" collapsed="false">
      <c r="A26" s="0" t="s">
        <v>259</v>
      </c>
      <c r="B26" s="412" t="n">
        <v>37257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0</v>
      </c>
      <c r="J26" s="0" t="n">
        <v>0</v>
      </c>
      <c r="K26" s="0" t="n">
        <v>0</v>
      </c>
      <c r="L26" s="0" t="n">
        <v>0</v>
      </c>
      <c r="M26" s="0" t="n">
        <v>0</v>
      </c>
      <c r="N26" s="0" t="n">
        <v>0</v>
      </c>
      <c r="O26" s="0" t="n">
        <v>0</v>
      </c>
      <c r="P26" s="0" t="n">
        <v>0</v>
      </c>
      <c r="Q26" s="0" t="n">
        <v>0</v>
      </c>
      <c r="R26" s="0" t="s">
        <v>848</v>
      </c>
    </row>
    <row r="27" customFormat="false" ht="12.75" hidden="false" customHeight="false" outlineLevel="0" collapsed="false">
      <c r="A27" s="0" t="s">
        <v>259</v>
      </c>
      <c r="B27" s="412" t="n">
        <v>37288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0</v>
      </c>
      <c r="J27" s="0" t="n">
        <v>0</v>
      </c>
      <c r="K27" s="0" t="n">
        <v>0</v>
      </c>
      <c r="L27" s="0" t="n">
        <v>0</v>
      </c>
      <c r="M27" s="0" t="n">
        <v>0</v>
      </c>
      <c r="N27" s="0" t="n">
        <v>0</v>
      </c>
      <c r="O27" s="0" t="n">
        <v>0</v>
      </c>
      <c r="P27" s="0" t="n">
        <v>0</v>
      </c>
      <c r="Q27" s="0" t="n">
        <v>0</v>
      </c>
      <c r="R27" s="0" t="s">
        <v>848</v>
      </c>
    </row>
    <row r="28" customFormat="false" ht="12.75" hidden="false" customHeight="false" outlineLevel="0" collapsed="false">
      <c r="A28" s="0" t="s">
        <v>259</v>
      </c>
      <c r="B28" s="412" t="n">
        <v>37316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0</v>
      </c>
      <c r="J28" s="0" t="n">
        <v>0</v>
      </c>
      <c r="K28" s="0" t="n">
        <v>0</v>
      </c>
      <c r="L28" s="0" t="n">
        <v>0</v>
      </c>
      <c r="M28" s="0" t="n">
        <v>0</v>
      </c>
      <c r="N28" s="0" t="n">
        <v>0</v>
      </c>
      <c r="O28" s="0" t="n">
        <v>0</v>
      </c>
      <c r="P28" s="0" t="n">
        <v>0</v>
      </c>
      <c r="Q28" s="0" t="n">
        <v>0</v>
      </c>
      <c r="R28" s="0" t="s">
        <v>848</v>
      </c>
    </row>
    <row r="29" customFormat="false" ht="12.75" hidden="false" customHeight="false" outlineLevel="0" collapsed="false">
      <c r="A29" s="0" t="s">
        <v>259</v>
      </c>
      <c r="B29" s="412" t="n">
        <v>37347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0</v>
      </c>
      <c r="J29" s="0" t="n">
        <v>0</v>
      </c>
      <c r="K29" s="0" t="n">
        <v>0</v>
      </c>
      <c r="L29" s="0" t="n">
        <v>0</v>
      </c>
      <c r="M29" s="0" t="n">
        <v>0</v>
      </c>
      <c r="N29" s="0" t="n">
        <v>0</v>
      </c>
      <c r="O29" s="0" t="n">
        <v>0</v>
      </c>
      <c r="P29" s="0" t="n">
        <v>0</v>
      </c>
      <c r="Q29" s="0" t="n">
        <v>0</v>
      </c>
      <c r="R29" s="0" t="s">
        <v>848</v>
      </c>
    </row>
    <row r="30" customFormat="false" ht="12.75" hidden="false" customHeight="false" outlineLevel="0" collapsed="false">
      <c r="A30" s="0" t="s">
        <v>259</v>
      </c>
      <c r="B30" s="412" t="n">
        <v>37377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0</v>
      </c>
      <c r="J30" s="0" t="n">
        <v>0</v>
      </c>
      <c r="K30" s="0" t="n">
        <v>0</v>
      </c>
      <c r="L30" s="0" t="n">
        <v>0</v>
      </c>
      <c r="M30" s="0" t="n">
        <v>0</v>
      </c>
      <c r="N30" s="0" t="n">
        <v>0</v>
      </c>
      <c r="O30" s="0" t="n">
        <v>0</v>
      </c>
      <c r="P30" s="0" t="n">
        <v>0</v>
      </c>
      <c r="Q30" s="0" t="n">
        <v>0</v>
      </c>
      <c r="R30" s="0" t="s">
        <v>848</v>
      </c>
    </row>
    <row r="31" customFormat="false" ht="12.75" hidden="false" customHeight="false" outlineLevel="0" collapsed="false">
      <c r="A31" s="0" t="s">
        <v>259</v>
      </c>
      <c r="B31" s="412" t="n">
        <v>37408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0</v>
      </c>
      <c r="J31" s="0" t="n">
        <v>0</v>
      </c>
      <c r="K31" s="0" t="n">
        <v>0</v>
      </c>
      <c r="L31" s="0" t="n">
        <v>0</v>
      </c>
      <c r="M31" s="0" t="n">
        <v>0</v>
      </c>
      <c r="N31" s="0" t="n">
        <v>0</v>
      </c>
      <c r="O31" s="0" t="n">
        <v>0</v>
      </c>
      <c r="P31" s="0" t="n">
        <v>0</v>
      </c>
      <c r="Q31" s="0" t="n">
        <v>0</v>
      </c>
      <c r="R31" s="0" t="s">
        <v>848</v>
      </c>
    </row>
    <row r="32" customFormat="false" ht="12.75" hidden="false" customHeight="false" outlineLevel="0" collapsed="false">
      <c r="A32" s="0" t="s">
        <v>259</v>
      </c>
      <c r="B32" s="412" t="n">
        <v>37438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0</v>
      </c>
      <c r="J32" s="0" t="n">
        <v>0</v>
      </c>
      <c r="K32" s="0" t="n">
        <v>0</v>
      </c>
      <c r="L32" s="0" t="n">
        <v>0</v>
      </c>
      <c r="M32" s="0" t="n">
        <v>0</v>
      </c>
      <c r="N32" s="0" t="n">
        <v>0</v>
      </c>
      <c r="O32" s="0" t="n">
        <v>0</v>
      </c>
      <c r="P32" s="0" t="n">
        <v>0</v>
      </c>
      <c r="Q32" s="0" t="n">
        <v>0</v>
      </c>
      <c r="R32" s="0" t="s">
        <v>848</v>
      </c>
    </row>
    <row r="33" customFormat="false" ht="12.75" hidden="false" customHeight="false" outlineLevel="0" collapsed="false">
      <c r="A33" s="0" t="s">
        <v>259</v>
      </c>
      <c r="B33" s="412" t="n">
        <v>37469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0</v>
      </c>
      <c r="J33" s="0" t="n">
        <v>0</v>
      </c>
      <c r="K33" s="0" t="n">
        <v>0</v>
      </c>
      <c r="L33" s="0" t="n">
        <v>0</v>
      </c>
      <c r="M33" s="0" t="n">
        <v>0</v>
      </c>
      <c r="N33" s="0" t="n">
        <v>0</v>
      </c>
      <c r="O33" s="0" t="n">
        <v>0</v>
      </c>
      <c r="P33" s="0" t="n">
        <v>0</v>
      </c>
      <c r="Q33" s="0" t="n">
        <v>0</v>
      </c>
      <c r="R33" s="0" t="s">
        <v>848</v>
      </c>
    </row>
    <row r="34" customFormat="false" ht="12.75" hidden="false" customHeight="false" outlineLevel="0" collapsed="false">
      <c r="A34" s="0" t="s">
        <v>259</v>
      </c>
      <c r="B34" s="412" t="n">
        <v>37500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0</v>
      </c>
      <c r="J34" s="0" t="n">
        <v>0</v>
      </c>
      <c r="K34" s="0" t="n">
        <v>0</v>
      </c>
      <c r="L34" s="0" t="n">
        <v>0</v>
      </c>
      <c r="M34" s="0" t="n">
        <v>0</v>
      </c>
      <c r="N34" s="0" t="n">
        <v>0</v>
      </c>
      <c r="O34" s="0" t="n">
        <v>0</v>
      </c>
      <c r="P34" s="0" t="n">
        <v>0</v>
      </c>
      <c r="Q34" s="0" t="n">
        <v>0</v>
      </c>
      <c r="R34" s="0" t="s">
        <v>848</v>
      </c>
    </row>
    <row r="35" customFormat="false" ht="12.75" hidden="false" customHeight="false" outlineLevel="0" collapsed="false">
      <c r="A35" s="0" t="s">
        <v>259</v>
      </c>
      <c r="B35" s="412" t="n">
        <v>37530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0</v>
      </c>
      <c r="J35" s="0" t="n">
        <v>0</v>
      </c>
      <c r="K35" s="0" t="n">
        <v>0</v>
      </c>
      <c r="L35" s="0" t="n">
        <v>0</v>
      </c>
      <c r="M35" s="0" t="n">
        <v>0</v>
      </c>
      <c r="N35" s="0" t="n">
        <v>0</v>
      </c>
      <c r="O35" s="0" t="n">
        <v>0</v>
      </c>
      <c r="P35" s="0" t="n">
        <v>0</v>
      </c>
      <c r="Q35" s="0" t="n">
        <v>0</v>
      </c>
      <c r="R35" s="0" t="s">
        <v>848</v>
      </c>
    </row>
    <row r="36" customFormat="false" ht="12.75" hidden="false" customHeight="false" outlineLevel="0" collapsed="false">
      <c r="A36" s="0" t="s">
        <v>259</v>
      </c>
      <c r="B36" s="412" t="n">
        <v>37561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0</v>
      </c>
      <c r="J36" s="0" t="n">
        <v>0</v>
      </c>
      <c r="K36" s="0" t="n">
        <v>0</v>
      </c>
      <c r="L36" s="0" t="n">
        <v>0</v>
      </c>
      <c r="M36" s="0" t="n">
        <v>0</v>
      </c>
      <c r="N36" s="0" t="n">
        <v>0</v>
      </c>
      <c r="O36" s="0" t="n">
        <v>0</v>
      </c>
      <c r="P36" s="0" t="n">
        <v>0</v>
      </c>
      <c r="Q36" s="0" t="n">
        <v>0</v>
      </c>
      <c r="R36" s="0" t="s">
        <v>848</v>
      </c>
    </row>
    <row r="37" customFormat="false" ht="12.75" hidden="false" customHeight="false" outlineLevel="0" collapsed="false">
      <c r="A37" s="0" t="s">
        <v>259</v>
      </c>
      <c r="B37" s="412" t="n">
        <v>37591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0</v>
      </c>
      <c r="J37" s="0" t="n">
        <v>0</v>
      </c>
      <c r="K37" s="0" t="n">
        <v>0</v>
      </c>
      <c r="L37" s="0" t="n">
        <v>0</v>
      </c>
      <c r="M37" s="0" t="n">
        <v>0</v>
      </c>
      <c r="N37" s="0" t="n">
        <v>0</v>
      </c>
      <c r="O37" s="0" t="n">
        <v>0</v>
      </c>
      <c r="P37" s="0" t="n">
        <v>0</v>
      </c>
      <c r="Q37" s="0" t="n">
        <v>0</v>
      </c>
      <c r="R37" s="0" t="s">
        <v>848</v>
      </c>
    </row>
    <row r="38" customFormat="false" ht="12.75" hidden="false" customHeight="false" outlineLevel="0" collapsed="false">
      <c r="A38" s="0" t="s">
        <v>259</v>
      </c>
      <c r="B38" s="412" t="n">
        <v>37622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0</v>
      </c>
      <c r="J38" s="0" t="n">
        <v>0</v>
      </c>
      <c r="K38" s="0" t="n">
        <v>0</v>
      </c>
      <c r="L38" s="0" t="n">
        <v>0</v>
      </c>
      <c r="M38" s="0" t="n">
        <v>0</v>
      </c>
      <c r="N38" s="0" t="n">
        <v>0</v>
      </c>
      <c r="O38" s="0" t="n">
        <v>0</v>
      </c>
      <c r="P38" s="0" t="n">
        <v>0</v>
      </c>
      <c r="Q38" s="0" t="n">
        <v>0</v>
      </c>
      <c r="R38" s="0" t="s">
        <v>848</v>
      </c>
    </row>
    <row r="39" customFormat="false" ht="12.75" hidden="false" customHeight="false" outlineLevel="0" collapsed="false">
      <c r="A39" s="0" t="s">
        <v>259</v>
      </c>
      <c r="B39" s="412" t="n">
        <v>37653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0</v>
      </c>
      <c r="J39" s="0" t="n">
        <v>0</v>
      </c>
      <c r="K39" s="0" t="n">
        <v>0</v>
      </c>
      <c r="L39" s="0" t="n">
        <v>0</v>
      </c>
      <c r="M39" s="0" t="n">
        <v>0</v>
      </c>
      <c r="N39" s="0" t="n">
        <v>0</v>
      </c>
      <c r="O39" s="0" t="n">
        <v>0</v>
      </c>
      <c r="P39" s="0" t="n">
        <v>0</v>
      </c>
      <c r="Q39" s="0" t="n">
        <v>0</v>
      </c>
      <c r="R39" s="0" t="s">
        <v>848</v>
      </c>
    </row>
    <row r="40" customFormat="false" ht="12.75" hidden="false" customHeight="false" outlineLevel="0" collapsed="false">
      <c r="A40" s="0" t="s">
        <v>259</v>
      </c>
      <c r="B40" s="412" t="n">
        <v>37681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0</v>
      </c>
      <c r="J40" s="0" t="n">
        <v>0</v>
      </c>
      <c r="K40" s="0" t="n">
        <v>0</v>
      </c>
      <c r="L40" s="0" t="n">
        <v>0</v>
      </c>
      <c r="M40" s="0" t="n">
        <v>0</v>
      </c>
      <c r="N40" s="0" t="n">
        <v>0</v>
      </c>
      <c r="O40" s="0" t="n">
        <v>0</v>
      </c>
      <c r="P40" s="0" t="n">
        <v>0</v>
      </c>
      <c r="Q40" s="0" t="n">
        <v>0</v>
      </c>
      <c r="R40" s="0" t="s">
        <v>848</v>
      </c>
    </row>
    <row r="41" customFormat="false" ht="12.75" hidden="false" customHeight="false" outlineLevel="0" collapsed="false">
      <c r="A41" s="0" t="s">
        <v>259</v>
      </c>
      <c r="B41" s="412" t="n">
        <v>37712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0</v>
      </c>
      <c r="J41" s="0" t="n">
        <v>0</v>
      </c>
      <c r="K41" s="0" t="n">
        <v>0</v>
      </c>
      <c r="L41" s="0" t="n">
        <v>0</v>
      </c>
      <c r="M41" s="0" t="n">
        <v>0</v>
      </c>
      <c r="N41" s="0" t="n">
        <v>0</v>
      </c>
      <c r="O41" s="0" t="n">
        <v>0</v>
      </c>
      <c r="P41" s="0" t="n">
        <v>0</v>
      </c>
      <c r="Q41" s="0" t="n">
        <v>0</v>
      </c>
      <c r="R41" s="0" t="s">
        <v>848</v>
      </c>
    </row>
    <row r="42" customFormat="false" ht="12.75" hidden="false" customHeight="false" outlineLevel="0" collapsed="false">
      <c r="A42" s="0" t="s">
        <v>259</v>
      </c>
      <c r="B42" s="412" t="n">
        <v>37742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0</v>
      </c>
      <c r="J42" s="0" t="n">
        <v>0</v>
      </c>
      <c r="K42" s="0" t="n">
        <v>0</v>
      </c>
      <c r="L42" s="0" t="n">
        <v>0</v>
      </c>
      <c r="M42" s="0" t="n">
        <v>0</v>
      </c>
      <c r="N42" s="0" t="n">
        <v>0</v>
      </c>
      <c r="O42" s="0" t="n">
        <v>0</v>
      </c>
      <c r="P42" s="0" t="n">
        <v>0</v>
      </c>
      <c r="Q42" s="0" t="n">
        <v>0</v>
      </c>
      <c r="R42" s="0" t="s">
        <v>848</v>
      </c>
    </row>
    <row r="43" customFormat="false" ht="12.75" hidden="false" customHeight="false" outlineLevel="0" collapsed="false">
      <c r="A43" s="0" t="s">
        <v>259</v>
      </c>
      <c r="B43" s="412" t="n">
        <v>37773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0</v>
      </c>
      <c r="J43" s="0" t="n">
        <v>0</v>
      </c>
      <c r="K43" s="0" t="n">
        <v>0</v>
      </c>
      <c r="L43" s="0" t="n">
        <v>0</v>
      </c>
      <c r="M43" s="0" t="n">
        <v>0</v>
      </c>
      <c r="N43" s="0" t="n">
        <v>0</v>
      </c>
      <c r="O43" s="0" t="n">
        <v>0</v>
      </c>
      <c r="P43" s="0" t="n">
        <v>0</v>
      </c>
      <c r="Q43" s="0" t="n">
        <v>0</v>
      </c>
      <c r="R43" s="0" t="s">
        <v>848</v>
      </c>
    </row>
    <row r="44" customFormat="false" ht="12.75" hidden="false" customHeight="false" outlineLevel="0" collapsed="false">
      <c r="A44" s="0" t="s">
        <v>259</v>
      </c>
      <c r="B44" s="412" t="n">
        <v>37803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0</v>
      </c>
      <c r="J44" s="0" t="n">
        <v>0</v>
      </c>
      <c r="K44" s="0" t="n">
        <v>0</v>
      </c>
      <c r="L44" s="0" t="n">
        <v>0</v>
      </c>
      <c r="M44" s="0" t="n">
        <v>0</v>
      </c>
      <c r="N44" s="0" t="n">
        <v>0</v>
      </c>
      <c r="O44" s="0" t="n">
        <v>0</v>
      </c>
      <c r="P44" s="0" t="n">
        <v>0</v>
      </c>
      <c r="Q44" s="0" t="n">
        <v>0</v>
      </c>
      <c r="R44" s="0" t="s">
        <v>848</v>
      </c>
    </row>
    <row r="45" customFormat="false" ht="12.75" hidden="false" customHeight="false" outlineLevel="0" collapsed="false">
      <c r="A45" s="0" t="s">
        <v>259</v>
      </c>
      <c r="B45" s="412" t="n">
        <v>37834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0</v>
      </c>
      <c r="J45" s="0" t="n">
        <v>0</v>
      </c>
      <c r="K45" s="0" t="n">
        <v>0</v>
      </c>
      <c r="L45" s="0" t="n">
        <v>0</v>
      </c>
      <c r="M45" s="0" t="n">
        <v>0</v>
      </c>
      <c r="N45" s="0" t="n">
        <v>0</v>
      </c>
      <c r="O45" s="0" t="n">
        <v>0</v>
      </c>
      <c r="P45" s="0" t="n">
        <v>0</v>
      </c>
      <c r="Q45" s="0" t="n">
        <v>0</v>
      </c>
      <c r="R45" s="0" t="s">
        <v>848</v>
      </c>
    </row>
    <row r="46" customFormat="false" ht="12.75" hidden="false" customHeight="false" outlineLevel="0" collapsed="false">
      <c r="A46" s="0" t="s">
        <v>259</v>
      </c>
      <c r="B46" s="412" t="n">
        <v>37865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0</v>
      </c>
      <c r="M46" s="0" t="n">
        <v>0</v>
      </c>
      <c r="N46" s="0" t="n">
        <v>0</v>
      </c>
      <c r="O46" s="0" t="n">
        <v>0</v>
      </c>
      <c r="P46" s="0" t="n">
        <v>0</v>
      </c>
      <c r="Q46" s="0" t="n">
        <v>0</v>
      </c>
      <c r="R46" s="0" t="s">
        <v>848</v>
      </c>
    </row>
    <row r="47" customFormat="false" ht="12.75" hidden="false" customHeight="false" outlineLevel="0" collapsed="false">
      <c r="A47" s="0" t="s">
        <v>259</v>
      </c>
      <c r="B47" s="412" t="n">
        <v>37895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0</v>
      </c>
      <c r="M47" s="0" t="n">
        <v>0</v>
      </c>
      <c r="N47" s="0" t="n">
        <v>0</v>
      </c>
      <c r="O47" s="0" t="n">
        <v>0</v>
      </c>
      <c r="P47" s="0" t="n">
        <v>0</v>
      </c>
      <c r="Q47" s="0" t="n">
        <v>0</v>
      </c>
      <c r="R47" s="0" t="s">
        <v>848</v>
      </c>
    </row>
    <row r="48" customFormat="false" ht="12.75" hidden="false" customHeight="false" outlineLevel="0" collapsed="false">
      <c r="A48" s="0" t="s">
        <v>259</v>
      </c>
      <c r="B48" s="412" t="n">
        <v>37926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0</v>
      </c>
      <c r="M48" s="0" t="n">
        <v>0</v>
      </c>
      <c r="N48" s="0" t="n">
        <v>0</v>
      </c>
      <c r="O48" s="0" t="n">
        <v>0</v>
      </c>
      <c r="P48" s="0" t="n">
        <v>0</v>
      </c>
      <c r="Q48" s="0" t="n">
        <v>0</v>
      </c>
      <c r="R48" s="0" t="s">
        <v>848</v>
      </c>
    </row>
    <row r="49" customFormat="false" ht="12.75" hidden="false" customHeight="false" outlineLevel="0" collapsed="false">
      <c r="A49" s="0" t="s">
        <v>259</v>
      </c>
      <c r="B49" s="412" t="n">
        <v>37956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0</v>
      </c>
      <c r="M49" s="0" t="n">
        <v>0</v>
      </c>
      <c r="N49" s="0" t="n">
        <v>0</v>
      </c>
      <c r="O49" s="0" t="n">
        <v>0</v>
      </c>
      <c r="P49" s="0" t="n">
        <v>0</v>
      </c>
      <c r="Q49" s="0" t="n">
        <v>0</v>
      </c>
      <c r="R49" s="0" t="s">
        <v>848</v>
      </c>
    </row>
    <row r="50" customFormat="false" ht="12.75" hidden="false" customHeight="false" outlineLevel="0" collapsed="false">
      <c r="A50" s="0" t="s">
        <v>259</v>
      </c>
      <c r="B50" s="412" t="n">
        <v>37987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0</v>
      </c>
      <c r="M50" s="0" t="n">
        <v>0</v>
      </c>
      <c r="N50" s="0" t="n">
        <v>0</v>
      </c>
      <c r="O50" s="0" t="n">
        <v>0</v>
      </c>
      <c r="P50" s="0" t="n">
        <v>0</v>
      </c>
      <c r="Q50" s="0" t="n">
        <v>0</v>
      </c>
      <c r="R50" s="0" t="s">
        <v>848</v>
      </c>
    </row>
    <row r="51" customFormat="false" ht="12.75" hidden="false" customHeight="false" outlineLevel="0" collapsed="false">
      <c r="A51" s="0" t="s">
        <v>259</v>
      </c>
      <c r="B51" s="412" t="n">
        <v>38018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0</v>
      </c>
      <c r="M51" s="0" t="n">
        <v>0</v>
      </c>
      <c r="N51" s="0" t="n">
        <v>0</v>
      </c>
      <c r="O51" s="0" t="n">
        <v>0</v>
      </c>
      <c r="P51" s="0" t="n">
        <v>0</v>
      </c>
      <c r="Q51" s="0" t="n">
        <v>0</v>
      </c>
      <c r="R51" s="0" t="s">
        <v>848</v>
      </c>
    </row>
    <row r="52" customFormat="false" ht="12.75" hidden="false" customHeight="false" outlineLevel="0" collapsed="false">
      <c r="A52" s="0" t="s">
        <v>259</v>
      </c>
      <c r="B52" s="412" t="n">
        <v>38047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0</v>
      </c>
      <c r="M52" s="0" t="n">
        <v>0</v>
      </c>
      <c r="N52" s="0" t="n">
        <v>0</v>
      </c>
      <c r="O52" s="0" t="n">
        <v>0</v>
      </c>
      <c r="P52" s="0" t="n">
        <v>0</v>
      </c>
      <c r="Q52" s="0" t="n">
        <v>0</v>
      </c>
      <c r="R52" s="0" t="s">
        <v>848</v>
      </c>
    </row>
    <row r="53" customFormat="false" ht="12.75" hidden="false" customHeight="false" outlineLevel="0" collapsed="false">
      <c r="A53" s="0" t="s">
        <v>259</v>
      </c>
      <c r="B53" s="412" t="n">
        <v>38078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0</v>
      </c>
      <c r="M53" s="0" t="n">
        <v>0</v>
      </c>
      <c r="N53" s="0" t="n">
        <v>0</v>
      </c>
      <c r="O53" s="0" t="n">
        <v>0</v>
      </c>
      <c r="P53" s="0" t="n">
        <v>0</v>
      </c>
      <c r="Q53" s="0" t="n">
        <v>0</v>
      </c>
      <c r="R53" s="0" t="s">
        <v>848</v>
      </c>
    </row>
    <row r="54" customFormat="false" ht="12.75" hidden="false" customHeight="false" outlineLevel="0" collapsed="false">
      <c r="A54" s="0" t="s">
        <v>259</v>
      </c>
      <c r="B54" s="412" t="n">
        <v>38108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0</v>
      </c>
      <c r="M54" s="0" t="n">
        <v>0</v>
      </c>
      <c r="N54" s="0" t="n">
        <v>0</v>
      </c>
      <c r="O54" s="0" t="n">
        <v>0</v>
      </c>
      <c r="P54" s="0" t="n">
        <v>0</v>
      </c>
      <c r="Q54" s="0" t="n">
        <v>0</v>
      </c>
      <c r="R54" s="0" t="s">
        <v>848</v>
      </c>
    </row>
    <row r="55" customFormat="false" ht="12.75" hidden="false" customHeight="false" outlineLevel="0" collapsed="false">
      <c r="A55" s="0" t="s">
        <v>259</v>
      </c>
      <c r="B55" s="412" t="n">
        <v>38139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</v>
      </c>
      <c r="M55" s="0" t="n">
        <v>0</v>
      </c>
      <c r="N55" s="0" t="n">
        <v>0</v>
      </c>
      <c r="O55" s="0" t="n">
        <v>0</v>
      </c>
      <c r="P55" s="0" t="n">
        <v>0</v>
      </c>
      <c r="Q55" s="0" t="n">
        <v>0</v>
      </c>
      <c r="R55" s="0" t="s">
        <v>848</v>
      </c>
    </row>
    <row r="56" customFormat="false" ht="12.75" hidden="false" customHeight="false" outlineLevel="0" collapsed="false">
      <c r="A56" s="0" t="s">
        <v>259</v>
      </c>
      <c r="B56" s="412" t="n">
        <v>38169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</v>
      </c>
      <c r="M56" s="0" t="n">
        <v>0</v>
      </c>
      <c r="N56" s="0" t="n">
        <v>0</v>
      </c>
      <c r="O56" s="0" t="n">
        <v>0</v>
      </c>
      <c r="P56" s="0" t="n">
        <v>0</v>
      </c>
      <c r="Q56" s="0" t="n">
        <v>0</v>
      </c>
      <c r="R56" s="0" t="s">
        <v>848</v>
      </c>
    </row>
    <row r="57" customFormat="false" ht="12.75" hidden="false" customHeight="false" outlineLevel="0" collapsed="false">
      <c r="A57" s="0" t="s">
        <v>259</v>
      </c>
      <c r="B57" s="412" t="n">
        <v>38200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0</v>
      </c>
      <c r="M57" s="0" t="n">
        <v>0</v>
      </c>
      <c r="N57" s="0" t="n">
        <v>0</v>
      </c>
      <c r="O57" s="0" t="n">
        <v>0</v>
      </c>
      <c r="P57" s="0" t="n">
        <v>0</v>
      </c>
      <c r="Q57" s="0" t="n">
        <v>0</v>
      </c>
      <c r="R57" s="0" t="s">
        <v>848</v>
      </c>
    </row>
    <row r="58" customFormat="false" ht="12.75" hidden="false" customHeight="false" outlineLevel="0" collapsed="false">
      <c r="A58" s="0" t="s">
        <v>259</v>
      </c>
      <c r="B58" s="412" t="n">
        <v>38231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0</v>
      </c>
      <c r="M58" s="0" t="n">
        <v>0</v>
      </c>
      <c r="N58" s="0" t="n">
        <v>0</v>
      </c>
      <c r="O58" s="0" t="n">
        <v>0</v>
      </c>
      <c r="P58" s="0" t="n">
        <v>0</v>
      </c>
      <c r="Q58" s="0" t="n">
        <v>0</v>
      </c>
      <c r="R58" s="0" t="s">
        <v>848</v>
      </c>
    </row>
    <row r="59" customFormat="false" ht="12.75" hidden="false" customHeight="false" outlineLevel="0" collapsed="false">
      <c r="A59" s="0" t="s">
        <v>259</v>
      </c>
      <c r="B59" s="412" t="n">
        <v>38261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0</v>
      </c>
      <c r="M59" s="0" t="n">
        <v>0</v>
      </c>
      <c r="N59" s="0" t="n">
        <v>0</v>
      </c>
      <c r="O59" s="0" t="n">
        <v>0</v>
      </c>
      <c r="P59" s="0" t="n">
        <v>0</v>
      </c>
      <c r="Q59" s="0" t="n">
        <v>0</v>
      </c>
      <c r="R59" s="0" t="s">
        <v>848</v>
      </c>
    </row>
    <row r="60" customFormat="false" ht="12.75" hidden="false" customHeight="false" outlineLevel="0" collapsed="false">
      <c r="A60" s="0" t="s">
        <v>259</v>
      </c>
      <c r="B60" s="412" t="n">
        <v>38292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0</v>
      </c>
      <c r="M60" s="0" t="n">
        <v>0</v>
      </c>
      <c r="N60" s="0" t="n">
        <v>0</v>
      </c>
      <c r="O60" s="0" t="n">
        <v>0</v>
      </c>
      <c r="P60" s="0" t="n">
        <v>0</v>
      </c>
      <c r="Q60" s="0" t="n">
        <v>0</v>
      </c>
      <c r="R60" s="0" t="s">
        <v>848</v>
      </c>
    </row>
    <row r="61" customFormat="false" ht="12.75" hidden="false" customHeight="false" outlineLevel="0" collapsed="false">
      <c r="A61" s="0" t="s">
        <v>259</v>
      </c>
      <c r="B61" s="412" t="n">
        <v>38322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0</v>
      </c>
      <c r="M61" s="0" t="n">
        <v>0</v>
      </c>
      <c r="N61" s="0" t="n">
        <v>0</v>
      </c>
      <c r="O61" s="0" t="n">
        <v>0</v>
      </c>
      <c r="P61" s="0" t="n">
        <v>0</v>
      </c>
      <c r="Q61" s="0" t="n">
        <v>0</v>
      </c>
      <c r="R61" s="0" t="s">
        <v>848</v>
      </c>
    </row>
    <row r="62" customFormat="false" ht="12.75" hidden="false" customHeight="false" outlineLevel="0" collapsed="false">
      <c r="A62" s="0" t="s">
        <v>259</v>
      </c>
      <c r="B62" s="412" t="n">
        <v>38353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0</v>
      </c>
      <c r="M62" s="0" t="n">
        <v>0</v>
      </c>
      <c r="N62" s="0" t="n">
        <v>0</v>
      </c>
      <c r="O62" s="0" t="n">
        <v>0</v>
      </c>
      <c r="P62" s="0" t="n">
        <v>0</v>
      </c>
      <c r="Q62" s="0" t="n">
        <v>0</v>
      </c>
      <c r="R62" s="0" t="s">
        <v>848</v>
      </c>
    </row>
    <row r="63" customFormat="false" ht="12.75" hidden="false" customHeight="false" outlineLevel="0" collapsed="false">
      <c r="A63" s="0" t="s">
        <v>259</v>
      </c>
      <c r="B63" s="412" t="n">
        <v>38384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0</v>
      </c>
      <c r="M63" s="0" t="n">
        <v>0</v>
      </c>
      <c r="N63" s="0" t="n">
        <v>0</v>
      </c>
      <c r="O63" s="0" t="n">
        <v>0</v>
      </c>
      <c r="P63" s="0" t="n">
        <v>0</v>
      </c>
      <c r="Q63" s="0" t="n">
        <v>0</v>
      </c>
      <c r="R63" s="0" t="s">
        <v>848</v>
      </c>
    </row>
    <row r="64" customFormat="false" ht="12.75" hidden="false" customHeight="false" outlineLevel="0" collapsed="false">
      <c r="A64" s="0" t="s">
        <v>259</v>
      </c>
      <c r="B64" s="412" t="n">
        <v>38412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0</v>
      </c>
      <c r="M64" s="0" t="n">
        <v>0</v>
      </c>
      <c r="N64" s="0" t="n">
        <v>0</v>
      </c>
      <c r="O64" s="0" t="n">
        <v>0</v>
      </c>
      <c r="P64" s="0" t="n">
        <v>0</v>
      </c>
      <c r="Q64" s="0" t="n">
        <v>0</v>
      </c>
      <c r="R64" s="0" t="s">
        <v>848</v>
      </c>
    </row>
    <row r="65" customFormat="false" ht="12.75" hidden="false" customHeight="false" outlineLevel="0" collapsed="false">
      <c r="A65" s="0" t="s">
        <v>259</v>
      </c>
      <c r="B65" s="412" t="n">
        <v>38443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</v>
      </c>
      <c r="M65" s="0" t="n">
        <v>0</v>
      </c>
      <c r="N65" s="0" t="n">
        <v>0</v>
      </c>
      <c r="O65" s="0" t="n">
        <v>0</v>
      </c>
      <c r="P65" s="0" t="n">
        <v>0</v>
      </c>
      <c r="Q65" s="0" t="n">
        <v>0</v>
      </c>
      <c r="R65" s="0" t="s">
        <v>848</v>
      </c>
    </row>
    <row r="66" customFormat="false" ht="12.75" hidden="false" customHeight="false" outlineLevel="0" collapsed="false">
      <c r="A66" s="0" t="s">
        <v>259</v>
      </c>
      <c r="B66" s="412" t="n">
        <v>38473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</v>
      </c>
      <c r="J66" s="0" t="n">
        <v>0</v>
      </c>
      <c r="K66" s="0" t="n">
        <v>0</v>
      </c>
      <c r="L66" s="0" t="n">
        <v>0</v>
      </c>
      <c r="M66" s="0" t="n">
        <v>0</v>
      </c>
      <c r="N66" s="0" t="n">
        <v>0</v>
      </c>
      <c r="O66" s="0" t="n">
        <v>0</v>
      </c>
      <c r="P66" s="0" t="n">
        <v>0</v>
      </c>
      <c r="Q66" s="0" t="n">
        <v>0</v>
      </c>
      <c r="R66" s="0" t="s">
        <v>848</v>
      </c>
    </row>
    <row r="67" customFormat="false" ht="12.75" hidden="false" customHeight="false" outlineLevel="0" collapsed="false">
      <c r="A67" s="0" t="s">
        <v>259</v>
      </c>
      <c r="B67" s="412" t="n">
        <v>38504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</v>
      </c>
      <c r="J67" s="0" t="n">
        <v>0</v>
      </c>
      <c r="K67" s="0" t="n">
        <v>0</v>
      </c>
      <c r="L67" s="0" t="n">
        <v>0</v>
      </c>
      <c r="M67" s="0" t="n">
        <v>0</v>
      </c>
      <c r="N67" s="0" t="n">
        <v>0</v>
      </c>
      <c r="O67" s="0" t="n">
        <v>0</v>
      </c>
      <c r="P67" s="0" t="n">
        <v>0</v>
      </c>
      <c r="Q67" s="0" t="n">
        <v>0</v>
      </c>
      <c r="R67" s="0" t="s">
        <v>848</v>
      </c>
    </row>
    <row r="68" customFormat="false" ht="12.75" hidden="false" customHeight="false" outlineLevel="0" collapsed="false">
      <c r="A68" s="0" t="s">
        <v>259</v>
      </c>
      <c r="B68" s="412" t="n">
        <v>38534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</v>
      </c>
      <c r="J68" s="0" t="n">
        <v>0</v>
      </c>
      <c r="K68" s="0" t="n">
        <v>0</v>
      </c>
      <c r="L68" s="0" t="n">
        <v>0</v>
      </c>
      <c r="M68" s="0" t="n">
        <v>0</v>
      </c>
      <c r="N68" s="0" t="n">
        <v>0</v>
      </c>
      <c r="O68" s="0" t="n">
        <v>0</v>
      </c>
      <c r="P68" s="0" t="n">
        <v>0</v>
      </c>
      <c r="Q68" s="0" t="n">
        <v>0</v>
      </c>
      <c r="R68" s="0" t="s">
        <v>848</v>
      </c>
    </row>
    <row r="69" customFormat="false" ht="12.75" hidden="false" customHeight="false" outlineLevel="0" collapsed="false">
      <c r="A69" s="0" t="s">
        <v>259</v>
      </c>
      <c r="B69" s="412" t="n">
        <v>38565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</v>
      </c>
      <c r="J69" s="0" t="n">
        <v>0</v>
      </c>
      <c r="K69" s="0" t="n">
        <v>0</v>
      </c>
      <c r="L69" s="0" t="n">
        <v>0</v>
      </c>
      <c r="M69" s="0" t="n">
        <v>0</v>
      </c>
      <c r="N69" s="0" t="n">
        <v>0</v>
      </c>
      <c r="O69" s="0" t="n">
        <v>0</v>
      </c>
      <c r="P69" s="0" t="n">
        <v>0</v>
      </c>
      <c r="Q69" s="0" t="n">
        <v>0</v>
      </c>
      <c r="R69" s="0" t="s">
        <v>848</v>
      </c>
    </row>
    <row r="70" customFormat="false" ht="12.75" hidden="false" customHeight="false" outlineLevel="0" collapsed="false">
      <c r="A70" s="0" t="s">
        <v>259</v>
      </c>
      <c r="B70" s="412" t="n">
        <v>38596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</v>
      </c>
      <c r="J70" s="0" t="n">
        <v>0</v>
      </c>
      <c r="K70" s="0" t="n">
        <v>0</v>
      </c>
      <c r="L70" s="0" t="n">
        <v>0</v>
      </c>
      <c r="M70" s="0" t="n">
        <v>0</v>
      </c>
      <c r="N70" s="0" t="n">
        <v>0</v>
      </c>
      <c r="O70" s="0" t="n">
        <v>0</v>
      </c>
      <c r="P70" s="0" t="n">
        <v>0</v>
      </c>
      <c r="Q70" s="0" t="n">
        <v>0</v>
      </c>
      <c r="R70" s="0" t="s">
        <v>848</v>
      </c>
    </row>
    <row r="71" customFormat="false" ht="12.75" hidden="false" customHeight="false" outlineLevel="0" collapsed="false">
      <c r="A71" s="0" t="s">
        <v>259</v>
      </c>
      <c r="B71" s="412" t="n">
        <v>38626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</v>
      </c>
      <c r="J71" s="0" t="n">
        <v>0</v>
      </c>
      <c r="K71" s="0" t="n">
        <v>0</v>
      </c>
      <c r="L71" s="0" t="n">
        <v>0</v>
      </c>
      <c r="M71" s="0" t="n">
        <v>0</v>
      </c>
      <c r="N71" s="0" t="n">
        <v>0</v>
      </c>
      <c r="O71" s="0" t="n">
        <v>0</v>
      </c>
      <c r="P71" s="0" t="n">
        <v>0</v>
      </c>
      <c r="Q71" s="0" t="n">
        <v>0</v>
      </c>
      <c r="R71" s="0" t="s">
        <v>848</v>
      </c>
    </row>
    <row r="72" customFormat="false" ht="12.75" hidden="false" customHeight="false" outlineLevel="0" collapsed="false">
      <c r="A72" s="0" t="s">
        <v>259</v>
      </c>
      <c r="B72" s="412" t="n">
        <v>38657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</v>
      </c>
      <c r="J72" s="0" t="n">
        <v>0</v>
      </c>
      <c r="K72" s="0" t="n">
        <v>0</v>
      </c>
      <c r="L72" s="0" t="n">
        <v>0</v>
      </c>
      <c r="M72" s="0" t="n">
        <v>0</v>
      </c>
      <c r="N72" s="0" t="n">
        <v>0</v>
      </c>
      <c r="O72" s="0" t="n">
        <v>0</v>
      </c>
      <c r="P72" s="0" t="n">
        <v>0</v>
      </c>
      <c r="Q72" s="0" t="n">
        <v>0</v>
      </c>
      <c r="R72" s="0" t="s">
        <v>848</v>
      </c>
    </row>
    <row r="73" customFormat="false" ht="12.75" hidden="false" customHeight="false" outlineLevel="0" collapsed="false">
      <c r="A73" s="0" t="s">
        <v>259</v>
      </c>
      <c r="B73" s="412" t="n">
        <v>38687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</v>
      </c>
      <c r="J73" s="0" t="n">
        <v>0</v>
      </c>
      <c r="K73" s="0" t="n">
        <v>0</v>
      </c>
      <c r="L73" s="0" t="n">
        <v>0</v>
      </c>
      <c r="M73" s="0" t="n">
        <v>0</v>
      </c>
      <c r="N73" s="0" t="n">
        <v>0</v>
      </c>
      <c r="O73" s="0" t="n">
        <v>0</v>
      </c>
      <c r="P73" s="0" t="n">
        <v>0</v>
      </c>
      <c r="Q73" s="0" t="n">
        <v>0</v>
      </c>
      <c r="R73" s="0" t="s">
        <v>848</v>
      </c>
    </row>
    <row r="74" customFormat="false" ht="12.75" hidden="false" customHeight="false" outlineLevel="0" collapsed="false">
      <c r="A74" s="0" t="s">
        <v>259</v>
      </c>
      <c r="B74" s="412" t="n">
        <v>38718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</v>
      </c>
      <c r="J74" s="0" t="n">
        <v>0</v>
      </c>
      <c r="K74" s="0" t="n">
        <v>0</v>
      </c>
      <c r="L74" s="0" t="n">
        <v>0</v>
      </c>
      <c r="M74" s="0" t="n">
        <v>0</v>
      </c>
      <c r="N74" s="0" t="n">
        <v>0</v>
      </c>
      <c r="O74" s="0" t="n">
        <v>0</v>
      </c>
      <c r="P74" s="0" t="n">
        <v>0</v>
      </c>
      <c r="Q74" s="0" t="n">
        <v>0</v>
      </c>
      <c r="R74" s="0" t="s">
        <v>848</v>
      </c>
    </row>
    <row r="75" customFormat="false" ht="12.75" hidden="false" customHeight="false" outlineLevel="0" collapsed="false">
      <c r="A75" s="0" t="s">
        <v>259</v>
      </c>
      <c r="B75" s="412" t="n">
        <v>38749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</v>
      </c>
      <c r="J75" s="0" t="n">
        <v>0</v>
      </c>
      <c r="K75" s="0" t="n">
        <v>0</v>
      </c>
      <c r="L75" s="0" t="n">
        <v>0</v>
      </c>
      <c r="M75" s="0" t="n">
        <v>0</v>
      </c>
      <c r="N75" s="0" t="n">
        <v>0</v>
      </c>
      <c r="O75" s="0" t="n">
        <v>0</v>
      </c>
      <c r="P75" s="0" t="n">
        <v>0</v>
      </c>
      <c r="Q75" s="0" t="n">
        <v>0</v>
      </c>
      <c r="R75" s="0" t="s">
        <v>848</v>
      </c>
    </row>
    <row r="76" customFormat="false" ht="12.75" hidden="false" customHeight="false" outlineLevel="0" collapsed="false">
      <c r="A76" s="0" t="s">
        <v>259</v>
      </c>
      <c r="B76" s="412" t="n">
        <v>38777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</v>
      </c>
      <c r="J76" s="0" t="n">
        <v>0</v>
      </c>
      <c r="K76" s="0" t="n">
        <v>0</v>
      </c>
      <c r="L76" s="0" t="n">
        <v>0</v>
      </c>
      <c r="M76" s="0" t="n">
        <v>0</v>
      </c>
      <c r="N76" s="0" t="n">
        <v>0</v>
      </c>
      <c r="O76" s="0" t="n">
        <v>0</v>
      </c>
      <c r="P76" s="0" t="n">
        <v>0</v>
      </c>
      <c r="Q76" s="0" t="n">
        <v>0</v>
      </c>
      <c r="R76" s="0" t="s">
        <v>848</v>
      </c>
    </row>
    <row r="77" customFormat="false" ht="12.75" hidden="false" customHeight="false" outlineLevel="0" collapsed="false">
      <c r="A77" s="0" t="s">
        <v>259</v>
      </c>
      <c r="B77" s="412" t="n">
        <v>38808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</v>
      </c>
      <c r="J77" s="0" t="n">
        <v>0</v>
      </c>
      <c r="K77" s="0" t="n">
        <v>0</v>
      </c>
      <c r="L77" s="0" t="n">
        <v>0</v>
      </c>
      <c r="M77" s="0" t="n">
        <v>0</v>
      </c>
      <c r="N77" s="0" t="n">
        <v>0</v>
      </c>
      <c r="O77" s="0" t="n">
        <v>0</v>
      </c>
      <c r="P77" s="0" t="n">
        <v>0</v>
      </c>
      <c r="Q77" s="0" t="n">
        <v>0</v>
      </c>
      <c r="R77" s="0" t="s">
        <v>848</v>
      </c>
    </row>
    <row r="78" customFormat="false" ht="12.75" hidden="false" customHeight="false" outlineLevel="0" collapsed="false">
      <c r="A78" s="0" t="s">
        <v>259</v>
      </c>
      <c r="B78" s="412" t="n">
        <v>38838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</v>
      </c>
      <c r="J78" s="0" t="n">
        <v>0</v>
      </c>
      <c r="K78" s="0" t="n">
        <v>0</v>
      </c>
      <c r="L78" s="0" t="n">
        <v>0</v>
      </c>
      <c r="M78" s="0" t="n">
        <v>0</v>
      </c>
      <c r="N78" s="0" t="n">
        <v>0</v>
      </c>
      <c r="O78" s="0" t="n">
        <v>0</v>
      </c>
      <c r="P78" s="0" t="n">
        <v>0</v>
      </c>
      <c r="Q78" s="0" t="n">
        <v>0</v>
      </c>
      <c r="R78" s="0" t="s">
        <v>848</v>
      </c>
    </row>
    <row r="79" customFormat="false" ht="12.75" hidden="false" customHeight="false" outlineLevel="0" collapsed="false">
      <c r="A79" s="0" t="s">
        <v>259</v>
      </c>
      <c r="B79" s="412" t="n">
        <v>38869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</v>
      </c>
      <c r="J79" s="0" t="n">
        <v>0</v>
      </c>
      <c r="K79" s="0" t="n">
        <v>0</v>
      </c>
      <c r="L79" s="0" t="n">
        <v>0</v>
      </c>
      <c r="M79" s="0" t="n">
        <v>0</v>
      </c>
      <c r="N79" s="0" t="n">
        <v>0</v>
      </c>
      <c r="O79" s="0" t="n">
        <v>0</v>
      </c>
      <c r="P79" s="0" t="n">
        <v>0</v>
      </c>
      <c r="Q79" s="0" t="n">
        <v>0</v>
      </c>
      <c r="R79" s="0" t="s">
        <v>848</v>
      </c>
    </row>
    <row r="80" customFormat="false" ht="12.75" hidden="false" customHeight="false" outlineLevel="0" collapsed="false">
      <c r="A80" s="0" t="s">
        <v>259</v>
      </c>
      <c r="B80" s="412" t="n">
        <v>38899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</v>
      </c>
      <c r="J80" s="0" t="n">
        <v>0</v>
      </c>
      <c r="K80" s="0" t="n">
        <v>0</v>
      </c>
      <c r="L80" s="0" t="n">
        <v>0</v>
      </c>
      <c r="M80" s="0" t="n">
        <v>0</v>
      </c>
      <c r="N80" s="0" t="n">
        <v>0</v>
      </c>
      <c r="O80" s="0" t="n">
        <v>0</v>
      </c>
      <c r="P80" s="0" t="n">
        <v>0</v>
      </c>
      <c r="Q80" s="0" t="n">
        <v>0</v>
      </c>
      <c r="R80" s="0" t="s">
        <v>848</v>
      </c>
    </row>
    <row r="81" customFormat="false" ht="12.75" hidden="false" customHeight="false" outlineLevel="0" collapsed="false">
      <c r="A81" s="0" t="s">
        <v>259</v>
      </c>
      <c r="B81" s="412" t="n">
        <v>38930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  <c r="R81" s="0" t="s">
        <v>848</v>
      </c>
    </row>
    <row r="82" customFormat="false" ht="12.75" hidden="false" customHeight="false" outlineLevel="0" collapsed="false">
      <c r="A82" s="0" t="s">
        <v>259</v>
      </c>
      <c r="B82" s="412" t="n">
        <v>38961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</v>
      </c>
      <c r="J82" s="0" t="n">
        <v>0</v>
      </c>
      <c r="K82" s="0" t="n">
        <v>0</v>
      </c>
      <c r="L82" s="0" t="n">
        <v>0</v>
      </c>
      <c r="M82" s="0" t="n">
        <v>0</v>
      </c>
      <c r="N82" s="0" t="n">
        <v>0</v>
      </c>
      <c r="O82" s="0" t="n">
        <v>0</v>
      </c>
      <c r="P82" s="0" t="n">
        <v>0</v>
      </c>
      <c r="Q82" s="0" t="n">
        <v>0</v>
      </c>
      <c r="R82" s="0" t="s">
        <v>848</v>
      </c>
    </row>
    <row r="83" customFormat="false" ht="12.75" hidden="false" customHeight="false" outlineLevel="0" collapsed="false">
      <c r="A83" s="0" t="s">
        <v>259</v>
      </c>
      <c r="B83" s="412" t="n">
        <v>38991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</v>
      </c>
      <c r="J83" s="0" t="n">
        <v>0</v>
      </c>
      <c r="K83" s="0" t="n">
        <v>0</v>
      </c>
      <c r="L83" s="0" t="n">
        <v>0</v>
      </c>
      <c r="M83" s="0" t="n">
        <v>0</v>
      </c>
      <c r="N83" s="0" t="n">
        <v>0</v>
      </c>
      <c r="O83" s="0" t="n">
        <v>0</v>
      </c>
      <c r="P83" s="0" t="n">
        <v>0</v>
      </c>
      <c r="Q83" s="0" t="n">
        <v>0</v>
      </c>
      <c r="R83" s="0" t="s">
        <v>848</v>
      </c>
    </row>
    <row r="84" customFormat="false" ht="12.75" hidden="false" customHeight="false" outlineLevel="0" collapsed="false">
      <c r="A84" s="0" t="s">
        <v>259</v>
      </c>
      <c r="B84" s="412" t="n">
        <v>39022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</v>
      </c>
      <c r="J84" s="0" t="n">
        <v>0</v>
      </c>
      <c r="K84" s="0" t="n">
        <v>0</v>
      </c>
      <c r="L84" s="0" t="n">
        <v>0</v>
      </c>
      <c r="M84" s="0" t="n">
        <v>0</v>
      </c>
      <c r="N84" s="0" t="n">
        <v>0</v>
      </c>
      <c r="O84" s="0" t="n">
        <v>0</v>
      </c>
      <c r="P84" s="0" t="n">
        <v>0</v>
      </c>
      <c r="Q84" s="0" t="n">
        <v>0</v>
      </c>
      <c r="R84" s="0" t="s">
        <v>848</v>
      </c>
    </row>
    <row r="85" customFormat="false" ht="12.75" hidden="false" customHeight="false" outlineLevel="0" collapsed="false">
      <c r="A85" s="0" t="s">
        <v>259</v>
      </c>
      <c r="B85" s="412" t="n">
        <v>39052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</v>
      </c>
      <c r="J85" s="0" t="n">
        <v>0</v>
      </c>
      <c r="K85" s="0" t="n">
        <v>0</v>
      </c>
      <c r="L85" s="0" t="n">
        <v>0</v>
      </c>
      <c r="M85" s="0" t="n">
        <v>0</v>
      </c>
      <c r="N85" s="0" t="n">
        <v>0</v>
      </c>
      <c r="O85" s="0" t="n">
        <v>0</v>
      </c>
      <c r="P85" s="0" t="n">
        <v>0</v>
      </c>
      <c r="Q85" s="0" t="n">
        <v>0</v>
      </c>
      <c r="R85" s="0" t="s">
        <v>848</v>
      </c>
    </row>
    <row r="86" customFormat="false" ht="12.75" hidden="false" customHeight="false" outlineLevel="0" collapsed="false">
      <c r="A86" s="0" t="s">
        <v>259</v>
      </c>
      <c r="B86" s="412" t="n">
        <v>39083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</v>
      </c>
      <c r="J86" s="0" t="n">
        <v>0</v>
      </c>
      <c r="K86" s="0" t="n">
        <v>0</v>
      </c>
      <c r="L86" s="0" t="n">
        <v>0</v>
      </c>
      <c r="M86" s="0" t="n">
        <v>0</v>
      </c>
      <c r="N86" s="0" t="n">
        <v>0</v>
      </c>
      <c r="O86" s="0" t="n">
        <v>0</v>
      </c>
      <c r="P86" s="0" t="n">
        <v>0</v>
      </c>
      <c r="Q86" s="0" t="n">
        <v>0</v>
      </c>
      <c r="R86" s="0" t="s">
        <v>848</v>
      </c>
    </row>
    <row r="87" customFormat="false" ht="12.75" hidden="false" customHeight="false" outlineLevel="0" collapsed="false">
      <c r="A87" s="0" t="s">
        <v>259</v>
      </c>
      <c r="B87" s="412" t="n">
        <v>39114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</v>
      </c>
      <c r="J87" s="0" t="n">
        <v>0</v>
      </c>
      <c r="K87" s="0" t="n">
        <v>0</v>
      </c>
      <c r="L87" s="0" t="n">
        <v>0</v>
      </c>
      <c r="M87" s="0" t="n">
        <v>0</v>
      </c>
      <c r="N87" s="0" t="n">
        <v>0</v>
      </c>
      <c r="O87" s="0" t="n">
        <v>0</v>
      </c>
      <c r="P87" s="0" t="n">
        <v>0</v>
      </c>
      <c r="Q87" s="0" t="n">
        <v>0</v>
      </c>
      <c r="R87" s="0" t="s">
        <v>848</v>
      </c>
    </row>
    <row r="88" customFormat="false" ht="12.75" hidden="false" customHeight="false" outlineLevel="0" collapsed="false">
      <c r="A88" s="0" t="s">
        <v>259</v>
      </c>
      <c r="B88" s="412" t="n">
        <v>39142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</v>
      </c>
      <c r="J88" s="0" t="n">
        <v>0</v>
      </c>
      <c r="K88" s="0" t="n">
        <v>0</v>
      </c>
      <c r="L88" s="0" t="n">
        <v>0</v>
      </c>
      <c r="M88" s="0" t="n">
        <v>0</v>
      </c>
      <c r="N88" s="0" t="n">
        <v>0</v>
      </c>
      <c r="O88" s="0" t="n">
        <v>0</v>
      </c>
      <c r="P88" s="0" t="n">
        <v>0</v>
      </c>
      <c r="Q88" s="0" t="n">
        <v>0</v>
      </c>
      <c r="R88" s="0" t="s">
        <v>848</v>
      </c>
    </row>
    <row r="89" customFormat="false" ht="12.75" hidden="false" customHeight="false" outlineLevel="0" collapsed="false">
      <c r="A89" s="0" t="s">
        <v>259</v>
      </c>
      <c r="B89" s="412" t="n">
        <v>39173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</v>
      </c>
      <c r="J89" s="0" t="n">
        <v>0</v>
      </c>
      <c r="K89" s="0" t="n">
        <v>0</v>
      </c>
      <c r="L89" s="0" t="n">
        <v>0</v>
      </c>
      <c r="M89" s="0" t="n">
        <v>0</v>
      </c>
      <c r="N89" s="0" t="n">
        <v>0</v>
      </c>
      <c r="O89" s="0" t="n">
        <v>0</v>
      </c>
      <c r="P89" s="0" t="n">
        <v>0</v>
      </c>
      <c r="Q89" s="0" t="n">
        <v>0</v>
      </c>
      <c r="R89" s="0" t="s">
        <v>848</v>
      </c>
    </row>
    <row r="90" customFormat="false" ht="12.75" hidden="false" customHeight="false" outlineLevel="0" collapsed="false">
      <c r="A90" s="0" t="s">
        <v>259</v>
      </c>
      <c r="B90" s="412" t="n">
        <v>39203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</v>
      </c>
      <c r="J90" s="0" t="n">
        <v>0</v>
      </c>
      <c r="K90" s="0" t="n">
        <v>0</v>
      </c>
      <c r="L90" s="0" t="n">
        <v>0</v>
      </c>
      <c r="M90" s="0" t="n">
        <v>0</v>
      </c>
      <c r="N90" s="0" t="n">
        <v>0</v>
      </c>
      <c r="O90" s="0" t="n">
        <v>0</v>
      </c>
      <c r="P90" s="0" t="n">
        <v>0</v>
      </c>
      <c r="Q90" s="0" t="n">
        <v>0</v>
      </c>
      <c r="R90" s="0" t="s">
        <v>848</v>
      </c>
    </row>
    <row r="91" customFormat="false" ht="12.75" hidden="false" customHeight="false" outlineLevel="0" collapsed="false">
      <c r="A91" s="0" t="s">
        <v>259</v>
      </c>
      <c r="B91" s="412" t="n">
        <v>39234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</v>
      </c>
      <c r="J91" s="0" t="n">
        <v>0</v>
      </c>
      <c r="K91" s="0" t="n">
        <v>0</v>
      </c>
      <c r="L91" s="0" t="n">
        <v>0</v>
      </c>
      <c r="M91" s="0" t="n">
        <v>0</v>
      </c>
      <c r="N91" s="0" t="n">
        <v>0</v>
      </c>
      <c r="O91" s="0" t="n">
        <v>0</v>
      </c>
      <c r="P91" s="0" t="n">
        <v>0</v>
      </c>
      <c r="Q91" s="0" t="n">
        <v>0</v>
      </c>
      <c r="R91" s="0" t="s">
        <v>848</v>
      </c>
    </row>
    <row r="92" customFormat="false" ht="12.75" hidden="false" customHeight="false" outlineLevel="0" collapsed="false">
      <c r="A92" s="0" t="s">
        <v>259</v>
      </c>
      <c r="B92" s="412" t="n">
        <v>39264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</v>
      </c>
      <c r="J92" s="0" t="n">
        <v>0</v>
      </c>
      <c r="K92" s="0" t="n">
        <v>0</v>
      </c>
      <c r="L92" s="0" t="n">
        <v>0</v>
      </c>
      <c r="M92" s="0" t="n">
        <v>0</v>
      </c>
      <c r="N92" s="0" t="n">
        <v>0</v>
      </c>
      <c r="O92" s="0" t="n">
        <v>0</v>
      </c>
      <c r="P92" s="0" t="n">
        <v>0</v>
      </c>
      <c r="Q92" s="0" t="n">
        <v>0</v>
      </c>
      <c r="R92" s="0" t="s">
        <v>848</v>
      </c>
    </row>
    <row r="93" customFormat="false" ht="12.75" hidden="false" customHeight="false" outlineLevel="0" collapsed="false">
      <c r="A93" s="0" t="s">
        <v>259</v>
      </c>
      <c r="B93" s="412" t="n">
        <v>39295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</v>
      </c>
      <c r="J93" s="0" t="n">
        <v>0</v>
      </c>
      <c r="K93" s="0" t="n">
        <v>0</v>
      </c>
      <c r="L93" s="0" t="n">
        <v>0</v>
      </c>
      <c r="M93" s="0" t="n">
        <v>0</v>
      </c>
      <c r="N93" s="0" t="n">
        <v>0</v>
      </c>
      <c r="O93" s="0" t="n">
        <v>0</v>
      </c>
      <c r="P93" s="0" t="n">
        <v>0</v>
      </c>
      <c r="Q93" s="0" t="n">
        <v>0</v>
      </c>
      <c r="R93" s="0" t="s">
        <v>848</v>
      </c>
    </row>
    <row r="94" customFormat="false" ht="12.75" hidden="false" customHeight="false" outlineLevel="0" collapsed="false">
      <c r="A94" s="0" t="s">
        <v>259</v>
      </c>
      <c r="B94" s="412" t="n">
        <v>39326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</v>
      </c>
      <c r="J94" s="0" t="n">
        <v>0</v>
      </c>
      <c r="K94" s="0" t="n">
        <v>0</v>
      </c>
      <c r="L94" s="0" t="n">
        <v>0</v>
      </c>
      <c r="M94" s="0" t="n">
        <v>0</v>
      </c>
      <c r="N94" s="0" t="n">
        <v>0</v>
      </c>
      <c r="O94" s="0" t="n">
        <v>0</v>
      </c>
      <c r="P94" s="0" t="n">
        <v>0</v>
      </c>
      <c r="Q94" s="0" t="n">
        <v>0</v>
      </c>
      <c r="R94" s="0" t="s">
        <v>848</v>
      </c>
    </row>
    <row r="95" customFormat="false" ht="12.75" hidden="false" customHeight="false" outlineLevel="0" collapsed="false">
      <c r="A95" s="0" t="s">
        <v>259</v>
      </c>
      <c r="B95" s="412" t="n">
        <v>39356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</v>
      </c>
      <c r="J95" s="0" t="n">
        <v>0</v>
      </c>
      <c r="K95" s="0" t="n">
        <v>0</v>
      </c>
      <c r="L95" s="0" t="n">
        <v>0</v>
      </c>
      <c r="M95" s="0" t="n">
        <v>0</v>
      </c>
      <c r="N95" s="0" t="n">
        <v>0</v>
      </c>
      <c r="O95" s="0" t="n">
        <v>0</v>
      </c>
      <c r="P95" s="0" t="n">
        <v>0</v>
      </c>
      <c r="Q95" s="0" t="n">
        <v>0</v>
      </c>
      <c r="R95" s="0" t="s">
        <v>848</v>
      </c>
    </row>
    <row r="96" customFormat="false" ht="12.75" hidden="false" customHeight="false" outlineLevel="0" collapsed="false">
      <c r="A96" s="0" t="s">
        <v>259</v>
      </c>
      <c r="B96" s="412" t="n">
        <v>39387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</v>
      </c>
      <c r="J96" s="0" t="n">
        <v>0</v>
      </c>
      <c r="K96" s="0" t="n">
        <v>0</v>
      </c>
      <c r="L96" s="0" t="n">
        <v>0</v>
      </c>
      <c r="M96" s="0" t="n">
        <v>0</v>
      </c>
      <c r="N96" s="0" t="n">
        <v>0</v>
      </c>
      <c r="O96" s="0" t="n">
        <v>0</v>
      </c>
      <c r="P96" s="0" t="n">
        <v>0</v>
      </c>
      <c r="Q96" s="0" t="n">
        <v>0</v>
      </c>
      <c r="R96" s="0" t="s">
        <v>848</v>
      </c>
    </row>
    <row r="97" customFormat="false" ht="12.75" hidden="false" customHeight="false" outlineLevel="0" collapsed="false">
      <c r="A97" s="0" t="s">
        <v>259</v>
      </c>
      <c r="B97" s="412" t="n">
        <v>39417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</v>
      </c>
      <c r="J97" s="0" t="n">
        <v>0</v>
      </c>
      <c r="K97" s="0" t="n">
        <v>0</v>
      </c>
      <c r="L97" s="0" t="n">
        <v>0</v>
      </c>
      <c r="M97" s="0" t="n">
        <v>0</v>
      </c>
      <c r="N97" s="0" t="n">
        <v>0</v>
      </c>
      <c r="O97" s="0" t="n">
        <v>0</v>
      </c>
      <c r="P97" s="0" t="n">
        <v>0</v>
      </c>
      <c r="Q97" s="0" t="n">
        <v>0</v>
      </c>
      <c r="R97" s="0" t="s">
        <v>848</v>
      </c>
    </row>
    <row r="98" customFormat="false" ht="12.75" hidden="false" customHeight="false" outlineLevel="0" collapsed="false">
      <c r="A98" s="0" t="s">
        <v>259</v>
      </c>
      <c r="B98" s="412" t="n">
        <v>39448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</v>
      </c>
      <c r="J98" s="0" t="n">
        <v>0</v>
      </c>
      <c r="K98" s="0" t="n">
        <v>0</v>
      </c>
      <c r="L98" s="0" t="n">
        <v>0</v>
      </c>
      <c r="M98" s="0" t="n">
        <v>0</v>
      </c>
      <c r="N98" s="0" t="n">
        <v>0</v>
      </c>
      <c r="O98" s="0" t="n">
        <v>0</v>
      </c>
      <c r="P98" s="0" t="n">
        <v>0</v>
      </c>
      <c r="Q98" s="0" t="n">
        <v>0</v>
      </c>
      <c r="R98" s="0" t="s">
        <v>848</v>
      </c>
    </row>
    <row r="99" customFormat="false" ht="12.75" hidden="false" customHeight="false" outlineLevel="0" collapsed="false">
      <c r="A99" s="0" t="s">
        <v>259</v>
      </c>
      <c r="B99" s="412" t="n">
        <v>39479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</v>
      </c>
      <c r="J99" s="0" t="n">
        <v>0</v>
      </c>
      <c r="K99" s="0" t="n">
        <v>0</v>
      </c>
      <c r="L99" s="0" t="n">
        <v>0</v>
      </c>
      <c r="M99" s="0" t="n">
        <v>0</v>
      </c>
      <c r="N99" s="0" t="n">
        <v>0</v>
      </c>
      <c r="O99" s="0" t="n">
        <v>0</v>
      </c>
      <c r="P99" s="0" t="n">
        <v>0</v>
      </c>
      <c r="Q99" s="0" t="n">
        <v>0</v>
      </c>
      <c r="R99" s="0" t="s">
        <v>848</v>
      </c>
    </row>
    <row r="100" customFormat="false" ht="12.75" hidden="false" customHeight="false" outlineLevel="0" collapsed="false">
      <c r="A100" s="0" t="s">
        <v>259</v>
      </c>
      <c r="B100" s="412" t="n">
        <v>39508</v>
      </c>
      <c r="C100" s="0" t="n">
        <v>0</v>
      </c>
      <c r="D100" s="0" t="n">
        <v>0</v>
      </c>
      <c r="E100" s="0" t="n">
        <v>0</v>
      </c>
      <c r="F100" s="0" t="n">
        <v>0</v>
      </c>
      <c r="G100" s="0" t="n">
        <v>0</v>
      </c>
      <c r="H100" s="0" t="n">
        <v>0</v>
      </c>
      <c r="I100" s="0" t="n">
        <v>0</v>
      </c>
      <c r="J100" s="0" t="n">
        <v>0</v>
      </c>
      <c r="K100" s="0" t="n">
        <v>0</v>
      </c>
      <c r="L100" s="0" t="n">
        <v>0</v>
      </c>
      <c r="M100" s="0" t="n">
        <v>0</v>
      </c>
      <c r="N100" s="0" t="n">
        <v>0</v>
      </c>
      <c r="O100" s="0" t="n">
        <v>0</v>
      </c>
      <c r="P100" s="0" t="n">
        <v>0</v>
      </c>
      <c r="Q100" s="0" t="n">
        <v>0</v>
      </c>
      <c r="R100" s="0" t="s">
        <v>848</v>
      </c>
    </row>
    <row r="101" customFormat="false" ht="12.75" hidden="false" customHeight="false" outlineLevel="0" collapsed="false">
      <c r="A101" s="0" t="s">
        <v>259</v>
      </c>
      <c r="B101" s="412" t="n">
        <v>39539</v>
      </c>
      <c r="C101" s="0" t="n">
        <v>0</v>
      </c>
      <c r="D101" s="0" t="n">
        <v>0</v>
      </c>
      <c r="E101" s="0" t="n">
        <v>0</v>
      </c>
      <c r="F101" s="0" t="n">
        <v>0</v>
      </c>
      <c r="G101" s="0" t="n">
        <v>0</v>
      </c>
      <c r="H101" s="0" t="n">
        <v>0</v>
      </c>
      <c r="I101" s="0" t="n">
        <v>0</v>
      </c>
      <c r="J101" s="0" t="n">
        <v>0</v>
      </c>
      <c r="K101" s="0" t="n">
        <v>0</v>
      </c>
      <c r="L101" s="0" t="n">
        <v>0</v>
      </c>
      <c r="M101" s="0" t="n">
        <v>0</v>
      </c>
      <c r="N101" s="0" t="n">
        <v>0</v>
      </c>
      <c r="O101" s="0" t="n">
        <v>0</v>
      </c>
      <c r="P101" s="0" t="n">
        <v>0</v>
      </c>
      <c r="Q101" s="0" t="n">
        <v>0</v>
      </c>
      <c r="R101" s="0" t="s">
        <v>848</v>
      </c>
    </row>
    <row r="102" customFormat="false" ht="12.75" hidden="false" customHeight="false" outlineLevel="0" collapsed="false">
      <c r="A102" s="0" t="s">
        <v>259</v>
      </c>
      <c r="B102" s="412" t="n">
        <v>39569</v>
      </c>
      <c r="C102" s="0" t="n">
        <v>0</v>
      </c>
      <c r="D102" s="0" t="n">
        <v>0</v>
      </c>
      <c r="E102" s="0" t="n">
        <v>0</v>
      </c>
      <c r="F102" s="0" t="n">
        <v>0</v>
      </c>
      <c r="G102" s="0" t="n">
        <v>0</v>
      </c>
      <c r="H102" s="0" t="n">
        <v>0</v>
      </c>
      <c r="I102" s="0" t="n">
        <v>0</v>
      </c>
      <c r="J102" s="0" t="n">
        <v>0</v>
      </c>
      <c r="K102" s="0" t="n">
        <v>0</v>
      </c>
      <c r="L102" s="0" t="n">
        <v>0</v>
      </c>
      <c r="M102" s="0" t="n">
        <v>0</v>
      </c>
      <c r="N102" s="0" t="n">
        <v>0</v>
      </c>
      <c r="O102" s="0" t="n">
        <v>0</v>
      </c>
      <c r="P102" s="0" t="n">
        <v>0</v>
      </c>
      <c r="Q102" s="0" t="n">
        <v>0</v>
      </c>
      <c r="R102" s="0" t="s">
        <v>848</v>
      </c>
    </row>
    <row r="103" customFormat="false" ht="12.75" hidden="false" customHeight="false" outlineLevel="0" collapsed="false">
      <c r="A103" s="0" t="s">
        <v>259</v>
      </c>
      <c r="B103" s="412" t="n">
        <v>39600</v>
      </c>
      <c r="C103" s="0" t="n">
        <v>0</v>
      </c>
      <c r="D103" s="0" t="n">
        <v>0</v>
      </c>
      <c r="E103" s="0" t="n">
        <v>0</v>
      </c>
      <c r="F103" s="0" t="n">
        <v>0</v>
      </c>
      <c r="G103" s="0" t="n">
        <v>0</v>
      </c>
      <c r="H103" s="0" t="n">
        <v>0</v>
      </c>
      <c r="I103" s="0" t="n">
        <v>0</v>
      </c>
      <c r="J103" s="0" t="n">
        <v>0</v>
      </c>
      <c r="K103" s="0" t="n">
        <v>0</v>
      </c>
      <c r="L103" s="0" t="n">
        <v>0</v>
      </c>
      <c r="M103" s="0" t="n">
        <v>0</v>
      </c>
      <c r="N103" s="0" t="n">
        <v>0</v>
      </c>
      <c r="O103" s="0" t="n">
        <v>0</v>
      </c>
      <c r="P103" s="0" t="n">
        <v>0</v>
      </c>
      <c r="Q103" s="0" t="n">
        <v>0</v>
      </c>
      <c r="R103" s="0" t="s">
        <v>848</v>
      </c>
    </row>
    <row r="104" customFormat="false" ht="12.75" hidden="false" customHeight="false" outlineLevel="0" collapsed="false">
      <c r="A104" s="0" t="s">
        <v>259</v>
      </c>
      <c r="B104" s="412" t="n">
        <v>39630</v>
      </c>
      <c r="C104" s="0" t="n">
        <v>0</v>
      </c>
      <c r="D104" s="0" t="n">
        <v>0</v>
      </c>
      <c r="E104" s="0" t="n">
        <v>0</v>
      </c>
      <c r="F104" s="0" t="n">
        <v>0</v>
      </c>
      <c r="G104" s="0" t="n">
        <v>0</v>
      </c>
      <c r="H104" s="0" t="n">
        <v>0</v>
      </c>
      <c r="I104" s="0" t="n">
        <v>0</v>
      </c>
      <c r="J104" s="0" t="n">
        <v>0</v>
      </c>
      <c r="K104" s="0" t="n">
        <v>0</v>
      </c>
      <c r="L104" s="0" t="n">
        <v>0</v>
      </c>
      <c r="M104" s="0" t="n">
        <v>0</v>
      </c>
      <c r="N104" s="0" t="n">
        <v>0</v>
      </c>
      <c r="O104" s="0" t="n">
        <v>0</v>
      </c>
      <c r="P104" s="0" t="n">
        <v>0</v>
      </c>
      <c r="Q104" s="0" t="n">
        <v>0</v>
      </c>
      <c r="R104" s="0" t="s">
        <v>848</v>
      </c>
    </row>
    <row r="105" customFormat="false" ht="12.75" hidden="false" customHeight="false" outlineLevel="0" collapsed="false">
      <c r="A105" s="0" t="s">
        <v>259</v>
      </c>
      <c r="B105" s="412" t="n">
        <v>39661</v>
      </c>
      <c r="C105" s="0" t="n">
        <v>0</v>
      </c>
      <c r="D105" s="0" t="n">
        <v>0</v>
      </c>
      <c r="E105" s="0" t="n">
        <v>0</v>
      </c>
      <c r="F105" s="0" t="n">
        <v>0</v>
      </c>
      <c r="G105" s="0" t="n">
        <v>0</v>
      </c>
      <c r="H105" s="0" t="n">
        <v>0</v>
      </c>
      <c r="I105" s="0" t="n">
        <v>0</v>
      </c>
      <c r="J105" s="0" t="n">
        <v>0</v>
      </c>
      <c r="K105" s="0" t="n">
        <v>0</v>
      </c>
      <c r="L105" s="0" t="n">
        <v>0</v>
      </c>
      <c r="M105" s="0" t="n">
        <v>0</v>
      </c>
      <c r="N105" s="0" t="n">
        <v>0</v>
      </c>
      <c r="O105" s="0" t="n">
        <v>0</v>
      </c>
      <c r="P105" s="0" t="n">
        <v>0</v>
      </c>
      <c r="Q105" s="0" t="n">
        <v>0</v>
      </c>
      <c r="R105" s="0" t="s">
        <v>848</v>
      </c>
    </row>
    <row r="106" customFormat="false" ht="12.75" hidden="false" customHeight="false" outlineLevel="0" collapsed="false">
      <c r="A106" s="0" t="s">
        <v>259</v>
      </c>
      <c r="B106" s="412" t="n">
        <v>39692</v>
      </c>
      <c r="C106" s="0" t="n">
        <v>0</v>
      </c>
      <c r="D106" s="0" t="n">
        <v>0</v>
      </c>
      <c r="E106" s="0" t="n">
        <v>0</v>
      </c>
      <c r="F106" s="0" t="n">
        <v>0</v>
      </c>
      <c r="G106" s="0" t="n">
        <v>0</v>
      </c>
      <c r="H106" s="0" t="n">
        <v>0</v>
      </c>
      <c r="I106" s="0" t="n">
        <v>0</v>
      </c>
      <c r="J106" s="0" t="n">
        <v>0</v>
      </c>
      <c r="K106" s="0" t="n">
        <v>0</v>
      </c>
      <c r="L106" s="0" t="n">
        <v>0</v>
      </c>
      <c r="M106" s="0" t="n">
        <v>0</v>
      </c>
      <c r="N106" s="0" t="n">
        <v>0</v>
      </c>
      <c r="O106" s="0" t="n">
        <v>0</v>
      </c>
      <c r="P106" s="0" t="n">
        <v>0</v>
      </c>
      <c r="Q106" s="0" t="n">
        <v>0</v>
      </c>
      <c r="R106" s="0" t="s">
        <v>848</v>
      </c>
    </row>
    <row r="107" customFormat="false" ht="12.75" hidden="false" customHeight="false" outlineLevel="0" collapsed="false">
      <c r="A107" s="0" t="s">
        <v>259</v>
      </c>
      <c r="B107" s="412" t="n">
        <v>39722</v>
      </c>
      <c r="C107" s="0" t="n">
        <v>0</v>
      </c>
      <c r="D107" s="0" t="n">
        <v>0</v>
      </c>
      <c r="E107" s="0" t="n">
        <v>0</v>
      </c>
      <c r="F107" s="0" t="n">
        <v>0</v>
      </c>
      <c r="G107" s="0" t="n">
        <v>0</v>
      </c>
      <c r="H107" s="0" t="n">
        <v>0</v>
      </c>
      <c r="I107" s="0" t="n">
        <v>0</v>
      </c>
      <c r="J107" s="0" t="n">
        <v>0</v>
      </c>
      <c r="K107" s="0" t="n">
        <v>0</v>
      </c>
      <c r="L107" s="0" t="n">
        <v>0</v>
      </c>
      <c r="M107" s="0" t="n">
        <v>0</v>
      </c>
      <c r="N107" s="0" t="n">
        <v>0</v>
      </c>
      <c r="O107" s="0" t="n">
        <v>0</v>
      </c>
      <c r="P107" s="0" t="n">
        <v>0</v>
      </c>
      <c r="Q107" s="0" t="n">
        <v>0</v>
      </c>
      <c r="R107" s="0" t="s">
        <v>848</v>
      </c>
    </row>
    <row r="108" customFormat="false" ht="12.75" hidden="false" customHeight="false" outlineLevel="0" collapsed="false">
      <c r="A108" s="0" t="s">
        <v>265</v>
      </c>
      <c r="B108" s="412" t="n">
        <v>36831</v>
      </c>
      <c r="C108" s="0" t="n">
        <v>-29.21465842</v>
      </c>
      <c r="D108" s="0" t="n">
        <v>0</v>
      </c>
      <c r="E108" s="0" t="n">
        <v>-29.21465842</v>
      </c>
      <c r="F108" s="0" t="n">
        <v>0</v>
      </c>
      <c r="G108" s="0" t="n">
        <v>0</v>
      </c>
      <c r="H108" s="0" t="n">
        <v>0</v>
      </c>
      <c r="I108" s="0" t="n">
        <v>0</v>
      </c>
      <c r="J108" s="0" t="n">
        <v>0</v>
      </c>
      <c r="K108" s="0" t="n">
        <v>0</v>
      </c>
      <c r="L108" s="0" t="n">
        <v>0</v>
      </c>
      <c r="M108" s="0" t="n">
        <v>0</v>
      </c>
      <c r="N108" s="0" t="n">
        <v>0</v>
      </c>
      <c r="O108" s="0" t="n">
        <v>0</v>
      </c>
      <c r="P108" s="0" t="n">
        <v>0</v>
      </c>
      <c r="Q108" s="0" t="n">
        <v>0</v>
      </c>
      <c r="R108" s="0" t="s">
        <v>848</v>
      </c>
    </row>
    <row r="109" customFormat="false" ht="12.75" hidden="false" customHeight="false" outlineLevel="0" collapsed="false">
      <c r="A109" s="0" t="s">
        <v>265</v>
      </c>
      <c r="B109" s="412" t="n">
        <v>36861</v>
      </c>
      <c r="C109" s="0" t="n">
        <v>-30.0145999</v>
      </c>
      <c r="D109" s="0" t="n">
        <v>0</v>
      </c>
      <c r="E109" s="0" t="n">
        <v>-30.0145999</v>
      </c>
      <c r="F109" s="0" t="n">
        <v>0</v>
      </c>
      <c r="G109" s="0" t="n">
        <v>0</v>
      </c>
      <c r="H109" s="0" t="n">
        <v>0</v>
      </c>
      <c r="I109" s="0" t="n">
        <v>0</v>
      </c>
      <c r="J109" s="0" t="n">
        <v>0</v>
      </c>
      <c r="K109" s="0" t="n">
        <v>0</v>
      </c>
      <c r="L109" s="0" t="n">
        <v>0</v>
      </c>
      <c r="M109" s="0" t="n">
        <v>0</v>
      </c>
      <c r="N109" s="0" t="n">
        <v>0</v>
      </c>
      <c r="O109" s="0" t="n">
        <v>0</v>
      </c>
      <c r="P109" s="0" t="n">
        <v>0</v>
      </c>
      <c r="Q109" s="0" t="n">
        <v>0</v>
      </c>
      <c r="R109" s="0" t="s">
        <v>848</v>
      </c>
    </row>
    <row r="110" customFormat="false" ht="12.75" hidden="false" customHeight="false" outlineLevel="0" collapsed="false">
      <c r="A110" s="0" t="s">
        <v>265</v>
      </c>
      <c r="B110" s="412" t="n">
        <v>36892</v>
      </c>
      <c r="C110" s="0" t="n">
        <v>-29.83438222</v>
      </c>
      <c r="D110" s="0" t="n">
        <v>0</v>
      </c>
      <c r="E110" s="0" t="n">
        <v>-29.83438222</v>
      </c>
      <c r="F110" s="0" t="n">
        <v>0</v>
      </c>
      <c r="G110" s="0" t="n">
        <v>0</v>
      </c>
      <c r="H110" s="0" t="n">
        <v>0</v>
      </c>
      <c r="I110" s="0" t="n">
        <v>0</v>
      </c>
      <c r="J110" s="0" t="n">
        <v>0</v>
      </c>
      <c r="K110" s="0" t="n">
        <v>0</v>
      </c>
      <c r="L110" s="0" t="n">
        <v>0</v>
      </c>
      <c r="M110" s="0" t="n">
        <v>0</v>
      </c>
      <c r="N110" s="0" t="n">
        <v>0</v>
      </c>
      <c r="O110" s="0" t="n">
        <v>0</v>
      </c>
      <c r="P110" s="0" t="n">
        <v>0</v>
      </c>
      <c r="Q110" s="0" t="n">
        <v>0</v>
      </c>
      <c r="R110" s="0" t="s">
        <v>848</v>
      </c>
    </row>
    <row r="111" customFormat="false" ht="12.75" hidden="false" customHeight="false" outlineLevel="0" collapsed="false">
      <c r="A111" s="0" t="s">
        <v>265</v>
      </c>
      <c r="B111" s="412" t="n">
        <v>36923</v>
      </c>
      <c r="C111" s="0" t="n">
        <v>-26.78379322</v>
      </c>
      <c r="D111" s="0" t="n">
        <v>0</v>
      </c>
      <c r="E111" s="0" t="n">
        <v>-26.78379322</v>
      </c>
      <c r="F111" s="0" t="n">
        <v>0</v>
      </c>
      <c r="G111" s="0" t="n">
        <v>0</v>
      </c>
      <c r="H111" s="0" t="n">
        <v>0</v>
      </c>
      <c r="I111" s="0" t="n">
        <v>0</v>
      </c>
      <c r="J111" s="0" t="n">
        <v>0</v>
      </c>
      <c r="K111" s="0" t="n">
        <v>0</v>
      </c>
      <c r="L111" s="0" t="n">
        <v>0</v>
      </c>
      <c r="M111" s="0" t="n">
        <v>0</v>
      </c>
      <c r="N111" s="0" t="n">
        <v>0</v>
      </c>
      <c r="O111" s="0" t="n">
        <v>0</v>
      </c>
      <c r="P111" s="0" t="n">
        <v>0</v>
      </c>
      <c r="Q111" s="0" t="n">
        <v>0</v>
      </c>
      <c r="R111" s="0" t="s">
        <v>848</v>
      </c>
    </row>
    <row r="112" customFormat="false" ht="12.75" hidden="false" customHeight="false" outlineLevel="0" collapsed="false">
      <c r="A112" s="0" t="s">
        <v>265</v>
      </c>
      <c r="B112" s="412" t="n">
        <v>36951</v>
      </c>
      <c r="C112" s="0" t="n">
        <v>-29.48968846</v>
      </c>
      <c r="D112" s="0" t="n">
        <v>0</v>
      </c>
      <c r="E112" s="0" t="n">
        <v>-29.48968846</v>
      </c>
      <c r="F112" s="0" t="n">
        <v>0</v>
      </c>
      <c r="G112" s="0" t="n">
        <v>0</v>
      </c>
      <c r="H112" s="0" t="n">
        <v>0</v>
      </c>
      <c r="I112" s="0" t="n">
        <v>0</v>
      </c>
      <c r="J112" s="0" t="n">
        <v>0</v>
      </c>
      <c r="K112" s="0" t="n">
        <v>0</v>
      </c>
      <c r="L112" s="0" t="n">
        <v>0</v>
      </c>
      <c r="M112" s="0" t="n">
        <v>0</v>
      </c>
      <c r="N112" s="0" t="n">
        <v>0</v>
      </c>
      <c r="O112" s="0" t="n">
        <v>0</v>
      </c>
      <c r="P112" s="0" t="n">
        <v>0</v>
      </c>
      <c r="Q112" s="0" t="n">
        <v>0</v>
      </c>
      <c r="R112" s="0" t="s">
        <v>848</v>
      </c>
    </row>
    <row r="113" customFormat="false" ht="12.75" hidden="false" customHeight="false" outlineLevel="0" collapsed="false">
      <c r="A113" s="0" t="s">
        <v>249</v>
      </c>
      <c r="B113" s="412" t="n">
        <v>36678</v>
      </c>
      <c r="C113" s="0" t="n">
        <v>9.302301</v>
      </c>
      <c r="D113" s="0" t="n">
        <v>0</v>
      </c>
      <c r="E113" s="0" t="n">
        <v>9.302301</v>
      </c>
      <c r="F113" s="0" t="n">
        <v>0</v>
      </c>
      <c r="G113" s="0" t="n">
        <v>0</v>
      </c>
      <c r="H113" s="0" t="n">
        <v>0</v>
      </c>
      <c r="I113" s="0" t="n">
        <v>0</v>
      </c>
      <c r="J113" s="0" t="n">
        <v>0</v>
      </c>
      <c r="K113" s="0" t="n">
        <v>0</v>
      </c>
      <c r="L113" s="0" t="n">
        <v>0</v>
      </c>
      <c r="M113" s="0" t="n">
        <v>0</v>
      </c>
      <c r="N113" s="0" t="n">
        <v>0</v>
      </c>
      <c r="O113" s="0" t="n">
        <v>0</v>
      </c>
      <c r="P113" s="0" t="n">
        <v>0</v>
      </c>
      <c r="Q113" s="0" t="n">
        <v>0</v>
      </c>
      <c r="R113" s="0" t="s">
        <v>848</v>
      </c>
    </row>
    <row r="114" customFormat="false" ht="12.75" hidden="false" customHeight="false" outlineLevel="0" collapsed="false">
      <c r="A114" s="0" t="s">
        <v>249</v>
      </c>
      <c r="B114" s="412" t="n">
        <v>36708</v>
      </c>
      <c r="C114" s="0" t="n">
        <v>-36.43595136</v>
      </c>
      <c r="D114" s="0" t="n">
        <v>0</v>
      </c>
      <c r="E114" s="0" t="n">
        <v>-36.43595136</v>
      </c>
      <c r="F114" s="0" t="n">
        <v>0</v>
      </c>
      <c r="G114" s="0" t="n">
        <v>0</v>
      </c>
      <c r="H114" s="0" t="n">
        <v>0</v>
      </c>
      <c r="I114" s="0" t="n">
        <v>0</v>
      </c>
      <c r="J114" s="0" t="n">
        <v>0</v>
      </c>
      <c r="K114" s="0" t="n">
        <v>0</v>
      </c>
      <c r="L114" s="0" t="n">
        <v>0</v>
      </c>
      <c r="M114" s="0" t="n">
        <v>0</v>
      </c>
      <c r="N114" s="0" t="n">
        <v>0</v>
      </c>
      <c r="O114" s="0" t="n">
        <v>0</v>
      </c>
      <c r="P114" s="0" t="n">
        <v>0</v>
      </c>
      <c r="Q114" s="0" t="n">
        <v>0</v>
      </c>
      <c r="R114" s="0" t="s">
        <v>848</v>
      </c>
    </row>
    <row r="115" customFormat="false" ht="12.75" hidden="false" customHeight="false" outlineLevel="0" collapsed="false">
      <c r="A115" s="0" t="s">
        <v>249</v>
      </c>
      <c r="B115" s="412" t="n">
        <v>36739</v>
      </c>
      <c r="C115" s="0" t="n">
        <v>-36.88291084</v>
      </c>
      <c r="D115" s="0" t="n">
        <v>0</v>
      </c>
      <c r="E115" s="0" t="n">
        <v>-36.88291084</v>
      </c>
      <c r="F115" s="0" t="n">
        <v>0</v>
      </c>
      <c r="G115" s="0" t="n">
        <v>0</v>
      </c>
      <c r="H115" s="0" t="n">
        <v>0</v>
      </c>
      <c r="I115" s="0" t="n">
        <v>0</v>
      </c>
      <c r="J115" s="0" t="n">
        <v>0</v>
      </c>
      <c r="K115" s="0" t="n">
        <v>0</v>
      </c>
      <c r="L115" s="0" t="n">
        <v>0</v>
      </c>
      <c r="M115" s="0" t="n">
        <v>0</v>
      </c>
      <c r="N115" s="0" t="n">
        <v>0</v>
      </c>
      <c r="O115" s="0" t="n">
        <v>0</v>
      </c>
      <c r="P115" s="0" t="n">
        <v>0</v>
      </c>
      <c r="Q115" s="0" t="n">
        <v>0</v>
      </c>
      <c r="R115" s="0" t="s">
        <v>848</v>
      </c>
    </row>
    <row r="116" customFormat="false" ht="12.75" hidden="false" customHeight="false" outlineLevel="0" collapsed="false">
      <c r="A116" s="0" t="s">
        <v>249</v>
      </c>
      <c r="B116" s="412" t="n">
        <v>36770</v>
      </c>
      <c r="C116" s="0" t="n">
        <v>-35.56072389</v>
      </c>
      <c r="D116" s="0" t="n">
        <v>0</v>
      </c>
      <c r="E116" s="0" t="n">
        <v>-35.56072389</v>
      </c>
      <c r="F116" s="0" t="n">
        <v>0</v>
      </c>
      <c r="G116" s="0" t="n">
        <v>0</v>
      </c>
      <c r="H116" s="0" t="n">
        <v>0</v>
      </c>
      <c r="I116" s="0" t="n">
        <v>0</v>
      </c>
      <c r="J116" s="0" t="n">
        <v>0</v>
      </c>
      <c r="K116" s="0" t="n">
        <v>0</v>
      </c>
      <c r="L116" s="0" t="n">
        <v>0</v>
      </c>
      <c r="M116" s="0" t="n">
        <v>0</v>
      </c>
      <c r="N116" s="0" t="n">
        <v>0</v>
      </c>
      <c r="O116" s="0" t="n">
        <v>0</v>
      </c>
      <c r="P116" s="0" t="n">
        <v>0</v>
      </c>
      <c r="Q116" s="0" t="n">
        <v>0</v>
      </c>
      <c r="R116" s="0" t="s">
        <v>848</v>
      </c>
    </row>
    <row r="117" customFormat="false" ht="12.75" hidden="false" customHeight="false" outlineLevel="0" collapsed="false">
      <c r="A117" s="0" t="s">
        <v>249</v>
      </c>
      <c r="B117" s="412" t="n">
        <v>36800</v>
      </c>
      <c r="C117" s="0" t="n">
        <v>-37.71515682</v>
      </c>
      <c r="D117" s="0" t="n">
        <v>0</v>
      </c>
      <c r="E117" s="0" t="n">
        <v>-37.71515682</v>
      </c>
      <c r="F117" s="0" t="n">
        <v>0</v>
      </c>
      <c r="G117" s="0" t="n">
        <v>0</v>
      </c>
      <c r="H117" s="0" t="n">
        <v>0</v>
      </c>
      <c r="I117" s="0" t="n">
        <v>0</v>
      </c>
      <c r="J117" s="0" t="n">
        <v>0</v>
      </c>
      <c r="K117" s="0" t="n">
        <v>0</v>
      </c>
      <c r="L117" s="0" t="n">
        <v>0</v>
      </c>
      <c r="M117" s="0" t="n">
        <v>0</v>
      </c>
      <c r="N117" s="0" t="n">
        <v>0</v>
      </c>
      <c r="O117" s="0" t="n">
        <v>0</v>
      </c>
      <c r="P117" s="0" t="n">
        <v>0</v>
      </c>
      <c r="Q117" s="0" t="n">
        <v>0</v>
      </c>
      <c r="R117" s="0" t="s">
        <v>848</v>
      </c>
    </row>
    <row r="118" customFormat="false" ht="12.75" hidden="false" customHeight="false" outlineLevel="0" collapsed="false">
      <c r="A118" s="0" t="s">
        <v>249</v>
      </c>
      <c r="B118" s="412" t="n">
        <v>36831</v>
      </c>
      <c r="C118" s="0" t="n">
        <v>-0.98161253</v>
      </c>
      <c r="D118" s="0" t="n">
        <v>0</v>
      </c>
      <c r="E118" s="0" t="n">
        <v>-0.98161253</v>
      </c>
      <c r="F118" s="0" t="n">
        <v>0</v>
      </c>
      <c r="G118" s="0" t="n">
        <v>0</v>
      </c>
      <c r="H118" s="0" t="n">
        <v>0</v>
      </c>
      <c r="I118" s="0" t="n">
        <v>0</v>
      </c>
      <c r="J118" s="0" t="n">
        <v>0</v>
      </c>
      <c r="K118" s="0" t="n">
        <v>0</v>
      </c>
      <c r="L118" s="0" t="n">
        <v>0</v>
      </c>
      <c r="M118" s="0" t="n">
        <v>0</v>
      </c>
      <c r="N118" s="0" t="n">
        <v>0</v>
      </c>
      <c r="O118" s="0" t="n">
        <v>0</v>
      </c>
      <c r="P118" s="0" t="n">
        <v>0</v>
      </c>
      <c r="Q118" s="0" t="n">
        <v>0</v>
      </c>
      <c r="R118" s="0" t="s">
        <v>848</v>
      </c>
    </row>
    <row r="119" customFormat="false" ht="12.75" hidden="false" customHeight="false" outlineLevel="0" collapsed="false">
      <c r="A119" s="0" t="s">
        <v>249</v>
      </c>
      <c r="B119" s="412" t="n">
        <v>36861</v>
      </c>
      <c r="C119" s="0" t="n">
        <v>-1.39703555</v>
      </c>
      <c r="D119" s="0" t="n">
        <v>0</v>
      </c>
      <c r="E119" s="0" t="n">
        <v>-1.39703555</v>
      </c>
      <c r="F119" s="0" t="n">
        <v>0</v>
      </c>
      <c r="G119" s="0" t="n">
        <v>0</v>
      </c>
      <c r="H119" s="0" t="n">
        <v>0</v>
      </c>
      <c r="I119" s="0" t="n">
        <v>0</v>
      </c>
      <c r="J119" s="0" t="n">
        <v>0</v>
      </c>
      <c r="K119" s="0" t="n">
        <v>0</v>
      </c>
      <c r="L119" s="0" t="n">
        <v>0</v>
      </c>
      <c r="M119" s="0" t="n">
        <v>0</v>
      </c>
      <c r="N119" s="0" t="n">
        <v>0</v>
      </c>
      <c r="O119" s="0" t="n">
        <v>0</v>
      </c>
      <c r="P119" s="0" t="n">
        <v>0</v>
      </c>
      <c r="Q119" s="0" t="n">
        <v>0</v>
      </c>
      <c r="R119" s="0" t="s">
        <v>848</v>
      </c>
    </row>
    <row r="120" customFormat="false" ht="12.75" hidden="false" customHeight="false" outlineLevel="0" collapsed="false">
      <c r="A120" s="0" t="s">
        <v>249</v>
      </c>
      <c r="B120" s="412" t="n">
        <v>36892</v>
      </c>
      <c r="C120" s="0" t="n">
        <v>5.46084654</v>
      </c>
      <c r="D120" s="0" t="n">
        <v>0</v>
      </c>
      <c r="E120" s="0" t="n">
        <v>5.46084654</v>
      </c>
      <c r="F120" s="0" t="n">
        <v>0</v>
      </c>
      <c r="G120" s="0" t="n">
        <v>0</v>
      </c>
      <c r="H120" s="0" t="n">
        <v>0</v>
      </c>
      <c r="I120" s="0" t="n">
        <v>0</v>
      </c>
      <c r="J120" s="0" t="n">
        <v>0</v>
      </c>
      <c r="K120" s="0" t="n">
        <v>0</v>
      </c>
      <c r="L120" s="0" t="n">
        <v>0</v>
      </c>
      <c r="M120" s="0" t="n">
        <v>0</v>
      </c>
      <c r="N120" s="0" t="n">
        <v>0</v>
      </c>
      <c r="O120" s="0" t="n">
        <v>0</v>
      </c>
      <c r="P120" s="0" t="n">
        <v>0</v>
      </c>
      <c r="Q120" s="0" t="n">
        <v>0</v>
      </c>
      <c r="R120" s="0" t="s">
        <v>848</v>
      </c>
    </row>
    <row r="121" customFormat="false" ht="12.75" hidden="false" customHeight="false" outlineLevel="0" collapsed="false">
      <c r="A121" s="0" t="s">
        <v>249</v>
      </c>
      <c r="B121" s="412" t="n">
        <v>36923</v>
      </c>
      <c r="C121" s="0" t="n">
        <v>4.78855921</v>
      </c>
      <c r="D121" s="0" t="n">
        <v>0</v>
      </c>
      <c r="E121" s="0" t="n">
        <v>4.78855921</v>
      </c>
      <c r="F121" s="0" t="n">
        <v>0</v>
      </c>
      <c r="G121" s="0" t="n">
        <v>0</v>
      </c>
      <c r="H121" s="0" t="n">
        <v>0</v>
      </c>
      <c r="I121" s="0" t="n">
        <v>0</v>
      </c>
      <c r="J121" s="0" t="n">
        <v>0</v>
      </c>
      <c r="K121" s="0" t="n">
        <v>0</v>
      </c>
      <c r="L121" s="0" t="n">
        <v>0</v>
      </c>
      <c r="M121" s="0" t="n">
        <v>0</v>
      </c>
      <c r="N121" s="0" t="n">
        <v>0</v>
      </c>
      <c r="O121" s="0" t="n">
        <v>0</v>
      </c>
      <c r="P121" s="0" t="n">
        <v>0</v>
      </c>
      <c r="Q121" s="0" t="n">
        <v>0</v>
      </c>
      <c r="R121" s="0" t="s">
        <v>848</v>
      </c>
    </row>
    <row r="122" customFormat="false" ht="12.75" hidden="false" customHeight="false" outlineLevel="0" collapsed="false">
      <c r="A122" s="0" t="s">
        <v>249</v>
      </c>
      <c r="B122" s="412" t="n">
        <v>36951</v>
      </c>
      <c r="C122" s="0" t="n">
        <v>5.69512531</v>
      </c>
      <c r="D122" s="0" t="n">
        <v>0</v>
      </c>
      <c r="E122" s="0" t="n">
        <v>5.69512531</v>
      </c>
      <c r="F122" s="0" t="n">
        <v>0</v>
      </c>
      <c r="G122" s="0" t="n">
        <v>0</v>
      </c>
      <c r="H122" s="0" t="n">
        <v>0</v>
      </c>
      <c r="I122" s="0" t="n">
        <v>0</v>
      </c>
      <c r="J122" s="0" t="n">
        <v>0</v>
      </c>
      <c r="K122" s="0" t="n">
        <v>0</v>
      </c>
      <c r="L122" s="0" t="n">
        <v>0</v>
      </c>
      <c r="M122" s="0" t="n">
        <v>0</v>
      </c>
      <c r="N122" s="0" t="n">
        <v>0</v>
      </c>
      <c r="O122" s="0" t="n">
        <v>0</v>
      </c>
      <c r="P122" s="0" t="n">
        <v>0</v>
      </c>
      <c r="Q122" s="0" t="n">
        <v>0</v>
      </c>
      <c r="R122" s="0" t="s">
        <v>848</v>
      </c>
    </row>
    <row r="123" customFormat="false" ht="12.75" hidden="false" customHeight="false" outlineLevel="0" collapsed="false">
      <c r="A123" s="0" t="s">
        <v>249</v>
      </c>
      <c r="B123" s="412" t="n">
        <v>36982</v>
      </c>
      <c r="C123" s="0" t="n">
        <v>-1.44362805</v>
      </c>
      <c r="D123" s="0" t="n">
        <v>0</v>
      </c>
      <c r="E123" s="0" t="n">
        <v>-1.44362805</v>
      </c>
      <c r="F123" s="0" t="n">
        <v>0</v>
      </c>
      <c r="G123" s="0" t="n">
        <v>0</v>
      </c>
      <c r="H123" s="0" t="n">
        <v>0</v>
      </c>
      <c r="I123" s="0" t="n">
        <v>0</v>
      </c>
      <c r="J123" s="0" t="n">
        <v>0</v>
      </c>
      <c r="K123" s="0" t="n">
        <v>0</v>
      </c>
      <c r="L123" s="0" t="n">
        <v>0</v>
      </c>
      <c r="M123" s="0" t="n">
        <v>0</v>
      </c>
      <c r="N123" s="0" t="n">
        <v>0</v>
      </c>
      <c r="O123" s="0" t="n">
        <v>0</v>
      </c>
      <c r="P123" s="0" t="n">
        <v>0</v>
      </c>
      <c r="Q123" s="0" t="n">
        <v>0</v>
      </c>
      <c r="R123" s="0" t="s">
        <v>848</v>
      </c>
    </row>
    <row r="124" customFormat="false" ht="12.75" hidden="false" customHeight="false" outlineLevel="0" collapsed="false">
      <c r="A124" s="0" t="s">
        <v>249</v>
      </c>
      <c r="B124" s="412" t="n">
        <v>37012</v>
      </c>
      <c r="C124" s="0" t="n">
        <v>-0.91058834</v>
      </c>
      <c r="D124" s="0" t="n">
        <v>0</v>
      </c>
      <c r="E124" s="0" t="n">
        <v>-0.91058834</v>
      </c>
      <c r="F124" s="0" t="n">
        <v>0</v>
      </c>
      <c r="G124" s="0" t="n">
        <v>0</v>
      </c>
      <c r="H124" s="0" t="n">
        <v>0</v>
      </c>
      <c r="I124" s="0" t="n">
        <v>0</v>
      </c>
      <c r="J124" s="0" t="n">
        <v>0</v>
      </c>
      <c r="K124" s="0" t="n">
        <v>0</v>
      </c>
      <c r="L124" s="0" t="n">
        <v>0</v>
      </c>
      <c r="M124" s="0" t="n">
        <v>0</v>
      </c>
      <c r="N124" s="0" t="n">
        <v>0</v>
      </c>
      <c r="O124" s="0" t="n">
        <v>0</v>
      </c>
      <c r="P124" s="0" t="n">
        <v>0</v>
      </c>
      <c r="Q124" s="0" t="n">
        <v>0</v>
      </c>
      <c r="R124" s="0" t="s">
        <v>848</v>
      </c>
    </row>
    <row r="125" customFormat="false" ht="12.75" hidden="false" customHeight="false" outlineLevel="0" collapsed="false">
      <c r="A125" s="0" t="s">
        <v>249</v>
      </c>
      <c r="B125" s="412" t="n">
        <v>37043</v>
      </c>
      <c r="C125" s="0" t="n">
        <v>-0.58134663</v>
      </c>
      <c r="D125" s="0" t="n">
        <v>0</v>
      </c>
      <c r="E125" s="0" t="n">
        <v>-0.58134663</v>
      </c>
      <c r="F125" s="0" t="n">
        <v>0</v>
      </c>
      <c r="G125" s="0" t="n">
        <v>0</v>
      </c>
      <c r="H125" s="0" t="n">
        <v>0</v>
      </c>
      <c r="I125" s="0" t="n">
        <v>0</v>
      </c>
      <c r="J125" s="0" t="n">
        <v>0</v>
      </c>
      <c r="K125" s="0" t="n">
        <v>0</v>
      </c>
      <c r="L125" s="0" t="n">
        <v>0</v>
      </c>
      <c r="M125" s="0" t="n">
        <v>0</v>
      </c>
      <c r="N125" s="0" t="n">
        <v>0</v>
      </c>
      <c r="O125" s="0" t="n">
        <v>0</v>
      </c>
      <c r="P125" s="0" t="n">
        <v>0</v>
      </c>
      <c r="Q125" s="0" t="n">
        <v>0</v>
      </c>
      <c r="R125" s="0" t="s">
        <v>848</v>
      </c>
    </row>
    <row r="126" customFormat="false" ht="12.75" hidden="false" customHeight="false" outlineLevel="0" collapsed="false">
      <c r="A126" s="0" t="s">
        <v>249</v>
      </c>
      <c r="B126" s="412" t="n">
        <v>37073</v>
      </c>
      <c r="C126" s="0" t="n">
        <v>-0.36933438</v>
      </c>
      <c r="D126" s="0" t="n">
        <v>0</v>
      </c>
      <c r="E126" s="0" t="n">
        <v>-0.36933438</v>
      </c>
      <c r="F126" s="0" t="n">
        <v>0</v>
      </c>
      <c r="G126" s="0" t="n">
        <v>0</v>
      </c>
      <c r="H126" s="0" t="n">
        <v>0</v>
      </c>
      <c r="I126" s="0" t="n">
        <v>0</v>
      </c>
      <c r="J126" s="0" t="n">
        <v>0</v>
      </c>
      <c r="K126" s="0" t="n">
        <v>0</v>
      </c>
      <c r="L126" s="0" t="n">
        <v>0</v>
      </c>
      <c r="M126" s="0" t="n">
        <v>0</v>
      </c>
      <c r="N126" s="0" t="n">
        <v>0</v>
      </c>
      <c r="O126" s="0" t="n">
        <v>0</v>
      </c>
      <c r="P126" s="0" t="n">
        <v>0</v>
      </c>
      <c r="Q126" s="0" t="n">
        <v>0</v>
      </c>
      <c r="R126" s="0" t="s">
        <v>848</v>
      </c>
    </row>
    <row r="127" customFormat="false" ht="12.75" hidden="false" customHeight="false" outlineLevel="0" collapsed="false">
      <c r="A127" s="0" t="s">
        <v>249</v>
      </c>
      <c r="B127" s="412" t="n">
        <v>37104</v>
      </c>
      <c r="C127" s="0" t="n">
        <v>-0.32407219</v>
      </c>
      <c r="D127" s="0" t="n">
        <v>0</v>
      </c>
      <c r="E127" s="0" t="n">
        <v>-0.32407219</v>
      </c>
      <c r="F127" s="0" t="n">
        <v>0</v>
      </c>
      <c r="G127" s="0" t="n">
        <v>0</v>
      </c>
      <c r="H127" s="0" t="n">
        <v>0</v>
      </c>
      <c r="I127" s="0" t="n">
        <v>0</v>
      </c>
      <c r="J127" s="0" t="n">
        <v>0</v>
      </c>
      <c r="K127" s="0" t="n">
        <v>0</v>
      </c>
      <c r="L127" s="0" t="n">
        <v>0</v>
      </c>
      <c r="M127" s="0" t="n">
        <v>0</v>
      </c>
      <c r="N127" s="0" t="n">
        <v>0</v>
      </c>
      <c r="O127" s="0" t="n">
        <v>0</v>
      </c>
      <c r="P127" s="0" t="n">
        <v>0</v>
      </c>
      <c r="Q127" s="0" t="n">
        <v>0</v>
      </c>
      <c r="R127" s="0" t="s">
        <v>848</v>
      </c>
    </row>
    <row r="128" customFormat="false" ht="12.75" hidden="false" customHeight="false" outlineLevel="0" collapsed="false">
      <c r="A128" s="0" t="s">
        <v>249</v>
      </c>
      <c r="B128" s="412" t="n">
        <v>37135</v>
      </c>
      <c r="C128" s="0" t="n">
        <v>-0.38575914</v>
      </c>
      <c r="D128" s="0" t="n">
        <v>0</v>
      </c>
      <c r="E128" s="0" t="n">
        <v>-0.38575914</v>
      </c>
      <c r="F128" s="0" t="n">
        <v>0</v>
      </c>
      <c r="G128" s="0" t="n">
        <v>0</v>
      </c>
      <c r="H128" s="0" t="n">
        <v>0</v>
      </c>
      <c r="I128" s="0" t="n">
        <v>0</v>
      </c>
      <c r="J128" s="0" t="n">
        <v>0</v>
      </c>
      <c r="K128" s="0" t="n">
        <v>0</v>
      </c>
      <c r="L128" s="0" t="n">
        <v>0</v>
      </c>
      <c r="M128" s="0" t="n">
        <v>0</v>
      </c>
      <c r="N128" s="0" t="n">
        <v>0</v>
      </c>
      <c r="O128" s="0" t="n">
        <v>0</v>
      </c>
      <c r="P128" s="0" t="n">
        <v>0</v>
      </c>
      <c r="Q128" s="0" t="n">
        <v>0</v>
      </c>
      <c r="R128" s="0" t="s">
        <v>848</v>
      </c>
    </row>
    <row r="129" customFormat="false" ht="12.75" hidden="false" customHeight="false" outlineLevel="0" collapsed="false">
      <c r="A129" s="0" t="s">
        <v>249</v>
      </c>
      <c r="B129" s="412" t="n">
        <v>37165</v>
      </c>
      <c r="C129" s="0" t="n">
        <v>-0.429804</v>
      </c>
      <c r="D129" s="0" t="n">
        <v>0</v>
      </c>
      <c r="E129" s="0" t="n">
        <v>-0.429804</v>
      </c>
      <c r="F129" s="0" t="n">
        <v>0</v>
      </c>
      <c r="G129" s="0" t="n">
        <v>0</v>
      </c>
      <c r="H129" s="0" t="n">
        <v>0</v>
      </c>
      <c r="I129" s="0" t="n">
        <v>0</v>
      </c>
      <c r="J129" s="0" t="n">
        <v>0</v>
      </c>
      <c r="K129" s="0" t="n">
        <v>0</v>
      </c>
      <c r="L129" s="0" t="n">
        <v>0</v>
      </c>
      <c r="M129" s="0" t="n">
        <v>0</v>
      </c>
      <c r="N129" s="0" t="n">
        <v>0</v>
      </c>
      <c r="O129" s="0" t="n">
        <v>0</v>
      </c>
      <c r="P129" s="0" t="n">
        <v>0</v>
      </c>
      <c r="Q129" s="0" t="n">
        <v>0</v>
      </c>
      <c r="R129" s="0" t="s">
        <v>848</v>
      </c>
    </row>
    <row r="130" customFormat="false" ht="12.75" hidden="false" customHeight="false" outlineLevel="0" collapsed="false">
      <c r="A130" s="0" t="s">
        <v>249</v>
      </c>
      <c r="B130" s="412" t="n">
        <v>37196</v>
      </c>
      <c r="C130" s="0" t="n">
        <v>-0.2541556</v>
      </c>
      <c r="D130" s="0" t="n">
        <v>0</v>
      </c>
      <c r="E130" s="0" t="n">
        <v>-0.2541556</v>
      </c>
      <c r="F130" s="0" t="n">
        <v>0</v>
      </c>
      <c r="G130" s="0" t="n">
        <v>0</v>
      </c>
      <c r="H130" s="0" t="n">
        <v>0</v>
      </c>
      <c r="I130" s="0" t="n">
        <v>0</v>
      </c>
      <c r="J130" s="0" t="n">
        <v>0</v>
      </c>
      <c r="K130" s="0" t="n">
        <v>0</v>
      </c>
      <c r="L130" s="0" t="n">
        <v>0</v>
      </c>
      <c r="M130" s="0" t="n">
        <v>0</v>
      </c>
      <c r="N130" s="0" t="n">
        <v>0</v>
      </c>
      <c r="O130" s="0" t="n">
        <v>0</v>
      </c>
      <c r="P130" s="0" t="n">
        <v>0</v>
      </c>
      <c r="Q130" s="0" t="n">
        <v>0</v>
      </c>
      <c r="R130" s="0" t="s">
        <v>848</v>
      </c>
    </row>
    <row r="131" customFormat="false" ht="12.75" hidden="false" customHeight="false" outlineLevel="0" collapsed="false">
      <c r="A131" s="0" t="s">
        <v>249</v>
      </c>
      <c r="B131" s="412" t="n">
        <v>37226</v>
      </c>
      <c r="C131" s="0" t="n">
        <v>-0.29356163</v>
      </c>
      <c r="D131" s="0" t="n">
        <v>0</v>
      </c>
      <c r="E131" s="0" t="n">
        <v>-0.29356163</v>
      </c>
      <c r="F131" s="0" t="n">
        <v>0</v>
      </c>
      <c r="G131" s="0" t="n">
        <v>0</v>
      </c>
      <c r="H131" s="0" t="n">
        <v>0</v>
      </c>
      <c r="I131" s="0" t="n">
        <v>0</v>
      </c>
      <c r="J131" s="0" t="n">
        <v>0</v>
      </c>
      <c r="K131" s="0" t="n">
        <v>0</v>
      </c>
      <c r="L131" s="0" t="n">
        <v>0</v>
      </c>
      <c r="M131" s="0" t="n">
        <v>0</v>
      </c>
      <c r="N131" s="0" t="n">
        <v>0</v>
      </c>
      <c r="O131" s="0" t="n">
        <v>0</v>
      </c>
      <c r="P131" s="0" t="n">
        <v>0</v>
      </c>
      <c r="Q131" s="0" t="n">
        <v>0</v>
      </c>
      <c r="R131" s="0" t="s">
        <v>848</v>
      </c>
    </row>
    <row r="132" customFormat="false" ht="12.75" hidden="false" customHeight="false" outlineLevel="0" collapsed="false">
      <c r="A132" s="0" t="s">
        <v>249</v>
      </c>
      <c r="B132" s="412" t="n">
        <v>37257</v>
      </c>
      <c r="C132" s="0" t="n">
        <v>-0.30000702</v>
      </c>
      <c r="D132" s="0" t="n">
        <v>0</v>
      </c>
      <c r="E132" s="0" t="n">
        <v>-0.30000702</v>
      </c>
      <c r="F132" s="0" t="n">
        <v>0</v>
      </c>
      <c r="G132" s="0" t="n">
        <v>0</v>
      </c>
      <c r="H132" s="0" t="n">
        <v>0</v>
      </c>
      <c r="I132" s="0" t="n">
        <v>0</v>
      </c>
      <c r="J132" s="0" t="n">
        <v>0</v>
      </c>
      <c r="K132" s="0" t="n">
        <v>0</v>
      </c>
      <c r="L132" s="0" t="n">
        <v>0</v>
      </c>
      <c r="M132" s="0" t="n">
        <v>0</v>
      </c>
      <c r="N132" s="0" t="n">
        <v>0</v>
      </c>
      <c r="O132" s="0" t="n">
        <v>0</v>
      </c>
      <c r="P132" s="0" t="n">
        <v>0</v>
      </c>
      <c r="Q132" s="0" t="n">
        <v>0</v>
      </c>
      <c r="R132" s="0" t="s">
        <v>848</v>
      </c>
    </row>
    <row r="133" customFormat="false" ht="12.75" hidden="false" customHeight="false" outlineLevel="0" collapsed="false">
      <c r="A133" s="0" t="s">
        <v>249</v>
      </c>
      <c r="B133" s="412" t="n">
        <v>37288</v>
      </c>
      <c r="C133" s="0" t="n">
        <v>-0.10733999</v>
      </c>
      <c r="D133" s="0" t="n">
        <v>0</v>
      </c>
      <c r="E133" s="0" t="n">
        <v>-0.10733999</v>
      </c>
      <c r="F133" s="0" t="n">
        <v>0</v>
      </c>
      <c r="G133" s="0" t="n">
        <v>0</v>
      </c>
      <c r="H133" s="0" t="n">
        <v>0</v>
      </c>
      <c r="I133" s="0" t="n">
        <v>0</v>
      </c>
      <c r="J133" s="0" t="n">
        <v>0</v>
      </c>
      <c r="K133" s="0" t="n">
        <v>0</v>
      </c>
      <c r="L133" s="0" t="n">
        <v>0</v>
      </c>
      <c r="M133" s="0" t="n">
        <v>0</v>
      </c>
      <c r="N133" s="0" t="n">
        <v>0</v>
      </c>
      <c r="O133" s="0" t="n">
        <v>0</v>
      </c>
      <c r="P133" s="0" t="n">
        <v>0</v>
      </c>
      <c r="Q133" s="0" t="n">
        <v>0</v>
      </c>
      <c r="R133" s="0" t="s">
        <v>848</v>
      </c>
    </row>
    <row r="134" customFormat="false" ht="12.75" hidden="false" customHeight="false" outlineLevel="0" collapsed="false">
      <c r="A134" s="0" t="s">
        <v>249</v>
      </c>
      <c r="B134" s="412" t="n">
        <v>37316</v>
      </c>
      <c r="C134" s="0" t="n">
        <v>-0.08771694</v>
      </c>
      <c r="D134" s="0" t="n">
        <v>0</v>
      </c>
      <c r="E134" s="0" t="n">
        <v>-0.08771694</v>
      </c>
      <c r="F134" s="0" t="n">
        <v>0</v>
      </c>
      <c r="G134" s="0" t="n">
        <v>0</v>
      </c>
      <c r="H134" s="0" t="n">
        <v>0</v>
      </c>
      <c r="I134" s="0" t="n">
        <v>0</v>
      </c>
      <c r="J134" s="0" t="n">
        <v>0</v>
      </c>
      <c r="K134" s="0" t="n">
        <v>0</v>
      </c>
      <c r="L134" s="0" t="n">
        <v>0</v>
      </c>
      <c r="M134" s="0" t="n">
        <v>0</v>
      </c>
      <c r="N134" s="0" t="n">
        <v>0</v>
      </c>
      <c r="O134" s="0" t="n">
        <v>0</v>
      </c>
      <c r="P134" s="0" t="n">
        <v>0</v>
      </c>
      <c r="Q134" s="0" t="n">
        <v>0</v>
      </c>
      <c r="R134" s="0" t="s">
        <v>848</v>
      </c>
    </row>
    <row r="135" customFormat="false" ht="12.75" hidden="false" customHeight="false" outlineLevel="0" collapsed="false">
      <c r="A135" s="0" t="s">
        <v>249</v>
      </c>
      <c r="B135" s="412" t="n">
        <v>37347</v>
      </c>
      <c r="C135" s="0" t="n">
        <v>-0.07917493</v>
      </c>
      <c r="D135" s="0" t="n">
        <v>0</v>
      </c>
      <c r="E135" s="0" t="n">
        <v>-0.07917493</v>
      </c>
      <c r="F135" s="0" t="n">
        <v>0</v>
      </c>
      <c r="G135" s="0" t="n">
        <v>0</v>
      </c>
      <c r="H135" s="0" t="n">
        <v>0</v>
      </c>
      <c r="I135" s="0" t="n">
        <v>0</v>
      </c>
      <c r="J135" s="0" t="n">
        <v>0</v>
      </c>
      <c r="K135" s="0" t="n">
        <v>0</v>
      </c>
      <c r="L135" s="0" t="n">
        <v>0</v>
      </c>
      <c r="M135" s="0" t="n">
        <v>0</v>
      </c>
      <c r="N135" s="0" t="n">
        <v>0</v>
      </c>
      <c r="O135" s="0" t="n">
        <v>0</v>
      </c>
      <c r="P135" s="0" t="n">
        <v>0</v>
      </c>
      <c r="Q135" s="0" t="n">
        <v>0</v>
      </c>
      <c r="R135" s="0" t="s">
        <v>848</v>
      </c>
    </row>
    <row r="136" customFormat="false" ht="12.75" hidden="false" customHeight="false" outlineLevel="0" collapsed="false">
      <c r="A136" s="0" t="s">
        <v>249</v>
      </c>
      <c r="B136" s="412" t="n">
        <v>37377</v>
      </c>
      <c r="C136" s="0" t="n">
        <v>-0.06122</v>
      </c>
      <c r="D136" s="0" t="n">
        <v>0</v>
      </c>
      <c r="E136" s="0" t="n">
        <v>-0.06122</v>
      </c>
      <c r="F136" s="0" t="n">
        <v>0</v>
      </c>
      <c r="G136" s="0" t="n">
        <v>0</v>
      </c>
      <c r="H136" s="0" t="n">
        <v>0</v>
      </c>
      <c r="I136" s="0" t="n">
        <v>0</v>
      </c>
      <c r="J136" s="0" t="n">
        <v>0</v>
      </c>
      <c r="K136" s="0" t="n">
        <v>0</v>
      </c>
      <c r="L136" s="0" t="n">
        <v>0</v>
      </c>
      <c r="M136" s="0" t="n">
        <v>0</v>
      </c>
      <c r="N136" s="0" t="n">
        <v>0</v>
      </c>
      <c r="O136" s="0" t="n">
        <v>0</v>
      </c>
      <c r="P136" s="0" t="n">
        <v>0</v>
      </c>
      <c r="Q136" s="0" t="n">
        <v>0</v>
      </c>
      <c r="R136" s="0" t="s">
        <v>848</v>
      </c>
    </row>
    <row r="137" customFormat="false" ht="12.75" hidden="false" customHeight="false" outlineLevel="0" collapsed="false">
      <c r="A137" s="0" t="s">
        <v>249</v>
      </c>
      <c r="B137" s="412" t="n">
        <v>37408</v>
      </c>
      <c r="C137" s="0" t="n">
        <v>-0.03476916</v>
      </c>
      <c r="D137" s="0" t="n">
        <v>0</v>
      </c>
      <c r="E137" s="0" t="n">
        <v>-0.03476916</v>
      </c>
      <c r="F137" s="0" t="n">
        <v>0</v>
      </c>
      <c r="G137" s="0" t="n">
        <v>0</v>
      </c>
      <c r="H137" s="0" t="n">
        <v>0</v>
      </c>
      <c r="I137" s="0" t="n">
        <v>0</v>
      </c>
      <c r="J137" s="0" t="n">
        <v>0</v>
      </c>
      <c r="K137" s="0" t="n">
        <v>0</v>
      </c>
      <c r="L137" s="0" t="n">
        <v>0</v>
      </c>
      <c r="M137" s="0" t="n">
        <v>0</v>
      </c>
      <c r="N137" s="0" t="n">
        <v>0</v>
      </c>
      <c r="O137" s="0" t="n">
        <v>0</v>
      </c>
      <c r="P137" s="0" t="n">
        <v>0</v>
      </c>
      <c r="Q137" s="0" t="n">
        <v>0</v>
      </c>
      <c r="R137" s="0" t="s">
        <v>848</v>
      </c>
    </row>
    <row r="138" customFormat="false" ht="12.75" hidden="false" customHeight="false" outlineLevel="0" collapsed="false">
      <c r="A138" s="0" t="s">
        <v>249</v>
      </c>
      <c r="B138" s="412" t="n">
        <v>37438</v>
      </c>
      <c r="C138" s="0" t="n">
        <v>-0.02592332</v>
      </c>
      <c r="D138" s="0" t="n">
        <v>0</v>
      </c>
      <c r="E138" s="0" t="n">
        <v>-0.02592332</v>
      </c>
      <c r="F138" s="0" t="n">
        <v>0</v>
      </c>
      <c r="G138" s="0" t="n">
        <v>0</v>
      </c>
      <c r="H138" s="0" t="n">
        <v>0</v>
      </c>
      <c r="I138" s="0" t="n">
        <v>0</v>
      </c>
      <c r="J138" s="0" t="n">
        <v>0</v>
      </c>
      <c r="K138" s="0" t="n">
        <v>0</v>
      </c>
      <c r="L138" s="0" t="n">
        <v>0</v>
      </c>
      <c r="M138" s="0" t="n">
        <v>0</v>
      </c>
      <c r="N138" s="0" t="n">
        <v>0</v>
      </c>
      <c r="O138" s="0" t="n">
        <v>0</v>
      </c>
      <c r="P138" s="0" t="n">
        <v>0</v>
      </c>
      <c r="Q138" s="0" t="n">
        <v>0</v>
      </c>
      <c r="R138" s="0" t="s">
        <v>848</v>
      </c>
    </row>
    <row r="139" customFormat="false" ht="12.75" hidden="false" customHeight="false" outlineLevel="0" collapsed="false">
      <c r="A139" s="0" t="s">
        <v>250</v>
      </c>
      <c r="B139" s="412" t="n">
        <v>36678</v>
      </c>
      <c r="C139" s="0" t="n">
        <v>254.900298</v>
      </c>
      <c r="D139" s="0" t="n">
        <v>0</v>
      </c>
      <c r="E139" s="0" t="n">
        <v>254.900298</v>
      </c>
      <c r="F139" s="0" t="n">
        <v>0</v>
      </c>
      <c r="G139" s="0" t="n">
        <v>0</v>
      </c>
      <c r="H139" s="0" t="n">
        <v>0</v>
      </c>
      <c r="I139" s="0" t="n">
        <v>0</v>
      </c>
      <c r="J139" s="0" t="n">
        <v>0</v>
      </c>
      <c r="K139" s="0" t="n">
        <v>0</v>
      </c>
      <c r="L139" s="0" t="n">
        <v>0</v>
      </c>
      <c r="M139" s="0" t="n">
        <v>0</v>
      </c>
      <c r="N139" s="0" t="n">
        <v>0</v>
      </c>
      <c r="O139" s="0" t="n">
        <v>0</v>
      </c>
      <c r="P139" s="0" t="n">
        <v>0</v>
      </c>
      <c r="Q139" s="0" t="n">
        <v>0</v>
      </c>
      <c r="R139" s="0" t="s">
        <v>848</v>
      </c>
    </row>
    <row r="140" customFormat="false" ht="12.75" hidden="false" customHeight="false" outlineLevel="0" collapsed="false">
      <c r="A140" s="0" t="s">
        <v>250</v>
      </c>
      <c r="B140" s="412" t="n">
        <v>36708</v>
      </c>
      <c r="C140" s="0" t="n">
        <v>631.57417108</v>
      </c>
      <c r="D140" s="0" t="n">
        <v>0</v>
      </c>
      <c r="E140" s="0" t="n">
        <v>631.57417108</v>
      </c>
      <c r="F140" s="0" t="n">
        <v>0</v>
      </c>
      <c r="G140" s="0" t="n">
        <v>0</v>
      </c>
      <c r="H140" s="0" t="n">
        <v>0</v>
      </c>
      <c r="I140" s="0" t="n">
        <v>0</v>
      </c>
      <c r="J140" s="0" t="n">
        <v>0</v>
      </c>
      <c r="K140" s="0" t="n">
        <v>0</v>
      </c>
      <c r="L140" s="0" t="n">
        <v>0</v>
      </c>
      <c r="M140" s="0" t="n">
        <v>0</v>
      </c>
      <c r="N140" s="0" t="n">
        <v>0</v>
      </c>
      <c r="O140" s="0" t="n">
        <v>0</v>
      </c>
      <c r="P140" s="0" t="n">
        <v>0</v>
      </c>
      <c r="Q140" s="0" t="n">
        <v>0</v>
      </c>
      <c r="R140" s="0" t="s">
        <v>848</v>
      </c>
    </row>
    <row r="141" customFormat="false" ht="12.75" hidden="false" customHeight="false" outlineLevel="0" collapsed="false">
      <c r="A141" s="0" t="s">
        <v>250</v>
      </c>
      <c r="B141" s="412" t="n">
        <v>36739</v>
      </c>
      <c r="C141" s="0" t="n">
        <v>718.91431578</v>
      </c>
      <c r="D141" s="0" t="n">
        <v>0</v>
      </c>
      <c r="E141" s="0" t="n">
        <v>718.91431578</v>
      </c>
      <c r="F141" s="0" t="n">
        <v>0</v>
      </c>
      <c r="G141" s="0" t="n">
        <v>0</v>
      </c>
      <c r="H141" s="0" t="n">
        <v>0</v>
      </c>
      <c r="I141" s="0" t="n">
        <v>0</v>
      </c>
      <c r="J141" s="0" t="n">
        <v>0</v>
      </c>
      <c r="K141" s="0" t="n">
        <v>0</v>
      </c>
      <c r="L141" s="0" t="n">
        <v>0</v>
      </c>
      <c r="M141" s="0" t="n">
        <v>0</v>
      </c>
      <c r="N141" s="0" t="n">
        <v>0</v>
      </c>
      <c r="O141" s="0" t="n">
        <v>0</v>
      </c>
      <c r="P141" s="0" t="n">
        <v>0</v>
      </c>
      <c r="Q141" s="0" t="n">
        <v>0</v>
      </c>
      <c r="R141" s="0" t="s">
        <v>848</v>
      </c>
    </row>
    <row r="142" customFormat="false" ht="12.75" hidden="false" customHeight="false" outlineLevel="0" collapsed="false">
      <c r="A142" s="0" t="s">
        <v>250</v>
      </c>
      <c r="B142" s="412" t="n">
        <v>36770</v>
      </c>
      <c r="C142" s="0" t="n">
        <v>784.23929133</v>
      </c>
      <c r="D142" s="0" t="n">
        <v>0</v>
      </c>
      <c r="E142" s="0" t="n">
        <v>784.23929133</v>
      </c>
      <c r="F142" s="0" t="n">
        <v>0</v>
      </c>
      <c r="G142" s="0" t="n">
        <v>0</v>
      </c>
      <c r="H142" s="0" t="n">
        <v>0</v>
      </c>
      <c r="I142" s="0" t="n">
        <v>0</v>
      </c>
      <c r="J142" s="0" t="n">
        <v>0</v>
      </c>
      <c r="K142" s="0" t="n">
        <v>0</v>
      </c>
      <c r="L142" s="0" t="n">
        <v>0</v>
      </c>
      <c r="M142" s="0" t="n">
        <v>0</v>
      </c>
      <c r="N142" s="0" t="n">
        <v>0</v>
      </c>
      <c r="O142" s="0" t="n">
        <v>0</v>
      </c>
      <c r="P142" s="0" t="n">
        <v>0</v>
      </c>
      <c r="Q142" s="0" t="n">
        <v>0</v>
      </c>
      <c r="R142" s="0" t="s">
        <v>848</v>
      </c>
    </row>
    <row r="143" customFormat="false" ht="12.75" hidden="false" customHeight="false" outlineLevel="0" collapsed="false">
      <c r="A143" s="0" t="s">
        <v>250</v>
      </c>
      <c r="B143" s="412" t="n">
        <v>36800</v>
      </c>
      <c r="C143" s="0" t="n">
        <v>788.04265925</v>
      </c>
      <c r="D143" s="0" t="n">
        <v>0</v>
      </c>
      <c r="E143" s="0" t="n">
        <v>788.04265925</v>
      </c>
      <c r="F143" s="0" t="n">
        <v>0</v>
      </c>
      <c r="G143" s="0" t="n">
        <v>0</v>
      </c>
      <c r="H143" s="0" t="n">
        <v>0</v>
      </c>
      <c r="I143" s="0" t="n">
        <v>0</v>
      </c>
      <c r="J143" s="0" t="n">
        <v>0</v>
      </c>
      <c r="K143" s="0" t="n">
        <v>0</v>
      </c>
      <c r="L143" s="0" t="n">
        <v>0</v>
      </c>
      <c r="M143" s="0" t="n">
        <v>0</v>
      </c>
      <c r="N143" s="0" t="n">
        <v>0</v>
      </c>
      <c r="O143" s="0" t="n">
        <v>0</v>
      </c>
      <c r="P143" s="0" t="n">
        <v>0</v>
      </c>
      <c r="Q143" s="0" t="n">
        <v>0</v>
      </c>
      <c r="R143" s="0" t="s">
        <v>848</v>
      </c>
    </row>
    <row r="144" customFormat="false" ht="12.75" hidden="false" customHeight="false" outlineLevel="0" collapsed="false">
      <c r="A144" s="0" t="s">
        <v>250</v>
      </c>
      <c r="B144" s="412" t="n">
        <v>36831</v>
      </c>
      <c r="C144" s="0" t="n">
        <v>110.69726224</v>
      </c>
      <c r="D144" s="0" t="n">
        <v>0</v>
      </c>
      <c r="E144" s="0" t="n">
        <v>110.69726224</v>
      </c>
      <c r="F144" s="0" t="n">
        <v>0</v>
      </c>
      <c r="G144" s="0" t="n">
        <v>0</v>
      </c>
      <c r="H144" s="0" t="n">
        <v>0</v>
      </c>
      <c r="I144" s="0" t="n">
        <v>0</v>
      </c>
      <c r="J144" s="0" t="n">
        <v>0</v>
      </c>
      <c r="K144" s="0" t="n">
        <v>0</v>
      </c>
      <c r="L144" s="0" t="n">
        <v>0</v>
      </c>
      <c r="M144" s="0" t="n">
        <v>0</v>
      </c>
      <c r="N144" s="0" t="n">
        <v>0</v>
      </c>
      <c r="O144" s="0" t="n">
        <v>0</v>
      </c>
      <c r="P144" s="0" t="n">
        <v>0</v>
      </c>
      <c r="Q144" s="0" t="n">
        <v>0</v>
      </c>
      <c r="R144" s="0" t="s">
        <v>848</v>
      </c>
    </row>
    <row r="145" customFormat="false" ht="12.75" hidden="false" customHeight="false" outlineLevel="0" collapsed="false">
      <c r="A145" s="0" t="s">
        <v>250</v>
      </c>
      <c r="B145" s="412" t="n">
        <v>36861</v>
      </c>
      <c r="C145" s="0" t="n">
        <v>267.19006435</v>
      </c>
      <c r="D145" s="0" t="n">
        <v>0</v>
      </c>
      <c r="E145" s="0" t="n">
        <v>267.19006435</v>
      </c>
      <c r="F145" s="0" t="n">
        <v>0</v>
      </c>
      <c r="G145" s="0" t="n">
        <v>0</v>
      </c>
      <c r="H145" s="0" t="n">
        <v>0</v>
      </c>
      <c r="I145" s="0" t="n">
        <v>0</v>
      </c>
      <c r="J145" s="0" t="n">
        <v>0</v>
      </c>
      <c r="K145" s="0" t="n">
        <v>0</v>
      </c>
      <c r="L145" s="0" t="n">
        <v>0</v>
      </c>
      <c r="M145" s="0" t="n">
        <v>0</v>
      </c>
      <c r="N145" s="0" t="n">
        <v>0</v>
      </c>
      <c r="O145" s="0" t="n">
        <v>0</v>
      </c>
      <c r="P145" s="0" t="n">
        <v>0</v>
      </c>
      <c r="Q145" s="0" t="n">
        <v>0</v>
      </c>
      <c r="R145" s="0" t="s">
        <v>848</v>
      </c>
    </row>
    <row r="146" customFormat="false" ht="12.75" hidden="false" customHeight="false" outlineLevel="0" collapsed="false">
      <c r="A146" s="0" t="s">
        <v>250</v>
      </c>
      <c r="B146" s="412" t="n">
        <v>36892</v>
      </c>
      <c r="C146" s="0" t="n">
        <v>98.12826655</v>
      </c>
      <c r="D146" s="0" t="n">
        <v>0</v>
      </c>
      <c r="E146" s="0" t="n">
        <v>98.12826655</v>
      </c>
      <c r="F146" s="0" t="n">
        <v>0</v>
      </c>
      <c r="G146" s="0" t="n">
        <v>0</v>
      </c>
      <c r="H146" s="0" t="n">
        <v>0</v>
      </c>
      <c r="I146" s="0" t="n">
        <v>0</v>
      </c>
      <c r="J146" s="0" t="n">
        <v>0</v>
      </c>
      <c r="K146" s="0" t="n">
        <v>0</v>
      </c>
      <c r="L146" s="0" t="n">
        <v>0</v>
      </c>
      <c r="M146" s="0" t="n">
        <v>0</v>
      </c>
      <c r="N146" s="0" t="n">
        <v>0</v>
      </c>
      <c r="O146" s="0" t="n">
        <v>0</v>
      </c>
      <c r="P146" s="0" t="n">
        <v>0</v>
      </c>
      <c r="Q146" s="0" t="n">
        <v>0</v>
      </c>
      <c r="R146" s="0" t="s">
        <v>848</v>
      </c>
    </row>
    <row r="147" customFormat="false" ht="12.75" hidden="false" customHeight="false" outlineLevel="0" collapsed="false">
      <c r="A147" s="0" t="s">
        <v>250</v>
      </c>
      <c r="B147" s="412" t="n">
        <v>36923</v>
      </c>
      <c r="C147" s="0" t="n">
        <v>-41.0419554</v>
      </c>
      <c r="D147" s="0" t="n">
        <v>0</v>
      </c>
      <c r="E147" s="0" t="n">
        <v>-41.0419554</v>
      </c>
      <c r="F147" s="0" t="n">
        <v>0</v>
      </c>
      <c r="G147" s="0" t="n">
        <v>0</v>
      </c>
      <c r="H147" s="0" t="n">
        <v>0</v>
      </c>
      <c r="I147" s="0" t="n">
        <v>0</v>
      </c>
      <c r="J147" s="0" t="n">
        <v>0</v>
      </c>
      <c r="K147" s="0" t="n">
        <v>0</v>
      </c>
      <c r="L147" s="0" t="n">
        <v>0</v>
      </c>
      <c r="M147" s="0" t="n">
        <v>0</v>
      </c>
      <c r="N147" s="0" t="n">
        <v>0</v>
      </c>
      <c r="O147" s="0" t="n">
        <v>0</v>
      </c>
      <c r="P147" s="0" t="n">
        <v>0</v>
      </c>
      <c r="Q147" s="0" t="n">
        <v>0</v>
      </c>
      <c r="R147" s="0" t="s">
        <v>848</v>
      </c>
    </row>
    <row r="148" customFormat="false" ht="12.75" hidden="false" customHeight="false" outlineLevel="0" collapsed="false">
      <c r="A148" s="0" t="s">
        <v>250</v>
      </c>
      <c r="B148" s="412" t="n">
        <v>36951</v>
      </c>
      <c r="C148" s="0" t="n">
        <v>123.15474257</v>
      </c>
      <c r="D148" s="0" t="n">
        <v>0</v>
      </c>
      <c r="E148" s="0" t="n">
        <v>123.15474257</v>
      </c>
      <c r="F148" s="0" t="n">
        <v>0</v>
      </c>
      <c r="G148" s="0" t="n">
        <v>0</v>
      </c>
      <c r="H148" s="0" t="n">
        <v>0</v>
      </c>
      <c r="I148" s="0" t="n">
        <v>0</v>
      </c>
      <c r="J148" s="0" t="n">
        <v>0</v>
      </c>
      <c r="K148" s="0" t="n">
        <v>0</v>
      </c>
      <c r="L148" s="0" t="n">
        <v>0</v>
      </c>
      <c r="M148" s="0" t="n">
        <v>0</v>
      </c>
      <c r="N148" s="0" t="n">
        <v>0</v>
      </c>
      <c r="O148" s="0" t="n">
        <v>0</v>
      </c>
      <c r="P148" s="0" t="n">
        <v>0</v>
      </c>
      <c r="Q148" s="0" t="n">
        <v>0</v>
      </c>
      <c r="R148" s="0" t="s">
        <v>848</v>
      </c>
    </row>
    <row r="149" customFormat="false" ht="12.75" hidden="false" customHeight="false" outlineLevel="0" collapsed="false">
      <c r="A149" s="0" t="s">
        <v>250</v>
      </c>
      <c r="B149" s="412" t="n">
        <v>36982</v>
      </c>
      <c r="C149" s="0" t="n">
        <v>63.50200581</v>
      </c>
      <c r="D149" s="0" t="n">
        <v>0</v>
      </c>
      <c r="E149" s="0" t="n">
        <v>63.50200581</v>
      </c>
      <c r="F149" s="0" t="n">
        <v>0</v>
      </c>
      <c r="G149" s="0" t="n">
        <v>0</v>
      </c>
      <c r="H149" s="0" t="n">
        <v>0</v>
      </c>
      <c r="I149" s="0" t="n">
        <v>0</v>
      </c>
      <c r="J149" s="0" t="n">
        <v>0</v>
      </c>
      <c r="K149" s="0" t="n">
        <v>0</v>
      </c>
      <c r="L149" s="0" t="n">
        <v>0</v>
      </c>
      <c r="M149" s="0" t="n">
        <v>0</v>
      </c>
      <c r="N149" s="0" t="n">
        <v>0</v>
      </c>
      <c r="O149" s="0" t="n">
        <v>0</v>
      </c>
      <c r="P149" s="0" t="n">
        <v>0</v>
      </c>
      <c r="Q149" s="0" t="n">
        <v>0</v>
      </c>
      <c r="R149" s="0" t="s">
        <v>848</v>
      </c>
    </row>
    <row r="150" customFormat="false" ht="12.75" hidden="false" customHeight="false" outlineLevel="0" collapsed="false">
      <c r="A150" s="0" t="s">
        <v>250</v>
      </c>
      <c r="B150" s="412" t="n">
        <v>37012</v>
      </c>
      <c r="C150" s="0" t="n">
        <v>35.87699002</v>
      </c>
      <c r="D150" s="0" t="n">
        <v>0</v>
      </c>
      <c r="E150" s="0" t="n">
        <v>35.87699002</v>
      </c>
      <c r="F150" s="0" t="n">
        <v>0</v>
      </c>
      <c r="G150" s="0" t="n">
        <v>0</v>
      </c>
      <c r="H150" s="0" t="n">
        <v>0</v>
      </c>
      <c r="I150" s="0" t="n">
        <v>0</v>
      </c>
      <c r="J150" s="0" t="n">
        <v>0</v>
      </c>
      <c r="K150" s="0" t="n">
        <v>0</v>
      </c>
      <c r="L150" s="0" t="n">
        <v>0</v>
      </c>
      <c r="M150" s="0" t="n">
        <v>0</v>
      </c>
      <c r="N150" s="0" t="n">
        <v>0</v>
      </c>
      <c r="O150" s="0" t="n">
        <v>0</v>
      </c>
      <c r="P150" s="0" t="n">
        <v>0</v>
      </c>
      <c r="Q150" s="0" t="n">
        <v>0</v>
      </c>
      <c r="R150" s="0" t="s">
        <v>848</v>
      </c>
    </row>
    <row r="151" customFormat="false" ht="12.75" hidden="false" customHeight="false" outlineLevel="0" collapsed="false">
      <c r="A151" s="0" t="s">
        <v>250</v>
      </c>
      <c r="B151" s="412" t="n">
        <v>37043</v>
      </c>
      <c r="C151" s="0" t="n">
        <v>34.7192379</v>
      </c>
      <c r="D151" s="0" t="n">
        <v>0</v>
      </c>
      <c r="E151" s="0" t="n">
        <v>34.7192379</v>
      </c>
      <c r="F151" s="0" t="n">
        <v>0</v>
      </c>
      <c r="G151" s="0" t="n">
        <v>0</v>
      </c>
      <c r="H151" s="0" t="n">
        <v>0</v>
      </c>
      <c r="I151" s="0" t="n">
        <v>0</v>
      </c>
      <c r="J151" s="0" t="n">
        <v>0</v>
      </c>
      <c r="K151" s="0" t="n">
        <v>0</v>
      </c>
      <c r="L151" s="0" t="n">
        <v>0</v>
      </c>
      <c r="M151" s="0" t="n">
        <v>0</v>
      </c>
      <c r="N151" s="0" t="n">
        <v>0</v>
      </c>
      <c r="O151" s="0" t="n">
        <v>0</v>
      </c>
      <c r="P151" s="0" t="n">
        <v>0</v>
      </c>
      <c r="Q151" s="0" t="n">
        <v>0</v>
      </c>
      <c r="R151" s="0" t="s">
        <v>848</v>
      </c>
    </row>
    <row r="152" customFormat="false" ht="12.75" hidden="false" customHeight="false" outlineLevel="0" collapsed="false">
      <c r="A152" s="0" t="s">
        <v>250</v>
      </c>
      <c r="B152" s="412" t="n">
        <v>37073</v>
      </c>
      <c r="C152" s="0" t="n">
        <v>35.44811111</v>
      </c>
      <c r="D152" s="0" t="n">
        <v>0</v>
      </c>
      <c r="E152" s="0" t="n">
        <v>35.44811111</v>
      </c>
      <c r="F152" s="0" t="n">
        <v>0</v>
      </c>
      <c r="G152" s="0" t="n">
        <v>0</v>
      </c>
      <c r="H152" s="0" t="n">
        <v>0</v>
      </c>
      <c r="I152" s="0" t="n">
        <v>0</v>
      </c>
      <c r="J152" s="0" t="n">
        <v>0</v>
      </c>
      <c r="K152" s="0" t="n">
        <v>0</v>
      </c>
      <c r="L152" s="0" t="n">
        <v>0</v>
      </c>
      <c r="M152" s="0" t="n">
        <v>0</v>
      </c>
      <c r="N152" s="0" t="n">
        <v>0</v>
      </c>
      <c r="O152" s="0" t="n">
        <v>0</v>
      </c>
      <c r="P152" s="0" t="n">
        <v>0</v>
      </c>
      <c r="Q152" s="0" t="n">
        <v>0</v>
      </c>
      <c r="R152" s="0" t="s">
        <v>848</v>
      </c>
    </row>
    <row r="153" customFormat="false" ht="12.75" hidden="false" customHeight="false" outlineLevel="0" collapsed="false">
      <c r="A153" s="0" t="s">
        <v>250</v>
      </c>
      <c r="B153" s="412" t="n">
        <v>37104</v>
      </c>
      <c r="C153" s="0" t="n">
        <v>35.23214224</v>
      </c>
      <c r="D153" s="0" t="n">
        <v>0</v>
      </c>
      <c r="E153" s="0" t="n">
        <v>35.23214224</v>
      </c>
      <c r="F153" s="0" t="n">
        <v>0</v>
      </c>
      <c r="G153" s="0" t="n">
        <v>0</v>
      </c>
      <c r="H153" s="0" t="n">
        <v>0</v>
      </c>
      <c r="I153" s="0" t="n">
        <v>0</v>
      </c>
      <c r="J153" s="0" t="n">
        <v>0</v>
      </c>
      <c r="K153" s="0" t="n">
        <v>0</v>
      </c>
      <c r="L153" s="0" t="n">
        <v>0</v>
      </c>
      <c r="M153" s="0" t="n">
        <v>0</v>
      </c>
      <c r="N153" s="0" t="n">
        <v>0</v>
      </c>
      <c r="O153" s="0" t="n">
        <v>0</v>
      </c>
      <c r="P153" s="0" t="n">
        <v>0</v>
      </c>
      <c r="Q153" s="0" t="n">
        <v>0</v>
      </c>
      <c r="R153" s="0" t="s">
        <v>848</v>
      </c>
    </row>
    <row r="154" customFormat="false" ht="12.75" hidden="false" customHeight="false" outlineLevel="0" collapsed="false">
      <c r="A154" s="0" t="s">
        <v>250</v>
      </c>
      <c r="B154" s="412" t="n">
        <v>37135</v>
      </c>
      <c r="C154" s="0" t="n">
        <v>34.09442094</v>
      </c>
      <c r="D154" s="0" t="n">
        <v>0</v>
      </c>
      <c r="E154" s="0" t="n">
        <v>34.09442094</v>
      </c>
      <c r="F154" s="0" t="n">
        <v>0</v>
      </c>
      <c r="G154" s="0" t="n">
        <v>0</v>
      </c>
      <c r="H154" s="0" t="n">
        <v>0</v>
      </c>
      <c r="I154" s="0" t="n">
        <v>0</v>
      </c>
      <c r="J154" s="0" t="n">
        <v>0</v>
      </c>
      <c r="K154" s="0" t="n">
        <v>0</v>
      </c>
      <c r="L154" s="0" t="n">
        <v>0</v>
      </c>
      <c r="M154" s="0" t="n">
        <v>0</v>
      </c>
      <c r="N154" s="0" t="n">
        <v>0</v>
      </c>
      <c r="O154" s="0" t="n">
        <v>0</v>
      </c>
      <c r="P154" s="0" t="n">
        <v>0</v>
      </c>
      <c r="Q154" s="0" t="n">
        <v>0</v>
      </c>
      <c r="R154" s="0" t="s">
        <v>848</v>
      </c>
    </row>
    <row r="155" customFormat="false" ht="12.75" hidden="false" customHeight="false" outlineLevel="0" collapsed="false">
      <c r="A155" s="0" t="s">
        <v>250</v>
      </c>
      <c r="B155" s="412" t="n">
        <v>37165</v>
      </c>
      <c r="C155" s="0" t="n">
        <v>34.80980696</v>
      </c>
      <c r="D155" s="0" t="n">
        <v>0</v>
      </c>
      <c r="E155" s="0" t="n">
        <v>34.80980696</v>
      </c>
      <c r="F155" s="0" t="n">
        <v>0</v>
      </c>
      <c r="G155" s="0" t="n">
        <v>0</v>
      </c>
      <c r="H155" s="0" t="n">
        <v>0</v>
      </c>
      <c r="I155" s="0" t="n">
        <v>0</v>
      </c>
      <c r="J155" s="0" t="n">
        <v>0</v>
      </c>
      <c r="K155" s="0" t="n">
        <v>0</v>
      </c>
      <c r="L155" s="0" t="n">
        <v>0</v>
      </c>
      <c r="M155" s="0" t="n">
        <v>0</v>
      </c>
      <c r="N155" s="0" t="n">
        <v>0</v>
      </c>
      <c r="O155" s="0" t="n">
        <v>0</v>
      </c>
      <c r="P155" s="0" t="n">
        <v>0</v>
      </c>
      <c r="Q155" s="0" t="n">
        <v>0</v>
      </c>
      <c r="R155" s="0" t="s">
        <v>848</v>
      </c>
    </row>
    <row r="156" customFormat="false" ht="12.75" hidden="false" customHeight="false" outlineLevel="0" collapsed="false">
      <c r="A156" s="0" t="s">
        <v>250</v>
      </c>
      <c r="B156" s="412" t="n">
        <v>37196</v>
      </c>
      <c r="C156" s="0" t="n">
        <v>76.55095863</v>
      </c>
      <c r="D156" s="0" t="n">
        <v>0</v>
      </c>
      <c r="E156" s="0" t="n">
        <v>76.55095863</v>
      </c>
      <c r="F156" s="0" t="n">
        <v>0</v>
      </c>
      <c r="G156" s="0" t="n">
        <v>0</v>
      </c>
      <c r="H156" s="0" t="n">
        <v>0</v>
      </c>
      <c r="I156" s="0" t="n">
        <v>0</v>
      </c>
      <c r="J156" s="0" t="n">
        <v>0</v>
      </c>
      <c r="K156" s="0" t="n">
        <v>0</v>
      </c>
      <c r="L156" s="0" t="n">
        <v>0</v>
      </c>
      <c r="M156" s="0" t="n">
        <v>0</v>
      </c>
      <c r="N156" s="0" t="n">
        <v>0</v>
      </c>
      <c r="O156" s="0" t="n">
        <v>0</v>
      </c>
      <c r="P156" s="0" t="n">
        <v>0</v>
      </c>
      <c r="Q156" s="0" t="n">
        <v>0</v>
      </c>
      <c r="R156" s="0" t="s">
        <v>848</v>
      </c>
    </row>
    <row r="157" customFormat="false" ht="12.75" hidden="false" customHeight="false" outlineLevel="0" collapsed="false">
      <c r="A157" s="0" t="s">
        <v>250</v>
      </c>
      <c r="B157" s="412" t="n">
        <v>37226</v>
      </c>
      <c r="C157" s="0" t="n">
        <v>78.63542218</v>
      </c>
      <c r="D157" s="0" t="n">
        <v>0</v>
      </c>
      <c r="E157" s="0" t="n">
        <v>78.63542218</v>
      </c>
      <c r="F157" s="0" t="n">
        <v>0</v>
      </c>
      <c r="G157" s="0" t="n">
        <v>0</v>
      </c>
      <c r="H157" s="0" t="n">
        <v>0</v>
      </c>
      <c r="I157" s="0" t="n">
        <v>0</v>
      </c>
      <c r="J157" s="0" t="n">
        <v>0</v>
      </c>
      <c r="K157" s="0" t="n">
        <v>0</v>
      </c>
      <c r="L157" s="0" t="n">
        <v>0</v>
      </c>
      <c r="M157" s="0" t="n">
        <v>0</v>
      </c>
      <c r="N157" s="0" t="n">
        <v>0</v>
      </c>
      <c r="O157" s="0" t="n">
        <v>0</v>
      </c>
      <c r="P157" s="0" t="n">
        <v>0</v>
      </c>
      <c r="Q157" s="0" t="n">
        <v>0</v>
      </c>
      <c r="R157" s="0" t="s">
        <v>848</v>
      </c>
    </row>
    <row r="158" customFormat="false" ht="12.75" hidden="false" customHeight="false" outlineLevel="0" collapsed="false">
      <c r="A158" s="0" t="s">
        <v>250</v>
      </c>
      <c r="B158" s="412" t="n">
        <v>37257</v>
      </c>
      <c r="C158" s="0" t="n">
        <v>78.15479274</v>
      </c>
      <c r="D158" s="0" t="n">
        <v>0</v>
      </c>
      <c r="E158" s="0" t="n">
        <v>78.15479274</v>
      </c>
      <c r="F158" s="0" t="n">
        <v>0</v>
      </c>
      <c r="G158" s="0" t="n">
        <v>0</v>
      </c>
      <c r="H158" s="0" t="n">
        <v>0</v>
      </c>
      <c r="I158" s="0" t="n">
        <v>0</v>
      </c>
      <c r="J158" s="0" t="n">
        <v>0</v>
      </c>
      <c r="K158" s="0" t="n">
        <v>0</v>
      </c>
      <c r="L158" s="0" t="n">
        <v>0</v>
      </c>
      <c r="M158" s="0" t="n">
        <v>0</v>
      </c>
      <c r="N158" s="0" t="n">
        <v>0</v>
      </c>
      <c r="O158" s="0" t="n">
        <v>0</v>
      </c>
      <c r="P158" s="0" t="n">
        <v>0</v>
      </c>
      <c r="Q158" s="0" t="n">
        <v>0</v>
      </c>
      <c r="R158" s="0" t="s">
        <v>848</v>
      </c>
    </row>
    <row r="159" customFormat="false" ht="12.75" hidden="false" customHeight="false" outlineLevel="0" collapsed="false">
      <c r="A159" s="0" t="s">
        <v>250</v>
      </c>
      <c r="B159" s="412" t="n">
        <v>37288</v>
      </c>
      <c r="C159" s="0" t="n">
        <v>70.15939484</v>
      </c>
      <c r="D159" s="0" t="n">
        <v>0</v>
      </c>
      <c r="E159" s="0" t="n">
        <v>70.15939484</v>
      </c>
      <c r="F159" s="0" t="n">
        <v>0</v>
      </c>
      <c r="G159" s="0" t="n">
        <v>0</v>
      </c>
      <c r="H159" s="0" t="n">
        <v>0</v>
      </c>
      <c r="I159" s="0" t="n">
        <v>0</v>
      </c>
      <c r="J159" s="0" t="n">
        <v>0</v>
      </c>
      <c r="K159" s="0" t="n">
        <v>0</v>
      </c>
      <c r="L159" s="0" t="n">
        <v>0</v>
      </c>
      <c r="M159" s="0" t="n">
        <v>0</v>
      </c>
      <c r="N159" s="0" t="n">
        <v>0</v>
      </c>
      <c r="O159" s="0" t="n">
        <v>0</v>
      </c>
      <c r="P159" s="0" t="n">
        <v>0</v>
      </c>
      <c r="Q159" s="0" t="n">
        <v>0</v>
      </c>
      <c r="R159" s="0" t="s">
        <v>848</v>
      </c>
    </row>
    <row r="160" customFormat="false" ht="12.75" hidden="false" customHeight="false" outlineLevel="0" collapsed="false">
      <c r="A160" s="0" t="s">
        <v>250</v>
      </c>
      <c r="B160" s="412" t="n">
        <v>37316</v>
      </c>
      <c r="C160" s="0" t="n">
        <v>77.24622328</v>
      </c>
      <c r="D160" s="0" t="n">
        <v>0</v>
      </c>
      <c r="E160" s="0" t="n">
        <v>77.24622328</v>
      </c>
      <c r="F160" s="0" t="n">
        <v>0</v>
      </c>
      <c r="G160" s="0" t="n">
        <v>0</v>
      </c>
      <c r="H160" s="0" t="n">
        <v>0</v>
      </c>
      <c r="I160" s="0" t="n">
        <v>0</v>
      </c>
      <c r="J160" s="0" t="n">
        <v>0</v>
      </c>
      <c r="K160" s="0" t="n">
        <v>0</v>
      </c>
      <c r="L160" s="0" t="n">
        <v>0</v>
      </c>
      <c r="M160" s="0" t="n">
        <v>0</v>
      </c>
      <c r="N160" s="0" t="n">
        <v>0</v>
      </c>
      <c r="O160" s="0" t="n">
        <v>0</v>
      </c>
      <c r="P160" s="0" t="n">
        <v>0</v>
      </c>
      <c r="Q160" s="0" t="n">
        <v>0</v>
      </c>
      <c r="R160" s="0" t="s">
        <v>848</v>
      </c>
    </row>
    <row r="161" customFormat="false" ht="12.75" hidden="false" customHeight="false" outlineLevel="0" collapsed="false">
      <c r="A161" s="0" t="s">
        <v>250</v>
      </c>
      <c r="B161" s="412" t="n">
        <v>37347</v>
      </c>
      <c r="C161" s="0" t="n">
        <v>48.97673261</v>
      </c>
      <c r="D161" s="0" t="n">
        <v>0</v>
      </c>
      <c r="E161" s="0" t="n">
        <v>48.97673261</v>
      </c>
      <c r="F161" s="0" t="n">
        <v>0</v>
      </c>
      <c r="G161" s="0" t="n">
        <v>0</v>
      </c>
      <c r="H161" s="0" t="n">
        <v>0</v>
      </c>
      <c r="I161" s="0" t="n">
        <v>0</v>
      </c>
      <c r="J161" s="0" t="n">
        <v>0</v>
      </c>
      <c r="K161" s="0" t="n">
        <v>0</v>
      </c>
      <c r="L161" s="0" t="n">
        <v>0</v>
      </c>
      <c r="M161" s="0" t="n">
        <v>0</v>
      </c>
      <c r="N161" s="0" t="n">
        <v>0</v>
      </c>
      <c r="O161" s="0" t="n">
        <v>0</v>
      </c>
      <c r="P161" s="0" t="n">
        <v>0</v>
      </c>
      <c r="Q161" s="0" t="n">
        <v>0</v>
      </c>
      <c r="R161" s="0" t="s">
        <v>848</v>
      </c>
    </row>
    <row r="162" customFormat="false" ht="12.75" hidden="false" customHeight="false" outlineLevel="0" collapsed="false">
      <c r="A162" s="0" t="s">
        <v>250</v>
      </c>
      <c r="B162" s="412" t="n">
        <v>37377</v>
      </c>
      <c r="C162" s="0" t="n">
        <v>50.51628351</v>
      </c>
      <c r="D162" s="0" t="n">
        <v>0</v>
      </c>
      <c r="E162" s="0" t="n">
        <v>50.51628351</v>
      </c>
      <c r="F162" s="0" t="n">
        <v>0</v>
      </c>
      <c r="G162" s="0" t="n">
        <v>0</v>
      </c>
      <c r="H162" s="0" t="n">
        <v>0</v>
      </c>
      <c r="I162" s="0" t="n">
        <v>0</v>
      </c>
      <c r="J162" s="0" t="n">
        <v>0</v>
      </c>
      <c r="K162" s="0" t="n">
        <v>0</v>
      </c>
      <c r="L162" s="0" t="n">
        <v>0</v>
      </c>
      <c r="M162" s="0" t="n">
        <v>0</v>
      </c>
      <c r="N162" s="0" t="n">
        <v>0</v>
      </c>
      <c r="O162" s="0" t="n">
        <v>0</v>
      </c>
      <c r="P162" s="0" t="n">
        <v>0</v>
      </c>
      <c r="Q162" s="0" t="n">
        <v>0</v>
      </c>
      <c r="R162" s="0" t="s">
        <v>848</v>
      </c>
    </row>
    <row r="163" customFormat="false" ht="12.75" hidden="false" customHeight="false" outlineLevel="0" collapsed="false">
      <c r="A163" s="0" t="s">
        <v>250</v>
      </c>
      <c r="B163" s="412" t="n">
        <v>37408</v>
      </c>
      <c r="C163" s="0" t="n">
        <v>48.39379417</v>
      </c>
      <c r="D163" s="0" t="n">
        <v>0</v>
      </c>
      <c r="E163" s="0" t="n">
        <v>48.39379417</v>
      </c>
      <c r="F163" s="0" t="n">
        <v>0</v>
      </c>
      <c r="G163" s="0" t="n">
        <v>0</v>
      </c>
      <c r="H163" s="0" t="n">
        <v>0</v>
      </c>
      <c r="I163" s="0" t="n">
        <v>0</v>
      </c>
      <c r="J163" s="0" t="n">
        <v>0</v>
      </c>
      <c r="K163" s="0" t="n">
        <v>0</v>
      </c>
      <c r="L163" s="0" t="n">
        <v>0</v>
      </c>
      <c r="M163" s="0" t="n">
        <v>0</v>
      </c>
      <c r="N163" s="0" t="n">
        <v>0</v>
      </c>
      <c r="O163" s="0" t="n">
        <v>0</v>
      </c>
      <c r="P163" s="0" t="n">
        <v>0</v>
      </c>
      <c r="Q163" s="0" t="n">
        <v>0</v>
      </c>
      <c r="R163" s="0" t="s">
        <v>848</v>
      </c>
    </row>
    <row r="164" customFormat="false" ht="12.75" hidden="false" customHeight="false" outlineLevel="0" collapsed="false">
      <c r="A164" s="0" t="s">
        <v>250</v>
      </c>
      <c r="B164" s="412" t="n">
        <v>37438</v>
      </c>
      <c r="C164" s="0" t="n">
        <v>49.91499881</v>
      </c>
      <c r="D164" s="0" t="n">
        <v>0</v>
      </c>
      <c r="E164" s="0" t="n">
        <v>49.91499881</v>
      </c>
      <c r="F164" s="0" t="n">
        <v>0</v>
      </c>
      <c r="G164" s="0" t="n">
        <v>0</v>
      </c>
      <c r="H164" s="0" t="n">
        <v>0</v>
      </c>
      <c r="I164" s="0" t="n">
        <v>0</v>
      </c>
      <c r="J164" s="0" t="n">
        <v>0</v>
      </c>
      <c r="K164" s="0" t="n">
        <v>0</v>
      </c>
      <c r="L164" s="0" t="n">
        <v>0</v>
      </c>
      <c r="M164" s="0" t="n">
        <v>0</v>
      </c>
      <c r="N164" s="0" t="n">
        <v>0</v>
      </c>
      <c r="O164" s="0" t="n">
        <v>0</v>
      </c>
      <c r="P164" s="0" t="n">
        <v>0</v>
      </c>
      <c r="Q164" s="0" t="n">
        <v>0</v>
      </c>
      <c r="R164" s="0" t="s">
        <v>848</v>
      </c>
    </row>
    <row r="165" customFormat="false" ht="12.75" hidden="false" customHeight="false" outlineLevel="0" collapsed="false">
      <c r="A165" s="0" t="s">
        <v>250</v>
      </c>
      <c r="B165" s="412" t="n">
        <v>37469</v>
      </c>
      <c r="C165" s="0" t="n">
        <v>49.61260915</v>
      </c>
      <c r="D165" s="0" t="n">
        <v>0</v>
      </c>
      <c r="E165" s="0" t="n">
        <v>49.61260915</v>
      </c>
      <c r="F165" s="0" t="n">
        <v>0</v>
      </c>
      <c r="G165" s="0" t="n">
        <v>0</v>
      </c>
      <c r="H165" s="0" t="n">
        <v>0</v>
      </c>
      <c r="I165" s="0" t="n">
        <v>0</v>
      </c>
      <c r="J165" s="0" t="n">
        <v>0</v>
      </c>
      <c r="K165" s="0" t="n">
        <v>0</v>
      </c>
      <c r="L165" s="0" t="n">
        <v>0</v>
      </c>
      <c r="M165" s="0" t="n">
        <v>0</v>
      </c>
      <c r="N165" s="0" t="n">
        <v>0</v>
      </c>
      <c r="O165" s="0" t="n">
        <v>0</v>
      </c>
      <c r="P165" s="0" t="n">
        <v>0</v>
      </c>
      <c r="Q165" s="0" t="n">
        <v>0</v>
      </c>
      <c r="R165" s="0" t="s">
        <v>848</v>
      </c>
    </row>
    <row r="166" customFormat="false" ht="12.75" hidden="false" customHeight="false" outlineLevel="0" collapsed="false">
      <c r="A166" s="0" t="s">
        <v>250</v>
      </c>
      <c r="B166" s="412" t="n">
        <v>37500</v>
      </c>
      <c r="C166" s="0" t="n">
        <v>47.52847357</v>
      </c>
      <c r="D166" s="0" t="n">
        <v>0</v>
      </c>
      <c r="E166" s="0" t="n">
        <v>47.52847357</v>
      </c>
      <c r="F166" s="0" t="n">
        <v>0</v>
      </c>
      <c r="G166" s="0" t="n">
        <v>0</v>
      </c>
      <c r="H166" s="0" t="n">
        <v>0</v>
      </c>
      <c r="I166" s="0" t="n">
        <v>0</v>
      </c>
      <c r="J166" s="0" t="n">
        <v>0</v>
      </c>
      <c r="K166" s="0" t="n">
        <v>0</v>
      </c>
      <c r="L166" s="0" t="n">
        <v>0</v>
      </c>
      <c r="M166" s="0" t="n">
        <v>0</v>
      </c>
      <c r="N166" s="0" t="n">
        <v>0</v>
      </c>
      <c r="O166" s="0" t="n">
        <v>0</v>
      </c>
      <c r="P166" s="0" t="n">
        <v>0</v>
      </c>
      <c r="Q166" s="0" t="n">
        <v>0</v>
      </c>
      <c r="R166" s="0" t="s">
        <v>848</v>
      </c>
    </row>
    <row r="167" customFormat="false" ht="12.75" hidden="false" customHeight="false" outlineLevel="0" collapsed="false">
      <c r="A167" s="0" t="s">
        <v>250</v>
      </c>
      <c r="B167" s="412" t="n">
        <v>37530</v>
      </c>
      <c r="C167" s="0" t="n">
        <v>49.02296361</v>
      </c>
      <c r="D167" s="0" t="n">
        <v>0</v>
      </c>
      <c r="E167" s="0" t="n">
        <v>49.02296361</v>
      </c>
      <c r="F167" s="0" t="n">
        <v>0</v>
      </c>
      <c r="G167" s="0" t="n">
        <v>0</v>
      </c>
      <c r="H167" s="0" t="n">
        <v>0</v>
      </c>
      <c r="I167" s="0" t="n">
        <v>0</v>
      </c>
      <c r="J167" s="0" t="n">
        <v>0</v>
      </c>
      <c r="K167" s="0" t="n">
        <v>0</v>
      </c>
      <c r="L167" s="0" t="n">
        <v>0</v>
      </c>
      <c r="M167" s="0" t="n">
        <v>0</v>
      </c>
      <c r="N167" s="0" t="n">
        <v>0</v>
      </c>
      <c r="O167" s="0" t="n">
        <v>0</v>
      </c>
      <c r="P167" s="0" t="n">
        <v>0</v>
      </c>
      <c r="Q167" s="0" t="n">
        <v>0</v>
      </c>
      <c r="R167" s="0" t="s">
        <v>848</v>
      </c>
    </row>
    <row r="168" customFormat="false" ht="12.75" hidden="false" customHeight="false" outlineLevel="0" collapsed="false">
      <c r="A168" s="0" t="s">
        <v>250</v>
      </c>
      <c r="B168" s="412" t="n">
        <v>37561</v>
      </c>
      <c r="C168" s="0" t="n">
        <v>25.30718399</v>
      </c>
      <c r="D168" s="0" t="n">
        <v>0</v>
      </c>
      <c r="E168" s="0" t="n">
        <v>25.30718399</v>
      </c>
      <c r="F168" s="0" t="n">
        <v>0</v>
      </c>
      <c r="G168" s="0" t="n">
        <v>0</v>
      </c>
      <c r="H168" s="0" t="n">
        <v>0</v>
      </c>
      <c r="I168" s="0" t="n">
        <v>0</v>
      </c>
      <c r="J168" s="0" t="n">
        <v>0</v>
      </c>
      <c r="K168" s="0" t="n">
        <v>0</v>
      </c>
      <c r="L168" s="0" t="n">
        <v>0</v>
      </c>
      <c r="M168" s="0" t="n">
        <v>0</v>
      </c>
      <c r="N168" s="0" t="n">
        <v>0</v>
      </c>
      <c r="O168" s="0" t="n">
        <v>0</v>
      </c>
      <c r="P168" s="0" t="n">
        <v>0</v>
      </c>
      <c r="Q168" s="0" t="n">
        <v>0</v>
      </c>
      <c r="R168" s="0" t="s">
        <v>848</v>
      </c>
    </row>
    <row r="169" customFormat="false" ht="12.75" hidden="false" customHeight="false" outlineLevel="0" collapsed="false">
      <c r="A169" s="0" t="s">
        <v>250</v>
      </c>
      <c r="B169" s="412" t="n">
        <v>37591</v>
      </c>
      <c r="C169" s="0" t="n">
        <v>25.99769668</v>
      </c>
      <c r="D169" s="0" t="n">
        <v>0</v>
      </c>
      <c r="E169" s="0" t="n">
        <v>25.99769668</v>
      </c>
      <c r="F169" s="0" t="n">
        <v>0</v>
      </c>
      <c r="G169" s="0" t="n">
        <v>0</v>
      </c>
      <c r="H169" s="0" t="n">
        <v>0</v>
      </c>
      <c r="I169" s="0" t="n">
        <v>0</v>
      </c>
      <c r="J169" s="0" t="n">
        <v>0</v>
      </c>
      <c r="K169" s="0" t="n">
        <v>0</v>
      </c>
      <c r="L169" s="0" t="n">
        <v>0</v>
      </c>
      <c r="M169" s="0" t="n">
        <v>0</v>
      </c>
      <c r="N169" s="0" t="n">
        <v>0</v>
      </c>
      <c r="O169" s="0" t="n">
        <v>0</v>
      </c>
      <c r="P169" s="0" t="n">
        <v>0</v>
      </c>
      <c r="Q169" s="0" t="n">
        <v>0</v>
      </c>
      <c r="R169" s="0" t="s">
        <v>848</v>
      </c>
    </row>
    <row r="170" customFormat="false" ht="12.75" hidden="false" customHeight="false" outlineLevel="0" collapsed="false">
      <c r="A170" s="0" t="s">
        <v>250</v>
      </c>
      <c r="B170" s="412" t="n">
        <v>37622</v>
      </c>
      <c r="C170" s="0" t="n">
        <v>25.84020849</v>
      </c>
      <c r="D170" s="0" t="n">
        <v>0</v>
      </c>
      <c r="E170" s="0" t="n">
        <v>25.84020849</v>
      </c>
      <c r="F170" s="0" t="n">
        <v>0</v>
      </c>
      <c r="G170" s="0" t="n">
        <v>0</v>
      </c>
      <c r="H170" s="0" t="n">
        <v>0</v>
      </c>
      <c r="I170" s="0" t="n">
        <v>0</v>
      </c>
      <c r="J170" s="0" t="n">
        <v>0</v>
      </c>
      <c r="K170" s="0" t="n">
        <v>0</v>
      </c>
      <c r="L170" s="0" t="n">
        <v>0</v>
      </c>
      <c r="M170" s="0" t="n">
        <v>0</v>
      </c>
      <c r="N170" s="0" t="n">
        <v>0</v>
      </c>
      <c r="O170" s="0" t="n">
        <v>0</v>
      </c>
      <c r="P170" s="0" t="n">
        <v>0</v>
      </c>
      <c r="Q170" s="0" t="n">
        <v>0</v>
      </c>
      <c r="R170" s="0" t="s">
        <v>848</v>
      </c>
    </row>
    <row r="171" customFormat="false" ht="12.75" hidden="false" customHeight="false" outlineLevel="0" collapsed="false">
      <c r="A171" s="0" t="s">
        <v>250</v>
      </c>
      <c r="B171" s="412" t="n">
        <v>37653</v>
      </c>
      <c r="C171" s="0" t="n">
        <v>23.19784606</v>
      </c>
      <c r="D171" s="0" t="n">
        <v>0</v>
      </c>
      <c r="E171" s="0" t="n">
        <v>23.19784606</v>
      </c>
      <c r="F171" s="0" t="n">
        <v>0</v>
      </c>
      <c r="G171" s="0" t="n">
        <v>0</v>
      </c>
      <c r="H171" s="0" t="n">
        <v>0</v>
      </c>
      <c r="I171" s="0" t="n">
        <v>0</v>
      </c>
      <c r="J171" s="0" t="n">
        <v>0</v>
      </c>
      <c r="K171" s="0" t="n">
        <v>0</v>
      </c>
      <c r="L171" s="0" t="n">
        <v>0</v>
      </c>
      <c r="M171" s="0" t="n">
        <v>0</v>
      </c>
      <c r="N171" s="0" t="n">
        <v>0</v>
      </c>
      <c r="O171" s="0" t="n">
        <v>0</v>
      </c>
      <c r="P171" s="0" t="n">
        <v>0</v>
      </c>
      <c r="Q171" s="0" t="n">
        <v>0</v>
      </c>
      <c r="R171" s="0" t="s">
        <v>848</v>
      </c>
    </row>
    <row r="172" customFormat="false" ht="12.75" hidden="false" customHeight="false" outlineLevel="0" collapsed="false">
      <c r="A172" s="0" t="s">
        <v>250</v>
      </c>
      <c r="B172" s="412" t="n">
        <v>37681</v>
      </c>
      <c r="C172" s="0" t="n">
        <v>25.54240302</v>
      </c>
      <c r="D172" s="0" t="n">
        <v>0</v>
      </c>
      <c r="E172" s="0" t="n">
        <v>25.54240302</v>
      </c>
      <c r="F172" s="0" t="n">
        <v>0</v>
      </c>
      <c r="G172" s="0" t="n">
        <v>0</v>
      </c>
      <c r="H172" s="0" t="n">
        <v>0</v>
      </c>
      <c r="I172" s="0" t="n">
        <v>0</v>
      </c>
      <c r="J172" s="0" t="n">
        <v>0</v>
      </c>
      <c r="K172" s="0" t="n">
        <v>0</v>
      </c>
      <c r="L172" s="0" t="n">
        <v>0</v>
      </c>
      <c r="M172" s="0" t="n">
        <v>0</v>
      </c>
      <c r="N172" s="0" t="n">
        <v>0</v>
      </c>
      <c r="O172" s="0" t="n">
        <v>0</v>
      </c>
      <c r="P172" s="0" t="n">
        <v>0</v>
      </c>
      <c r="Q172" s="0" t="n">
        <v>0</v>
      </c>
      <c r="R172" s="0" t="s">
        <v>848</v>
      </c>
    </row>
    <row r="173" customFormat="false" ht="12.75" hidden="false" customHeight="false" outlineLevel="0" collapsed="false">
      <c r="A173" s="0" t="s">
        <v>264</v>
      </c>
      <c r="B173" s="412" t="n">
        <v>36831</v>
      </c>
      <c r="C173" s="0" t="n">
        <v>-29.21465842</v>
      </c>
      <c r="D173" s="0" t="n">
        <v>0</v>
      </c>
      <c r="E173" s="0" t="n">
        <v>-29.21465842</v>
      </c>
      <c r="F173" s="0" t="n">
        <v>0</v>
      </c>
      <c r="G173" s="0" t="n">
        <v>0</v>
      </c>
      <c r="H173" s="0" t="n">
        <v>0</v>
      </c>
      <c r="I173" s="0" t="n">
        <v>0</v>
      </c>
      <c r="J173" s="0" t="n">
        <v>0</v>
      </c>
      <c r="K173" s="0" t="n">
        <v>0</v>
      </c>
      <c r="L173" s="0" t="n">
        <v>0</v>
      </c>
      <c r="M173" s="0" t="n">
        <v>0</v>
      </c>
      <c r="N173" s="0" t="n">
        <v>0</v>
      </c>
      <c r="O173" s="0" t="n">
        <v>0</v>
      </c>
      <c r="P173" s="0" t="n">
        <v>0</v>
      </c>
      <c r="Q173" s="0" t="n">
        <v>0</v>
      </c>
      <c r="R173" s="0" t="s">
        <v>848</v>
      </c>
    </row>
    <row r="174" customFormat="false" ht="12.75" hidden="false" customHeight="false" outlineLevel="0" collapsed="false">
      <c r="A174" s="0" t="s">
        <v>264</v>
      </c>
      <c r="B174" s="412" t="n">
        <v>36861</v>
      </c>
      <c r="C174" s="0" t="n">
        <v>-30.0145999</v>
      </c>
      <c r="D174" s="0" t="n">
        <v>0</v>
      </c>
      <c r="E174" s="0" t="n">
        <v>-30.0145999</v>
      </c>
      <c r="F174" s="0" t="n">
        <v>0</v>
      </c>
      <c r="G174" s="0" t="n">
        <v>0</v>
      </c>
      <c r="H174" s="0" t="n">
        <v>0</v>
      </c>
      <c r="I174" s="0" t="n">
        <v>0</v>
      </c>
      <c r="J174" s="0" t="n">
        <v>0</v>
      </c>
      <c r="K174" s="0" t="n">
        <v>0</v>
      </c>
      <c r="L174" s="0" t="n">
        <v>0</v>
      </c>
      <c r="M174" s="0" t="n">
        <v>0</v>
      </c>
      <c r="N174" s="0" t="n">
        <v>0</v>
      </c>
      <c r="O174" s="0" t="n">
        <v>0</v>
      </c>
      <c r="P174" s="0" t="n">
        <v>0</v>
      </c>
      <c r="Q174" s="0" t="n">
        <v>0</v>
      </c>
      <c r="R174" s="0" t="s">
        <v>848</v>
      </c>
    </row>
    <row r="175" customFormat="false" ht="12.75" hidden="false" customHeight="false" outlineLevel="0" collapsed="false">
      <c r="A175" s="0" t="s">
        <v>264</v>
      </c>
      <c r="B175" s="412" t="n">
        <v>36892</v>
      </c>
      <c r="C175" s="0" t="n">
        <v>-29.83438222</v>
      </c>
      <c r="D175" s="0" t="n">
        <v>0</v>
      </c>
      <c r="E175" s="0" t="n">
        <v>-29.83438222</v>
      </c>
      <c r="F175" s="0" t="n">
        <v>0</v>
      </c>
      <c r="G175" s="0" t="n">
        <v>0</v>
      </c>
      <c r="H175" s="0" t="n">
        <v>0</v>
      </c>
      <c r="I175" s="0" t="n">
        <v>0</v>
      </c>
      <c r="J175" s="0" t="n">
        <v>0</v>
      </c>
      <c r="K175" s="0" t="n">
        <v>0</v>
      </c>
      <c r="L175" s="0" t="n">
        <v>0</v>
      </c>
      <c r="M175" s="0" t="n">
        <v>0</v>
      </c>
      <c r="N175" s="0" t="n">
        <v>0</v>
      </c>
      <c r="O175" s="0" t="n">
        <v>0</v>
      </c>
      <c r="P175" s="0" t="n">
        <v>0</v>
      </c>
      <c r="Q175" s="0" t="n">
        <v>0</v>
      </c>
      <c r="R175" s="0" t="s">
        <v>848</v>
      </c>
    </row>
    <row r="176" customFormat="false" ht="12.75" hidden="false" customHeight="false" outlineLevel="0" collapsed="false">
      <c r="A176" s="0" t="s">
        <v>264</v>
      </c>
      <c r="B176" s="412" t="n">
        <v>36923</v>
      </c>
      <c r="C176" s="0" t="n">
        <v>-26.78379322</v>
      </c>
      <c r="D176" s="0" t="n">
        <v>0</v>
      </c>
      <c r="E176" s="0" t="n">
        <v>-26.78379322</v>
      </c>
      <c r="F176" s="0" t="n">
        <v>0</v>
      </c>
      <c r="G176" s="0" t="n">
        <v>0</v>
      </c>
      <c r="H176" s="0" t="n">
        <v>0</v>
      </c>
      <c r="I176" s="0" t="n">
        <v>0</v>
      </c>
      <c r="J176" s="0" t="n">
        <v>0</v>
      </c>
      <c r="K176" s="0" t="n">
        <v>0</v>
      </c>
      <c r="L176" s="0" t="n">
        <v>0</v>
      </c>
      <c r="M176" s="0" t="n">
        <v>0</v>
      </c>
      <c r="N176" s="0" t="n">
        <v>0</v>
      </c>
      <c r="O176" s="0" t="n">
        <v>0</v>
      </c>
      <c r="P176" s="0" t="n">
        <v>0</v>
      </c>
      <c r="Q176" s="0" t="n">
        <v>0</v>
      </c>
      <c r="R176" s="0" t="s">
        <v>848</v>
      </c>
    </row>
    <row r="177" customFormat="false" ht="12.75" hidden="false" customHeight="false" outlineLevel="0" collapsed="false">
      <c r="A177" s="0" t="s">
        <v>264</v>
      </c>
      <c r="B177" s="412" t="n">
        <v>36951</v>
      </c>
      <c r="C177" s="0" t="n">
        <v>-29.48968846</v>
      </c>
      <c r="D177" s="0" t="n">
        <v>0</v>
      </c>
      <c r="E177" s="0" t="n">
        <v>-29.48968846</v>
      </c>
      <c r="F177" s="0" t="n">
        <v>0</v>
      </c>
      <c r="G177" s="0" t="n">
        <v>0</v>
      </c>
      <c r="H177" s="0" t="n">
        <v>0</v>
      </c>
      <c r="I177" s="0" t="n">
        <v>0</v>
      </c>
      <c r="J177" s="0" t="n">
        <v>0</v>
      </c>
      <c r="K177" s="0" t="n">
        <v>0</v>
      </c>
      <c r="L177" s="0" t="n">
        <v>0</v>
      </c>
      <c r="M177" s="0" t="n">
        <v>0</v>
      </c>
      <c r="N177" s="0" t="n">
        <v>0</v>
      </c>
      <c r="O177" s="0" t="n">
        <v>0</v>
      </c>
      <c r="P177" s="0" t="n">
        <v>0</v>
      </c>
      <c r="Q177" s="0" t="n">
        <v>0</v>
      </c>
      <c r="R177" s="0" t="s">
        <v>848</v>
      </c>
    </row>
    <row r="178" customFormat="false" ht="12.75" hidden="false" customHeight="false" outlineLevel="0" collapsed="false">
      <c r="A178" s="0" t="s">
        <v>268</v>
      </c>
      <c r="B178" s="412" t="n">
        <v>36831</v>
      </c>
      <c r="C178" s="0" t="n">
        <v>73.03664606</v>
      </c>
      <c r="D178" s="0" t="n">
        <v>0</v>
      </c>
      <c r="E178" s="0" t="n">
        <v>73.03664606</v>
      </c>
      <c r="F178" s="0" t="n">
        <v>0</v>
      </c>
      <c r="G178" s="0" t="n">
        <v>0</v>
      </c>
      <c r="H178" s="0" t="n">
        <v>0</v>
      </c>
      <c r="I178" s="0" t="n">
        <v>0</v>
      </c>
      <c r="J178" s="0" t="n">
        <v>0</v>
      </c>
      <c r="K178" s="0" t="n">
        <v>0</v>
      </c>
      <c r="L178" s="0" t="n">
        <v>0</v>
      </c>
      <c r="M178" s="0" t="n">
        <v>0</v>
      </c>
      <c r="N178" s="0" t="n">
        <v>0</v>
      </c>
      <c r="O178" s="0" t="n">
        <v>0</v>
      </c>
      <c r="P178" s="0" t="n">
        <v>0</v>
      </c>
      <c r="Q178" s="0" t="n">
        <v>0</v>
      </c>
      <c r="R178" s="0" t="s">
        <v>848</v>
      </c>
    </row>
    <row r="179" customFormat="false" ht="12.75" hidden="false" customHeight="false" outlineLevel="0" collapsed="false">
      <c r="A179" s="0" t="s">
        <v>268</v>
      </c>
      <c r="B179" s="412" t="n">
        <v>36861</v>
      </c>
      <c r="C179" s="0" t="n">
        <v>75.03649975</v>
      </c>
      <c r="D179" s="0" t="n">
        <v>0</v>
      </c>
      <c r="E179" s="0" t="n">
        <v>75.03649975</v>
      </c>
      <c r="F179" s="0" t="n">
        <v>0</v>
      </c>
      <c r="G179" s="0" t="n">
        <v>0</v>
      </c>
      <c r="H179" s="0" t="n">
        <v>0</v>
      </c>
      <c r="I179" s="0" t="n">
        <v>0</v>
      </c>
      <c r="J179" s="0" t="n">
        <v>0</v>
      </c>
      <c r="K179" s="0" t="n">
        <v>0</v>
      </c>
      <c r="L179" s="0" t="n">
        <v>0</v>
      </c>
      <c r="M179" s="0" t="n">
        <v>0</v>
      </c>
      <c r="N179" s="0" t="n">
        <v>0</v>
      </c>
      <c r="O179" s="0" t="n">
        <v>0</v>
      </c>
      <c r="P179" s="0" t="n">
        <v>0</v>
      </c>
      <c r="Q179" s="0" t="n">
        <v>0</v>
      </c>
      <c r="R179" s="0" t="s">
        <v>848</v>
      </c>
    </row>
    <row r="180" customFormat="false" ht="12.75" hidden="false" customHeight="false" outlineLevel="0" collapsed="false">
      <c r="A180" s="0" t="s">
        <v>268</v>
      </c>
      <c r="B180" s="412" t="n">
        <v>36892</v>
      </c>
      <c r="C180" s="0" t="n">
        <v>74.58595553</v>
      </c>
      <c r="D180" s="0" t="n">
        <v>0</v>
      </c>
      <c r="E180" s="0" t="n">
        <v>74.58595553</v>
      </c>
      <c r="F180" s="0" t="n">
        <v>0</v>
      </c>
      <c r="G180" s="0" t="n">
        <v>0</v>
      </c>
      <c r="H180" s="0" t="n">
        <v>0</v>
      </c>
      <c r="I180" s="0" t="n">
        <v>0</v>
      </c>
      <c r="J180" s="0" t="n">
        <v>0</v>
      </c>
      <c r="K180" s="0" t="n">
        <v>0</v>
      </c>
      <c r="L180" s="0" t="n">
        <v>0</v>
      </c>
      <c r="M180" s="0" t="n">
        <v>0</v>
      </c>
      <c r="N180" s="0" t="n">
        <v>0</v>
      </c>
      <c r="O180" s="0" t="n">
        <v>0</v>
      </c>
      <c r="P180" s="0" t="n">
        <v>0</v>
      </c>
      <c r="Q180" s="0" t="n">
        <v>0</v>
      </c>
      <c r="R180" s="0" t="s">
        <v>848</v>
      </c>
    </row>
    <row r="181" customFormat="false" ht="12.75" hidden="false" customHeight="false" outlineLevel="0" collapsed="false">
      <c r="A181" s="0" t="s">
        <v>268</v>
      </c>
      <c r="B181" s="412" t="n">
        <v>36923</v>
      </c>
      <c r="C181" s="0" t="n">
        <v>66.95948306</v>
      </c>
      <c r="D181" s="0" t="n">
        <v>0</v>
      </c>
      <c r="E181" s="0" t="n">
        <v>66.95948306</v>
      </c>
      <c r="F181" s="0" t="n">
        <v>0</v>
      </c>
      <c r="G181" s="0" t="n">
        <v>0</v>
      </c>
      <c r="H181" s="0" t="n">
        <v>0</v>
      </c>
      <c r="I181" s="0" t="n">
        <v>0</v>
      </c>
      <c r="J181" s="0" t="n">
        <v>0</v>
      </c>
      <c r="K181" s="0" t="n">
        <v>0</v>
      </c>
      <c r="L181" s="0" t="n">
        <v>0</v>
      </c>
      <c r="M181" s="0" t="n">
        <v>0</v>
      </c>
      <c r="N181" s="0" t="n">
        <v>0</v>
      </c>
      <c r="O181" s="0" t="n">
        <v>0</v>
      </c>
      <c r="P181" s="0" t="n">
        <v>0</v>
      </c>
      <c r="Q181" s="0" t="n">
        <v>0</v>
      </c>
      <c r="R181" s="0" t="s">
        <v>848</v>
      </c>
    </row>
    <row r="182" customFormat="false" ht="12.75" hidden="false" customHeight="false" outlineLevel="0" collapsed="false">
      <c r="A182" s="0" t="s">
        <v>268</v>
      </c>
      <c r="B182" s="412" t="n">
        <v>36951</v>
      </c>
      <c r="C182" s="0" t="n">
        <v>73.72422113</v>
      </c>
      <c r="D182" s="0" t="n">
        <v>0</v>
      </c>
      <c r="E182" s="0" t="n">
        <v>73.72422113</v>
      </c>
      <c r="F182" s="0" t="n">
        <v>0</v>
      </c>
      <c r="G182" s="0" t="n">
        <v>0</v>
      </c>
      <c r="H182" s="0" t="n">
        <v>0</v>
      </c>
      <c r="I182" s="0" t="n">
        <v>0</v>
      </c>
      <c r="J182" s="0" t="n">
        <v>0</v>
      </c>
      <c r="K182" s="0" t="n">
        <v>0</v>
      </c>
      <c r="L182" s="0" t="n">
        <v>0</v>
      </c>
      <c r="M182" s="0" t="n">
        <v>0</v>
      </c>
      <c r="N182" s="0" t="n">
        <v>0</v>
      </c>
      <c r="O182" s="0" t="n">
        <v>0</v>
      </c>
      <c r="P182" s="0" t="n">
        <v>0</v>
      </c>
      <c r="Q182" s="0" t="n">
        <v>0</v>
      </c>
      <c r="R182" s="0" t="s">
        <v>848</v>
      </c>
    </row>
    <row r="183" customFormat="false" ht="12.75" hidden="false" customHeight="false" outlineLevel="0" collapsed="false">
      <c r="A183" s="0" t="s">
        <v>260</v>
      </c>
      <c r="B183" s="412" t="n">
        <v>36678</v>
      </c>
      <c r="C183" s="0" t="n">
        <v>106.662</v>
      </c>
      <c r="D183" s="0" t="n">
        <v>0</v>
      </c>
      <c r="E183" s="0" t="n">
        <v>106.662</v>
      </c>
      <c r="F183" s="0" t="n">
        <v>0</v>
      </c>
      <c r="G183" s="0" t="n">
        <v>0</v>
      </c>
      <c r="H183" s="0" t="n">
        <v>0</v>
      </c>
      <c r="I183" s="0" t="n">
        <v>0</v>
      </c>
      <c r="J183" s="0" t="n">
        <v>0</v>
      </c>
      <c r="K183" s="0" t="n">
        <v>0</v>
      </c>
      <c r="L183" s="0" t="n">
        <v>0</v>
      </c>
      <c r="M183" s="0" t="n">
        <v>0</v>
      </c>
      <c r="N183" s="0" t="n">
        <v>0</v>
      </c>
      <c r="O183" s="0" t="n">
        <v>0</v>
      </c>
      <c r="P183" s="0" t="n">
        <v>0</v>
      </c>
      <c r="Q183" s="0" t="n">
        <v>0</v>
      </c>
      <c r="R183" s="0" t="s">
        <v>848</v>
      </c>
    </row>
    <row r="184" customFormat="false" ht="12.75" hidden="false" customHeight="false" outlineLevel="0" collapsed="false">
      <c r="A184" s="0" t="s">
        <v>260</v>
      </c>
      <c r="B184" s="412" t="n">
        <v>36708</v>
      </c>
      <c r="C184" s="0" t="n">
        <v>109.85424876</v>
      </c>
      <c r="D184" s="0" t="n">
        <v>0</v>
      </c>
      <c r="E184" s="0" t="n">
        <v>109.85424876</v>
      </c>
      <c r="F184" s="0" t="n">
        <v>0</v>
      </c>
      <c r="G184" s="0" t="n">
        <v>0</v>
      </c>
      <c r="H184" s="0" t="n">
        <v>0</v>
      </c>
      <c r="I184" s="0" t="n">
        <v>0</v>
      </c>
      <c r="J184" s="0" t="n">
        <v>0</v>
      </c>
      <c r="K184" s="0" t="n">
        <v>0</v>
      </c>
      <c r="L184" s="0" t="n">
        <v>0</v>
      </c>
      <c r="M184" s="0" t="n">
        <v>0</v>
      </c>
      <c r="N184" s="0" t="n">
        <v>0</v>
      </c>
      <c r="O184" s="0" t="n">
        <v>0</v>
      </c>
      <c r="P184" s="0" t="n">
        <v>0</v>
      </c>
      <c r="Q184" s="0" t="n">
        <v>0</v>
      </c>
      <c r="R184" s="0" t="s">
        <v>848</v>
      </c>
    </row>
    <row r="185" customFormat="false" ht="12.75" hidden="false" customHeight="false" outlineLevel="0" collapsed="false">
      <c r="A185" s="0" t="s">
        <v>260</v>
      </c>
      <c r="B185" s="412" t="n">
        <v>36739</v>
      </c>
      <c r="C185" s="0" t="n">
        <v>109.22330599</v>
      </c>
      <c r="D185" s="0" t="n">
        <v>0</v>
      </c>
      <c r="E185" s="0" t="n">
        <v>109.22330599</v>
      </c>
      <c r="F185" s="0" t="n">
        <v>0</v>
      </c>
      <c r="G185" s="0" t="n">
        <v>0</v>
      </c>
      <c r="H185" s="0" t="n">
        <v>0</v>
      </c>
      <c r="I185" s="0" t="n">
        <v>0</v>
      </c>
      <c r="J185" s="0" t="n">
        <v>0</v>
      </c>
      <c r="K185" s="0" t="n">
        <v>0</v>
      </c>
      <c r="L185" s="0" t="n">
        <v>0</v>
      </c>
      <c r="M185" s="0" t="n">
        <v>0</v>
      </c>
      <c r="N185" s="0" t="n">
        <v>0</v>
      </c>
      <c r="O185" s="0" t="n">
        <v>0</v>
      </c>
      <c r="P185" s="0" t="n">
        <v>0</v>
      </c>
      <c r="Q185" s="0" t="n">
        <v>0</v>
      </c>
      <c r="R185" s="0" t="s">
        <v>848</v>
      </c>
    </row>
    <row r="186" customFormat="false" ht="12.75" hidden="false" customHeight="false" outlineLevel="0" collapsed="false">
      <c r="A186" s="0" t="s">
        <v>260</v>
      </c>
      <c r="B186" s="412" t="n">
        <v>36770</v>
      </c>
      <c r="C186" s="0" t="n">
        <v>105.08115736</v>
      </c>
      <c r="D186" s="0" t="n">
        <v>0</v>
      </c>
      <c r="E186" s="0" t="n">
        <v>105.08115736</v>
      </c>
      <c r="F186" s="0" t="n">
        <v>0</v>
      </c>
      <c r="G186" s="0" t="n">
        <v>0</v>
      </c>
      <c r="H186" s="0" t="n">
        <v>0</v>
      </c>
      <c r="I186" s="0" t="n">
        <v>0</v>
      </c>
      <c r="J186" s="0" t="n">
        <v>0</v>
      </c>
      <c r="K186" s="0" t="n">
        <v>0</v>
      </c>
      <c r="L186" s="0" t="n">
        <v>0</v>
      </c>
      <c r="M186" s="0" t="n">
        <v>0</v>
      </c>
      <c r="N186" s="0" t="n">
        <v>0</v>
      </c>
      <c r="O186" s="0" t="n">
        <v>0</v>
      </c>
      <c r="P186" s="0" t="n">
        <v>0</v>
      </c>
      <c r="Q186" s="0" t="n">
        <v>0</v>
      </c>
      <c r="R186" s="0" t="s">
        <v>848</v>
      </c>
    </row>
    <row r="187" customFormat="false" ht="12.75" hidden="false" customHeight="false" outlineLevel="0" collapsed="false">
      <c r="A187" s="0" t="s">
        <v>260</v>
      </c>
      <c r="B187" s="412" t="n">
        <v>36800</v>
      </c>
      <c r="C187" s="0" t="n">
        <v>107.96943625</v>
      </c>
      <c r="D187" s="0" t="n">
        <v>0</v>
      </c>
      <c r="E187" s="0" t="n">
        <v>107.96943625</v>
      </c>
      <c r="F187" s="0" t="n">
        <v>0</v>
      </c>
      <c r="G187" s="0" t="n">
        <v>0</v>
      </c>
      <c r="H187" s="0" t="n">
        <v>0</v>
      </c>
      <c r="I187" s="0" t="n">
        <v>0</v>
      </c>
      <c r="J187" s="0" t="n">
        <v>0</v>
      </c>
      <c r="K187" s="0" t="n">
        <v>0</v>
      </c>
      <c r="L187" s="0" t="n">
        <v>0</v>
      </c>
      <c r="M187" s="0" t="n">
        <v>0</v>
      </c>
      <c r="N187" s="0" t="n">
        <v>0</v>
      </c>
      <c r="O187" s="0" t="n">
        <v>0</v>
      </c>
      <c r="P187" s="0" t="n">
        <v>0</v>
      </c>
      <c r="Q187" s="0" t="n">
        <v>0</v>
      </c>
      <c r="R187" s="0" t="s">
        <v>848</v>
      </c>
    </row>
    <row r="188" customFormat="false" ht="12.75" hidden="false" customHeight="false" outlineLevel="0" collapsed="false">
      <c r="A188" s="0" t="s">
        <v>260</v>
      </c>
      <c r="B188" s="412" t="n">
        <v>36831</v>
      </c>
      <c r="C188" s="0" t="n">
        <v>103.86979657</v>
      </c>
      <c r="D188" s="0" t="n">
        <v>0</v>
      </c>
      <c r="E188" s="0" t="n">
        <v>103.86979657</v>
      </c>
      <c r="F188" s="0" t="n">
        <v>0</v>
      </c>
      <c r="G188" s="0" t="n">
        <v>0</v>
      </c>
      <c r="H188" s="0" t="n">
        <v>0</v>
      </c>
      <c r="I188" s="0" t="n">
        <v>0</v>
      </c>
      <c r="J188" s="0" t="n">
        <v>0</v>
      </c>
      <c r="K188" s="0" t="n">
        <v>0</v>
      </c>
      <c r="L188" s="0" t="n">
        <v>0</v>
      </c>
      <c r="M188" s="0" t="n">
        <v>0</v>
      </c>
      <c r="N188" s="0" t="n">
        <v>0</v>
      </c>
      <c r="O188" s="0" t="n">
        <v>0</v>
      </c>
      <c r="P188" s="0" t="n">
        <v>0</v>
      </c>
      <c r="Q188" s="0" t="n">
        <v>0</v>
      </c>
      <c r="R188" s="0" t="s">
        <v>848</v>
      </c>
    </row>
    <row r="189" customFormat="false" ht="12.75" hidden="false" customHeight="false" outlineLevel="0" collapsed="false">
      <c r="A189" s="0" t="s">
        <v>260</v>
      </c>
      <c r="B189" s="412" t="n">
        <v>36861</v>
      </c>
      <c r="C189" s="0" t="n">
        <v>106.71390848</v>
      </c>
      <c r="D189" s="0" t="n">
        <v>0</v>
      </c>
      <c r="E189" s="0" t="n">
        <v>106.71390848</v>
      </c>
      <c r="F189" s="0" t="n">
        <v>0</v>
      </c>
      <c r="G189" s="0" t="n">
        <v>0</v>
      </c>
      <c r="H189" s="0" t="n">
        <v>0</v>
      </c>
      <c r="I189" s="0" t="n">
        <v>0</v>
      </c>
      <c r="J189" s="0" t="n">
        <v>0</v>
      </c>
      <c r="K189" s="0" t="n">
        <v>0</v>
      </c>
      <c r="L189" s="0" t="n">
        <v>0</v>
      </c>
      <c r="M189" s="0" t="n">
        <v>0</v>
      </c>
      <c r="N189" s="0" t="n">
        <v>0</v>
      </c>
      <c r="O189" s="0" t="n">
        <v>0</v>
      </c>
      <c r="P189" s="0" t="n">
        <v>0</v>
      </c>
      <c r="Q189" s="0" t="n">
        <v>0</v>
      </c>
      <c r="R189" s="0" t="s">
        <v>848</v>
      </c>
    </row>
    <row r="190" customFormat="false" ht="12.75" hidden="false" customHeight="false" outlineLevel="0" collapsed="false">
      <c r="A190" s="0" t="s">
        <v>260</v>
      </c>
      <c r="B190" s="412" t="n">
        <v>36892</v>
      </c>
      <c r="C190" s="0" t="n">
        <v>106.07316251</v>
      </c>
      <c r="D190" s="0" t="n">
        <v>0</v>
      </c>
      <c r="E190" s="0" t="n">
        <v>106.07316251</v>
      </c>
      <c r="F190" s="0" t="n">
        <v>0</v>
      </c>
      <c r="G190" s="0" t="n">
        <v>0</v>
      </c>
      <c r="H190" s="0" t="n">
        <v>0</v>
      </c>
      <c r="I190" s="0" t="n">
        <v>0</v>
      </c>
      <c r="J190" s="0" t="n">
        <v>0</v>
      </c>
      <c r="K190" s="0" t="n">
        <v>0</v>
      </c>
      <c r="L190" s="0" t="n">
        <v>0</v>
      </c>
      <c r="M190" s="0" t="n">
        <v>0</v>
      </c>
      <c r="N190" s="0" t="n">
        <v>0</v>
      </c>
      <c r="O190" s="0" t="n">
        <v>0</v>
      </c>
      <c r="P190" s="0" t="n">
        <v>0</v>
      </c>
      <c r="Q190" s="0" t="n">
        <v>0</v>
      </c>
      <c r="R190" s="0" t="s">
        <v>848</v>
      </c>
    </row>
    <row r="191" customFormat="false" ht="12.75" hidden="false" customHeight="false" outlineLevel="0" collapsed="false">
      <c r="A191" s="0" t="s">
        <v>260</v>
      </c>
      <c r="B191" s="412" t="n">
        <v>36923</v>
      </c>
      <c r="C191" s="0" t="n">
        <v>95.22709843</v>
      </c>
      <c r="D191" s="0" t="n">
        <v>0</v>
      </c>
      <c r="E191" s="0" t="n">
        <v>95.22709843</v>
      </c>
      <c r="F191" s="0" t="n">
        <v>0</v>
      </c>
      <c r="G191" s="0" t="n">
        <v>0</v>
      </c>
      <c r="H191" s="0" t="n">
        <v>0</v>
      </c>
      <c r="I191" s="0" t="n">
        <v>0</v>
      </c>
      <c r="J191" s="0" t="n">
        <v>0</v>
      </c>
      <c r="K191" s="0" t="n">
        <v>0</v>
      </c>
      <c r="L191" s="0" t="n">
        <v>0</v>
      </c>
      <c r="M191" s="0" t="n">
        <v>0</v>
      </c>
      <c r="N191" s="0" t="n">
        <v>0</v>
      </c>
      <c r="O191" s="0" t="n">
        <v>0</v>
      </c>
      <c r="P191" s="0" t="n">
        <v>0</v>
      </c>
      <c r="Q191" s="0" t="n">
        <v>0</v>
      </c>
      <c r="R191" s="0" t="s">
        <v>848</v>
      </c>
    </row>
    <row r="192" customFormat="false" ht="12.75" hidden="false" customHeight="false" outlineLevel="0" collapsed="false">
      <c r="A192" s="0" t="s">
        <v>260</v>
      </c>
      <c r="B192" s="412" t="n">
        <v>36951</v>
      </c>
      <c r="C192" s="0" t="n">
        <v>104.84763832</v>
      </c>
      <c r="D192" s="0" t="n">
        <v>0</v>
      </c>
      <c r="E192" s="0" t="n">
        <v>104.84763832</v>
      </c>
      <c r="F192" s="0" t="n">
        <v>0</v>
      </c>
      <c r="G192" s="0" t="n">
        <v>0</v>
      </c>
      <c r="H192" s="0" t="n">
        <v>0</v>
      </c>
      <c r="I192" s="0" t="n">
        <v>0</v>
      </c>
      <c r="J192" s="0" t="n">
        <v>0</v>
      </c>
      <c r="K192" s="0" t="n">
        <v>0</v>
      </c>
      <c r="L192" s="0" t="n">
        <v>0</v>
      </c>
      <c r="M192" s="0" t="n">
        <v>0</v>
      </c>
      <c r="N192" s="0" t="n">
        <v>0</v>
      </c>
      <c r="O192" s="0" t="n">
        <v>0</v>
      </c>
      <c r="P192" s="0" t="n">
        <v>0</v>
      </c>
      <c r="Q192" s="0" t="n">
        <v>0</v>
      </c>
      <c r="R192" s="0" t="s">
        <v>848</v>
      </c>
    </row>
    <row r="193" customFormat="false" ht="12.75" hidden="false" customHeight="false" outlineLevel="0" collapsed="false">
      <c r="A193" s="0" t="s">
        <v>260</v>
      </c>
      <c r="B193" s="412" t="n">
        <v>36982</v>
      </c>
      <c r="C193" s="0" t="n">
        <v>100.84494971</v>
      </c>
      <c r="D193" s="0" t="n">
        <v>0</v>
      </c>
      <c r="E193" s="0" t="n">
        <v>100.84494971</v>
      </c>
      <c r="F193" s="0" t="n">
        <v>0</v>
      </c>
      <c r="G193" s="0" t="n">
        <v>0</v>
      </c>
      <c r="H193" s="0" t="n">
        <v>0</v>
      </c>
      <c r="I193" s="0" t="n">
        <v>0</v>
      </c>
      <c r="J193" s="0" t="n">
        <v>0</v>
      </c>
      <c r="K193" s="0" t="n">
        <v>0</v>
      </c>
      <c r="L193" s="0" t="n">
        <v>0</v>
      </c>
      <c r="M193" s="0" t="n">
        <v>0</v>
      </c>
      <c r="N193" s="0" t="n">
        <v>0</v>
      </c>
      <c r="O193" s="0" t="n">
        <v>0</v>
      </c>
      <c r="P193" s="0" t="n">
        <v>0</v>
      </c>
      <c r="Q193" s="0" t="n">
        <v>0</v>
      </c>
      <c r="R193" s="0" t="s">
        <v>848</v>
      </c>
    </row>
    <row r="194" customFormat="false" ht="12.75" hidden="false" customHeight="false" outlineLevel="0" collapsed="false">
      <c r="A194" s="0" t="s">
        <v>260</v>
      </c>
      <c r="B194" s="412" t="n">
        <v>37012</v>
      </c>
      <c r="C194" s="0" t="n">
        <v>103.59488102</v>
      </c>
      <c r="D194" s="0" t="n">
        <v>0</v>
      </c>
      <c r="E194" s="0" t="n">
        <v>103.59488102</v>
      </c>
      <c r="F194" s="0" t="n">
        <v>0</v>
      </c>
      <c r="G194" s="0" t="n">
        <v>0</v>
      </c>
      <c r="H194" s="0" t="n">
        <v>0</v>
      </c>
      <c r="I194" s="0" t="n">
        <v>0</v>
      </c>
      <c r="J194" s="0" t="n">
        <v>0</v>
      </c>
      <c r="K194" s="0" t="n">
        <v>0</v>
      </c>
      <c r="L194" s="0" t="n">
        <v>0</v>
      </c>
      <c r="M194" s="0" t="n">
        <v>0</v>
      </c>
      <c r="N194" s="0" t="n">
        <v>0</v>
      </c>
      <c r="O194" s="0" t="n">
        <v>0</v>
      </c>
      <c r="P194" s="0" t="n">
        <v>0</v>
      </c>
      <c r="Q194" s="0" t="n">
        <v>0</v>
      </c>
      <c r="R194" s="0" t="s">
        <v>848</v>
      </c>
    </row>
    <row r="195" customFormat="false" ht="12.75" hidden="false" customHeight="false" outlineLevel="0" collapsed="false">
      <c r="A195" s="0" t="s">
        <v>260</v>
      </c>
      <c r="B195" s="412" t="n">
        <v>37043</v>
      </c>
      <c r="C195" s="0" t="n">
        <v>99.64276749</v>
      </c>
      <c r="D195" s="0" t="n">
        <v>0</v>
      </c>
      <c r="E195" s="0" t="n">
        <v>99.64276749</v>
      </c>
      <c r="F195" s="0" t="n">
        <v>0</v>
      </c>
      <c r="G195" s="0" t="n">
        <v>0</v>
      </c>
      <c r="H195" s="0" t="n">
        <v>0</v>
      </c>
      <c r="I195" s="0" t="n">
        <v>0</v>
      </c>
      <c r="J195" s="0" t="n">
        <v>0</v>
      </c>
      <c r="K195" s="0" t="n">
        <v>0</v>
      </c>
      <c r="L195" s="0" t="n">
        <v>0</v>
      </c>
      <c r="M195" s="0" t="n">
        <v>0</v>
      </c>
      <c r="N195" s="0" t="n">
        <v>0</v>
      </c>
      <c r="O195" s="0" t="n">
        <v>0</v>
      </c>
      <c r="P195" s="0" t="n">
        <v>0</v>
      </c>
      <c r="Q195" s="0" t="n">
        <v>0</v>
      </c>
      <c r="R195" s="0" t="s">
        <v>848</v>
      </c>
    </row>
    <row r="196" customFormat="false" ht="12.75" hidden="false" customHeight="false" outlineLevel="0" collapsed="false">
      <c r="A196" s="0" t="s">
        <v>260</v>
      </c>
      <c r="B196" s="412" t="n">
        <v>37073</v>
      </c>
      <c r="C196" s="0" t="n">
        <v>102.35649222</v>
      </c>
      <c r="D196" s="0" t="n">
        <v>0</v>
      </c>
      <c r="E196" s="0" t="n">
        <v>102.35649222</v>
      </c>
      <c r="F196" s="0" t="n">
        <v>0</v>
      </c>
      <c r="G196" s="0" t="n">
        <v>0</v>
      </c>
      <c r="H196" s="0" t="n">
        <v>0</v>
      </c>
      <c r="I196" s="0" t="n">
        <v>0</v>
      </c>
      <c r="J196" s="0" t="n">
        <v>0</v>
      </c>
      <c r="K196" s="0" t="n">
        <v>0</v>
      </c>
      <c r="L196" s="0" t="n">
        <v>0</v>
      </c>
      <c r="M196" s="0" t="n">
        <v>0</v>
      </c>
      <c r="N196" s="0" t="n">
        <v>0</v>
      </c>
      <c r="O196" s="0" t="n">
        <v>0</v>
      </c>
      <c r="P196" s="0" t="n">
        <v>0</v>
      </c>
      <c r="Q196" s="0" t="n">
        <v>0</v>
      </c>
      <c r="R196" s="0" t="s">
        <v>848</v>
      </c>
    </row>
    <row r="197" customFormat="false" ht="12.75" hidden="false" customHeight="false" outlineLevel="0" collapsed="false">
      <c r="A197" s="0" t="s">
        <v>260</v>
      </c>
      <c r="B197" s="412" t="n">
        <v>37104</v>
      </c>
      <c r="C197" s="0" t="n">
        <v>101.73288164</v>
      </c>
      <c r="D197" s="0" t="n">
        <v>0</v>
      </c>
      <c r="E197" s="0" t="n">
        <v>101.73288164</v>
      </c>
      <c r="F197" s="0" t="n">
        <v>0</v>
      </c>
      <c r="G197" s="0" t="n">
        <v>0</v>
      </c>
      <c r="H197" s="0" t="n">
        <v>0</v>
      </c>
      <c r="I197" s="0" t="n">
        <v>0</v>
      </c>
      <c r="J197" s="0" t="n">
        <v>0</v>
      </c>
      <c r="K197" s="0" t="n">
        <v>0</v>
      </c>
      <c r="L197" s="0" t="n">
        <v>0</v>
      </c>
      <c r="M197" s="0" t="n">
        <v>0</v>
      </c>
      <c r="N197" s="0" t="n">
        <v>0</v>
      </c>
      <c r="O197" s="0" t="n">
        <v>0</v>
      </c>
      <c r="P197" s="0" t="n">
        <v>0</v>
      </c>
      <c r="Q197" s="0" t="n">
        <v>0</v>
      </c>
      <c r="R197" s="0" t="s">
        <v>848</v>
      </c>
    </row>
    <row r="198" customFormat="false" ht="12.75" hidden="false" customHeight="false" outlineLevel="0" collapsed="false">
      <c r="A198" s="0" t="s">
        <v>260</v>
      </c>
      <c r="B198" s="412" t="n">
        <v>37135</v>
      </c>
      <c r="C198" s="0" t="n">
        <v>97.84956877</v>
      </c>
      <c r="D198" s="0" t="n">
        <v>0</v>
      </c>
      <c r="E198" s="0" t="n">
        <v>97.84956877</v>
      </c>
      <c r="F198" s="0" t="n">
        <v>0</v>
      </c>
      <c r="G198" s="0" t="n">
        <v>0</v>
      </c>
      <c r="H198" s="0" t="n">
        <v>0</v>
      </c>
      <c r="I198" s="0" t="n">
        <v>0</v>
      </c>
      <c r="J198" s="0" t="n">
        <v>0</v>
      </c>
      <c r="K198" s="0" t="n">
        <v>0</v>
      </c>
      <c r="L198" s="0" t="n">
        <v>0</v>
      </c>
      <c r="M198" s="0" t="n">
        <v>0</v>
      </c>
      <c r="N198" s="0" t="n">
        <v>0</v>
      </c>
      <c r="O198" s="0" t="n">
        <v>0</v>
      </c>
      <c r="P198" s="0" t="n">
        <v>0</v>
      </c>
      <c r="Q198" s="0" t="n">
        <v>0</v>
      </c>
      <c r="R198" s="0" t="s">
        <v>848</v>
      </c>
    </row>
    <row r="199" customFormat="false" ht="12.75" hidden="false" customHeight="false" outlineLevel="0" collapsed="false">
      <c r="A199" s="0" t="s">
        <v>260</v>
      </c>
      <c r="B199" s="412" t="n">
        <v>37165</v>
      </c>
      <c r="C199" s="0" t="n">
        <v>100.51338778</v>
      </c>
      <c r="D199" s="0" t="n">
        <v>0</v>
      </c>
      <c r="E199" s="0" t="n">
        <v>100.51338778</v>
      </c>
      <c r="F199" s="0" t="n">
        <v>0</v>
      </c>
      <c r="G199" s="0" t="n">
        <v>0</v>
      </c>
      <c r="H199" s="0" t="n">
        <v>0</v>
      </c>
      <c r="I199" s="0" t="n">
        <v>0</v>
      </c>
      <c r="J199" s="0" t="n">
        <v>0</v>
      </c>
      <c r="K199" s="0" t="n">
        <v>0</v>
      </c>
      <c r="L199" s="0" t="n">
        <v>0</v>
      </c>
      <c r="M199" s="0" t="n">
        <v>0</v>
      </c>
      <c r="N199" s="0" t="n">
        <v>0</v>
      </c>
      <c r="O199" s="0" t="n">
        <v>0</v>
      </c>
      <c r="P199" s="0" t="n">
        <v>0</v>
      </c>
      <c r="Q199" s="0" t="n">
        <v>0</v>
      </c>
      <c r="R199" s="0" t="s">
        <v>848</v>
      </c>
    </row>
    <row r="200" customFormat="false" ht="12.75" hidden="false" customHeight="false" outlineLevel="0" collapsed="false">
      <c r="A200" s="0" t="s">
        <v>260</v>
      </c>
      <c r="B200" s="412" t="n">
        <v>37196</v>
      </c>
      <c r="C200" s="0" t="n">
        <v>96.6784876</v>
      </c>
      <c r="D200" s="0" t="n">
        <v>0</v>
      </c>
      <c r="E200" s="0" t="n">
        <v>96.6784876</v>
      </c>
      <c r="F200" s="0" t="n">
        <v>0</v>
      </c>
      <c r="G200" s="0" t="n">
        <v>0</v>
      </c>
      <c r="H200" s="0" t="n">
        <v>0</v>
      </c>
      <c r="I200" s="0" t="n">
        <v>0</v>
      </c>
      <c r="J200" s="0" t="n">
        <v>0</v>
      </c>
      <c r="K200" s="0" t="n">
        <v>0</v>
      </c>
      <c r="L200" s="0" t="n">
        <v>0</v>
      </c>
      <c r="M200" s="0" t="n">
        <v>0</v>
      </c>
      <c r="N200" s="0" t="n">
        <v>0</v>
      </c>
      <c r="O200" s="0" t="n">
        <v>0</v>
      </c>
      <c r="P200" s="0" t="n">
        <v>0</v>
      </c>
      <c r="Q200" s="0" t="n">
        <v>0</v>
      </c>
      <c r="R200" s="0" t="s">
        <v>848</v>
      </c>
    </row>
    <row r="201" customFormat="false" ht="12.75" hidden="false" customHeight="false" outlineLevel="0" collapsed="false">
      <c r="A201" s="0" t="s">
        <v>260</v>
      </c>
      <c r="B201" s="412" t="n">
        <v>37226</v>
      </c>
      <c r="C201" s="0" t="n">
        <v>99.31101876</v>
      </c>
      <c r="D201" s="0" t="n">
        <v>0</v>
      </c>
      <c r="E201" s="0" t="n">
        <v>99.31101876</v>
      </c>
      <c r="F201" s="0" t="n">
        <v>0</v>
      </c>
      <c r="G201" s="0" t="n">
        <v>0</v>
      </c>
      <c r="H201" s="0" t="n">
        <v>0</v>
      </c>
      <c r="I201" s="0" t="n">
        <v>0</v>
      </c>
      <c r="J201" s="0" t="n">
        <v>0</v>
      </c>
      <c r="K201" s="0" t="n">
        <v>0</v>
      </c>
      <c r="L201" s="0" t="n">
        <v>0</v>
      </c>
      <c r="M201" s="0" t="n">
        <v>0</v>
      </c>
      <c r="N201" s="0" t="n">
        <v>0</v>
      </c>
      <c r="O201" s="0" t="n">
        <v>0</v>
      </c>
      <c r="P201" s="0" t="n">
        <v>0</v>
      </c>
      <c r="Q201" s="0" t="n">
        <v>0</v>
      </c>
      <c r="R201" s="0" t="s">
        <v>848</v>
      </c>
    </row>
    <row r="202" customFormat="false" ht="12.75" hidden="false" customHeight="false" outlineLevel="0" collapsed="false">
      <c r="A202" s="0" t="s">
        <v>260</v>
      </c>
      <c r="B202" s="412" t="n">
        <v>37257</v>
      </c>
      <c r="C202" s="0" t="n">
        <v>98.70401753</v>
      </c>
      <c r="D202" s="0" t="n">
        <v>0</v>
      </c>
      <c r="E202" s="0" t="n">
        <v>98.70401753</v>
      </c>
      <c r="F202" s="0" t="n">
        <v>0</v>
      </c>
      <c r="G202" s="0" t="n">
        <v>0</v>
      </c>
      <c r="H202" s="0" t="n">
        <v>0</v>
      </c>
      <c r="I202" s="0" t="n">
        <v>0</v>
      </c>
      <c r="J202" s="0" t="n">
        <v>0</v>
      </c>
      <c r="K202" s="0" t="n">
        <v>0</v>
      </c>
      <c r="L202" s="0" t="n">
        <v>0</v>
      </c>
      <c r="M202" s="0" t="n">
        <v>0</v>
      </c>
      <c r="N202" s="0" t="n">
        <v>0</v>
      </c>
      <c r="O202" s="0" t="n">
        <v>0</v>
      </c>
      <c r="P202" s="0" t="n">
        <v>0</v>
      </c>
      <c r="Q202" s="0" t="n">
        <v>0</v>
      </c>
      <c r="R202" s="0" t="s">
        <v>848</v>
      </c>
    </row>
    <row r="203" customFormat="false" ht="12.75" hidden="false" customHeight="false" outlineLevel="0" collapsed="false">
      <c r="A203" s="0" t="s">
        <v>260</v>
      </c>
      <c r="B203" s="412" t="n">
        <v>37288</v>
      </c>
      <c r="C203" s="0" t="n">
        <v>88.60639116</v>
      </c>
      <c r="D203" s="0" t="n">
        <v>0</v>
      </c>
      <c r="E203" s="0" t="n">
        <v>88.60639116</v>
      </c>
      <c r="F203" s="0" t="n">
        <v>0</v>
      </c>
      <c r="G203" s="0" t="n">
        <v>0</v>
      </c>
      <c r="H203" s="0" t="n">
        <v>0</v>
      </c>
      <c r="I203" s="0" t="n">
        <v>0</v>
      </c>
      <c r="J203" s="0" t="n">
        <v>0</v>
      </c>
      <c r="K203" s="0" t="n">
        <v>0</v>
      </c>
      <c r="L203" s="0" t="n">
        <v>0</v>
      </c>
      <c r="M203" s="0" t="n">
        <v>0</v>
      </c>
      <c r="N203" s="0" t="n">
        <v>0</v>
      </c>
      <c r="O203" s="0" t="n">
        <v>0</v>
      </c>
      <c r="P203" s="0" t="n">
        <v>0</v>
      </c>
      <c r="Q203" s="0" t="n">
        <v>0</v>
      </c>
      <c r="R203" s="0" t="s">
        <v>848</v>
      </c>
    </row>
    <row r="204" customFormat="false" ht="12.75" hidden="false" customHeight="false" outlineLevel="0" collapsed="false">
      <c r="A204" s="0" t="s">
        <v>260</v>
      </c>
      <c r="B204" s="412" t="n">
        <v>37316</v>
      </c>
      <c r="C204" s="0" t="n">
        <v>97.55655805</v>
      </c>
      <c r="D204" s="0" t="n">
        <v>0</v>
      </c>
      <c r="E204" s="0" t="n">
        <v>97.55655805</v>
      </c>
      <c r="F204" s="0" t="n">
        <v>0</v>
      </c>
      <c r="G204" s="0" t="n">
        <v>0</v>
      </c>
      <c r="H204" s="0" t="n">
        <v>0</v>
      </c>
      <c r="I204" s="0" t="n">
        <v>0</v>
      </c>
      <c r="J204" s="0" t="n">
        <v>0</v>
      </c>
      <c r="K204" s="0" t="n">
        <v>0</v>
      </c>
      <c r="L204" s="0" t="n">
        <v>0</v>
      </c>
      <c r="M204" s="0" t="n">
        <v>0</v>
      </c>
      <c r="N204" s="0" t="n">
        <v>0</v>
      </c>
      <c r="O204" s="0" t="n">
        <v>0</v>
      </c>
      <c r="P204" s="0" t="n">
        <v>0</v>
      </c>
      <c r="Q204" s="0" t="n">
        <v>0</v>
      </c>
      <c r="R204" s="0" t="s">
        <v>848</v>
      </c>
    </row>
    <row r="205" customFormat="false" ht="12.75" hidden="false" customHeight="false" outlineLevel="0" collapsed="false">
      <c r="A205" s="0" t="s">
        <v>260</v>
      </c>
      <c r="B205" s="412" t="n">
        <v>37347</v>
      </c>
      <c r="C205" s="0" t="n">
        <v>93.83284826</v>
      </c>
      <c r="D205" s="0" t="n">
        <v>0</v>
      </c>
      <c r="E205" s="0" t="n">
        <v>93.83284826</v>
      </c>
      <c r="F205" s="0" t="n">
        <v>0</v>
      </c>
      <c r="G205" s="0" t="n">
        <v>0</v>
      </c>
      <c r="H205" s="0" t="n">
        <v>0</v>
      </c>
      <c r="I205" s="0" t="n">
        <v>0</v>
      </c>
      <c r="J205" s="0" t="n">
        <v>0</v>
      </c>
      <c r="K205" s="0" t="n">
        <v>0</v>
      </c>
      <c r="L205" s="0" t="n">
        <v>0</v>
      </c>
      <c r="M205" s="0" t="n">
        <v>0</v>
      </c>
      <c r="N205" s="0" t="n">
        <v>0</v>
      </c>
      <c r="O205" s="0" t="n">
        <v>0</v>
      </c>
      <c r="P205" s="0" t="n">
        <v>0</v>
      </c>
      <c r="Q205" s="0" t="n">
        <v>0</v>
      </c>
      <c r="R205" s="0" t="s">
        <v>848</v>
      </c>
    </row>
    <row r="206" customFormat="false" ht="12.75" hidden="false" customHeight="false" outlineLevel="0" collapsed="false">
      <c r="A206" s="0" t="s">
        <v>260</v>
      </c>
      <c r="B206" s="412" t="n">
        <v>37377</v>
      </c>
      <c r="C206" s="0" t="n">
        <v>96.39146721</v>
      </c>
      <c r="D206" s="0" t="n">
        <v>0</v>
      </c>
      <c r="E206" s="0" t="n">
        <v>96.39146721</v>
      </c>
      <c r="F206" s="0" t="n">
        <v>0</v>
      </c>
      <c r="G206" s="0" t="n">
        <v>0</v>
      </c>
      <c r="H206" s="0" t="n">
        <v>0</v>
      </c>
      <c r="I206" s="0" t="n">
        <v>0</v>
      </c>
      <c r="J206" s="0" t="n">
        <v>0</v>
      </c>
      <c r="K206" s="0" t="n">
        <v>0</v>
      </c>
      <c r="L206" s="0" t="n">
        <v>0</v>
      </c>
      <c r="M206" s="0" t="n">
        <v>0</v>
      </c>
      <c r="N206" s="0" t="n">
        <v>0</v>
      </c>
      <c r="O206" s="0" t="n">
        <v>0</v>
      </c>
      <c r="P206" s="0" t="n">
        <v>0</v>
      </c>
      <c r="Q206" s="0" t="n">
        <v>0</v>
      </c>
      <c r="R206" s="0" t="s">
        <v>848</v>
      </c>
    </row>
    <row r="207" customFormat="false" ht="12.75" hidden="false" customHeight="false" outlineLevel="0" collapsed="false">
      <c r="A207" s="0" t="s">
        <v>260</v>
      </c>
      <c r="B207" s="412" t="n">
        <v>37408</v>
      </c>
      <c r="C207" s="0" t="n">
        <v>92.71601638</v>
      </c>
      <c r="D207" s="0" t="n">
        <v>0</v>
      </c>
      <c r="E207" s="0" t="n">
        <v>92.71601638</v>
      </c>
      <c r="F207" s="0" t="n">
        <v>0</v>
      </c>
      <c r="G207" s="0" t="n">
        <v>0</v>
      </c>
      <c r="H207" s="0" t="n">
        <v>0</v>
      </c>
      <c r="I207" s="0" t="n">
        <v>0</v>
      </c>
      <c r="J207" s="0" t="n">
        <v>0</v>
      </c>
      <c r="K207" s="0" t="n">
        <v>0</v>
      </c>
      <c r="L207" s="0" t="n">
        <v>0</v>
      </c>
      <c r="M207" s="0" t="n">
        <v>0</v>
      </c>
      <c r="N207" s="0" t="n">
        <v>0</v>
      </c>
      <c r="O207" s="0" t="n">
        <v>0</v>
      </c>
      <c r="P207" s="0" t="n">
        <v>0</v>
      </c>
      <c r="Q207" s="0" t="n">
        <v>0</v>
      </c>
      <c r="R207" s="0" t="s">
        <v>848</v>
      </c>
    </row>
    <row r="208" customFormat="false" ht="12.75" hidden="false" customHeight="false" outlineLevel="0" collapsed="false">
      <c r="A208" s="0" t="s">
        <v>260</v>
      </c>
      <c r="B208" s="412" t="n">
        <v>37438</v>
      </c>
      <c r="C208" s="0" t="n">
        <v>95.2441399</v>
      </c>
      <c r="D208" s="0" t="n">
        <v>0</v>
      </c>
      <c r="E208" s="0" t="n">
        <v>95.2441399</v>
      </c>
      <c r="F208" s="0" t="n">
        <v>0</v>
      </c>
      <c r="G208" s="0" t="n">
        <v>0</v>
      </c>
      <c r="H208" s="0" t="n">
        <v>0</v>
      </c>
      <c r="I208" s="0" t="n">
        <v>0</v>
      </c>
      <c r="J208" s="0" t="n">
        <v>0</v>
      </c>
      <c r="K208" s="0" t="n">
        <v>0</v>
      </c>
      <c r="L208" s="0" t="n">
        <v>0</v>
      </c>
      <c r="M208" s="0" t="n">
        <v>0</v>
      </c>
      <c r="N208" s="0" t="n">
        <v>0</v>
      </c>
      <c r="O208" s="0" t="n">
        <v>0</v>
      </c>
      <c r="P208" s="0" t="n">
        <v>0</v>
      </c>
      <c r="Q208" s="0" t="n">
        <v>0</v>
      </c>
      <c r="R208" s="0" t="s">
        <v>848</v>
      </c>
    </row>
    <row r="209" customFormat="false" ht="12.75" hidden="false" customHeight="false" outlineLevel="0" collapsed="false">
      <c r="A209" s="0" t="s">
        <v>260</v>
      </c>
      <c r="B209" s="412" t="n">
        <v>37469</v>
      </c>
      <c r="C209" s="0" t="n">
        <v>94.66714214</v>
      </c>
      <c r="D209" s="0" t="n">
        <v>0</v>
      </c>
      <c r="E209" s="0" t="n">
        <v>94.66714214</v>
      </c>
      <c r="F209" s="0" t="n">
        <v>0</v>
      </c>
      <c r="G209" s="0" t="n">
        <v>0</v>
      </c>
      <c r="H209" s="0" t="n">
        <v>0</v>
      </c>
      <c r="I209" s="0" t="n">
        <v>0</v>
      </c>
      <c r="J209" s="0" t="n">
        <v>0</v>
      </c>
      <c r="K209" s="0" t="n">
        <v>0</v>
      </c>
      <c r="L209" s="0" t="n">
        <v>0</v>
      </c>
      <c r="M209" s="0" t="n">
        <v>0</v>
      </c>
      <c r="N209" s="0" t="n">
        <v>0</v>
      </c>
      <c r="O209" s="0" t="n">
        <v>0</v>
      </c>
      <c r="P209" s="0" t="n">
        <v>0</v>
      </c>
      <c r="Q209" s="0" t="n">
        <v>0</v>
      </c>
      <c r="R209" s="0" t="s">
        <v>848</v>
      </c>
    </row>
    <row r="210" customFormat="false" ht="12.75" hidden="false" customHeight="false" outlineLevel="0" collapsed="false">
      <c r="A210" s="0" t="s">
        <v>260</v>
      </c>
      <c r="B210" s="412" t="n">
        <v>37500</v>
      </c>
      <c r="C210" s="0" t="n">
        <v>91.05817822</v>
      </c>
      <c r="D210" s="0" t="n">
        <v>0</v>
      </c>
      <c r="E210" s="0" t="n">
        <v>91.05817822</v>
      </c>
      <c r="F210" s="0" t="n">
        <v>0</v>
      </c>
      <c r="G210" s="0" t="n">
        <v>0</v>
      </c>
      <c r="H210" s="0" t="n">
        <v>0</v>
      </c>
      <c r="I210" s="0" t="n">
        <v>0</v>
      </c>
      <c r="J210" s="0" t="n">
        <v>0</v>
      </c>
      <c r="K210" s="0" t="n">
        <v>0</v>
      </c>
      <c r="L210" s="0" t="n">
        <v>0</v>
      </c>
      <c r="M210" s="0" t="n">
        <v>0</v>
      </c>
      <c r="N210" s="0" t="n">
        <v>0</v>
      </c>
      <c r="O210" s="0" t="n">
        <v>0</v>
      </c>
      <c r="P210" s="0" t="n">
        <v>0</v>
      </c>
      <c r="Q210" s="0" t="n">
        <v>0</v>
      </c>
      <c r="R210" s="0" t="s">
        <v>848</v>
      </c>
    </row>
    <row r="211" customFormat="false" ht="12.75" hidden="false" customHeight="false" outlineLevel="0" collapsed="false">
      <c r="A211" s="0" t="s">
        <v>260</v>
      </c>
      <c r="B211" s="412" t="n">
        <v>37530</v>
      </c>
      <c r="C211" s="0" t="n">
        <v>93.54202374</v>
      </c>
      <c r="D211" s="0" t="n">
        <v>0</v>
      </c>
      <c r="E211" s="0" t="n">
        <v>93.54202374</v>
      </c>
      <c r="F211" s="0" t="n">
        <v>0</v>
      </c>
      <c r="G211" s="0" t="n">
        <v>0</v>
      </c>
      <c r="H211" s="0" t="n">
        <v>0</v>
      </c>
      <c r="I211" s="0" t="n">
        <v>0</v>
      </c>
      <c r="J211" s="0" t="n">
        <v>0</v>
      </c>
      <c r="K211" s="0" t="n">
        <v>0</v>
      </c>
      <c r="L211" s="0" t="n">
        <v>0</v>
      </c>
      <c r="M211" s="0" t="n">
        <v>0</v>
      </c>
      <c r="N211" s="0" t="n">
        <v>0</v>
      </c>
      <c r="O211" s="0" t="n">
        <v>0</v>
      </c>
      <c r="P211" s="0" t="n">
        <v>0</v>
      </c>
      <c r="Q211" s="0" t="n">
        <v>0</v>
      </c>
      <c r="R211" s="0" t="s">
        <v>848</v>
      </c>
    </row>
    <row r="212" customFormat="false" ht="12.75" hidden="false" customHeight="false" outlineLevel="0" collapsed="false">
      <c r="A212" s="0" t="s">
        <v>260</v>
      </c>
      <c r="B212" s="412" t="n">
        <v>37561</v>
      </c>
      <c r="C212" s="0" t="n">
        <v>89.97716195</v>
      </c>
      <c r="D212" s="0" t="n">
        <v>0</v>
      </c>
      <c r="E212" s="0" t="n">
        <v>89.97716195</v>
      </c>
      <c r="F212" s="0" t="n">
        <v>0</v>
      </c>
      <c r="G212" s="0" t="n">
        <v>0</v>
      </c>
      <c r="H212" s="0" t="n">
        <v>0</v>
      </c>
      <c r="I212" s="0" t="n">
        <v>0</v>
      </c>
      <c r="J212" s="0" t="n">
        <v>0</v>
      </c>
      <c r="K212" s="0" t="n">
        <v>0</v>
      </c>
      <c r="L212" s="0" t="n">
        <v>0</v>
      </c>
      <c r="M212" s="0" t="n">
        <v>0</v>
      </c>
      <c r="N212" s="0" t="n">
        <v>0</v>
      </c>
      <c r="O212" s="0" t="n">
        <v>0</v>
      </c>
      <c r="P212" s="0" t="n">
        <v>0</v>
      </c>
      <c r="Q212" s="0" t="n">
        <v>0</v>
      </c>
      <c r="R212" s="0" t="s">
        <v>848</v>
      </c>
    </row>
    <row r="213" customFormat="false" ht="12.75" hidden="false" customHeight="false" outlineLevel="0" collapsed="false">
      <c r="A213" s="0" t="s">
        <v>260</v>
      </c>
      <c r="B213" s="412" t="n">
        <v>37591</v>
      </c>
      <c r="C213" s="0" t="n">
        <v>92.43221079</v>
      </c>
      <c r="D213" s="0" t="n">
        <v>0</v>
      </c>
      <c r="E213" s="0" t="n">
        <v>92.43221079</v>
      </c>
      <c r="F213" s="0" t="n">
        <v>0</v>
      </c>
      <c r="G213" s="0" t="n">
        <v>0</v>
      </c>
      <c r="H213" s="0" t="n">
        <v>0</v>
      </c>
      <c r="I213" s="0" t="n">
        <v>0</v>
      </c>
      <c r="J213" s="0" t="n">
        <v>0</v>
      </c>
      <c r="K213" s="0" t="n">
        <v>0</v>
      </c>
      <c r="L213" s="0" t="n">
        <v>0</v>
      </c>
      <c r="M213" s="0" t="n">
        <v>0</v>
      </c>
      <c r="N213" s="0" t="n">
        <v>0</v>
      </c>
      <c r="O213" s="0" t="n">
        <v>0</v>
      </c>
      <c r="P213" s="0" t="n">
        <v>0</v>
      </c>
      <c r="Q213" s="0" t="n">
        <v>0</v>
      </c>
      <c r="R213" s="0" t="s">
        <v>848</v>
      </c>
    </row>
    <row r="214" customFormat="false" ht="12.75" hidden="false" customHeight="false" outlineLevel="0" collapsed="false">
      <c r="A214" s="0" t="s">
        <v>260</v>
      </c>
      <c r="B214" s="412" t="n">
        <v>37622</v>
      </c>
      <c r="C214" s="0" t="n">
        <v>91.87227728</v>
      </c>
      <c r="D214" s="0" t="n">
        <v>0</v>
      </c>
      <c r="E214" s="0" t="n">
        <v>91.87227728</v>
      </c>
      <c r="F214" s="0" t="n">
        <v>0</v>
      </c>
      <c r="G214" s="0" t="n">
        <v>0</v>
      </c>
      <c r="H214" s="0" t="n">
        <v>0</v>
      </c>
      <c r="I214" s="0" t="n">
        <v>0</v>
      </c>
      <c r="J214" s="0" t="n">
        <v>0</v>
      </c>
      <c r="K214" s="0" t="n">
        <v>0</v>
      </c>
      <c r="L214" s="0" t="n">
        <v>0</v>
      </c>
      <c r="M214" s="0" t="n">
        <v>0</v>
      </c>
      <c r="N214" s="0" t="n">
        <v>0</v>
      </c>
      <c r="O214" s="0" t="n">
        <v>0</v>
      </c>
      <c r="P214" s="0" t="n">
        <v>0</v>
      </c>
      <c r="Q214" s="0" t="n">
        <v>0</v>
      </c>
      <c r="R214" s="0" t="s">
        <v>848</v>
      </c>
    </row>
    <row r="215" customFormat="false" ht="12.75" hidden="false" customHeight="false" outlineLevel="0" collapsed="false">
      <c r="A215" s="0" t="s">
        <v>260</v>
      </c>
      <c r="B215" s="412" t="n">
        <v>37653</v>
      </c>
      <c r="C215" s="0" t="n">
        <v>82.47762187</v>
      </c>
      <c r="D215" s="0" t="n">
        <v>0</v>
      </c>
      <c r="E215" s="0" t="n">
        <v>82.47762187</v>
      </c>
      <c r="F215" s="0" t="n">
        <v>0</v>
      </c>
      <c r="G215" s="0" t="n">
        <v>0</v>
      </c>
      <c r="H215" s="0" t="n">
        <v>0</v>
      </c>
      <c r="I215" s="0" t="n">
        <v>0</v>
      </c>
      <c r="J215" s="0" t="n">
        <v>0</v>
      </c>
      <c r="K215" s="0" t="n">
        <v>0</v>
      </c>
      <c r="L215" s="0" t="n">
        <v>0</v>
      </c>
      <c r="M215" s="0" t="n">
        <v>0</v>
      </c>
      <c r="N215" s="0" t="n">
        <v>0</v>
      </c>
      <c r="O215" s="0" t="n">
        <v>0</v>
      </c>
      <c r="P215" s="0" t="n">
        <v>0</v>
      </c>
      <c r="Q215" s="0" t="n">
        <v>0</v>
      </c>
      <c r="R215" s="0" t="s">
        <v>848</v>
      </c>
    </row>
    <row r="216" customFormat="false" ht="12.75" hidden="false" customHeight="false" outlineLevel="0" collapsed="false">
      <c r="A216" s="0" t="s">
        <v>260</v>
      </c>
      <c r="B216" s="412" t="n">
        <v>37681</v>
      </c>
      <c r="C216" s="0" t="n">
        <v>90.81345971</v>
      </c>
      <c r="D216" s="0" t="n">
        <v>0</v>
      </c>
      <c r="E216" s="0" t="n">
        <v>90.81345971</v>
      </c>
      <c r="F216" s="0" t="n">
        <v>0</v>
      </c>
      <c r="G216" s="0" t="n">
        <v>0</v>
      </c>
      <c r="H216" s="0" t="n">
        <v>0</v>
      </c>
      <c r="I216" s="0" t="n">
        <v>0</v>
      </c>
      <c r="J216" s="0" t="n">
        <v>0</v>
      </c>
      <c r="K216" s="0" t="n">
        <v>0</v>
      </c>
      <c r="L216" s="0" t="n">
        <v>0</v>
      </c>
      <c r="M216" s="0" t="n">
        <v>0</v>
      </c>
      <c r="N216" s="0" t="n">
        <v>0</v>
      </c>
      <c r="O216" s="0" t="n">
        <v>0</v>
      </c>
      <c r="P216" s="0" t="n">
        <v>0</v>
      </c>
      <c r="Q216" s="0" t="n">
        <v>0</v>
      </c>
      <c r="R216" s="0" t="s">
        <v>848</v>
      </c>
    </row>
    <row r="217" customFormat="false" ht="12.75" hidden="false" customHeight="false" outlineLevel="0" collapsed="false">
      <c r="A217" s="0" t="s">
        <v>260</v>
      </c>
      <c r="B217" s="412" t="n">
        <v>37712</v>
      </c>
      <c r="C217" s="0" t="n">
        <v>87.35222404</v>
      </c>
      <c r="D217" s="0" t="n">
        <v>0</v>
      </c>
      <c r="E217" s="0" t="n">
        <v>87.35222404</v>
      </c>
      <c r="F217" s="0" t="n">
        <v>0</v>
      </c>
      <c r="G217" s="0" t="n">
        <v>0</v>
      </c>
      <c r="H217" s="0" t="n">
        <v>0</v>
      </c>
      <c r="I217" s="0" t="n">
        <v>0</v>
      </c>
      <c r="J217" s="0" t="n">
        <v>0</v>
      </c>
      <c r="K217" s="0" t="n">
        <v>0</v>
      </c>
      <c r="L217" s="0" t="n">
        <v>0</v>
      </c>
      <c r="M217" s="0" t="n">
        <v>0</v>
      </c>
      <c r="N217" s="0" t="n">
        <v>0</v>
      </c>
      <c r="O217" s="0" t="n">
        <v>0</v>
      </c>
      <c r="P217" s="0" t="n">
        <v>0</v>
      </c>
      <c r="Q217" s="0" t="n">
        <v>0</v>
      </c>
      <c r="R217" s="0" t="s">
        <v>848</v>
      </c>
    </row>
    <row r="218" customFormat="false" ht="12.75" hidden="false" customHeight="false" outlineLevel="0" collapsed="false">
      <c r="A218" s="0" t="s">
        <v>260</v>
      </c>
      <c r="B218" s="412" t="n">
        <v>37742</v>
      </c>
      <c r="C218" s="0" t="n">
        <v>89.73830455</v>
      </c>
      <c r="D218" s="0" t="n">
        <v>0</v>
      </c>
      <c r="E218" s="0" t="n">
        <v>89.73830455</v>
      </c>
      <c r="F218" s="0" t="n">
        <v>0</v>
      </c>
      <c r="G218" s="0" t="n">
        <v>0</v>
      </c>
      <c r="H218" s="0" t="n">
        <v>0</v>
      </c>
      <c r="I218" s="0" t="n">
        <v>0</v>
      </c>
      <c r="J218" s="0" t="n">
        <v>0</v>
      </c>
      <c r="K218" s="0" t="n">
        <v>0</v>
      </c>
      <c r="L218" s="0" t="n">
        <v>0</v>
      </c>
      <c r="M218" s="0" t="n">
        <v>0</v>
      </c>
      <c r="N218" s="0" t="n">
        <v>0</v>
      </c>
      <c r="O218" s="0" t="n">
        <v>0</v>
      </c>
      <c r="P218" s="0" t="n">
        <v>0</v>
      </c>
      <c r="Q218" s="0" t="n">
        <v>0</v>
      </c>
      <c r="R218" s="0" t="s">
        <v>848</v>
      </c>
    </row>
    <row r="219" customFormat="false" ht="12.75" hidden="false" customHeight="false" outlineLevel="0" collapsed="false">
      <c r="A219" s="0" t="s">
        <v>260</v>
      </c>
      <c r="B219" s="412" t="n">
        <v>37773</v>
      </c>
      <c r="C219" s="0" t="n">
        <v>86.32108559</v>
      </c>
      <c r="D219" s="0" t="n">
        <v>0</v>
      </c>
      <c r="E219" s="0" t="n">
        <v>86.32108559</v>
      </c>
      <c r="F219" s="0" t="n">
        <v>0</v>
      </c>
      <c r="G219" s="0" t="n">
        <v>0</v>
      </c>
      <c r="H219" s="0" t="n">
        <v>0</v>
      </c>
      <c r="I219" s="0" t="n">
        <v>0</v>
      </c>
      <c r="J219" s="0" t="n">
        <v>0</v>
      </c>
      <c r="K219" s="0" t="n">
        <v>0</v>
      </c>
      <c r="L219" s="0" t="n">
        <v>0</v>
      </c>
      <c r="M219" s="0" t="n">
        <v>0</v>
      </c>
      <c r="N219" s="0" t="n">
        <v>0</v>
      </c>
      <c r="O219" s="0" t="n">
        <v>0</v>
      </c>
      <c r="P219" s="0" t="n">
        <v>0</v>
      </c>
      <c r="Q219" s="0" t="n">
        <v>0</v>
      </c>
      <c r="R219" s="0" t="s">
        <v>848</v>
      </c>
    </row>
    <row r="220" customFormat="false" ht="12.75" hidden="false" customHeight="false" outlineLevel="0" collapsed="false">
      <c r="A220" s="0" t="s">
        <v>260</v>
      </c>
      <c r="B220" s="412" t="n">
        <v>37803</v>
      </c>
      <c r="C220" s="0" t="n">
        <v>88.6790357</v>
      </c>
      <c r="D220" s="0" t="n">
        <v>0</v>
      </c>
      <c r="E220" s="0" t="n">
        <v>88.6790357</v>
      </c>
      <c r="F220" s="0" t="n">
        <v>0</v>
      </c>
      <c r="G220" s="0" t="n">
        <v>0</v>
      </c>
      <c r="H220" s="0" t="n">
        <v>0</v>
      </c>
      <c r="I220" s="0" t="n">
        <v>0</v>
      </c>
      <c r="J220" s="0" t="n">
        <v>0</v>
      </c>
      <c r="K220" s="0" t="n">
        <v>0</v>
      </c>
      <c r="L220" s="0" t="n">
        <v>0</v>
      </c>
      <c r="M220" s="0" t="n">
        <v>0</v>
      </c>
      <c r="N220" s="0" t="n">
        <v>0</v>
      </c>
      <c r="O220" s="0" t="n">
        <v>0</v>
      </c>
      <c r="P220" s="0" t="n">
        <v>0</v>
      </c>
      <c r="Q220" s="0" t="n">
        <v>0</v>
      </c>
      <c r="R220" s="0" t="s">
        <v>848</v>
      </c>
    </row>
    <row r="221" customFormat="false" ht="12.75" hidden="false" customHeight="false" outlineLevel="0" collapsed="false">
      <c r="A221" s="0" t="s">
        <v>260</v>
      </c>
      <c r="B221" s="412" t="n">
        <v>37834</v>
      </c>
      <c r="C221" s="0" t="n">
        <v>88.14530627</v>
      </c>
      <c r="D221" s="0" t="n">
        <v>0</v>
      </c>
      <c r="E221" s="0" t="n">
        <v>88.14530627</v>
      </c>
      <c r="F221" s="0" t="n">
        <v>0</v>
      </c>
      <c r="G221" s="0" t="n">
        <v>0</v>
      </c>
      <c r="H221" s="0" t="n">
        <v>0</v>
      </c>
      <c r="I221" s="0" t="n">
        <v>0</v>
      </c>
      <c r="J221" s="0" t="n">
        <v>0</v>
      </c>
      <c r="K221" s="0" t="n">
        <v>0</v>
      </c>
      <c r="L221" s="0" t="n">
        <v>0</v>
      </c>
      <c r="M221" s="0" t="n">
        <v>0</v>
      </c>
      <c r="N221" s="0" t="n">
        <v>0</v>
      </c>
      <c r="O221" s="0" t="n">
        <v>0</v>
      </c>
      <c r="P221" s="0" t="n">
        <v>0</v>
      </c>
      <c r="Q221" s="0" t="n">
        <v>0</v>
      </c>
      <c r="R221" s="0" t="s">
        <v>848</v>
      </c>
    </row>
    <row r="222" customFormat="false" ht="12.75" hidden="false" customHeight="false" outlineLevel="0" collapsed="false">
      <c r="A222" s="0" t="s">
        <v>260</v>
      </c>
      <c r="B222" s="412" t="n">
        <v>37865</v>
      </c>
      <c r="C222" s="0" t="n">
        <v>84.78859383</v>
      </c>
      <c r="D222" s="0" t="n">
        <v>0</v>
      </c>
      <c r="E222" s="0" t="n">
        <v>84.78859383</v>
      </c>
      <c r="F222" s="0" t="n">
        <v>0</v>
      </c>
      <c r="G222" s="0" t="n">
        <v>0</v>
      </c>
      <c r="H222" s="0" t="n">
        <v>0</v>
      </c>
      <c r="I222" s="0" t="n">
        <v>0</v>
      </c>
      <c r="J222" s="0" t="n">
        <v>0</v>
      </c>
      <c r="K222" s="0" t="n">
        <v>0</v>
      </c>
      <c r="L222" s="0" t="n">
        <v>0</v>
      </c>
      <c r="M222" s="0" t="n">
        <v>0</v>
      </c>
      <c r="N222" s="0" t="n">
        <v>0</v>
      </c>
      <c r="O222" s="0" t="n">
        <v>0</v>
      </c>
      <c r="P222" s="0" t="n">
        <v>0</v>
      </c>
      <c r="Q222" s="0" t="n">
        <v>0</v>
      </c>
      <c r="R222" s="0" t="s">
        <v>848</v>
      </c>
    </row>
    <row r="223" customFormat="false" ht="12.75" hidden="false" customHeight="false" outlineLevel="0" collapsed="false">
      <c r="A223" s="0" t="s">
        <v>260</v>
      </c>
      <c r="B223" s="412" t="n">
        <v>37895</v>
      </c>
      <c r="C223" s="0" t="n">
        <v>87.10462166</v>
      </c>
      <c r="D223" s="0" t="n">
        <v>0</v>
      </c>
      <c r="E223" s="0" t="n">
        <v>87.10462166</v>
      </c>
      <c r="F223" s="0" t="n">
        <v>0</v>
      </c>
      <c r="G223" s="0" t="n">
        <v>0</v>
      </c>
      <c r="H223" s="0" t="n">
        <v>0</v>
      </c>
      <c r="I223" s="0" t="n">
        <v>0</v>
      </c>
      <c r="J223" s="0" t="n">
        <v>0</v>
      </c>
      <c r="K223" s="0" t="n">
        <v>0</v>
      </c>
      <c r="L223" s="0" t="n">
        <v>0</v>
      </c>
      <c r="M223" s="0" t="n">
        <v>0</v>
      </c>
      <c r="N223" s="0" t="n">
        <v>0</v>
      </c>
      <c r="O223" s="0" t="n">
        <v>0</v>
      </c>
      <c r="P223" s="0" t="n">
        <v>0</v>
      </c>
      <c r="Q223" s="0" t="n">
        <v>0</v>
      </c>
      <c r="R223" s="0" t="s">
        <v>848</v>
      </c>
    </row>
    <row r="224" customFormat="false" ht="12.75" hidden="false" customHeight="false" outlineLevel="0" collapsed="false">
      <c r="A224" s="0" t="s">
        <v>260</v>
      </c>
      <c r="B224" s="412" t="n">
        <v>37926</v>
      </c>
      <c r="C224" s="0" t="n">
        <v>83.78755459</v>
      </c>
      <c r="D224" s="0" t="n">
        <v>0</v>
      </c>
      <c r="E224" s="0" t="n">
        <v>83.78755459</v>
      </c>
      <c r="F224" s="0" t="n">
        <v>0</v>
      </c>
      <c r="G224" s="0" t="n">
        <v>0</v>
      </c>
      <c r="H224" s="0" t="n">
        <v>0</v>
      </c>
      <c r="I224" s="0" t="n">
        <v>0</v>
      </c>
      <c r="J224" s="0" t="n">
        <v>0</v>
      </c>
      <c r="K224" s="0" t="n">
        <v>0</v>
      </c>
      <c r="L224" s="0" t="n">
        <v>0</v>
      </c>
      <c r="M224" s="0" t="n">
        <v>0</v>
      </c>
      <c r="N224" s="0" t="n">
        <v>0</v>
      </c>
      <c r="O224" s="0" t="n">
        <v>0</v>
      </c>
      <c r="P224" s="0" t="n">
        <v>0</v>
      </c>
      <c r="Q224" s="0" t="n">
        <v>0</v>
      </c>
      <c r="R224" s="0" t="s">
        <v>848</v>
      </c>
    </row>
    <row r="225" customFormat="false" ht="12.75" hidden="false" customHeight="false" outlineLevel="0" collapsed="false">
      <c r="A225" s="0" t="s">
        <v>260</v>
      </c>
      <c r="B225" s="412" t="n">
        <v>37956</v>
      </c>
      <c r="C225" s="0" t="n">
        <v>86.07631338</v>
      </c>
      <c r="D225" s="0" t="n">
        <v>0</v>
      </c>
      <c r="E225" s="0" t="n">
        <v>86.07631338</v>
      </c>
      <c r="F225" s="0" t="n">
        <v>0</v>
      </c>
      <c r="G225" s="0" t="n">
        <v>0</v>
      </c>
      <c r="H225" s="0" t="n">
        <v>0</v>
      </c>
      <c r="I225" s="0" t="n">
        <v>0</v>
      </c>
      <c r="J225" s="0" t="n">
        <v>0</v>
      </c>
      <c r="K225" s="0" t="n">
        <v>0</v>
      </c>
      <c r="L225" s="0" t="n">
        <v>0</v>
      </c>
      <c r="M225" s="0" t="n">
        <v>0</v>
      </c>
      <c r="N225" s="0" t="n">
        <v>0</v>
      </c>
      <c r="O225" s="0" t="n">
        <v>0</v>
      </c>
      <c r="P225" s="0" t="n">
        <v>0</v>
      </c>
      <c r="Q225" s="0" t="n">
        <v>0</v>
      </c>
      <c r="R225" s="0" t="s">
        <v>848</v>
      </c>
    </row>
    <row r="226" customFormat="false" ht="12.75" hidden="false" customHeight="false" outlineLevel="0" collapsed="false">
      <c r="A226" s="0" t="s">
        <v>260</v>
      </c>
      <c r="B226" s="412" t="n">
        <v>37987</v>
      </c>
      <c r="C226" s="0" t="n">
        <v>85.5568488</v>
      </c>
      <c r="D226" s="0" t="n">
        <v>0</v>
      </c>
      <c r="E226" s="0" t="n">
        <v>85.5568488</v>
      </c>
      <c r="F226" s="0" t="n">
        <v>0</v>
      </c>
      <c r="G226" s="0" t="n">
        <v>0</v>
      </c>
      <c r="H226" s="0" t="n">
        <v>0</v>
      </c>
      <c r="I226" s="0" t="n">
        <v>0</v>
      </c>
      <c r="J226" s="0" t="n">
        <v>0</v>
      </c>
      <c r="K226" s="0" t="n">
        <v>0</v>
      </c>
      <c r="L226" s="0" t="n">
        <v>0</v>
      </c>
      <c r="M226" s="0" t="n">
        <v>0</v>
      </c>
      <c r="N226" s="0" t="n">
        <v>0</v>
      </c>
      <c r="O226" s="0" t="n">
        <v>0</v>
      </c>
      <c r="P226" s="0" t="n">
        <v>0</v>
      </c>
      <c r="Q226" s="0" t="n">
        <v>0</v>
      </c>
      <c r="R226" s="0" t="s">
        <v>848</v>
      </c>
    </row>
    <row r="227" customFormat="false" ht="12.75" hidden="false" customHeight="false" outlineLevel="0" collapsed="false">
      <c r="A227" s="0" t="s">
        <v>260</v>
      </c>
      <c r="B227" s="412" t="n">
        <v>38018</v>
      </c>
      <c r="C227" s="0" t="n">
        <v>79.55234642</v>
      </c>
      <c r="D227" s="0" t="n">
        <v>0</v>
      </c>
      <c r="E227" s="0" t="n">
        <v>79.55234642</v>
      </c>
      <c r="F227" s="0" t="n">
        <v>0</v>
      </c>
      <c r="G227" s="0" t="n">
        <v>0</v>
      </c>
      <c r="H227" s="0" t="n">
        <v>0</v>
      </c>
      <c r="I227" s="0" t="n">
        <v>0</v>
      </c>
      <c r="J227" s="0" t="n">
        <v>0</v>
      </c>
      <c r="K227" s="0" t="n">
        <v>0</v>
      </c>
      <c r="L227" s="0" t="n">
        <v>0</v>
      </c>
      <c r="M227" s="0" t="n">
        <v>0</v>
      </c>
      <c r="N227" s="0" t="n">
        <v>0</v>
      </c>
      <c r="O227" s="0" t="n">
        <v>0</v>
      </c>
      <c r="P227" s="0" t="n">
        <v>0</v>
      </c>
      <c r="Q227" s="0" t="n">
        <v>0</v>
      </c>
      <c r="R227" s="0" t="s">
        <v>848</v>
      </c>
    </row>
    <row r="228" customFormat="false" ht="12.75" hidden="false" customHeight="false" outlineLevel="0" collapsed="false">
      <c r="A228" s="0" t="s">
        <v>260</v>
      </c>
      <c r="B228" s="412" t="n">
        <v>38047</v>
      </c>
      <c r="C228" s="0" t="n">
        <v>84.55677599</v>
      </c>
      <c r="D228" s="0" t="n">
        <v>0</v>
      </c>
      <c r="E228" s="0" t="n">
        <v>84.55677599</v>
      </c>
      <c r="F228" s="0" t="n">
        <v>0</v>
      </c>
      <c r="G228" s="0" t="n">
        <v>0</v>
      </c>
      <c r="H228" s="0" t="n">
        <v>0</v>
      </c>
      <c r="I228" s="0" t="n">
        <v>0</v>
      </c>
      <c r="J228" s="0" t="n">
        <v>0</v>
      </c>
      <c r="K228" s="0" t="n">
        <v>0</v>
      </c>
      <c r="L228" s="0" t="n">
        <v>0</v>
      </c>
      <c r="M228" s="0" t="n">
        <v>0</v>
      </c>
      <c r="N228" s="0" t="n">
        <v>0</v>
      </c>
      <c r="O228" s="0" t="n">
        <v>0</v>
      </c>
      <c r="P228" s="0" t="n">
        <v>0</v>
      </c>
      <c r="Q228" s="0" t="n">
        <v>0</v>
      </c>
      <c r="R228" s="0" t="s">
        <v>848</v>
      </c>
    </row>
    <row r="229" customFormat="false" ht="12.75" hidden="false" customHeight="false" outlineLevel="0" collapsed="false">
      <c r="A229" s="0" t="s">
        <v>260</v>
      </c>
      <c r="B229" s="412" t="n">
        <v>38078</v>
      </c>
      <c r="C229" s="0" t="n">
        <v>81.32808899</v>
      </c>
      <c r="D229" s="0" t="n">
        <v>0</v>
      </c>
      <c r="E229" s="0" t="n">
        <v>81.32808899</v>
      </c>
      <c r="F229" s="0" t="n">
        <v>0</v>
      </c>
      <c r="G229" s="0" t="n">
        <v>0</v>
      </c>
      <c r="H229" s="0" t="n">
        <v>0</v>
      </c>
      <c r="I229" s="0" t="n">
        <v>0</v>
      </c>
      <c r="J229" s="0" t="n">
        <v>0</v>
      </c>
      <c r="K229" s="0" t="n">
        <v>0</v>
      </c>
      <c r="L229" s="0" t="n">
        <v>0</v>
      </c>
      <c r="M229" s="0" t="n">
        <v>0</v>
      </c>
      <c r="N229" s="0" t="n">
        <v>0</v>
      </c>
      <c r="O229" s="0" t="n">
        <v>0</v>
      </c>
      <c r="P229" s="0" t="n">
        <v>0</v>
      </c>
      <c r="Q229" s="0" t="n">
        <v>0</v>
      </c>
      <c r="R229" s="0" t="s">
        <v>848</v>
      </c>
    </row>
    <row r="230" customFormat="false" ht="12.75" hidden="false" customHeight="false" outlineLevel="0" collapsed="false">
      <c r="A230" s="0" t="s">
        <v>260</v>
      </c>
      <c r="B230" s="412" t="n">
        <v>38108</v>
      </c>
      <c r="C230" s="0" t="n">
        <v>83.53490331</v>
      </c>
      <c r="D230" s="0" t="n">
        <v>0</v>
      </c>
      <c r="E230" s="0" t="n">
        <v>83.53490331</v>
      </c>
      <c r="F230" s="0" t="n">
        <v>0</v>
      </c>
      <c r="G230" s="0" t="n">
        <v>0</v>
      </c>
      <c r="H230" s="0" t="n">
        <v>0</v>
      </c>
      <c r="I230" s="0" t="n">
        <v>0</v>
      </c>
      <c r="J230" s="0" t="n">
        <v>0</v>
      </c>
      <c r="K230" s="0" t="n">
        <v>0</v>
      </c>
      <c r="L230" s="0" t="n">
        <v>0</v>
      </c>
      <c r="M230" s="0" t="n">
        <v>0</v>
      </c>
      <c r="N230" s="0" t="n">
        <v>0</v>
      </c>
      <c r="O230" s="0" t="n">
        <v>0</v>
      </c>
      <c r="P230" s="0" t="n">
        <v>0</v>
      </c>
      <c r="Q230" s="0" t="n">
        <v>0</v>
      </c>
      <c r="R230" s="0" t="s">
        <v>848</v>
      </c>
    </row>
    <row r="231" customFormat="false" ht="12.75" hidden="false" customHeight="false" outlineLevel="0" collapsed="false">
      <c r="A231" s="0" t="s">
        <v>260</v>
      </c>
      <c r="B231" s="412" t="n">
        <v>38139</v>
      </c>
      <c r="C231" s="0" t="n">
        <v>80.33862576</v>
      </c>
      <c r="D231" s="0" t="n">
        <v>0</v>
      </c>
      <c r="E231" s="0" t="n">
        <v>80.33862576</v>
      </c>
      <c r="F231" s="0" t="n">
        <v>0</v>
      </c>
      <c r="G231" s="0" t="n">
        <v>0</v>
      </c>
      <c r="H231" s="0" t="n">
        <v>0</v>
      </c>
      <c r="I231" s="0" t="n">
        <v>0</v>
      </c>
      <c r="J231" s="0" t="n">
        <v>0</v>
      </c>
      <c r="K231" s="0" t="n">
        <v>0</v>
      </c>
      <c r="L231" s="0" t="n">
        <v>0</v>
      </c>
      <c r="M231" s="0" t="n">
        <v>0</v>
      </c>
      <c r="N231" s="0" t="n">
        <v>0</v>
      </c>
      <c r="O231" s="0" t="n">
        <v>0</v>
      </c>
      <c r="P231" s="0" t="n">
        <v>0</v>
      </c>
      <c r="Q231" s="0" t="n">
        <v>0</v>
      </c>
      <c r="R231" s="0" t="s">
        <v>848</v>
      </c>
    </row>
    <row r="232" customFormat="false" ht="12.75" hidden="false" customHeight="false" outlineLevel="0" collapsed="false">
      <c r="A232" s="0" t="s">
        <v>260</v>
      </c>
      <c r="B232" s="412" t="n">
        <v>38169</v>
      </c>
      <c r="C232" s="0" t="n">
        <v>82.51748691</v>
      </c>
      <c r="D232" s="0" t="n">
        <v>0</v>
      </c>
      <c r="E232" s="0" t="n">
        <v>82.51748691</v>
      </c>
      <c r="F232" s="0" t="n">
        <v>0</v>
      </c>
      <c r="G232" s="0" t="n">
        <v>0</v>
      </c>
      <c r="H232" s="0" t="n">
        <v>0</v>
      </c>
      <c r="I232" s="0" t="n">
        <v>0</v>
      </c>
      <c r="J232" s="0" t="n">
        <v>0</v>
      </c>
      <c r="K232" s="0" t="n">
        <v>0</v>
      </c>
      <c r="L232" s="0" t="n">
        <v>0</v>
      </c>
      <c r="M232" s="0" t="n">
        <v>0</v>
      </c>
      <c r="N232" s="0" t="n">
        <v>0</v>
      </c>
      <c r="O232" s="0" t="n">
        <v>0</v>
      </c>
      <c r="P232" s="0" t="n">
        <v>0</v>
      </c>
      <c r="Q232" s="0" t="n">
        <v>0</v>
      </c>
      <c r="R232" s="0" t="s">
        <v>848</v>
      </c>
    </row>
    <row r="233" customFormat="false" ht="12.75" hidden="false" customHeight="false" outlineLevel="0" collapsed="false">
      <c r="A233" s="0" t="s">
        <v>260</v>
      </c>
      <c r="B233" s="412" t="n">
        <v>38200</v>
      </c>
      <c r="C233" s="0" t="n">
        <v>82.00434245</v>
      </c>
      <c r="D233" s="0" t="n">
        <v>0</v>
      </c>
      <c r="E233" s="0" t="n">
        <v>82.00434245</v>
      </c>
      <c r="F233" s="0" t="n">
        <v>0</v>
      </c>
      <c r="G233" s="0" t="n">
        <v>0</v>
      </c>
      <c r="H233" s="0" t="n">
        <v>0</v>
      </c>
      <c r="I233" s="0" t="n">
        <v>0</v>
      </c>
      <c r="J233" s="0" t="n">
        <v>0</v>
      </c>
      <c r="K233" s="0" t="n">
        <v>0</v>
      </c>
      <c r="L233" s="0" t="n">
        <v>0</v>
      </c>
      <c r="M233" s="0" t="n">
        <v>0</v>
      </c>
      <c r="N233" s="0" t="n">
        <v>0</v>
      </c>
      <c r="O233" s="0" t="n">
        <v>0</v>
      </c>
      <c r="P233" s="0" t="n">
        <v>0</v>
      </c>
      <c r="Q233" s="0" t="n">
        <v>0</v>
      </c>
      <c r="R233" s="0" t="s">
        <v>848</v>
      </c>
    </row>
    <row r="234" customFormat="false" ht="12.75" hidden="false" customHeight="false" outlineLevel="0" collapsed="false">
      <c r="A234" s="0" t="s">
        <v>260</v>
      </c>
      <c r="B234" s="412" t="n">
        <v>38231</v>
      </c>
      <c r="C234" s="0" t="n">
        <v>78.86498354</v>
      </c>
      <c r="D234" s="0" t="n">
        <v>0</v>
      </c>
      <c r="E234" s="0" t="n">
        <v>78.86498354</v>
      </c>
      <c r="F234" s="0" t="n">
        <v>0</v>
      </c>
      <c r="G234" s="0" t="n">
        <v>0</v>
      </c>
      <c r="H234" s="0" t="n">
        <v>0</v>
      </c>
      <c r="I234" s="0" t="n">
        <v>0</v>
      </c>
      <c r="J234" s="0" t="n">
        <v>0</v>
      </c>
      <c r="K234" s="0" t="n">
        <v>0</v>
      </c>
      <c r="L234" s="0" t="n">
        <v>0</v>
      </c>
      <c r="M234" s="0" t="n">
        <v>0</v>
      </c>
      <c r="N234" s="0" t="n">
        <v>0</v>
      </c>
      <c r="O234" s="0" t="n">
        <v>0</v>
      </c>
      <c r="P234" s="0" t="n">
        <v>0</v>
      </c>
      <c r="Q234" s="0" t="n">
        <v>0</v>
      </c>
      <c r="R234" s="0" t="s">
        <v>848</v>
      </c>
    </row>
    <row r="235" customFormat="false" ht="12.75" hidden="false" customHeight="false" outlineLevel="0" collapsed="false">
      <c r="A235" s="0" t="s">
        <v>260</v>
      </c>
      <c r="B235" s="412" t="n">
        <v>38261</v>
      </c>
      <c r="C235" s="0" t="n">
        <v>81.00224321</v>
      </c>
      <c r="D235" s="0" t="n">
        <v>0</v>
      </c>
      <c r="E235" s="0" t="n">
        <v>81.00224321</v>
      </c>
      <c r="F235" s="0" t="n">
        <v>0</v>
      </c>
      <c r="G235" s="0" t="n">
        <v>0</v>
      </c>
      <c r="H235" s="0" t="n">
        <v>0</v>
      </c>
      <c r="I235" s="0" t="n">
        <v>0</v>
      </c>
      <c r="J235" s="0" t="n">
        <v>0</v>
      </c>
      <c r="K235" s="0" t="n">
        <v>0</v>
      </c>
      <c r="L235" s="0" t="n">
        <v>0</v>
      </c>
      <c r="M235" s="0" t="n">
        <v>0</v>
      </c>
      <c r="N235" s="0" t="n">
        <v>0</v>
      </c>
      <c r="O235" s="0" t="n">
        <v>0</v>
      </c>
      <c r="P235" s="0" t="n">
        <v>0</v>
      </c>
      <c r="Q235" s="0" t="n">
        <v>0</v>
      </c>
      <c r="R235" s="0" t="s">
        <v>848</v>
      </c>
    </row>
    <row r="236" customFormat="false" ht="12.75" hidden="false" customHeight="false" outlineLevel="0" collapsed="false">
      <c r="A236" s="0" t="s">
        <v>260</v>
      </c>
      <c r="B236" s="412" t="n">
        <v>38292</v>
      </c>
      <c r="C236" s="0" t="n">
        <v>77.90017032</v>
      </c>
      <c r="D236" s="0" t="n">
        <v>0</v>
      </c>
      <c r="E236" s="0" t="n">
        <v>77.90017032</v>
      </c>
      <c r="F236" s="0" t="n">
        <v>0</v>
      </c>
      <c r="G236" s="0" t="n">
        <v>0</v>
      </c>
      <c r="H236" s="0" t="n">
        <v>0</v>
      </c>
      <c r="I236" s="0" t="n">
        <v>0</v>
      </c>
      <c r="J236" s="0" t="n">
        <v>0</v>
      </c>
      <c r="K236" s="0" t="n">
        <v>0</v>
      </c>
      <c r="L236" s="0" t="n">
        <v>0</v>
      </c>
      <c r="M236" s="0" t="n">
        <v>0</v>
      </c>
      <c r="N236" s="0" t="n">
        <v>0</v>
      </c>
      <c r="O236" s="0" t="n">
        <v>0</v>
      </c>
      <c r="P236" s="0" t="n">
        <v>0</v>
      </c>
      <c r="Q236" s="0" t="n">
        <v>0</v>
      </c>
      <c r="R236" s="0" t="s">
        <v>848</v>
      </c>
    </row>
    <row r="237" customFormat="false" ht="12.75" hidden="false" customHeight="false" outlineLevel="0" collapsed="false">
      <c r="A237" s="0" t="s">
        <v>260</v>
      </c>
      <c r="B237" s="412" t="n">
        <v>38322</v>
      </c>
      <c r="C237" s="0" t="n">
        <v>80.01021268</v>
      </c>
      <c r="D237" s="0" t="n">
        <v>0</v>
      </c>
      <c r="E237" s="0" t="n">
        <v>80.01021268</v>
      </c>
      <c r="F237" s="0" t="n">
        <v>0</v>
      </c>
      <c r="G237" s="0" t="n">
        <v>0</v>
      </c>
      <c r="H237" s="0" t="n">
        <v>0</v>
      </c>
      <c r="I237" s="0" t="n">
        <v>0</v>
      </c>
      <c r="J237" s="0" t="n">
        <v>0</v>
      </c>
      <c r="K237" s="0" t="n">
        <v>0</v>
      </c>
      <c r="L237" s="0" t="n">
        <v>0</v>
      </c>
      <c r="M237" s="0" t="n">
        <v>0</v>
      </c>
      <c r="N237" s="0" t="n">
        <v>0</v>
      </c>
      <c r="O237" s="0" t="n">
        <v>0</v>
      </c>
      <c r="P237" s="0" t="n">
        <v>0</v>
      </c>
      <c r="Q237" s="0" t="n">
        <v>0</v>
      </c>
      <c r="R237" s="0" t="s">
        <v>848</v>
      </c>
    </row>
    <row r="238" customFormat="false" ht="12.75" hidden="false" customHeight="false" outlineLevel="0" collapsed="false">
      <c r="A238" s="0" t="s">
        <v>260</v>
      </c>
      <c r="B238" s="412" t="n">
        <v>38353</v>
      </c>
      <c r="C238" s="0" t="n">
        <v>79.50990237</v>
      </c>
      <c r="D238" s="0" t="n">
        <v>0</v>
      </c>
      <c r="E238" s="0" t="n">
        <v>79.50990237</v>
      </c>
      <c r="F238" s="0" t="n">
        <v>0</v>
      </c>
      <c r="G238" s="0" t="n">
        <v>0</v>
      </c>
      <c r="H238" s="0" t="n">
        <v>0</v>
      </c>
      <c r="I238" s="0" t="n">
        <v>0</v>
      </c>
      <c r="J238" s="0" t="n">
        <v>0</v>
      </c>
      <c r="K238" s="0" t="n">
        <v>0</v>
      </c>
      <c r="L238" s="0" t="n">
        <v>0</v>
      </c>
      <c r="M238" s="0" t="n">
        <v>0</v>
      </c>
      <c r="N238" s="0" t="n">
        <v>0</v>
      </c>
      <c r="O238" s="0" t="n">
        <v>0</v>
      </c>
      <c r="P238" s="0" t="n">
        <v>0</v>
      </c>
      <c r="Q238" s="0" t="n">
        <v>0</v>
      </c>
      <c r="R238" s="0" t="s">
        <v>848</v>
      </c>
    </row>
    <row r="239" customFormat="false" ht="12.75" hidden="false" customHeight="false" outlineLevel="0" collapsed="false">
      <c r="A239" s="0" t="s">
        <v>260</v>
      </c>
      <c r="B239" s="412" t="n">
        <v>38384</v>
      </c>
      <c r="C239" s="0" t="n">
        <v>71.36582678</v>
      </c>
      <c r="D239" s="0" t="n">
        <v>0</v>
      </c>
      <c r="E239" s="0" t="n">
        <v>71.36582678</v>
      </c>
      <c r="F239" s="0" t="n">
        <v>0</v>
      </c>
      <c r="G239" s="0" t="n">
        <v>0</v>
      </c>
      <c r="H239" s="0" t="n">
        <v>0</v>
      </c>
      <c r="I239" s="0" t="n">
        <v>0</v>
      </c>
      <c r="J239" s="0" t="n">
        <v>0</v>
      </c>
      <c r="K239" s="0" t="n">
        <v>0</v>
      </c>
      <c r="L239" s="0" t="n">
        <v>0</v>
      </c>
      <c r="M239" s="0" t="n">
        <v>0</v>
      </c>
      <c r="N239" s="0" t="n">
        <v>0</v>
      </c>
      <c r="O239" s="0" t="n">
        <v>0</v>
      </c>
      <c r="P239" s="0" t="n">
        <v>0</v>
      </c>
      <c r="Q239" s="0" t="n">
        <v>0</v>
      </c>
      <c r="R239" s="0" t="s">
        <v>848</v>
      </c>
    </row>
    <row r="240" customFormat="false" ht="12.75" hidden="false" customHeight="false" outlineLevel="0" collapsed="false">
      <c r="A240" s="0" t="s">
        <v>260</v>
      </c>
      <c r="B240" s="412" t="n">
        <v>38412</v>
      </c>
      <c r="C240" s="0" t="n">
        <v>78.56480069</v>
      </c>
      <c r="D240" s="0" t="n">
        <v>0</v>
      </c>
      <c r="E240" s="0" t="n">
        <v>78.56480069</v>
      </c>
      <c r="F240" s="0" t="n">
        <v>0</v>
      </c>
      <c r="G240" s="0" t="n">
        <v>0</v>
      </c>
      <c r="H240" s="0" t="n">
        <v>0</v>
      </c>
      <c r="I240" s="0" t="n">
        <v>0</v>
      </c>
      <c r="J240" s="0" t="n">
        <v>0</v>
      </c>
      <c r="K240" s="0" t="n">
        <v>0</v>
      </c>
      <c r="L240" s="0" t="n">
        <v>0</v>
      </c>
      <c r="M240" s="0" t="n">
        <v>0</v>
      </c>
      <c r="N240" s="0" t="n">
        <v>0</v>
      </c>
      <c r="O240" s="0" t="n">
        <v>0</v>
      </c>
      <c r="P240" s="0" t="n">
        <v>0</v>
      </c>
      <c r="Q240" s="0" t="n">
        <v>0</v>
      </c>
      <c r="R240" s="0" t="s">
        <v>848</v>
      </c>
    </row>
    <row r="241" customFormat="false" ht="12.75" hidden="false" customHeight="false" outlineLevel="0" collapsed="false">
      <c r="A241" s="0" t="s">
        <v>260</v>
      </c>
      <c r="B241" s="412" t="n">
        <v>38443</v>
      </c>
      <c r="C241" s="0" t="n">
        <v>75.55348652</v>
      </c>
      <c r="D241" s="0" t="n">
        <v>0</v>
      </c>
      <c r="E241" s="0" t="n">
        <v>75.55348652</v>
      </c>
      <c r="F241" s="0" t="n">
        <v>0</v>
      </c>
      <c r="G241" s="0" t="n">
        <v>0</v>
      </c>
      <c r="H241" s="0" t="n">
        <v>0</v>
      </c>
      <c r="I241" s="0" t="n">
        <v>0</v>
      </c>
      <c r="J241" s="0" t="n">
        <v>0</v>
      </c>
      <c r="K241" s="0" t="n">
        <v>0</v>
      </c>
      <c r="L241" s="0" t="n">
        <v>0</v>
      </c>
      <c r="M241" s="0" t="n">
        <v>0</v>
      </c>
      <c r="N241" s="0" t="n">
        <v>0</v>
      </c>
      <c r="O241" s="0" t="n">
        <v>0</v>
      </c>
      <c r="P241" s="0" t="n">
        <v>0</v>
      </c>
      <c r="Q241" s="0" t="n">
        <v>0</v>
      </c>
      <c r="R241" s="0" t="s">
        <v>848</v>
      </c>
    </row>
    <row r="242" customFormat="false" ht="12.75" hidden="false" customHeight="false" outlineLevel="0" collapsed="false">
      <c r="A242" s="0" t="s">
        <v>260</v>
      </c>
      <c r="B242" s="412" t="n">
        <v>38473</v>
      </c>
      <c r="C242" s="0" t="n">
        <v>77.59739534</v>
      </c>
      <c r="D242" s="0" t="n">
        <v>0</v>
      </c>
      <c r="E242" s="0" t="n">
        <v>77.59739534</v>
      </c>
      <c r="F242" s="0" t="n">
        <v>0</v>
      </c>
      <c r="G242" s="0" t="n">
        <v>0</v>
      </c>
      <c r="H242" s="0" t="n">
        <v>0</v>
      </c>
      <c r="I242" s="0" t="n">
        <v>0</v>
      </c>
      <c r="J242" s="0" t="n">
        <v>0</v>
      </c>
      <c r="K242" s="0" t="n">
        <v>0</v>
      </c>
      <c r="L242" s="0" t="n">
        <v>0</v>
      </c>
      <c r="M242" s="0" t="n">
        <v>0</v>
      </c>
      <c r="N242" s="0" t="n">
        <v>0</v>
      </c>
      <c r="O242" s="0" t="n">
        <v>0</v>
      </c>
      <c r="P242" s="0" t="n">
        <v>0</v>
      </c>
      <c r="Q242" s="0" t="n">
        <v>0</v>
      </c>
      <c r="R242" s="0" t="s">
        <v>848</v>
      </c>
    </row>
    <row r="243" customFormat="false" ht="12.75" hidden="false" customHeight="false" outlineLevel="0" collapsed="false">
      <c r="A243" s="0" t="s">
        <v>260</v>
      </c>
      <c r="B243" s="412" t="n">
        <v>38504</v>
      </c>
      <c r="C243" s="0" t="n">
        <v>74.62212926</v>
      </c>
      <c r="D243" s="0" t="n">
        <v>0</v>
      </c>
      <c r="E243" s="0" t="n">
        <v>74.62212926</v>
      </c>
      <c r="F243" s="0" t="n">
        <v>0</v>
      </c>
      <c r="G243" s="0" t="n">
        <v>0</v>
      </c>
      <c r="H243" s="0" t="n">
        <v>0</v>
      </c>
      <c r="I243" s="0" t="n">
        <v>0</v>
      </c>
      <c r="J243" s="0" t="n">
        <v>0</v>
      </c>
      <c r="K243" s="0" t="n">
        <v>0</v>
      </c>
      <c r="L243" s="0" t="n">
        <v>0</v>
      </c>
      <c r="M243" s="0" t="n">
        <v>0</v>
      </c>
      <c r="N243" s="0" t="n">
        <v>0</v>
      </c>
      <c r="O243" s="0" t="n">
        <v>0</v>
      </c>
      <c r="P243" s="0" t="n">
        <v>0</v>
      </c>
      <c r="Q243" s="0" t="n">
        <v>0</v>
      </c>
      <c r="R243" s="0" t="s">
        <v>848</v>
      </c>
    </row>
    <row r="244" customFormat="false" ht="12.75" hidden="false" customHeight="false" outlineLevel="0" collapsed="false">
      <c r="A244" s="0" t="s">
        <v>260</v>
      </c>
      <c r="B244" s="412" t="n">
        <v>38534</v>
      </c>
      <c r="C244" s="0" t="n">
        <v>76.64617411</v>
      </c>
      <c r="D244" s="0" t="n">
        <v>0</v>
      </c>
      <c r="E244" s="0" t="n">
        <v>76.64617411</v>
      </c>
      <c r="F244" s="0" t="n">
        <v>0</v>
      </c>
      <c r="G244" s="0" t="n">
        <v>0</v>
      </c>
      <c r="H244" s="0" t="n">
        <v>0</v>
      </c>
      <c r="I244" s="0" t="n">
        <v>0</v>
      </c>
      <c r="J244" s="0" t="n">
        <v>0</v>
      </c>
      <c r="K244" s="0" t="n">
        <v>0</v>
      </c>
      <c r="L244" s="0" t="n">
        <v>0</v>
      </c>
      <c r="M244" s="0" t="n">
        <v>0</v>
      </c>
      <c r="N244" s="0" t="n">
        <v>0</v>
      </c>
      <c r="O244" s="0" t="n">
        <v>0</v>
      </c>
      <c r="P244" s="0" t="n">
        <v>0</v>
      </c>
      <c r="Q244" s="0" t="n">
        <v>0</v>
      </c>
      <c r="R244" s="0" t="s">
        <v>848</v>
      </c>
    </row>
    <row r="245" customFormat="false" ht="12.75" hidden="false" customHeight="false" outlineLevel="0" collapsed="false">
      <c r="A245" s="0" t="s">
        <v>260</v>
      </c>
      <c r="B245" s="412" t="n">
        <v>38565</v>
      </c>
      <c r="C245" s="0" t="n">
        <v>76.17579198</v>
      </c>
      <c r="D245" s="0" t="n">
        <v>0</v>
      </c>
      <c r="E245" s="0" t="n">
        <v>76.17579198</v>
      </c>
      <c r="F245" s="0" t="n">
        <v>0</v>
      </c>
      <c r="G245" s="0" t="n">
        <v>0</v>
      </c>
      <c r="H245" s="0" t="n">
        <v>0</v>
      </c>
      <c r="I245" s="0" t="n">
        <v>0</v>
      </c>
      <c r="J245" s="0" t="n">
        <v>0</v>
      </c>
      <c r="K245" s="0" t="n">
        <v>0</v>
      </c>
      <c r="L245" s="0" t="n">
        <v>0</v>
      </c>
      <c r="M245" s="0" t="n">
        <v>0</v>
      </c>
      <c r="N245" s="0" t="n">
        <v>0</v>
      </c>
      <c r="O245" s="0" t="n">
        <v>0</v>
      </c>
      <c r="P245" s="0" t="n">
        <v>0</v>
      </c>
      <c r="Q245" s="0" t="n">
        <v>0</v>
      </c>
      <c r="R245" s="0" t="s">
        <v>848</v>
      </c>
    </row>
    <row r="246" customFormat="false" ht="12.75" hidden="false" customHeight="false" outlineLevel="0" collapsed="false">
      <c r="A246" s="0" t="s">
        <v>260</v>
      </c>
      <c r="B246" s="412" t="n">
        <v>38596</v>
      </c>
      <c r="C246" s="0" t="n">
        <v>73.26597434</v>
      </c>
      <c r="D246" s="0" t="n">
        <v>0</v>
      </c>
      <c r="E246" s="0" t="n">
        <v>73.26597434</v>
      </c>
      <c r="F246" s="0" t="n">
        <v>0</v>
      </c>
      <c r="G246" s="0" t="n">
        <v>0</v>
      </c>
      <c r="H246" s="0" t="n">
        <v>0</v>
      </c>
      <c r="I246" s="0" t="n">
        <v>0</v>
      </c>
      <c r="J246" s="0" t="n">
        <v>0</v>
      </c>
      <c r="K246" s="0" t="n">
        <v>0</v>
      </c>
      <c r="L246" s="0" t="n">
        <v>0</v>
      </c>
      <c r="M246" s="0" t="n">
        <v>0</v>
      </c>
      <c r="N246" s="0" t="n">
        <v>0</v>
      </c>
      <c r="O246" s="0" t="n">
        <v>0</v>
      </c>
      <c r="P246" s="0" t="n">
        <v>0</v>
      </c>
      <c r="Q246" s="0" t="n">
        <v>0</v>
      </c>
      <c r="R246" s="0" t="s">
        <v>848</v>
      </c>
    </row>
    <row r="247" customFormat="false" ht="12.75" hidden="false" customHeight="false" outlineLevel="0" collapsed="false">
      <c r="A247" s="0" t="s">
        <v>260</v>
      </c>
      <c r="B247" s="412" t="n">
        <v>38626</v>
      </c>
      <c r="C247" s="0" t="n">
        <v>75.25825628</v>
      </c>
      <c r="D247" s="0" t="n">
        <v>0</v>
      </c>
      <c r="E247" s="0" t="n">
        <v>75.25825628</v>
      </c>
      <c r="F247" s="0" t="n">
        <v>0</v>
      </c>
      <c r="G247" s="0" t="n">
        <v>0</v>
      </c>
      <c r="H247" s="0" t="n">
        <v>0</v>
      </c>
      <c r="I247" s="0" t="n">
        <v>0</v>
      </c>
      <c r="J247" s="0" t="n">
        <v>0</v>
      </c>
      <c r="K247" s="0" t="n">
        <v>0</v>
      </c>
      <c r="L247" s="0" t="n">
        <v>0</v>
      </c>
      <c r="M247" s="0" t="n">
        <v>0</v>
      </c>
      <c r="N247" s="0" t="n">
        <v>0</v>
      </c>
      <c r="O247" s="0" t="n">
        <v>0</v>
      </c>
      <c r="P247" s="0" t="n">
        <v>0</v>
      </c>
      <c r="Q247" s="0" t="n">
        <v>0</v>
      </c>
      <c r="R247" s="0" t="s">
        <v>848</v>
      </c>
    </row>
    <row r="248" customFormat="false" ht="12.75" hidden="false" customHeight="false" outlineLevel="0" collapsed="false">
      <c r="A248" s="0" t="s">
        <v>260</v>
      </c>
      <c r="B248" s="412" t="n">
        <v>38657</v>
      </c>
      <c r="C248" s="0" t="n">
        <v>72.38325572</v>
      </c>
      <c r="D248" s="0" t="n">
        <v>0</v>
      </c>
      <c r="E248" s="0" t="n">
        <v>72.38325572</v>
      </c>
      <c r="F248" s="0" t="n">
        <v>0</v>
      </c>
      <c r="G248" s="0" t="n">
        <v>0</v>
      </c>
      <c r="H248" s="0" t="n">
        <v>0</v>
      </c>
      <c r="I248" s="0" t="n">
        <v>0</v>
      </c>
      <c r="J248" s="0" t="n">
        <v>0</v>
      </c>
      <c r="K248" s="0" t="n">
        <v>0</v>
      </c>
      <c r="L248" s="0" t="n">
        <v>0</v>
      </c>
      <c r="M248" s="0" t="n">
        <v>0</v>
      </c>
      <c r="N248" s="0" t="n">
        <v>0</v>
      </c>
      <c r="O248" s="0" t="n">
        <v>0</v>
      </c>
      <c r="P248" s="0" t="n">
        <v>0</v>
      </c>
      <c r="Q248" s="0" t="n">
        <v>0</v>
      </c>
      <c r="R248" s="0" t="s">
        <v>848</v>
      </c>
    </row>
    <row r="249" customFormat="false" ht="12.75" hidden="false" customHeight="false" outlineLevel="0" collapsed="false">
      <c r="A249" s="0" t="s">
        <v>260</v>
      </c>
      <c r="B249" s="412" t="n">
        <v>38687</v>
      </c>
      <c r="C249" s="0" t="n">
        <v>74.35130413</v>
      </c>
      <c r="D249" s="0" t="n">
        <v>0</v>
      </c>
      <c r="E249" s="0" t="n">
        <v>74.35130413</v>
      </c>
      <c r="F249" s="0" t="n">
        <v>0</v>
      </c>
      <c r="G249" s="0" t="n">
        <v>0</v>
      </c>
      <c r="H249" s="0" t="n">
        <v>0</v>
      </c>
      <c r="I249" s="0" t="n">
        <v>0</v>
      </c>
      <c r="J249" s="0" t="n">
        <v>0</v>
      </c>
      <c r="K249" s="0" t="n">
        <v>0</v>
      </c>
      <c r="L249" s="0" t="n">
        <v>0</v>
      </c>
      <c r="M249" s="0" t="n">
        <v>0</v>
      </c>
      <c r="N249" s="0" t="n">
        <v>0</v>
      </c>
      <c r="O249" s="0" t="n">
        <v>0</v>
      </c>
      <c r="P249" s="0" t="n">
        <v>0</v>
      </c>
      <c r="Q249" s="0" t="n">
        <v>0</v>
      </c>
      <c r="R249" s="0" t="s">
        <v>848</v>
      </c>
    </row>
    <row r="250" customFormat="false" ht="12.75" hidden="false" customHeight="false" outlineLevel="0" collapsed="false">
      <c r="A250" s="0" t="s">
        <v>260</v>
      </c>
      <c r="B250" s="412" t="n">
        <v>38718</v>
      </c>
      <c r="C250" s="0" t="n">
        <v>73.89441268</v>
      </c>
      <c r="D250" s="0" t="n">
        <v>0</v>
      </c>
      <c r="E250" s="0" t="n">
        <v>73.89441268</v>
      </c>
      <c r="F250" s="0" t="n">
        <v>0</v>
      </c>
      <c r="G250" s="0" t="n">
        <v>0</v>
      </c>
      <c r="H250" s="0" t="n">
        <v>0</v>
      </c>
      <c r="I250" s="0" t="n">
        <v>0</v>
      </c>
      <c r="J250" s="0" t="n">
        <v>0</v>
      </c>
      <c r="K250" s="0" t="n">
        <v>0</v>
      </c>
      <c r="L250" s="0" t="n">
        <v>0</v>
      </c>
      <c r="M250" s="0" t="n">
        <v>0</v>
      </c>
      <c r="N250" s="0" t="n">
        <v>0</v>
      </c>
      <c r="O250" s="0" t="n">
        <v>0</v>
      </c>
      <c r="P250" s="0" t="n">
        <v>0</v>
      </c>
      <c r="Q250" s="0" t="n">
        <v>0</v>
      </c>
      <c r="R250" s="0" t="s">
        <v>848</v>
      </c>
    </row>
    <row r="251" customFormat="false" ht="12.75" hidden="false" customHeight="false" outlineLevel="0" collapsed="false">
      <c r="A251" s="0" t="s">
        <v>260</v>
      </c>
      <c r="B251" s="412" t="n">
        <v>38749</v>
      </c>
      <c r="C251" s="0" t="n">
        <v>66.33309238</v>
      </c>
      <c r="D251" s="0" t="n">
        <v>0</v>
      </c>
      <c r="E251" s="0" t="n">
        <v>66.33309238</v>
      </c>
      <c r="F251" s="0" t="n">
        <v>0</v>
      </c>
      <c r="G251" s="0" t="n">
        <v>0</v>
      </c>
      <c r="H251" s="0" t="n">
        <v>0</v>
      </c>
      <c r="I251" s="0" t="n">
        <v>0</v>
      </c>
      <c r="J251" s="0" t="n">
        <v>0</v>
      </c>
      <c r="K251" s="0" t="n">
        <v>0</v>
      </c>
      <c r="L251" s="0" t="n">
        <v>0</v>
      </c>
      <c r="M251" s="0" t="n">
        <v>0</v>
      </c>
      <c r="N251" s="0" t="n">
        <v>0</v>
      </c>
      <c r="O251" s="0" t="n">
        <v>0</v>
      </c>
      <c r="P251" s="0" t="n">
        <v>0</v>
      </c>
      <c r="Q251" s="0" t="n">
        <v>0</v>
      </c>
      <c r="R251" s="0" t="s">
        <v>848</v>
      </c>
    </row>
    <row r="252" customFormat="false" ht="12.75" hidden="false" customHeight="false" outlineLevel="0" collapsed="false">
      <c r="A252" s="0" t="s">
        <v>260</v>
      </c>
      <c r="B252" s="412" t="n">
        <v>38777</v>
      </c>
      <c r="C252" s="0" t="n">
        <v>73.03225935</v>
      </c>
      <c r="D252" s="0" t="n">
        <v>0</v>
      </c>
      <c r="E252" s="0" t="n">
        <v>73.03225935</v>
      </c>
      <c r="F252" s="0" t="n">
        <v>0</v>
      </c>
      <c r="G252" s="0" t="n">
        <v>0</v>
      </c>
      <c r="H252" s="0" t="n">
        <v>0</v>
      </c>
      <c r="I252" s="0" t="n">
        <v>0</v>
      </c>
      <c r="J252" s="0" t="n">
        <v>0</v>
      </c>
      <c r="K252" s="0" t="n">
        <v>0</v>
      </c>
      <c r="L252" s="0" t="n">
        <v>0</v>
      </c>
      <c r="M252" s="0" t="n">
        <v>0</v>
      </c>
      <c r="N252" s="0" t="n">
        <v>0</v>
      </c>
      <c r="O252" s="0" t="n">
        <v>0</v>
      </c>
      <c r="P252" s="0" t="n">
        <v>0</v>
      </c>
      <c r="Q252" s="0" t="n">
        <v>0</v>
      </c>
      <c r="R252" s="0" t="s">
        <v>848</v>
      </c>
    </row>
    <row r="253" customFormat="false" ht="12.75" hidden="false" customHeight="false" outlineLevel="0" collapsed="false">
      <c r="A253" s="0" t="s">
        <v>260</v>
      </c>
      <c r="B253" s="412" t="n">
        <v>38808</v>
      </c>
      <c r="C253" s="0" t="n">
        <v>70.2417395</v>
      </c>
      <c r="D253" s="0" t="n">
        <v>0</v>
      </c>
      <c r="E253" s="0" t="n">
        <v>70.2417395</v>
      </c>
      <c r="F253" s="0" t="n">
        <v>0</v>
      </c>
      <c r="G253" s="0" t="n">
        <v>0</v>
      </c>
      <c r="H253" s="0" t="n">
        <v>0</v>
      </c>
      <c r="I253" s="0" t="n">
        <v>0</v>
      </c>
      <c r="J253" s="0" t="n">
        <v>0</v>
      </c>
      <c r="K253" s="0" t="n">
        <v>0</v>
      </c>
      <c r="L253" s="0" t="n">
        <v>0</v>
      </c>
      <c r="M253" s="0" t="n">
        <v>0</v>
      </c>
      <c r="N253" s="0" t="n">
        <v>0</v>
      </c>
      <c r="O253" s="0" t="n">
        <v>0</v>
      </c>
      <c r="P253" s="0" t="n">
        <v>0</v>
      </c>
      <c r="Q253" s="0" t="n">
        <v>0</v>
      </c>
      <c r="R253" s="0" t="s">
        <v>848</v>
      </c>
    </row>
    <row r="254" customFormat="false" ht="12.75" hidden="false" customHeight="false" outlineLevel="0" collapsed="false">
      <c r="A254" s="0" t="s">
        <v>260</v>
      </c>
      <c r="B254" s="412" t="n">
        <v>38838</v>
      </c>
      <c r="C254" s="0" t="n">
        <v>72.15100858</v>
      </c>
      <c r="D254" s="0" t="n">
        <v>0</v>
      </c>
      <c r="E254" s="0" t="n">
        <v>72.15100858</v>
      </c>
      <c r="F254" s="0" t="n">
        <v>0</v>
      </c>
      <c r="G254" s="0" t="n">
        <v>0</v>
      </c>
      <c r="H254" s="0" t="n">
        <v>0</v>
      </c>
      <c r="I254" s="0" t="n">
        <v>0</v>
      </c>
      <c r="J254" s="0" t="n">
        <v>0</v>
      </c>
      <c r="K254" s="0" t="n">
        <v>0</v>
      </c>
      <c r="L254" s="0" t="n">
        <v>0</v>
      </c>
      <c r="M254" s="0" t="n">
        <v>0</v>
      </c>
      <c r="N254" s="0" t="n">
        <v>0</v>
      </c>
      <c r="O254" s="0" t="n">
        <v>0</v>
      </c>
      <c r="P254" s="0" t="n">
        <v>0</v>
      </c>
      <c r="Q254" s="0" t="n">
        <v>0</v>
      </c>
      <c r="R254" s="0" t="s">
        <v>848</v>
      </c>
    </row>
    <row r="255" customFormat="false" ht="12.75" hidden="false" customHeight="false" outlineLevel="0" collapsed="false">
      <c r="A255" s="0" t="s">
        <v>260</v>
      </c>
      <c r="B255" s="412" t="n">
        <v>38869</v>
      </c>
      <c r="C255" s="0" t="n">
        <v>69.39393877</v>
      </c>
      <c r="D255" s="0" t="n">
        <v>0</v>
      </c>
      <c r="E255" s="0" t="n">
        <v>69.39393877</v>
      </c>
      <c r="F255" s="0" t="n">
        <v>0</v>
      </c>
      <c r="G255" s="0" t="n">
        <v>0</v>
      </c>
      <c r="H255" s="0" t="n">
        <v>0</v>
      </c>
      <c r="I255" s="0" t="n">
        <v>0</v>
      </c>
      <c r="J255" s="0" t="n">
        <v>0</v>
      </c>
      <c r="K255" s="0" t="n">
        <v>0</v>
      </c>
      <c r="L255" s="0" t="n">
        <v>0</v>
      </c>
      <c r="M255" s="0" t="n">
        <v>0</v>
      </c>
      <c r="N255" s="0" t="n">
        <v>0</v>
      </c>
      <c r="O255" s="0" t="n">
        <v>0</v>
      </c>
      <c r="P255" s="0" t="n">
        <v>0</v>
      </c>
      <c r="Q255" s="0" t="n">
        <v>0</v>
      </c>
      <c r="R255" s="0" t="s">
        <v>848</v>
      </c>
    </row>
    <row r="256" customFormat="false" ht="12.75" hidden="false" customHeight="false" outlineLevel="0" collapsed="false">
      <c r="A256" s="0" t="s">
        <v>260</v>
      </c>
      <c r="B256" s="412" t="n">
        <v>38899</v>
      </c>
      <c r="C256" s="0" t="n">
        <v>71.27994272</v>
      </c>
      <c r="D256" s="0" t="n">
        <v>0</v>
      </c>
      <c r="E256" s="0" t="n">
        <v>71.27994272</v>
      </c>
      <c r="F256" s="0" t="n">
        <v>0</v>
      </c>
      <c r="G256" s="0" t="n">
        <v>0</v>
      </c>
      <c r="H256" s="0" t="n">
        <v>0</v>
      </c>
      <c r="I256" s="0" t="n">
        <v>0</v>
      </c>
      <c r="J256" s="0" t="n">
        <v>0</v>
      </c>
      <c r="K256" s="0" t="n">
        <v>0</v>
      </c>
      <c r="L256" s="0" t="n">
        <v>0</v>
      </c>
      <c r="M256" s="0" t="n">
        <v>0</v>
      </c>
      <c r="N256" s="0" t="n">
        <v>0</v>
      </c>
      <c r="O256" s="0" t="n">
        <v>0</v>
      </c>
      <c r="P256" s="0" t="n">
        <v>0</v>
      </c>
      <c r="Q256" s="0" t="n">
        <v>0</v>
      </c>
      <c r="R256" s="0" t="s">
        <v>848</v>
      </c>
    </row>
    <row r="257" customFormat="false" ht="12.75" hidden="false" customHeight="false" outlineLevel="0" collapsed="false">
      <c r="A257" s="0" t="s">
        <v>260</v>
      </c>
      <c r="B257" s="412" t="n">
        <v>38930</v>
      </c>
      <c r="C257" s="0" t="n">
        <v>70.84113712</v>
      </c>
      <c r="D257" s="0" t="n">
        <v>0</v>
      </c>
      <c r="E257" s="0" t="n">
        <v>70.84113712</v>
      </c>
      <c r="F257" s="0" t="n">
        <v>0</v>
      </c>
      <c r="G257" s="0" t="n">
        <v>0</v>
      </c>
      <c r="H257" s="0" t="n">
        <v>0</v>
      </c>
      <c r="I257" s="0" t="n">
        <v>0</v>
      </c>
      <c r="J257" s="0" t="n">
        <v>0</v>
      </c>
      <c r="K257" s="0" t="n">
        <v>0</v>
      </c>
      <c r="L257" s="0" t="n">
        <v>0</v>
      </c>
      <c r="M257" s="0" t="n">
        <v>0</v>
      </c>
      <c r="N257" s="0" t="n">
        <v>0</v>
      </c>
      <c r="O257" s="0" t="n">
        <v>0</v>
      </c>
      <c r="P257" s="0" t="n">
        <v>0</v>
      </c>
      <c r="Q257" s="0" t="n">
        <v>0</v>
      </c>
      <c r="R257" s="0" t="s">
        <v>848</v>
      </c>
    </row>
    <row r="258" customFormat="false" ht="12.75" hidden="false" customHeight="false" outlineLevel="0" collapsed="false">
      <c r="A258" s="0" t="s">
        <v>260</v>
      </c>
      <c r="B258" s="412" t="n">
        <v>38961</v>
      </c>
      <c r="C258" s="0" t="n">
        <v>68.13379196</v>
      </c>
      <c r="D258" s="0" t="n">
        <v>0</v>
      </c>
      <c r="E258" s="0" t="n">
        <v>68.13379196</v>
      </c>
      <c r="F258" s="0" t="n">
        <v>0</v>
      </c>
      <c r="G258" s="0" t="n">
        <v>0</v>
      </c>
      <c r="H258" s="0" t="n">
        <v>0</v>
      </c>
      <c r="I258" s="0" t="n">
        <v>0</v>
      </c>
      <c r="J258" s="0" t="n">
        <v>0</v>
      </c>
      <c r="K258" s="0" t="n">
        <v>0</v>
      </c>
      <c r="L258" s="0" t="n">
        <v>0</v>
      </c>
      <c r="M258" s="0" t="n">
        <v>0</v>
      </c>
      <c r="N258" s="0" t="n">
        <v>0</v>
      </c>
      <c r="O258" s="0" t="n">
        <v>0</v>
      </c>
      <c r="P258" s="0" t="n">
        <v>0</v>
      </c>
      <c r="Q258" s="0" t="n">
        <v>0</v>
      </c>
      <c r="R258" s="0" t="s">
        <v>848</v>
      </c>
    </row>
    <row r="259" customFormat="false" ht="12.75" hidden="false" customHeight="false" outlineLevel="0" collapsed="false">
      <c r="A259" s="0" t="s">
        <v>260</v>
      </c>
      <c r="B259" s="412" t="n">
        <v>38991</v>
      </c>
      <c r="C259" s="0" t="n">
        <v>69.98522053</v>
      </c>
      <c r="D259" s="0" t="n">
        <v>0</v>
      </c>
      <c r="E259" s="0" t="n">
        <v>69.98522053</v>
      </c>
      <c r="F259" s="0" t="n">
        <v>0</v>
      </c>
      <c r="G259" s="0" t="n">
        <v>0</v>
      </c>
      <c r="H259" s="0" t="n">
        <v>0</v>
      </c>
      <c r="I259" s="0" t="n">
        <v>0</v>
      </c>
      <c r="J259" s="0" t="n">
        <v>0</v>
      </c>
      <c r="K259" s="0" t="n">
        <v>0</v>
      </c>
      <c r="L259" s="0" t="n">
        <v>0</v>
      </c>
      <c r="M259" s="0" t="n">
        <v>0</v>
      </c>
      <c r="N259" s="0" t="n">
        <v>0</v>
      </c>
      <c r="O259" s="0" t="n">
        <v>0</v>
      </c>
      <c r="P259" s="0" t="n">
        <v>0</v>
      </c>
      <c r="Q259" s="0" t="n">
        <v>0</v>
      </c>
      <c r="R259" s="0" t="s">
        <v>848</v>
      </c>
    </row>
    <row r="260" customFormat="false" ht="12.75" hidden="false" customHeight="false" outlineLevel="0" collapsed="false">
      <c r="A260" s="0" t="s">
        <v>260</v>
      </c>
      <c r="B260" s="412" t="n">
        <v>39022</v>
      </c>
      <c r="C260" s="0" t="n">
        <v>67.31037069</v>
      </c>
      <c r="D260" s="0" t="n">
        <v>0</v>
      </c>
      <c r="E260" s="0" t="n">
        <v>67.31037069</v>
      </c>
      <c r="F260" s="0" t="n">
        <v>0</v>
      </c>
      <c r="G260" s="0" t="n">
        <v>0</v>
      </c>
      <c r="H260" s="0" t="n">
        <v>0</v>
      </c>
      <c r="I260" s="0" t="n">
        <v>0</v>
      </c>
      <c r="J260" s="0" t="n">
        <v>0</v>
      </c>
      <c r="K260" s="0" t="n">
        <v>0</v>
      </c>
      <c r="L260" s="0" t="n">
        <v>0</v>
      </c>
      <c r="M260" s="0" t="n">
        <v>0</v>
      </c>
      <c r="N260" s="0" t="n">
        <v>0</v>
      </c>
      <c r="O260" s="0" t="n">
        <v>0</v>
      </c>
      <c r="P260" s="0" t="n">
        <v>0</v>
      </c>
      <c r="Q260" s="0" t="n">
        <v>0</v>
      </c>
      <c r="R260" s="0" t="s">
        <v>848</v>
      </c>
    </row>
    <row r="261" customFormat="false" ht="12.75" hidden="false" customHeight="false" outlineLevel="0" collapsed="false">
      <c r="A261" s="0" t="s">
        <v>260</v>
      </c>
      <c r="B261" s="412" t="n">
        <v>39052</v>
      </c>
      <c r="C261" s="0" t="n">
        <v>69.13921</v>
      </c>
      <c r="D261" s="0" t="n">
        <v>0</v>
      </c>
      <c r="E261" s="0" t="n">
        <v>69.13921</v>
      </c>
      <c r="F261" s="0" t="n">
        <v>0</v>
      </c>
      <c r="G261" s="0" t="n">
        <v>0</v>
      </c>
      <c r="H261" s="0" t="n">
        <v>0</v>
      </c>
      <c r="I261" s="0" t="n">
        <v>0</v>
      </c>
      <c r="J261" s="0" t="n">
        <v>0</v>
      </c>
      <c r="K261" s="0" t="n">
        <v>0</v>
      </c>
      <c r="L261" s="0" t="n">
        <v>0</v>
      </c>
      <c r="M261" s="0" t="n">
        <v>0</v>
      </c>
      <c r="N261" s="0" t="n">
        <v>0</v>
      </c>
      <c r="O261" s="0" t="n">
        <v>0</v>
      </c>
      <c r="P261" s="0" t="n">
        <v>0</v>
      </c>
      <c r="Q261" s="0" t="n">
        <v>0</v>
      </c>
      <c r="R261" s="0" t="s">
        <v>848</v>
      </c>
    </row>
    <row r="262" customFormat="false" ht="12.75" hidden="false" customHeight="false" outlineLevel="0" collapsed="false">
      <c r="A262" s="0" t="s">
        <v>260</v>
      </c>
      <c r="B262" s="412" t="n">
        <v>39083</v>
      </c>
      <c r="C262" s="0" t="n">
        <v>68.7130315</v>
      </c>
      <c r="D262" s="0" t="n">
        <v>0</v>
      </c>
      <c r="E262" s="0" t="n">
        <v>68.7130315</v>
      </c>
      <c r="F262" s="0" t="n">
        <v>0</v>
      </c>
      <c r="G262" s="0" t="n">
        <v>0</v>
      </c>
      <c r="H262" s="0" t="n">
        <v>0</v>
      </c>
      <c r="I262" s="0" t="n">
        <v>0</v>
      </c>
      <c r="J262" s="0" t="n">
        <v>0</v>
      </c>
      <c r="K262" s="0" t="n">
        <v>0</v>
      </c>
      <c r="L262" s="0" t="n">
        <v>0</v>
      </c>
      <c r="M262" s="0" t="n">
        <v>0</v>
      </c>
      <c r="N262" s="0" t="n">
        <v>0</v>
      </c>
      <c r="O262" s="0" t="n">
        <v>0</v>
      </c>
      <c r="P262" s="0" t="n">
        <v>0</v>
      </c>
      <c r="Q262" s="0" t="n">
        <v>0</v>
      </c>
      <c r="R262" s="0" t="s">
        <v>848</v>
      </c>
    </row>
    <row r="263" customFormat="false" ht="12.75" hidden="false" customHeight="false" outlineLevel="0" collapsed="false">
      <c r="A263" s="0" t="s">
        <v>260</v>
      </c>
      <c r="B263" s="412" t="n">
        <v>39114</v>
      </c>
      <c r="C263" s="0" t="n">
        <v>61.68072035</v>
      </c>
      <c r="D263" s="0" t="n">
        <v>0</v>
      </c>
      <c r="E263" s="0" t="n">
        <v>61.68072035</v>
      </c>
      <c r="F263" s="0" t="n">
        <v>0</v>
      </c>
      <c r="G263" s="0" t="n">
        <v>0</v>
      </c>
      <c r="H263" s="0" t="n">
        <v>0</v>
      </c>
      <c r="I263" s="0" t="n">
        <v>0</v>
      </c>
      <c r="J263" s="0" t="n">
        <v>0</v>
      </c>
      <c r="K263" s="0" t="n">
        <v>0</v>
      </c>
      <c r="L263" s="0" t="n">
        <v>0</v>
      </c>
      <c r="M263" s="0" t="n">
        <v>0</v>
      </c>
      <c r="N263" s="0" t="n">
        <v>0</v>
      </c>
      <c r="O263" s="0" t="n">
        <v>0</v>
      </c>
      <c r="P263" s="0" t="n">
        <v>0</v>
      </c>
      <c r="Q263" s="0" t="n">
        <v>0</v>
      </c>
      <c r="R263" s="0" t="s">
        <v>848</v>
      </c>
    </row>
    <row r="264" customFormat="false" ht="12.75" hidden="false" customHeight="false" outlineLevel="0" collapsed="false">
      <c r="A264" s="0" t="s">
        <v>260</v>
      </c>
      <c r="B264" s="412" t="n">
        <v>39142</v>
      </c>
      <c r="C264" s="0" t="n">
        <v>67.90885677</v>
      </c>
      <c r="D264" s="0" t="n">
        <v>0</v>
      </c>
      <c r="E264" s="0" t="n">
        <v>67.90885677</v>
      </c>
      <c r="F264" s="0" t="n">
        <v>0</v>
      </c>
      <c r="G264" s="0" t="n">
        <v>0</v>
      </c>
      <c r="H264" s="0" t="n">
        <v>0</v>
      </c>
      <c r="I264" s="0" t="n">
        <v>0</v>
      </c>
      <c r="J264" s="0" t="n">
        <v>0</v>
      </c>
      <c r="K264" s="0" t="n">
        <v>0</v>
      </c>
      <c r="L264" s="0" t="n">
        <v>0</v>
      </c>
      <c r="M264" s="0" t="n">
        <v>0</v>
      </c>
      <c r="N264" s="0" t="n">
        <v>0</v>
      </c>
      <c r="O264" s="0" t="n">
        <v>0</v>
      </c>
      <c r="P264" s="0" t="n">
        <v>0</v>
      </c>
      <c r="Q264" s="0" t="n">
        <v>0</v>
      </c>
      <c r="R264" s="0" t="s">
        <v>848</v>
      </c>
    </row>
    <row r="265" customFormat="false" ht="12.75" hidden="false" customHeight="false" outlineLevel="0" collapsed="false">
      <c r="A265" s="0" t="s">
        <v>260</v>
      </c>
      <c r="B265" s="412" t="n">
        <v>39173</v>
      </c>
      <c r="C265" s="0" t="n">
        <v>65.31284871</v>
      </c>
      <c r="D265" s="0" t="n">
        <v>0</v>
      </c>
      <c r="E265" s="0" t="n">
        <v>65.31284871</v>
      </c>
      <c r="F265" s="0" t="n">
        <v>0</v>
      </c>
      <c r="G265" s="0" t="n">
        <v>0</v>
      </c>
      <c r="H265" s="0" t="n">
        <v>0</v>
      </c>
      <c r="I265" s="0" t="n">
        <v>0</v>
      </c>
      <c r="J265" s="0" t="n">
        <v>0</v>
      </c>
      <c r="K265" s="0" t="n">
        <v>0</v>
      </c>
      <c r="L265" s="0" t="n">
        <v>0</v>
      </c>
      <c r="M265" s="0" t="n">
        <v>0</v>
      </c>
      <c r="N265" s="0" t="n">
        <v>0</v>
      </c>
      <c r="O265" s="0" t="n">
        <v>0</v>
      </c>
      <c r="P265" s="0" t="n">
        <v>0</v>
      </c>
      <c r="Q265" s="0" t="n">
        <v>0</v>
      </c>
      <c r="R265" s="0" t="s">
        <v>848</v>
      </c>
    </row>
    <row r="266" customFormat="false" ht="12.75" hidden="false" customHeight="false" outlineLevel="0" collapsed="false">
      <c r="A266" s="0" t="s">
        <v>260</v>
      </c>
      <c r="B266" s="412" t="n">
        <v>39203</v>
      </c>
      <c r="C266" s="0" t="n">
        <v>67.08690066</v>
      </c>
      <c r="D266" s="0" t="n">
        <v>0</v>
      </c>
      <c r="E266" s="0" t="n">
        <v>67.08690066</v>
      </c>
      <c r="F266" s="0" t="n">
        <v>0</v>
      </c>
      <c r="G266" s="0" t="n">
        <v>0</v>
      </c>
      <c r="H266" s="0" t="n">
        <v>0</v>
      </c>
      <c r="I266" s="0" t="n">
        <v>0</v>
      </c>
      <c r="J266" s="0" t="n">
        <v>0</v>
      </c>
      <c r="K266" s="0" t="n">
        <v>0</v>
      </c>
      <c r="L266" s="0" t="n">
        <v>0</v>
      </c>
      <c r="M266" s="0" t="n">
        <v>0</v>
      </c>
      <c r="N266" s="0" t="n">
        <v>0</v>
      </c>
      <c r="O266" s="0" t="n">
        <v>0</v>
      </c>
      <c r="P266" s="0" t="n">
        <v>0</v>
      </c>
      <c r="Q266" s="0" t="n">
        <v>0</v>
      </c>
      <c r="R266" s="0" t="s">
        <v>848</v>
      </c>
    </row>
    <row r="267" customFormat="false" ht="12.75" hidden="false" customHeight="false" outlineLevel="0" collapsed="false">
      <c r="A267" s="0" t="s">
        <v>260</v>
      </c>
      <c r="B267" s="412" t="n">
        <v>39234</v>
      </c>
      <c r="C267" s="0" t="n">
        <v>64.52210776</v>
      </c>
      <c r="D267" s="0" t="n">
        <v>0</v>
      </c>
      <c r="E267" s="0" t="n">
        <v>64.52210776</v>
      </c>
      <c r="F267" s="0" t="n">
        <v>0</v>
      </c>
      <c r="G267" s="0" t="n">
        <v>0</v>
      </c>
      <c r="H267" s="0" t="n">
        <v>0</v>
      </c>
      <c r="I267" s="0" t="n">
        <v>0</v>
      </c>
      <c r="J267" s="0" t="n">
        <v>0</v>
      </c>
      <c r="K267" s="0" t="n">
        <v>0</v>
      </c>
      <c r="L267" s="0" t="n">
        <v>0</v>
      </c>
      <c r="M267" s="0" t="n">
        <v>0</v>
      </c>
      <c r="N267" s="0" t="n">
        <v>0</v>
      </c>
      <c r="O267" s="0" t="n">
        <v>0</v>
      </c>
      <c r="P267" s="0" t="n">
        <v>0</v>
      </c>
      <c r="Q267" s="0" t="n">
        <v>0</v>
      </c>
      <c r="R267" s="0" t="s">
        <v>848</v>
      </c>
    </row>
    <row r="268" customFormat="false" ht="12.75" hidden="false" customHeight="false" outlineLevel="0" collapsed="false">
      <c r="A268" s="0" t="s">
        <v>260</v>
      </c>
      <c r="B268" s="412" t="n">
        <v>39264</v>
      </c>
      <c r="C268" s="0" t="n">
        <v>66.27898608</v>
      </c>
      <c r="D268" s="0" t="n">
        <v>0</v>
      </c>
      <c r="E268" s="0" t="n">
        <v>66.27898608</v>
      </c>
      <c r="F268" s="0" t="n">
        <v>0</v>
      </c>
      <c r="G268" s="0" t="n">
        <v>0</v>
      </c>
      <c r="H268" s="0" t="n">
        <v>0</v>
      </c>
      <c r="I268" s="0" t="n">
        <v>0</v>
      </c>
      <c r="J268" s="0" t="n">
        <v>0</v>
      </c>
      <c r="K268" s="0" t="n">
        <v>0</v>
      </c>
      <c r="L268" s="0" t="n">
        <v>0</v>
      </c>
      <c r="M268" s="0" t="n">
        <v>0</v>
      </c>
      <c r="N268" s="0" t="n">
        <v>0</v>
      </c>
      <c r="O268" s="0" t="n">
        <v>0</v>
      </c>
      <c r="P268" s="0" t="n">
        <v>0</v>
      </c>
      <c r="Q268" s="0" t="n">
        <v>0</v>
      </c>
      <c r="R268" s="0" t="s">
        <v>848</v>
      </c>
    </row>
    <row r="269" customFormat="false" ht="12.75" hidden="false" customHeight="false" outlineLevel="0" collapsed="false">
      <c r="A269" s="0" t="s">
        <v>260</v>
      </c>
      <c r="B269" s="412" t="n">
        <v>39295</v>
      </c>
      <c r="C269" s="0" t="n">
        <v>65.87854933</v>
      </c>
      <c r="D269" s="0" t="n">
        <v>0</v>
      </c>
      <c r="E269" s="0" t="n">
        <v>65.87854933</v>
      </c>
      <c r="F269" s="0" t="n">
        <v>0</v>
      </c>
      <c r="G269" s="0" t="n">
        <v>0</v>
      </c>
      <c r="H269" s="0" t="n">
        <v>0</v>
      </c>
      <c r="I269" s="0" t="n">
        <v>0</v>
      </c>
      <c r="J269" s="0" t="n">
        <v>0</v>
      </c>
      <c r="K269" s="0" t="n">
        <v>0</v>
      </c>
      <c r="L269" s="0" t="n">
        <v>0</v>
      </c>
      <c r="M269" s="0" t="n">
        <v>0</v>
      </c>
      <c r="N269" s="0" t="n">
        <v>0</v>
      </c>
      <c r="O269" s="0" t="n">
        <v>0</v>
      </c>
      <c r="P269" s="0" t="n">
        <v>0</v>
      </c>
      <c r="Q269" s="0" t="n">
        <v>0</v>
      </c>
      <c r="R269" s="0" t="s">
        <v>848</v>
      </c>
    </row>
    <row r="270" customFormat="false" ht="12.75" hidden="false" customHeight="false" outlineLevel="0" collapsed="false">
      <c r="A270" s="0" t="s">
        <v>260</v>
      </c>
      <c r="B270" s="412" t="n">
        <v>39326</v>
      </c>
      <c r="C270" s="0" t="n">
        <v>63.36835487</v>
      </c>
      <c r="D270" s="0" t="n">
        <v>0</v>
      </c>
      <c r="E270" s="0" t="n">
        <v>63.36835487</v>
      </c>
      <c r="F270" s="0" t="n">
        <v>0</v>
      </c>
      <c r="G270" s="0" t="n">
        <v>0</v>
      </c>
      <c r="H270" s="0" t="n">
        <v>0</v>
      </c>
      <c r="I270" s="0" t="n">
        <v>0</v>
      </c>
      <c r="J270" s="0" t="n">
        <v>0</v>
      </c>
      <c r="K270" s="0" t="n">
        <v>0</v>
      </c>
      <c r="L270" s="0" t="n">
        <v>0</v>
      </c>
      <c r="M270" s="0" t="n">
        <v>0</v>
      </c>
      <c r="N270" s="0" t="n">
        <v>0</v>
      </c>
      <c r="O270" s="0" t="n">
        <v>0</v>
      </c>
      <c r="P270" s="0" t="n">
        <v>0</v>
      </c>
      <c r="Q270" s="0" t="n">
        <v>0</v>
      </c>
      <c r="R270" s="0" t="s">
        <v>848</v>
      </c>
    </row>
    <row r="271" customFormat="false" ht="12.75" hidden="false" customHeight="false" outlineLevel="0" collapsed="false">
      <c r="A271" s="0" t="s">
        <v>260</v>
      </c>
      <c r="B271" s="412" t="n">
        <v>39356</v>
      </c>
      <c r="C271" s="0" t="n">
        <v>65.09793803</v>
      </c>
      <c r="D271" s="0" t="n">
        <v>0</v>
      </c>
      <c r="E271" s="0" t="n">
        <v>65.09793803</v>
      </c>
      <c r="F271" s="0" t="n">
        <v>0</v>
      </c>
      <c r="G271" s="0" t="n">
        <v>0</v>
      </c>
      <c r="H271" s="0" t="n">
        <v>0</v>
      </c>
      <c r="I271" s="0" t="n">
        <v>0</v>
      </c>
      <c r="J271" s="0" t="n">
        <v>0</v>
      </c>
      <c r="K271" s="0" t="n">
        <v>0</v>
      </c>
      <c r="L271" s="0" t="n">
        <v>0</v>
      </c>
      <c r="M271" s="0" t="n">
        <v>0</v>
      </c>
      <c r="N271" s="0" t="n">
        <v>0</v>
      </c>
      <c r="O271" s="0" t="n">
        <v>0</v>
      </c>
      <c r="P271" s="0" t="n">
        <v>0</v>
      </c>
      <c r="Q271" s="0" t="n">
        <v>0</v>
      </c>
      <c r="R271" s="0" t="s">
        <v>848</v>
      </c>
    </row>
    <row r="272" customFormat="false" ht="12.75" hidden="false" customHeight="false" outlineLevel="0" collapsed="false">
      <c r="A272" s="0" t="s">
        <v>251</v>
      </c>
      <c r="B272" s="412" t="n">
        <v>36678</v>
      </c>
      <c r="C272" s="0" t="n">
        <v>47.433</v>
      </c>
      <c r="D272" s="0" t="n">
        <v>0</v>
      </c>
      <c r="E272" s="0" t="n">
        <v>47.433</v>
      </c>
      <c r="F272" s="0" t="n">
        <v>0</v>
      </c>
      <c r="G272" s="0" t="n">
        <v>0</v>
      </c>
      <c r="H272" s="0" t="n">
        <v>0</v>
      </c>
      <c r="I272" s="0" t="n">
        <v>0</v>
      </c>
      <c r="J272" s="0" t="n">
        <v>0</v>
      </c>
      <c r="K272" s="0" t="n">
        <v>0</v>
      </c>
      <c r="L272" s="0" t="n">
        <v>0</v>
      </c>
      <c r="M272" s="0" t="n">
        <v>0</v>
      </c>
      <c r="N272" s="0" t="n">
        <v>0</v>
      </c>
      <c r="O272" s="0" t="n">
        <v>0</v>
      </c>
      <c r="P272" s="0" t="n">
        <v>0</v>
      </c>
      <c r="Q272" s="0" t="n">
        <v>0</v>
      </c>
      <c r="R272" s="0" t="s">
        <v>848</v>
      </c>
    </row>
    <row r="273" customFormat="false" ht="12.75" hidden="false" customHeight="false" outlineLevel="0" collapsed="false">
      <c r="A273" s="0" t="s">
        <v>251</v>
      </c>
      <c r="B273" s="412" t="n">
        <v>36708</v>
      </c>
      <c r="C273" s="0" t="n">
        <v>126.09725334</v>
      </c>
      <c r="D273" s="0" t="n">
        <v>0</v>
      </c>
      <c r="E273" s="0" t="n">
        <v>126.09725334</v>
      </c>
      <c r="F273" s="0" t="n">
        <v>0</v>
      </c>
      <c r="G273" s="0" t="n">
        <v>0</v>
      </c>
      <c r="H273" s="0" t="n">
        <v>0</v>
      </c>
      <c r="I273" s="0" t="n">
        <v>0</v>
      </c>
      <c r="J273" s="0" t="n">
        <v>0</v>
      </c>
      <c r="K273" s="0" t="n">
        <v>0</v>
      </c>
      <c r="L273" s="0" t="n">
        <v>0</v>
      </c>
      <c r="M273" s="0" t="n">
        <v>0</v>
      </c>
      <c r="N273" s="0" t="n">
        <v>0</v>
      </c>
      <c r="O273" s="0" t="n">
        <v>0</v>
      </c>
      <c r="P273" s="0" t="n">
        <v>0</v>
      </c>
      <c r="Q273" s="0" t="n">
        <v>0</v>
      </c>
      <c r="R273" s="0" t="s">
        <v>848</v>
      </c>
    </row>
    <row r="274" customFormat="false" ht="12.75" hidden="false" customHeight="false" outlineLevel="0" collapsed="false">
      <c r="A274" s="0" t="s">
        <v>251</v>
      </c>
      <c r="B274" s="412" t="n">
        <v>36739</v>
      </c>
      <c r="C274" s="0" t="n">
        <v>94.43143395</v>
      </c>
      <c r="D274" s="0" t="n">
        <v>0</v>
      </c>
      <c r="E274" s="0" t="n">
        <v>94.43143395</v>
      </c>
      <c r="F274" s="0" t="n">
        <v>0</v>
      </c>
      <c r="G274" s="0" t="n">
        <v>0</v>
      </c>
      <c r="H274" s="0" t="n">
        <v>0</v>
      </c>
      <c r="I274" s="0" t="n">
        <v>0</v>
      </c>
      <c r="J274" s="0" t="n">
        <v>0</v>
      </c>
      <c r="K274" s="0" t="n">
        <v>0</v>
      </c>
      <c r="L274" s="0" t="n">
        <v>0</v>
      </c>
      <c r="M274" s="0" t="n">
        <v>0</v>
      </c>
      <c r="N274" s="0" t="n">
        <v>0</v>
      </c>
      <c r="O274" s="0" t="n">
        <v>0</v>
      </c>
      <c r="P274" s="0" t="n">
        <v>0</v>
      </c>
      <c r="Q274" s="0" t="n">
        <v>0</v>
      </c>
      <c r="R274" s="0" t="s">
        <v>848</v>
      </c>
    </row>
    <row r="275" customFormat="false" ht="12.75" hidden="false" customHeight="false" outlineLevel="0" collapsed="false">
      <c r="A275" s="0" t="s">
        <v>251</v>
      </c>
      <c r="B275" s="412" t="n">
        <v>36770</v>
      </c>
      <c r="C275" s="0" t="n">
        <v>150.17378317</v>
      </c>
      <c r="D275" s="0" t="n">
        <v>0</v>
      </c>
      <c r="E275" s="0" t="n">
        <v>150.17378317</v>
      </c>
      <c r="F275" s="0" t="n">
        <v>0</v>
      </c>
      <c r="G275" s="0" t="n">
        <v>0</v>
      </c>
      <c r="H275" s="0" t="n">
        <v>0</v>
      </c>
      <c r="I275" s="0" t="n">
        <v>0</v>
      </c>
      <c r="J275" s="0" t="n">
        <v>0</v>
      </c>
      <c r="K275" s="0" t="n">
        <v>0</v>
      </c>
      <c r="L275" s="0" t="n">
        <v>0</v>
      </c>
      <c r="M275" s="0" t="n">
        <v>0</v>
      </c>
      <c r="N275" s="0" t="n">
        <v>0</v>
      </c>
      <c r="O275" s="0" t="n">
        <v>0</v>
      </c>
      <c r="P275" s="0" t="n">
        <v>0</v>
      </c>
      <c r="Q275" s="0" t="n">
        <v>0</v>
      </c>
      <c r="R275" s="0" t="s">
        <v>848</v>
      </c>
    </row>
    <row r="276" customFormat="false" ht="12.75" hidden="false" customHeight="false" outlineLevel="0" collapsed="false">
      <c r="A276" s="0" t="s">
        <v>251</v>
      </c>
      <c r="B276" s="412" t="n">
        <v>36800</v>
      </c>
      <c r="C276" s="0" t="n">
        <v>154.3014858</v>
      </c>
      <c r="D276" s="0" t="n">
        <v>0</v>
      </c>
      <c r="E276" s="0" t="n">
        <v>154.3014858</v>
      </c>
      <c r="F276" s="0" t="n">
        <v>0</v>
      </c>
      <c r="G276" s="0" t="n">
        <v>0</v>
      </c>
      <c r="H276" s="0" t="n">
        <v>0</v>
      </c>
      <c r="I276" s="0" t="n">
        <v>0</v>
      </c>
      <c r="J276" s="0" t="n">
        <v>0</v>
      </c>
      <c r="K276" s="0" t="n">
        <v>0</v>
      </c>
      <c r="L276" s="0" t="n">
        <v>0</v>
      </c>
      <c r="M276" s="0" t="n">
        <v>0</v>
      </c>
      <c r="N276" s="0" t="n">
        <v>0</v>
      </c>
      <c r="O276" s="0" t="n">
        <v>0</v>
      </c>
      <c r="P276" s="0" t="n">
        <v>0</v>
      </c>
      <c r="Q276" s="0" t="n">
        <v>0</v>
      </c>
      <c r="R276" s="0" t="s">
        <v>848</v>
      </c>
    </row>
    <row r="277" customFormat="false" ht="12.75" hidden="false" customHeight="false" outlineLevel="0" collapsed="false">
      <c r="A277" s="0" t="s">
        <v>251</v>
      </c>
      <c r="B277" s="412" t="n">
        <v>36831</v>
      </c>
      <c r="C277" s="0" t="n">
        <v>-26.84534962</v>
      </c>
      <c r="D277" s="0" t="n">
        <v>0</v>
      </c>
      <c r="E277" s="0" t="n">
        <v>-26.84534962</v>
      </c>
      <c r="F277" s="0" t="n">
        <v>0</v>
      </c>
      <c r="G277" s="0" t="n">
        <v>0</v>
      </c>
      <c r="H277" s="0" t="n">
        <v>0</v>
      </c>
      <c r="I277" s="0" t="n">
        <v>0</v>
      </c>
      <c r="J277" s="0" t="n">
        <v>0</v>
      </c>
      <c r="K277" s="0" t="n">
        <v>0</v>
      </c>
      <c r="L277" s="0" t="n">
        <v>0</v>
      </c>
      <c r="M277" s="0" t="n">
        <v>0</v>
      </c>
      <c r="N277" s="0" t="n">
        <v>0</v>
      </c>
      <c r="O277" s="0" t="n">
        <v>0</v>
      </c>
      <c r="P277" s="0" t="n">
        <v>0</v>
      </c>
      <c r="Q277" s="0" t="n">
        <v>0</v>
      </c>
      <c r="R277" s="0" t="s">
        <v>848</v>
      </c>
    </row>
    <row r="278" customFormat="false" ht="12.75" hidden="false" customHeight="false" outlineLevel="0" collapsed="false">
      <c r="A278" s="0" t="s">
        <v>251</v>
      </c>
      <c r="B278" s="412" t="n">
        <v>36861</v>
      </c>
      <c r="C278" s="0" t="n">
        <v>12.93929401</v>
      </c>
      <c r="D278" s="0" t="n">
        <v>0</v>
      </c>
      <c r="E278" s="0" t="n">
        <v>12.93929401</v>
      </c>
      <c r="F278" s="0" t="n">
        <v>0</v>
      </c>
      <c r="G278" s="0" t="n">
        <v>0</v>
      </c>
      <c r="H278" s="0" t="n">
        <v>0</v>
      </c>
      <c r="I278" s="0" t="n">
        <v>0</v>
      </c>
      <c r="J278" s="0" t="n">
        <v>0</v>
      </c>
      <c r="K278" s="0" t="n">
        <v>0</v>
      </c>
      <c r="L278" s="0" t="n">
        <v>0</v>
      </c>
      <c r="M278" s="0" t="n">
        <v>0</v>
      </c>
      <c r="N278" s="0" t="n">
        <v>0</v>
      </c>
      <c r="O278" s="0" t="n">
        <v>0</v>
      </c>
      <c r="P278" s="0" t="n">
        <v>0</v>
      </c>
      <c r="Q278" s="0" t="n">
        <v>0</v>
      </c>
      <c r="R278" s="0" t="s">
        <v>848</v>
      </c>
    </row>
    <row r="279" customFormat="false" ht="12.75" hidden="false" customHeight="false" outlineLevel="0" collapsed="false">
      <c r="A279" s="0" t="s">
        <v>251</v>
      </c>
      <c r="B279" s="412" t="n">
        <v>36892</v>
      </c>
      <c r="C279" s="0" t="n">
        <v>12.86160217</v>
      </c>
      <c r="D279" s="0" t="n">
        <v>0</v>
      </c>
      <c r="E279" s="0" t="n">
        <v>12.86160217</v>
      </c>
      <c r="F279" s="0" t="n">
        <v>0</v>
      </c>
      <c r="G279" s="0" t="n">
        <v>0</v>
      </c>
      <c r="H279" s="0" t="n">
        <v>0</v>
      </c>
      <c r="I279" s="0" t="n">
        <v>0</v>
      </c>
      <c r="J279" s="0" t="n">
        <v>0</v>
      </c>
      <c r="K279" s="0" t="n">
        <v>0</v>
      </c>
      <c r="L279" s="0" t="n">
        <v>0</v>
      </c>
      <c r="M279" s="0" t="n">
        <v>0</v>
      </c>
      <c r="N279" s="0" t="n">
        <v>0</v>
      </c>
      <c r="O279" s="0" t="n">
        <v>0</v>
      </c>
      <c r="P279" s="0" t="n">
        <v>0</v>
      </c>
      <c r="Q279" s="0" t="n">
        <v>0</v>
      </c>
      <c r="R279" s="0" t="s">
        <v>848</v>
      </c>
    </row>
    <row r="280" customFormat="false" ht="12.75" hidden="false" customHeight="false" outlineLevel="0" collapsed="false">
      <c r="A280" s="0" t="s">
        <v>251</v>
      </c>
      <c r="B280" s="412" t="n">
        <v>36923</v>
      </c>
      <c r="C280" s="0" t="n">
        <v>11.54649326</v>
      </c>
      <c r="D280" s="0" t="n">
        <v>0</v>
      </c>
      <c r="E280" s="0" t="n">
        <v>11.54649326</v>
      </c>
      <c r="F280" s="0" t="n">
        <v>0</v>
      </c>
      <c r="G280" s="0" t="n">
        <v>0</v>
      </c>
      <c r="H280" s="0" t="n">
        <v>0</v>
      </c>
      <c r="I280" s="0" t="n">
        <v>0</v>
      </c>
      <c r="J280" s="0" t="n">
        <v>0</v>
      </c>
      <c r="K280" s="0" t="n">
        <v>0</v>
      </c>
      <c r="L280" s="0" t="n">
        <v>0</v>
      </c>
      <c r="M280" s="0" t="n">
        <v>0</v>
      </c>
      <c r="N280" s="0" t="n">
        <v>0</v>
      </c>
      <c r="O280" s="0" t="n">
        <v>0</v>
      </c>
      <c r="P280" s="0" t="n">
        <v>0</v>
      </c>
      <c r="Q280" s="0" t="n">
        <v>0</v>
      </c>
      <c r="R280" s="0" t="s">
        <v>848</v>
      </c>
    </row>
    <row r="281" customFormat="false" ht="12.75" hidden="false" customHeight="false" outlineLevel="0" collapsed="false">
      <c r="A281" s="0" t="s">
        <v>251</v>
      </c>
      <c r="B281" s="412" t="n">
        <v>36951</v>
      </c>
      <c r="C281" s="0" t="n">
        <v>-27.09807473</v>
      </c>
      <c r="D281" s="0" t="n">
        <v>0</v>
      </c>
      <c r="E281" s="0" t="n">
        <v>-27.09807473</v>
      </c>
      <c r="F281" s="0" t="n">
        <v>0</v>
      </c>
      <c r="G281" s="0" t="n">
        <v>0</v>
      </c>
      <c r="H281" s="0" t="n">
        <v>0</v>
      </c>
      <c r="I281" s="0" t="n">
        <v>0</v>
      </c>
      <c r="J281" s="0" t="n">
        <v>0</v>
      </c>
      <c r="K281" s="0" t="n">
        <v>0</v>
      </c>
      <c r="L281" s="0" t="n">
        <v>0</v>
      </c>
      <c r="M281" s="0" t="n">
        <v>0</v>
      </c>
      <c r="N281" s="0" t="n">
        <v>0</v>
      </c>
      <c r="O281" s="0" t="n">
        <v>0</v>
      </c>
      <c r="P281" s="0" t="n">
        <v>0</v>
      </c>
      <c r="Q281" s="0" t="n">
        <v>0</v>
      </c>
      <c r="R281" s="0" t="s">
        <v>848</v>
      </c>
    </row>
    <row r="282" customFormat="false" ht="12.75" hidden="false" customHeight="false" outlineLevel="0" collapsed="false">
      <c r="A282" s="0" t="s">
        <v>251</v>
      </c>
      <c r="B282" s="412" t="n">
        <v>36982</v>
      </c>
      <c r="C282" s="0" t="n">
        <v>16.48225242</v>
      </c>
      <c r="D282" s="0" t="n">
        <v>0</v>
      </c>
      <c r="E282" s="0" t="n">
        <v>16.48225242</v>
      </c>
      <c r="F282" s="0" t="n">
        <v>0</v>
      </c>
      <c r="G282" s="0" t="n">
        <v>0</v>
      </c>
      <c r="H282" s="0" t="n">
        <v>0</v>
      </c>
      <c r="I282" s="0" t="n">
        <v>0</v>
      </c>
      <c r="J282" s="0" t="n">
        <v>0</v>
      </c>
      <c r="K282" s="0" t="n">
        <v>0</v>
      </c>
      <c r="L282" s="0" t="n">
        <v>0</v>
      </c>
      <c r="M282" s="0" t="n">
        <v>0</v>
      </c>
      <c r="N282" s="0" t="n">
        <v>0</v>
      </c>
      <c r="O282" s="0" t="n">
        <v>0</v>
      </c>
      <c r="P282" s="0" t="n">
        <v>0</v>
      </c>
      <c r="Q282" s="0" t="n">
        <v>0</v>
      </c>
      <c r="R282" s="0" t="s">
        <v>848</v>
      </c>
    </row>
    <row r="283" customFormat="false" ht="12.75" hidden="false" customHeight="false" outlineLevel="0" collapsed="false">
      <c r="A283" s="0" t="s">
        <v>251</v>
      </c>
      <c r="B283" s="412" t="n">
        <v>37012</v>
      </c>
      <c r="C283" s="0" t="n">
        <v>16.93170539</v>
      </c>
      <c r="D283" s="0" t="n">
        <v>0</v>
      </c>
      <c r="E283" s="0" t="n">
        <v>16.93170539</v>
      </c>
      <c r="F283" s="0" t="n">
        <v>0</v>
      </c>
      <c r="G283" s="0" t="n">
        <v>0</v>
      </c>
      <c r="H283" s="0" t="n">
        <v>0</v>
      </c>
      <c r="I283" s="0" t="n">
        <v>0</v>
      </c>
      <c r="J283" s="0" t="n">
        <v>0</v>
      </c>
      <c r="K283" s="0" t="n">
        <v>0</v>
      </c>
      <c r="L283" s="0" t="n">
        <v>0</v>
      </c>
      <c r="M283" s="0" t="n">
        <v>0</v>
      </c>
      <c r="N283" s="0" t="n">
        <v>0</v>
      </c>
      <c r="O283" s="0" t="n">
        <v>0</v>
      </c>
      <c r="P283" s="0" t="n">
        <v>0</v>
      </c>
      <c r="Q283" s="0" t="n">
        <v>0</v>
      </c>
      <c r="R283" s="0" t="s">
        <v>848</v>
      </c>
    </row>
    <row r="284" customFormat="false" ht="12.75" hidden="false" customHeight="false" outlineLevel="0" collapsed="false">
      <c r="A284" s="0" t="s">
        <v>251</v>
      </c>
      <c r="B284" s="412" t="n">
        <v>37043</v>
      </c>
      <c r="C284" s="0" t="n">
        <v>16.28576593</v>
      </c>
      <c r="D284" s="0" t="n">
        <v>0</v>
      </c>
      <c r="E284" s="0" t="n">
        <v>16.28576593</v>
      </c>
      <c r="F284" s="0" t="n">
        <v>0</v>
      </c>
      <c r="G284" s="0" t="n">
        <v>0</v>
      </c>
      <c r="H284" s="0" t="n">
        <v>0</v>
      </c>
      <c r="I284" s="0" t="n">
        <v>0</v>
      </c>
      <c r="J284" s="0" t="n">
        <v>0</v>
      </c>
      <c r="K284" s="0" t="n">
        <v>0</v>
      </c>
      <c r="L284" s="0" t="n">
        <v>0</v>
      </c>
      <c r="M284" s="0" t="n">
        <v>0</v>
      </c>
      <c r="N284" s="0" t="n">
        <v>0</v>
      </c>
      <c r="O284" s="0" t="n">
        <v>0</v>
      </c>
      <c r="P284" s="0" t="n">
        <v>0</v>
      </c>
      <c r="Q284" s="0" t="n">
        <v>0</v>
      </c>
      <c r="R284" s="0" t="s">
        <v>848</v>
      </c>
    </row>
    <row r="285" customFormat="false" ht="12.75" hidden="false" customHeight="false" outlineLevel="0" collapsed="false">
      <c r="A285" s="0" t="s">
        <v>251</v>
      </c>
      <c r="B285" s="412" t="n">
        <v>37073</v>
      </c>
      <c r="C285" s="0" t="n">
        <v>16.72930125</v>
      </c>
      <c r="D285" s="0" t="n">
        <v>0</v>
      </c>
      <c r="E285" s="0" t="n">
        <v>16.72930125</v>
      </c>
      <c r="F285" s="0" t="n">
        <v>0</v>
      </c>
      <c r="G285" s="0" t="n">
        <v>0</v>
      </c>
      <c r="H285" s="0" t="n">
        <v>0</v>
      </c>
      <c r="I285" s="0" t="n">
        <v>0</v>
      </c>
      <c r="J285" s="0" t="n">
        <v>0</v>
      </c>
      <c r="K285" s="0" t="n">
        <v>0</v>
      </c>
      <c r="L285" s="0" t="n">
        <v>0</v>
      </c>
      <c r="M285" s="0" t="n">
        <v>0</v>
      </c>
      <c r="N285" s="0" t="n">
        <v>0</v>
      </c>
      <c r="O285" s="0" t="n">
        <v>0</v>
      </c>
      <c r="P285" s="0" t="n">
        <v>0</v>
      </c>
      <c r="Q285" s="0" t="n">
        <v>0</v>
      </c>
      <c r="R285" s="0" t="s">
        <v>848</v>
      </c>
    </row>
    <row r="286" customFormat="false" ht="12.75" hidden="false" customHeight="false" outlineLevel="0" collapsed="false">
      <c r="A286" s="0" t="s">
        <v>251</v>
      </c>
      <c r="B286" s="412" t="n">
        <v>37104</v>
      </c>
      <c r="C286" s="0" t="n">
        <v>16.62737738</v>
      </c>
      <c r="D286" s="0" t="n">
        <v>0</v>
      </c>
      <c r="E286" s="0" t="n">
        <v>16.62737738</v>
      </c>
      <c r="F286" s="0" t="n">
        <v>0</v>
      </c>
      <c r="G286" s="0" t="n">
        <v>0</v>
      </c>
      <c r="H286" s="0" t="n">
        <v>0</v>
      </c>
      <c r="I286" s="0" t="n">
        <v>0</v>
      </c>
      <c r="J286" s="0" t="n">
        <v>0</v>
      </c>
      <c r="K286" s="0" t="n">
        <v>0</v>
      </c>
      <c r="L286" s="0" t="n">
        <v>0</v>
      </c>
      <c r="M286" s="0" t="n">
        <v>0</v>
      </c>
      <c r="N286" s="0" t="n">
        <v>0</v>
      </c>
      <c r="O286" s="0" t="n">
        <v>0</v>
      </c>
      <c r="P286" s="0" t="n">
        <v>0</v>
      </c>
      <c r="Q286" s="0" t="n">
        <v>0</v>
      </c>
      <c r="R286" s="0" t="s">
        <v>848</v>
      </c>
    </row>
    <row r="287" customFormat="false" ht="12.75" hidden="false" customHeight="false" outlineLevel="0" collapsed="false">
      <c r="A287" s="0" t="s">
        <v>251</v>
      </c>
      <c r="B287" s="412" t="n">
        <v>37135</v>
      </c>
      <c r="C287" s="0" t="n">
        <v>15.9926828</v>
      </c>
      <c r="D287" s="0" t="n">
        <v>0</v>
      </c>
      <c r="E287" s="0" t="n">
        <v>15.9926828</v>
      </c>
      <c r="F287" s="0" t="n">
        <v>0</v>
      </c>
      <c r="G287" s="0" t="n">
        <v>0</v>
      </c>
      <c r="H287" s="0" t="n">
        <v>0</v>
      </c>
      <c r="I287" s="0" t="n">
        <v>0</v>
      </c>
      <c r="J287" s="0" t="n">
        <v>0</v>
      </c>
      <c r="K287" s="0" t="n">
        <v>0</v>
      </c>
      <c r="L287" s="0" t="n">
        <v>0</v>
      </c>
      <c r="M287" s="0" t="n">
        <v>0</v>
      </c>
      <c r="N287" s="0" t="n">
        <v>0</v>
      </c>
      <c r="O287" s="0" t="n">
        <v>0</v>
      </c>
      <c r="P287" s="0" t="n">
        <v>0</v>
      </c>
      <c r="Q287" s="0" t="n">
        <v>0</v>
      </c>
      <c r="R287" s="0" t="s">
        <v>848</v>
      </c>
    </row>
    <row r="288" customFormat="false" ht="12.75" hidden="false" customHeight="false" outlineLevel="0" collapsed="false">
      <c r="A288" s="0" t="s">
        <v>251</v>
      </c>
      <c r="B288" s="412" t="n">
        <v>37165</v>
      </c>
      <c r="C288" s="0" t="n">
        <v>16.42806144</v>
      </c>
      <c r="D288" s="0" t="n">
        <v>0</v>
      </c>
      <c r="E288" s="0" t="n">
        <v>16.42806144</v>
      </c>
      <c r="F288" s="0" t="n">
        <v>0</v>
      </c>
      <c r="G288" s="0" t="n">
        <v>0</v>
      </c>
      <c r="H288" s="0" t="n">
        <v>0</v>
      </c>
      <c r="I288" s="0" t="n">
        <v>0</v>
      </c>
      <c r="J288" s="0" t="n">
        <v>0</v>
      </c>
      <c r="K288" s="0" t="n">
        <v>0</v>
      </c>
      <c r="L288" s="0" t="n">
        <v>0</v>
      </c>
      <c r="M288" s="0" t="n">
        <v>0</v>
      </c>
      <c r="N288" s="0" t="n">
        <v>0</v>
      </c>
      <c r="O288" s="0" t="n">
        <v>0</v>
      </c>
      <c r="P288" s="0" t="n">
        <v>0</v>
      </c>
      <c r="Q288" s="0" t="n">
        <v>0</v>
      </c>
      <c r="R288" s="0" t="s">
        <v>848</v>
      </c>
    </row>
    <row r="289" customFormat="false" ht="12.75" hidden="false" customHeight="false" outlineLevel="0" collapsed="false">
      <c r="A289" s="0" t="s">
        <v>251</v>
      </c>
      <c r="B289" s="412" t="n">
        <v>37196</v>
      </c>
      <c r="C289" s="0" t="n">
        <v>-11.39073479</v>
      </c>
      <c r="D289" s="0" t="n">
        <v>0</v>
      </c>
      <c r="E289" s="0" t="n">
        <v>-11.39073479</v>
      </c>
      <c r="F289" s="0" t="n">
        <v>0</v>
      </c>
      <c r="G289" s="0" t="n">
        <v>0</v>
      </c>
      <c r="H289" s="0" t="n">
        <v>0</v>
      </c>
      <c r="I289" s="0" t="n">
        <v>0</v>
      </c>
      <c r="J289" s="0" t="n">
        <v>0</v>
      </c>
      <c r="K289" s="0" t="n">
        <v>0</v>
      </c>
      <c r="L289" s="0" t="n">
        <v>0</v>
      </c>
      <c r="M289" s="0" t="n">
        <v>0</v>
      </c>
      <c r="N289" s="0" t="n">
        <v>0</v>
      </c>
      <c r="O289" s="0" t="n">
        <v>0</v>
      </c>
      <c r="P289" s="0" t="n">
        <v>0</v>
      </c>
      <c r="Q289" s="0" t="n">
        <v>0</v>
      </c>
      <c r="R289" s="0" t="s">
        <v>848</v>
      </c>
    </row>
    <row r="290" customFormat="false" ht="12.75" hidden="false" customHeight="false" outlineLevel="0" collapsed="false">
      <c r="A290" s="0" t="s">
        <v>251</v>
      </c>
      <c r="B290" s="412" t="n">
        <v>37226</v>
      </c>
      <c r="C290" s="0" t="n">
        <v>-11.70090165</v>
      </c>
      <c r="D290" s="0" t="n">
        <v>0</v>
      </c>
      <c r="E290" s="0" t="n">
        <v>-11.70090165</v>
      </c>
      <c r="F290" s="0" t="n">
        <v>0</v>
      </c>
      <c r="G290" s="0" t="n">
        <v>0</v>
      </c>
      <c r="H290" s="0" t="n">
        <v>0</v>
      </c>
      <c r="I290" s="0" t="n">
        <v>0</v>
      </c>
      <c r="J290" s="0" t="n">
        <v>0</v>
      </c>
      <c r="K290" s="0" t="n">
        <v>0</v>
      </c>
      <c r="L290" s="0" t="n">
        <v>0</v>
      </c>
      <c r="M290" s="0" t="n">
        <v>0</v>
      </c>
      <c r="N290" s="0" t="n">
        <v>0</v>
      </c>
      <c r="O290" s="0" t="n">
        <v>0</v>
      </c>
      <c r="P290" s="0" t="n">
        <v>0</v>
      </c>
      <c r="Q290" s="0" t="n">
        <v>0</v>
      </c>
      <c r="R290" s="0" t="s">
        <v>848</v>
      </c>
    </row>
    <row r="291" customFormat="false" ht="12.75" hidden="false" customHeight="false" outlineLevel="0" collapsed="false">
      <c r="A291" s="0" t="s">
        <v>251</v>
      </c>
      <c r="B291" s="412" t="n">
        <v>37257</v>
      </c>
      <c r="C291" s="0" t="n">
        <v>-11.6293843</v>
      </c>
      <c r="D291" s="0" t="n">
        <v>0</v>
      </c>
      <c r="E291" s="0" t="n">
        <v>-11.6293843</v>
      </c>
      <c r="F291" s="0" t="n">
        <v>0</v>
      </c>
      <c r="G291" s="0" t="n">
        <v>0</v>
      </c>
      <c r="H291" s="0" t="n">
        <v>0</v>
      </c>
      <c r="I291" s="0" t="n">
        <v>0</v>
      </c>
      <c r="J291" s="0" t="n">
        <v>0</v>
      </c>
      <c r="K291" s="0" t="n">
        <v>0</v>
      </c>
      <c r="L291" s="0" t="n">
        <v>0</v>
      </c>
      <c r="M291" s="0" t="n">
        <v>0</v>
      </c>
      <c r="N291" s="0" t="n">
        <v>0</v>
      </c>
      <c r="O291" s="0" t="n">
        <v>0</v>
      </c>
      <c r="P291" s="0" t="n">
        <v>0</v>
      </c>
      <c r="Q291" s="0" t="n">
        <v>0</v>
      </c>
      <c r="R291" s="0" t="s">
        <v>848</v>
      </c>
    </row>
    <row r="292" customFormat="false" ht="12.75" hidden="false" customHeight="false" outlineLevel="0" collapsed="false">
      <c r="A292" s="0" t="s">
        <v>251</v>
      </c>
      <c r="B292" s="412" t="n">
        <v>37288</v>
      </c>
      <c r="C292" s="0" t="n">
        <v>-10.43967409</v>
      </c>
      <c r="D292" s="0" t="n">
        <v>0</v>
      </c>
      <c r="E292" s="0" t="n">
        <v>-10.43967409</v>
      </c>
      <c r="F292" s="0" t="n">
        <v>0</v>
      </c>
      <c r="G292" s="0" t="n">
        <v>0</v>
      </c>
      <c r="H292" s="0" t="n">
        <v>0</v>
      </c>
      <c r="I292" s="0" t="n">
        <v>0</v>
      </c>
      <c r="J292" s="0" t="n">
        <v>0</v>
      </c>
      <c r="K292" s="0" t="n">
        <v>0</v>
      </c>
      <c r="L292" s="0" t="n">
        <v>0</v>
      </c>
      <c r="M292" s="0" t="n">
        <v>0</v>
      </c>
      <c r="N292" s="0" t="n">
        <v>0</v>
      </c>
      <c r="O292" s="0" t="n">
        <v>0</v>
      </c>
      <c r="P292" s="0" t="n">
        <v>0</v>
      </c>
      <c r="Q292" s="0" t="n">
        <v>0</v>
      </c>
      <c r="R292" s="0" t="s">
        <v>848</v>
      </c>
    </row>
    <row r="293" customFormat="false" ht="12.75" hidden="false" customHeight="false" outlineLevel="0" collapsed="false">
      <c r="A293" s="0" t="s">
        <v>251</v>
      </c>
      <c r="B293" s="412" t="n">
        <v>37316</v>
      </c>
      <c r="C293" s="0" t="n">
        <v>-11.49418973</v>
      </c>
      <c r="D293" s="0" t="n">
        <v>0</v>
      </c>
      <c r="E293" s="0" t="n">
        <v>-11.49418973</v>
      </c>
      <c r="F293" s="0" t="n">
        <v>0</v>
      </c>
      <c r="G293" s="0" t="n">
        <v>0</v>
      </c>
      <c r="H293" s="0" t="n">
        <v>0</v>
      </c>
      <c r="I293" s="0" t="n">
        <v>0</v>
      </c>
      <c r="J293" s="0" t="n">
        <v>0</v>
      </c>
      <c r="K293" s="0" t="n">
        <v>0</v>
      </c>
      <c r="L293" s="0" t="n">
        <v>0</v>
      </c>
      <c r="M293" s="0" t="n">
        <v>0</v>
      </c>
      <c r="N293" s="0" t="n">
        <v>0</v>
      </c>
      <c r="O293" s="0" t="n">
        <v>0</v>
      </c>
      <c r="P293" s="0" t="n">
        <v>0</v>
      </c>
      <c r="Q293" s="0" t="n">
        <v>0</v>
      </c>
      <c r="R293" s="0" t="s">
        <v>848</v>
      </c>
    </row>
    <row r="294" customFormat="false" ht="12.75" hidden="false" customHeight="false" outlineLevel="0" collapsed="false">
      <c r="A294" s="0" t="s">
        <v>251</v>
      </c>
      <c r="B294" s="412" t="n">
        <v>37347</v>
      </c>
      <c r="C294" s="0" t="n">
        <v>-11.05545934</v>
      </c>
      <c r="D294" s="0" t="n">
        <v>0</v>
      </c>
      <c r="E294" s="0" t="n">
        <v>-11.05545934</v>
      </c>
      <c r="F294" s="0" t="n">
        <v>0</v>
      </c>
      <c r="G294" s="0" t="n">
        <v>0</v>
      </c>
      <c r="H294" s="0" t="n">
        <v>0</v>
      </c>
      <c r="I294" s="0" t="n">
        <v>0</v>
      </c>
      <c r="J294" s="0" t="n">
        <v>0</v>
      </c>
      <c r="K294" s="0" t="n">
        <v>0</v>
      </c>
      <c r="L294" s="0" t="n">
        <v>0</v>
      </c>
      <c r="M294" s="0" t="n">
        <v>0</v>
      </c>
      <c r="N294" s="0" t="n">
        <v>0</v>
      </c>
      <c r="O294" s="0" t="n">
        <v>0</v>
      </c>
      <c r="P294" s="0" t="n">
        <v>0</v>
      </c>
      <c r="Q294" s="0" t="n">
        <v>0</v>
      </c>
      <c r="R294" s="0" t="s">
        <v>848</v>
      </c>
    </row>
    <row r="295" customFormat="false" ht="12.75" hidden="false" customHeight="false" outlineLevel="0" collapsed="false">
      <c r="A295" s="0" t="s">
        <v>251</v>
      </c>
      <c r="B295" s="412" t="n">
        <v>37377</v>
      </c>
      <c r="C295" s="0" t="n">
        <v>-11.35691782</v>
      </c>
      <c r="D295" s="0" t="n">
        <v>0</v>
      </c>
      <c r="E295" s="0" t="n">
        <v>-11.35691782</v>
      </c>
      <c r="F295" s="0" t="n">
        <v>0</v>
      </c>
      <c r="G295" s="0" t="n">
        <v>0</v>
      </c>
      <c r="H295" s="0" t="n">
        <v>0</v>
      </c>
      <c r="I295" s="0" t="n">
        <v>0</v>
      </c>
      <c r="J295" s="0" t="n">
        <v>0</v>
      </c>
      <c r="K295" s="0" t="n">
        <v>0</v>
      </c>
      <c r="L295" s="0" t="n">
        <v>0</v>
      </c>
      <c r="M295" s="0" t="n">
        <v>0</v>
      </c>
      <c r="N295" s="0" t="n">
        <v>0</v>
      </c>
      <c r="O295" s="0" t="n">
        <v>0</v>
      </c>
      <c r="P295" s="0" t="n">
        <v>0</v>
      </c>
      <c r="Q295" s="0" t="n">
        <v>0</v>
      </c>
      <c r="R295" s="0" t="s">
        <v>848</v>
      </c>
    </row>
    <row r="296" customFormat="false" ht="12.75" hidden="false" customHeight="false" outlineLevel="0" collapsed="false">
      <c r="A296" s="0" t="s">
        <v>251</v>
      </c>
      <c r="B296" s="412" t="n">
        <v>37408</v>
      </c>
      <c r="C296" s="0" t="n">
        <v>-10.92387334</v>
      </c>
      <c r="D296" s="0" t="n">
        <v>0</v>
      </c>
      <c r="E296" s="0" t="n">
        <v>-10.92387334</v>
      </c>
      <c r="F296" s="0" t="n">
        <v>0</v>
      </c>
      <c r="G296" s="0" t="n">
        <v>0</v>
      </c>
      <c r="H296" s="0" t="n">
        <v>0</v>
      </c>
      <c r="I296" s="0" t="n">
        <v>0</v>
      </c>
      <c r="J296" s="0" t="n">
        <v>0</v>
      </c>
      <c r="K296" s="0" t="n">
        <v>0</v>
      </c>
      <c r="L296" s="0" t="n">
        <v>0</v>
      </c>
      <c r="M296" s="0" t="n">
        <v>0</v>
      </c>
      <c r="N296" s="0" t="n">
        <v>0</v>
      </c>
      <c r="O296" s="0" t="n">
        <v>0</v>
      </c>
      <c r="P296" s="0" t="n">
        <v>0</v>
      </c>
      <c r="Q296" s="0" t="n">
        <v>0</v>
      </c>
      <c r="R296" s="0" t="s">
        <v>848</v>
      </c>
    </row>
    <row r="297" customFormat="false" ht="12.75" hidden="false" customHeight="false" outlineLevel="0" collapsed="false">
      <c r="A297" s="0" t="s">
        <v>251</v>
      </c>
      <c r="B297" s="412" t="n">
        <v>37438</v>
      </c>
      <c r="C297" s="0" t="n">
        <v>-11.22173882</v>
      </c>
      <c r="D297" s="0" t="n">
        <v>0</v>
      </c>
      <c r="E297" s="0" t="n">
        <v>-11.22173882</v>
      </c>
      <c r="F297" s="0" t="n">
        <v>0</v>
      </c>
      <c r="G297" s="0" t="n">
        <v>0</v>
      </c>
      <c r="H297" s="0" t="n">
        <v>0</v>
      </c>
      <c r="I297" s="0" t="n">
        <v>0</v>
      </c>
      <c r="J297" s="0" t="n">
        <v>0</v>
      </c>
      <c r="K297" s="0" t="n">
        <v>0</v>
      </c>
      <c r="L297" s="0" t="n">
        <v>0</v>
      </c>
      <c r="M297" s="0" t="n">
        <v>0</v>
      </c>
      <c r="N297" s="0" t="n">
        <v>0</v>
      </c>
      <c r="O297" s="0" t="n">
        <v>0</v>
      </c>
      <c r="P297" s="0" t="n">
        <v>0</v>
      </c>
      <c r="Q297" s="0" t="n">
        <v>0</v>
      </c>
      <c r="R297" s="0" t="s">
        <v>848</v>
      </c>
    </row>
    <row r="298" customFormat="false" ht="12.75" hidden="false" customHeight="false" outlineLevel="0" collapsed="false">
      <c r="A298" s="0" t="s">
        <v>251</v>
      </c>
      <c r="B298" s="412" t="n">
        <v>37469</v>
      </c>
      <c r="C298" s="0" t="n">
        <v>-11.1537565</v>
      </c>
      <c r="D298" s="0" t="n">
        <v>0</v>
      </c>
      <c r="E298" s="0" t="n">
        <v>-11.1537565</v>
      </c>
      <c r="F298" s="0" t="n">
        <v>0</v>
      </c>
      <c r="G298" s="0" t="n">
        <v>0</v>
      </c>
      <c r="H298" s="0" t="n">
        <v>0</v>
      </c>
      <c r="I298" s="0" t="n">
        <v>0</v>
      </c>
      <c r="J298" s="0" t="n">
        <v>0</v>
      </c>
      <c r="K298" s="0" t="n">
        <v>0</v>
      </c>
      <c r="L298" s="0" t="n">
        <v>0</v>
      </c>
      <c r="M298" s="0" t="n">
        <v>0</v>
      </c>
      <c r="N298" s="0" t="n">
        <v>0</v>
      </c>
      <c r="O298" s="0" t="n">
        <v>0</v>
      </c>
      <c r="P298" s="0" t="n">
        <v>0</v>
      </c>
      <c r="Q298" s="0" t="n">
        <v>0</v>
      </c>
      <c r="R298" s="0" t="s">
        <v>848</v>
      </c>
    </row>
    <row r="299" customFormat="false" ht="12.75" hidden="false" customHeight="false" outlineLevel="0" collapsed="false">
      <c r="A299" s="0" t="s">
        <v>251</v>
      </c>
      <c r="B299" s="412" t="n">
        <v>37500</v>
      </c>
      <c r="C299" s="0" t="n">
        <v>-10.72854555</v>
      </c>
      <c r="D299" s="0" t="n">
        <v>0</v>
      </c>
      <c r="E299" s="0" t="n">
        <v>-10.72854555</v>
      </c>
      <c r="F299" s="0" t="n">
        <v>0</v>
      </c>
      <c r="G299" s="0" t="n">
        <v>0</v>
      </c>
      <c r="H299" s="0" t="n">
        <v>0</v>
      </c>
      <c r="I299" s="0" t="n">
        <v>0</v>
      </c>
      <c r="J299" s="0" t="n">
        <v>0</v>
      </c>
      <c r="K299" s="0" t="n">
        <v>0</v>
      </c>
      <c r="L299" s="0" t="n">
        <v>0</v>
      </c>
      <c r="M299" s="0" t="n">
        <v>0</v>
      </c>
      <c r="N299" s="0" t="n">
        <v>0</v>
      </c>
      <c r="O299" s="0" t="n">
        <v>0</v>
      </c>
      <c r="P299" s="0" t="n">
        <v>0</v>
      </c>
      <c r="Q299" s="0" t="n">
        <v>0</v>
      </c>
      <c r="R299" s="0" t="s">
        <v>848</v>
      </c>
    </row>
    <row r="300" customFormat="false" ht="12.75" hidden="false" customHeight="false" outlineLevel="0" collapsed="false">
      <c r="A300" s="0" t="s">
        <v>251</v>
      </c>
      <c r="B300" s="412" t="n">
        <v>37530</v>
      </c>
      <c r="C300" s="0" t="n">
        <v>-11.02119416</v>
      </c>
      <c r="D300" s="0" t="n">
        <v>0</v>
      </c>
      <c r="E300" s="0" t="n">
        <v>-11.02119416</v>
      </c>
      <c r="F300" s="0" t="n">
        <v>0</v>
      </c>
      <c r="G300" s="0" t="n">
        <v>0</v>
      </c>
      <c r="H300" s="0" t="n">
        <v>0</v>
      </c>
      <c r="I300" s="0" t="n">
        <v>0</v>
      </c>
      <c r="J300" s="0" t="n">
        <v>0</v>
      </c>
      <c r="K300" s="0" t="n">
        <v>0</v>
      </c>
      <c r="L300" s="0" t="n">
        <v>0</v>
      </c>
      <c r="M300" s="0" t="n">
        <v>0</v>
      </c>
      <c r="N300" s="0" t="n">
        <v>0</v>
      </c>
      <c r="O300" s="0" t="n">
        <v>0</v>
      </c>
      <c r="P300" s="0" t="n">
        <v>0</v>
      </c>
      <c r="Q300" s="0" t="n">
        <v>0</v>
      </c>
      <c r="R300" s="0" t="s">
        <v>848</v>
      </c>
    </row>
    <row r="301" customFormat="false" ht="12.75" hidden="false" customHeight="false" outlineLevel="0" collapsed="false">
      <c r="A301" s="0" t="s">
        <v>251</v>
      </c>
      <c r="B301" s="412" t="n">
        <v>37561</v>
      </c>
      <c r="C301" s="0" t="n">
        <v>-10.60117938</v>
      </c>
      <c r="D301" s="0" t="n">
        <v>0</v>
      </c>
      <c r="E301" s="0" t="n">
        <v>-10.60117938</v>
      </c>
      <c r="F301" s="0" t="n">
        <v>0</v>
      </c>
      <c r="G301" s="0" t="n">
        <v>0</v>
      </c>
      <c r="H301" s="0" t="n">
        <v>0</v>
      </c>
      <c r="I301" s="0" t="n">
        <v>0</v>
      </c>
      <c r="J301" s="0" t="n">
        <v>0</v>
      </c>
      <c r="K301" s="0" t="n">
        <v>0</v>
      </c>
      <c r="L301" s="0" t="n">
        <v>0</v>
      </c>
      <c r="M301" s="0" t="n">
        <v>0</v>
      </c>
      <c r="N301" s="0" t="n">
        <v>0</v>
      </c>
      <c r="O301" s="0" t="n">
        <v>0</v>
      </c>
      <c r="P301" s="0" t="n">
        <v>0</v>
      </c>
      <c r="Q301" s="0" t="n">
        <v>0</v>
      </c>
      <c r="R301" s="0" t="s">
        <v>848</v>
      </c>
    </row>
    <row r="302" customFormat="false" ht="12.75" hidden="false" customHeight="false" outlineLevel="0" collapsed="false">
      <c r="A302" s="0" t="s">
        <v>251</v>
      </c>
      <c r="B302" s="412" t="n">
        <v>37591</v>
      </c>
      <c r="C302" s="0" t="n">
        <v>-10.89043514</v>
      </c>
      <c r="D302" s="0" t="n">
        <v>0</v>
      </c>
      <c r="E302" s="0" t="n">
        <v>-10.89043514</v>
      </c>
      <c r="F302" s="0" t="n">
        <v>0</v>
      </c>
      <c r="G302" s="0" t="n">
        <v>0</v>
      </c>
      <c r="H302" s="0" t="n">
        <v>0</v>
      </c>
      <c r="I302" s="0" t="n">
        <v>0</v>
      </c>
      <c r="J302" s="0" t="n">
        <v>0</v>
      </c>
      <c r="K302" s="0" t="n">
        <v>0</v>
      </c>
      <c r="L302" s="0" t="n">
        <v>0</v>
      </c>
      <c r="M302" s="0" t="n">
        <v>0</v>
      </c>
      <c r="N302" s="0" t="n">
        <v>0</v>
      </c>
      <c r="O302" s="0" t="n">
        <v>0</v>
      </c>
      <c r="P302" s="0" t="n">
        <v>0</v>
      </c>
      <c r="Q302" s="0" t="n">
        <v>0</v>
      </c>
      <c r="R302" s="0" t="s">
        <v>848</v>
      </c>
    </row>
    <row r="303" customFormat="false" ht="12.75" hidden="false" customHeight="false" outlineLevel="0" collapsed="false">
      <c r="A303" s="0" t="s">
        <v>251</v>
      </c>
      <c r="B303" s="412" t="n">
        <v>37622</v>
      </c>
      <c r="C303" s="0" t="n">
        <v>-10.82446334</v>
      </c>
      <c r="D303" s="0" t="n">
        <v>0</v>
      </c>
      <c r="E303" s="0" t="n">
        <v>-10.82446334</v>
      </c>
      <c r="F303" s="0" t="n">
        <v>0</v>
      </c>
      <c r="G303" s="0" t="n">
        <v>0</v>
      </c>
      <c r="H303" s="0" t="n">
        <v>0</v>
      </c>
      <c r="I303" s="0" t="n">
        <v>0</v>
      </c>
      <c r="J303" s="0" t="n">
        <v>0</v>
      </c>
      <c r="K303" s="0" t="n">
        <v>0</v>
      </c>
      <c r="L303" s="0" t="n">
        <v>0</v>
      </c>
      <c r="M303" s="0" t="n">
        <v>0</v>
      </c>
      <c r="N303" s="0" t="n">
        <v>0</v>
      </c>
      <c r="O303" s="0" t="n">
        <v>0</v>
      </c>
      <c r="P303" s="0" t="n">
        <v>0</v>
      </c>
      <c r="Q303" s="0" t="n">
        <v>0</v>
      </c>
      <c r="R303" s="0" t="s">
        <v>848</v>
      </c>
    </row>
    <row r="304" customFormat="false" ht="12.75" hidden="false" customHeight="false" outlineLevel="0" collapsed="false">
      <c r="A304" s="0" t="s">
        <v>251</v>
      </c>
      <c r="B304" s="412" t="n">
        <v>37653</v>
      </c>
      <c r="C304" s="0" t="n">
        <v>-9.71757771</v>
      </c>
      <c r="D304" s="0" t="n">
        <v>0</v>
      </c>
      <c r="E304" s="0" t="n">
        <v>-9.71757771</v>
      </c>
      <c r="F304" s="0" t="n">
        <v>0</v>
      </c>
      <c r="G304" s="0" t="n">
        <v>0</v>
      </c>
      <c r="H304" s="0" t="n">
        <v>0</v>
      </c>
      <c r="I304" s="0" t="n">
        <v>0</v>
      </c>
      <c r="J304" s="0" t="n">
        <v>0</v>
      </c>
      <c r="K304" s="0" t="n">
        <v>0</v>
      </c>
      <c r="L304" s="0" t="n">
        <v>0</v>
      </c>
      <c r="M304" s="0" t="n">
        <v>0</v>
      </c>
      <c r="N304" s="0" t="n">
        <v>0</v>
      </c>
      <c r="O304" s="0" t="n">
        <v>0</v>
      </c>
      <c r="P304" s="0" t="n">
        <v>0</v>
      </c>
      <c r="Q304" s="0" t="n">
        <v>0</v>
      </c>
      <c r="R304" s="0" t="s">
        <v>848</v>
      </c>
    </row>
    <row r="305" customFormat="false" ht="12.75" hidden="false" customHeight="false" outlineLevel="0" collapsed="false">
      <c r="A305" s="0" t="s">
        <v>251</v>
      </c>
      <c r="B305" s="412" t="n">
        <v>37681</v>
      </c>
      <c r="C305" s="0" t="n">
        <v>-10.69971263</v>
      </c>
      <c r="D305" s="0" t="n">
        <v>0</v>
      </c>
      <c r="E305" s="0" t="n">
        <v>-10.69971263</v>
      </c>
      <c r="F305" s="0" t="n">
        <v>0</v>
      </c>
      <c r="G305" s="0" t="n">
        <v>0</v>
      </c>
      <c r="H305" s="0" t="n">
        <v>0</v>
      </c>
      <c r="I305" s="0" t="n">
        <v>0</v>
      </c>
      <c r="J305" s="0" t="n">
        <v>0</v>
      </c>
      <c r="K305" s="0" t="n">
        <v>0</v>
      </c>
      <c r="L305" s="0" t="n">
        <v>0</v>
      </c>
      <c r="M305" s="0" t="n">
        <v>0</v>
      </c>
      <c r="N305" s="0" t="n">
        <v>0</v>
      </c>
      <c r="O305" s="0" t="n">
        <v>0</v>
      </c>
      <c r="P305" s="0" t="n">
        <v>0</v>
      </c>
      <c r="Q305" s="0" t="n">
        <v>0</v>
      </c>
      <c r="R305" s="0" t="s">
        <v>848</v>
      </c>
    </row>
    <row r="306" customFormat="false" ht="12.75" hidden="false" customHeight="false" outlineLevel="0" collapsed="false">
      <c r="A306" s="0" t="s">
        <v>251</v>
      </c>
      <c r="B306" s="412" t="n">
        <v>37712</v>
      </c>
      <c r="C306" s="0" t="n">
        <v>-10.29190714</v>
      </c>
      <c r="D306" s="0" t="n">
        <v>0</v>
      </c>
      <c r="E306" s="0" t="n">
        <v>-10.29190714</v>
      </c>
      <c r="F306" s="0" t="n">
        <v>0</v>
      </c>
      <c r="G306" s="0" t="n">
        <v>0</v>
      </c>
      <c r="H306" s="0" t="n">
        <v>0</v>
      </c>
      <c r="I306" s="0" t="n">
        <v>0</v>
      </c>
      <c r="J306" s="0" t="n">
        <v>0</v>
      </c>
      <c r="K306" s="0" t="n">
        <v>0</v>
      </c>
      <c r="L306" s="0" t="n">
        <v>0</v>
      </c>
      <c r="M306" s="0" t="n">
        <v>0</v>
      </c>
      <c r="N306" s="0" t="n">
        <v>0</v>
      </c>
      <c r="O306" s="0" t="n">
        <v>0</v>
      </c>
      <c r="P306" s="0" t="n">
        <v>0</v>
      </c>
      <c r="Q306" s="0" t="n">
        <v>0</v>
      </c>
      <c r="R306" s="0" t="s">
        <v>848</v>
      </c>
    </row>
    <row r="307" customFormat="false" ht="12.75" hidden="false" customHeight="false" outlineLevel="0" collapsed="false">
      <c r="A307" s="0" t="s">
        <v>251</v>
      </c>
      <c r="B307" s="412" t="n">
        <v>37742</v>
      </c>
      <c r="C307" s="0" t="n">
        <v>-10.57303701</v>
      </c>
      <c r="D307" s="0" t="n">
        <v>0</v>
      </c>
      <c r="E307" s="0" t="n">
        <v>-10.57303701</v>
      </c>
      <c r="F307" s="0" t="n">
        <v>0</v>
      </c>
      <c r="G307" s="0" t="n">
        <v>0</v>
      </c>
      <c r="H307" s="0" t="n">
        <v>0</v>
      </c>
      <c r="I307" s="0" t="n">
        <v>0</v>
      </c>
      <c r="J307" s="0" t="n">
        <v>0</v>
      </c>
      <c r="K307" s="0" t="n">
        <v>0</v>
      </c>
      <c r="L307" s="0" t="n">
        <v>0</v>
      </c>
      <c r="M307" s="0" t="n">
        <v>0</v>
      </c>
      <c r="N307" s="0" t="n">
        <v>0</v>
      </c>
      <c r="O307" s="0" t="n">
        <v>0</v>
      </c>
      <c r="P307" s="0" t="n">
        <v>0</v>
      </c>
      <c r="Q307" s="0" t="n">
        <v>0</v>
      </c>
      <c r="R307" s="0" t="s">
        <v>848</v>
      </c>
    </row>
    <row r="308" customFormat="false" ht="12.75" hidden="false" customHeight="false" outlineLevel="0" collapsed="false">
      <c r="A308" s="0" t="s">
        <v>251</v>
      </c>
      <c r="B308" s="412" t="n">
        <v>37773</v>
      </c>
      <c r="C308" s="0" t="n">
        <v>-10.17041761</v>
      </c>
      <c r="D308" s="0" t="n">
        <v>0</v>
      </c>
      <c r="E308" s="0" t="n">
        <v>-10.17041761</v>
      </c>
      <c r="F308" s="0" t="n">
        <v>0</v>
      </c>
      <c r="G308" s="0" t="n">
        <v>0</v>
      </c>
      <c r="H308" s="0" t="n">
        <v>0</v>
      </c>
      <c r="I308" s="0" t="n">
        <v>0</v>
      </c>
      <c r="J308" s="0" t="n">
        <v>0</v>
      </c>
      <c r="K308" s="0" t="n">
        <v>0</v>
      </c>
      <c r="L308" s="0" t="n">
        <v>0</v>
      </c>
      <c r="M308" s="0" t="n">
        <v>0</v>
      </c>
      <c r="N308" s="0" t="n">
        <v>0</v>
      </c>
      <c r="O308" s="0" t="n">
        <v>0</v>
      </c>
      <c r="P308" s="0" t="n">
        <v>0</v>
      </c>
      <c r="Q308" s="0" t="n">
        <v>0</v>
      </c>
      <c r="R308" s="0" t="s">
        <v>848</v>
      </c>
    </row>
    <row r="309" customFormat="false" ht="12.75" hidden="false" customHeight="false" outlineLevel="0" collapsed="false">
      <c r="A309" s="0" t="s">
        <v>251</v>
      </c>
      <c r="B309" s="412" t="n">
        <v>37803</v>
      </c>
      <c r="C309" s="0" t="n">
        <v>-10.44823313</v>
      </c>
      <c r="D309" s="0" t="n">
        <v>0</v>
      </c>
      <c r="E309" s="0" t="n">
        <v>-10.44823313</v>
      </c>
      <c r="F309" s="0" t="n">
        <v>0</v>
      </c>
      <c r="G309" s="0" t="n">
        <v>0</v>
      </c>
      <c r="H309" s="0" t="n">
        <v>0</v>
      </c>
      <c r="I309" s="0" t="n">
        <v>0</v>
      </c>
      <c r="J309" s="0" t="n">
        <v>0</v>
      </c>
      <c r="K309" s="0" t="n">
        <v>0</v>
      </c>
      <c r="L309" s="0" t="n">
        <v>0</v>
      </c>
      <c r="M309" s="0" t="n">
        <v>0</v>
      </c>
      <c r="N309" s="0" t="n">
        <v>0</v>
      </c>
      <c r="O309" s="0" t="n">
        <v>0</v>
      </c>
      <c r="P309" s="0" t="n">
        <v>0</v>
      </c>
      <c r="Q309" s="0" t="n">
        <v>0</v>
      </c>
      <c r="R309" s="0" t="s">
        <v>848</v>
      </c>
    </row>
    <row r="310" customFormat="false" ht="12.75" hidden="false" customHeight="false" outlineLevel="0" collapsed="false">
      <c r="A310" s="0" t="s">
        <v>251</v>
      </c>
      <c r="B310" s="412" t="n">
        <v>37834</v>
      </c>
      <c r="C310" s="0" t="n">
        <v>-10.38534871</v>
      </c>
      <c r="D310" s="0" t="n">
        <v>0</v>
      </c>
      <c r="E310" s="0" t="n">
        <v>-10.38534871</v>
      </c>
      <c r="F310" s="0" t="n">
        <v>0</v>
      </c>
      <c r="G310" s="0" t="n">
        <v>0</v>
      </c>
      <c r="H310" s="0" t="n">
        <v>0</v>
      </c>
      <c r="I310" s="0" t="n">
        <v>0</v>
      </c>
      <c r="J310" s="0" t="n">
        <v>0</v>
      </c>
      <c r="K310" s="0" t="n">
        <v>0</v>
      </c>
      <c r="L310" s="0" t="n">
        <v>0</v>
      </c>
      <c r="M310" s="0" t="n">
        <v>0</v>
      </c>
      <c r="N310" s="0" t="n">
        <v>0</v>
      </c>
      <c r="O310" s="0" t="n">
        <v>0</v>
      </c>
      <c r="P310" s="0" t="n">
        <v>0</v>
      </c>
      <c r="Q310" s="0" t="n">
        <v>0</v>
      </c>
      <c r="R310" s="0" t="s">
        <v>848</v>
      </c>
    </row>
    <row r="311" customFormat="false" ht="12.75" hidden="false" customHeight="false" outlineLevel="0" collapsed="false">
      <c r="A311" s="0" t="s">
        <v>251</v>
      </c>
      <c r="B311" s="412" t="n">
        <v>37865</v>
      </c>
      <c r="C311" s="0" t="n">
        <v>-9.98985823</v>
      </c>
      <c r="D311" s="0" t="n">
        <v>0</v>
      </c>
      <c r="E311" s="0" t="n">
        <v>-9.98985823</v>
      </c>
      <c r="F311" s="0" t="n">
        <v>0</v>
      </c>
      <c r="G311" s="0" t="n">
        <v>0</v>
      </c>
      <c r="H311" s="0" t="n">
        <v>0</v>
      </c>
      <c r="I311" s="0" t="n">
        <v>0</v>
      </c>
      <c r="J311" s="0" t="n">
        <v>0</v>
      </c>
      <c r="K311" s="0" t="n">
        <v>0</v>
      </c>
      <c r="L311" s="0" t="n">
        <v>0</v>
      </c>
      <c r="M311" s="0" t="n">
        <v>0</v>
      </c>
      <c r="N311" s="0" t="n">
        <v>0</v>
      </c>
      <c r="O311" s="0" t="n">
        <v>0</v>
      </c>
      <c r="P311" s="0" t="n">
        <v>0</v>
      </c>
      <c r="Q311" s="0" t="n">
        <v>0</v>
      </c>
      <c r="R311" s="0" t="s">
        <v>848</v>
      </c>
    </row>
    <row r="312" customFormat="false" ht="12.75" hidden="false" customHeight="false" outlineLevel="0" collapsed="false">
      <c r="A312" s="0" t="s">
        <v>251</v>
      </c>
      <c r="B312" s="412" t="n">
        <v>37895</v>
      </c>
      <c r="C312" s="0" t="n">
        <v>-10.26273444</v>
      </c>
      <c r="D312" s="0" t="n">
        <v>0</v>
      </c>
      <c r="E312" s="0" t="n">
        <v>-10.26273444</v>
      </c>
      <c r="F312" s="0" t="n">
        <v>0</v>
      </c>
      <c r="G312" s="0" t="n">
        <v>0</v>
      </c>
      <c r="H312" s="0" t="n">
        <v>0</v>
      </c>
      <c r="I312" s="0" t="n">
        <v>0</v>
      </c>
      <c r="J312" s="0" t="n">
        <v>0</v>
      </c>
      <c r="K312" s="0" t="n">
        <v>0</v>
      </c>
      <c r="L312" s="0" t="n">
        <v>0</v>
      </c>
      <c r="M312" s="0" t="n">
        <v>0</v>
      </c>
      <c r="N312" s="0" t="n">
        <v>0</v>
      </c>
      <c r="O312" s="0" t="n">
        <v>0</v>
      </c>
      <c r="P312" s="0" t="n">
        <v>0</v>
      </c>
      <c r="Q312" s="0" t="n">
        <v>0</v>
      </c>
      <c r="R312" s="0" t="s">
        <v>848</v>
      </c>
    </row>
    <row r="313" customFormat="false" ht="12.75" hidden="false" customHeight="false" outlineLevel="0" collapsed="false">
      <c r="A313" s="0" t="s">
        <v>251</v>
      </c>
      <c r="B313" s="412" t="n">
        <v>37926</v>
      </c>
      <c r="C313" s="0" t="n">
        <v>-21.65505538</v>
      </c>
      <c r="D313" s="0" t="n">
        <v>0</v>
      </c>
      <c r="E313" s="0" t="n">
        <v>-21.65505538</v>
      </c>
      <c r="F313" s="0" t="n">
        <v>0</v>
      </c>
      <c r="G313" s="0" t="n">
        <v>0</v>
      </c>
      <c r="H313" s="0" t="n">
        <v>0</v>
      </c>
      <c r="I313" s="0" t="n">
        <v>0</v>
      </c>
      <c r="J313" s="0" t="n">
        <v>0</v>
      </c>
      <c r="K313" s="0" t="n">
        <v>0</v>
      </c>
      <c r="L313" s="0" t="n">
        <v>0</v>
      </c>
      <c r="M313" s="0" t="n">
        <v>0</v>
      </c>
      <c r="N313" s="0" t="n">
        <v>0</v>
      </c>
      <c r="O313" s="0" t="n">
        <v>0</v>
      </c>
      <c r="P313" s="0" t="n">
        <v>0</v>
      </c>
      <c r="Q313" s="0" t="n">
        <v>0</v>
      </c>
      <c r="R313" s="0" t="s">
        <v>848</v>
      </c>
    </row>
    <row r="314" customFormat="false" ht="12.75" hidden="false" customHeight="false" outlineLevel="0" collapsed="false">
      <c r="A314" s="0" t="s">
        <v>251</v>
      </c>
      <c r="B314" s="412" t="n">
        <v>37956</v>
      </c>
      <c r="C314" s="0" t="n">
        <v>-22.24658952</v>
      </c>
      <c r="D314" s="0" t="n">
        <v>0</v>
      </c>
      <c r="E314" s="0" t="n">
        <v>-22.24658952</v>
      </c>
      <c r="F314" s="0" t="n">
        <v>0</v>
      </c>
      <c r="G314" s="0" t="n">
        <v>0</v>
      </c>
      <c r="H314" s="0" t="n">
        <v>0</v>
      </c>
      <c r="I314" s="0" t="n">
        <v>0</v>
      </c>
      <c r="J314" s="0" t="n">
        <v>0</v>
      </c>
      <c r="K314" s="0" t="n">
        <v>0</v>
      </c>
      <c r="L314" s="0" t="n">
        <v>0</v>
      </c>
      <c r="M314" s="0" t="n">
        <v>0</v>
      </c>
      <c r="N314" s="0" t="n">
        <v>0</v>
      </c>
      <c r="O314" s="0" t="n">
        <v>0</v>
      </c>
      <c r="P314" s="0" t="n">
        <v>0</v>
      </c>
      <c r="Q314" s="0" t="n">
        <v>0</v>
      </c>
      <c r="R314" s="0" t="s">
        <v>848</v>
      </c>
    </row>
    <row r="315" customFormat="false" ht="12.75" hidden="false" customHeight="false" outlineLevel="0" collapsed="false">
      <c r="A315" s="0" t="s">
        <v>251</v>
      </c>
      <c r="B315" s="412" t="n">
        <v>37987</v>
      </c>
      <c r="C315" s="0" t="n">
        <v>-22.11233289</v>
      </c>
      <c r="D315" s="0" t="n">
        <v>0</v>
      </c>
      <c r="E315" s="0" t="n">
        <v>-22.11233289</v>
      </c>
      <c r="F315" s="0" t="n">
        <v>0</v>
      </c>
      <c r="G315" s="0" t="n">
        <v>0</v>
      </c>
      <c r="H315" s="0" t="n">
        <v>0</v>
      </c>
      <c r="I315" s="0" t="n">
        <v>0</v>
      </c>
      <c r="J315" s="0" t="n">
        <v>0</v>
      </c>
      <c r="K315" s="0" t="n">
        <v>0</v>
      </c>
      <c r="L315" s="0" t="n">
        <v>0</v>
      </c>
      <c r="M315" s="0" t="n">
        <v>0</v>
      </c>
      <c r="N315" s="0" t="n">
        <v>0</v>
      </c>
      <c r="O315" s="0" t="n">
        <v>0</v>
      </c>
      <c r="P315" s="0" t="n">
        <v>0</v>
      </c>
      <c r="Q315" s="0" t="n">
        <v>0</v>
      </c>
      <c r="R315" s="0" t="s">
        <v>848</v>
      </c>
    </row>
    <row r="316" customFormat="false" ht="12.75" hidden="false" customHeight="false" outlineLevel="0" collapsed="false">
      <c r="A316" s="0" t="s">
        <v>251</v>
      </c>
      <c r="B316" s="412" t="n">
        <v>38018</v>
      </c>
      <c r="C316" s="0" t="n">
        <v>-20.56045765</v>
      </c>
      <c r="D316" s="0" t="n">
        <v>0</v>
      </c>
      <c r="E316" s="0" t="n">
        <v>-20.56045765</v>
      </c>
      <c r="F316" s="0" t="n">
        <v>0</v>
      </c>
      <c r="G316" s="0" t="n">
        <v>0</v>
      </c>
      <c r="H316" s="0" t="n">
        <v>0</v>
      </c>
      <c r="I316" s="0" t="n">
        <v>0</v>
      </c>
      <c r="J316" s="0" t="n">
        <v>0</v>
      </c>
      <c r="K316" s="0" t="n">
        <v>0</v>
      </c>
      <c r="L316" s="0" t="n">
        <v>0</v>
      </c>
      <c r="M316" s="0" t="n">
        <v>0</v>
      </c>
      <c r="N316" s="0" t="n">
        <v>0</v>
      </c>
      <c r="O316" s="0" t="n">
        <v>0</v>
      </c>
      <c r="P316" s="0" t="n">
        <v>0</v>
      </c>
      <c r="Q316" s="0" t="n">
        <v>0</v>
      </c>
      <c r="R316" s="0" t="s">
        <v>848</v>
      </c>
    </row>
    <row r="317" customFormat="false" ht="12.75" hidden="false" customHeight="false" outlineLevel="0" collapsed="false">
      <c r="A317" s="0" t="s">
        <v>251</v>
      </c>
      <c r="B317" s="412" t="n">
        <v>38047</v>
      </c>
      <c r="C317" s="0" t="n">
        <v>-21.85386214</v>
      </c>
      <c r="D317" s="0" t="n">
        <v>0</v>
      </c>
      <c r="E317" s="0" t="n">
        <v>-21.85386214</v>
      </c>
      <c r="F317" s="0" t="n">
        <v>0</v>
      </c>
      <c r="G317" s="0" t="n">
        <v>0</v>
      </c>
      <c r="H317" s="0" t="n">
        <v>0</v>
      </c>
      <c r="I317" s="0" t="n">
        <v>0</v>
      </c>
      <c r="J317" s="0" t="n">
        <v>0</v>
      </c>
      <c r="K317" s="0" t="n">
        <v>0</v>
      </c>
      <c r="L317" s="0" t="n">
        <v>0</v>
      </c>
      <c r="M317" s="0" t="n">
        <v>0</v>
      </c>
      <c r="N317" s="0" t="n">
        <v>0</v>
      </c>
      <c r="O317" s="0" t="n">
        <v>0</v>
      </c>
      <c r="P317" s="0" t="n">
        <v>0</v>
      </c>
      <c r="Q317" s="0" t="n">
        <v>0</v>
      </c>
      <c r="R317" s="0" t="s">
        <v>848</v>
      </c>
    </row>
    <row r="318" customFormat="false" ht="12.75" hidden="false" customHeight="false" outlineLevel="0" collapsed="false">
      <c r="A318" s="0" t="s">
        <v>251</v>
      </c>
      <c r="B318" s="412" t="n">
        <v>38078</v>
      </c>
      <c r="C318" s="0" t="n">
        <v>-21.01940175</v>
      </c>
      <c r="D318" s="0" t="n">
        <v>0</v>
      </c>
      <c r="E318" s="0" t="n">
        <v>-21.01940175</v>
      </c>
      <c r="F318" s="0" t="n">
        <v>0</v>
      </c>
      <c r="G318" s="0" t="n">
        <v>0</v>
      </c>
      <c r="H318" s="0" t="n">
        <v>0</v>
      </c>
      <c r="I318" s="0" t="n">
        <v>0</v>
      </c>
      <c r="J318" s="0" t="n">
        <v>0</v>
      </c>
      <c r="K318" s="0" t="n">
        <v>0</v>
      </c>
      <c r="L318" s="0" t="n">
        <v>0</v>
      </c>
      <c r="M318" s="0" t="n">
        <v>0</v>
      </c>
      <c r="N318" s="0" t="n">
        <v>0</v>
      </c>
      <c r="O318" s="0" t="n">
        <v>0</v>
      </c>
      <c r="P318" s="0" t="n">
        <v>0</v>
      </c>
      <c r="Q318" s="0" t="n">
        <v>0</v>
      </c>
      <c r="R318" s="0" t="s">
        <v>848</v>
      </c>
    </row>
    <row r="319" customFormat="false" ht="12.75" hidden="false" customHeight="false" outlineLevel="0" collapsed="false">
      <c r="A319" s="0" t="s">
        <v>251</v>
      </c>
      <c r="B319" s="412" t="n">
        <v>38108</v>
      </c>
      <c r="C319" s="0" t="n">
        <v>-21.58975717</v>
      </c>
      <c r="D319" s="0" t="n">
        <v>0</v>
      </c>
      <c r="E319" s="0" t="n">
        <v>-21.58975717</v>
      </c>
      <c r="F319" s="0" t="n">
        <v>0</v>
      </c>
      <c r="G319" s="0" t="n">
        <v>0</v>
      </c>
      <c r="H319" s="0" t="n">
        <v>0</v>
      </c>
      <c r="I319" s="0" t="n">
        <v>0</v>
      </c>
      <c r="J319" s="0" t="n">
        <v>0</v>
      </c>
      <c r="K319" s="0" t="n">
        <v>0</v>
      </c>
      <c r="L319" s="0" t="n">
        <v>0</v>
      </c>
      <c r="M319" s="0" t="n">
        <v>0</v>
      </c>
      <c r="N319" s="0" t="n">
        <v>0</v>
      </c>
      <c r="O319" s="0" t="n">
        <v>0</v>
      </c>
      <c r="P319" s="0" t="n">
        <v>0</v>
      </c>
      <c r="Q319" s="0" t="n">
        <v>0</v>
      </c>
      <c r="R319" s="0" t="s">
        <v>848</v>
      </c>
    </row>
    <row r="320" customFormat="false" ht="12.75" hidden="false" customHeight="false" outlineLevel="0" collapsed="false">
      <c r="A320" s="0" t="s">
        <v>251</v>
      </c>
      <c r="B320" s="412" t="n">
        <v>38139</v>
      </c>
      <c r="C320" s="0" t="n">
        <v>-20.76367306</v>
      </c>
      <c r="D320" s="0" t="n">
        <v>0</v>
      </c>
      <c r="E320" s="0" t="n">
        <v>-20.76367306</v>
      </c>
      <c r="F320" s="0" t="n">
        <v>0</v>
      </c>
      <c r="G320" s="0" t="n">
        <v>0</v>
      </c>
      <c r="H320" s="0" t="n">
        <v>0</v>
      </c>
      <c r="I320" s="0" t="n">
        <v>0</v>
      </c>
      <c r="J320" s="0" t="n">
        <v>0</v>
      </c>
      <c r="K320" s="0" t="n">
        <v>0</v>
      </c>
      <c r="L320" s="0" t="n">
        <v>0</v>
      </c>
      <c r="M320" s="0" t="n">
        <v>0</v>
      </c>
      <c r="N320" s="0" t="n">
        <v>0</v>
      </c>
      <c r="O320" s="0" t="n">
        <v>0</v>
      </c>
      <c r="P320" s="0" t="n">
        <v>0</v>
      </c>
      <c r="Q320" s="0" t="n">
        <v>0</v>
      </c>
      <c r="R320" s="0" t="s">
        <v>848</v>
      </c>
    </row>
    <row r="321" customFormat="false" ht="12.75" hidden="false" customHeight="false" outlineLevel="0" collapsed="false">
      <c r="A321" s="0" t="s">
        <v>251</v>
      </c>
      <c r="B321" s="412" t="n">
        <v>38169</v>
      </c>
      <c r="C321" s="0" t="n">
        <v>-21.32680394</v>
      </c>
      <c r="D321" s="0" t="n">
        <v>0</v>
      </c>
      <c r="E321" s="0" t="n">
        <v>-21.32680394</v>
      </c>
      <c r="F321" s="0" t="n">
        <v>0</v>
      </c>
      <c r="G321" s="0" t="n">
        <v>0</v>
      </c>
      <c r="H321" s="0" t="n">
        <v>0</v>
      </c>
      <c r="I321" s="0" t="n">
        <v>0</v>
      </c>
      <c r="J321" s="0" t="n">
        <v>0</v>
      </c>
      <c r="K321" s="0" t="n">
        <v>0</v>
      </c>
      <c r="L321" s="0" t="n">
        <v>0</v>
      </c>
      <c r="M321" s="0" t="n">
        <v>0</v>
      </c>
      <c r="N321" s="0" t="n">
        <v>0</v>
      </c>
      <c r="O321" s="0" t="n">
        <v>0</v>
      </c>
      <c r="P321" s="0" t="n">
        <v>0</v>
      </c>
      <c r="Q321" s="0" t="n">
        <v>0</v>
      </c>
      <c r="R321" s="0" t="s">
        <v>848</v>
      </c>
    </row>
    <row r="322" customFormat="false" ht="12.75" hidden="false" customHeight="false" outlineLevel="0" collapsed="false">
      <c r="A322" s="0" t="s">
        <v>251</v>
      </c>
      <c r="B322" s="412" t="n">
        <v>38200</v>
      </c>
      <c r="C322" s="0" t="n">
        <v>-21.19418076</v>
      </c>
      <c r="D322" s="0" t="n">
        <v>0</v>
      </c>
      <c r="E322" s="0" t="n">
        <v>-21.19418076</v>
      </c>
      <c r="F322" s="0" t="n">
        <v>0</v>
      </c>
      <c r="G322" s="0" t="n">
        <v>0</v>
      </c>
      <c r="H322" s="0" t="n">
        <v>0</v>
      </c>
      <c r="I322" s="0" t="n">
        <v>0</v>
      </c>
      <c r="J322" s="0" t="n">
        <v>0</v>
      </c>
      <c r="K322" s="0" t="n">
        <v>0</v>
      </c>
      <c r="L322" s="0" t="n">
        <v>0</v>
      </c>
      <c r="M322" s="0" t="n">
        <v>0</v>
      </c>
      <c r="N322" s="0" t="n">
        <v>0</v>
      </c>
      <c r="O322" s="0" t="n">
        <v>0</v>
      </c>
      <c r="P322" s="0" t="n">
        <v>0</v>
      </c>
      <c r="Q322" s="0" t="n">
        <v>0</v>
      </c>
      <c r="R322" s="0" t="s">
        <v>848</v>
      </c>
    </row>
    <row r="323" customFormat="false" ht="12.75" hidden="false" customHeight="false" outlineLevel="0" collapsed="false">
      <c r="A323" s="0" t="s">
        <v>251</v>
      </c>
      <c r="B323" s="412" t="n">
        <v>38231</v>
      </c>
      <c r="C323" s="0" t="n">
        <v>-20.38280739</v>
      </c>
      <c r="D323" s="0" t="n">
        <v>0</v>
      </c>
      <c r="E323" s="0" t="n">
        <v>-20.38280739</v>
      </c>
      <c r="F323" s="0" t="n">
        <v>0</v>
      </c>
      <c r="G323" s="0" t="n">
        <v>0</v>
      </c>
      <c r="H323" s="0" t="n">
        <v>0</v>
      </c>
      <c r="I323" s="0" t="n">
        <v>0</v>
      </c>
      <c r="J323" s="0" t="n">
        <v>0</v>
      </c>
      <c r="K323" s="0" t="n">
        <v>0</v>
      </c>
      <c r="L323" s="0" t="n">
        <v>0</v>
      </c>
      <c r="M323" s="0" t="n">
        <v>0</v>
      </c>
      <c r="N323" s="0" t="n">
        <v>0</v>
      </c>
      <c r="O323" s="0" t="n">
        <v>0</v>
      </c>
      <c r="P323" s="0" t="n">
        <v>0</v>
      </c>
      <c r="Q323" s="0" t="n">
        <v>0</v>
      </c>
      <c r="R323" s="0" t="s">
        <v>848</v>
      </c>
    </row>
    <row r="324" customFormat="false" ht="12.75" hidden="false" customHeight="false" outlineLevel="0" collapsed="false">
      <c r="A324" s="0" t="s">
        <v>251</v>
      </c>
      <c r="B324" s="412" t="n">
        <v>38261</v>
      </c>
      <c r="C324" s="0" t="n">
        <v>-20.93518628</v>
      </c>
      <c r="D324" s="0" t="n">
        <v>0</v>
      </c>
      <c r="E324" s="0" t="n">
        <v>-20.93518628</v>
      </c>
      <c r="F324" s="0" t="n">
        <v>0</v>
      </c>
      <c r="G324" s="0" t="n">
        <v>0</v>
      </c>
      <c r="H324" s="0" t="n">
        <v>0</v>
      </c>
      <c r="I324" s="0" t="n">
        <v>0</v>
      </c>
      <c r="J324" s="0" t="n">
        <v>0</v>
      </c>
      <c r="K324" s="0" t="n">
        <v>0</v>
      </c>
      <c r="L324" s="0" t="n">
        <v>0</v>
      </c>
      <c r="M324" s="0" t="n">
        <v>0</v>
      </c>
      <c r="N324" s="0" t="n">
        <v>0</v>
      </c>
      <c r="O324" s="0" t="n">
        <v>0</v>
      </c>
      <c r="P324" s="0" t="n">
        <v>0</v>
      </c>
      <c r="Q324" s="0" t="n">
        <v>0</v>
      </c>
      <c r="R324" s="0" t="s">
        <v>848</v>
      </c>
    </row>
    <row r="325" customFormat="false" ht="12.75" hidden="false" customHeight="false" outlineLevel="0" collapsed="false">
      <c r="A325" s="0" t="s">
        <v>251</v>
      </c>
      <c r="B325" s="412" t="n">
        <v>38292</v>
      </c>
      <c r="C325" s="0" t="n">
        <v>-20.13344954</v>
      </c>
      <c r="D325" s="0" t="n">
        <v>0</v>
      </c>
      <c r="E325" s="0" t="n">
        <v>-20.13344954</v>
      </c>
      <c r="F325" s="0" t="n">
        <v>0</v>
      </c>
      <c r="G325" s="0" t="n">
        <v>0</v>
      </c>
      <c r="H325" s="0" t="n">
        <v>0</v>
      </c>
      <c r="I325" s="0" t="n">
        <v>0</v>
      </c>
      <c r="J325" s="0" t="n">
        <v>0</v>
      </c>
      <c r="K325" s="0" t="n">
        <v>0</v>
      </c>
      <c r="L325" s="0" t="n">
        <v>0</v>
      </c>
      <c r="M325" s="0" t="n">
        <v>0</v>
      </c>
      <c r="N325" s="0" t="n">
        <v>0</v>
      </c>
      <c r="O325" s="0" t="n">
        <v>0</v>
      </c>
      <c r="P325" s="0" t="n">
        <v>0</v>
      </c>
      <c r="Q325" s="0" t="n">
        <v>0</v>
      </c>
      <c r="R325" s="0" t="s">
        <v>848</v>
      </c>
    </row>
    <row r="326" customFormat="false" ht="12.75" hidden="false" customHeight="false" outlineLevel="0" collapsed="false">
      <c r="A326" s="0" t="s">
        <v>251</v>
      </c>
      <c r="B326" s="412" t="n">
        <v>38322</v>
      </c>
      <c r="C326" s="0" t="n">
        <v>-20.67879407</v>
      </c>
      <c r="D326" s="0" t="n">
        <v>0</v>
      </c>
      <c r="E326" s="0" t="n">
        <v>-20.67879407</v>
      </c>
      <c r="F326" s="0" t="n">
        <v>0</v>
      </c>
      <c r="G326" s="0" t="n">
        <v>0</v>
      </c>
      <c r="H326" s="0" t="n">
        <v>0</v>
      </c>
      <c r="I326" s="0" t="n">
        <v>0</v>
      </c>
      <c r="J326" s="0" t="n">
        <v>0</v>
      </c>
      <c r="K326" s="0" t="n">
        <v>0</v>
      </c>
      <c r="L326" s="0" t="n">
        <v>0</v>
      </c>
      <c r="M326" s="0" t="n">
        <v>0</v>
      </c>
      <c r="N326" s="0" t="n">
        <v>0</v>
      </c>
      <c r="O326" s="0" t="n">
        <v>0</v>
      </c>
      <c r="P326" s="0" t="n">
        <v>0</v>
      </c>
      <c r="Q326" s="0" t="n">
        <v>0</v>
      </c>
      <c r="R326" s="0" t="s">
        <v>848</v>
      </c>
    </row>
    <row r="327" customFormat="false" ht="12.75" hidden="false" customHeight="false" outlineLevel="0" collapsed="false">
      <c r="A327" s="0" t="s">
        <v>251</v>
      </c>
      <c r="B327" s="412" t="n">
        <v>38353</v>
      </c>
      <c r="C327" s="0" t="n">
        <v>-20.5494879</v>
      </c>
      <c r="D327" s="0" t="n">
        <v>0</v>
      </c>
      <c r="E327" s="0" t="n">
        <v>-20.5494879</v>
      </c>
      <c r="F327" s="0" t="n">
        <v>0</v>
      </c>
      <c r="G327" s="0" t="n">
        <v>0</v>
      </c>
      <c r="H327" s="0" t="n">
        <v>0</v>
      </c>
      <c r="I327" s="0" t="n">
        <v>0</v>
      </c>
      <c r="J327" s="0" t="n">
        <v>0</v>
      </c>
      <c r="K327" s="0" t="n">
        <v>0</v>
      </c>
      <c r="L327" s="0" t="n">
        <v>0</v>
      </c>
      <c r="M327" s="0" t="n">
        <v>0</v>
      </c>
      <c r="N327" s="0" t="n">
        <v>0</v>
      </c>
      <c r="O327" s="0" t="n">
        <v>0</v>
      </c>
      <c r="P327" s="0" t="n">
        <v>0</v>
      </c>
      <c r="Q327" s="0" t="n">
        <v>0</v>
      </c>
      <c r="R327" s="0" t="s">
        <v>848</v>
      </c>
    </row>
    <row r="328" customFormat="false" ht="12.75" hidden="false" customHeight="false" outlineLevel="0" collapsed="false">
      <c r="A328" s="0" t="s">
        <v>251</v>
      </c>
      <c r="B328" s="412" t="n">
        <v>38384</v>
      </c>
      <c r="C328" s="0" t="n">
        <v>-18.44463583</v>
      </c>
      <c r="D328" s="0" t="n">
        <v>0</v>
      </c>
      <c r="E328" s="0" t="n">
        <v>-18.44463583</v>
      </c>
      <c r="F328" s="0" t="n">
        <v>0</v>
      </c>
      <c r="G328" s="0" t="n">
        <v>0</v>
      </c>
      <c r="H328" s="0" t="n">
        <v>0</v>
      </c>
      <c r="I328" s="0" t="n">
        <v>0</v>
      </c>
      <c r="J328" s="0" t="n">
        <v>0</v>
      </c>
      <c r="K328" s="0" t="n">
        <v>0</v>
      </c>
      <c r="L328" s="0" t="n">
        <v>0</v>
      </c>
      <c r="M328" s="0" t="n">
        <v>0</v>
      </c>
      <c r="N328" s="0" t="n">
        <v>0</v>
      </c>
      <c r="O328" s="0" t="n">
        <v>0</v>
      </c>
      <c r="P328" s="0" t="n">
        <v>0</v>
      </c>
      <c r="Q328" s="0" t="n">
        <v>0</v>
      </c>
      <c r="R328" s="0" t="s">
        <v>848</v>
      </c>
    </row>
    <row r="329" customFormat="false" ht="12.75" hidden="false" customHeight="false" outlineLevel="0" collapsed="false">
      <c r="A329" s="0" t="s">
        <v>251</v>
      </c>
      <c r="B329" s="412" t="n">
        <v>38412</v>
      </c>
      <c r="C329" s="0" t="n">
        <v>-20.30522455</v>
      </c>
      <c r="D329" s="0" t="n">
        <v>0</v>
      </c>
      <c r="E329" s="0" t="n">
        <v>-20.30522455</v>
      </c>
      <c r="F329" s="0" t="n">
        <v>0</v>
      </c>
      <c r="G329" s="0" t="n">
        <v>0</v>
      </c>
      <c r="H329" s="0" t="n">
        <v>0</v>
      </c>
      <c r="I329" s="0" t="n">
        <v>0</v>
      </c>
      <c r="J329" s="0" t="n">
        <v>0</v>
      </c>
      <c r="K329" s="0" t="n">
        <v>0</v>
      </c>
      <c r="L329" s="0" t="n">
        <v>0</v>
      </c>
      <c r="M329" s="0" t="n">
        <v>0</v>
      </c>
      <c r="N329" s="0" t="n">
        <v>0</v>
      </c>
      <c r="O329" s="0" t="n">
        <v>0</v>
      </c>
      <c r="P329" s="0" t="n">
        <v>0</v>
      </c>
      <c r="Q329" s="0" t="n">
        <v>0</v>
      </c>
      <c r="R329" s="0" t="s">
        <v>848</v>
      </c>
    </row>
    <row r="330" customFormat="false" ht="12.75" hidden="false" customHeight="false" outlineLevel="0" collapsed="false">
      <c r="A330" s="0" t="s">
        <v>251</v>
      </c>
      <c r="B330" s="412" t="n">
        <v>38443</v>
      </c>
      <c r="C330" s="0" t="n">
        <v>-19.52694458</v>
      </c>
      <c r="D330" s="0" t="n">
        <v>0</v>
      </c>
      <c r="E330" s="0" t="n">
        <v>-19.52694458</v>
      </c>
      <c r="F330" s="0" t="n">
        <v>0</v>
      </c>
      <c r="G330" s="0" t="n">
        <v>0</v>
      </c>
      <c r="H330" s="0" t="n">
        <v>0</v>
      </c>
      <c r="I330" s="0" t="n">
        <v>0</v>
      </c>
      <c r="J330" s="0" t="n">
        <v>0</v>
      </c>
      <c r="K330" s="0" t="n">
        <v>0</v>
      </c>
      <c r="L330" s="0" t="n">
        <v>0</v>
      </c>
      <c r="M330" s="0" t="n">
        <v>0</v>
      </c>
      <c r="N330" s="0" t="n">
        <v>0</v>
      </c>
      <c r="O330" s="0" t="n">
        <v>0</v>
      </c>
      <c r="P330" s="0" t="n">
        <v>0</v>
      </c>
      <c r="Q330" s="0" t="n">
        <v>0</v>
      </c>
      <c r="R330" s="0" t="s">
        <v>848</v>
      </c>
    </row>
    <row r="331" customFormat="false" ht="12.75" hidden="false" customHeight="false" outlineLevel="0" collapsed="false">
      <c r="A331" s="0" t="s">
        <v>251</v>
      </c>
      <c r="B331" s="412" t="n">
        <v>38473</v>
      </c>
      <c r="C331" s="0" t="n">
        <v>-20.05519677</v>
      </c>
      <c r="D331" s="0" t="n">
        <v>0</v>
      </c>
      <c r="E331" s="0" t="n">
        <v>-20.05519677</v>
      </c>
      <c r="F331" s="0" t="n">
        <v>0</v>
      </c>
      <c r="G331" s="0" t="n">
        <v>0</v>
      </c>
      <c r="H331" s="0" t="n">
        <v>0</v>
      </c>
      <c r="I331" s="0" t="n">
        <v>0</v>
      </c>
      <c r="J331" s="0" t="n">
        <v>0</v>
      </c>
      <c r="K331" s="0" t="n">
        <v>0</v>
      </c>
      <c r="L331" s="0" t="n">
        <v>0</v>
      </c>
      <c r="M331" s="0" t="n">
        <v>0</v>
      </c>
      <c r="N331" s="0" t="n">
        <v>0</v>
      </c>
      <c r="O331" s="0" t="n">
        <v>0</v>
      </c>
      <c r="P331" s="0" t="n">
        <v>0</v>
      </c>
      <c r="Q331" s="0" t="n">
        <v>0</v>
      </c>
      <c r="R331" s="0" t="s">
        <v>848</v>
      </c>
    </row>
    <row r="332" customFormat="false" ht="12.75" hidden="false" customHeight="false" outlineLevel="0" collapsed="false">
      <c r="A332" s="0" t="s">
        <v>251</v>
      </c>
      <c r="B332" s="412" t="n">
        <v>38504</v>
      </c>
      <c r="C332" s="0" t="n">
        <v>-19.2862335</v>
      </c>
      <c r="D332" s="0" t="n">
        <v>0</v>
      </c>
      <c r="E332" s="0" t="n">
        <v>-19.2862335</v>
      </c>
      <c r="F332" s="0" t="n">
        <v>0</v>
      </c>
      <c r="G332" s="0" t="n">
        <v>0</v>
      </c>
      <c r="H332" s="0" t="n">
        <v>0</v>
      </c>
      <c r="I332" s="0" t="n">
        <v>0</v>
      </c>
      <c r="J332" s="0" t="n">
        <v>0</v>
      </c>
      <c r="K332" s="0" t="n">
        <v>0</v>
      </c>
      <c r="L332" s="0" t="n">
        <v>0</v>
      </c>
      <c r="M332" s="0" t="n">
        <v>0</v>
      </c>
      <c r="N332" s="0" t="n">
        <v>0</v>
      </c>
      <c r="O332" s="0" t="n">
        <v>0</v>
      </c>
      <c r="P332" s="0" t="n">
        <v>0</v>
      </c>
      <c r="Q332" s="0" t="n">
        <v>0</v>
      </c>
      <c r="R332" s="0" t="s">
        <v>848</v>
      </c>
    </row>
    <row r="333" customFormat="false" ht="12.75" hidden="false" customHeight="false" outlineLevel="0" collapsed="false">
      <c r="A333" s="0" t="s">
        <v>251</v>
      </c>
      <c r="B333" s="412" t="n">
        <v>38534</v>
      </c>
      <c r="C333" s="0" t="n">
        <v>-19.8093518</v>
      </c>
      <c r="D333" s="0" t="n">
        <v>0</v>
      </c>
      <c r="E333" s="0" t="n">
        <v>-19.8093518</v>
      </c>
      <c r="F333" s="0" t="n">
        <v>0</v>
      </c>
      <c r="G333" s="0" t="n">
        <v>0</v>
      </c>
      <c r="H333" s="0" t="n">
        <v>0</v>
      </c>
      <c r="I333" s="0" t="n">
        <v>0</v>
      </c>
      <c r="J333" s="0" t="n">
        <v>0</v>
      </c>
      <c r="K333" s="0" t="n">
        <v>0</v>
      </c>
      <c r="L333" s="0" t="n">
        <v>0</v>
      </c>
      <c r="M333" s="0" t="n">
        <v>0</v>
      </c>
      <c r="N333" s="0" t="n">
        <v>0</v>
      </c>
      <c r="O333" s="0" t="n">
        <v>0</v>
      </c>
      <c r="P333" s="0" t="n">
        <v>0</v>
      </c>
      <c r="Q333" s="0" t="n">
        <v>0</v>
      </c>
      <c r="R333" s="0" t="s">
        <v>848</v>
      </c>
    </row>
    <row r="334" customFormat="false" ht="12.75" hidden="false" customHeight="false" outlineLevel="0" collapsed="false">
      <c r="A334" s="0" t="s">
        <v>251</v>
      </c>
      <c r="B334" s="412" t="n">
        <v>38565</v>
      </c>
      <c r="C334" s="0" t="n">
        <v>-19.68778063</v>
      </c>
      <c r="D334" s="0" t="n">
        <v>0</v>
      </c>
      <c r="E334" s="0" t="n">
        <v>-19.68778063</v>
      </c>
      <c r="F334" s="0" t="n">
        <v>0</v>
      </c>
      <c r="G334" s="0" t="n">
        <v>0</v>
      </c>
      <c r="H334" s="0" t="n">
        <v>0</v>
      </c>
      <c r="I334" s="0" t="n">
        <v>0</v>
      </c>
      <c r="J334" s="0" t="n">
        <v>0</v>
      </c>
      <c r="K334" s="0" t="n">
        <v>0</v>
      </c>
      <c r="L334" s="0" t="n">
        <v>0</v>
      </c>
      <c r="M334" s="0" t="n">
        <v>0</v>
      </c>
      <c r="N334" s="0" t="n">
        <v>0</v>
      </c>
      <c r="O334" s="0" t="n">
        <v>0</v>
      </c>
      <c r="P334" s="0" t="n">
        <v>0</v>
      </c>
      <c r="Q334" s="0" t="n">
        <v>0</v>
      </c>
      <c r="R334" s="0" t="s">
        <v>848</v>
      </c>
    </row>
    <row r="335" customFormat="false" ht="12.75" hidden="false" customHeight="false" outlineLevel="0" collapsed="false">
      <c r="A335" s="0" t="s">
        <v>251</v>
      </c>
      <c r="B335" s="412" t="n">
        <v>38596</v>
      </c>
      <c r="C335" s="0" t="n">
        <v>-18.93573264</v>
      </c>
      <c r="D335" s="0" t="n">
        <v>0</v>
      </c>
      <c r="E335" s="0" t="n">
        <v>-18.93573264</v>
      </c>
      <c r="F335" s="0" t="n">
        <v>0</v>
      </c>
      <c r="G335" s="0" t="n">
        <v>0</v>
      </c>
      <c r="H335" s="0" t="n">
        <v>0</v>
      </c>
      <c r="I335" s="0" t="n">
        <v>0</v>
      </c>
      <c r="J335" s="0" t="n">
        <v>0</v>
      </c>
      <c r="K335" s="0" t="n">
        <v>0</v>
      </c>
      <c r="L335" s="0" t="n">
        <v>0</v>
      </c>
      <c r="M335" s="0" t="n">
        <v>0</v>
      </c>
      <c r="N335" s="0" t="n">
        <v>0</v>
      </c>
      <c r="O335" s="0" t="n">
        <v>0</v>
      </c>
      <c r="P335" s="0" t="n">
        <v>0</v>
      </c>
      <c r="Q335" s="0" t="n">
        <v>0</v>
      </c>
      <c r="R335" s="0" t="s">
        <v>848</v>
      </c>
    </row>
    <row r="336" customFormat="false" ht="12.75" hidden="false" customHeight="false" outlineLevel="0" collapsed="false">
      <c r="A336" s="0" t="s">
        <v>251</v>
      </c>
      <c r="B336" s="412" t="n">
        <v>38626</v>
      </c>
      <c r="C336" s="0" t="n">
        <v>-19.45064175</v>
      </c>
      <c r="D336" s="0" t="n">
        <v>0</v>
      </c>
      <c r="E336" s="0" t="n">
        <v>-19.45064175</v>
      </c>
      <c r="F336" s="0" t="n">
        <v>0</v>
      </c>
      <c r="G336" s="0" t="n">
        <v>0</v>
      </c>
      <c r="H336" s="0" t="n">
        <v>0</v>
      </c>
      <c r="I336" s="0" t="n">
        <v>0</v>
      </c>
      <c r="J336" s="0" t="n">
        <v>0</v>
      </c>
      <c r="K336" s="0" t="n">
        <v>0</v>
      </c>
      <c r="L336" s="0" t="n">
        <v>0</v>
      </c>
      <c r="M336" s="0" t="n">
        <v>0</v>
      </c>
      <c r="N336" s="0" t="n">
        <v>0</v>
      </c>
      <c r="O336" s="0" t="n">
        <v>0</v>
      </c>
      <c r="P336" s="0" t="n">
        <v>0</v>
      </c>
      <c r="Q336" s="0" t="n">
        <v>0</v>
      </c>
      <c r="R336" s="0" t="s">
        <v>848</v>
      </c>
    </row>
    <row r="337" customFormat="false" ht="12.75" hidden="false" customHeight="false" outlineLevel="0" collapsed="false">
      <c r="A337" s="0" t="s">
        <v>251</v>
      </c>
      <c r="B337" s="412" t="n">
        <v>38657</v>
      </c>
      <c r="C337" s="0" t="n">
        <v>-18.7075923</v>
      </c>
      <c r="D337" s="0" t="n">
        <v>0</v>
      </c>
      <c r="E337" s="0" t="n">
        <v>-18.7075923</v>
      </c>
      <c r="F337" s="0" t="n">
        <v>0</v>
      </c>
      <c r="G337" s="0" t="n">
        <v>0</v>
      </c>
      <c r="H337" s="0" t="n">
        <v>0</v>
      </c>
      <c r="I337" s="0" t="n">
        <v>0</v>
      </c>
      <c r="J337" s="0" t="n">
        <v>0</v>
      </c>
      <c r="K337" s="0" t="n">
        <v>0</v>
      </c>
      <c r="L337" s="0" t="n">
        <v>0</v>
      </c>
      <c r="M337" s="0" t="n">
        <v>0</v>
      </c>
      <c r="N337" s="0" t="n">
        <v>0</v>
      </c>
      <c r="O337" s="0" t="n">
        <v>0</v>
      </c>
      <c r="P337" s="0" t="n">
        <v>0</v>
      </c>
      <c r="Q337" s="0" t="n">
        <v>0</v>
      </c>
      <c r="R337" s="0" t="s">
        <v>848</v>
      </c>
    </row>
    <row r="338" customFormat="false" ht="12.75" hidden="false" customHeight="false" outlineLevel="0" collapsed="false">
      <c r="A338" s="0" t="s">
        <v>251</v>
      </c>
      <c r="B338" s="412" t="n">
        <v>38687</v>
      </c>
      <c r="C338" s="0" t="n">
        <v>-19.21623822</v>
      </c>
      <c r="D338" s="0" t="n">
        <v>0</v>
      </c>
      <c r="E338" s="0" t="n">
        <v>-19.21623822</v>
      </c>
      <c r="F338" s="0" t="n">
        <v>0</v>
      </c>
      <c r="G338" s="0" t="n">
        <v>0</v>
      </c>
      <c r="H338" s="0" t="n">
        <v>0</v>
      </c>
      <c r="I338" s="0" t="n">
        <v>0</v>
      </c>
      <c r="J338" s="0" t="n">
        <v>0</v>
      </c>
      <c r="K338" s="0" t="n">
        <v>0</v>
      </c>
      <c r="L338" s="0" t="n">
        <v>0</v>
      </c>
      <c r="M338" s="0" t="n">
        <v>0</v>
      </c>
      <c r="N338" s="0" t="n">
        <v>0</v>
      </c>
      <c r="O338" s="0" t="n">
        <v>0</v>
      </c>
      <c r="P338" s="0" t="n">
        <v>0</v>
      </c>
      <c r="Q338" s="0" t="n">
        <v>0</v>
      </c>
      <c r="R338" s="0" t="s">
        <v>848</v>
      </c>
    </row>
    <row r="339" customFormat="false" ht="12.75" hidden="false" customHeight="false" outlineLevel="0" collapsed="false">
      <c r="A339" s="0" t="s">
        <v>251</v>
      </c>
      <c r="B339" s="412" t="n">
        <v>38718</v>
      </c>
      <c r="C339" s="0" t="n">
        <v>-19.09815374</v>
      </c>
      <c r="D339" s="0" t="n">
        <v>0</v>
      </c>
      <c r="E339" s="0" t="n">
        <v>-19.09815374</v>
      </c>
      <c r="F339" s="0" t="n">
        <v>0</v>
      </c>
      <c r="G339" s="0" t="n">
        <v>0</v>
      </c>
      <c r="H339" s="0" t="n">
        <v>0</v>
      </c>
      <c r="I339" s="0" t="n">
        <v>0</v>
      </c>
      <c r="J339" s="0" t="n">
        <v>0</v>
      </c>
      <c r="K339" s="0" t="n">
        <v>0</v>
      </c>
      <c r="L339" s="0" t="n">
        <v>0</v>
      </c>
      <c r="M339" s="0" t="n">
        <v>0</v>
      </c>
      <c r="N339" s="0" t="n">
        <v>0</v>
      </c>
      <c r="O339" s="0" t="n">
        <v>0</v>
      </c>
      <c r="P339" s="0" t="n">
        <v>0</v>
      </c>
      <c r="Q339" s="0" t="n">
        <v>0</v>
      </c>
      <c r="R339" s="0" t="s">
        <v>848</v>
      </c>
    </row>
    <row r="340" customFormat="false" ht="12.75" hidden="false" customHeight="false" outlineLevel="0" collapsed="false">
      <c r="A340" s="0" t="s">
        <v>251</v>
      </c>
      <c r="B340" s="412" t="n">
        <v>38749</v>
      </c>
      <c r="C340" s="0" t="n">
        <v>-17.1439159</v>
      </c>
      <c r="D340" s="0" t="n">
        <v>0</v>
      </c>
      <c r="E340" s="0" t="n">
        <v>-17.1439159</v>
      </c>
      <c r="F340" s="0" t="n">
        <v>0</v>
      </c>
      <c r="G340" s="0" t="n">
        <v>0</v>
      </c>
      <c r="H340" s="0" t="n">
        <v>0</v>
      </c>
      <c r="I340" s="0" t="n">
        <v>0</v>
      </c>
      <c r="J340" s="0" t="n">
        <v>0</v>
      </c>
      <c r="K340" s="0" t="n">
        <v>0</v>
      </c>
      <c r="L340" s="0" t="n">
        <v>0</v>
      </c>
      <c r="M340" s="0" t="n">
        <v>0</v>
      </c>
      <c r="N340" s="0" t="n">
        <v>0</v>
      </c>
      <c r="O340" s="0" t="n">
        <v>0</v>
      </c>
      <c r="P340" s="0" t="n">
        <v>0</v>
      </c>
      <c r="Q340" s="0" t="n">
        <v>0</v>
      </c>
      <c r="R340" s="0" t="s">
        <v>848</v>
      </c>
    </row>
    <row r="341" customFormat="false" ht="12.75" hidden="false" customHeight="false" outlineLevel="0" collapsed="false">
      <c r="A341" s="0" t="s">
        <v>251</v>
      </c>
      <c r="B341" s="412" t="n">
        <v>38777</v>
      </c>
      <c r="C341" s="0" t="n">
        <v>-18.87532855</v>
      </c>
      <c r="D341" s="0" t="n">
        <v>0</v>
      </c>
      <c r="E341" s="0" t="n">
        <v>-18.87532855</v>
      </c>
      <c r="F341" s="0" t="n">
        <v>0</v>
      </c>
      <c r="G341" s="0" t="n">
        <v>0</v>
      </c>
      <c r="H341" s="0" t="n">
        <v>0</v>
      </c>
      <c r="I341" s="0" t="n">
        <v>0</v>
      </c>
      <c r="J341" s="0" t="n">
        <v>0</v>
      </c>
      <c r="K341" s="0" t="n">
        <v>0</v>
      </c>
      <c r="L341" s="0" t="n">
        <v>0</v>
      </c>
      <c r="M341" s="0" t="n">
        <v>0</v>
      </c>
      <c r="N341" s="0" t="n">
        <v>0</v>
      </c>
      <c r="O341" s="0" t="n">
        <v>0</v>
      </c>
      <c r="P341" s="0" t="n">
        <v>0</v>
      </c>
      <c r="Q341" s="0" t="n">
        <v>0</v>
      </c>
      <c r="R341" s="0" t="s">
        <v>848</v>
      </c>
    </row>
    <row r="342" customFormat="false" ht="12.75" hidden="false" customHeight="false" outlineLevel="0" collapsed="false">
      <c r="A342" s="0" t="s">
        <v>251</v>
      </c>
      <c r="B342" s="412" t="n">
        <v>38808</v>
      </c>
      <c r="C342" s="0" t="n">
        <v>-18.1541133</v>
      </c>
      <c r="D342" s="0" t="n">
        <v>0</v>
      </c>
      <c r="E342" s="0" t="n">
        <v>-18.1541133</v>
      </c>
      <c r="F342" s="0" t="n">
        <v>0</v>
      </c>
      <c r="G342" s="0" t="n">
        <v>0</v>
      </c>
      <c r="H342" s="0" t="n">
        <v>0</v>
      </c>
      <c r="I342" s="0" t="n">
        <v>0</v>
      </c>
      <c r="J342" s="0" t="n">
        <v>0</v>
      </c>
      <c r="K342" s="0" t="n">
        <v>0</v>
      </c>
      <c r="L342" s="0" t="n">
        <v>0</v>
      </c>
      <c r="M342" s="0" t="n">
        <v>0</v>
      </c>
      <c r="N342" s="0" t="n">
        <v>0</v>
      </c>
      <c r="O342" s="0" t="n">
        <v>0</v>
      </c>
      <c r="P342" s="0" t="n">
        <v>0</v>
      </c>
      <c r="Q342" s="0" t="n">
        <v>0</v>
      </c>
      <c r="R342" s="0" t="s">
        <v>848</v>
      </c>
    </row>
    <row r="343" customFormat="false" ht="12.75" hidden="false" customHeight="false" outlineLevel="0" collapsed="false">
      <c r="A343" s="0" t="s">
        <v>251</v>
      </c>
      <c r="B343" s="412" t="n">
        <v>38838</v>
      </c>
      <c r="C343" s="0" t="n">
        <v>-18.64756758</v>
      </c>
      <c r="D343" s="0" t="n">
        <v>0</v>
      </c>
      <c r="E343" s="0" t="n">
        <v>-18.64756758</v>
      </c>
      <c r="F343" s="0" t="n">
        <v>0</v>
      </c>
      <c r="G343" s="0" t="n">
        <v>0</v>
      </c>
      <c r="H343" s="0" t="n">
        <v>0</v>
      </c>
      <c r="I343" s="0" t="n">
        <v>0</v>
      </c>
      <c r="J343" s="0" t="n">
        <v>0</v>
      </c>
      <c r="K343" s="0" t="n">
        <v>0</v>
      </c>
      <c r="L343" s="0" t="n">
        <v>0</v>
      </c>
      <c r="M343" s="0" t="n">
        <v>0</v>
      </c>
      <c r="N343" s="0" t="n">
        <v>0</v>
      </c>
      <c r="O343" s="0" t="n">
        <v>0</v>
      </c>
      <c r="P343" s="0" t="n">
        <v>0</v>
      </c>
      <c r="Q343" s="0" t="n">
        <v>0</v>
      </c>
      <c r="R343" s="0" t="s">
        <v>848</v>
      </c>
    </row>
    <row r="344" customFormat="false" ht="12.75" hidden="false" customHeight="false" outlineLevel="0" collapsed="false">
      <c r="A344" s="0" t="s">
        <v>251</v>
      </c>
      <c r="B344" s="412" t="n">
        <v>38869</v>
      </c>
      <c r="C344" s="0" t="n">
        <v>-17.93499756</v>
      </c>
      <c r="D344" s="0" t="n">
        <v>0</v>
      </c>
      <c r="E344" s="0" t="n">
        <v>-17.93499756</v>
      </c>
      <c r="F344" s="0" t="n">
        <v>0</v>
      </c>
      <c r="G344" s="0" t="n">
        <v>0</v>
      </c>
      <c r="H344" s="0" t="n">
        <v>0</v>
      </c>
      <c r="I344" s="0" t="n">
        <v>0</v>
      </c>
      <c r="J344" s="0" t="n">
        <v>0</v>
      </c>
      <c r="K344" s="0" t="n">
        <v>0</v>
      </c>
      <c r="L344" s="0" t="n">
        <v>0</v>
      </c>
      <c r="M344" s="0" t="n">
        <v>0</v>
      </c>
      <c r="N344" s="0" t="n">
        <v>0</v>
      </c>
      <c r="O344" s="0" t="n">
        <v>0</v>
      </c>
      <c r="P344" s="0" t="n">
        <v>0</v>
      </c>
      <c r="Q344" s="0" t="n">
        <v>0</v>
      </c>
      <c r="R344" s="0" t="s">
        <v>848</v>
      </c>
    </row>
    <row r="345" customFormat="false" ht="12.75" hidden="false" customHeight="false" outlineLevel="0" collapsed="false">
      <c r="A345" s="0" t="s">
        <v>251</v>
      </c>
      <c r="B345" s="412" t="n">
        <v>38899</v>
      </c>
      <c r="C345" s="0" t="n">
        <v>-18.42243893</v>
      </c>
      <c r="D345" s="0" t="n">
        <v>0</v>
      </c>
      <c r="E345" s="0" t="n">
        <v>-18.42243893</v>
      </c>
      <c r="F345" s="0" t="n">
        <v>0</v>
      </c>
      <c r="G345" s="0" t="n">
        <v>0</v>
      </c>
      <c r="H345" s="0" t="n">
        <v>0</v>
      </c>
      <c r="I345" s="0" t="n">
        <v>0</v>
      </c>
      <c r="J345" s="0" t="n">
        <v>0</v>
      </c>
      <c r="K345" s="0" t="n">
        <v>0</v>
      </c>
      <c r="L345" s="0" t="n">
        <v>0</v>
      </c>
      <c r="M345" s="0" t="n">
        <v>0</v>
      </c>
      <c r="N345" s="0" t="n">
        <v>0</v>
      </c>
      <c r="O345" s="0" t="n">
        <v>0</v>
      </c>
      <c r="P345" s="0" t="n">
        <v>0</v>
      </c>
      <c r="Q345" s="0" t="n">
        <v>0</v>
      </c>
      <c r="R345" s="0" t="s">
        <v>848</v>
      </c>
    </row>
    <row r="346" customFormat="false" ht="12.75" hidden="false" customHeight="false" outlineLevel="0" collapsed="false">
      <c r="A346" s="0" t="s">
        <v>251</v>
      </c>
      <c r="B346" s="412" t="n">
        <v>38930</v>
      </c>
      <c r="C346" s="0" t="n">
        <v>-18.30902877</v>
      </c>
      <c r="D346" s="0" t="n">
        <v>0</v>
      </c>
      <c r="E346" s="0" t="n">
        <v>-18.30902877</v>
      </c>
      <c r="F346" s="0" t="n">
        <v>0</v>
      </c>
      <c r="G346" s="0" t="n">
        <v>0</v>
      </c>
      <c r="H346" s="0" t="n">
        <v>0</v>
      </c>
      <c r="I346" s="0" t="n">
        <v>0</v>
      </c>
      <c r="J346" s="0" t="n">
        <v>0</v>
      </c>
      <c r="K346" s="0" t="n">
        <v>0</v>
      </c>
      <c r="L346" s="0" t="n">
        <v>0</v>
      </c>
      <c r="M346" s="0" t="n">
        <v>0</v>
      </c>
      <c r="N346" s="0" t="n">
        <v>0</v>
      </c>
      <c r="O346" s="0" t="n">
        <v>0</v>
      </c>
      <c r="P346" s="0" t="n">
        <v>0</v>
      </c>
      <c r="Q346" s="0" t="n">
        <v>0</v>
      </c>
      <c r="R346" s="0" t="s">
        <v>848</v>
      </c>
    </row>
    <row r="347" customFormat="false" ht="12.75" hidden="false" customHeight="false" outlineLevel="0" collapsed="false">
      <c r="A347" s="0" t="s">
        <v>251</v>
      </c>
      <c r="B347" s="412" t="n">
        <v>38961</v>
      </c>
      <c r="C347" s="0" t="n">
        <v>-17.60931019</v>
      </c>
      <c r="D347" s="0" t="n">
        <v>0</v>
      </c>
      <c r="E347" s="0" t="n">
        <v>-17.60931019</v>
      </c>
      <c r="F347" s="0" t="n">
        <v>0</v>
      </c>
      <c r="G347" s="0" t="n">
        <v>0</v>
      </c>
      <c r="H347" s="0" t="n">
        <v>0</v>
      </c>
      <c r="I347" s="0" t="n">
        <v>0</v>
      </c>
      <c r="J347" s="0" t="n">
        <v>0</v>
      </c>
      <c r="K347" s="0" t="n">
        <v>0</v>
      </c>
      <c r="L347" s="0" t="n">
        <v>0</v>
      </c>
      <c r="M347" s="0" t="n">
        <v>0</v>
      </c>
      <c r="N347" s="0" t="n">
        <v>0</v>
      </c>
      <c r="O347" s="0" t="n">
        <v>0</v>
      </c>
      <c r="P347" s="0" t="n">
        <v>0</v>
      </c>
      <c r="Q347" s="0" t="n">
        <v>0</v>
      </c>
      <c r="R347" s="0" t="s">
        <v>848</v>
      </c>
    </row>
    <row r="348" customFormat="false" ht="12.75" hidden="false" customHeight="false" outlineLevel="0" collapsed="false">
      <c r="A348" s="0" t="s">
        <v>251</v>
      </c>
      <c r="B348" s="412" t="n">
        <v>38991</v>
      </c>
      <c r="C348" s="0" t="n">
        <v>-18.08781548</v>
      </c>
      <c r="D348" s="0" t="n">
        <v>0</v>
      </c>
      <c r="E348" s="0" t="n">
        <v>-18.08781548</v>
      </c>
      <c r="F348" s="0" t="n">
        <v>0</v>
      </c>
      <c r="G348" s="0" t="n">
        <v>0</v>
      </c>
      <c r="H348" s="0" t="n">
        <v>0</v>
      </c>
      <c r="I348" s="0" t="n">
        <v>0</v>
      </c>
      <c r="J348" s="0" t="n">
        <v>0</v>
      </c>
      <c r="K348" s="0" t="n">
        <v>0</v>
      </c>
      <c r="L348" s="0" t="n">
        <v>0</v>
      </c>
      <c r="M348" s="0" t="n">
        <v>0</v>
      </c>
      <c r="N348" s="0" t="n">
        <v>0</v>
      </c>
      <c r="O348" s="0" t="n">
        <v>0</v>
      </c>
      <c r="P348" s="0" t="n">
        <v>0</v>
      </c>
      <c r="Q348" s="0" t="n">
        <v>0</v>
      </c>
      <c r="R348" s="0" t="s">
        <v>848</v>
      </c>
    </row>
    <row r="349" customFormat="false" ht="12.75" hidden="false" customHeight="false" outlineLevel="0" collapsed="false">
      <c r="A349" s="0" t="s">
        <v>251</v>
      </c>
      <c r="B349" s="412" t="n">
        <v>39022</v>
      </c>
      <c r="C349" s="0" t="n">
        <v>-17.39649537</v>
      </c>
      <c r="D349" s="0" t="n">
        <v>0</v>
      </c>
      <c r="E349" s="0" t="n">
        <v>-17.39649537</v>
      </c>
      <c r="F349" s="0" t="n">
        <v>0</v>
      </c>
      <c r="G349" s="0" t="n">
        <v>0</v>
      </c>
      <c r="H349" s="0" t="n">
        <v>0</v>
      </c>
      <c r="I349" s="0" t="n">
        <v>0</v>
      </c>
      <c r="J349" s="0" t="n">
        <v>0</v>
      </c>
      <c r="K349" s="0" t="n">
        <v>0</v>
      </c>
      <c r="L349" s="0" t="n">
        <v>0</v>
      </c>
      <c r="M349" s="0" t="n">
        <v>0</v>
      </c>
      <c r="N349" s="0" t="n">
        <v>0</v>
      </c>
      <c r="O349" s="0" t="n">
        <v>0</v>
      </c>
      <c r="P349" s="0" t="n">
        <v>0</v>
      </c>
      <c r="Q349" s="0" t="n">
        <v>0</v>
      </c>
      <c r="R349" s="0" t="s">
        <v>848</v>
      </c>
    </row>
    <row r="350" customFormat="false" ht="12.75" hidden="false" customHeight="false" outlineLevel="0" collapsed="false">
      <c r="A350" s="0" t="s">
        <v>251</v>
      </c>
      <c r="B350" s="412" t="n">
        <v>39052</v>
      </c>
      <c r="C350" s="0" t="n">
        <v>-17.86916242</v>
      </c>
      <c r="D350" s="0" t="n">
        <v>0</v>
      </c>
      <c r="E350" s="0" t="n">
        <v>-17.86916242</v>
      </c>
      <c r="F350" s="0" t="n">
        <v>0</v>
      </c>
      <c r="G350" s="0" t="n">
        <v>0</v>
      </c>
      <c r="H350" s="0" t="n">
        <v>0</v>
      </c>
      <c r="I350" s="0" t="n">
        <v>0</v>
      </c>
      <c r="J350" s="0" t="n">
        <v>0</v>
      </c>
      <c r="K350" s="0" t="n">
        <v>0</v>
      </c>
      <c r="L350" s="0" t="n">
        <v>0</v>
      </c>
      <c r="M350" s="0" t="n">
        <v>0</v>
      </c>
      <c r="N350" s="0" t="n">
        <v>0</v>
      </c>
      <c r="O350" s="0" t="n">
        <v>0</v>
      </c>
      <c r="P350" s="0" t="n">
        <v>0</v>
      </c>
      <c r="Q350" s="0" t="n">
        <v>0</v>
      </c>
      <c r="R350" s="0" t="s">
        <v>848</v>
      </c>
    </row>
    <row r="351" customFormat="false" ht="12.75" hidden="false" customHeight="false" outlineLevel="0" collapsed="false">
      <c r="A351" s="0" t="s">
        <v>251</v>
      </c>
      <c r="B351" s="412" t="n">
        <v>39083</v>
      </c>
      <c r="C351" s="0" t="n">
        <v>-17.75901576</v>
      </c>
      <c r="D351" s="0" t="n">
        <v>0</v>
      </c>
      <c r="E351" s="0" t="n">
        <v>-17.75901576</v>
      </c>
      <c r="F351" s="0" t="n">
        <v>0</v>
      </c>
      <c r="G351" s="0" t="n">
        <v>0</v>
      </c>
      <c r="H351" s="0" t="n">
        <v>0</v>
      </c>
      <c r="I351" s="0" t="n">
        <v>0</v>
      </c>
      <c r="J351" s="0" t="n">
        <v>0</v>
      </c>
      <c r="K351" s="0" t="n">
        <v>0</v>
      </c>
      <c r="L351" s="0" t="n">
        <v>0</v>
      </c>
      <c r="M351" s="0" t="n">
        <v>0</v>
      </c>
      <c r="N351" s="0" t="n">
        <v>0</v>
      </c>
      <c r="O351" s="0" t="n">
        <v>0</v>
      </c>
      <c r="P351" s="0" t="n">
        <v>0</v>
      </c>
      <c r="Q351" s="0" t="n">
        <v>0</v>
      </c>
      <c r="R351" s="0" t="s">
        <v>848</v>
      </c>
    </row>
    <row r="352" customFormat="false" ht="12.75" hidden="false" customHeight="false" outlineLevel="0" collapsed="false">
      <c r="A352" s="0" t="s">
        <v>251</v>
      </c>
      <c r="B352" s="412" t="n">
        <v>39114</v>
      </c>
      <c r="C352" s="0" t="n">
        <v>-15.94150136</v>
      </c>
      <c r="D352" s="0" t="n">
        <v>0</v>
      </c>
      <c r="E352" s="0" t="n">
        <v>-15.94150136</v>
      </c>
      <c r="F352" s="0" t="n">
        <v>0</v>
      </c>
      <c r="G352" s="0" t="n">
        <v>0</v>
      </c>
      <c r="H352" s="0" t="n">
        <v>0</v>
      </c>
      <c r="I352" s="0" t="n">
        <v>0</v>
      </c>
      <c r="J352" s="0" t="n">
        <v>0</v>
      </c>
      <c r="K352" s="0" t="n">
        <v>0</v>
      </c>
      <c r="L352" s="0" t="n">
        <v>0</v>
      </c>
      <c r="M352" s="0" t="n">
        <v>0</v>
      </c>
      <c r="N352" s="0" t="n">
        <v>0</v>
      </c>
      <c r="O352" s="0" t="n">
        <v>0</v>
      </c>
      <c r="P352" s="0" t="n">
        <v>0</v>
      </c>
      <c r="Q352" s="0" t="n">
        <v>0</v>
      </c>
      <c r="R352" s="0" t="s">
        <v>848</v>
      </c>
    </row>
    <row r="353" customFormat="false" ht="12.75" hidden="false" customHeight="false" outlineLevel="0" collapsed="false">
      <c r="A353" s="0" t="s">
        <v>251</v>
      </c>
      <c r="B353" s="412" t="n">
        <v>39142</v>
      </c>
      <c r="C353" s="0" t="n">
        <v>-17.55117525</v>
      </c>
      <c r="D353" s="0" t="n">
        <v>0</v>
      </c>
      <c r="E353" s="0" t="n">
        <v>-17.55117525</v>
      </c>
      <c r="F353" s="0" t="n">
        <v>0</v>
      </c>
      <c r="G353" s="0" t="n">
        <v>0</v>
      </c>
      <c r="H353" s="0" t="n">
        <v>0</v>
      </c>
      <c r="I353" s="0" t="n">
        <v>0</v>
      </c>
      <c r="J353" s="0" t="n">
        <v>0</v>
      </c>
      <c r="K353" s="0" t="n">
        <v>0</v>
      </c>
      <c r="L353" s="0" t="n">
        <v>0</v>
      </c>
      <c r="M353" s="0" t="n">
        <v>0</v>
      </c>
      <c r="N353" s="0" t="n">
        <v>0</v>
      </c>
      <c r="O353" s="0" t="n">
        <v>0</v>
      </c>
      <c r="P353" s="0" t="n">
        <v>0</v>
      </c>
      <c r="Q353" s="0" t="n">
        <v>0</v>
      </c>
      <c r="R353" s="0" t="s">
        <v>848</v>
      </c>
    </row>
    <row r="354" customFormat="false" ht="12.75" hidden="false" customHeight="false" outlineLevel="0" collapsed="false">
      <c r="A354" s="0" t="s">
        <v>251</v>
      </c>
      <c r="B354" s="412" t="n">
        <v>39173</v>
      </c>
      <c r="C354" s="0" t="n">
        <v>-16.88023195</v>
      </c>
      <c r="D354" s="0" t="n">
        <v>0</v>
      </c>
      <c r="E354" s="0" t="n">
        <v>-16.88023195</v>
      </c>
      <c r="F354" s="0" t="n">
        <v>0</v>
      </c>
      <c r="G354" s="0" t="n">
        <v>0</v>
      </c>
      <c r="H354" s="0" t="n">
        <v>0</v>
      </c>
      <c r="I354" s="0" t="n">
        <v>0</v>
      </c>
      <c r="J354" s="0" t="n">
        <v>0</v>
      </c>
      <c r="K354" s="0" t="n">
        <v>0</v>
      </c>
      <c r="L354" s="0" t="n">
        <v>0</v>
      </c>
      <c r="M354" s="0" t="n">
        <v>0</v>
      </c>
      <c r="N354" s="0" t="n">
        <v>0</v>
      </c>
      <c r="O354" s="0" t="n">
        <v>0</v>
      </c>
      <c r="P354" s="0" t="n">
        <v>0</v>
      </c>
      <c r="Q354" s="0" t="n">
        <v>0</v>
      </c>
      <c r="R354" s="0" t="s">
        <v>848</v>
      </c>
    </row>
    <row r="355" customFormat="false" ht="12.75" hidden="false" customHeight="false" outlineLevel="0" collapsed="false">
      <c r="A355" s="0" t="s">
        <v>251</v>
      </c>
      <c r="B355" s="412" t="n">
        <v>39203</v>
      </c>
      <c r="C355" s="0" t="n">
        <v>-17.33873911</v>
      </c>
      <c r="D355" s="0" t="n">
        <v>0</v>
      </c>
      <c r="E355" s="0" t="n">
        <v>-17.33873911</v>
      </c>
      <c r="F355" s="0" t="n">
        <v>0</v>
      </c>
      <c r="G355" s="0" t="n">
        <v>0</v>
      </c>
      <c r="H355" s="0" t="n">
        <v>0</v>
      </c>
      <c r="I355" s="0" t="n">
        <v>0</v>
      </c>
      <c r="J355" s="0" t="n">
        <v>0</v>
      </c>
      <c r="K355" s="0" t="n">
        <v>0</v>
      </c>
      <c r="L355" s="0" t="n">
        <v>0</v>
      </c>
      <c r="M355" s="0" t="n">
        <v>0</v>
      </c>
      <c r="N355" s="0" t="n">
        <v>0</v>
      </c>
      <c r="O355" s="0" t="n">
        <v>0</v>
      </c>
      <c r="P355" s="0" t="n">
        <v>0</v>
      </c>
      <c r="Q355" s="0" t="n">
        <v>0</v>
      </c>
      <c r="R355" s="0" t="s">
        <v>848</v>
      </c>
    </row>
    <row r="356" customFormat="false" ht="12.75" hidden="false" customHeight="false" outlineLevel="0" collapsed="false">
      <c r="A356" s="0" t="s">
        <v>251</v>
      </c>
      <c r="B356" s="412" t="n">
        <v>39234</v>
      </c>
      <c r="C356" s="0" t="n">
        <v>-16.67586342</v>
      </c>
      <c r="D356" s="0" t="n">
        <v>0</v>
      </c>
      <c r="E356" s="0" t="n">
        <v>-16.67586342</v>
      </c>
      <c r="F356" s="0" t="n">
        <v>0</v>
      </c>
      <c r="G356" s="0" t="n">
        <v>0</v>
      </c>
      <c r="H356" s="0" t="n">
        <v>0</v>
      </c>
      <c r="I356" s="0" t="n">
        <v>0</v>
      </c>
      <c r="J356" s="0" t="n">
        <v>0</v>
      </c>
      <c r="K356" s="0" t="n">
        <v>0</v>
      </c>
      <c r="L356" s="0" t="n">
        <v>0</v>
      </c>
      <c r="M356" s="0" t="n">
        <v>0</v>
      </c>
      <c r="N356" s="0" t="n">
        <v>0</v>
      </c>
      <c r="O356" s="0" t="n">
        <v>0</v>
      </c>
      <c r="P356" s="0" t="n">
        <v>0</v>
      </c>
      <c r="Q356" s="0" t="n">
        <v>0</v>
      </c>
      <c r="R356" s="0" t="s">
        <v>848</v>
      </c>
    </row>
    <row r="357" customFormat="false" ht="12.75" hidden="false" customHeight="false" outlineLevel="0" collapsed="false">
      <c r="A357" s="0" t="s">
        <v>251</v>
      </c>
      <c r="B357" s="412" t="n">
        <v>39264</v>
      </c>
      <c r="C357" s="0" t="n">
        <v>-17.12993202</v>
      </c>
      <c r="D357" s="0" t="n">
        <v>0</v>
      </c>
      <c r="E357" s="0" t="n">
        <v>-17.12993202</v>
      </c>
      <c r="F357" s="0" t="n">
        <v>0</v>
      </c>
      <c r="G357" s="0" t="n">
        <v>0</v>
      </c>
      <c r="H357" s="0" t="n">
        <v>0</v>
      </c>
      <c r="I357" s="0" t="n">
        <v>0</v>
      </c>
      <c r="J357" s="0" t="n">
        <v>0</v>
      </c>
      <c r="K357" s="0" t="n">
        <v>0</v>
      </c>
      <c r="L357" s="0" t="n">
        <v>0</v>
      </c>
      <c r="M357" s="0" t="n">
        <v>0</v>
      </c>
      <c r="N357" s="0" t="n">
        <v>0</v>
      </c>
      <c r="O357" s="0" t="n">
        <v>0</v>
      </c>
      <c r="P357" s="0" t="n">
        <v>0</v>
      </c>
      <c r="Q357" s="0" t="n">
        <v>0</v>
      </c>
      <c r="R357" s="0" t="s">
        <v>848</v>
      </c>
    </row>
    <row r="358" customFormat="false" ht="12.75" hidden="false" customHeight="false" outlineLevel="0" collapsed="false">
      <c r="A358" s="0" t="s">
        <v>251</v>
      </c>
      <c r="B358" s="412" t="n">
        <v>39295</v>
      </c>
      <c r="C358" s="0" t="n">
        <v>-17.02643837</v>
      </c>
      <c r="D358" s="0" t="n">
        <v>0</v>
      </c>
      <c r="E358" s="0" t="n">
        <v>-17.02643837</v>
      </c>
      <c r="F358" s="0" t="n">
        <v>0</v>
      </c>
      <c r="G358" s="0" t="n">
        <v>0</v>
      </c>
      <c r="H358" s="0" t="n">
        <v>0</v>
      </c>
      <c r="I358" s="0" t="n">
        <v>0</v>
      </c>
      <c r="J358" s="0" t="n">
        <v>0</v>
      </c>
      <c r="K358" s="0" t="n">
        <v>0</v>
      </c>
      <c r="L358" s="0" t="n">
        <v>0</v>
      </c>
      <c r="M358" s="0" t="n">
        <v>0</v>
      </c>
      <c r="N358" s="0" t="n">
        <v>0</v>
      </c>
      <c r="O358" s="0" t="n">
        <v>0</v>
      </c>
      <c r="P358" s="0" t="n">
        <v>0</v>
      </c>
      <c r="Q358" s="0" t="n">
        <v>0</v>
      </c>
      <c r="R358" s="0" t="s">
        <v>848</v>
      </c>
    </row>
    <row r="359" customFormat="false" ht="12.75" hidden="false" customHeight="false" outlineLevel="0" collapsed="false">
      <c r="A359" s="0" t="s">
        <v>251</v>
      </c>
      <c r="B359" s="412" t="n">
        <v>39326</v>
      </c>
      <c r="C359" s="0" t="n">
        <v>-16.37767376</v>
      </c>
      <c r="D359" s="0" t="n">
        <v>0</v>
      </c>
      <c r="E359" s="0" t="n">
        <v>-16.37767376</v>
      </c>
      <c r="F359" s="0" t="n">
        <v>0</v>
      </c>
      <c r="G359" s="0" t="n">
        <v>0</v>
      </c>
      <c r="H359" s="0" t="n">
        <v>0</v>
      </c>
      <c r="I359" s="0" t="n">
        <v>0</v>
      </c>
      <c r="J359" s="0" t="n">
        <v>0</v>
      </c>
      <c r="K359" s="0" t="n">
        <v>0</v>
      </c>
      <c r="L359" s="0" t="n">
        <v>0</v>
      </c>
      <c r="M359" s="0" t="n">
        <v>0</v>
      </c>
      <c r="N359" s="0" t="n">
        <v>0</v>
      </c>
      <c r="O359" s="0" t="n">
        <v>0</v>
      </c>
      <c r="P359" s="0" t="n">
        <v>0</v>
      </c>
      <c r="Q359" s="0" t="n">
        <v>0</v>
      </c>
      <c r="R359" s="0" t="s">
        <v>848</v>
      </c>
    </row>
    <row r="360" customFormat="false" ht="12.75" hidden="false" customHeight="false" outlineLevel="0" collapsed="false">
      <c r="A360" s="0" t="s">
        <v>251</v>
      </c>
      <c r="B360" s="412" t="n">
        <v>39356</v>
      </c>
      <c r="C360" s="0" t="n">
        <v>-16.82468787</v>
      </c>
      <c r="D360" s="0" t="n">
        <v>0</v>
      </c>
      <c r="E360" s="0" t="n">
        <v>-16.82468787</v>
      </c>
      <c r="F360" s="0" t="n">
        <v>0</v>
      </c>
      <c r="G360" s="0" t="n">
        <v>0</v>
      </c>
      <c r="H360" s="0" t="n">
        <v>0</v>
      </c>
      <c r="I360" s="0" t="n">
        <v>0</v>
      </c>
      <c r="J360" s="0" t="n">
        <v>0</v>
      </c>
      <c r="K360" s="0" t="n">
        <v>0</v>
      </c>
      <c r="L360" s="0" t="n">
        <v>0</v>
      </c>
      <c r="M360" s="0" t="n">
        <v>0</v>
      </c>
      <c r="N360" s="0" t="n">
        <v>0</v>
      </c>
      <c r="O360" s="0" t="n">
        <v>0</v>
      </c>
      <c r="P360" s="0" t="n">
        <v>0</v>
      </c>
      <c r="Q360" s="0" t="n">
        <v>0</v>
      </c>
      <c r="R360" s="0" t="s">
        <v>848</v>
      </c>
    </row>
    <row r="361" customFormat="false" ht="12.75" hidden="false" customHeight="false" outlineLevel="0" collapsed="false">
      <c r="A361" s="0" t="s">
        <v>251</v>
      </c>
      <c r="B361" s="412" t="n">
        <v>39387</v>
      </c>
      <c r="C361" s="0" t="n">
        <v>-16.18365999</v>
      </c>
      <c r="D361" s="0" t="n">
        <v>0</v>
      </c>
      <c r="E361" s="0" t="n">
        <v>-16.18365999</v>
      </c>
      <c r="F361" s="0" t="n">
        <v>0</v>
      </c>
      <c r="G361" s="0" t="n">
        <v>0</v>
      </c>
      <c r="H361" s="0" t="n">
        <v>0</v>
      </c>
      <c r="I361" s="0" t="n">
        <v>0</v>
      </c>
      <c r="J361" s="0" t="n">
        <v>0</v>
      </c>
      <c r="K361" s="0" t="n">
        <v>0</v>
      </c>
      <c r="L361" s="0" t="n">
        <v>0</v>
      </c>
      <c r="M361" s="0" t="n">
        <v>0</v>
      </c>
      <c r="N361" s="0" t="n">
        <v>0</v>
      </c>
      <c r="O361" s="0" t="n">
        <v>0</v>
      </c>
      <c r="P361" s="0" t="n">
        <v>0</v>
      </c>
      <c r="Q361" s="0" t="n">
        <v>0</v>
      </c>
      <c r="R361" s="0" t="s">
        <v>848</v>
      </c>
    </row>
    <row r="362" customFormat="false" ht="12.75" hidden="false" customHeight="false" outlineLevel="0" collapsed="false">
      <c r="A362" s="0" t="s">
        <v>251</v>
      </c>
      <c r="B362" s="412" t="n">
        <v>39417</v>
      </c>
      <c r="C362" s="0" t="n">
        <v>-16.62542773</v>
      </c>
      <c r="D362" s="0" t="n">
        <v>0</v>
      </c>
      <c r="E362" s="0" t="n">
        <v>-16.62542773</v>
      </c>
      <c r="F362" s="0" t="n">
        <v>0</v>
      </c>
      <c r="G362" s="0" t="n">
        <v>0</v>
      </c>
      <c r="H362" s="0" t="n">
        <v>0</v>
      </c>
      <c r="I362" s="0" t="n">
        <v>0</v>
      </c>
      <c r="J362" s="0" t="n">
        <v>0</v>
      </c>
      <c r="K362" s="0" t="n">
        <v>0</v>
      </c>
      <c r="L362" s="0" t="n">
        <v>0</v>
      </c>
      <c r="M362" s="0" t="n">
        <v>0</v>
      </c>
      <c r="N362" s="0" t="n">
        <v>0</v>
      </c>
      <c r="O362" s="0" t="n">
        <v>0</v>
      </c>
      <c r="P362" s="0" t="n">
        <v>0</v>
      </c>
      <c r="Q362" s="0" t="n">
        <v>0</v>
      </c>
      <c r="R362" s="0" t="s">
        <v>848</v>
      </c>
    </row>
    <row r="363" customFormat="false" ht="12.75" hidden="false" customHeight="false" outlineLevel="0" collapsed="false">
      <c r="A363" s="0" t="s">
        <v>251</v>
      </c>
      <c r="B363" s="412" t="n">
        <v>39448</v>
      </c>
      <c r="C363" s="0" t="n">
        <v>-16.52510853</v>
      </c>
      <c r="D363" s="0" t="n">
        <v>0</v>
      </c>
      <c r="E363" s="0" t="n">
        <v>-16.52510853</v>
      </c>
      <c r="F363" s="0" t="n">
        <v>0</v>
      </c>
      <c r="G363" s="0" t="n">
        <v>0</v>
      </c>
      <c r="H363" s="0" t="n">
        <v>0</v>
      </c>
      <c r="I363" s="0" t="n">
        <v>0</v>
      </c>
      <c r="J363" s="0" t="n">
        <v>0</v>
      </c>
      <c r="K363" s="0" t="n">
        <v>0</v>
      </c>
      <c r="L363" s="0" t="n">
        <v>0</v>
      </c>
      <c r="M363" s="0" t="n">
        <v>0</v>
      </c>
      <c r="N363" s="0" t="n">
        <v>0</v>
      </c>
      <c r="O363" s="0" t="n">
        <v>0</v>
      </c>
      <c r="P363" s="0" t="n">
        <v>0</v>
      </c>
      <c r="Q363" s="0" t="n">
        <v>0</v>
      </c>
      <c r="R363" s="0" t="s">
        <v>848</v>
      </c>
    </row>
    <row r="364" customFormat="false" ht="12.75" hidden="false" customHeight="false" outlineLevel="0" collapsed="false">
      <c r="A364" s="0" t="s">
        <v>251</v>
      </c>
      <c r="B364" s="412" t="n">
        <v>39479</v>
      </c>
      <c r="C364" s="0" t="n">
        <v>-15.3657156</v>
      </c>
      <c r="D364" s="0" t="n">
        <v>0</v>
      </c>
      <c r="E364" s="0" t="n">
        <v>-15.3657156</v>
      </c>
      <c r="F364" s="0" t="n">
        <v>0</v>
      </c>
      <c r="G364" s="0" t="n">
        <v>0</v>
      </c>
      <c r="H364" s="0" t="n">
        <v>0</v>
      </c>
      <c r="I364" s="0" t="n">
        <v>0</v>
      </c>
      <c r="J364" s="0" t="n">
        <v>0</v>
      </c>
      <c r="K364" s="0" t="n">
        <v>0</v>
      </c>
      <c r="L364" s="0" t="n">
        <v>0</v>
      </c>
      <c r="M364" s="0" t="n">
        <v>0</v>
      </c>
      <c r="N364" s="0" t="n">
        <v>0</v>
      </c>
      <c r="O364" s="0" t="n">
        <v>0</v>
      </c>
      <c r="P364" s="0" t="n">
        <v>0</v>
      </c>
      <c r="Q364" s="0" t="n">
        <v>0</v>
      </c>
      <c r="R364" s="0" t="s">
        <v>848</v>
      </c>
    </row>
    <row r="365" customFormat="false" ht="12.75" hidden="false" customHeight="false" outlineLevel="0" collapsed="false">
      <c r="A365" s="0" t="s">
        <v>251</v>
      </c>
      <c r="B365" s="412" t="n">
        <v>39508</v>
      </c>
      <c r="C365" s="0" t="n">
        <v>-16.33273064</v>
      </c>
      <c r="D365" s="0" t="n">
        <v>0</v>
      </c>
      <c r="E365" s="0" t="n">
        <v>-16.33273064</v>
      </c>
      <c r="F365" s="0" t="n">
        <v>0</v>
      </c>
      <c r="G365" s="0" t="n">
        <v>0</v>
      </c>
      <c r="H365" s="0" t="n">
        <v>0</v>
      </c>
      <c r="I365" s="0" t="n">
        <v>0</v>
      </c>
      <c r="J365" s="0" t="n">
        <v>0</v>
      </c>
      <c r="K365" s="0" t="n">
        <v>0</v>
      </c>
      <c r="L365" s="0" t="n">
        <v>0</v>
      </c>
      <c r="M365" s="0" t="n">
        <v>0</v>
      </c>
      <c r="N365" s="0" t="n">
        <v>0</v>
      </c>
      <c r="O365" s="0" t="n">
        <v>0</v>
      </c>
      <c r="P365" s="0" t="n">
        <v>0</v>
      </c>
      <c r="Q365" s="0" t="n">
        <v>0</v>
      </c>
      <c r="R365" s="0" t="s">
        <v>848</v>
      </c>
    </row>
    <row r="366" customFormat="false" ht="12.75" hidden="false" customHeight="false" outlineLevel="0" collapsed="false">
      <c r="A366" s="0" t="s">
        <v>251</v>
      </c>
      <c r="B366" s="412" t="n">
        <v>39539</v>
      </c>
      <c r="C366" s="0" t="n">
        <v>-15.71056593</v>
      </c>
      <c r="D366" s="0" t="n">
        <v>0</v>
      </c>
      <c r="E366" s="0" t="n">
        <v>-15.71056593</v>
      </c>
      <c r="F366" s="0" t="n">
        <v>0</v>
      </c>
      <c r="G366" s="0" t="n">
        <v>0</v>
      </c>
      <c r="H366" s="0" t="n">
        <v>0</v>
      </c>
      <c r="I366" s="0" t="n">
        <v>0</v>
      </c>
      <c r="J366" s="0" t="n">
        <v>0</v>
      </c>
      <c r="K366" s="0" t="n">
        <v>0</v>
      </c>
      <c r="L366" s="0" t="n">
        <v>0</v>
      </c>
      <c r="M366" s="0" t="n">
        <v>0</v>
      </c>
      <c r="N366" s="0" t="n">
        <v>0</v>
      </c>
      <c r="O366" s="0" t="n">
        <v>0</v>
      </c>
      <c r="P366" s="0" t="n">
        <v>0</v>
      </c>
      <c r="Q366" s="0" t="n">
        <v>0</v>
      </c>
      <c r="R366" s="0" t="s">
        <v>848</v>
      </c>
    </row>
    <row r="367" customFormat="false" ht="12.75" hidden="false" customHeight="false" outlineLevel="0" collapsed="false">
      <c r="A367" s="0" t="s">
        <v>251</v>
      </c>
      <c r="B367" s="412" t="n">
        <v>39569</v>
      </c>
      <c r="C367" s="0" t="n">
        <v>-16.13953824</v>
      </c>
      <c r="D367" s="0" t="n">
        <v>0</v>
      </c>
      <c r="E367" s="0" t="n">
        <v>-16.13953824</v>
      </c>
      <c r="F367" s="0" t="n">
        <v>0</v>
      </c>
      <c r="G367" s="0" t="n">
        <v>0</v>
      </c>
      <c r="H367" s="0" t="n">
        <v>0</v>
      </c>
      <c r="I367" s="0" t="n">
        <v>0</v>
      </c>
      <c r="J367" s="0" t="n">
        <v>0</v>
      </c>
      <c r="K367" s="0" t="n">
        <v>0</v>
      </c>
      <c r="L367" s="0" t="n">
        <v>0</v>
      </c>
      <c r="M367" s="0" t="n">
        <v>0</v>
      </c>
      <c r="N367" s="0" t="n">
        <v>0</v>
      </c>
      <c r="O367" s="0" t="n">
        <v>0</v>
      </c>
      <c r="P367" s="0" t="n">
        <v>0</v>
      </c>
      <c r="Q367" s="0" t="n">
        <v>0</v>
      </c>
      <c r="R367" s="0" t="s">
        <v>848</v>
      </c>
    </row>
    <row r="368" customFormat="false" ht="12.75" hidden="false" customHeight="false" outlineLevel="0" collapsed="false">
      <c r="A368" s="0" t="s">
        <v>251</v>
      </c>
      <c r="B368" s="412" t="n">
        <v>39600</v>
      </c>
      <c r="C368" s="0" t="n">
        <v>-15.52478017</v>
      </c>
      <c r="D368" s="0" t="n">
        <v>0</v>
      </c>
      <c r="E368" s="0" t="n">
        <v>-15.52478017</v>
      </c>
      <c r="F368" s="0" t="n">
        <v>0</v>
      </c>
      <c r="G368" s="0" t="n">
        <v>0</v>
      </c>
      <c r="H368" s="0" t="n">
        <v>0</v>
      </c>
      <c r="I368" s="0" t="n">
        <v>0</v>
      </c>
      <c r="J368" s="0" t="n">
        <v>0</v>
      </c>
      <c r="K368" s="0" t="n">
        <v>0</v>
      </c>
      <c r="L368" s="0" t="n">
        <v>0</v>
      </c>
      <c r="M368" s="0" t="n">
        <v>0</v>
      </c>
      <c r="N368" s="0" t="n">
        <v>0</v>
      </c>
      <c r="O368" s="0" t="n">
        <v>0</v>
      </c>
      <c r="P368" s="0" t="n">
        <v>0</v>
      </c>
      <c r="Q368" s="0" t="n">
        <v>0</v>
      </c>
      <c r="R368" s="0" t="s">
        <v>848</v>
      </c>
    </row>
    <row r="369" customFormat="false" ht="12.75" hidden="false" customHeight="false" outlineLevel="0" collapsed="false">
      <c r="A369" s="0" t="s">
        <v>251</v>
      </c>
      <c r="B369" s="412" t="n">
        <v>39630</v>
      </c>
      <c r="C369" s="0" t="n">
        <v>-15.94872673</v>
      </c>
      <c r="D369" s="0" t="n">
        <v>0</v>
      </c>
      <c r="E369" s="0" t="n">
        <v>-15.94872673</v>
      </c>
      <c r="F369" s="0" t="n">
        <v>0</v>
      </c>
      <c r="G369" s="0" t="n">
        <v>0</v>
      </c>
      <c r="H369" s="0" t="n">
        <v>0</v>
      </c>
      <c r="I369" s="0" t="n">
        <v>0</v>
      </c>
      <c r="J369" s="0" t="n">
        <v>0</v>
      </c>
      <c r="K369" s="0" t="n">
        <v>0</v>
      </c>
      <c r="L369" s="0" t="n">
        <v>0</v>
      </c>
      <c r="M369" s="0" t="n">
        <v>0</v>
      </c>
      <c r="N369" s="0" t="n">
        <v>0</v>
      </c>
      <c r="O369" s="0" t="n">
        <v>0</v>
      </c>
      <c r="P369" s="0" t="n">
        <v>0</v>
      </c>
      <c r="Q369" s="0" t="n">
        <v>0</v>
      </c>
      <c r="R369" s="0" t="s">
        <v>848</v>
      </c>
    </row>
    <row r="370" customFormat="false" ht="12.75" hidden="false" customHeight="false" outlineLevel="0" collapsed="false">
      <c r="A370" s="0" t="s">
        <v>251</v>
      </c>
      <c r="B370" s="412" t="n">
        <v>39661</v>
      </c>
      <c r="C370" s="0" t="n">
        <v>-15.85265962</v>
      </c>
      <c r="D370" s="0" t="n">
        <v>0</v>
      </c>
      <c r="E370" s="0" t="n">
        <v>-15.85265962</v>
      </c>
      <c r="F370" s="0" t="n">
        <v>0</v>
      </c>
      <c r="G370" s="0" t="n">
        <v>0</v>
      </c>
      <c r="H370" s="0" t="n">
        <v>0</v>
      </c>
      <c r="I370" s="0" t="n">
        <v>0</v>
      </c>
      <c r="J370" s="0" t="n">
        <v>0</v>
      </c>
      <c r="K370" s="0" t="n">
        <v>0</v>
      </c>
      <c r="L370" s="0" t="n">
        <v>0</v>
      </c>
      <c r="M370" s="0" t="n">
        <v>0</v>
      </c>
      <c r="N370" s="0" t="n">
        <v>0</v>
      </c>
      <c r="O370" s="0" t="n">
        <v>0</v>
      </c>
      <c r="P370" s="0" t="n">
        <v>0</v>
      </c>
      <c r="Q370" s="0" t="n">
        <v>0</v>
      </c>
      <c r="R370" s="0" t="s">
        <v>848</v>
      </c>
    </row>
    <row r="371" customFormat="false" ht="12.75" hidden="false" customHeight="false" outlineLevel="0" collapsed="false">
      <c r="A371" s="0" t="s">
        <v>251</v>
      </c>
      <c r="B371" s="412" t="n">
        <v>39692</v>
      </c>
      <c r="C371" s="0" t="n">
        <v>-15.24889895</v>
      </c>
      <c r="D371" s="0" t="n">
        <v>0</v>
      </c>
      <c r="E371" s="0" t="n">
        <v>-15.24889895</v>
      </c>
      <c r="F371" s="0" t="n">
        <v>0</v>
      </c>
      <c r="G371" s="0" t="n">
        <v>0</v>
      </c>
      <c r="H371" s="0" t="n">
        <v>0</v>
      </c>
      <c r="I371" s="0" t="n">
        <v>0</v>
      </c>
      <c r="J371" s="0" t="n">
        <v>0</v>
      </c>
      <c r="K371" s="0" t="n">
        <v>0</v>
      </c>
      <c r="L371" s="0" t="n">
        <v>0</v>
      </c>
      <c r="M371" s="0" t="n">
        <v>0</v>
      </c>
      <c r="N371" s="0" t="n">
        <v>0</v>
      </c>
      <c r="O371" s="0" t="n">
        <v>0</v>
      </c>
      <c r="P371" s="0" t="n">
        <v>0</v>
      </c>
      <c r="Q371" s="0" t="n">
        <v>0</v>
      </c>
      <c r="R371" s="0" t="s">
        <v>848</v>
      </c>
    </row>
    <row r="372" customFormat="false" ht="12.75" hidden="false" customHeight="false" outlineLevel="0" collapsed="false">
      <c r="A372" s="0" t="s">
        <v>251</v>
      </c>
      <c r="B372" s="412" t="n">
        <v>39722</v>
      </c>
      <c r="C372" s="0" t="n">
        <v>-15.66538155</v>
      </c>
      <c r="D372" s="0" t="n">
        <v>0</v>
      </c>
      <c r="E372" s="0" t="n">
        <v>-15.66538155</v>
      </c>
      <c r="F372" s="0" t="n">
        <v>0</v>
      </c>
      <c r="G372" s="0" t="n">
        <v>0</v>
      </c>
      <c r="H372" s="0" t="n">
        <v>0</v>
      </c>
      <c r="I372" s="0" t="n">
        <v>0</v>
      </c>
      <c r="J372" s="0" t="n">
        <v>0</v>
      </c>
      <c r="K372" s="0" t="n">
        <v>0</v>
      </c>
      <c r="L372" s="0" t="n">
        <v>0</v>
      </c>
      <c r="M372" s="0" t="n">
        <v>0</v>
      </c>
      <c r="N372" s="0" t="n">
        <v>0</v>
      </c>
      <c r="O372" s="0" t="n">
        <v>0</v>
      </c>
      <c r="P372" s="0" t="n">
        <v>0</v>
      </c>
      <c r="Q372" s="0" t="n">
        <v>0</v>
      </c>
      <c r="R372" s="0" t="s">
        <v>848</v>
      </c>
    </row>
    <row r="373" customFormat="false" ht="12.75" hidden="false" customHeight="false" outlineLevel="0" collapsed="false">
      <c r="A373" s="0" t="s">
        <v>252</v>
      </c>
      <c r="B373" s="412" t="n">
        <v>36678</v>
      </c>
      <c r="C373" s="0" t="n">
        <v>-39.774</v>
      </c>
      <c r="D373" s="0" t="n">
        <v>0</v>
      </c>
      <c r="E373" s="0" t="n">
        <v>-39.774</v>
      </c>
      <c r="F373" s="0" t="n">
        <v>0</v>
      </c>
      <c r="G373" s="0" t="n">
        <v>0</v>
      </c>
      <c r="H373" s="0" t="n">
        <v>0</v>
      </c>
      <c r="I373" s="0" t="n">
        <v>0</v>
      </c>
      <c r="J373" s="0" t="n">
        <v>0</v>
      </c>
      <c r="K373" s="0" t="n">
        <v>0</v>
      </c>
      <c r="L373" s="0" t="n">
        <v>0</v>
      </c>
      <c r="M373" s="0" t="n">
        <v>0</v>
      </c>
      <c r="N373" s="0" t="n">
        <v>0</v>
      </c>
      <c r="O373" s="0" t="n">
        <v>0</v>
      </c>
      <c r="P373" s="0" t="n">
        <v>0</v>
      </c>
      <c r="Q373" s="0" t="n">
        <v>0</v>
      </c>
      <c r="R373" s="0" t="s">
        <v>848</v>
      </c>
    </row>
    <row r="374" customFormat="false" ht="12.75" hidden="false" customHeight="false" outlineLevel="0" collapsed="false">
      <c r="A374" s="0" t="s">
        <v>252</v>
      </c>
      <c r="B374" s="412" t="n">
        <v>36708</v>
      </c>
      <c r="C374" s="0" t="n">
        <v>-40.96438179</v>
      </c>
      <c r="D374" s="0" t="n">
        <v>0</v>
      </c>
      <c r="E374" s="0" t="n">
        <v>-40.96438179</v>
      </c>
      <c r="F374" s="0" t="n">
        <v>0</v>
      </c>
      <c r="G374" s="0" t="n">
        <v>0</v>
      </c>
      <c r="H374" s="0" t="n">
        <v>0</v>
      </c>
      <c r="I374" s="0" t="n">
        <v>0</v>
      </c>
      <c r="J374" s="0" t="n">
        <v>0</v>
      </c>
      <c r="K374" s="0" t="n">
        <v>0</v>
      </c>
      <c r="L374" s="0" t="n">
        <v>0</v>
      </c>
      <c r="M374" s="0" t="n">
        <v>0</v>
      </c>
      <c r="N374" s="0" t="n">
        <v>0</v>
      </c>
      <c r="O374" s="0" t="n">
        <v>0</v>
      </c>
      <c r="P374" s="0" t="n">
        <v>0</v>
      </c>
      <c r="Q374" s="0" t="n">
        <v>0</v>
      </c>
      <c r="R374" s="0" t="s">
        <v>848</v>
      </c>
    </row>
    <row r="375" customFormat="false" ht="12.75" hidden="false" customHeight="false" outlineLevel="0" collapsed="false">
      <c r="A375" s="0" t="s">
        <v>252</v>
      </c>
      <c r="B375" s="412" t="n">
        <v>36739</v>
      </c>
      <c r="C375" s="0" t="n">
        <v>-40.72910478</v>
      </c>
      <c r="D375" s="0" t="n">
        <v>0</v>
      </c>
      <c r="E375" s="0" t="n">
        <v>-40.72910478</v>
      </c>
      <c r="F375" s="0" t="n">
        <v>0</v>
      </c>
      <c r="G375" s="0" t="n">
        <v>0</v>
      </c>
      <c r="H375" s="0" t="n">
        <v>0</v>
      </c>
      <c r="I375" s="0" t="n">
        <v>0</v>
      </c>
      <c r="J375" s="0" t="n">
        <v>0</v>
      </c>
      <c r="K375" s="0" t="n">
        <v>0</v>
      </c>
      <c r="L375" s="0" t="n">
        <v>0</v>
      </c>
      <c r="M375" s="0" t="n">
        <v>0</v>
      </c>
      <c r="N375" s="0" t="n">
        <v>0</v>
      </c>
      <c r="O375" s="0" t="n">
        <v>0</v>
      </c>
      <c r="P375" s="0" t="n">
        <v>0</v>
      </c>
      <c r="Q375" s="0" t="n">
        <v>0</v>
      </c>
      <c r="R375" s="0" t="s">
        <v>848</v>
      </c>
    </row>
    <row r="376" customFormat="false" ht="12.75" hidden="false" customHeight="false" outlineLevel="0" collapsed="false">
      <c r="A376" s="0" t="s">
        <v>252</v>
      </c>
      <c r="B376" s="412" t="n">
        <v>36770</v>
      </c>
      <c r="C376" s="0" t="n">
        <v>-39.18450762</v>
      </c>
      <c r="D376" s="0" t="n">
        <v>0</v>
      </c>
      <c r="E376" s="0" t="n">
        <v>-39.18450762</v>
      </c>
      <c r="F376" s="0" t="n">
        <v>0</v>
      </c>
      <c r="G376" s="0" t="n">
        <v>0</v>
      </c>
      <c r="H376" s="0" t="n">
        <v>0</v>
      </c>
      <c r="I376" s="0" t="n">
        <v>0</v>
      </c>
      <c r="J376" s="0" t="n">
        <v>0</v>
      </c>
      <c r="K376" s="0" t="n">
        <v>0</v>
      </c>
      <c r="L376" s="0" t="n">
        <v>0</v>
      </c>
      <c r="M376" s="0" t="n">
        <v>0</v>
      </c>
      <c r="N376" s="0" t="n">
        <v>0</v>
      </c>
      <c r="O376" s="0" t="n">
        <v>0</v>
      </c>
      <c r="P376" s="0" t="n">
        <v>0</v>
      </c>
      <c r="Q376" s="0" t="n">
        <v>0</v>
      </c>
      <c r="R376" s="0" t="s">
        <v>848</v>
      </c>
    </row>
    <row r="377" customFormat="false" ht="12.75" hidden="false" customHeight="false" outlineLevel="0" collapsed="false">
      <c r="A377" s="0" t="s">
        <v>252</v>
      </c>
      <c r="B377" s="412" t="n">
        <v>36800</v>
      </c>
      <c r="C377" s="0" t="n">
        <v>-40.26153978</v>
      </c>
      <c r="D377" s="0" t="n">
        <v>0</v>
      </c>
      <c r="E377" s="0" t="n">
        <v>-40.26153978</v>
      </c>
      <c r="F377" s="0" t="n">
        <v>0</v>
      </c>
      <c r="G377" s="0" t="n">
        <v>0</v>
      </c>
      <c r="H377" s="0" t="n">
        <v>0</v>
      </c>
      <c r="I377" s="0" t="n">
        <v>0</v>
      </c>
      <c r="J377" s="0" t="n">
        <v>0</v>
      </c>
      <c r="K377" s="0" t="n">
        <v>0</v>
      </c>
      <c r="L377" s="0" t="n">
        <v>0</v>
      </c>
      <c r="M377" s="0" t="n">
        <v>0</v>
      </c>
      <c r="N377" s="0" t="n">
        <v>0</v>
      </c>
      <c r="O377" s="0" t="n">
        <v>0</v>
      </c>
      <c r="P377" s="0" t="n">
        <v>0</v>
      </c>
      <c r="Q377" s="0" t="n">
        <v>0</v>
      </c>
      <c r="R377" s="0" t="s">
        <v>848</v>
      </c>
    </row>
    <row r="378" customFormat="false" ht="12.75" hidden="false" customHeight="false" outlineLevel="0" collapsed="false">
      <c r="A378" s="0" t="s">
        <v>252</v>
      </c>
      <c r="B378" s="412" t="n">
        <v>36831</v>
      </c>
      <c r="C378" s="0" t="n">
        <v>-25.62125543</v>
      </c>
      <c r="D378" s="0" t="n">
        <v>0</v>
      </c>
      <c r="E378" s="0" t="n">
        <v>-25.62125543</v>
      </c>
      <c r="F378" s="0" t="n">
        <v>0</v>
      </c>
      <c r="G378" s="0" t="n">
        <v>0</v>
      </c>
      <c r="H378" s="0" t="n">
        <v>0</v>
      </c>
      <c r="I378" s="0" t="n">
        <v>0</v>
      </c>
      <c r="J378" s="0" t="n">
        <v>0</v>
      </c>
      <c r="K378" s="0" t="n">
        <v>0</v>
      </c>
      <c r="L378" s="0" t="n">
        <v>0</v>
      </c>
      <c r="M378" s="0" t="n">
        <v>0</v>
      </c>
      <c r="N378" s="0" t="n">
        <v>0</v>
      </c>
      <c r="O378" s="0" t="n">
        <v>0</v>
      </c>
      <c r="P378" s="0" t="n">
        <v>0</v>
      </c>
      <c r="Q378" s="0" t="n">
        <v>0</v>
      </c>
      <c r="R378" s="0" t="s">
        <v>848</v>
      </c>
    </row>
    <row r="379" customFormat="false" ht="12.75" hidden="false" customHeight="false" outlineLevel="0" collapsed="false">
      <c r="A379" s="0" t="s">
        <v>252</v>
      </c>
      <c r="B379" s="412" t="n">
        <v>36861</v>
      </c>
      <c r="C379" s="0" t="n">
        <v>-26.32280411</v>
      </c>
      <c r="D379" s="0" t="n">
        <v>0</v>
      </c>
      <c r="E379" s="0" t="n">
        <v>-26.32280411</v>
      </c>
      <c r="F379" s="0" t="n">
        <v>0</v>
      </c>
      <c r="G379" s="0" t="n">
        <v>0</v>
      </c>
      <c r="H379" s="0" t="n">
        <v>0</v>
      </c>
      <c r="I379" s="0" t="n">
        <v>0</v>
      </c>
      <c r="J379" s="0" t="n">
        <v>0</v>
      </c>
      <c r="K379" s="0" t="n">
        <v>0</v>
      </c>
      <c r="L379" s="0" t="n">
        <v>0</v>
      </c>
      <c r="M379" s="0" t="n">
        <v>0</v>
      </c>
      <c r="N379" s="0" t="n">
        <v>0</v>
      </c>
      <c r="O379" s="0" t="n">
        <v>0</v>
      </c>
      <c r="P379" s="0" t="n">
        <v>0</v>
      </c>
      <c r="Q379" s="0" t="n">
        <v>0</v>
      </c>
      <c r="R379" s="0" t="s">
        <v>848</v>
      </c>
    </row>
    <row r="380" customFormat="false" ht="12.75" hidden="false" customHeight="false" outlineLevel="0" collapsed="false">
      <c r="A380" s="0" t="s">
        <v>252</v>
      </c>
      <c r="B380" s="412" t="n">
        <v>36892</v>
      </c>
      <c r="C380" s="0" t="n">
        <v>-26.16475319</v>
      </c>
      <c r="D380" s="0" t="n">
        <v>0</v>
      </c>
      <c r="E380" s="0" t="n">
        <v>-26.16475319</v>
      </c>
      <c r="F380" s="0" t="n">
        <v>0</v>
      </c>
      <c r="G380" s="0" t="n">
        <v>0</v>
      </c>
      <c r="H380" s="0" t="n">
        <v>0</v>
      </c>
      <c r="I380" s="0" t="n">
        <v>0</v>
      </c>
      <c r="J380" s="0" t="n">
        <v>0</v>
      </c>
      <c r="K380" s="0" t="n">
        <v>0</v>
      </c>
      <c r="L380" s="0" t="n">
        <v>0</v>
      </c>
      <c r="M380" s="0" t="n">
        <v>0</v>
      </c>
      <c r="N380" s="0" t="n">
        <v>0</v>
      </c>
      <c r="O380" s="0" t="n">
        <v>0</v>
      </c>
      <c r="P380" s="0" t="n">
        <v>0</v>
      </c>
      <c r="Q380" s="0" t="n">
        <v>0</v>
      </c>
      <c r="R380" s="0" t="s">
        <v>848</v>
      </c>
    </row>
    <row r="381" customFormat="false" ht="12.75" hidden="false" customHeight="false" outlineLevel="0" collapsed="false">
      <c r="A381" s="0" t="s">
        <v>252</v>
      </c>
      <c r="B381" s="412" t="n">
        <v>36923</v>
      </c>
      <c r="C381" s="0" t="n">
        <v>-23.48938667</v>
      </c>
      <c r="D381" s="0" t="n">
        <v>0</v>
      </c>
      <c r="E381" s="0" t="n">
        <v>-23.48938667</v>
      </c>
      <c r="F381" s="0" t="n">
        <v>0</v>
      </c>
      <c r="G381" s="0" t="n">
        <v>0</v>
      </c>
      <c r="H381" s="0" t="n">
        <v>0</v>
      </c>
      <c r="I381" s="0" t="n">
        <v>0</v>
      </c>
      <c r="J381" s="0" t="n">
        <v>0</v>
      </c>
      <c r="K381" s="0" t="n">
        <v>0</v>
      </c>
      <c r="L381" s="0" t="n">
        <v>0</v>
      </c>
      <c r="M381" s="0" t="n">
        <v>0</v>
      </c>
      <c r="N381" s="0" t="n">
        <v>0</v>
      </c>
      <c r="O381" s="0" t="n">
        <v>0</v>
      </c>
      <c r="P381" s="0" t="n">
        <v>0</v>
      </c>
      <c r="Q381" s="0" t="n">
        <v>0</v>
      </c>
      <c r="R381" s="0" t="s">
        <v>848</v>
      </c>
    </row>
    <row r="382" customFormat="false" ht="12.75" hidden="false" customHeight="false" outlineLevel="0" collapsed="false">
      <c r="A382" s="0" t="s">
        <v>252</v>
      </c>
      <c r="B382" s="412" t="n">
        <v>36951</v>
      </c>
      <c r="C382" s="0" t="n">
        <v>-25.86245677</v>
      </c>
      <c r="D382" s="0" t="n">
        <v>0</v>
      </c>
      <c r="E382" s="0" t="n">
        <v>-25.86245677</v>
      </c>
      <c r="F382" s="0" t="n">
        <v>0</v>
      </c>
      <c r="G382" s="0" t="n">
        <v>0</v>
      </c>
      <c r="H382" s="0" t="n">
        <v>0</v>
      </c>
      <c r="I382" s="0" t="n">
        <v>0</v>
      </c>
      <c r="J382" s="0" t="n">
        <v>0</v>
      </c>
      <c r="K382" s="0" t="n">
        <v>0</v>
      </c>
      <c r="L382" s="0" t="n">
        <v>0</v>
      </c>
      <c r="M382" s="0" t="n">
        <v>0</v>
      </c>
      <c r="N382" s="0" t="n">
        <v>0</v>
      </c>
      <c r="O382" s="0" t="n">
        <v>0</v>
      </c>
      <c r="P382" s="0" t="n">
        <v>0</v>
      </c>
      <c r="Q382" s="0" t="n">
        <v>0</v>
      </c>
      <c r="R382" s="0" t="s">
        <v>848</v>
      </c>
    </row>
    <row r="383" customFormat="false" ht="12.75" hidden="false" customHeight="false" outlineLevel="0" collapsed="false">
      <c r="A383" s="0" t="s">
        <v>252</v>
      </c>
      <c r="B383" s="412" t="n">
        <v>36982</v>
      </c>
      <c r="C383" s="0" t="n">
        <v>-81.60289147</v>
      </c>
      <c r="D383" s="0" t="n">
        <v>0</v>
      </c>
      <c r="E383" s="0" t="n">
        <v>-81.60289147</v>
      </c>
      <c r="F383" s="0" t="n">
        <v>0</v>
      </c>
      <c r="G383" s="0" t="n">
        <v>0</v>
      </c>
      <c r="H383" s="0" t="n">
        <v>0</v>
      </c>
      <c r="I383" s="0" t="n">
        <v>0</v>
      </c>
      <c r="J383" s="0" t="n">
        <v>0</v>
      </c>
      <c r="K383" s="0" t="n">
        <v>0</v>
      </c>
      <c r="L383" s="0" t="n">
        <v>0</v>
      </c>
      <c r="M383" s="0" t="n">
        <v>0</v>
      </c>
      <c r="N383" s="0" t="n">
        <v>0</v>
      </c>
      <c r="O383" s="0" t="n">
        <v>0</v>
      </c>
      <c r="P383" s="0" t="n">
        <v>0</v>
      </c>
      <c r="Q383" s="0" t="n">
        <v>0</v>
      </c>
      <c r="R383" s="0" t="s">
        <v>848</v>
      </c>
    </row>
    <row r="384" customFormat="false" ht="12.75" hidden="false" customHeight="false" outlineLevel="0" collapsed="false">
      <c r="A384" s="0" t="s">
        <v>252</v>
      </c>
      <c r="B384" s="412" t="n">
        <v>37012</v>
      </c>
      <c r="C384" s="0" t="n">
        <v>-83.82811293</v>
      </c>
      <c r="D384" s="0" t="n">
        <v>0</v>
      </c>
      <c r="E384" s="0" t="n">
        <v>-83.82811293</v>
      </c>
      <c r="F384" s="0" t="n">
        <v>0</v>
      </c>
      <c r="G384" s="0" t="n">
        <v>0</v>
      </c>
      <c r="H384" s="0" t="n">
        <v>0</v>
      </c>
      <c r="I384" s="0" t="n">
        <v>0</v>
      </c>
      <c r="J384" s="0" t="n">
        <v>0</v>
      </c>
      <c r="K384" s="0" t="n">
        <v>0</v>
      </c>
      <c r="L384" s="0" t="n">
        <v>0</v>
      </c>
      <c r="M384" s="0" t="n">
        <v>0</v>
      </c>
      <c r="N384" s="0" t="n">
        <v>0</v>
      </c>
      <c r="O384" s="0" t="n">
        <v>0</v>
      </c>
      <c r="P384" s="0" t="n">
        <v>0</v>
      </c>
      <c r="Q384" s="0" t="n">
        <v>0</v>
      </c>
      <c r="R384" s="0" t="s">
        <v>848</v>
      </c>
    </row>
    <row r="385" customFormat="false" ht="12.75" hidden="false" customHeight="false" outlineLevel="0" collapsed="false">
      <c r="A385" s="0" t="s">
        <v>252</v>
      </c>
      <c r="B385" s="412" t="n">
        <v>37043</v>
      </c>
      <c r="C385" s="0" t="n">
        <v>-80.63009565</v>
      </c>
      <c r="D385" s="0" t="n">
        <v>0</v>
      </c>
      <c r="E385" s="0" t="n">
        <v>-80.63009565</v>
      </c>
      <c r="F385" s="0" t="n">
        <v>0</v>
      </c>
      <c r="G385" s="0" t="n">
        <v>0</v>
      </c>
      <c r="H385" s="0" t="n">
        <v>0</v>
      </c>
      <c r="I385" s="0" t="n">
        <v>0</v>
      </c>
      <c r="J385" s="0" t="n">
        <v>0</v>
      </c>
      <c r="K385" s="0" t="n">
        <v>0</v>
      </c>
      <c r="L385" s="0" t="n">
        <v>0</v>
      </c>
      <c r="M385" s="0" t="n">
        <v>0</v>
      </c>
      <c r="N385" s="0" t="n">
        <v>0</v>
      </c>
      <c r="O385" s="0" t="n">
        <v>0</v>
      </c>
      <c r="P385" s="0" t="n">
        <v>0</v>
      </c>
      <c r="Q385" s="0" t="n">
        <v>0</v>
      </c>
      <c r="R385" s="0" t="s">
        <v>848</v>
      </c>
    </row>
    <row r="386" customFormat="false" ht="12.75" hidden="false" customHeight="false" outlineLevel="0" collapsed="false">
      <c r="A386" s="0" t="s">
        <v>252</v>
      </c>
      <c r="B386" s="412" t="n">
        <v>37073</v>
      </c>
      <c r="C386" s="0" t="n">
        <v>-82.82601905</v>
      </c>
      <c r="D386" s="0" t="n">
        <v>0</v>
      </c>
      <c r="E386" s="0" t="n">
        <v>-82.82601905</v>
      </c>
      <c r="F386" s="0" t="n">
        <v>0</v>
      </c>
      <c r="G386" s="0" t="n">
        <v>0</v>
      </c>
      <c r="H386" s="0" t="n">
        <v>0</v>
      </c>
      <c r="I386" s="0" t="n">
        <v>0</v>
      </c>
      <c r="J386" s="0" t="n">
        <v>0</v>
      </c>
      <c r="K386" s="0" t="n">
        <v>0</v>
      </c>
      <c r="L386" s="0" t="n">
        <v>0</v>
      </c>
      <c r="M386" s="0" t="n">
        <v>0</v>
      </c>
      <c r="N386" s="0" t="n">
        <v>0</v>
      </c>
      <c r="O386" s="0" t="n">
        <v>0</v>
      </c>
      <c r="P386" s="0" t="n">
        <v>0</v>
      </c>
      <c r="Q386" s="0" t="n">
        <v>0</v>
      </c>
      <c r="R386" s="0" t="s">
        <v>848</v>
      </c>
    </row>
    <row r="387" customFormat="false" ht="12.75" hidden="false" customHeight="false" outlineLevel="0" collapsed="false">
      <c r="A387" s="0" t="s">
        <v>252</v>
      </c>
      <c r="B387" s="412" t="n">
        <v>37104</v>
      </c>
      <c r="C387" s="0" t="n">
        <v>-82.32139858</v>
      </c>
      <c r="D387" s="0" t="n">
        <v>0</v>
      </c>
      <c r="E387" s="0" t="n">
        <v>-82.32139858</v>
      </c>
      <c r="F387" s="0" t="n">
        <v>0</v>
      </c>
      <c r="G387" s="0" t="n">
        <v>0</v>
      </c>
      <c r="H387" s="0" t="n">
        <v>0</v>
      </c>
      <c r="I387" s="0" t="n">
        <v>0</v>
      </c>
      <c r="J387" s="0" t="n">
        <v>0</v>
      </c>
      <c r="K387" s="0" t="n">
        <v>0</v>
      </c>
      <c r="L387" s="0" t="n">
        <v>0</v>
      </c>
      <c r="M387" s="0" t="n">
        <v>0</v>
      </c>
      <c r="N387" s="0" t="n">
        <v>0</v>
      </c>
      <c r="O387" s="0" t="n">
        <v>0</v>
      </c>
      <c r="P387" s="0" t="n">
        <v>0</v>
      </c>
      <c r="Q387" s="0" t="n">
        <v>0</v>
      </c>
      <c r="R387" s="0" t="s">
        <v>848</v>
      </c>
    </row>
    <row r="388" customFormat="false" ht="12.75" hidden="false" customHeight="false" outlineLevel="0" collapsed="false">
      <c r="A388" s="0" t="s">
        <v>252</v>
      </c>
      <c r="B388" s="412" t="n">
        <v>37135</v>
      </c>
      <c r="C388" s="0" t="n">
        <v>-79.17905421</v>
      </c>
      <c r="D388" s="0" t="n">
        <v>0</v>
      </c>
      <c r="E388" s="0" t="n">
        <v>-79.17905421</v>
      </c>
      <c r="F388" s="0" t="n">
        <v>0</v>
      </c>
      <c r="G388" s="0" t="n">
        <v>0</v>
      </c>
      <c r="H388" s="0" t="n">
        <v>0</v>
      </c>
      <c r="I388" s="0" t="n">
        <v>0</v>
      </c>
      <c r="J388" s="0" t="n">
        <v>0</v>
      </c>
      <c r="K388" s="0" t="n">
        <v>0</v>
      </c>
      <c r="L388" s="0" t="n">
        <v>0</v>
      </c>
      <c r="M388" s="0" t="n">
        <v>0</v>
      </c>
      <c r="N388" s="0" t="n">
        <v>0</v>
      </c>
      <c r="O388" s="0" t="n">
        <v>0</v>
      </c>
      <c r="P388" s="0" t="n">
        <v>0</v>
      </c>
      <c r="Q388" s="0" t="n">
        <v>0</v>
      </c>
      <c r="R388" s="0" t="s">
        <v>848</v>
      </c>
    </row>
    <row r="389" customFormat="false" ht="12.75" hidden="false" customHeight="false" outlineLevel="0" collapsed="false">
      <c r="A389" s="0" t="s">
        <v>252</v>
      </c>
      <c r="B389" s="412" t="n">
        <v>37165</v>
      </c>
      <c r="C389" s="0" t="n">
        <v>-81.33459431</v>
      </c>
      <c r="D389" s="0" t="n">
        <v>0</v>
      </c>
      <c r="E389" s="0" t="n">
        <v>-81.33459431</v>
      </c>
      <c r="F389" s="0" t="n">
        <v>0</v>
      </c>
      <c r="G389" s="0" t="n">
        <v>0</v>
      </c>
      <c r="H389" s="0" t="n">
        <v>0</v>
      </c>
      <c r="I389" s="0" t="n">
        <v>0</v>
      </c>
      <c r="J389" s="0" t="n">
        <v>0</v>
      </c>
      <c r="K389" s="0" t="n">
        <v>0</v>
      </c>
      <c r="L389" s="0" t="n">
        <v>0</v>
      </c>
      <c r="M389" s="0" t="n">
        <v>0</v>
      </c>
      <c r="N389" s="0" t="n">
        <v>0</v>
      </c>
      <c r="O389" s="0" t="n">
        <v>0</v>
      </c>
      <c r="P389" s="0" t="n">
        <v>0</v>
      </c>
      <c r="Q389" s="0" t="n">
        <v>0</v>
      </c>
      <c r="R389" s="0" t="s">
        <v>848</v>
      </c>
    </row>
    <row r="390" customFormat="false" ht="12.75" hidden="false" customHeight="false" outlineLevel="0" collapsed="false">
      <c r="A390" s="0" t="s">
        <v>252</v>
      </c>
      <c r="B390" s="412" t="n">
        <v>37196</v>
      </c>
      <c r="C390" s="0" t="n">
        <v>-90.66905246</v>
      </c>
      <c r="D390" s="0" t="n">
        <v>0</v>
      </c>
      <c r="E390" s="0" t="n">
        <v>-90.66905246</v>
      </c>
      <c r="F390" s="0" t="n">
        <v>0</v>
      </c>
      <c r="G390" s="0" t="n">
        <v>0</v>
      </c>
      <c r="H390" s="0" t="n">
        <v>0</v>
      </c>
      <c r="I390" s="0" t="n">
        <v>0</v>
      </c>
      <c r="J390" s="0" t="n">
        <v>0</v>
      </c>
      <c r="K390" s="0" t="n">
        <v>0</v>
      </c>
      <c r="L390" s="0" t="n">
        <v>0</v>
      </c>
      <c r="M390" s="0" t="n">
        <v>0</v>
      </c>
      <c r="N390" s="0" t="n">
        <v>0</v>
      </c>
      <c r="O390" s="0" t="n">
        <v>0</v>
      </c>
      <c r="P390" s="0" t="n">
        <v>0</v>
      </c>
      <c r="Q390" s="0" t="n">
        <v>0</v>
      </c>
      <c r="R390" s="0" t="s">
        <v>848</v>
      </c>
    </row>
    <row r="391" customFormat="false" ht="12.75" hidden="false" customHeight="false" outlineLevel="0" collapsed="false">
      <c r="A391" s="0" t="s">
        <v>252</v>
      </c>
      <c r="B391" s="412" t="n">
        <v>37226</v>
      </c>
      <c r="C391" s="0" t="n">
        <v>-93.13794818</v>
      </c>
      <c r="D391" s="0" t="n">
        <v>0</v>
      </c>
      <c r="E391" s="0" t="n">
        <v>-93.13794818</v>
      </c>
      <c r="F391" s="0" t="n">
        <v>0</v>
      </c>
      <c r="G391" s="0" t="n">
        <v>0</v>
      </c>
      <c r="H391" s="0" t="n">
        <v>0</v>
      </c>
      <c r="I391" s="0" t="n">
        <v>0</v>
      </c>
      <c r="J391" s="0" t="n">
        <v>0</v>
      </c>
      <c r="K391" s="0" t="n">
        <v>0</v>
      </c>
      <c r="L391" s="0" t="n">
        <v>0</v>
      </c>
      <c r="M391" s="0" t="n">
        <v>0</v>
      </c>
      <c r="N391" s="0" t="n">
        <v>0</v>
      </c>
      <c r="O391" s="0" t="n">
        <v>0</v>
      </c>
      <c r="P391" s="0" t="n">
        <v>0</v>
      </c>
      <c r="Q391" s="0" t="n">
        <v>0</v>
      </c>
      <c r="R391" s="0" t="s">
        <v>848</v>
      </c>
    </row>
    <row r="392" customFormat="false" ht="12.75" hidden="false" customHeight="false" outlineLevel="0" collapsed="false">
      <c r="A392" s="0" t="s">
        <v>252</v>
      </c>
      <c r="B392" s="412" t="n">
        <v>37257</v>
      </c>
      <c r="C392" s="0" t="n">
        <v>-92.56867752</v>
      </c>
      <c r="D392" s="0" t="n">
        <v>0</v>
      </c>
      <c r="E392" s="0" t="n">
        <v>-92.56867752</v>
      </c>
      <c r="F392" s="0" t="n">
        <v>0</v>
      </c>
      <c r="G392" s="0" t="n">
        <v>0</v>
      </c>
      <c r="H392" s="0" t="n">
        <v>0</v>
      </c>
      <c r="I392" s="0" t="n">
        <v>0</v>
      </c>
      <c r="J392" s="0" t="n">
        <v>0</v>
      </c>
      <c r="K392" s="0" t="n">
        <v>0</v>
      </c>
      <c r="L392" s="0" t="n">
        <v>0</v>
      </c>
      <c r="M392" s="0" t="n">
        <v>0</v>
      </c>
      <c r="N392" s="0" t="n">
        <v>0</v>
      </c>
      <c r="O392" s="0" t="n">
        <v>0</v>
      </c>
      <c r="P392" s="0" t="n">
        <v>0</v>
      </c>
      <c r="Q392" s="0" t="n">
        <v>0</v>
      </c>
      <c r="R392" s="0" t="s">
        <v>848</v>
      </c>
    </row>
    <row r="393" customFormat="false" ht="12.75" hidden="false" customHeight="false" outlineLevel="0" collapsed="false">
      <c r="A393" s="0" t="s">
        <v>252</v>
      </c>
      <c r="B393" s="412" t="n">
        <v>37288</v>
      </c>
      <c r="C393" s="0" t="n">
        <v>-83.09870921</v>
      </c>
      <c r="D393" s="0" t="n">
        <v>0</v>
      </c>
      <c r="E393" s="0" t="n">
        <v>-83.09870921</v>
      </c>
      <c r="F393" s="0" t="n">
        <v>0</v>
      </c>
      <c r="G393" s="0" t="n">
        <v>0</v>
      </c>
      <c r="H393" s="0" t="n">
        <v>0</v>
      </c>
      <c r="I393" s="0" t="n">
        <v>0</v>
      </c>
      <c r="J393" s="0" t="n">
        <v>0</v>
      </c>
      <c r="K393" s="0" t="n">
        <v>0</v>
      </c>
      <c r="L393" s="0" t="n">
        <v>0</v>
      </c>
      <c r="M393" s="0" t="n">
        <v>0</v>
      </c>
      <c r="N393" s="0" t="n">
        <v>0</v>
      </c>
      <c r="O393" s="0" t="n">
        <v>0</v>
      </c>
      <c r="P393" s="0" t="n">
        <v>0</v>
      </c>
      <c r="Q393" s="0" t="n">
        <v>0</v>
      </c>
      <c r="R393" s="0" t="s">
        <v>848</v>
      </c>
    </row>
    <row r="394" customFormat="false" ht="12.75" hidden="false" customHeight="false" outlineLevel="0" collapsed="false">
      <c r="A394" s="0" t="s">
        <v>252</v>
      </c>
      <c r="B394" s="412" t="n">
        <v>37316</v>
      </c>
      <c r="C394" s="0" t="n">
        <v>-91.49254294</v>
      </c>
      <c r="D394" s="0" t="n">
        <v>0</v>
      </c>
      <c r="E394" s="0" t="n">
        <v>-91.49254294</v>
      </c>
      <c r="F394" s="0" t="n">
        <v>0</v>
      </c>
      <c r="G394" s="0" t="n">
        <v>0</v>
      </c>
      <c r="H394" s="0" t="n">
        <v>0</v>
      </c>
      <c r="I394" s="0" t="n">
        <v>0</v>
      </c>
      <c r="J394" s="0" t="n">
        <v>0</v>
      </c>
      <c r="K394" s="0" t="n">
        <v>0</v>
      </c>
      <c r="L394" s="0" t="n">
        <v>0</v>
      </c>
      <c r="M394" s="0" t="n">
        <v>0</v>
      </c>
      <c r="N394" s="0" t="n">
        <v>0</v>
      </c>
      <c r="O394" s="0" t="n">
        <v>0</v>
      </c>
      <c r="P394" s="0" t="n">
        <v>0</v>
      </c>
      <c r="Q394" s="0" t="n">
        <v>0</v>
      </c>
      <c r="R394" s="0" t="s">
        <v>848</v>
      </c>
    </row>
    <row r="395" customFormat="false" ht="12.75" hidden="false" customHeight="false" outlineLevel="0" collapsed="false">
      <c r="A395" s="0" t="s">
        <v>252</v>
      </c>
      <c r="B395" s="412" t="n">
        <v>37347</v>
      </c>
      <c r="C395" s="0" t="n">
        <v>-87.31147322</v>
      </c>
      <c r="D395" s="0" t="n">
        <v>0</v>
      </c>
      <c r="E395" s="0" t="n">
        <v>-87.31147322</v>
      </c>
      <c r="F395" s="0" t="n">
        <v>0</v>
      </c>
      <c r="G395" s="0" t="n">
        <v>0</v>
      </c>
      <c r="H395" s="0" t="n">
        <v>0</v>
      </c>
      <c r="I395" s="0" t="n">
        <v>0</v>
      </c>
      <c r="J395" s="0" t="n">
        <v>0</v>
      </c>
      <c r="K395" s="0" t="n">
        <v>0</v>
      </c>
      <c r="L395" s="0" t="n">
        <v>0</v>
      </c>
      <c r="M395" s="0" t="n">
        <v>0</v>
      </c>
      <c r="N395" s="0" t="n">
        <v>0</v>
      </c>
      <c r="O395" s="0" t="n">
        <v>0</v>
      </c>
      <c r="P395" s="0" t="n">
        <v>0</v>
      </c>
      <c r="Q395" s="0" t="n">
        <v>0</v>
      </c>
      <c r="R395" s="0" t="s">
        <v>848</v>
      </c>
    </row>
    <row r="396" customFormat="false" ht="12.75" hidden="false" customHeight="false" outlineLevel="0" collapsed="false">
      <c r="A396" s="0" t="s">
        <v>252</v>
      </c>
      <c r="B396" s="412" t="n">
        <v>37377</v>
      </c>
      <c r="C396" s="0" t="n">
        <v>-89.69226837</v>
      </c>
      <c r="D396" s="0" t="n">
        <v>0</v>
      </c>
      <c r="E396" s="0" t="n">
        <v>-89.69226837</v>
      </c>
      <c r="F396" s="0" t="n">
        <v>0</v>
      </c>
      <c r="G396" s="0" t="n">
        <v>0</v>
      </c>
      <c r="H396" s="0" t="n">
        <v>0</v>
      </c>
      <c r="I396" s="0" t="n">
        <v>0</v>
      </c>
      <c r="J396" s="0" t="n">
        <v>0</v>
      </c>
      <c r="K396" s="0" t="n">
        <v>0</v>
      </c>
      <c r="L396" s="0" t="n">
        <v>0</v>
      </c>
      <c r="M396" s="0" t="n">
        <v>0</v>
      </c>
      <c r="N396" s="0" t="n">
        <v>0</v>
      </c>
      <c r="O396" s="0" t="n">
        <v>0</v>
      </c>
      <c r="P396" s="0" t="n">
        <v>0</v>
      </c>
      <c r="Q396" s="0" t="n">
        <v>0</v>
      </c>
      <c r="R396" s="0" t="s">
        <v>848</v>
      </c>
    </row>
    <row r="397" customFormat="false" ht="12.75" hidden="false" customHeight="false" outlineLevel="0" collapsed="false">
      <c r="A397" s="0" t="s">
        <v>252</v>
      </c>
      <c r="B397" s="412" t="n">
        <v>37408</v>
      </c>
      <c r="C397" s="0" t="n">
        <v>-86.27226107</v>
      </c>
      <c r="D397" s="0" t="n">
        <v>0</v>
      </c>
      <c r="E397" s="0" t="n">
        <v>-86.27226107</v>
      </c>
      <c r="F397" s="0" t="n">
        <v>0</v>
      </c>
      <c r="G397" s="0" t="n">
        <v>0</v>
      </c>
      <c r="H397" s="0" t="n">
        <v>0</v>
      </c>
      <c r="I397" s="0" t="n">
        <v>0</v>
      </c>
      <c r="J397" s="0" t="n">
        <v>0</v>
      </c>
      <c r="K397" s="0" t="n">
        <v>0</v>
      </c>
      <c r="L397" s="0" t="n">
        <v>0</v>
      </c>
      <c r="M397" s="0" t="n">
        <v>0</v>
      </c>
      <c r="N397" s="0" t="n">
        <v>0</v>
      </c>
      <c r="O397" s="0" t="n">
        <v>0</v>
      </c>
      <c r="P397" s="0" t="n">
        <v>0</v>
      </c>
      <c r="Q397" s="0" t="n">
        <v>0</v>
      </c>
      <c r="R397" s="0" t="s">
        <v>848</v>
      </c>
    </row>
    <row r="398" customFormat="false" ht="12.75" hidden="false" customHeight="false" outlineLevel="0" collapsed="false">
      <c r="A398" s="0" t="s">
        <v>252</v>
      </c>
      <c r="B398" s="412" t="n">
        <v>37438</v>
      </c>
      <c r="C398" s="0" t="n">
        <v>-88.62468022</v>
      </c>
      <c r="D398" s="0" t="n">
        <v>0</v>
      </c>
      <c r="E398" s="0" t="n">
        <v>-88.62468022</v>
      </c>
      <c r="F398" s="0" t="n">
        <v>0</v>
      </c>
      <c r="G398" s="0" t="n">
        <v>0</v>
      </c>
      <c r="H398" s="0" t="n">
        <v>0</v>
      </c>
      <c r="I398" s="0" t="n">
        <v>0</v>
      </c>
      <c r="J398" s="0" t="n">
        <v>0</v>
      </c>
      <c r="K398" s="0" t="n">
        <v>0</v>
      </c>
      <c r="L398" s="0" t="n">
        <v>0</v>
      </c>
      <c r="M398" s="0" t="n">
        <v>0</v>
      </c>
      <c r="N398" s="0" t="n">
        <v>0</v>
      </c>
      <c r="O398" s="0" t="n">
        <v>0</v>
      </c>
      <c r="P398" s="0" t="n">
        <v>0</v>
      </c>
      <c r="Q398" s="0" t="n">
        <v>0</v>
      </c>
      <c r="R398" s="0" t="s">
        <v>848</v>
      </c>
    </row>
    <row r="399" customFormat="false" ht="12.75" hidden="false" customHeight="false" outlineLevel="0" collapsed="false">
      <c r="A399" s="0" t="s">
        <v>252</v>
      </c>
      <c r="B399" s="412" t="n">
        <v>37469</v>
      </c>
      <c r="C399" s="0" t="n">
        <v>-88.08778376</v>
      </c>
      <c r="D399" s="0" t="n">
        <v>0</v>
      </c>
      <c r="E399" s="0" t="n">
        <v>-88.08778376</v>
      </c>
      <c r="F399" s="0" t="n">
        <v>0</v>
      </c>
      <c r="G399" s="0" t="n">
        <v>0</v>
      </c>
      <c r="H399" s="0" t="n">
        <v>0</v>
      </c>
      <c r="I399" s="0" t="n">
        <v>0</v>
      </c>
      <c r="J399" s="0" t="n">
        <v>0</v>
      </c>
      <c r="K399" s="0" t="n">
        <v>0</v>
      </c>
      <c r="L399" s="0" t="n">
        <v>0</v>
      </c>
      <c r="M399" s="0" t="n">
        <v>0</v>
      </c>
      <c r="N399" s="0" t="n">
        <v>0</v>
      </c>
      <c r="O399" s="0" t="n">
        <v>0</v>
      </c>
      <c r="P399" s="0" t="n">
        <v>0</v>
      </c>
      <c r="Q399" s="0" t="n">
        <v>0</v>
      </c>
      <c r="R399" s="0" t="s">
        <v>848</v>
      </c>
    </row>
    <row r="400" customFormat="false" ht="12.75" hidden="false" customHeight="false" outlineLevel="0" collapsed="false">
      <c r="A400" s="0" t="s">
        <v>252</v>
      </c>
      <c r="B400" s="412" t="n">
        <v>37500</v>
      </c>
      <c r="C400" s="0" t="n">
        <v>-84.72964252</v>
      </c>
      <c r="D400" s="0" t="n">
        <v>0</v>
      </c>
      <c r="E400" s="0" t="n">
        <v>-84.72964252</v>
      </c>
      <c r="F400" s="0" t="n">
        <v>0</v>
      </c>
      <c r="G400" s="0" t="n">
        <v>0</v>
      </c>
      <c r="H400" s="0" t="n">
        <v>0</v>
      </c>
      <c r="I400" s="0" t="n">
        <v>0</v>
      </c>
      <c r="J400" s="0" t="n">
        <v>0</v>
      </c>
      <c r="K400" s="0" t="n">
        <v>0</v>
      </c>
      <c r="L400" s="0" t="n">
        <v>0</v>
      </c>
      <c r="M400" s="0" t="n">
        <v>0</v>
      </c>
      <c r="N400" s="0" t="n">
        <v>0</v>
      </c>
      <c r="O400" s="0" t="n">
        <v>0</v>
      </c>
      <c r="P400" s="0" t="n">
        <v>0</v>
      </c>
      <c r="Q400" s="0" t="n">
        <v>0</v>
      </c>
      <c r="R400" s="0" t="s">
        <v>848</v>
      </c>
    </row>
    <row r="401" customFormat="false" ht="12.75" hidden="false" customHeight="false" outlineLevel="0" collapsed="false">
      <c r="A401" s="0" t="s">
        <v>252</v>
      </c>
      <c r="B401" s="412" t="n">
        <v>37530</v>
      </c>
      <c r="C401" s="0" t="n">
        <v>-87.04086098</v>
      </c>
      <c r="D401" s="0" t="n">
        <v>0</v>
      </c>
      <c r="E401" s="0" t="n">
        <v>-87.04086098</v>
      </c>
      <c r="F401" s="0" t="n">
        <v>0</v>
      </c>
      <c r="G401" s="0" t="n">
        <v>0</v>
      </c>
      <c r="H401" s="0" t="n">
        <v>0</v>
      </c>
      <c r="I401" s="0" t="n">
        <v>0</v>
      </c>
      <c r="J401" s="0" t="n">
        <v>0</v>
      </c>
      <c r="K401" s="0" t="n">
        <v>0</v>
      </c>
      <c r="L401" s="0" t="n">
        <v>0</v>
      </c>
      <c r="M401" s="0" t="n">
        <v>0</v>
      </c>
      <c r="N401" s="0" t="n">
        <v>0</v>
      </c>
      <c r="O401" s="0" t="n">
        <v>0</v>
      </c>
      <c r="P401" s="0" t="n">
        <v>0</v>
      </c>
      <c r="Q401" s="0" t="n">
        <v>0</v>
      </c>
      <c r="R401" s="0" t="s">
        <v>848</v>
      </c>
    </row>
    <row r="402" customFormat="false" ht="12.75" hidden="false" customHeight="false" outlineLevel="0" collapsed="false">
      <c r="A402" s="0" t="s">
        <v>252</v>
      </c>
      <c r="B402" s="412" t="n">
        <v>37561</v>
      </c>
      <c r="C402" s="0" t="n">
        <v>-25.08195004</v>
      </c>
      <c r="D402" s="0" t="n">
        <v>0</v>
      </c>
      <c r="E402" s="0" t="n">
        <v>-25.08195004</v>
      </c>
      <c r="F402" s="0" t="n">
        <v>0</v>
      </c>
      <c r="G402" s="0" t="n">
        <v>0</v>
      </c>
      <c r="H402" s="0" t="n">
        <v>0</v>
      </c>
      <c r="I402" s="0" t="n">
        <v>0</v>
      </c>
      <c r="J402" s="0" t="n">
        <v>0</v>
      </c>
      <c r="K402" s="0" t="n">
        <v>0</v>
      </c>
      <c r="L402" s="0" t="n">
        <v>0</v>
      </c>
      <c r="M402" s="0" t="n">
        <v>0</v>
      </c>
      <c r="N402" s="0" t="n">
        <v>0</v>
      </c>
      <c r="O402" s="0" t="n">
        <v>0</v>
      </c>
      <c r="P402" s="0" t="n">
        <v>0</v>
      </c>
      <c r="Q402" s="0" t="n">
        <v>0</v>
      </c>
      <c r="R402" s="0" t="s">
        <v>848</v>
      </c>
    </row>
    <row r="403" customFormat="false" ht="12.75" hidden="false" customHeight="false" outlineLevel="0" collapsed="false">
      <c r="A403" s="0" t="s">
        <v>252</v>
      </c>
      <c r="B403" s="412" t="n">
        <v>37591</v>
      </c>
      <c r="C403" s="0" t="n">
        <v>-25.76631718</v>
      </c>
      <c r="D403" s="0" t="n">
        <v>0</v>
      </c>
      <c r="E403" s="0" t="n">
        <v>-25.76631718</v>
      </c>
      <c r="F403" s="0" t="n">
        <v>0</v>
      </c>
      <c r="G403" s="0" t="n">
        <v>0</v>
      </c>
      <c r="H403" s="0" t="n">
        <v>0</v>
      </c>
      <c r="I403" s="0" t="n">
        <v>0</v>
      </c>
      <c r="J403" s="0" t="n">
        <v>0</v>
      </c>
      <c r="K403" s="0" t="n">
        <v>0</v>
      </c>
      <c r="L403" s="0" t="n">
        <v>0</v>
      </c>
      <c r="M403" s="0" t="n">
        <v>0</v>
      </c>
      <c r="N403" s="0" t="n">
        <v>0</v>
      </c>
      <c r="O403" s="0" t="n">
        <v>0</v>
      </c>
      <c r="P403" s="0" t="n">
        <v>0</v>
      </c>
      <c r="Q403" s="0" t="n">
        <v>0</v>
      </c>
      <c r="R403" s="0" t="s">
        <v>848</v>
      </c>
    </row>
    <row r="404" customFormat="false" ht="12.75" hidden="false" customHeight="false" outlineLevel="0" collapsed="false">
      <c r="A404" s="0" t="s">
        <v>252</v>
      </c>
      <c r="B404" s="412" t="n">
        <v>37622</v>
      </c>
      <c r="C404" s="0" t="n">
        <v>-25.61023064</v>
      </c>
      <c r="D404" s="0" t="n">
        <v>0</v>
      </c>
      <c r="E404" s="0" t="n">
        <v>-25.61023064</v>
      </c>
      <c r="F404" s="0" t="n">
        <v>0</v>
      </c>
      <c r="G404" s="0" t="n">
        <v>0</v>
      </c>
      <c r="H404" s="0" t="n">
        <v>0</v>
      </c>
      <c r="I404" s="0" t="n">
        <v>0</v>
      </c>
      <c r="J404" s="0" t="n">
        <v>0</v>
      </c>
      <c r="K404" s="0" t="n">
        <v>0</v>
      </c>
      <c r="L404" s="0" t="n">
        <v>0</v>
      </c>
      <c r="M404" s="0" t="n">
        <v>0</v>
      </c>
      <c r="N404" s="0" t="n">
        <v>0</v>
      </c>
      <c r="O404" s="0" t="n">
        <v>0</v>
      </c>
      <c r="P404" s="0" t="n">
        <v>0</v>
      </c>
      <c r="Q404" s="0" t="n">
        <v>0</v>
      </c>
      <c r="R404" s="0" t="s">
        <v>848</v>
      </c>
    </row>
    <row r="405" customFormat="false" ht="12.75" hidden="false" customHeight="false" outlineLevel="0" collapsed="false">
      <c r="A405" s="0" t="s">
        <v>252</v>
      </c>
      <c r="B405" s="412" t="n">
        <v>37653</v>
      </c>
      <c r="C405" s="0" t="n">
        <v>-22.99138523</v>
      </c>
      <c r="D405" s="0" t="n">
        <v>0</v>
      </c>
      <c r="E405" s="0" t="n">
        <v>-22.99138523</v>
      </c>
      <c r="F405" s="0" t="n">
        <v>0</v>
      </c>
      <c r="G405" s="0" t="n">
        <v>0</v>
      </c>
      <c r="H405" s="0" t="n">
        <v>0</v>
      </c>
      <c r="I405" s="0" t="n">
        <v>0</v>
      </c>
      <c r="J405" s="0" t="n">
        <v>0</v>
      </c>
      <c r="K405" s="0" t="n">
        <v>0</v>
      </c>
      <c r="L405" s="0" t="n">
        <v>0</v>
      </c>
      <c r="M405" s="0" t="n">
        <v>0</v>
      </c>
      <c r="N405" s="0" t="n">
        <v>0</v>
      </c>
      <c r="O405" s="0" t="n">
        <v>0</v>
      </c>
      <c r="P405" s="0" t="n">
        <v>0</v>
      </c>
      <c r="Q405" s="0" t="n">
        <v>0</v>
      </c>
      <c r="R405" s="0" t="s">
        <v>848</v>
      </c>
    </row>
    <row r="406" customFormat="false" ht="12.75" hidden="false" customHeight="false" outlineLevel="0" collapsed="false">
      <c r="A406" s="0" t="s">
        <v>252</v>
      </c>
      <c r="B406" s="412" t="n">
        <v>37681</v>
      </c>
      <c r="C406" s="0" t="n">
        <v>-25.31507563</v>
      </c>
      <c r="D406" s="0" t="n">
        <v>0</v>
      </c>
      <c r="E406" s="0" t="n">
        <v>-25.31507563</v>
      </c>
      <c r="F406" s="0" t="n">
        <v>0</v>
      </c>
      <c r="G406" s="0" t="n">
        <v>0</v>
      </c>
      <c r="H406" s="0" t="n">
        <v>0</v>
      </c>
      <c r="I406" s="0" t="n">
        <v>0</v>
      </c>
      <c r="J406" s="0" t="n">
        <v>0</v>
      </c>
      <c r="K406" s="0" t="n">
        <v>0</v>
      </c>
      <c r="L406" s="0" t="n">
        <v>0</v>
      </c>
      <c r="M406" s="0" t="n">
        <v>0</v>
      </c>
      <c r="N406" s="0" t="n">
        <v>0</v>
      </c>
      <c r="O406" s="0" t="n">
        <v>0</v>
      </c>
      <c r="P406" s="0" t="n">
        <v>0</v>
      </c>
      <c r="Q406" s="0" t="n">
        <v>0</v>
      </c>
      <c r="R406" s="0" t="s">
        <v>848</v>
      </c>
    </row>
    <row r="407" customFormat="false" ht="12.75" hidden="false" customHeight="false" outlineLevel="0" collapsed="false">
      <c r="A407" s="0" t="s">
        <v>252</v>
      </c>
      <c r="B407" s="412" t="n">
        <v>37712</v>
      </c>
      <c r="C407" s="0" t="n">
        <v>-24.3502248</v>
      </c>
      <c r="D407" s="0" t="n">
        <v>0</v>
      </c>
      <c r="E407" s="0" t="n">
        <v>-24.3502248</v>
      </c>
      <c r="F407" s="0" t="n">
        <v>0</v>
      </c>
      <c r="G407" s="0" t="n">
        <v>0</v>
      </c>
      <c r="H407" s="0" t="n">
        <v>0</v>
      </c>
      <c r="I407" s="0" t="n">
        <v>0</v>
      </c>
      <c r="J407" s="0" t="n">
        <v>0</v>
      </c>
      <c r="K407" s="0" t="n">
        <v>0</v>
      </c>
      <c r="L407" s="0" t="n">
        <v>0</v>
      </c>
      <c r="M407" s="0" t="n">
        <v>0</v>
      </c>
      <c r="N407" s="0" t="n">
        <v>0</v>
      </c>
      <c r="O407" s="0" t="n">
        <v>0</v>
      </c>
      <c r="P407" s="0" t="n">
        <v>0</v>
      </c>
      <c r="Q407" s="0" t="n">
        <v>0</v>
      </c>
      <c r="R407" s="0" t="s">
        <v>848</v>
      </c>
    </row>
    <row r="408" customFormat="false" ht="12.75" hidden="false" customHeight="false" outlineLevel="0" collapsed="false">
      <c r="A408" s="0" t="s">
        <v>252</v>
      </c>
      <c r="B408" s="412" t="n">
        <v>37742</v>
      </c>
      <c r="C408" s="0" t="n">
        <v>-25.01536639</v>
      </c>
      <c r="D408" s="0" t="n">
        <v>0</v>
      </c>
      <c r="E408" s="0" t="n">
        <v>-25.01536639</v>
      </c>
      <c r="F408" s="0" t="n">
        <v>0</v>
      </c>
      <c r="G408" s="0" t="n">
        <v>0</v>
      </c>
      <c r="H408" s="0" t="n">
        <v>0</v>
      </c>
      <c r="I408" s="0" t="n">
        <v>0</v>
      </c>
      <c r="J408" s="0" t="n">
        <v>0</v>
      </c>
      <c r="K408" s="0" t="n">
        <v>0</v>
      </c>
      <c r="L408" s="0" t="n">
        <v>0</v>
      </c>
      <c r="M408" s="0" t="n">
        <v>0</v>
      </c>
      <c r="N408" s="0" t="n">
        <v>0</v>
      </c>
      <c r="O408" s="0" t="n">
        <v>0</v>
      </c>
      <c r="P408" s="0" t="n">
        <v>0</v>
      </c>
      <c r="Q408" s="0" t="n">
        <v>0</v>
      </c>
      <c r="R408" s="0" t="s">
        <v>848</v>
      </c>
    </row>
    <row r="409" customFormat="false" ht="12.75" hidden="false" customHeight="false" outlineLevel="0" collapsed="false">
      <c r="A409" s="0" t="s">
        <v>252</v>
      </c>
      <c r="B409" s="412" t="n">
        <v>37773</v>
      </c>
      <c r="C409" s="0" t="n">
        <v>-24.06278561</v>
      </c>
      <c r="D409" s="0" t="n">
        <v>0</v>
      </c>
      <c r="E409" s="0" t="n">
        <v>-24.06278561</v>
      </c>
      <c r="F409" s="0" t="n">
        <v>0</v>
      </c>
      <c r="G409" s="0" t="n">
        <v>0</v>
      </c>
      <c r="H409" s="0" t="n">
        <v>0</v>
      </c>
      <c r="I409" s="0" t="n">
        <v>0</v>
      </c>
      <c r="J409" s="0" t="n">
        <v>0</v>
      </c>
      <c r="K409" s="0" t="n">
        <v>0</v>
      </c>
      <c r="L409" s="0" t="n">
        <v>0</v>
      </c>
      <c r="M409" s="0" t="n">
        <v>0</v>
      </c>
      <c r="N409" s="0" t="n">
        <v>0</v>
      </c>
      <c r="O409" s="0" t="n">
        <v>0</v>
      </c>
      <c r="P409" s="0" t="n">
        <v>0</v>
      </c>
      <c r="Q409" s="0" t="n">
        <v>0</v>
      </c>
      <c r="R409" s="0" t="s">
        <v>848</v>
      </c>
    </row>
    <row r="410" customFormat="false" ht="12.75" hidden="false" customHeight="false" outlineLevel="0" collapsed="false">
      <c r="A410" s="0" t="s">
        <v>252</v>
      </c>
      <c r="B410" s="412" t="n">
        <v>37803</v>
      </c>
      <c r="C410" s="0" t="n">
        <v>-24.72008558</v>
      </c>
      <c r="D410" s="0" t="n">
        <v>0</v>
      </c>
      <c r="E410" s="0" t="n">
        <v>-24.72008558</v>
      </c>
      <c r="F410" s="0" t="n">
        <v>0</v>
      </c>
      <c r="G410" s="0" t="n">
        <v>0</v>
      </c>
      <c r="H410" s="0" t="n">
        <v>0</v>
      </c>
      <c r="I410" s="0" t="n">
        <v>0</v>
      </c>
      <c r="J410" s="0" t="n">
        <v>0</v>
      </c>
      <c r="K410" s="0" t="n">
        <v>0</v>
      </c>
      <c r="L410" s="0" t="n">
        <v>0</v>
      </c>
      <c r="M410" s="0" t="n">
        <v>0</v>
      </c>
      <c r="N410" s="0" t="n">
        <v>0</v>
      </c>
      <c r="O410" s="0" t="n">
        <v>0</v>
      </c>
      <c r="P410" s="0" t="n">
        <v>0</v>
      </c>
      <c r="Q410" s="0" t="n">
        <v>0</v>
      </c>
      <c r="R410" s="0" t="s">
        <v>848</v>
      </c>
    </row>
    <row r="411" customFormat="false" ht="12.75" hidden="false" customHeight="false" outlineLevel="0" collapsed="false">
      <c r="A411" s="0" t="s">
        <v>252</v>
      </c>
      <c r="B411" s="412" t="n">
        <v>37834</v>
      </c>
      <c r="C411" s="0" t="n">
        <v>-24.57130366</v>
      </c>
      <c r="D411" s="0" t="n">
        <v>0</v>
      </c>
      <c r="E411" s="0" t="n">
        <v>-24.57130366</v>
      </c>
      <c r="F411" s="0" t="n">
        <v>0</v>
      </c>
      <c r="G411" s="0" t="n">
        <v>0</v>
      </c>
      <c r="H411" s="0" t="n">
        <v>0</v>
      </c>
      <c r="I411" s="0" t="n">
        <v>0</v>
      </c>
      <c r="J411" s="0" t="n">
        <v>0</v>
      </c>
      <c r="K411" s="0" t="n">
        <v>0</v>
      </c>
      <c r="L411" s="0" t="n">
        <v>0</v>
      </c>
      <c r="M411" s="0" t="n">
        <v>0</v>
      </c>
      <c r="N411" s="0" t="n">
        <v>0</v>
      </c>
      <c r="O411" s="0" t="n">
        <v>0</v>
      </c>
      <c r="P411" s="0" t="n">
        <v>0</v>
      </c>
      <c r="Q411" s="0" t="n">
        <v>0</v>
      </c>
      <c r="R411" s="0" t="s">
        <v>848</v>
      </c>
    </row>
    <row r="412" customFormat="false" ht="12.75" hidden="false" customHeight="false" outlineLevel="0" collapsed="false">
      <c r="A412" s="0" t="s">
        <v>252</v>
      </c>
      <c r="B412" s="412" t="n">
        <v>37865</v>
      </c>
      <c r="C412" s="0" t="n">
        <v>-23.63558963</v>
      </c>
      <c r="D412" s="0" t="n">
        <v>0</v>
      </c>
      <c r="E412" s="0" t="n">
        <v>-23.63558963</v>
      </c>
      <c r="F412" s="0" t="n">
        <v>0</v>
      </c>
      <c r="G412" s="0" t="n">
        <v>0</v>
      </c>
      <c r="H412" s="0" t="n">
        <v>0</v>
      </c>
      <c r="I412" s="0" t="n">
        <v>0</v>
      </c>
      <c r="J412" s="0" t="n">
        <v>0</v>
      </c>
      <c r="K412" s="0" t="n">
        <v>0</v>
      </c>
      <c r="L412" s="0" t="n">
        <v>0</v>
      </c>
      <c r="M412" s="0" t="n">
        <v>0</v>
      </c>
      <c r="N412" s="0" t="n">
        <v>0</v>
      </c>
      <c r="O412" s="0" t="n">
        <v>0</v>
      </c>
      <c r="P412" s="0" t="n">
        <v>0</v>
      </c>
      <c r="Q412" s="0" t="n">
        <v>0</v>
      </c>
      <c r="R412" s="0" t="s">
        <v>848</v>
      </c>
    </row>
    <row r="413" customFormat="false" ht="12.75" hidden="false" customHeight="false" outlineLevel="0" collapsed="false">
      <c r="A413" s="0" t="s">
        <v>252</v>
      </c>
      <c r="B413" s="412" t="n">
        <v>37895</v>
      </c>
      <c r="C413" s="0" t="n">
        <v>-24.28120338</v>
      </c>
      <c r="D413" s="0" t="n">
        <v>0</v>
      </c>
      <c r="E413" s="0" t="n">
        <v>-24.28120338</v>
      </c>
      <c r="F413" s="0" t="n">
        <v>0</v>
      </c>
      <c r="G413" s="0" t="n">
        <v>0</v>
      </c>
      <c r="H413" s="0" t="n">
        <v>0</v>
      </c>
      <c r="I413" s="0" t="n">
        <v>0</v>
      </c>
      <c r="J413" s="0" t="n">
        <v>0</v>
      </c>
      <c r="K413" s="0" t="n">
        <v>0</v>
      </c>
      <c r="L413" s="0" t="n">
        <v>0</v>
      </c>
      <c r="M413" s="0" t="n">
        <v>0</v>
      </c>
      <c r="N413" s="0" t="n">
        <v>0</v>
      </c>
      <c r="O413" s="0" t="n">
        <v>0</v>
      </c>
      <c r="P413" s="0" t="n">
        <v>0</v>
      </c>
      <c r="Q413" s="0" t="n">
        <v>0</v>
      </c>
      <c r="R413" s="0" t="s">
        <v>848</v>
      </c>
    </row>
    <row r="414" customFormat="false" ht="12.75" hidden="false" customHeight="false" outlineLevel="0" collapsed="false">
      <c r="A414" s="0" t="s">
        <v>252</v>
      </c>
      <c r="B414" s="412" t="n">
        <v>37926</v>
      </c>
      <c r="C414" s="0" t="n">
        <v>2.31185214</v>
      </c>
      <c r="D414" s="0" t="n">
        <v>0</v>
      </c>
      <c r="E414" s="0" t="n">
        <v>2.31185214</v>
      </c>
      <c r="F414" s="0" t="n">
        <v>0</v>
      </c>
      <c r="G414" s="0" t="n">
        <v>0</v>
      </c>
      <c r="H414" s="0" t="n">
        <v>0</v>
      </c>
      <c r="I414" s="0" t="n">
        <v>0</v>
      </c>
      <c r="J414" s="0" t="n">
        <v>0</v>
      </c>
      <c r="K414" s="0" t="n">
        <v>0</v>
      </c>
      <c r="L414" s="0" t="n">
        <v>0</v>
      </c>
      <c r="M414" s="0" t="n">
        <v>0</v>
      </c>
      <c r="N414" s="0" t="n">
        <v>0</v>
      </c>
      <c r="O414" s="0" t="n">
        <v>0</v>
      </c>
      <c r="P414" s="0" t="n">
        <v>0</v>
      </c>
      <c r="Q414" s="0" t="n">
        <v>0</v>
      </c>
      <c r="R414" s="0" t="s">
        <v>848</v>
      </c>
    </row>
    <row r="415" customFormat="false" ht="12.75" hidden="false" customHeight="false" outlineLevel="0" collapsed="false">
      <c r="A415" s="0" t="s">
        <v>252</v>
      </c>
      <c r="B415" s="412" t="n">
        <v>37956</v>
      </c>
      <c r="C415" s="0" t="n">
        <v>2.37500319</v>
      </c>
      <c r="D415" s="0" t="n">
        <v>0</v>
      </c>
      <c r="E415" s="0" t="n">
        <v>2.37500319</v>
      </c>
      <c r="F415" s="0" t="n">
        <v>0</v>
      </c>
      <c r="G415" s="0" t="n">
        <v>0</v>
      </c>
      <c r="H415" s="0" t="n">
        <v>0</v>
      </c>
      <c r="I415" s="0" t="n">
        <v>0</v>
      </c>
      <c r="J415" s="0" t="n">
        <v>0</v>
      </c>
      <c r="K415" s="0" t="n">
        <v>0</v>
      </c>
      <c r="L415" s="0" t="n">
        <v>0</v>
      </c>
      <c r="M415" s="0" t="n">
        <v>0</v>
      </c>
      <c r="N415" s="0" t="n">
        <v>0</v>
      </c>
      <c r="O415" s="0" t="n">
        <v>0</v>
      </c>
      <c r="P415" s="0" t="n">
        <v>0</v>
      </c>
      <c r="Q415" s="0" t="n">
        <v>0</v>
      </c>
      <c r="R415" s="0" t="s">
        <v>848</v>
      </c>
    </row>
    <row r="416" customFormat="false" ht="12.75" hidden="false" customHeight="false" outlineLevel="0" collapsed="false">
      <c r="A416" s="0" t="s">
        <v>252</v>
      </c>
      <c r="B416" s="412" t="n">
        <v>37987</v>
      </c>
      <c r="C416" s="0" t="n">
        <v>2.36067021</v>
      </c>
      <c r="D416" s="0" t="n">
        <v>0</v>
      </c>
      <c r="E416" s="0" t="n">
        <v>2.36067021</v>
      </c>
      <c r="F416" s="0" t="n">
        <v>0</v>
      </c>
      <c r="G416" s="0" t="n">
        <v>0</v>
      </c>
      <c r="H416" s="0" t="n">
        <v>0</v>
      </c>
      <c r="I416" s="0" t="n">
        <v>0</v>
      </c>
      <c r="J416" s="0" t="n">
        <v>0</v>
      </c>
      <c r="K416" s="0" t="n">
        <v>0</v>
      </c>
      <c r="L416" s="0" t="n">
        <v>0</v>
      </c>
      <c r="M416" s="0" t="n">
        <v>0</v>
      </c>
      <c r="N416" s="0" t="n">
        <v>0</v>
      </c>
      <c r="O416" s="0" t="n">
        <v>0</v>
      </c>
      <c r="P416" s="0" t="n">
        <v>0</v>
      </c>
      <c r="Q416" s="0" t="n">
        <v>0</v>
      </c>
      <c r="R416" s="0" t="s">
        <v>848</v>
      </c>
    </row>
    <row r="417" customFormat="false" ht="12.75" hidden="false" customHeight="false" outlineLevel="0" collapsed="false">
      <c r="A417" s="0" t="s">
        <v>252</v>
      </c>
      <c r="B417" s="412" t="n">
        <v>38018</v>
      </c>
      <c r="C417" s="0" t="n">
        <v>2.19499498</v>
      </c>
      <c r="D417" s="0" t="n">
        <v>0</v>
      </c>
      <c r="E417" s="0" t="n">
        <v>2.19499498</v>
      </c>
      <c r="F417" s="0" t="n">
        <v>0</v>
      </c>
      <c r="G417" s="0" t="n">
        <v>0</v>
      </c>
      <c r="H417" s="0" t="n">
        <v>0</v>
      </c>
      <c r="I417" s="0" t="n">
        <v>0</v>
      </c>
      <c r="J417" s="0" t="n">
        <v>0</v>
      </c>
      <c r="K417" s="0" t="n">
        <v>0</v>
      </c>
      <c r="L417" s="0" t="n">
        <v>0</v>
      </c>
      <c r="M417" s="0" t="n">
        <v>0</v>
      </c>
      <c r="N417" s="0" t="n">
        <v>0</v>
      </c>
      <c r="O417" s="0" t="n">
        <v>0</v>
      </c>
      <c r="P417" s="0" t="n">
        <v>0</v>
      </c>
      <c r="Q417" s="0" t="n">
        <v>0</v>
      </c>
      <c r="R417" s="0" t="s">
        <v>848</v>
      </c>
    </row>
    <row r="418" customFormat="false" ht="12.75" hidden="false" customHeight="false" outlineLevel="0" collapsed="false">
      <c r="A418" s="0" t="s">
        <v>252</v>
      </c>
      <c r="B418" s="412" t="n">
        <v>38047</v>
      </c>
      <c r="C418" s="0" t="n">
        <v>2.33307637</v>
      </c>
      <c r="D418" s="0" t="n">
        <v>0</v>
      </c>
      <c r="E418" s="0" t="n">
        <v>2.33307637</v>
      </c>
      <c r="F418" s="0" t="n">
        <v>0</v>
      </c>
      <c r="G418" s="0" t="n">
        <v>0</v>
      </c>
      <c r="H418" s="0" t="n">
        <v>0</v>
      </c>
      <c r="I418" s="0" t="n">
        <v>0</v>
      </c>
      <c r="J418" s="0" t="n">
        <v>0</v>
      </c>
      <c r="K418" s="0" t="n">
        <v>0</v>
      </c>
      <c r="L418" s="0" t="n">
        <v>0</v>
      </c>
      <c r="M418" s="0" t="n">
        <v>0</v>
      </c>
      <c r="N418" s="0" t="n">
        <v>0</v>
      </c>
      <c r="O418" s="0" t="n">
        <v>0</v>
      </c>
      <c r="P418" s="0" t="n">
        <v>0</v>
      </c>
      <c r="Q418" s="0" t="n">
        <v>0</v>
      </c>
      <c r="R418" s="0" t="s">
        <v>848</v>
      </c>
    </row>
    <row r="419" customFormat="false" ht="12.75" hidden="false" customHeight="false" outlineLevel="0" collapsed="false">
      <c r="A419" s="0" t="s">
        <v>252</v>
      </c>
      <c r="B419" s="412" t="n">
        <v>38078</v>
      </c>
      <c r="C419" s="0" t="n">
        <v>2.24399098</v>
      </c>
      <c r="D419" s="0" t="n">
        <v>0</v>
      </c>
      <c r="E419" s="0" t="n">
        <v>2.24399098</v>
      </c>
      <c r="F419" s="0" t="n">
        <v>0</v>
      </c>
      <c r="G419" s="0" t="n">
        <v>0</v>
      </c>
      <c r="H419" s="0" t="n">
        <v>0</v>
      </c>
      <c r="I419" s="0" t="n">
        <v>0</v>
      </c>
      <c r="J419" s="0" t="n">
        <v>0</v>
      </c>
      <c r="K419" s="0" t="n">
        <v>0</v>
      </c>
      <c r="L419" s="0" t="n">
        <v>0</v>
      </c>
      <c r="M419" s="0" t="n">
        <v>0</v>
      </c>
      <c r="N419" s="0" t="n">
        <v>0</v>
      </c>
      <c r="O419" s="0" t="n">
        <v>0</v>
      </c>
      <c r="P419" s="0" t="n">
        <v>0</v>
      </c>
      <c r="Q419" s="0" t="n">
        <v>0</v>
      </c>
      <c r="R419" s="0" t="s">
        <v>848</v>
      </c>
    </row>
    <row r="420" customFormat="false" ht="12.75" hidden="false" customHeight="false" outlineLevel="0" collapsed="false">
      <c r="A420" s="0" t="s">
        <v>252</v>
      </c>
      <c r="B420" s="412" t="n">
        <v>38108</v>
      </c>
      <c r="C420" s="0" t="n">
        <v>2.30488103</v>
      </c>
      <c r="D420" s="0" t="n">
        <v>0</v>
      </c>
      <c r="E420" s="0" t="n">
        <v>2.30488103</v>
      </c>
      <c r="F420" s="0" t="n">
        <v>0</v>
      </c>
      <c r="G420" s="0" t="n">
        <v>0</v>
      </c>
      <c r="H420" s="0" t="n">
        <v>0</v>
      </c>
      <c r="I420" s="0" t="n">
        <v>0</v>
      </c>
      <c r="J420" s="0" t="n">
        <v>0</v>
      </c>
      <c r="K420" s="0" t="n">
        <v>0</v>
      </c>
      <c r="L420" s="0" t="n">
        <v>0</v>
      </c>
      <c r="M420" s="0" t="n">
        <v>0</v>
      </c>
      <c r="N420" s="0" t="n">
        <v>0</v>
      </c>
      <c r="O420" s="0" t="n">
        <v>0</v>
      </c>
      <c r="P420" s="0" t="n">
        <v>0</v>
      </c>
      <c r="Q420" s="0" t="n">
        <v>0</v>
      </c>
      <c r="R420" s="0" t="s">
        <v>848</v>
      </c>
    </row>
    <row r="421" customFormat="false" ht="12.75" hidden="false" customHeight="false" outlineLevel="0" collapsed="false">
      <c r="A421" s="0" t="s">
        <v>252</v>
      </c>
      <c r="B421" s="412" t="n">
        <v>38139</v>
      </c>
      <c r="C421" s="0" t="n">
        <v>2.21668988</v>
      </c>
      <c r="D421" s="0" t="n">
        <v>0</v>
      </c>
      <c r="E421" s="0" t="n">
        <v>2.21668988</v>
      </c>
      <c r="F421" s="0" t="n">
        <v>0</v>
      </c>
      <c r="G421" s="0" t="n">
        <v>0</v>
      </c>
      <c r="H421" s="0" t="n">
        <v>0</v>
      </c>
      <c r="I421" s="0" t="n">
        <v>0</v>
      </c>
      <c r="J421" s="0" t="n">
        <v>0</v>
      </c>
      <c r="K421" s="0" t="n">
        <v>0</v>
      </c>
      <c r="L421" s="0" t="n">
        <v>0</v>
      </c>
      <c r="M421" s="0" t="n">
        <v>0</v>
      </c>
      <c r="N421" s="0" t="n">
        <v>0</v>
      </c>
      <c r="O421" s="0" t="n">
        <v>0</v>
      </c>
      <c r="P421" s="0" t="n">
        <v>0</v>
      </c>
      <c r="Q421" s="0" t="n">
        <v>0</v>
      </c>
      <c r="R421" s="0" t="s">
        <v>848</v>
      </c>
    </row>
    <row r="422" customFormat="false" ht="12.75" hidden="false" customHeight="false" outlineLevel="0" collapsed="false">
      <c r="A422" s="0" t="s">
        <v>252</v>
      </c>
      <c r="B422" s="412" t="n">
        <v>38169</v>
      </c>
      <c r="C422" s="0" t="n">
        <v>2.27680864</v>
      </c>
      <c r="D422" s="0" t="n">
        <v>0</v>
      </c>
      <c r="E422" s="0" t="n">
        <v>2.27680864</v>
      </c>
      <c r="F422" s="0" t="n">
        <v>0</v>
      </c>
      <c r="G422" s="0" t="n">
        <v>0</v>
      </c>
      <c r="H422" s="0" t="n">
        <v>0</v>
      </c>
      <c r="I422" s="0" t="n">
        <v>0</v>
      </c>
      <c r="J422" s="0" t="n">
        <v>0</v>
      </c>
      <c r="K422" s="0" t="n">
        <v>0</v>
      </c>
      <c r="L422" s="0" t="n">
        <v>0</v>
      </c>
      <c r="M422" s="0" t="n">
        <v>0</v>
      </c>
      <c r="N422" s="0" t="n">
        <v>0</v>
      </c>
      <c r="O422" s="0" t="n">
        <v>0</v>
      </c>
      <c r="P422" s="0" t="n">
        <v>0</v>
      </c>
      <c r="Q422" s="0" t="n">
        <v>0</v>
      </c>
      <c r="R422" s="0" t="s">
        <v>848</v>
      </c>
    </row>
    <row r="423" customFormat="false" ht="12.75" hidden="false" customHeight="false" outlineLevel="0" collapsed="false">
      <c r="A423" s="0" t="s">
        <v>252</v>
      </c>
      <c r="B423" s="412" t="n">
        <v>38200</v>
      </c>
      <c r="C423" s="0" t="n">
        <v>2.26265006</v>
      </c>
      <c r="D423" s="0" t="n">
        <v>0</v>
      </c>
      <c r="E423" s="0" t="n">
        <v>2.26265006</v>
      </c>
      <c r="F423" s="0" t="n">
        <v>0</v>
      </c>
      <c r="G423" s="0" t="n">
        <v>0</v>
      </c>
      <c r="H423" s="0" t="n">
        <v>0</v>
      </c>
      <c r="I423" s="0" t="n">
        <v>0</v>
      </c>
      <c r="J423" s="0" t="n">
        <v>0</v>
      </c>
      <c r="K423" s="0" t="n">
        <v>0</v>
      </c>
      <c r="L423" s="0" t="n">
        <v>0</v>
      </c>
      <c r="M423" s="0" t="n">
        <v>0</v>
      </c>
      <c r="N423" s="0" t="n">
        <v>0</v>
      </c>
      <c r="O423" s="0" t="n">
        <v>0</v>
      </c>
      <c r="P423" s="0" t="n">
        <v>0</v>
      </c>
      <c r="Q423" s="0" t="n">
        <v>0</v>
      </c>
      <c r="R423" s="0" t="s">
        <v>848</v>
      </c>
    </row>
    <row r="424" customFormat="false" ht="12.75" hidden="false" customHeight="false" outlineLevel="0" collapsed="false">
      <c r="A424" s="0" t="s">
        <v>252</v>
      </c>
      <c r="B424" s="412" t="n">
        <v>38231</v>
      </c>
      <c r="C424" s="0" t="n">
        <v>2.17602939</v>
      </c>
      <c r="D424" s="0" t="n">
        <v>0</v>
      </c>
      <c r="E424" s="0" t="n">
        <v>2.17602939</v>
      </c>
      <c r="F424" s="0" t="n">
        <v>0</v>
      </c>
      <c r="G424" s="0" t="n">
        <v>0</v>
      </c>
      <c r="H424" s="0" t="n">
        <v>0</v>
      </c>
      <c r="I424" s="0" t="n">
        <v>0</v>
      </c>
      <c r="J424" s="0" t="n">
        <v>0</v>
      </c>
      <c r="K424" s="0" t="n">
        <v>0</v>
      </c>
      <c r="L424" s="0" t="n">
        <v>0</v>
      </c>
      <c r="M424" s="0" t="n">
        <v>0</v>
      </c>
      <c r="N424" s="0" t="n">
        <v>0</v>
      </c>
      <c r="O424" s="0" t="n">
        <v>0</v>
      </c>
      <c r="P424" s="0" t="n">
        <v>0</v>
      </c>
      <c r="Q424" s="0" t="n">
        <v>0</v>
      </c>
      <c r="R424" s="0" t="s">
        <v>848</v>
      </c>
    </row>
    <row r="425" customFormat="false" ht="12.75" hidden="false" customHeight="false" outlineLevel="0" collapsed="false">
      <c r="A425" s="0" t="s">
        <v>252</v>
      </c>
      <c r="B425" s="412" t="n">
        <v>38261</v>
      </c>
      <c r="C425" s="0" t="n">
        <v>2.2350003</v>
      </c>
      <c r="D425" s="0" t="n">
        <v>0</v>
      </c>
      <c r="E425" s="0" t="n">
        <v>2.2350003</v>
      </c>
      <c r="F425" s="0" t="n">
        <v>0</v>
      </c>
      <c r="G425" s="0" t="n">
        <v>0</v>
      </c>
      <c r="H425" s="0" t="n">
        <v>0</v>
      </c>
      <c r="I425" s="0" t="n">
        <v>0</v>
      </c>
      <c r="J425" s="0" t="n">
        <v>0</v>
      </c>
      <c r="K425" s="0" t="n">
        <v>0</v>
      </c>
      <c r="L425" s="0" t="n">
        <v>0</v>
      </c>
      <c r="M425" s="0" t="n">
        <v>0</v>
      </c>
      <c r="N425" s="0" t="n">
        <v>0</v>
      </c>
      <c r="O425" s="0" t="n">
        <v>0</v>
      </c>
      <c r="P425" s="0" t="n">
        <v>0</v>
      </c>
      <c r="Q425" s="0" t="n">
        <v>0</v>
      </c>
      <c r="R425" s="0" t="s">
        <v>848</v>
      </c>
    </row>
    <row r="426" customFormat="false" ht="12.75" hidden="false" customHeight="false" outlineLevel="0" collapsed="false">
      <c r="A426" s="0" t="s">
        <v>252</v>
      </c>
      <c r="B426" s="412" t="n">
        <v>38292</v>
      </c>
      <c r="C426" s="0" t="n">
        <v>2.14940843</v>
      </c>
      <c r="D426" s="0" t="n">
        <v>0</v>
      </c>
      <c r="E426" s="0" t="n">
        <v>2.14940843</v>
      </c>
      <c r="F426" s="0" t="n">
        <v>0</v>
      </c>
      <c r="G426" s="0" t="n">
        <v>0</v>
      </c>
      <c r="H426" s="0" t="n">
        <v>0</v>
      </c>
      <c r="I426" s="0" t="n">
        <v>0</v>
      </c>
      <c r="J426" s="0" t="n">
        <v>0</v>
      </c>
      <c r="K426" s="0" t="n">
        <v>0</v>
      </c>
      <c r="L426" s="0" t="n">
        <v>0</v>
      </c>
      <c r="M426" s="0" t="n">
        <v>0</v>
      </c>
      <c r="N426" s="0" t="n">
        <v>0</v>
      </c>
      <c r="O426" s="0" t="n">
        <v>0</v>
      </c>
      <c r="P426" s="0" t="n">
        <v>0</v>
      </c>
      <c r="Q426" s="0" t="n">
        <v>0</v>
      </c>
      <c r="R426" s="0" t="s">
        <v>848</v>
      </c>
    </row>
    <row r="427" customFormat="false" ht="12.75" hidden="false" customHeight="false" outlineLevel="0" collapsed="false">
      <c r="A427" s="0" t="s">
        <v>252</v>
      </c>
      <c r="B427" s="412" t="n">
        <v>38322</v>
      </c>
      <c r="C427" s="0" t="n">
        <v>2.20762836</v>
      </c>
      <c r="D427" s="0" t="n">
        <v>0</v>
      </c>
      <c r="E427" s="0" t="n">
        <v>2.20762836</v>
      </c>
      <c r="F427" s="0" t="n">
        <v>0</v>
      </c>
      <c r="G427" s="0" t="n">
        <v>0</v>
      </c>
      <c r="H427" s="0" t="n">
        <v>0</v>
      </c>
      <c r="I427" s="0" t="n">
        <v>0</v>
      </c>
      <c r="J427" s="0" t="n">
        <v>0</v>
      </c>
      <c r="K427" s="0" t="n">
        <v>0</v>
      </c>
      <c r="L427" s="0" t="n">
        <v>0</v>
      </c>
      <c r="M427" s="0" t="n">
        <v>0</v>
      </c>
      <c r="N427" s="0" t="n">
        <v>0</v>
      </c>
      <c r="O427" s="0" t="n">
        <v>0</v>
      </c>
      <c r="P427" s="0" t="n">
        <v>0</v>
      </c>
      <c r="Q427" s="0" t="n">
        <v>0</v>
      </c>
      <c r="R427" s="0" t="s">
        <v>848</v>
      </c>
    </row>
    <row r="428" customFormat="false" ht="12.75" hidden="false" customHeight="false" outlineLevel="0" collapsed="false">
      <c r="A428" s="0" t="s">
        <v>252</v>
      </c>
      <c r="B428" s="412" t="n">
        <v>38353</v>
      </c>
      <c r="C428" s="0" t="n">
        <v>2.19382388</v>
      </c>
      <c r="D428" s="0" t="n">
        <v>0</v>
      </c>
      <c r="E428" s="0" t="n">
        <v>2.19382388</v>
      </c>
      <c r="F428" s="0" t="n">
        <v>0</v>
      </c>
      <c r="G428" s="0" t="n">
        <v>0</v>
      </c>
      <c r="H428" s="0" t="n">
        <v>0</v>
      </c>
      <c r="I428" s="0" t="n">
        <v>0</v>
      </c>
      <c r="J428" s="0" t="n">
        <v>0</v>
      </c>
      <c r="K428" s="0" t="n">
        <v>0</v>
      </c>
      <c r="L428" s="0" t="n">
        <v>0</v>
      </c>
      <c r="M428" s="0" t="n">
        <v>0</v>
      </c>
      <c r="N428" s="0" t="n">
        <v>0</v>
      </c>
      <c r="O428" s="0" t="n">
        <v>0</v>
      </c>
      <c r="P428" s="0" t="n">
        <v>0</v>
      </c>
      <c r="Q428" s="0" t="n">
        <v>0</v>
      </c>
      <c r="R428" s="0" t="s">
        <v>848</v>
      </c>
    </row>
    <row r="429" customFormat="false" ht="12.75" hidden="false" customHeight="false" outlineLevel="0" collapsed="false">
      <c r="A429" s="0" t="s">
        <v>252</v>
      </c>
      <c r="B429" s="412" t="n">
        <v>38384</v>
      </c>
      <c r="C429" s="0" t="n">
        <v>1.9691139</v>
      </c>
      <c r="D429" s="0" t="n">
        <v>0</v>
      </c>
      <c r="E429" s="0" t="n">
        <v>1.9691139</v>
      </c>
      <c r="F429" s="0" t="n">
        <v>0</v>
      </c>
      <c r="G429" s="0" t="n">
        <v>0</v>
      </c>
      <c r="H429" s="0" t="n">
        <v>0</v>
      </c>
      <c r="I429" s="0" t="n">
        <v>0</v>
      </c>
      <c r="J429" s="0" t="n">
        <v>0</v>
      </c>
      <c r="K429" s="0" t="n">
        <v>0</v>
      </c>
      <c r="L429" s="0" t="n">
        <v>0</v>
      </c>
      <c r="M429" s="0" t="n">
        <v>0</v>
      </c>
      <c r="N429" s="0" t="n">
        <v>0</v>
      </c>
      <c r="O429" s="0" t="n">
        <v>0</v>
      </c>
      <c r="P429" s="0" t="n">
        <v>0</v>
      </c>
      <c r="Q429" s="0" t="n">
        <v>0</v>
      </c>
      <c r="R429" s="0" t="s">
        <v>848</v>
      </c>
    </row>
    <row r="430" customFormat="false" ht="12.75" hidden="false" customHeight="false" outlineLevel="0" collapsed="false">
      <c r="A430" s="0" t="s">
        <v>252</v>
      </c>
      <c r="B430" s="412" t="n">
        <v>38412</v>
      </c>
      <c r="C430" s="0" t="n">
        <v>2.1677468</v>
      </c>
      <c r="D430" s="0" t="n">
        <v>0</v>
      </c>
      <c r="E430" s="0" t="n">
        <v>2.1677468</v>
      </c>
      <c r="F430" s="0" t="n">
        <v>0</v>
      </c>
      <c r="G430" s="0" t="n">
        <v>0</v>
      </c>
      <c r="H430" s="0" t="n">
        <v>0</v>
      </c>
      <c r="I430" s="0" t="n">
        <v>0</v>
      </c>
      <c r="J430" s="0" t="n">
        <v>0</v>
      </c>
      <c r="K430" s="0" t="n">
        <v>0</v>
      </c>
      <c r="L430" s="0" t="n">
        <v>0</v>
      </c>
      <c r="M430" s="0" t="n">
        <v>0</v>
      </c>
      <c r="N430" s="0" t="n">
        <v>0</v>
      </c>
      <c r="O430" s="0" t="n">
        <v>0</v>
      </c>
      <c r="P430" s="0" t="n">
        <v>0</v>
      </c>
      <c r="Q430" s="0" t="n">
        <v>0</v>
      </c>
      <c r="R430" s="0" t="s">
        <v>848</v>
      </c>
    </row>
    <row r="431" customFormat="false" ht="12.75" hidden="false" customHeight="false" outlineLevel="0" collapsed="false">
      <c r="A431" s="0" t="s">
        <v>252</v>
      </c>
      <c r="B431" s="412" t="n">
        <v>38443</v>
      </c>
      <c r="C431" s="0" t="n">
        <v>6.92973841</v>
      </c>
      <c r="D431" s="0" t="n">
        <v>0</v>
      </c>
      <c r="E431" s="0" t="n">
        <v>6.92973841</v>
      </c>
      <c r="F431" s="0" t="n">
        <v>0</v>
      </c>
      <c r="G431" s="0" t="n">
        <v>0</v>
      </c>
      <c r="H431" s="0" t="n">
        <v>0</v>
      </c>
      <c r="I431" s="0" t="n">
        <v>0</v>
      </c>
      <c r="J431" s="0" t="n">
        <v>0</v>
      </c>
      <c r="K431" s="0" t="n">
        <v>0</v>
      </c>
      <c r="L431" s="0" t="n">
        <v>0</v>
      </c>
      <c r="M431" s="0" t="n">
        <v>0</v>
      </c>
      <c r="N431" s="0" t="n">
        <v>0</v>
      </c>
      <c r="O431" s="0" t="n">
        <v>0</v>
      </c>
      <c r="P431" s="0" t="n">
        <v>0</v>
      </c>
      <c r="Q431" s="0" t="n">
        <v>0</v>
      </c>
      <c r="R431" s="0" t="s">
        <v>848</v>
      </c>
    </row>
    <row r="432" customFormat="false" ht="12.75" hidden="false" customHeight="false" outlineLevel="0" collapsed="false">
      <c r="A432" s="0" t="s">
        <v>252</v>
      </c>
      <c r="B432" s="412" t="n">
        <v>38473</v>
      </c>
      <c r="C432" s="0" t="n">
        <v>7.11720499</v>
      </c>
      <c r="D432" s="0" t="n">
        <v>0</v>
      </c>
      <c r="E432" s="0" t="n">
        <v>7.11720499</v>
      </c>
      <c r="F432" s="0" t="n">
        <v>0</v>
      </c>
      <c r="G432" s="0" t="n">
        <v>0</v>
      </c>
      <c r="H432" s="0" t="n">
        <v>0</v>
      </c>
      <c r="I432" s="0" t="n">
        <v>0</v>
      </c>
      <c r="J432" s="0" t="n">
        <v>0</v>
      </c>
      <c r="K432" s="0" t="n">
        <v>0</v>
      </c>
      <c r="L432" s="0" t="n">
        <v>0</v>
      </c>
      <c r="M432" s="0" t="n">
        <v>0</v>
      </c>
      <c r="N432" s="0" t="n">
        <v>0</v>
      </c>
      <c r="O432" s="0" t="n">
        <v>0</v>
      </c>
      <c r="P432" s="0" t="n">
        <v>0</v>
      </c>
      <c r="Q432" s="0" t="n">
        <v>0</v>
      </c>
      <c r="R432" s="0" t="s">
        <v>848</v>
      </c>
    </row>
    <row r="433" customFormat="false" ht="12.75" hidden="false" customHeight="false" outlineLevel="0" collapsed="false">
      <c r="A433" s="0" t="s">
        <v>252</v>
      </c>
      <c r="B433" s="412" t="n">
        <v>38504</v>
      </c>
      <c r="C433" s="0" t="n">
        <v>6.84431466</v>
      </c>
      <c r="D433" s="0" t="n">
        <v>0</v>
      </c>
      <c r="E433" s="0" t="n">
        <v>6.84431466</v>
      </c>
      <c r="F433" s="0" t="n">
        <v>0</v>
      </c>
      <c r="G433" s="0" t="n">
        <v>0</v>
      </c>
      <c r="H433" s="0" t="n">
        <v>0</v>
      </c>
      <c r="I433" s="0" t="n">
        <v>0</v>
      </c>
      <c r="J433" s="0" t="n">
        <v>0</v>
      </c>
      <c r="K433" s="0" t="n">
        <v>0</v>
      </c>
      <c r="L433" s="0" t="n">
        <v>0</v>
      </c>
      <c r="M433" s="0" t="n">
        <v>0</v>
      </c>
      <c r="N433" s="0" t="n">
        <v>0</v>
      </c>
      <c r="O433" s="0" t="n">
        <v>0</v>
      </c>
      <c r="P433" s="0" t="n">
        <v>0</v>
      </c>
      <c r="Q433" s="0" t="n">
        <v>0</v>
      </c>
      <c r="R433" s="0" t="s">
        <v>848</v>
      </c>
    </row>
    <row r="434" customFormat="false" ht="12.75" hidden="false" customHeight="false" outlineLevel="0" collapsed="false">
      <c r="A434" s="0" t="s">
        <v>252</v>
      </c>
      <c r="B434" s="412" t="n">
        <v>38534</v>
      </c>
      <c r="C434" s="0" t="n">
        <v>7.02995932</v>
      </c>
      <c r="D434" s="0" t="n">
        <v>0</v>
      </c>
      <c r="E434" s="0" t="n">
        <v>7.02995932</v>
      </c>
      <c r="F434" s="0" t="n">
        <v>0</v>
      </c>
      <c r="G434" s="0" t="n">
        <v>0</v>
      </c>
      <c r="H434" s="0" t="n">
        <v>0</v>
      </c>
      <c r="I434" s="0" t="n">
        <v>0</v>
      </c>
      <c r="J434" s="0" t="n">
        <v>0</v>
      </c>
      <c r="K434" s="0" t="n">
        <v>0</v>
      </c>
      <c r="L434" s="0" t="n">
        <v>0</v>
      </c>
      <c r="M434" s="0" t="n">
        <v>0</v>
      </c>
      <c r="N434" s="0" t="n">
        <v>0</v>
      </c>
      <c r="O434" s="0" t="n">
        <v>0</v>
      </c>
      <c r="P434" s="0" t="n">
        <v>0</v>
      </c>
      <c r="Q434" s="0" t="n">
        <v>0</v>
      </c>
      <c r="R434" s="0" t="s">
        <v>848</v>
      </c>
    </row>
    <row r="435" customFormat="false" ht="12.75" hidden="false" customHeight="false" outlineLevel="0" collapsed="false">
      <c r="A435" s="0" t="s">
        <v>252</v>
      </c>
      <c r="B435" s="412" t="n">
        <v>38565</v>
      </c>
      <c r="C435" s="0" t="n">
        <v>6.98681604</v>
      </c>
      <c r="D435" s="0" t="n">
        <v>0</v>
      </c>
      <c r="E435" s="0" t="n">
        <v>6.98681604</v>
      </c>
      <c r="F435" s="0" t="n">
        <v>0</v>
      </c>
      <c r="G435" s="0" t="n">
        <v>0</v>
      </c>
      <c r="H435" s="0" t="n">
        <v>0</v>
      </c>
      <c r="I435" s="0" t="n">
        <v>0</v>
      </c>
      <c r="J435" s="0" t="n">
        <v>0</v>
      </c>
      <c r="K435" s="0" t="n">
        <v>0</v>
      </c>
      <c r="L435" s="0" t="n">
        <v>0</v>
      </c>
      <c r="M435" s="0" t="n">
        <v>0</v>
      </c>
      <c r="N435" s="0" t="n">
        <v>0</v>
      </c>
      <c r="O435" s="0" t="n">
        <v>0</v>
      </c>
      <c r="P435" s="0" t="n">
        <v>0</v>
      </c>
      <c r="Q435" s="0" t="n">
        <v>0</v>
      </c>
      <c r="R435" s="0" t="s">
        <v>848</v>
      </c>
    </row>
    <row r="436" customFormat="false" ht="12.75" hidden="false" customHeight="false" outlineLevel="0" collapsed="false">
      <c r="A436" s="0" t="s">
        <v>252</v>
      </c>
      <c r="B436" s="412" t="n">
        <v>38596</v>
      </c>
      <c r="C436" s="0" t="n">
        <v>6.71992862</v>
      </c>
      <c r="D436" s="0" t="n">
        <v>0</v>
      </c>
      <c r="E436" s="0" t="n">
        <v>6.71992862</v>
      </c>
      <c r="F436" s="0" t="n">
        <v>0</v>
      </c>
      <c r="G436" s="0" t="n">
        <v>0</v>
      </c>
      <c r="H436" s="0" t="n">
        <v>0</v>
      </c>
      <c r="I436" s="0" t="n">
        <v>0</v>
      </c>
      <c r="J436" s="0" t="n">
        <v>0</v>
      </c>
      <c r="K436" s="0" t="n">
        <v>0</v>
      </c>
      <c r="L436" s="0" t="n">
        <v>0</v>
      </c>
      <c r="M436" s="0" t="n">
        <v>0</v>
      </c>
      <c r="N436" s="0" t="n">
        <v>0</v>
      </c>
      <c r="O436" s="0" t="n">
        <v>0</v>
      </c>
      <c r="P436" s="0" t="n">
        <v>0</v>
      </c>
      <c r="Q436" s="0" t="n">
        <v>0</v>
      </c>
      <c r="R436" s="0" t="s">
        <v>848</v>
      </c>
    </row>
    <row r="437" customFormat="false" ht="12.75" hidden="false" customHeight="false" outlineLevel="0" collapsed="false">
      <c r="A437" s="0" t="s">
        <v>252</v>
      </c>
      <c r="B437" s="412" t="n">
        <v>38626</v>
      </c>
      <c r="C437" s="0" t="n">
        <v>6.90266</v>
      </c>
      <c r="D437" s="0" t="n">
        <v>0</v>
      </c>
      <c r="E437" s="0" t="n">
        <v>6.90266</v>
      </c>
      <c r="F437" s="0" t="n">
        <v>0</v>
      </c>
      <c r="G437" s="0" t="n">
        <v>0</v>
      </c>
      <c r="H437" s="0" t="n">
        <v>0</v>
      </c>
      <c r="I437" s="0" t="n">
        <v>0</v>
      </c>
      <c r="J437" s="0" t="n">
        <v>0</v>
      </c>
      <c r="K437" s="0" t="n">
        <v>0</v>
      </c>
      <c r="L437" s="0" t="n">
        <v>0</v>
      </c>
      <c r="M437" s="0" t="n">
        <v>0</v>
      </c>
      <c r="N437" s="0" t="n">
        <v>0</v>
      </c>
      <c r="O437" s="0" t="n">
        <v>0</v>
      </c>
      <c r="P437" s="0" t="n">
        <v>0</v>
      </c>
      <c r="Q437" s="0" t="n">
        <v>0</v>
      </c>
      <c r="R437" s="0" t="s">
        <v>848</v>
      </c>
    </row>
    <row r="438" customFormat="false" ht="12.75" hidden="false" customHeight="false" outlineLevel="0" collapsed="false">
      <c r="A438" s="0" t="s">
        <v>252</v>
      </c>
      <c r="B438" s="412" t="n">
        <v>38657</v>
      </c>
      <c r="C438" s="0" t="n">
        <v>6.63896599</v>
      </c>
      <c r="D438" s="0" t="n">
        <v>0</v>
      </c>
      <c r="E438" s="0" t="n">
        <v>6.63896599</v>
      </c>
      <c r="F438" s="0" t="n">
        <v>0</v>
      </c>
      <c r="G438" s="0" t="n">
        <v>0</v>
      </c>
      <c r="H438" s="0" t="n">
        <v>0</v>
      </c>
      <c r="I438" s="0" t="n">
        <v>0</v>
      </c>
      <c r="J438" s="0" t="n">
        <v>0</v>
      </c>
      <c r="K438" s="0" t="n">
        <v>0</v>
      </c>
      <c r="L438" s="0" t="n">
        <v>0</v>
      </c>
      <c r="M438" s="0" t="n">
        <v>0</v>
      </c>
      <c r="N438" s="0" t="n">
        <v>0</v>
      </c>
      <c r="O438" s="0" t="n">
        <v>0</v>
      </c>
      <c r="P438" s="0" t="n">
        <v>0</v>
      </c>
      <c r="Q438" s="0" t="n">
        <v>0</v>
      </c>
      <c r="R438" s="0" t="s">
        <v>848</v>
      </c>
    </row>
    <row r="439" customFormat="false" ht="12.75" hidden="false" customHeight="false" outlineLevel="0" collapsed="false">
      <c r="A439" s="0" t="s">
        <v>252</v>
      </c>
      <c r="B439" s="412" t="n">
        <v>38687</v>
      </c>
      <c r="C439" s="0" t="n">
        <v>6.81947468</v>
      </c>
      <c r="D439" s="0" t="n">
        <v>0</v>
      </c>
      <c r="E439" s="0" t="n">
        <v>6.81947468</v>
      </c>
      <c r="F439" s="0" t="n">
        <v>0</v>
      </c>
      <c r="G439" s="0" t="n">
        <v>0</v>
      </c>
      <c r="H439" s="0" t="n">
        <v>0</v>
      </c>
      <c r="I439" s="0" t="n">
        <v>0</v>
      </c>
      <c r="J439" s="0" t="n">
        <v>0</v>
      </c>
      <c r="K439" s="0" t="n">
        <v>0</v>
      </c>
      <c r="L439" s="0" t="n">
        <v>0</v>
      </c>
      <c r="M439" s="0" t="n">
        <v>0</v>
      </c>
      <c r="N439" s="0" t="n">
        <v>0</v>
      </c>
      <c r="O439" s="0" t="n">
        <v>0</v>
      </c>
      <c r="P439" s="0" t="n">
        <v>0</v>
      </c>
      <c r="Q439" s="0" t="n">
        <v>0</v>
      </c>
      <c r="R439" s="0" t="s">
        <v>848</v>
      </c>
    </row>
    <row r="440" customFormat="false" ht="12.75" hidden="false" customHeight="false" outlineLevel="0" collapsed="false">
      <c r="A440" s="0" t="s">
        <v>252</v>
      </c>
      <c r="B440" s="412" t="n">
        <v>38718</v>
      </c>
      <c r="C440" s="0" t="n">
        <v>6.77756876</v>
      </c>
      <c r="D440" s="0" t="n">
        <v>0</v>
      </c>
      <c r="E440" s="0" t="n">
        <v>6.77756876</v>
      </c>
      <c r="F440" s="0" t="n">
        <v>0</v>
      </c>
      <c r="G440" s="0" t="n">
        <v>0</v>
      </c>
      <c r="H440" s="0" t="n">
        <v>0</v>
      </c>
      <c r="I440" s="0" t="n">
        <v>0</v>
      </c>
      <c r="J440" s="0" t="n">
        <v>0</v>
      </c>
      <c r="K440" s="0" t="n">
        <v>0</v>
      </c>
      <c r="L440" s="0" t="n">
        <v>0</v>
      </c>
      <c r="M440" s="0" t="n">
        <v>0</v>
      </c>
      <c r="N440" s="0" t="n">
        <v>0</v>
      </c>
      <c r="O440" s="0" t="n">
        <v>0</v>
      </c>
      <c r="P440" s="0" t="n">
        <v>0</v>
      </c>
      <c r="Q440" s="0" t="n">
        <v>0</v>
      </c>
      <c r="R440" s="0" t="s">
        <v>848</v>
      </c>
    </row>
    <row r="441" customFormat="false" ht="12.75" hidden="false" customHeight="false" outlineLevel="0" collapsed="false">
      <c r="A441" s="0" t="s">
        <v>252</v>
      </c>
      <c r="B441" s="412" t="n">
        <v>38749</v>
      </c>
      <c r="C441" s="0" t="n">
        <v>6.0840472</v>
      </c>
      <c r="D441" s="0" t="n">
        <v>0</v>
      </c>
      <c r="E441" s="0" t="n">
        <v>6.0840472</v>
      </c>
      <c r="F441" s="0" t="n">
        <v>0</v>
      </c>
      <c r="G441" s="0" t="n">
        <v>0</v>
      </c>
      <c r="H441" s="0" t="n">
        <v>0</v>
      </c>
      <c r="I441" s="0" t="n">
        <v>0</v>
      </c>
      <c r="J441" s="0" t="n">
        <v>0</v>
      </c>
      <c r="K441" s="0" t="n">
        <v>0</v>
      </c>
      <c r="L441" s="0" t="n">
        <v>0</v>
      </c>
      <c r="M441" s="0" t="n">
        <v>0</v>
      </c>
      <c r="N441" s="0" t="n">
        <v>0</v>
      </c>
      <c r="O441" s="0" t="n">
        <v>0</v>
      </c>
      <c r="P441" s="0" t="n">
        <v>0</v>
      </c>
      <c r="Q441" s="0" t="n">
        <v>0</v>
      </c>
      <c r="R441" s="0" t="s">
        <v>848</v>
      </c>
    </row>
    <row r="442" customFormat="false" ht="12.75" hidden="false" customHeight="false" outlineLevel="0" collapsed="false">
      <c r="A442" s="0" t="s">
        <v>252</v>
      </c>
      <c r="B442" s="412" t="n">
        <v>38777</v>
      </c>
      <c r="C442" s="0" t="n">
        <v>6.69849237</v>
      </c>
      <c r="D442" s="0" t="n">
        <v>0</v>
      </c>
      <c r="E442" s="0" t="n">
        <v>6.69849237</v>
      </c>
      <c r="F442" s="0" t="n">
        <v>0</v>
      </c>
      <c r="G442" s="0" t="n">
        <v>0</v>
      </c>
      <c r="H442" s="0" t="n">
        <v>0</v>
      </c>
      <c r="I442" s="0" t="n">
        <v>0</v>
      </c>
      <c r="J442" s="0" t="n">
        <v>0</v>
      </c>
      <c r="K442" s="0" t="n">
        <v>0</v>
      </c>
      <c r="L442" s="0" t="n">
        <v>0</v>
      </c>
      <c r="M442" s="0" t="n">
        <v>0</v>
      </c>
      <c r="N442" s="0" t="n">
        <v>0</v>
      </c>
      <c r="O442" s="0" t="n">
        <v>0</v>
      </c>
      <c r="P442" s="0" t="n">
        <v>0</v>
      </c>
      <c r="Q442" s="0" t="n">
        <v>0</v>
      </c>
      <c r="R442" s="0" t="s">
        <v>848</v>
      </c>
    </row>
    <row r="443" customFormat="false" ht="12.75" hidden="false" customHeight="false" outlineLevel="0" collapsed="false">
      <c r="A443" s="0" t="s">
        <v>252</v>
      </c>
      <c r="B443" s="412" t="n">
        <v>38808</v>
      </c>
      <c r="C443" s="0" t="n">
        <v>6.4425469</v>
      </c>
      <c r="D443" s="0" t="n">
        <v>0</v>
      </c>
      <c r="E443" s="0" t="n">
        <v>6.4425469</v>
      </c>
      <c r="F443" s="0" t="n">
        <v>0</v>
      </c>
      <c r="G443" s="0" t="n">
        <v>0</v>
      </c>
      <c r="H443" s="0" t="n">
        <v>0</v>
      </c>
      <c r="I443" s="0" t="n">
        <v>0</v>
      </c>
      <c r="J443" s="0" t="n">
        <v>0</v>
      </c>
      <c r="K443" s="0" t="n">
        <v>0</v>
      </c>
      <c r="L443" s="0" t="n">
        <v>0</v>
      </c>
      <c r="M443" s="0" t="n">
        <v>0</v>
      </c>
      <c r="N443" s="0" t="n">
        <v>0</v>
      </c>
      <c r="O443" s="0" t="n">
        <v>0</v>
      </c>
      <c r="P443" s="0" t="n">
        <v>0</v>
      </c>
      <c r="Q443" s="0" t="n">
        <v>0</v>
      </c>
      <c r="R443" s="0" t="s">
        <v>848</v>
      </c>
    </row>
    <row r="444" customFormat="false" ht="12.75" hidden="false" customHeight="false" outlineLevel="0" collapsed="false">
      <c r="A444" s="0" t="s">
        <v>252</v>
      </c>
      <c r="B444" s="412" t="n">
        <v>38838</v>
      </c>
      <c r="C444" s="0" t="n">
        <v>6.61766437</v>
      </c>
      <c r="D444" s="0" t="n">
        <v>0</v>
      </c>
      <c r="E444" s="0" t="n">
        <v>6.61766437</v>
      </c>
      <c r="F444" s="0" t="n">
        <v>0</v>
      </c>
      <c r="G444" s="0" t="n">
        <v>0</v>
      </c>
      <c r="H444" s="0" t="n">
        <v>0</v>
      </c>
      <c r="I444" s="0" t="n">
        <v>0</v>
      </c>
      <c r="J444" s="0" t="n">
        <v>0</v>
      </c>
      <c r="K444" s="0" t="n">
        <v>0</v>
      </c>
      <c r="L444" s="0" t="n">
        <v>0</v>
      </c>
      <c r="M444" s="0" t="n">
        <v>0</v>
      </c>
      <c r="N444" s="0" t="n">
        <v>0</v>
      </c>
      <c r="O444" s="0" t="n">
        <v>0</v>
      </c>
      <c r="P444" s="0" t="n">
        <v>0</v>
      </c>
      <c r="Q444" s="0" t="n">
        <v>0</v>
      </c>
      <c r="R444" s="0" t="s">
        <v>848</v>
      </c>
    </row>
    <row r="445" customFormat="false" ht="12.75" hidden="false" customHeight="false" outlineLevel="0" collapsed="false">
      <c r="A445" s="0" t="s">
        <v>252</v>
      </c>
      <c r="B445" s="412" t="n">
        <v>38869</v>
      </c>
      <c r="C445" s="0" t="n">
        <v>6.36478693</v>
      </c>
      <c r="D445" s="0" t="n">
        <v>0</v>
      </c>
      <c r="E445" s="0" t="n">
        <v>6.36478693</v>
      </c>
      <c r="F445" s="0" t="n">
        <v>0</v>
      </c>
      <c r="G445" s="0" t="n">
        <v>0</v>
      </c>
      <c r="H445" s="0" t="n">
        <v>0</v>
      </c>
      <c r="I445" s="0" t="n">
        <v>0</v>
      </c>
      <c r="J445" s="0" t="n">
        <v>0</v>
      </c>
      <c r="K445" s="0" t="n">
        <v>0</v>
      </c>
      <c r="L445" s="0" t="n">
        <v>0</v>
      </c>
      <c r="M445" s="0" t="n">
        <v>0</v>
      </c>
      <c r="N445" s="0" t="n">
        <v>0</v>
      </c>
      <c r="O445" s="0" t="n">
        <v>0</v>
      </c>
      <c r="P445" s="0" t="n">
        <v>0</v>
      </c>
      <c r="Q445" s="0" t="n">
        <v>0</v>
      </c>
      <c r="R445" s="0" t="s">
        <v>848</v>
      </c>
    </row>
    <row r="446" customFormat="false" ht="12.75" hidden="false" customHeight="false" outlineLevel="0" collapsed="false">
      <c r="A446" s="0" t="s">
        <v>252</v>
      </c>
      <c r="B446" s="412" t="n">
        <v>38899</v>
      </c>
      <c r="C446" s="0" t="n">
        <v>6.53777052</v>
      </c>
      <c r="D446" s="0" t="n">
        <v>0</v>
      </c>
      <c r="E446" s="0" t="n">
        <v>6.53777052</v>
      </c>
      <c r="F446" s="0" t="n">
        <v>0</v>
      </c>
      <c r="G446" s="0" t="n">
        <v>0</v>
      </c>
      <c r="H446" s="0" t="n">
        <v>0</v>
      </c>
      <c r="I446" s="0" t="n">
        <v>0</v>
      </c>
      <c r="J446" s="0" t="n">
        <v>0</v>
      </c>
      <c r="K446" s="0" t="n">
        <v>0</v>
      </c>
      <c r="L446" s="0" t="n">
        <v>0</v>
      </c>
      <c r="M446" s="0" t="n">
        <v>0</v>
      </c>
      <c r="N446" s="0" t="n">
        <v>0</v>
      </c>
      <c r="O446" s="0" t="n">
        <v>0</v>
      </c>
      <c r="P446" s="0" t="n">
        <v>0</v>
      </c>
      <c r="Q446" s="0" t="n">
        <v>0</v>
      </c>
      <c r="R446" s="0" t="s">
        <v>848</v>
      </c>
    </row>
    <row r="447" customFormat="false" ht="12.75" hidden="false" customHeight="false" outlineLevel="0" collapsed="false">
      <c r="A447" s="0" t="s">
        <v>252</v>
      </c>
      <c r="B447" s="412" t="n">
        <v>38930</v>
      </c>
      <c r="C447" s="0" t="n">
        <v>6.49752343</v>
      </c>
      <c r="D447" s="0" t="n">
        <v>0</v>
      </c>
      <c r="E447" s="0" t="n">
        <v>6.49752343</v>
      </c>
      <c r="F447" s="0" t="n">
        <v>0</v>
      </c>
      <c r="G447" s="0" t="n">
        <v>0</v>
      </c>
      <c r="H447" s="0" t="n">
        <v>0</v>
      </c>
      <c r="I447" s="0" t="n">
        <v>0</v>
      </c>
      <c r="J447" s="0" t="n">
        <v>0</v>
      </c>
      <c r="K447" s="0" t="n">
        <v>0</v>
      </c>
      <c r="L447" s="0" t="n">
        <v>0</v>
      </c>
      <c r="M447" s="0" t="n">
        <v>0</v>
      </c>
      <c r="N447" s="0" t="n">
        <v>0</v>
      </c>
      <c r="O447" s="0" t="n">
        <v>0</v>
      </c>
      <c r="P447" s="0" t="n">
        <v>0</v>
      </c>
      <c r="Q447" s="0" t="n">
        <v>0</v>
      </c>
      <c r="R447" s="0" t="s">
        <v>848</v>
      </c>
    </row>
    <row r="448" customFormat="false" ht="12.75" hidden="false" customHeight="false" outlineLevel="0" collapsed="false">
      <c r="A448" s="0" t="s">
        <v>252</v>
      </c>
      <c r="B448" s="412" t="n">
        <v>38961</v>
      </c>
      <c r="C448" s="0" t="n">
        <v>6.24920671</v>
      </c>
      <c r="D448" s="0" t="n">
        <v>0</v>
      </c>
      <c r="E448" s="0" t="n">
        <v>6.24920671</v>
      </c>
      <c r="F448" s="0" t="n">
        <v>0</v>
      </c>
      <c r="G448" s="0" t="n">
        <v>0</v>
      </c>
      <c r="H448" s="0" t="n">
        <v>0</v>
      </c>
      <c r="I448" s="0" t="n">
        <v>0</v>
      </c>
      <c r="J448" s="0" t="n">
        <v>0</v>
      </c>
      <c r="K448" s="0" t="n">
        <v>0</v>
      </c>
      <c r="L448" s="0" t="n">
        <v>0</v>
      </c>
      <c r="M448" s="0" t="n">
        <v>0</v>
      </c>
      <c r="N448" s="0" t="n">
        <v>0</v>
      </c>
      <c r="O448" s="0" t="n">
        <v>0</v>
      </c>
      <c r="P448" s="0" t="n">
        <v>0</v>
      </c>
      <c r="Q448" s="0" t="n">
        <v>0</v>
      </c>
      <c r="R448" s="0" t="s">
        <v>848</v>
      </c>
    </row>
    <row r="449" customFormat="false" ht="12.75" hidden="false" customHeight="false" outlineLevel="0" collapsed="false">
      <c r="A449" s="0" t="s">
        <v>252</v>
      </c>
      <c r="B449" s="412" t="n">
        <v>38991</v>
      </c>
      <c r="C449" s="0" t="n">
        <v>6.41901908</v>
      </c>
      <c r="D449" s="0" t="n">
        <v>0</v>
      </c>
      <c r="E449" s="0" t="n">
        <v>6.41901908</v>
      </c>
      <c r="F449" s="0" t="n">
        <v>0</v>
      </c>
      <c r="G449" s="0" t="n">
        <v>0</v>
      </c>
      <c r="H449" s="0" t="n">
        <v>0</v>
      </c>
      <c r="I449" s="0" t="n">
        <v>0</v>
      </c>
      <c r="J449" s="0" t="n">
        <v>0</v>
      </c>
      <c r="K449" s="0" t="n">
        <v>0</v>
      </c>
      <c r="L449" s="0" t="n">
        <v>0</v>
      </c>
      <c r="M449" s="0" t="n">
        <v>0</v>
      </c>
      <c r="N449" s="0" t="n">
        <v>0</v>
      </c>
      <c r="O449" s="0" t="n">
        <v>0</v>
      </c>
      <c r="P449" s="0" t="n">
        <v>0</v>
      </c>
      <c r="Q449" s="0" t="n">
        <v>0</v>
      </c>
      <c r="R449" s="0" t="s">
        <v>848</v>
      </c>
    </row>
    <row r="450" customFormat="false" ht="12.75" hidden="false" customHeight="false" outlineLevel="0" collapsed="false">
      <c r="A450" s="0" t="s">
        <v>252</v>
      </c>
      <c r="B450" s="412" t="n">
        <v>39022</v>
      </c>
      <c r="C450" s="0" t="n">
        <v>-8.9718132</v>
      </c>
      <c r="D450" s="0" t="n">
        <v>0</v>
      </c>
      <c r="E450" s="0" t="n">
        <v>-8.9718132</v>
      </c>
      <c r="F450" s="0" t="n">
        <v>0</v>
      </c>
      <c r="G450" s="0" t="n">
        <v>0</v>
      </c>
      <c r="H450" s="0" t="n">
        <v>0</v>
      </c>
      <c r="I450" s="0" t="n">
        <v>0</v>
      </c>
      <c r="J450" s="0" t="n">
        <v>0</v>
      </c>
      <c r="K450" s="0" t="n">
        <v>0</v>
      </c>
      <c r="L450" s="0" t="n">
        <v>0</v>
      </c>
      <c r="M450" s="0" t="n">
        <v>0</v>
      </c>
      <c r="N450" s="0" t="n">
        <v>0</v>
      </c>
      <c r="O450" s="0" t="n">
        <v>0</v>
      </c>
      <c r="P450" s="0" t="n">
        <v>0</v>
      </c>
      <c r="Q450" s="0" t="n">
        <v>0</v>
      </c>
      <c r="R450" s="0" t="s">
        <v>848</v>
      </c>
    </row>
    <row r="451" customFormat="false" ht="12.75" hidden="false" customHeight="false" outlineLevel="0" collapsed="false">
      <c r="A451" s="0" t="s">
        <v>252</v>
      </c>
      <c r="B451" s="412" t="n">
        <v>39052</v>
      </c>
      <c r="C451" s="0" t="n">
        <v>-9.21557957</v>
      </c>
      <c r="D451" s="0" t="n">
        <v>0</v>
      </c>
      <c r="E451" s="0" t="n">
        <v>-9.21557957</v>
      </c>
      <c r="F451" s="0" t="n">
        <v>0</v>
      </c>
      <c r="G451" s="0" t="n">
        <v>0</v>
      </c>
      <c r="H451" s="0" t="n">
        <v>0</v>
      </c>
      <c r="I451" s="0" t="n">
        <v>0</v>
      </c>
      <c r="J451" s="0" t="n">
        <v>0</v>
      </c>
      <c r="K451" s="0" t="n">
        <v>0</v>
      </c>
      <c r="L451" s="0" t="n">
        <v>0</v>
      </c>
      <c r="M451" s="0" t="n">
        <v>0</v>
      </c>
      <c r="N451" s="0" t="n">
        <v>0</v>
      </c>
      <c r="O451" s="0" t="n">
        <v>0</v>
      </c>
      <c r="P451" s="0" t="n">
        <v>0</v>
      </c>
      <c r="Q451" s="0" t="n">
        <v>0</v>
      </c>
      <c r="R451" s="0" t="s">
        <v>848</v>
      </c>
    </row>
    <row r="452" customFormat="false" ht="12.75" hidden="false" customHeight="false" outlineLevel="0" collapsed="false">
      <c r="A452" s="0" t="s">
        <v>252</v>
      </c>
      <c r="B452" s="412" t="n">
        <v>39083</v>
      </c>
      <c r="C452" s="0" t="n">
        <v>-9.15877415</v>
      </c>
      <c r="D452" s="0" t="n">
        <v>0</v>
      </c>
      <c r="E452" s="0" t="n">
        <v>-9.15877415</v>
      </c>
      <c r="F452" s="0" t="n">
        <v>0</v>
      </c>
      <c r="G452" s="0" t="n">
        <v>0</v>
      </c>
      <c r="H452" s="0" t="n">
        <v>0</v>
      </c>
      <c r="I452" s="0" t="n">
        <v>0</v>
      </c>
      <c r="J452" s="0" t="n">
        <v>0</v>
      </c>
      <c r="K452" s="0" t="n">
        <v>0</v>
      </c>
      <c r="L452" s="0" t="n">
        <v>0</v>
      </c>
      <c r="M452" s="0" t="n">
        <v>0</v>
      </c>
      <c r="N452" s="0" t="n">
        <v>0</v>
      </c>
      <c r="O452" s="0" t="n">
        <v>0</v>
      </c>
      <c r="P452" s="0" t="n">
        <v>0</v>
      </c>
      <c r="Q452" s="0" t="n">
        <v>0</v>
      </c>
      <c r="R452" s="0" t="s">
        <v>848</v>
      </c>
    </row>
    <row r="453" customFormat="false" ht="12.75" hidden="false" customHeight="false" outlineLevel="0" collapsed="false">
      <c r="A453" s="0" t="s">
        <v>252</v>
      </c>
      <c r="B453" s="412" t="n">
        <v>39114</v>
      </c>
      <c r="C453" s="0" t="n">
        <v>-8.22143595</v>
      </c>
      <c r="D453" s="0" t="n">
        <v>0</v>
      </c>
      <c r="E453" s="0" t="n">
        <v>-8.22143595</v>
      </c>
      <c r="F453" s="0" t="n">
        <v>0</v>
      </c>
      <c r="G453" s="0" t="n">
        <v>0</v>
      </c>
      <c r="H453" s="0" t="n">
        <v>0</v>
      </c>
      <c r="I453" s="0" t="n">
        <v>0</v>
      </c>
      <c r="J453" s="0" t="n">
        <v>0</v>
      </c>
      <c r="K453" s="0" t="n">
        <v>0</v>
      </c>
      <c r="L453" s="0" t="n">
        <v>0</v>
      </c>
      <c r="M453" s="0" t="n">
        <v>0</v>
      </c>
      <c r="N453" s="0" t="n">
        <v>0</v>
      </c>
      <c r="O453" s="0" t="n">
        <v>0</v>
      </c>
      <c r="P453" s="0" t="n">
        <v>0</v>
      </c>
      <c r="Q453" s="0" t="n">
        <v>0</v>
      </c>
      <c r="R453" s="0" t="s">
        <v>848</v>
      </c>
    </row>
    <row r="454" customFormat="false" ht="12.75" hidden="false" customHeight="false" outlineLevel="0" collapsed="false">
      <c r="A454" s="0" t="s">
        <v>252</v>
      </c>
      <c r="B454" s="412" t="n">
        <v>39142</v>
      </c>
      <c r="C454" s="0" t="n">
        <v>-9.05158554</v>
      </c>
      <c r="D454" s="0" t="n">
        <v>0</v>
      </c>
      <c r="E454" s="0" t="n">
        <v>-9.05158554</v>
      </c>
      <c r="F454" s="0" t="n">
        <v>0</v>
      </c>
      <c r="G454" s="0" t="n">
        <v>0</v>
      </c>
      <c r="H454" s="0" t="n">
        <v>0</v>
      </c>
      <c r="I454" s="0" t="n">
        <v>0</v>
      </c>
      <c r="J454" s="0" t="n">
        <v>0</v>
      </c>
      <c r="K454" s="0" t="n">
        <v>0</v>
      </c>
      <c r="L454" s="0" t="n">
        <v>0</v>
      </c>
      <c r="M454" s="0" t="n">
        <v>0</v>
      </c>
      <c r="N454" s="0" t="n">
        <v>0</v>
      </c>
      <c r="O454" s="0" t="n">
        <v>0</v>
      </c>
      <c r="P454" s="0" t="n">
        <v>0</v>
      </c>
      <c r="Q454" s="0" t="n">
        <v>0</v>
      </c>
      <c r="R454" s="0" t="s">
        <v>848</v>
      </c>
    </row>
    <row r="455" customFormat="false" ht="12.75" hidden="false" customHeight="false" outlineLevel="0" collapsed="false">
      <c r="A455" s="0" t="s">
        <v>252</v>
      </c>
      <c r="B455" s="412" t="n">
        <v>39173</v>
      </c>
      <c r="C455" s="0" t="n">
        <v>-8.70556309</v>
      </c>
      <c r="D455" s="0" t="n">
        <v>0</v>
      </c>
      <c r="E455" s="0" t="n">
        <v>-8.70556309</v>
      </c>
      <c r="F455" s="0" t="n">
        <v>0</v>
      </c>
      <c r="G455" s="0" t="n">
        <v>0</v>
      </c>
      <c r="H455" s="0" t="n">
        <v>0</v>
      </c>
      <c r="I455" s="0" t="n">
        <v>0</v>
      </c>
      <c r="J455" s="0" t="n">
        <v>0</v>
      </c>
      <c r="K455" s="0" t="n">
        <v>0</v>
      </c>
      <c r="L455" s="0" t="n">
        <v>0</v>
      </c>
      <c r="M455" s="0" t="n">
        <v>0</v>
      </c>
      <c r="N455" s="0" t="n">
        <v>0</v>
      </c>
      <c r="O455" s="0" t="n">
        <v>0</v>
      </c>
      <c r="P455" s="0" t="n">
        <v>0</v>
      </c>
      <c r="Q455" s="0" t="n">
        <v>0</v>
      </c>
      <c r="R455" s="0" t="s">
        <v>848</v>
      </c>
    </row>
    <row r="456" customFormat="false" ht="12.75" hidden="false" customHeight="false" outlineLevel="0" collapsed="false">
      <c r="A456" s="0" t="s">
        <v>252</v>
      </c>
      <c r="B456" s="412" t="n">
        <v>39203</v>
      </c>
      <c r="C456" s="0" t="n">
        <v>-8.94202684</v>
      </c>
      <c r="D456" s="0" t="n">
        <v>0</v>
      </c>
      <c r="E456" s="0" t="n">
        <v>-8.94202684</v>
      </c>
      <c r="F456" s="0" t="n">
        <v>0</v>
      </c>
      <c r="G456" s="0" t="n">
        <v>0</v>
      </c>
      <c r="H456" s="0" t="n">
        <v>0</v>
      </c>
      <c r="I456" s="0" t="n">
        <v>0</v>
      </c>
      <c r="J456" s="0" t="n">
        <v>0</v>
      </c>
      <c r="K456" s="0" t="n">
        <v>0</v>
      </c>
      <c r="L456" s="0" t="n">
        <v>0</v>
      </c>
      <c r="M456" s="0" t="n">
        <v>0</v>
      </c>
      <c r="N456" s="0" t="n">
        <v>0</v>
      </c>
      <c r="O456" s="0" t="n">
        <v>0</v>
      </c>
      <c r="P456" s="0" t="n">
        <v>0</v>
      </c>
      <c r="Q456" s="0" t="n">
        <v>0</v>
      </c>
      <c r="R456" s="0" t="s">
        <v>848</v>
      </c>
    </row>
    <row r="457" customFormat="false" ht="12.75" hidden="false" customHeight="false" outlineLevel="0" collapsed="false">
      <c r="A457" s="0" t="s">
        <v>252</v>
      </c>
      <c r="B457" s="412" t="n">
        <v>39234</v>
      </c>
      <c r="C457" s="0" t="n">
        <v>-8.60016506</v>
      </c>
      <c r="D457" s="0" t="n">
        <v>0</v>
      </c>
      <c r="E457" s="0" t="n">
        <v>-8.60016506</v>
      </c>
      <c r="F457" s="0" t="n">
        <v>0</v>
      </c>
      <c r="G457" s="0" t="n">
        <v>0</v>
      </c>
      <c r="H457" s="0" t="n">
        <v>0</v>
      </c>
      <c r="I457" s="0" t="n">
        <v>0</v>
      </c>
      <c r="J457" s="0" t="n">
        <v>0</v>
      </c>
      <c r="K457" s="0" t="n">
        <v>0</v>
      </c>
      <c r="L457" s="0" t="n">
        <v>0</v>
      </c>
      <c r="M457" s="0" t="n">
        <v>0</v>
      </c>
      <c r="N457" s="0" t="n">
        <v>0</v>
      </c>
      <c r="O457" s="0" t="n">
        <v>0</v>
      </c>
      <c r="P457" s="0" t="n">
        <v>0</v>
      </c>
      <c r="Q457" s="0" t="n">
        <v>0</v>
      </c>
      <c r="R457" s="0" t="s">
        <v>848</v>
      </c>
    </row>
    <row r="458" customFormat="false" ht="12.75" hidden="false" customHeight="false" outlineLevel="0" collapsed="false">
      <c r="A458" s="0" t="s">
        <v>252</v>
      </c>
      <c r="B458" s="412" t="n">
        <v>39264</v>
      </c>
      <c r="C458" s="0" t="n">
        <v>-8.83433974</v>
      </c>
      <c r="D458" s="0" t="n">
        <v>0</v>
      </c>
      <c r="E458" s="0" t="n">
        <v>-8.83433974</v>
      </c>
      <c r="F458" s="0" t="n">
        <v>0</v>
      </c>
      <c r="G458" s="0" t="n">
        <v>0</v>
      </c>
      <c r="H458" s="0" t="n">
        <v>0</v>
      </c>
      <c r="I458" s="0" t="n">
        <v>0</v>
      </c>
      <c r="J458" s="0" t="n">
        <v>0</v>
      </c>
      <c r="K458" s="0" t="n">
        <v>0</v>
      </c>
      <c r="L458" s="0" t="n">
        <v>0</v>
      </c>
      <c r="M458" s="0" t="n">
        <v>0</v>
      </c>
      <c r="N458" s="0" t="n">
        <v>0</v>
      </c>
      <c r="O458" s="0" t="n">
        <v>0</v>
      </c>
      <c r="P458" s="0" t="n">
        <v>0</v>
      </c>
      <c r="Q458" s="0" t="n">
        <v>0</v>
      </c>
      <c r="R458" s="0" t="s">
        <v>848</v>
      </c>
    </row>
    <row r="459" customFormat="false" ht="12.75" hidden="false" customHeight="false" outlineLevel="0" collapsed="false">
      <c r="A459" s="0" t="s">
        <v>252</v>
      </c>
      <c r="B459" s="412" t="n">
        <v>39295</v>
      </c>
      <c r="C459" s="0" t="n">
        <v>-8.78096544</v>
      </c>
      <c r="D459" s="0" t="n">
        <v>0</v>
      </c>
      <c r="E459" s="0" t="n">
        <v>-8.78096544</v>
      </c>
      <c r="F459" s="0" t="n">
        <v>0</v>
      </c>
      <c r="G459" s="0" t="n">
        <v>0</v>
      </c>
      <c r="H459" s="0" t="n">
        <v>0</v>
      </c>
      <c r="I459" s="0" t="n">
        <v>0</v>
      </c>
      <c r="J459" s="0" t="n">
        <v>0</v>
      </c>
      <c r="K459" s="0" t="n">
        <v>0</v>
      </c>
      <c r="L459" s="0" t="n">
        <v>0</v>
      </c>
      <c r="M459" s="0" t="n">
        <v>0</v>
      </c>
      <c r="N459" s="0" t="n">
        <v>0</v>
      </c>
      <c r="O459" s="0" t="n">
        <v>0</v>
      </c>
      <c r="P459" s="0" t="n">
        <v>0</v>
      </c>
      <c r="Q459" s="0" t="n">
        <v>0</v>
      </c>
      <c r="R459" s="0" t="s">
        <v>848</v>
      </c>
    </row>
    <row r="460" customFormat="false" ht="12.75" hidden="false" customHeight="false" outlineLevel="0" collapsed="false">
      <c r="A460" s="0" t="s">
        <v>252</v>
      </c>
      <c r="B460" s="412" t="n">
        <v>39326</v>
      </c>
      <c r="C460" s="0" t="n">
        <v>-8.4463811</v>
      </c>
      <c r="D460" s="0" t="n">
        <v>0</v>
      </c>
      <c r="E460" s="0" t="n">
        <v>-8.4463811</v>
      </c>
      <c r="F460" s="0" t="n">
        <v>0</v>
      </c>
      <c r="G460" s="0" t="n">
        <v>0</v>
      </c>
      <c r="H460" s="0" t="n">
        <v>0</v>
      </c>
      <c r="I460" s="0" t="n">
        <v>0</v>
      </c>
      <c r="J460" s="0" t="n">
        <v>0</v>
      </c>
      <c r="K460" s="0" t="n">
        <v>0</v>
      </c>
      <c r="L460" s="0" t="n">
        <v>0</v>
      </c>
      <c r="M460" s="0" t="n">
        <v>0</v>
      </c>
      <c r="N460" s="0" t="n">
        <v>0</v>
      </c>
      <c r="O460" s="0" t="n">
        <v>0</v>
      </c>
      <c r="P460" s="0" t="n">
        <v>0</v>
      </c>
      <c r="Q460" s="0" t="n">
        <v>0</v>
      </c>
      <c r="R460" s="0" t="s">
        <v>848</v>
      </c>
    </row>
    <row r="461" customFormat="false" ht="12.75" hidden="false" customHeight="false" outlineLevel="0" collapsed="false">
      <c r="A461" s="0" t="s">
        <v>252</v>
      </c>
      <c r="B461" s="412" t="n">
        <v>39356</v>
      </c>
      <c r="C461" s="0" t="n">
        <v>-8.6769176</v>
      </c>
      <c r="D461" s="0" t="n">
        <v>0</v>
      </c>
      <c r="E461" s="0" t="n">
        <v>-8.6769176</v>
      </c>
      <c r="F461" s="0" t="n">
        <v>0</v>
      </c>
      <c r="G461" s="0" t="n">
        <v>0</v>
      </c>
      <c r="H461" s="0" t="n">
        <v>0</v>
      </c>
      <c r="I461" s="0" t="n">
        <v>0</v>
      </c>
      <c r="J461" s="0" t="n">
        <v>0</v>
      </c>
      <c r="K461" s="0" t="n">
        <v>0</v>
      </c>
      <c r="L461" s="0" t="n">
        <v>0</v>
      </c>
      <c r="M461" s="0" t="n">
        <v>0</v>
      </c>
      <c r="N461" s="0" t="n">
        <v>0</v>
      </c>
      <c r="O461" s="0" t="n">
        <v>0</v>
      </c>
      <c r="P461" s="0" t="n">
        <v>0</v>
      </c>
      <c r="Q461" s="0" t="n">
        <v>0</v>
      </c>
      <c r="R461" s="0" t="s">
        <v>848</v>
      </c>
    </row>
    <row r="462" customFormat="false" ht="12.75" hidden="false" customHeight="false" outlineLevel="0" collapsed="false">
      <c r="A462" s="0" t="s">
        <v>261</v>
      </c>
      <c r="B462" s="412" t="n">
        <v>36678</v>
      </c>
      <c r="C462" s="0" t="n">
        <v>27.567</v>
      </c>
      <c r="D462" s="0" t="n">
        <v>0</v>
      </c>
      <c r="E462" s="0" t="n">
        <v>27.567</v>
      </c>
      <c r="F462" s="0" t="n">
        <v>0</v>
      </c>
      <c r="G462" s="0" t="n">
        <v>0</v>
      </c>
      <c r="H462" s="0" t="n">
        <v>0</v>
      </c>
      <c r="I462" s="0" t="n">
        <v>0</v>
      </c>
      <c r="J462" s="0" t="n">
        <v>0</v>
      </c>
      <c r="K462" s="0" t="n">
        <v>0</v>
      </c>
      <c r="L462" s="0" t="n">
        <v>0</v>
      </c>
      <c r="M462" s="0" t="n">
        <v>0</v>
      </c>
      <c r="N462" s="0" t="n">
        <v>0</v>
      </c>
      <c r="O462" s="0" t="n">
        <v>0</v>
      </c>
      <c r="P462" s="0" t="n">
        <v>0</v>
      </c>
      <c r="Q462" s="0" t="n">
        <v>0</v>
      </c>
      <c r="R462" s="0" t="s">
        <v>848</v>
      </c>
    </row>
    <row r="463" customFormat="false" ht="12.75" hidden="false" customHeight="false" outlineLevel="0" collapsed="false">
      <c r="A463" s="0" t="s">
        <v>261</v>
      </c>
      <c r="B463" s="412" t="n">
        <v>36708</v>
      </c>
      <c r="C463" s="0" t="n">
        <v>28.39204286</v>
      </c>
      <c r="D463" s="0" t="n">
        <v>0</v>
      </c>
      <c r="E463" s="0" t="n">
        <v>28.39204286</v>
      </c>
      <c r="F463" s="0" t="n">
        <v>0</v>
      </c>
      <c r="G463" s="0" t="n">
        <v>0</v>
      </c>
      <c r="H463" s="0" t="n">
        <v>0</v>
      </c>
      <c r="I463" s="0" t="n">
        <v>0</v>
      </c>
      <c r="J463" s="0" t="n">
        <v>0</v>
      </c>
      <c r="K463" s="0" t="n">
        <v>0</v>
      </c>
      <c r="L463" s="0" t="n">
        <v>0</v>
      </c>
      <c r="M463" s="0" t="n">
        <v>0</v>
      </c>
      <c r="N463" s="0" t="n">
        <v>0</v>
      </c>
      <c r="O463" s="0" t="n">
        <v>0</v>
      </c>
      <c r="P463" s="0" t="n">
        <v>0</v>
      </c>
      <c r="Q463" s="0" t="n">
        <v>0</v>
      </c>
      <c r="R463" s="0" t="s">
        <v>848</v>
      </c>
    </row>
    <row r="464" customFormat="false" ht="12.75" hidden="false" customHeight="false" outlineLevel="0" collapsed="false">
      <c r="A464" s="0" t="s">
        <v>261</v>
      </c>
      <c r="B464" s="412" t="n">
        <v>36739</v>
      </c>
      <c r="C464" s="0" t="n">
        <v>28.22897448</v>
      </c>
      <c r="D464" s="0" t="n">
        <v>0</v>
      </c>
      <c r="E464" s="0" t="n">
        <v>28.22897448</v>
      </c>
      <c r="F464" s="0" t="n">
        <v>0</v>
      </c>
      <c r="G464" s="0" t="n">
        <v>0</v>
      </c>
      <c r="H464" s="0" t="n">
        <v>0</v>
      </c>
      <c r="I464" s="0" t="n">
        <v>0</v>
      </c>
      <c r="J464" s="0" t="n">
        <v>0</v>
      </c>
      <c r="K464" s="0" t="n">
        <v>0</v>
      </c>
      <c r="L464" s="0" t="n">
        <v>0</v>
      </c>
      <c r="M464" s="0" t="n">
        <v>0</v>
      </c>
      <c r="N464" s="0" t="n">
        <v>0</v>
      </c>
      <c r="O464" s="0" t="n">
        <v>0</v>
      </c>
      <c r="P464" s="0" t="n">
        <v>0</v>
      </c>
      <c r="Q464" s="0" t="n">
        <v>0</v>
      </c>
      <c r="R464" s="0" t="s">
        <v>848</v>
      </c>
    </row>
    <row r="465" customFormat="false" ht="12.75" hidden="false" customHeight="false" outlineLevel="0" collapsed="false">
      <c r="A465" s="0" t="s">
        <v>261</v>
      </c>
      <c r="B465" s="412" t="n">
        <v>36770</v>
      </c>
      <c r="C465" s="0" t="n">
        <v>27.15842816</v>
      </c>
      <c r="D465" s="0" t="n">
        <v>0</v>
      </c>
      <c r="E465" s="0" t="n">
        <v>27.15842816</v>
      </c>
      <c r="F465" s="0" t="n">
        <v>0</v>
      </c>
      <c r="G465" s="0" t="n">
        <v>0</v>
      </c>
      <c r="H465" s="0" t="n">
        <v>0</v>
      </c>
      <c r="I465" s="0" t="n">
        <v>0</v>
      </c>
      <c r="J465" s="0" t="n">
        <v>0</v>
      </c>
      <c r="K465" s="0" t="n">
        <v>0</v>
      </c>
      <c r="L465" s="0" t="n">
        <v>0</v>
      </c>
      <c r="M465" s="0" t="n">
        <v>0</v>
      </c>
      <c r="N465" s="0" t="n">
        <v>0</v>
      </c>
      <c r="O465" s="0" t="n">
        <v>0</v>
      </c>
      <c r="P465" s="0" t="n">
        <v>0</v>
      </c>
      <c r="Q465" s="0" t="n">
        <v>0</v>
      </c>
      <c r="R465" s="0" t="s">
        <v>848</v>
      </c>
    </row>
    <row r="466" customFormat="false" ht="12.75" hidden="false" customHeight="false" outlineLevel="0" collapsed="false">
      <c r="A466" s="0" t="s">
        <v>261</v>
      </c>
      <c r="B466" s="412" t="n">
        <v>36800</v>
      </c>
      <c r="C466" s="0" t="n">
        <v>27.90490942</v>
      </c>
      <c r="D466" s="0" t="n">
        <v>0</v>
      </c>
      <c r="E466" s="0" t="n">
        <v>27.90490942</v>
      </c>
      <c r="F466" s="0" t="n">
        <v>0</v>
      </c>
      <c r="G466" s="0" t="n">
        <v>0</v>
      </c>
      <c r="H466" s="0" t="n">
        <v>0</v>
      </c>
      <c r="I466" s="0" t="n">
        <v>0</v>
      </c>
      <c r="J466" s="0" t="n">
        <v>0</v>
      </c>
      <c r="K466" s="0" t="n">
        <v>0</v>
      </c>
      <c r="L466" s="0" t="n">
        <v>0</v>
      </c>
      <c r="M466" s="0" t="n">
        <v>0</v>
      </c>
      <c r="N466" s="0" t="n">
        <v>0</v>
      </c>
      <c r="O466" s="0" t="n">
        <v>0</v>
      </c>
      <c r="P466" s="0" t="n">
        <v>0</v>
      </c>
      <c r="Q466" s="0" t="n">
        <v>0</v>
      </c>
      <c r="R466" s="0" t="s">
        <v>848</v>
      </c>
    </row>
    <row r="467" customFormat="false" ht="12.75" hidden="false" customHeight="false" outlineLevel="0" collapsed="false">
      <c r="A467" s="0" t="s">
        <v>261</v>
      </c>
      <c r="B467" s="412" t="n">
        <v>36831</v>
      </c>
      <c r="C467" s="0" t="n">
        <v>0</v>
      </c>
      <c r="D467" s="0" t="n">
        <v>0</v>
      </c>
      <c r="E467" s="0" t="n">
        <v>0</v>
      </c>
      <c r="F467" s="0" t="n">
        <v>0</v>
      </c>
      <c r="G467" s="0" t="n">
        <v>0</v>
      </c>
      <c r="H467" s="0" t="n">
        <v>0</v>
      </c>
      <c r="I467" s="0" t="n">
        <v>0</v>
      </c>
      <c r="J467" s="0" t="n">
        <v>0</v>
      </c>
      <c r="K467" s="0" t="n">
        <v>0</v>
      </c>
      <c r="L467" s="0" t="n">
        <v>0</v>
      </c>
      <c r="M467" s="0" t="n">
        <v>0</v>
      </c>
      <c r="N467" s="0" t="n">
        <v>0</v>
      </c>
      <c r="O467" s="0" t="n">
        <v>0</v>
      </c>
      <c r="P467" s="0" t="n">
        <v>0</v>
      </c>
      <c r="Q467" s="0" t="n">
        <v>0</v>
      </c>
      <c r="R467" s="0" t="s">
        <v>848</v>
      </c>
    </row>
    <row r="468" customFormat="false" ht="12.75" hidden="false" customHeight="false" outlineLevel="0" collapsed="false">
      <c r="A468" s="0" t="s">
        <v>261</v>
      </c>
      <c r="B468" s="412" t="n">
        <v>36861</v>
      </c>
      <c r="C468" s="0" t="n">
        <v>0</v>
      </c>
      <c r="D468" s="0" t="n">
        <v>0</v>
      </c>
      <c r="E468" s="0" t="n">
        <v>0</v>
      </c>
      <c r="F468" s="0" t="n">
        <v>0</v>
      </c>
      <c r="G468" s="0" t="n">
        <v>0</v>
      </c>
      <c r="H468" s="0" t="n">
        <v>0</v>
      </c>
      <c r="I468" s="0" t="n">
        <v>0</v>
      </c>
      <c r="J468" s="0" t="n">
        <v>0</v>
      </c>
      <c r="K468" s="0" t="n">
        <v>0</v>
      </c>
      <c r="L468" s="0" t="n">
        <v>0</v>
      </c>
      <c r="M468" s="0" t="n">
        <v>0</v>
      </c>
      <c r="N468" s="0" t="n">
        <v>0</v>
      </c>
      <c r="O468" s="0" t="n">
        <v>0</v>
      </c>
      <c r="P468" s="0" t="n">
        <v>0</v>
      </c>
      <c r="Q468" s="0" t="n">
        <v>0</v>
      </c>
      <c r="R468" s="0" t="s">
        <v>848</v>
      </c>
    </row>
    <row r="469" customFormat="false" ht="12.75" hidden="false" customHeight="false" outlineLevel="0" collapsed="false">
      <c r="A469" s="0" t="s">
        <v>261</v>
      </c>
      <c r="B469" s="412" t="n">
        <v>36892</v>
      </c>
      <c r="C469" s="0" t="n">
        <v>0</v>
      </c>
      <c r="D469" s="0" t="n">
        <v>0</v>
      </c>
      <c r="E469" s="0" t="n">
        <v>0</v>
      </c>
      <c r="F469" s="0" t="n">
        <v>0</v>
      </c>
      <c r="G469" s="0" t="n">
        <v>0</v>
      </c>
      <c r="H469" s="0" t="n">
        <v>0</v>
      </c>
      <c r="I469" s="0" t="n">
        <v>0</v>
      </c>
      <c r="J469" s="0" t="n">
        <v>0</v>
      </c>
      <c r="K469" s="0" t="n">
        <v>0</v>
      </c>
      <c r="L469" s="0" t="n">
        <v>0</v>
      </c>
      <c r="M469" s="0" t="n">
        <v>0</v>
      </c>
      <c r="N469" s="0" t="n">
        <v>0</v>
      </c>
      <c r="O469" s="0" t="n">
        <v>0</v>
      </c>
      <c r="P469" s="0" t="n">
        <v>0</v>
      </c>
      <c r="Q469" s="0" t="n">
        <v>0</v>
      </c>
      <c r="R469" s="0" t="s">
        <v>848</v>
      </c>
    </row>
    <row r="470" customFormat="false" ht="12.75" hidden="false" customHeight="false" outlineLevel="0" collapsed="false">
      <c r="A470" s="0" t="s">
        <v>261</v>
      </c>
      <c r="B470" s="412" t="n">
        <v>36923</v>
      </c>
      <c r="C470" s="0" t="n">
        <v>0</v>
      </c>
      <c r="D470" s="0" t="n">
        <v>0</v>
      </c>
      <c r="E470" s="0" t="n">
        <v>0</v>
      </c>
      <c r="F470" s="0" t="n">
        <v>0</v>
      </c>
      <c r="G470" s="0" t="n">
        <v>0</v>
      </c>
      <c r="H470" s="0" t="n">
        <v>0</v>
      </c>
      <c r="I470" s="0" t="n">
        <v>0</v>
      </c>
      <c r="J470" s="0" t="n">
        <v>0</v>
      </c>
      <c r="K470" s="0" t="n">
        <v>0</v>
      </c>
      <c r="L470" s="0" t="n">
        <v>0</v>
      </c>
      <c r="M470" s="0" t="n">
        <v>0</v>
      </c>
      <c r="N470" s="0" t="n">
        <v>0</v>
      </c>
      <c r="O470" s="0" t="n">
        <v>0</v>
      </c>
      <c r="P470" s="0" t="n">
        <v>0</v>
      </c>
      <c r="Q470" s="0" t="n">
        <v>0</v>
      </c>
      <c r="R470" s="0" t="s">
        <v>848</v>
      </c>
    </row>
    <row r="471" customFormat="false" ht="12.75" hidden="false" customHeight="false" outlineLevel="0" collapsed="false">
      <c r="A471" s="0" t="s">
        <v>261</v>
      </c>
      <c r="B471" s="412" t="n">
        <v>36951</v>
      </c>
      <c r="C471" s="0" t="n">
        <v>0</v>
      </c>
      <c r="D471" s="0" t="n">
        <v>0</v>
      </c>
      <c r="E471" s="0" t="n">
        <v>0</v>
      </c>
      <c r="F471" s="0" t="n">
        <v>0</v>
      </c>
      <c r="G471" s="0" t="n">
        <v>0</v>
      </c>
      <c r="H471" s="0" t="n">
        <v>0</v>
      </c>
      <c r="I471" s="0" t="n">
        <v>0</v>
      </c>
      <c r="J471" s="0" t="n">
        <v>0</v>
      </c>
      <c r="K471" s="0" t="n">
        <v>0</v>
      </c>
      <c r="L471" s="0" t="n">
        <v>0</v>
      </c>
      <c r="M471" s="0" t="n">
        <v>0</v>
      </c>
      <c r="N471" s="0" t="n">
        <v>0</v>
      </c>
      <c r="O471" s="0" t="n">
        <v>0</v>
      </c>
      <c r="P471" s="0" t="n">
        <v>0</v>
      </c>
      <c r="Q471" s="0" t="n">
        <v>0</v>
      </c>
      <c r="R471" s="0" t="s">
        <v>848</v>
      </c>
    </row>
    <row r="472" customFormat="false" ht="12.75" hidden="false" customHeight="false" outlineLevel="0" collapsed="false">
      <c r="A472" s="0" t="s">
        <v>261</v>
      </c>
      <c r="B472" s="412" t="n">
        <v>36982</v>
      </c>
      <c r="C472" s="0" t="n">
        <v>26.06357211</v>
      </c>
      <c r="D472" s="0" t="n">
        <v>0</v>
      </c>
      <c r="E472" s="0" t="n">
        <v>26.06357211</v>
      </c>
      <c r="F472" s="0" t="n">
        <v>0</v>
      </c>
      <c r="G472" s="0" t="n">
        <v>0</v>
      </c>
      <c r="H472" s="0" t="n">
        <v>0</v>
      </c>
      <c r="I472" s="0" t="n">
        <v>0</v>
      </c>
      <c r="J472" s="0" t="n">
        <v>0</v>
      </c>
      <c r="K472" s="0" t="n">
        <v>0</v>
      </c>
      <c r="L472" s="0" t="n">
        <v>0</v>
      </c>
      <c r="M472" s="0" t="n">
        <v>0</v>
      </c>
      <c r="N472" s="0" t="n">
        <v>0</v>
      </c>
      <c r="O472" s="0" t="n">
        <v>0</v>
      </c>
      <c r="P472" s="0" t="n">
        <v>0</v>
      </c>
      <c r="Q472" s="0" t="n">
        <v>0</v>
      </c>
      <c r="R472" s="0" t="s">
        <v>848</v>
      </c>
    </row>
    <row r="473" customFormat="false" ht="12.75" hidden="false" customHeight="false" outlineLevel="0" collapsed="false">
      <c r="A473" s="0" t="s">
        <v>261</v>
      </c>
      <c r="B473" s="412" t="n">
        <v>37012</v>
      </c>
      <c r="C473" s="0" t="n">
        <v>26.77429717</v>
      </c>
      <c r="D473" s="0" t="n">
        <v>0</v>
      </c>
      <c r="E473" s="0" t="n">
        <v>26.77429717</v>
      </c>
      <c r="F473" s="0" t="n">
        <v>0</v>
      </c>
      <c r="G473" s="0" t="n">
        <v>0</v>
      </c>
      <c r="H473" s="0" t="n">
        <v>0</v>
      </c>
      <c r="I473" s="0" t="n">
        <v>0</v>
      </c>
      <c r="J473" s="0" t="n">
        <v>0</v>
      </c>
      <c r="K473" s="0" t="n">
        <v>0</v>
      </c>
      <c r="L473" s="0" t="n">
        <v>0</v>
      </c>
      <c r="M473" s="0" t="n">
        <v>0</v>
      </c>
      <c r="N473" s="0" t="n">
        <v>0</v>
      </c>
      <c r="O473" s="0" t="n">
        <v>0</v>
      </c>
      <c r="P473" s="0" t="n">
        <v>0</v>
      </c>
      <c r="Q473" s="0" t="n">
        <v>0</v>
      </c>
      <c r="R473" s="0" t="s">
        <v>848</v>
      </c>
    </row>
    <row r="474" customFormat="false" ht="12.75" hidden="false" customHeight="false" outlineLevel="0" collapsed="false">
      <c r="A474" s="0" t="s">
        <v>261</v>
      </c>
      <c r="B474" s="412" t="n">
        <v>37043</v>
      </c>
      <c r="C474" s="0" t="n">
        <v>25.75286579</v>
      </c>
      <c r="D474" s="0" t="n">
        <v>0</v>
      </c>
      <c r="E474" s="0" t="n">
        <v>25.75286579</v>
      </c>
      <c r="F474" s="0" t="n">
        <v>0</v>
      </c>
      <c r="G474" s="0" t="n">
        <v>0</v>
      </c>
      <c r="H474" s="0" t="n">
        <v>0</v>
      </c>
      <c r="I474" s="0" t="n">
        <v>0</v>
      </c>
      <c r="J474" s="0" t="n">
        <v>0</v>
      </c>
      <c r="K474" s="0" t="n">
        <v>0</v>
      </c>
      <c r="L474" s="0" t="n">
        <v>0</v>
      </c>
      <c r="M474" s="0" t="n">
        <v>0</v>
      </c>
      <c r="N474" s="0" t="n">
        <v>0</v>
      </c>
      <c r="O474" s="0" t="n">
        <v>0</v>
      </c>
      <c r="P474" s="0" t="n">
        <v>0</v>
      </c>
      <c r="Q474" s="0" t="n">
        <v>0</v>
      </c>
      <c r="R474" s="0" t="s">
        <v>848</v>
      </c>
    </row>
    <row r="475" customFormat="false" ht="12.75" hidden="false" customHeight="false" outlineLevel="0" collapsed="false">
      <c r="A475" s="0" t="s">
        <v>261</v>
      </c>
      <c r="B475" s="412" t="n">
        <v>37073</v>
      </c>
      <c r="C475" s="0" t="n">
        <v>26.45423319</v>
      </c>
      <c r="D475" s="0" t="n">
        <v>0</v>
      </c>
      <c r="E475" s="0" t="n">
        <v>26.45423319</v>
      </c>
      <c r="F475" s="0" t="n">
        <v>0</v>
      </c>
      <c r="G475" s="0" t="n">
        <v>0</v>
      </c>
      <c r="H475" s="0" t="n">
        <v>0</v>
      </c>
      <c r="I475" s="0" t="n">
        <v>0</v>
      </c>
      <c r="J475" s="0" t="n">
        <v>0</v>
      </c>
      <c r="K475" s="0" t="n">
        <v>0</v>
      </c>
      <c r="L475" s="0" t="n">
        <v>0</v>
      </c>
      <c r="M475" s="0" t="n">
        <v>0</v>
      </c>
      <c r="N475" s="0" t="n">
        <v>0</v>
      </c>
      <c r="O475" s="0" t="n">
        <v>0</v>
      </c>
      <c r="P475" s="0" t="n">
        <v>0</v>
      </c>
      <c r="Q475" s="0" t="n">
        <v>0</v>
      </c>
      <c r="R475" s="0" t="s">
        <v>848</v>
      </c>
    </row>
    <row r="476" customFormat="false" ht="12.75" hidden="false" customHeight="false" outlineLevel="0" collapsed="false">
      <c r="A476" s="0" t="s">
        <v>261</v>
      </c>
      <c r="B476" s="412" t="n">
        <v>37104</v>
      </c>
      <c r="C476" s="0" t="n">
        <v>26.29305983</v>
      </c>
      <c r="D476" s="0" t="n">
        <v>0</v>
      </c>
      <c r="E476" s="0" t="n">
        <v>26.29305983</v>
      </c>
      <c r="F476" s="0" t="n">
        <v>0</v>
      </c>
      <c r="G476" s="0" t="n">
        <v>0</v>
      </c>
      <c r="H476" s="0" t="n">
        <v>0</v>
      </c>
      <c r="I476" s="0" t="n">
        <v>0</v>
      </c>
      <c r="J476" s="0" t="n">
        <v>0</v>
      </c>
      <c r="K476" s="0" t="n">
        <v>0</v>
      </c>
      <c r="L476" s="0" t="n">
        <v>0</v>
      </c>
      <c r="M476" s="0" t="n">
        <v>0</v>
      </c>
      <c r="N476" s="0" t="n">
        <v>0</v>
      </c>
      <c r="O476" s="0" t="n">
        <v>0</v>
      </c>
      <c r="P476" s="0" t="n">
        <v>0</v>
      </c>
      <c r="Q476" s="0" t="n">
        <v>0</v>
      </c>
      <c r="R476" s="0" t="s">
        <v>848</v>
      </c>
    </row>
    <row r="477" customFormat="false" ht="12.75" hidden="false" customHeight="false" outlineLevel="0" collapsed="false">
      <c r="A477" s="0" t="s">
        <v>261</v>
      </c>
      <c r="B477" s="412" t="n">
        <v>37135</v>
      </c>
      <c r="C477" s="0" t="n">
        <v>25.28941012</v>
      </c>
      <c r="D477" s="0" t="n">
        <v>0</v>
      </c>
      <c r="E477" s="0" t="n">
        <v>25.28941012</v>
      </c>
      <c r="F477" s="0" t="n">
        <v>0</v>
      </c>
      <c r="G477" s="0" t="n">
        <v>0</v>
      </c>
      <c r="H477" s="0" t="n">
        <v>0</v>
      </c>
      <c r="I477" s="0" t="n">
        <v>0</v>
      </c>
      <c r="J477" s="0" t="n">
        <v>0</v>
      </c>
      <c r="K477" s="0" t="n">
        <v>0</v>
      </c>
      <c r="L477" s="0" t="n">
        <v>0</v>
      </c>
      <c r="M477" s="0" t="n">
        <v>0</v>
      </c>
      <c r="N477" s="0" t="n">
        <v>0</v>
      </c>
      <c r="O477" s="0" t="n">
        <v>0</v>
      </c>
      <c r="P477" s="0" t="n">
        <v>0</v>
      </c>
      <c r="Q477" s="0" t="n">
        <v>0</v>
      </c>
      <c r="R477" s="0" t="s">
        <v>848</v>
      </c>
    </row>
    <row r="478" customFormat="false" ht="12.75" hidden="false" customHeight="false" outlineLevel="0" collapsed="false">
      <c r="A478" s="0" t="s">
        <v>261</v>
      </c>
      <c r="B478" s="412" t="n">
        <v>37165</v>
      </c>
      <c r="C478" s="0" t="n">
        <v>25.97787929</v>
      </c>
      <c r="D478" s="0" t="n">
        <v>0</v>
      </c>
      <c r="E478" s="0" t="n">
        <v>25.97787929</v>
      </c>
      <c r="F478" s="0" t="n">
        <v>0</v>
      </c>
      <c r="G478" s="0" t="n">
        <v>0</v>
      </c>
      <c r="H478" s="0" t="n">
        <v>0</v>
      </c>
      <c r="I478" s="0" t="n">
        <v>0</v>
      </c>
      <c r="J478" s="0" t="n">
        <v>0</v>
      </c>
      <c r="K478" s="0" t="n">
        <v>0</v>
      </c>
      <c r="L478" s="0" t="n">
        <v>0</v>
      </c>
      <c r="M478" s="0" t="n">
        <v>0</v>
      </c>
      <c r="N478" s="0" t="n">
        <v>0</v>
      </c>
      <c r="O478" s="0" t="n">
        <v>0</v>
      </c>
      <c r="P478" s="0" t="n">
        <v>0</v>
      </c>
      <c r="Q478" s="0" t="n">
        <v>0</v>
      </c>
      <c r="R478" s="0" t="s">
        <v>848</v>
      </c>
    </row>
    <row r="479" customFormat="false" ht="12.75" hidden="false" customHeight="false" outlineLevel="0" collapsed="false">
      <c r="A479" s="0" t="s">
        <v>261</v>
      </c>
      <c r="B479" s="412" t="n">
        <v>37196</v>
      </c>
      <c r="C479" s="0" t="n">
        <v>0</v>
      </c>
      <c r="D479" s="0" t="n">
        <v>0</v>
      </c>
      <c r="E479" s="0" t="n">
        <v>0</v>
      </c>
      <c r="F479" s="0" t="n">
        <v>0</v>
      </c>
      <c r="G479" s="0" t="n">
        <v>0</v>
      </c>
      <c r="H479" s="0" t="n">
        <v>0</v>
      </c>
      <c r="I479" s="0" t="n">
        <v>0</v>
      </c>
      <c r="J479" s="0" t="n">
        <v>0</v>
      </c>
      <c r="K479" s="0" t="n">
        <v>0</v>
      </c>
      <c r="L479" s="0" t="n">
        <v>0</v>
      </c>
      <c r="M479" s="0" t="n">
        <v>0</v>
      </c>
      <c r="N479" s="0" t="n">
        <v>0</v>
      </c>
      <c r="O479" s="0" t="n">
        <v>0</v>
      </c>
      <c r="P479" s="0" t="n">
        <v>0</v>
      </c>
      <c r="Q479" s="0" t="n">
        <v>0</v>
      </c>
      <c r="R479" s="0" t="s">
        <v>848</v>
      </c>
    </row>
    <row r="480" customFormat="false" ht="12.75" hidden="false" customHeight="false" outlineLevel="0" collapsed="false">
      <c r="A480" s="0" t="s">
        <v>261</v>
      </c>
      <c r="B480" s="412" t="n">
        <v>37226</v>
      </c>
      <c r="C480" s="0" t="n">
        <v>0</v>
      </c>
      <c r="D480" s="0" t="n">
        <v>0</v>
      </c>
      <c r="E480" s="0" t="n">
        <v>0</v>
      </c>
      <c r="F480" s="0" t="n">
        <v>0</v>
      </c>
      <c r="G480" s="0" t="n">
        <v>0</v>
      </c>
      <c r="H480" s="0" t="n">
        <v>0</v>
      </c>
      <c r="I480" s="0" t="n">
        <v>0</v>
      </c>
      <c r="J480" s="0" t="n">
        <v>0</v>
      </c>
      <c r="K480" s="0" t="n">
        <v>0</v>
      </c>
      <c r="L480" s="0" t="n">
        <v>0</v>
      </c>
      <c r="M480" s="0" t="n">
        <v>0</v>
      </c>
      <c r="N480" s="0" t="n">
        <v>0</v>
      </c>
      <c r="O480" s="0" t="n">
        <v>0</v>
      </c>
      <c r="P480" s="0" t="n">
        <v>0</v>
      </c>
      <c r="Q480" s="0" t="n">
        <v>0</v>
      </c>
      <c r="R480" s="0" t="s">
        <v>848</v>
      </c>
    </row>
    <row r="481" customFormat="false" ht="12.75" hidden="false" customHeight="false" outlineLevel="0" collapsed="false">
      <c r="A481" s="0" t="s">
        <v>261</v>
      </c>
      <c r="B481" s="412" t="n">
        <v>37257</v>
      </c>
      <c r="C481" s="0" t="n">
        <v>0</v>
      </c>
      <c r="D481" s="0" t="n">
        <v>0</v>
      </c>
      <c r="E481" s="0" t="n">
        <v>0</v>
      </c>
      <c r="F481" s="0" t="n">
        <v>0</v>
      </c>
      <c r="G481" s="0" t="n">
        <v>0</v>
      </c>
      <c r="H481" s="0" t="n">
        <v>0</v>
      </c>
      <c r="I481" s="0" t="n">
        <v>0</v>
      </c>
      <c r="J481" s="0" t="n">
        <v>0</v>
      </c>
      <c r="K481" s="0" t="n">
        <v>0</v>
      </c>
      <c r="L481" s="0" t="n">
        <v>0</v>
      </c>
      <c r="M481" s="0" t="n">
        <v>0</v>
      </c>
      <c r="N481" s="0" t="n">
        <v>0</v>
      </c>
      <c r="O481" s="0" t="n">
        <v>0</v>
      </c>
      <c r="P481" s="0" t="n">
        <v>0</v>
      </c>
      <c r="Q481" s="0" t="n">
        <v>0</v>
      </c>
      <c r="R481" s="0" t="s">
        <v>848</v>
      </c>
    </row>
    <row r="482" customFormat="false" ht="12.75" hidden="false" customHeight="false" outlineLevel="0" collapsed="false">
      <c r="A482" s="0" t="s">
        <v>261</v>
      </c>
      <c r="B482" s="412" t="n">
        <v>37288</v>
      </c>
      <c r="C482" s="0" t="n">
        <v>0</v>
      </c>
      <c r="D482" s="0" t="n">
        <v>0</v>
      </c>
      <c r="E482" s="0" t="n">
        <v>0</v>
      </c>
      <c r="F482" s="0" t="n">
        <v>0</v>
      </c>
      <c r="G482" s="0" t="n">
        <v>0</v>
      </c>
      <c r="H482" s="0" t="n">
        <v>0</v>
      </c>
      <c r="I482" s="0" t="n">
        <v>0</v>
      </c>
      <c r="J482" s="0" t="n">
        <v>0</v>
      </c>
      <c r="K482" s="0" t="n">
        <v>0</v>
      </c>
      <c r="L482" s="0" t="n">
        <v>0</v>
      </c>
      <c r="M482" s="0" t="n">
        <v>0</v>
      </c>
      <c r="N482" s="0" t="n">
        <v>0</v>
      </c>
      <c r="O482" s="0" t="n">
        <v>0</v>
      </c>
      <c r="P482" s="0" t="n">
        <v>0</v>
      </c>
      <c r="Q482" s="0" t="n">
        <v>0</v>
      </c>
      <c r="R482" s="0" t="s">
        <v>848</v>
      </c>
    </row>
    <row r="483" customFormat="false" ht="12.75" hidden="false" customHeight="false" outlineLevel="0" collapsed="false">
      <c r="A483" s="0" t="s">
        <v>261</v>
      </c>
      <c r="B483" s="412" t="n">
        <v>37316</v>
      </c>
      <c r="C483" s="0" t="n">
        <v>0</v>
      </c>
      <c r="D483" s="0" t="n">
        <v>0</v>
      </c>
      <c r="E483" s="0" t="n">
        <v>0</v>
      </c>
      <c r="F483" s="0" t="n">
        <v>0</v>
      </c>
      <c r="G483" s="0" t="n">
        <v>0</v>
      </c>
      <c r="H483" s="0" t="n">
        <v>0</v>
      </c>
      <c r="I483" s="0" t="n">
        <v>0</v>
      </c>
      <c r="J483" s="0" t="n">
        <v>0</v>
      </c>
      <c r="K483" s="0" t="n">
        <v>0</v>
      </c>
      <c r="L483" s="0" t="n">
        <v>0</v>
      </c>
      <c r="M483" s="0" t="n">
        <v>0</v>
      </c>
      <c r="N483" s="0" t="n">
        <v>0</v>
      </c>
      <c r="O483" s="0" t="n">
        <v>0</v>
      </c>
      <c r="P483" s="0" t="n">
        <v>0</v>
      </c>
      <c r="Q483" s="0" t="n">
        <v>0</v>
      </c>
      <c r="R483" s="0" t="s">
        <v>848</v>
      </c>
    </row>
    <row r="484" customFormat="false" ht="12.75" hidden="false" customHeight="false" outlineLevel="0" collapsed="false">
      <c r="A484" s="0" t="s">
        <v>261</v>
      </c>
      <c r="B484" s="412" t="n">
        <v>37347</v>
      </c>
      <c r="C484" s="0" t="n">
        <v>24.25128094</v>
      </c>
      <c r="D484" s="0" t="n">
        <v>0</v>
      </c>
      <c r="E484" s="0" t="n">
        <v>24.25128094</v>
      </c>
      <c r="F484" s="0" t="n">
        <v>0</v>
      </c>
      <c r="G484" s="0" t="n">
        <v>0</v>
      </c>
      <c r="H484" s="0" t="n">
        <v>0</v>
      </c>
      <c r="I484" s="0" t="n">
        <v>0</v>
      </c>
      <c r="J484" s="0" t="n">
        <v>0</v>
      </c>
      <c r="K484" s="0" t="n">
        <v>0</v>
      </c>
      <c r="L484" s="0" t="n">
        <v>0</v>
      </c>
      <c r="M484" s="0" t="n">
        <v>0</v>
      </c>
      <c r="N484" s="0" t="n">
        <v>0</v>
      </c>
      <c r="O484" s="0" t="n">
        <v>0</v>
      </c>
      <c r="P484" s="0" t="n">
        <v>0</v>
      </c>
      <c r="Q484" s="0" t="n">
        <v>0</v>
      </c>
      <c r="R484" s="0" t="s">
        <v>848</v>
      </c>
    </row>
    <row r="485" customFormat="false" ht="12.75" hidden="false" customHeight="false" outlineLevel="0" collapsed="false">
      <c r="A485" s="0" t="s">
        <v>261</v>
      </c>
      <c r="B485" s="412" t="n">
        <v>37377</v>
      </c>
      <c r="C485" s="0" t="n">
        <v>24.91256096</v>
      </c>
      <c r="D485" s="0" t="n">
        <v>0</v>
      </c>
      <c r="E485" s="0" t="n">
        <v>24.91256096</v>
      </c>
      <c r="F485" s="0" t="n">
        <v>0</v>
      </c>
      <c r="G485" s="0" t="n">
        <v>0</v>
      </c>
      <c r="H485" s="0" t="n">
        <v>0</v>
      </c>
      <c r="I485" s="0" t="n">
        <v>0</v>
      </c>
      <c r="J485" s="0" t="n">
        <v>0</v>
      </c>
      <c r="K485" s="0" t="n">
        <v>0</v>
      </c>
      <c r="L485" s="0" t="n">
        <v>0</v>
      </c>
      <c r="M485" s="0" t="n">
        <v>0</v>
      </c>
      <c r="N485" s="0" t="n">
        <v>0</v>
      </c>
      <c r="O485" s="0" t="n">
        <v>0</v>
      </c>
      <c r="P485" s="0" t="n">
        <v>0</v>
      </c>
      <c r="Q485" s="0" t="n">
        <v>0</v>
      </c>
      <c r="R485" s="0" t="s">
        <v>848</v>
      </c>
    </row>
    <row r="486" customFormat="false" ht="12.75" hidden="false" customHeight="false" outlineLevel="0" collapsed="false">
      <c r="A486" s="0" t="s">
        <v>261</v>
      </c>
      <c r="B486" s="412" t="n">
        <v>37408</v>
      </c>
      <c r="C486" s="0" t="n">
        <v>23.96263359</v>
      </c>
      <c r="D486" s="0" t="n">
        <v>0</v>
      </c>
      <c r="E486" s="0" t="n">
        <v>23.96263359</v>
      </c>
      <c r="F486" s="0" t="n">
        <v>0</v>
      </c>
      <c r="G486" s="0" t="n">
        <v>0</v>
      </c>
      <c r="H486" s="0" t="n">
        <v>0</v>
      </c>
      <c r="I486" s="0" t="n">
        <v>0</v>
      </c>
      <c r="J486" s="0" t="n">
        <v>0</v>
      </c>
      <c r="K486" s="0" t="n">
        <v>0</v>
      </c>
      <c r="L486" s="0" t="n">
        <v>0</v>
      </c>
      <c r="M486" s="0" t="n">
        <v>0</v>
      </c>
      <c r="N486" s="0" t="n">
        <v>0</v>
      </c>
      <c r="O486" s="0" t="n">
        <v>0</v>
      </c>
      <c r="P486" s="0" t="n">
        <v>0</v>
      </c>
      <c r="Q486" s="0" t="n">
        <v>0</v>
      </c>
      <c r="R486" s="0" t="s">
        <v>848</v>
      </c>
    </row>
    <row r="487" customFormat="false" ht="12.75" hidden="false" customHeight="false" outlineLevel="0" collapsed="false">
      <c r="A487" s="0" t="s">
        <v>261</v>
      </c>
      <c r="B487" s="412" t="n">
        <v>37438</v>
      </c>
      <c r="C487" s="0" t="n">
        <v>24.61603199</v>
      </c>
      <c r="D487" s="0" t="n">
        <v>0</v>
      </c>
      <c r="E487" s="0" t="n">
        <v>24.61603199</v>
      </c>
      <c r="F487" s="0" t="n">
        <v>0</v>
      </c>
      <c r="G487" s="0" t="n">
        <v>0</v>
      </c>
      <c r="H487" s="0" t="n">
        <v>0</v>
      </c>
      <c r="I487" s="0" t="n">
        <v>0</v>
      </c>
      <c r="J487" s="0" t="n">
        <v>0</v>
      </c>
      <c r="K487" s="0" t="n">
        <v>0</v>
      </c>
      <c r="L487" s="0" t="n">
        <v>0</v>
      </c>
      <c r="M487" s="0" t="n">
        <v>0</v>
      </c>
      <c r="N487" s="0" t="n">
        <v>0</v>
      </c>
      <c r="O487" s="0" t="n">
        <v>0</v>
      </c>
      <c r="P487" s="0" t="n">
        <v>0</v>
      </c>
      <c r="Q487" s="0" t="n">
        <v>0</v>
      </c>
      <c r="R487" s="0" t="s">
        <v>848</v>
      </c>
    </row>
    <row r="488" customFormat="false" ht="12.75" hidden="false" customHeight="false" outlineLevel="0" collapsed="false">
      <c r="A488" s="0" t="s">
        <v>261</v>
      </c>
      <c r="B488" s="412" t="n">
        <v>37469</v>
      </c>
      <c r="C488" s="0" t="n">
        <v>24.46690581</v>
      </c>
      <c r="D488" s="0" t="n">
        <v>0</v>
      </c>
      <c r="E488" s="0" t="n">
        <v>24.46690581</v>
      </c>
      <c r="F488" s="0" t="n">
        <v>0</v>
      </c>
      <c r="G488" s="0" t="n">
        <v>0</v>
      </c>
      <c r="H488" s="0" t="n">
        <v>0</v>
      </c>
      <c r="I488" s="0" t="n">
        <v>0</v>
      </c>
      <c r="J488" s="0" t="n">
        <v>0</v>
      </c>
      <c r="K488" s="0" t="n">
        <v>0</v>
      </c>
      <c r="L488" s="0" t="n">
        <v>0</v>
      </c>
      <c r="M488" s="0" t="n">
        <v>0</v>
      </c>
      <c r="N488" s="0" t="n">
        <v>0</v>
      </c>
      <c r="O488" s="0" t="n">
        <v>0</v>
      </c>
      <c r="P488" s="0" t="n">
        <v>0</v>
      </c>
      <c r="Q488" s="0" t="n">
        <v>0</v>
      </c>
      <c r="R488" s="0" t="s">
        <v>848</v>
      </c>
    </row>
    <row r="489" customFormat="false" ht="12.75" hidden="false" customHeight="false" outlineLevel="0" collapsed="false">
      <c r="A489" s="0" t="s">
        <v>261</v>
      </c>
      <c r="B489" s="412" t="n">
        <v>37500</v>
      </c>
      <c r="C489" s="0" t="n">
        <v>23.53416211</v>
      </c>
      <c r="D489" s="0" t="n">
        <v>0</v>
      </c>
      <c r="E489" s="0" t="n">
        <v>23.53416211</v>
      </c>
      <c r="F489" s="0" t="n">
        <v>0</v>
      </c>
      <c r="G489" s="0" t="n">
        <v>0</v>
      </c>
      <c r="H489" s="0" t="n">
        <v>0</v>
      </c>
      <c r="I489" s="0" t="n">
        <v>0</v>
      </c>
      <c r="J489" s="0" t="n">
        <v>0</v>
      </c>
      <c r="K489" s="0" t="n">
        <v>0</v>
      </c>
      <c r="L489" s="0" t="n">
        <v>0</v>
      </c>
      <c r="M489" s="0" t="n">
        <v>0</v>
      </c>
      <c r="N489" s="0" t="n">
        <v>0</v>
      </c>
      <c r="O489" s="0" t="n">
        <v>0</v>
      </c>
      <c r="P489" s="0" t="n">
        <v>0</v>
      </c>
      <c r="Q489" s="0" t="n">
        <v>0</v>
      </c>
      <c r="R489" s="0" t="s">
        <v>848</v>
      </c>
    </row>
    <row r="490" customFormat="false" ht="12.75" hidden="false" customHeight="false" outlineLevel="0" collapsed="false">
      <c r="A490" s="0" t="s">
        <v>261</v>
      </c>
      <c r="B490" s="412" t="n">
        <v>37530</v>
      </c>
      <c r="C490" s="0" t="n">
        <v>24.17611678</v>
      </c>
      <c r="D490" s="0" t="n">
        <v>0</v>
      </c>
      <c r="E490" s="0" t="n">
        <v>24.17611678</v>
      </c>
      <c r="F490" s="0" t="n">
        <v>0</v>
      </c>
      <c r="G490" s="0" t="n">
        <v>0</v>
      </c>
      <c r="H490" s="0" t="n">
        <v>0</v>
      </c>
      <c r="I490" s="0" t="n">
        <v>0</v>
      </c>
      <c r="J490" s="0" t="n">
        <v>0</v>
      </c>
      <c r="K490" s="0" t="n">
        <v>0</v>
      </c>
      <c r="L490" s="0" t="n">
        <v>0</v>
      </c>
      <c r="M490" s="0" t="n">
        <v>0</v>
      </c>
      <c r="N490" s="0" t="n">
        <v>0</v>
      </c>
      <c r="O490" s="0" t="n">
        <v>0</v>
      </c>
      <c r="P490" s="0" t="n">
        <v>0</v>
      </c>
      <c r="Q490" s="0" t="n">
        <v>0</v>
      </c>
      <c r="R490" s="0" t="s">
        <v>848</v>
      </c>
    </row>
    <row r="491" customFormat="false" ht="12.75" hidden="false" customHeight="false" outlineLevel="0" collapsed="false">
      <c r="A491" s="0" t="s">
        <v>261</v>
      </c>
      <c r="B491" s="412" t="n">
        <v>37561</v>
      </c>
      <c r="C491" s="0" t="n">
        <v>0</v>
      </c>
      <c r="D491" s="0" t="n">
        <v>0</v>
      </c>
      <c r="E491" s="0" t="n">
        <v>0</v>
      </c>
      <c r="F491" s="0" t="n">
        <v>0</v>
      </c>
      <c r="G491" s="0" t="n">
        <v>0</v>
      </c>
      <c r="H491" s="0" t="n">
        <v>0</v>
      </c>
      <c r="I491" s="0" t="n">
        <v>0</v>
      </c>
      <c r="J491" s="0" t="n">
        <v>0</v>
      </c>
      <c r="K491" s="0" t="n">
        <v>0</v>
      </c>
      <c r="L491" s="0" t="n">
        <v>0</v>
      </c>
      <c r="M491" s="0" t="n">
        <v>0</v>
      </c>
      <c r="N491" s="0" t="n">
        <v>0</v>
      </c>
      <c r="O491" s="0" t="n">
        <v>0</v>
      </c>
      <c r="P491" s="0" t="n">
        <v>0</v>
      </c>
      <c r="Q491" s="0" t="n">
        <v>0</v>
      </c>
      <c r="R491" s="0" t="s">
        <v>848</v>
      </c>
    </row>
    <row r="492" customFormat="false" ht="12.75" hidden="false" customHeight="false" outlineLevel="0" collapsed="false">
      <c r="A492" s="0" t="s">
        <v>261</v>
      </c>
      <c r="B492" s="412" t="n">
        <v>37591</v>
      </c>
      <c r="C492" s="0" t="n">
        <v>0</v>
      </c>
      <c r="D492" s="0" t="n">
        <v>0</v>
      </c>
      <c r="E492" s="0" t="n">
        <v>0</v>
      </c>
      <c r="F492" s="0" t="n">
        <v>0</v>
      </c>
      <c r="G492" s="0" t="n">
        <v>0</v>
      </c>
      <c r="H492" s="0" t="n">
        <v>0</v>
      </c>
      <c r="I492" s="0" t="n">
        <v>0</v>
      </c>
      <c r="J492" s="0" t="n">
        <v>0</v>
      </c>
      <c r="K492" s="0" t="n">
        <v>0</v>
      </c>
      <c r="L492" s="0" t="n">
        <v>0</v>
      </c>
      <c r="M492" s="0" t="n">
        <v>0</v>
      </c>
      <c r="N492" s="0" t="n">
        <v>0</v>
      </c>
      <c r="O492" s="0" t="n">
        <v>0</v>
      </c>
      <c r="P492" s="0" t="n">
        <v>0</v>
      </c>
      <c r="Q492" s="0" t="n">
        <v>0</v>
      </c>
      <c r="R492" s="0" t="s">
        <v>848</v>
      </c>
    </row>
    <row r="493" customFormat="false" ht="12.75" hidden="false" customHeight="false" outlineLevel="0" collapsed="false">
      <c r="A493" s="0" t="s">
        <v>261</v>
      </c>
      <c r="B493" s="412" t="n">
        <v>37622</v>
      </c>
      <c r="C493" s="0" t="n">
        <v>0</v>
      </c>
      <c r="D493" s="0" t="n">
        <v>0</v>
      </c>
      <c r="E493" s="0" t="n">
        <v>0</v>
      </c>
      <c r="F493" s="0" t="n">
        <v>0</v>
      </c>
      <c r="G493" s="0" t="n">
        <v>0</v>
      </c>
      <c r="H493" s="0" t="n">
        <v>0</v>
      </c>
      <c r="I493" s="0" t="n">
        <v>0</v>
      </c>
      <c r="J493" s="0" t="n">
        <v>0</v>
      </c>
      <c r="K493" s="0" t="n">
        <v>0</v>
      </c>
      <c r="L493" s="0" t="n">
        <v>0</v>
      </c>
      <c r="M493" s="0" t="n">
        <v>0</v>
      </c>
      <c r="N493" s="0" t="n">
        <v>0</v>
      </c>
      <c r="O493" s="0" t="n">
        <v>0</v>
      </c>
      <c r="P493" s="0" t="n">
        <v>0</v>
      </c>
      <c r="Q493" s="0" t="n">
        <v>0</v>
      </c>
      <c r="R493" s="0" t="s">
        <v>848</v>
      </c>
    </row>
    <row r="494" customFormat="false" ht="12.75" hidden="false" customHeight="false" outlineLevel="0" collapsed="false">
      <c r="A494" s="0" t="s">
        <v>261</v>
      </c>
      <c r="B494" s="412" t="n">
        <v>37653</v>
      </c>
      <c r="C494" s="0" t="n">
        <v>0</v>
      </c>
      <c r="D494" s="0" t="n">
        <v>0</v>
      </c>
      <c r="E494" s="0" t="n">
        <v>0</v>
      </c>
      <c r="F494" s="0" t="n">
        <v>0</v>
      </c>
      <c r="G494" s="0" t="n">
        <v>0</v>
      </c>
      <c r="H494" s="0" t="n">
        <v>0</v>
      </c>
      <c r="I494" s="0" t="n">
        <v>0</v>
      </c>
      <c r="J494" s="0" t="n">
        <v>0</v>
      </c>
      <c r="K494" s="0" t="n">
        <v>0</v>
      </c>
      <c r="L494" s="0" t="n">
        <v>0</v>
      </c>
      <c r="M494" s="0" t="n">
        <v>0</v>
      </c>
      <c r="N494" s="0" t="n">
        <v>0</v>
      </c>
      <c r="O494" s="0" t="n">
        <v>0</v>
      </c>
      <c r="P494" s="0" t="n">
        <v>0</v>
      </c>
      <c r="Q494" s="0" t="n">
        <v>0</v>
      </c>
      <c r="R494" s="0" t="s">
        <v>848</v>
      </c>
    </row>
    <row r="495" customFormat="false" ht="12.75" hidden="false" customHeight="false" outlineLevel="0" collapsed="false">
      <c r="A495" s="0" t="s">
        <v>261</v>
      </c>
      <c r="B495" s="412" t="n">
        <v>37681</v>
      </c>
      <c r="C495" s="0" t="n">
        <v>0</v>
      </c>
      <c r="D495" s="0" t="n">
        <v>0</v>
      </c>
      <c r="E495" s="0" t="n">
        <v>0</v>
      </c>
      <c r="F495" s="0" t="n">
        <v>0</v>
      </c>
      <c r="G495" s="0" t="n">
        <v>0</v>
      </c>
      <c r="H495" s="0" t="n">
        <v>0</v>
      </c>
      <c r="I495" s="0" t="n">
        <v>0</v>
      </c>
      <c r="J495" s="0" t="n">
        <v>0</v>
      </c>
      <c r="K495" s="0" t="n">
        <v>0</v>
      </c>
      <c r="L495" s="0" t="n">
        <v>0</v>
      </c>
      <c r="M495" s="0" t="n">
        <v>0</v>
      </c>
      <c r="N495" s="0" t="n">
        <v>0</v>
      </c>
      <c r="O495" s="0" t="n">
        <v>0</v>
      </c>
      <c r="P495" s="0" t="n">
        <v>0</v>
      </c>
      <c r="Q495" s="0" t="n">
        <v>0</v>
      </c>
      <c r="R495" s="0" t="s">
        <v>848</v>
      </c>
    </row>
    <row r="496" customFormat="false" ht="12.75" hidden="false" customHeight="false" outlineLevel="0" collapsed="false">
      <c r="A496" s="0" t="s">
        <v>261</v>
      </c>
      <c r="B496" s="412" t="n">
        <v>37712</v>
      </c>
      <c r="C496" s="0" t="n">
        <v>22.57635109</v>
      </c>
      <c r="D496" s="0" t="n">
        <v>0</v>
      </c>
      <c r="E496" s="0" t="n">
        <v>22.57635109</v>
      </c>
      <c r="F496" s="0" t="n">
        <v>0</v>
      </c>
      <c r="G496" s="0" t="n">
        <v>0</v>
      </c>
      <c r="H496" s="0" t="n">
        <v>0</v>
      </c>
      <c r="I496" s="0" t="n">
        <v>0</v>
      </c>
      <c r="J496" s="0" t="n">
        <v>0</v>
      </c>
      <c r="K496" s="0" t="n">
        <v>0</v>
      </c>
      <c r="L496" s="0" t="n">
        <v>0</v>
      </c>
      <c r="M496" s="0" t="n">
        <v>0</v>
      </c>
      <c r="N496" s="0" t="n">
        <v>0</v>
      </c>
      <c r="O496" s="0" t="n">
        <v>0</v>
      </c>
      <c r="P496" s="0" t="n">
        <v>0</v>
      </c>
      <c r="Q496" s="0" t="n">
        <v>0</v>
      </c>
      <c r="R496" s="0" t="s">
        <v>848</v>
      </c>
    </row>
    <row r="497" customFormat="false" ht="12.75" hidden="false" customHeight="false" outlineLevel="0" collapsed="false">
      <c r="A497" s="0" t="s">
        <v>261</v>
      </c>
      <c r="B497" s="412" t="n">
        <v>37742</v>
      </c>
      <c r="C497" s="0" t="n">
        <v>23.19303821</v>
      </c>
      <c r="D497" s="0" t="n">
        <v>0</v>
      </c>
      <c r="E497" s="0" t="n">
        <v>23.19303821</v>
      </c>
      <c r="F497" s="0" t="n">
        <v>0</v>
      </c>
      <c r="G497" s="0" t="n">
        <v>0</v>
      </c>
      <c r="H497" s="0" t="n">
        <v>0</v>
      </c>
      <c r="I497" s="0" t="n">
        <v>0</v>
      </c>
      <c r="J497" s="0" t="n">
        <v>0</v>
      </c>
      <c r="K497" s="0" t="n">
        <v>0</v>
      </c>
      <c r="L497" s="0" t="n">
        <v>0</v>
      </c>
      <c r="M497" s="0" t="n">
        <v>0</v>
      </c>
      <c r="N497" s="0" t="n">
        <v>0</v>
      </c>
      <c r="O497" s="0" t="n">
        <v>0</v>
      </c>
      <c r="P497" s="0" t="n">
        <v>0</v>
      </c>
      <c r="Q497" s="0" t="n">
        <v>0</v>
      </c>
      <c r="R497" s="0" t="s">
        <v>848</v>
      </c>
    </row>
    <row r="498" customFormat="false" ht="12.75" hidden="false" customHeight="false" outlineLevel="0" collapsed="false">
      <c r="A498" s="0" t="s">
        <v>261</v>
      </c>
      <c r="B498" s="412" t="n">
        <v>37773</v>
      </c>
      <c r="C498" s="0" t="n">
        <v>22.30985137</v>
      </c>
      <c r="D498" s="0" t="n">
        <v>0</v>
      </c>
      <c r="E498" s="0" t="n">
        <v>22.30985137</v>
      </c>
      <c r="F498" s="0" t="n">
        <v>0</v>
      </c>
      <c r="G498" s="0" t="n">
        <v>0</v>
      </c>
      <c r="H498" s="0" t="n">
        <v>0</v>
      </c>
      <c r="I498" s="0" t="n">
        <v>0</v>
      </c>
      <c r="J498" s="0" t="n">
        <v>0</v>
      </c>
      <c r="K498" s="0" t="n">
        <v>0</v>
      </c>
      <c r="L498" s="0" t="n">
        <v>0</v>
      </c>
      <c r="M498" s="0" t="n">
        <v>0</v>
      </c>
      <c r="N498" s="0" t="n">
        <v>0</v>
      </c>
      <c r="O498" s="0" t="n">
        <v>0</v>
      </c>
      <c r="P498" s="0" t="n">
        <v>0</v>
      </c>
      <c r="Q498" s="0" t="n">
        <v>0</v>
      </c>
      <c r="R498" s="0" t="s">
        <v>848</v>
      </c>
    </row>
    <row r="499" customFormat="false" ht="12.75" hidden="false" customHeight="false" outlineLevel="0" collapsed="false">
      <c r="A499" s="0" t="s">
        <v>261</v>
      </c>
      <c r="B499" s="412" t="n">
        <v>37803</v>
      </c>
      <c r="C499" s="0" t="n">
        <v>22.91926813</v>
      </c>
      <c r="D499" s="0" t="n">
        <v>0</v>
      </c>
      <c r="E499" s="0" t="n">
        <v>22.91926813</v>
      </c>
      <c r="F499" s="0" t="n">
        <v>0</v>
      </c>
      <c r="G499" s="0" t="n">
        <v>0</v>
      </c>
      <c r="H499" s="0" t="n">
        <v>0</v>
      </c>
      <c r="I499" s="0" t="n">
        <v>0</v>
      </c>
      <c r="J499" s="0" t="n">
        <v>0</v>
      </c>
      <c r="K499" s="0" t="n">
        <v>0</v>
      </c>
      <c r="L499" s="0" t="n">
        <v>0</v>
      </c>
      <c r="M499" s="0" t="n">
        <v>0</v>
      </c>
      <c r="N499" s="0" t="n">
        <v>0</v>
      </c>
      <c r="O499" s="0" t="n">
        <v>0</v>
      </c>
      <c r="P499" s="0" t="n">
        <v>0</v>
      </c>
      <c r="Q499" s="0" t="n">
        <v>0</v>
      </c>
      <c r="R499" s="0" t="s">
        <v>848</v>
      </c>
    </row>
    <row r="500" customFormat="false" ht="12.75" hidden="false" customHeight="false" outlineLevel="0" collapsed="false">
      <c r="A500" s="0" t="s">
        <v>261</v>
      </c>
      <c r="B500" s="412" t="n">
        <v>37834</v>
      </c>
      <c r="C500" s="0" t="n">
        <v>22.78132473</v>
      </c>
      <c r="D500" s="0" t="n">
        <v>0</v>
      </c>
      <c r="E500" s="0" t="n">
        <v>22.78132473</v>
      </c>
      <c r="F500" s="0" t="n">
        <v>0</v>
      </c>
      <c r="G500" s="0" t="n">
        <v>0</v>
      </c>
      <c r="H500" s="0" t="n">
        <v>0</v>
      </c>
      <c r="I500" s="0" t="n">
        <v>0</v>
      </c>
      <c r="J500" s="0" t="n">
        <v>0</v>
      </c>
      <c r="K500" s="0" t="n">
        <v>0</v>
      </c>
      <c r="L500" s="0" t="n">
        <v>0</v>
      </c>
      <c r="M500" s="0" t="n">
        <v>0</v>
      </c>
      <c r="N500" s="0" t="n">
        <v>0</v>
      </c>
      <c r="O500" s="0" t="n">
        <v>0</v>
      </c>
      <c r="P500" s="0" t="n">
        <v>0</v>
      </c>
      <c r="Q500" s="0" t="n">
        <v>0</v>
      </c>
      <c r="R500" s="0" t="s">
        <v>848</v>
      </c>
    </row>
    <row r="501" customFormat="false" ht="12.75" hidden="false" customHeight="false" outlineLevel="0" collapsed="false">
      <c r="A501" s="0" t="s">
        <v>261</v>
      </c>
      <c r="B501" s="412" t="n">
        <v>37865</v>
      </c>
      <c r="C501" s="0" t="n">
        <v>21.91377591</v>
      </c>
      <c r="D501" s="0" t="n">
        <v>0</v>
      </c>
      <c r="E501" s="0" t="n">
        <v>21.91377591</v>
      </c>
      <c r="F501" s="0" t="n">
        <v>0</v>
      </c>
      <c r="G501" s="0" t="n">
        <v>0</v>
      </c>
      <c r="H501" s="0" t="n">
        <v>0</v>
      </c>
      <c r="I501" s="0" t="n">
        <v>0</v>
      </c>
      <c r="J501" s="0" t="n">
        <v>0</v>
      </c>
      <c r="K501" s="0" t="n">
        <v>0</v>
      </c>
      <c r="L501" s="0" t="n">
        <v>0</v>
      </c>
      <c r="M501" s="0" t="n">
        <v>0</v>
      </c>
      <c r="N501" s="0" t="n">
        <v>0</v>
      </c>
      <c r="O501" s="0" t="n">
        <v>0</v>
      </c>
      <c r="P501" s="0" t="n">
        <v>0</v>
      </c>
      <c r="Q501" s="0" t="n">
        <v>0</v>
      </c>
      <c r="R501" s="0" t="s">
        <v>848</v>
      </c>
    </row>
    <row r="502" customFormat="false" ht="12.75" hidden="false" customHeight="false" outlineLevel="0" collapsed="false">
      <c r="A502" s="0" t="s">
        <v>261</v>
      </c>
      <c r="B502" s="412" t="n">
        <v>37895</v>
      </c>
      <c r="C502" s="0" t="n">
        <v>22.51235778</v>
      </c>
      <c r="D502" s="0" t="n">
        <v>0</v>
      </c>
      <c r="E502" s="0" t="n">
        <v>22.51235778</v>
      </c>
      <c r="F502" s="0" t="n">
        <v>0</v>
      </c>
      <c r="G502" s="0" t="n">
        <v>0</v>
      </c>
      <c r="H502" s="0" t="n">
        <v>0</v>
      </c>
      <c r="I502" s="0" t="n">
        <v>0</v>
      </c>
      <c r="J502" s="0" t="n">
        <v>0</v>
      </c>
      <c r="K502" s="0" t="n">
        <v>0</v>
      </c>
      <c r="L502" s="0" t="n">
        <v>0</v>
      </c>
      <c r="M502" s="0" t="n">
        <v>0</v>
      </c>
      <c r="N502" s="0" t="n">
        <v>0</v>
      </c>
      <c r="O502" s="0" t="n">
        <v>0</v>
      </c>
      <c r="P502" s="0" t="n">
        <v>0</v>
      </c>
      <c r="Q502" s="0" t="n">
        <v>0</v>
      </c>
      <c r="R502" s="0" t="s">
        <v>848</v>
      </c>
    </row>
    <row r="503" customFormat="false" ht="12.75" hidden="false" customHeight="false" outlineLevel="0" collapsed="false">
      <c r="A503" s="0" t="s">
        <v>261</v>
      </c>
      <c r="B503" s="412" t="n">
        <v>37926</v>
      </c>
      <c r="C503" s="0" t="n">
        <v>0</v>
      </c>
      <c r="D503" s="0" t="n">
        <v>0</v>
      </c>
      <c r="E503" s="0" t="n">
        <v>0</v>
      </c>
      <c r="F503" s="0" t="n">
        <v>0</v>
      </c>
      <c r="G503" s="0" t="n">
        <v>0</v>
      </c>
      <c r="H503" s="0" t="n">
        <v>0</v>
      </c>
      <c r="I503" s="0" t="n">
        <v>0</v>
      </c>
      <c r="J503" s="0" t="n">
        <v>0</v>
      </c>
      <c r="K503" s="0" t="n">
        <v>0</v>
      </c>
      <c r="L503" s="0" t="n">
        <v>0</v>
      </c>
      <c r="M503" s="0" t="n">
        <v>0</v>
      </c>
      <c r="N503" s="0" t="n">
        <v>0</v>
      </c>
      <c r="O503" s="0" t="n">
        <v>0</v>
      </c>
      <c r="P503" s="0" t="n">
        <v>0</v>
      </c>
      <c r="Q503" s="0" t="n">
        <v>0</v>
      </c>
      <c r="R503" s="0" t="s">
        <v>848</v>
      </c>
    </row>
    <row r="504" customFormat="false" ht="12.75" hidden="false" customHeight="false" outlineLevel="0" collapsed="false">
      <c r="A504" s="0" t="s">
        <v>261</v>
      </c>
      <c r="B504" s="412" t="n">
        <v>37956</v>
      </c>
      <c r="C504" s="0" t="n">
        <v>0</v>
      </c>
      <c r="D504" s="0" t="n">
        <v>0</v>
      </c>
      <c r="E504" s="0" t="n">
        <v>0</v>
      </c>
      <c r="F504" s="0" t="n">
        <v>0</v>
      </c>
      <c r="G504" s="0" t="n">
        <v>0</v>
      </c>
      <c r="H504" s="0" t="n">
        <v>0</v>
      </c>
      <c r="I504" s="0" t="n">
        <v>0</v>
      </c>
      <c r="J504" s="0" t="n">
        <v>0</v>
      </c>
      <c r="K504" s="0" t="n">
        <v>0</v>
      </c>
      <c r="L504" s="0" t="n">
        <v>0</v>
      </c>
      <c r="M504" s="0" t="n">
        <v>0</v>
      </c>
      <c r="N504" s="0" t="n">
        <v>0</v>
      </c>
      <c r="O504" s="0" t="n">
        <v>0</v>
      </c>
      <c r="P504" s="0" t="n">
        <v>0</v>
      </c>
      <c r="Q504" s="0" t="n">
        <v>0</v>
      </c>
      <c r="R504" s="0" t="s">
        <v>848</v>
      </c>
    </row>
    <row r="505" customFormat="false" ht="12.75" hidden="false" customHeight="false" outlineLevel="0" collapsed="false">
      <c r="A505" s="0" t="s">
        <v>261</v>
      </c>
      <c r="B505" s="412" t="n">
        <v>37987</v>
      </c>
      <c r="C505" s="0" t="n">
        <v>0</v>
      </c>
      <c r="D505" s="0" t="n">
        <v>0</v>
      </c>
      <c r="E505" s="0" t="n">
        <v>0</v>
      </c>
      <c r="F505" s="0" t="n">
        <v>0</v>
      </c>
      <c r="G505" s="0" t="n">
        <v>0</v>
      </c>
      <c r="H505" s="0" t="n">
        <v>0</v>
      </c>
      <c r="I505" s="0" t="n">
        <v>0</v>
      </c>
      <c r="J505" s="0" t="n">
        <v>0</v>
      </c>
      <c r="K505" s="0" t="n">
        <v>0</v>
      </c>
      <c r="L505" s="0" t="n">
        <v>0</v>
      </c>
      <c r="M505" s="0" t="n">
        <v>0</v>
      </c>
      <c r="N505" s="0" t="n">
        <v>0</v>
      </c>
      <c r="O505" s="0" t="n">
        <v>0</v>
      </c>
      <c r="P505" s="0" t="n">
        <v>0</v>
      </c>
      <c r="Q505" s="0" t="n">
        <v>0</v>
      </c>
      <c r="R505" s="0" t="s">
        <v>848</v>
      </c>
    </row>
    <row r="506" customFormat="false" ht="12.75" hidden="false" customHeight="false" outlineLevel="0" collapsed="false">
      <c r="A506" s="0" t="s">
        <v>261</v>
      </c>
      <c r="B506" s="412" t="n">
        <v>38018</v>
      </c>
      <c r="C506" s="0" t="n">
        <v>0</v>
      </c>
      <c r="D506" s="0" t="n">
        <v>0</v>
      </c>
      <c r="E506" s="0" t="n">
        <v>0</v>
      </c>
      <c r="F506" s="0" t="n">
        <v>0</v>
      </c>
      <c r="G506" s="0" t="n">
        <v>0</v>
      </c>
      <c r="H506" s="0" t="n">
        <v>0</v>
      </c>
      <c r="I506" s="0" t="n">
        <v>0</v>
      </c>
      <c r="J506" s="0" t="n">
        <v>0</v>
      </c>
      <c r="K506" s="0" t="n">
        <v>0</v>
      </c>
      <c r="L506" s="0" t="n">
        <v>0</v>
      </c>
      <c r="M506" s="0" t="n">
        <v>0</v>
      </c>
      <c r="N506" s="0" t="n">
        <v>0</v>
      </c>
      <c r="O506" s="0" t="n">
        <v>0</v>
      </c>
      <c r="P506" s="0" t="n">
        <v>0</v>
      </c>
      <c r="Q506" s="0" t="n">
        <v>0</v>
      </c>
      <c r="R506" s="0" t="s">
        <v>848</v>
      </c>
    </row>
    <row r="507" customFormat="false" ht="12.75" hidden="false" customHeight="false" outlineLevel="0" collapsed="false">
      <c r="A507" s="0" t="s">
        <v>261</v>
      </c>
      <c r="B507" s="412" t="n">
        <v>38047</v>
      </c>
      <c r="C507" s="0" t="n">
        <v>0</v>
      </c>
      <c r="D507" s="0" t="n">
        <v>0</v>
      </c>
      <c r="E507" s="0" t="n">
        <v>0</v>
      </c>
      <c r="F507" s="0" t="n">
        <v>0</v>
      </c>
      <c r="G507" s="0" t="n">
        <v>0</v>
      </c>
      <c r="H507" s="0" t="n">
        <v>0</v>
      </c>
      <c r="I507" s="0" t="n">
        <v>0</v>
      </c>
      <c r="J507" s="0" t="n">
        <v>0</v>
      </c>
      <c r="K507" s="0" t="n">
        <v>0</v>
      </c>
      <c r="L507" s="0" t="n">
        <v>0</v>
      </c>
      <c r="M507" s="0" t="n">
        <v>0</v>
      </c>
      <c r="N507" s="0" t="n">
        <v>0</v>
      </c>
      <c r="O507" s="0" t="n">
        <v>0</v>
      </c>
      <c r="P507" s="0" t="n">
        <v>0</v>
      </c>
      <c r="Q507" s="0" t="n">
        <v>0</v>
      </c>
      <c r="R507" s="0" t="s">
        <v>848</v>
      </c>
    </row>
    <row r="508" customFormat="false" ht="12.75" hidden="false" customHeight="false" outlineLevel="0" collapsed="false">
      <c r="A508" s="0" t="s">
        <v>261</v>
      </c>
      <c r="B508" s="412" t="n">
        <v>38078</v>
      </c>
      <c r="C508" s="0" t="n">
        <v>21.01940175</v>
      </c>
      <c r="D508" s="0" t="n">
        <v>0</v>
      </c>
      <c r="E508" s="0" t="n">
        <v>21.01940175</v>
      </c>
      <c r="F508" s="0" t="n">
        <v>0</v>
      </c>
      <c r="G508" s="0" t="n">
        <v>0</v>
      </c>
      <c r="H508" s="0" t="n">
        <v>0</v>
      </c>
      <c r="I508" s="0" t="n">
        <v>0</v>
      </c>
      <c r="J508" s="0" t="n">
        <v>0</v>
      </c>
      <c r="K508" s="0" t="n">
        <v>0</v>
      </c>
      <c r="L508" s="0" t="n">
        <v>0</v>
      </c>
      <c r="M508" s="0" t="n">
        <v>0</v>
      </c>
      <c r="N508" s="0" t="n">
        <v>0</v>
      </c>
      <c r="O508" s="0" t="n">
        <v>0</v>
      </c>
      <c r="P508" s="0" t="n">
        <v>0</v>
      </c>
      <c r="Q508" s="0" t="n">
        <v>0</v>
      </c>
      <c r="R508" s="0" t="s">
        <v>848</v>
      </c>
    </row>
    <row r="509" customFormat="false" ht="12.75" hidden="false" customHeight="false" outlineLevel="0" collapsed="false">
      <c r="A509" s="0" t="s">
        <v>261</v>
      </c>
      <c r="B509" s="412" t="n">
        <v>38108</v>
      </c>
      <c r="C509" s="0" t="n">
        <v>21.58975717</v>
      </c>
      <c r="D509" s="0" t="n">
        <v>0</v>
      </c>
      <c r="E509" s="0" t="n">
        <v>21.58975717</v>
      </c>
      <c r="F509" s="0" t="n">
        <v>0</v>
      </c>
      <c r="G509" s="0" t="n">
        <v>0</v>
      </c>
      <c r="H509" s="0" t="n">
        <v>0</v>
      </c>
      <c r="I509" s="0" t="n">
        <v>0</v>
      </c>
      <c r="J509" s="0" t="n">
        <v>0</v>
      </c>
      <c r="K509" s="0" t="n">
        <v>0</v>
      </c>
      <c r="L509" s="0" t="n">
        <v>0</v>
      </c>
      <c r="M509" s="0" t="n">
        <v>0</v>
      </c>
      <c r="N509" s="0" t="n">
        <v>0</v>
      </c>
      <c r="O509" s="0" t="n">
        <v>0</v>
      </c>
      <c r="P509" s="0" t="n">
        <v>0</v>
      </c>
      <c r="Q509" s="0" t="n">
        <v>0</v>
      </c>
      <c r="R509" s="0" t="s">
        <v>848</v>
      </c>
    </row>
    <row r="510" customFormat="false" ht="12.75" hidden="false" customHeight="false" outlineLevel="0" collapsed="false">
      <c r="A510" s="0" t="s">
        <v>261</v>
      </c>
      <c r="B510" s="412" t="n">
        <v>38139</v>
      </c>
      <c r="C510" s="0" t="n">
        <v>20.76367306</v>
      </c>
      <c r="D510" s="0" t="n">
        <v>0</v>
      </c>
      <c r="E510" s="0" t="n">
        <v>20.76367306</v>
      </c>
      <c r="F510" s="0" t="n">
        <v>0</v>
      </c>
      <c r="G510" s="0" t="n">
        <v>0</v>
      </c>
      <c r="H510" s="0" t="n">
        <v>0</v>
      </c>
      <c r="I510" s="0" t="n">
        <v>0</v>
      </c>
      <c r="J510" s="0" t="n">
        <v>0</v>
      </c>
      <c r="K510" s="0" t="n">
        <v>0</v>
      </c>
      <c r="L510" s="0" t="n">
        <v>0</v>
      </c>
      <c r="M510" s="0" t="n">
        <v>0</v>
      </c>
      <c r="N510" s="0" t="n">
        <v>0</v>
      </c>
      <c r="O510" s="0" t="n">
        <v>0</v>
      </c>
      <c r="P510" s="0" t="n">
        <v>0</v>
      </c>
      <c r="Q510" s="0" t="n">
        <v>0</v>
      </c>
      <c r="R510" s="0" t="s">
        <v>848</v>
      </c>
    </row>
    <row r="511" customFormat="false" ht="12.75" hidden="false" customHeight="false" outlineLevel="0" collapsed="false">
      <c r="A511" s="0" t="s">
        <v>261</v>
      </c>
      <c r="B511" s="412" t="n">
        <v>38169</v>
      </c>
      <c r="C511" s="0" t="n">
        <v>21.32680394</v>
      </c>
      <c r="D511" s="0" t="n">
        <v>0</v>
      </c>
      <c r="E511" s="0" t="n">
        <v>21.32680394</v>
      </c>
      <c r="F511" s="0" t="n">
        <v>0</v>
      </c>
      <c r="G511" s="0" t="n">
        <v>0</v>
      </c>
      <c r="H511" s="0" t="n">
        <v>0</v>
      </c>
      <c r="I511" s="0" t="n">
        <v>0</v>
      </c>
      <c r="J511" s="0" t="n">
        <v>0</v>
      </c>
      <c r="K511" s="0" t="n">
        <v>0</v>
      </c>
      <c r="L511" s="0" t="n">
        <v>0</v>
      </c>
      <c r="M511" s="0" t="n">
        <v>0</v>
      </c>
      <c r="N511" s="0" t="n">
        <v>0</v>
      </c>
      <c r="O511" s="0" t="n">
        <v>0</v>
      </c>
      <c r="P511" s="0" t="n">
        <v>0</v>
      </c>
      <c r="Q511" s="0" t="n">
        <v>0</v>
      </c>
      <c r="R511" s="0" t="s">
        <v>848</v>
      </c>
    </row>
    <row r="512" customFormat="false" ht="12.75" hidden="false" customHeight="false" outlineLevel="0" collapsed="false">
      <c r="A512" s="0" t="s">
        <v>261</v>
      </c>
      <c r="B512" s="412" t="n">
        <v>38200</v>
      </c>
      <c r="C512" s="0" t="n">
        <v>21.19418076</v>
      </c>
      <c r="D512" s="0" t="n">
        <v>0</v>
      </c>
      <c r="E512" s="0" t="n">
        <v>21.19418076</v>
      </c>
      <c r="F512" s="0" t="n">
        <v>0</v>
      </c>
      <c r="G512" s="0" t="n">
        <v>0</v>
      </c>
      <c r="H512" s="0" t="n">
        <v>0</v>
      </c>
      <c r="I512" s="0" t="n">
        <v>0</v>
      </c>
      <c r="J512" s="0" t="n">
        <v>0</v>
      </c>
      <c r="K512" s="0" t="n">
        <v>0</v>
      </c>
      <c r="L512" s="0" t="n">
        <v>0</v>
      </c>
      <c r="M512" s="0" t="n">
        <v>0</v>
      </c>
      <c r="N512" s="0" t="n">
        <v>0</v>
      </c>
      <c r="O512" s="0" t="n">
        <v>0</v>
      </c>
      <c r="P512" s="0" t="n">
        <v>0</v>
      </c>
      <c r="Q512" s="0" t="n">
        <v>0</v>
      </c>
      <c r="R512" s="0" t="s">
        <v>848</v>
      </c>
    </row>
    <row r="513" customFormat="false" ht="12.75" hidden="false" customHeight="false" outlineLevel="0" collapsed="false">
      <c r="A513" s="0" t="s">
        <v>261</v>
      </c>
      <c r="B513" s="412" t="n">
        <v>38231</v>
      </c>
      <c r="C513" s="0" t="n">
        <v>20.38280739</v>
      </c>
      <c r="D513" s="0" t="n">
        <v>0</v>
      </c>
      <c r="E513" s="0" t="n">
        <v>20.38280739</v>
      </c>
      <c r="F513" s="0" t="n">
        <v>0</v>
      </c>
      <c r="G513" s="0" t="n">
        <v>0</v>
      </c>
      <c r="H513" s="0" t="n">
        <v>0</v>
      </c>
      <c r="I513" s="0" t="n">
        <v>0</v>
      </c>
      <c r="J513" s="0" t="n">
        <v>0</v>
      </c>
      <c r="K513" s="0" t="n">
        <v>0</v>
      </c>
      <c r="L513" s="0" t="n">
        <v>0</v>
      </c>
      <c r="M513" s="0" t="n">
        <v>0</v>
      </c>
      <c r="N513" s="0" t="n">
        <v>0</v>
      </c>
      <c r="O513" s="0" t="n">
        <v>0</v>
      </c>
      <c r="P513" s="0" t="n">
        <v>0</v>
      </c>
      <c r="Q513" s="0" t="n">
        <v>0</v>
      </c>
      <c r="R513" s="0" t="s">
        <v>848</v>
      </c>
    </row>
    <row r="514" customFormat="false" ht="12.75" hidden="false" customHeight="false" outlineLevel="0" collapsed="false">
      <c r="A514" s="0" t="s">
        <v>261</v>
      </c>
      <c r="B514" s="412" t="n">
        <v>38261</v>
      </c>
      <c r="C514" s="0" t="n">
        <v>20.93518628</v>
      </c>
      <c r="D514" s="0" t="n">
        <v>0</v>
      </c>
      <c r="E514" s="0" t="n">
        <v>20.93518628</v>
      </c>
      <c r="F514" s="0" t="n">
        <v>0</v>
      </c>
      <c r="G514" s="0" t="n">
        <v>0</v>
      </c>
      <c r="H514" s="0" t="n">
        <v>0</v>
      </c>
      <c r="I514" s="0" t="n">
        <v>0</v>
      </c>
      <c r="J514" s="0" t="n">
        <v>0</v>
      </c>
      <c r="K514" s="0" t="n">
        <v>0</v>
      </c>
      <c r="L514" s="0" t="n">
        <v>0</v>
      </c>
      <c r="M514" s="0" t="n">
        <v>0</v>
      </c>
      <c r="N514" s="0" t="n">
        <v>0</v>
      </c>
      <c r="O514" s="0" t="n">
        <v>0</v>
      </c>
      <c r="P514" s="0" t="n">
        <v>0</v>
      </c>
      <c r="Q514" s="0" t="n">
        <v>0</v>
      </c>
      <c r="R514" s="0" t="s">
        <v>848</v>
      </c>
    </row>
    <row r="515" customFormat="false" ht="12.75" hidden="false" customHeight="false" outlineLevel="0" collapsed="false">
      <c r="A515" s="0" t="s">
        <v>261</v>
      </c>
      <c r="B515" s="412" t="n">
        <v>38292</v>
      </c>
      <c r="C515" s="0" t="n">
        <v>0</v>
      </c>
      <c r="D515" s="0" t="n">
        <v>0</v>
      </c>
      <c r="E515" s="0" t="n">
        <v>0</v>
      </c>
      <c r="F515" s="0" t="n">
        <v>0</v>
      </c>
      <c r="G515" s="0" t="n">
        <v>0</v>
      </c>
      <c r="H515" s="0" t="n">
        <v>0</v>
      </c>
      <c r="I515" s="0" t="n">
        <v>0</v>
      </c>
      <c r="J515" s="0" t="n">
        <v>0</v>
      </c>
      <c r="K515" s="0" t="n">
        <v>0</v>
      </c>
      <c r="L515" s="0" t="n">
        <v>0</v>
      </c>
      <c r="M515" s="0" t="n">
        <v>0</v>
      </c>
      <c r="N515" s="0" t="n">
        <v>0</v>
      </c>
      <c r="O515" s="0" t="n">
        <v>0</v>
      </c>
      <c r="P515" s="0" t="n">
        <v>0</v>
      </c>
      <c r="Q515" s="0" t="n">
        <v>0</v>
      </c>
      <c r="R515" s="0" t="s">
        <v>848</v>
      </c>
    </row>
    <row r="516" customFormat="false" ht="12.75" hidden="false" customHeight="false" outlineLevel="0" collapsed="false">
      <c r="A516" s="0" t="s">
        <v>261</v>
      </c>
      <c r="B516" s="412" t="n">
        <v>38322</v>
      </c>
      <c r="C516" s="0" t="n">
        <v>0</v>
      </c>
      <c r="D516" s="0" t="n">
        <v>0</v>
      </c>
      <c r="E516" s="0" t="n">
        <v>0</v>
      </c>
      <c r="F516" s="0" t="n">
        <v>0</v>
      </c>
      <c r="G516" s="0" t="n">
        <v>0</v>
      </c>
      <c r="H516" s="0" t="n">
        <v>0</v>
      </c>
      <c r="I516" s="0" t="n">
        <v>0</v>
      </c>
      <c r="J516" s="0" t="n">
        <v>0</v>
      </c>
      <c r="K516" s="0" t="n">
        <v>0</v>
      </c>
      <c r="L516" s="0" t="n">
        <v>0</v>
      </c>
      <c r="M516" s="0" t="n">
        <v>0</v>
      </c>
      <c r="N516" s="0" t="n">
        <v>0</v>
      </c>
      <c r="O516" s="0" t="n">
        <v>0</v>
      </c>
      <c r="P516" s="0" t="n">
        <v>0</v>
      </c>
      <c r="Q516" s="0" t="n">
        <v>0</v>
      </c>
      <c r="R516" s="0" t="s">
        <v>848</v>
      </c>
    </row>
    <row r="517" customFormat="false" ht="12.75" hidden="false" customHeight="false" outlineLevel="0" collapsed="false">
      <c r="A517" s="0" t="s">
        <v>261</v>
      </c>
      <c r="B517" s="412" t="n">
        <v>38353</v>
      </c>
      <c r="C517" s="0" t="n">
        <v>0</v>
      </c>
      <c r="D517" s="0" t="n">
        <v>0</v>
      </c>
      <c r="E517" s="0" t="n">
        <v>0</v>
      </c>
      <c r="F517" s="0" t="n">
        <v>0</v>
      </c>
      <c r="G517" s="0" t="n">
        <v>0</v>
      </c>
      <c r="H517" s="0" t="n">
        <v>0</v>
      </c>
      <c r="I517" s="0" t="n">
        <v>0</v>
      </c>
      <c r="J517" s="0" t="n">
        <v>0</v>
      </c>
      <c r="K517" s="0" t="n">
        <v>0</v>
      </c>
      <c r="L517" s="0" t="n">
        <v>0</v>
      </c>
      <c r="M517" s="0" t="n">
        <v>0</v>
      </c>
      <c r="N517" s="0" t="n">
        <v>0</v>
      </c>
      <c r="O517" s="0" t="n">
        <v>0</v>
      </c>
      <c r="P517" s="0" t="n">
        <v>0</v>
      </c>
      <c r="Q517" s="0" t="n">
        <v>0</v>
      </c>
      <c r="R517" s="0" t="s">
        <v>848</v>
      </c>
    </row>
    <row r="518" customFormat="false" ht="12.75" hidden="false" customHeight="false" outlineLevel="0" collapsed="false">
      <c r="A518" s="0" t="s">
        <v>261</v>
      </c>
      <c r="B518" s="412" t="n">
        <v>38384</v>
      </c>
      <c r="C518" s="0" t="n">
        <v>0</v>
      </c>
      <c r="D518" s="0" t="n">
        <v>0</v>
      </c>
      <c r="E518" s="0" t="n">
        <v>0</v>
      </c>
      <c r="F518" s="0" t="n">
        <v>0</v>
      </c>
      <c r="G518" s="0" t="n">
        <v>0</v>
      </c>
      <c r="H518" s="0" t="n">
        <v>0</v>
      </c>
      <c r="I518" s="0" t="n">
        <v>0</v>
      </c>
      <c r="J518" s="0" t="n">
        <v>0</v>
      </c>
      <c r="K518" s="0" t="n">
        <v>0</v>
      </c>
      <c r="L518" s="0" t="n">
        <v>0</v>
      </c>
      <c r="M518" s="0" t="n">
        <v>0</v>
      </c>
      <c r="N518" s="0" t="n">
        <v>0</v>
      </c>
      <c r="O518" s="0" t="n">
        <v>0</v>
      </c>
      <c r="P518" s="0" t="n">
        <v>0</v>
      </c>
      <c r="Q518" s="0" t="n">
        <v>0</v>
      </c>
      <c r="R518" s="0" t="s">
        <v>848</v>
      </c>
    </row>
    <row r="519" customFormat="false" ht="12.75" hidden="false" customHeight="false" outlineLevel="0" collapsed="false">
      <c r="A519" s="0" t="s">
        <v>261</v>
      </c>
      <c r="B519" s="412" t="n">
        <v>38412</v>
      </c>
      <c r="C519" s="0" t="n">
        <v>0</v>
      </c>
      <c r="D519" s="0" t="n">
        <v>0</v>
      </c>
      <c r="E519" s="0" t="n">
        <v>0</v>
      </c>
      <c r="F519" s="0" t="n">
        <v>0</v>
      </c>
      <c r="G519" s="0" t="n">
        <v>0</v>
      </c>
      <c r="H519" s="0" t="n">
        <v>0</v>
      </c>
      <c r="I519" s="0" t="n">
        <v>0</v>
      </c>
      <c r="J519" s="0" t="n">
        <v>0</v>
      </c>
      <c r="K519" s="0" t="n">
        <v>0</v>
      </c>
      <c r="L519" s="0" t="n">
        <v>0</v>
      </c>
      <c r="M519" s="0" t="n">
        <v>0</v>
      </c>
      <c r="N519" s="0" t="n">
        <v>0</v>
      </c>
      <c r="O519" s="0" t="n">
        <v>0</v>
      </c>
      <c r="P519" s="0" t="n">
        <v>0</v>
      </c>
      <c r="Q519" s="0" t="n">
        <v>0</v>
      </c>
      <c r="R519" s="0" t="s">
        <v>848</v>
      </c>
    </row>
    <row r="520" customFormat="false" ht="12.75" hidden="false" customHeight="false" outlineLevel="0" collapsed="false">
      <c r="A520" s="0" t="s">
        <v>261</v>
      </c>
      <c r="B520" s="412" t="n">
        <v>38443</v>
      </c>
      <c r="C520" s="0" t="n">
        <v>19.52694458</v>
      </c>
      <c r="D520" s="0" t="n">
        <v>0</v>
      </c>
      <c r="E520" s="0" t="n">
        <v>19.52694458</v>
      </c>
      <c r="F520" s="0" t="n">
        <v>0</v>
      </c>
      <c r="G520" s="0" t="n">
        <v>0</v>
      </c>
      <c r="H520" s="0" t="n">
        <v>0</v>
      </c>
      <c r="I520" s="0" t="n">
        <v>0</v>
      </c>
      <c r="J520" s="0" t="n">
        <v>0</v>
      </c>
      <c r="K520" s="0" t="n">
        <v>0</v>
      </c>
      <c r="L520" s="0" t="n">
        <v>0</v>
      </c>
      <c r="M520" s="0" t="n">
        <v>0</v>
      </c>
      <c r="N520" s="0" t="n">
        <v>0</v>
      </c>
      <c r="O520" s="0" t="n">
        <v>0</v>
      </c>
      <c r="P520" s="0" t="n">
        <v>0</v>
      </c>
      <c r="Q520" s="0" t="n">
        <v>0</v>
      </c>
      <c r="R520" s="0" t="s">
        <v>848</v>
      </c>
    </row>
    <row r="521" customFormat="false" ht="12.75" hidden="false" customHeight="false" outlineLevel="0" collapsed="false">
      <c r="A521" s="0" t="s">
        <v>261</v>
      </c>
      <c r="B521" s="412" t="n">
        <v>38473</v>
      </c>
      <c r="C521" s="0" t="n">
        <v>20.05519677</v>
      </c>
      <c r="D521" s="0" t="n">
        <v>0</v>
      </c>
      <c r="E521" s="0" t="n">
        <v>20.05519677</v>
      </c>
      <c r="F521" s="0" t="n">
        <v>0</v>
      </c>
      <c r="G521" s="0" t="n">
        <v>0</v>
      </c>
      <c r="H521" s="0" t="n">
        <v>0</v>
      </c>
      <c r="I521" s="0" t="n">
        <v>0</v>
      </c>
      <c r="J521" s="0" t="n">
        <v>0</v>
      </c>
      <c r="K521" s="0" t="n">
        <v>0</v>
      </c>
      <c r="L521" s="0" t="n">
        <v>0</v>
      </c>
      <c r="M521" s="0" t="n">
        <v>0</v>
      </c>
      <c r="N521" s="0" t="n">
        <v>0</v>
      </c>
      <c r="O521" s="0" t="n">
        <v>0</v>
      </c>
      <c r="P521" s="0" t="n">
        <v>0</v>
      </c>
      <c r="Q521" s="0" t="n">
        <v>0</v>
      </c>
      <c r="R521" s="0" t="s">
        <v>848</v>
      </c>
    </row>
    <row r="522" customFormat="false" ht="12.75" hidden="false" customHeight="false" outlineLevel="0" collapsed="false">
      <c r="A522" s="0" t="s">
        <v>261</v>
      </c>
      <c r="B522" s="412" t="n">
        <v>38504</v>
      </c>
      <c r="C522" s="0" t="n">
        <v>19.2862335</v>
      </c>
      <c r="D522" s="0" t="n">
        <v>0</v>
      </c>
      <c r="E522" s="0" t="n">
        <v>19.2862335</v>
      </c>
      <c r="F522" s="0" t="n">
        <v>0</v>
      </c>
      <c r="G522" s="0" t="n">
        <v>0</v>
      </c>
      <c r="H522" s="0" t="n">
        <v>0</v>
      </c>
      <c r="I522" s="0" t="n">
        <v>0</v>
      </c>
      <c r="J522" s="0" t="n">
        <v>0</v>
      </c>
      <c r="K522" s="0" t="n">
        <v>0</v>
      </c>
      <c r="L522" s="0" t="n">
        <v>0</v>
      </c>
      <c r="M522" s="0" t="n">
        <v>0</v>
      </c>
      <c r="N522" s="0" t="n">
        <v>0</v>
      </c>
      <c r="O522" s="0" t="n">
        <v>0</v>
      </c>
      <c r="P522" s="0" t="n">
        <v>0</v>
      </c>
      <c r="Q522" s="0" t="n">
        <v>0</v>
      </c>
      <c r="R522" s="0" t="s">
        <v>848</v>
      </c>
    </row>
    <row r="523" customFormat="false" ht="12.75" hidden="false" customHeight="false" outlineLevel="0" collapsed="false">
      <c r="A523" s="0" t="s">
        <v>261</v>
      </c>
      <c r="B523" s="412" t="n">
        <v>38534</v>
      </c>
      <c r="C523" s="0" t="n">
        <v>19.8093518</v>
      </c>
      <c r="D523" s="0" t="n">
        <v>0</v>
      </c>
      <c r="E523" s="0" t="n">
        <v>19.8093518</v>
      </c>
      <c r="F523" s="0" t="n">
        <v>0</v>
      </c>
      <c r="G523" s="0" t="n">
        <v>0</v>
      </c>
      <c r="H523" s="0" t="n">
        <v>0</v>
      </c>
      <c r="I523" s="0" t="n">
        <v>0</v>
      </c>
      <c r="J523" s="0" t="n">
        <v>0</v>
      </c>
      <c r="K523" s="0" t="n">
        <v>0</v>
      </c>
      <c r="L523" s="0" t="n">
        <v>0</v>
      </c>
      <c r="M523" s="0" t="n">
        <v>0</v>
      </c>
      <c r="N523" s="0" t="n">
        <v>0</v>
      </c>
      <c r="O523" s="0" t="n">
        <v>0</v>
      </c>
      <c r="P523" s="0" t="n">
        <v>0</v>
      </c>
      <c r="Q523" s="0" t="n">
        <v>0</v>
      </c>
      <c r="R523" s="0" t="s">
        <v>848</v>
      </c>
    </row>
    <row r="524" customFormat="false" ht="12.75" hidden="false" customHeight="false" outlineLevel="0" collapsed="false">
      <c r="A524" s="0" t="s">
        <v>261</v>
      </c>
      <c r="B524" s="412" t="n">
        <v>38565</v>
      </c>
      <c r="C524" s="0" t="n">
        <v>19.68778063</v>
      </c>
      <c r="D524" s="0" t="n">
        <v>0</v>
      </c>
      <c r="E524" s="0" t="n">
        <v>19.68778063</v>
      </c>
      <c r="F524" s="0" t="n">
        <v>0</v>
      </c>
      <c r="G524" s="0" t="n">
        <v>0</v>
      </c>
      <c r="H524" s="0" t="n">
        <v>0</v>
      </c>
      <c r="I524" s="0" t="n">
        <v>0</v>
      </c>
      <c r="J524" s="0" t="n">
        <v>0</v>
      </c>
      <c r="K524" s="0" t="n">
        <v>0</v>
      </c>
      <c r="L524" s="0" t="n">
        <v>0</v>
      </c>
      <c r="M524" s="0" t="n">
        <v>0</v>
      </c>
      <c r="N524" s="0" t="n">
        <v>0</v>
      </c>
      <c r="O524" s="0" t="n">
        <v>0</v>
      </c>
      <c r="P524" s="0" t="n">
        <v>0</v>
      </c>
      <c r="Q524" s="0" t="n">
        <v>0</v>
      </c>
      <c r="R524" s="0" t="s">
        <v>848</v>
      </c>
    </row>
    <row r="525" customFormat="false" ht="12.75" hidden="false" customHeight="false" outlineLevel="0" collapsed="false">
      <c r="A525" s="0" t="s">
        <v>261</v>
      </c>
      <c r="B525" s="412" t="n">
        <v>38596</v>
      </c>
      <c r="C525" s="0" t="n">
        <v>18.93573264</v>
      </c>
      <c r="D525" s="0" t="n">
        <v>0</v>
      </c>
      <c r="E525" s="0" t="n">
        <v>18.93573264</v>
      </c>
      <c r="F525" s="0" t="n">
        <v>0</v>
      </c>
      <c r="G525" s="0" t="n">
        <v>0</v>
      </c>
      <c r="H525" s="0" t="n">
        <v>0</v>
      </c>
      <c r="I525" s="0" t="n">
        <v>0</v>
      </c>
      <c r="J525" s="0" t="n">
        <v>0</v>
      </c>
      <c r="K525" s="0" t="n">
        <v>0</v>
      </c>
      <c r="L525" s="0" t="n">
        <v>0</v>
      </c>
      <c r="M525" s="0" t="n">
        <v>0</v>
      </c>
      <c r="N525" s="0" t="n">
        <v>0</v>
      </c>
      <c r="O525" s="0" t="n">
        <v>0</v>
      </c>
      <c r="P525" s="0" t="n">
        <v>0</v>
      </c>
      <c r="Q525" s="0" t="n">
        <v>0</v>
      </c>
      <c r="R525" s="0" t="s">
        <v>848</v>
      </c>
    </row>
    <row r="526" customFormat="false" ht="12.75" hidden="false" customHeight="false" outlineLevel="0" collapsed="false">
      <c r="A526" s="0" t="s">
        <v>261</v>
      </c>
      <c r="B526" s="412" t="n">
        <v>38626</v>
      </c>
      <c r="C526" s="0" t="n">
        <v>19.45064175</v>
      </c>
      <c r="D526" s="0" t="n">
        <v>0</v>
      </c>
      <c r="E526" s="0" t="n">
        <v>19.45064175</v>
      </c>
      <c r="F526" s="0" t="n">
        <v>0</v>
      </c>
      <c r="G526" s="0" t="n">
        <v>0</v>
      </c>
      <c r="H526" s="0" t="n">
        <v>0</v>
      </c>
      <c r="I526" s="0" t="n">
        <v>0</v>
      </c>
      <c r="J526" s="0" t="n">
        <v>0</v>
      </c>
      <c r="K526" s="0" t="n">
        <v>0</v>
      </c>
      <c r="L526" s="0" t="n">
        <v>0</v>
      </c>
      <c r="M526" s="0" t="n">
        <v>0</v>
      </c>
      <c r="N526" s="0" t="n">
        <v>0</v>
      </c>
      <c r="O526" s="0" t="n">
        <v>0</v>
      </c>
      <c r="P526" s="0" t="n">
        <v>0</v>
      </c>
      <c r="Q526" s="0" t="n">
        <v>0</v>
      </c>
      <c r="R526" s="0" t="s">
        <v>848</v>
      </c>
    </row>
    <row r="527" customFormat="false" ht="12.75" hidden="false" customHeight="false" outlineLevel="0" collapsed="false">
      <c r="A527" s="0" t="s">
        <v>261</v>
      </c>
      <c r="B527" s="412" t="n">
        <v>38657</v>
      </c>
      <c r="C527" s="0" t="n">
        <v>0</v>
      </c>
      <c r="D527" s="0" t="n">
        <v>0</v>
      </c>
      <c r="E527" s="0" t="n">
        <v>0</v>
      </c>
      <c r="F527" s="0" t="n">
        <v>0</v>
      </c>
      <c r="G527" s="0" t="n">
        <v>0</v>
      </c>
      <c r="H527" s="0" t="n">
        <v>0</v>
      </c>
      <c r="I527" s="0" t="n">
        <v>0</v>
      </c>
      <c r="J527" s="0" t="n">
        <v>0</v>
      </c>
      <c r="K527" s="0" t="n">
        <v>0</v>
      </c>
      <c r="L527" s="0" t="n">
        <v>0</v>
      </c>
      <c r="M527" s="0" t="n">
        <v>0</v>
      </c>
      <c r="N527" s="0" t="n">
        <v>0</v>
      </c>
      <c r="O527" s="0" t="n">
        <v>0</v>
      </c>
      <c r="P527" s="0" t="n">
        <v>0</v>
      </c>
      <c r="Q527" s="0" t="n">
        <v>0</v>
      </c>
      <c r="R527" s="0" t="s">
        <v>848</v>
      </c>
    </row>
    <row r="528" customFormat="false" ht="12.75" hidden="false" customHeight="false" outlineLevel="0" collapsed="false">
      <c r="A528" s="0" t="s">
        <v>261</v>
      </c>
      <c r="B528" s="412" t="n">
        <v>38687</v>
      </c>
      <c r="C528" s="0" t="n">
        <v>0</v>
      </c>
      <c r="D528" s="0" t="n">
        <v>0</v>
      </c>
      <c r="E528" s="0" t="n">
        <v>0</v>
      </c>
      <c r="F528" s="0" t="n">
        <v>0</v>
      </c>
      <c r="G528" s="0" t="n">
        <v>0</v>
      </c>
      <c r="H528" s="0" t="n">
        <v>0</v>
      </c>
      <c r="I528" s="0" t="n">
        <v>0</v>
      </c>
      <c r="J528" s="0" t="n">
        <v>0</v>
      </c>
      <c r="K528" s="0" t="n">
        <v>0</v>
      </c>
      <c r="L528" s="0" t="n">
        <v>0</v>
      </c>
      <c r="M528" s="0" t="n">
        <v>0</v>
      </c>
      <c r="N528" s="0" t="n">
        <v>0</v>
      </c>
      <c r="O528" s="0" t="n">
        <v>0</v>
      </c>
      <c r="P528" s="0" t="n">
        <v>0</v>
      </c>
      <c r="Q528" s="0" t="n">
        <v>0</v>
      </c>
      <c r="R528" s="0" t="s">
        <v>848</v>
      </c>
    </row>
    <row r="529" customFormat="false" ht="12.75" hidden="false" customHeight="false" outlineLevel="0" collapsed="false">
      <c r="A529" s="0" t="s">
        <v>261</v>
      </c>
      <c r="B529" s="412" t="n">
        <v>38718</v>
      </c>
      <c r="C529" s="0" t="n">
        <v>0</v>
      </c>
      <c r="D529" s="0" t="n">
        <v>0</v>
      </c>
      <c r="E529" s="0" t="n">
        <v>0</v>
      </c>
      <c r="F529" s="0" t="n">
        <v>0</v>
      </c>
      <c r="G529" s="0" t="n">
        <v>0</v>
      </c>
      <c r="H529" s="0" t="n">
        <v>0</v>
      </c>
      <c r="I529" s="0" t="n">
        <v>0</v>
      </c>
      <c r="J529" s="0" t="n">
        <v>0</v>
      </c>
      <c r="K529" s="0" t="n">
        <v>0</v>
      </c>
      <c r="L529" s="0" t="n">
        <v>0</v>
      </c>
      <c r="M529" s="0" t="n">
        <v>0</v>
      </c>
      <c r="N529" s="0" t="n">
        <v>0</v>
      </c>
      <c r="O529" s="0" t="n">
        <v>0</v>
      </c>
      <c r="P529" s="0" t="n">
        <v>0</v>
      </c>
      <c r="Q529" s="0" t="n">
        <v>0</v>
      </c>
      <c r="R529" s="0" t="s">
        <v>848</v>
      </c>
    </row>
    <row r="530" customFormat="false" ht="12.75" hidden="false" customHeight="false" outlineLevel="0" collapsed="false">
      <c r="A530" s="0" t="s">
        <v>261</v>
      </c>
      <c r="B530" s="412" t="n">
        <v>38749</v>
      </c>
      <c r="C530" s="0" t="n">
        <v>0</v>
      </c>
      <c r="D530" s="0" t="n">
        <v>0</v>
      </c>
      <c r="E530" s="0" t="n">
        <v>0</v>
      </c>
      <c r="F530" s="0" t="n">
        <v>0</v>
      </c>
      <c r="G530" s="0" t="n">
        <v>0</v>
      </c>
      <c r="H530" s="0" t="n">
        <v>0</v>
      </c>
      <c r="I530" s="0" t="n">
        <v>0</v>
      </c>
      <c r="J530" s="0" t="n">
        <v>0</v>
      </c>
      <c r="K530" s="0" t="n">
        <v>0</v>
      </c>
      <c r="L530" s="0" t="n">
        <v>0</v>
      </c>
      <c r="M530" s="0" t="n">
        <v>0</v>
      </c>
      <c r="N530" s="0" t="n">
        <v>0</v>
      </c>
      <c r="O530" s="0" t="n">
        <v>0</v>
      </c>
      <c r="P530" s="0" t="n">
        <v>0</v>
      </c>
      <c r="Q530" s="0" t="n">
        <v>0</v>
      </c>
      <c r="R530" s="0" t="s">
        <v>848</v>
      </c>
    </row>
    <row r="531" customFormat="false" ht="12.75" hidden="false" customHeight="false" outlineLevel="0" collapsed="false">
      <c r="A531" s="0" t="s">
        <v>261</v>
      </c>
      <c r="B531" s="412" t="n">
        <v>38777</v>
      </c>
      <c r="C531" s="0" t="n">
        <v>0</v>
      </c>
      <c r="D531" s="0" t="n">
        <v>0</v>
      </c>
      <c r="E531" s="0" t="n">
        <v>0</v>
      </c>
      <c r="F531" s="0" t="n">
        <v>0</v>
      </c>
      <c r="G531" s="0" t="n">
        <v>0</v>
      </c>
      <c r="H531" s="0" t="n">
        <v>0</v>
      </c>
      <c r="I531" s="0" t="n">
        <v>0</v>
      </c>
      <c r="J531" s="0" t="n">
        <v>0</v>
      </c>
      <c r="K531" s="0" t="n">
        <v>0</v>
      </c>
      <c r="L531" s="0" t="n">
        <v>0</v>
      </c>
      <c r="M531" s="0" t="n">
        <v>0</v>
      </c>
      <c r="N531" s="0" t="n">
        <v>0</v>
      </c>
      <c r="O531" s="0" t="n">
        <v>0</v>
      </c>
      <c r="P531" s="0" t="n">
        <v>0</v>
      </c>
      <c r="Q531" s="0" t="n">
        <v>0</v>
      </c>
      <c r="R531" s="0" t="s">
        <v>848</v>
      </c>
    </row>
    <row r="532" customFormat="false" ht="12.75" hidden="false" customHeight="false" outlineLevel="0" collapsed="false">
      <c r="A532" s="0" t="s">
        <v>261</v>
      </c>
      <c r="B532" s="412" t="n">
        <v>38808</v>
      </c>
      <c r="C532" s="0" t="n">
        <v>18.1541133</v>
      </c>
      <c r="D532" s="0" t="n">
        <v>0</v>
      </c>
      <c r="E532" s="0" t="n">
        <v>18.1541133</v>
      </c>
      <c r="F532" s="0" t="n">
        <v>0</v>
      </c>
      <c r="G532" s="0" t="n">
        <v>0</v>
      </c>
      <c r="H532" s="0" t="n">
        <v>0</v>
      </c>
      <c r="I532" s="0" t="n">
        <v>0</v>
      </c>
      <c r="J532" s="0" t="n">
        <v>0</v>
      </c>
      <c r="K532" s="0" t="n">
        <v>0</v>
      </c>
      <c r="L532" s="0" t="n">
        <v>0</v>
      </c>
      <c r="M532" s="0" t="n">
        <v>0</v>
      </c>
      <c r="N532" s="0" t="n">
        <v>0</v>
      </c>
      <c r="O532" s="0" t="n">
        <v>0</v>
      </c>
      <c r="P532" s="0" t="n">
        <v>0</v>
      </c>
      <c r="Q532" s="0" t="n">
        <v>0</v>
      </c>
      <c r="R532" s="0" t="s">
        <v>848</v>
      </c>
    </row>
    <row r="533" customFormat="false" ht="12.75" hidden="false" customHeight="false" outlineLevel="0" collapsed="false">
      <c r="A533" s="0" t="s">
        <v>261</v>
      </c>
      <c r="B533" s="412" t="n">
        <v>38838</v>
      </c>
      <c r="C533" s="0" t="n">
        <v>18.64756758</v>
      </c>
      <c r="D533" s="0" t="n">
        <v>0</v>
      </c>
      <c r="E533" s="0" t="n">
        <v>18.64756758</v>
      </c>
      <c r="F533" s="0" t="n">
        <v>0</v>
      </c>
      <c r="G533" s="0" t="n">
        <v>0</v>
      </c>
      <c r="H533" s="0" t="n">
        <v>0</v>
      </c>
      <c r="I533" s="0" t="n">
        <v>0</v>
      </c>
      <c r="J533" s="0" t="n">
        <v>0</v>
      </c>
      <c r="K533" s="0" t="n">
        <v>0</v>
      </c>
      <c r="L533" s="0" t="n">
        <v>0</v>
      </c>
      <c r="M533" s="0" t="n">
        <v>0</v>
      </c>
      <c r="N533" s="0" t="n">
        <v>0</v>
      </c>
      <c r="O533" s="0" t="n">
        <v>0</v>
      </c>
      <c r="P533" s="0" t="n">
        <v>0</v>
      </c>
      <c r="Q533" s="0" t="n">
        <v>0</v>
      </c>
      <c r="R533" s="0" t="s">
        <v>848</v>
      </c>
    </row>
    <row r="534" customFormat="false" ht="12.75" hidden="false" customHeight="false" outlineLevel="0" collapsed="false">
      <c r="A534" s="0" t="s">
        <v>261</v>
      </c>
      <c r="B534" s="412" t="n">
        <v>38869</v>
      </c>
      <c r="C534" s="0" t="n">
        <v>17.93499756</v>
      </c>
      <c r="D534" s="0" t="n">
        <v>0</v>
      </c>
      <c r="E534" s="0" t="n">
        <v>17.93499756</v>
      </c>
      <c r="F534" s="0" t="n">
        <v>0</v>
      </c>
      <c r="G534" s="0" t="n">
        <v>0</v>
      </c>
      <c r="H534" s="0" t="n">
        <v>0</v>
      </c>
      <c r="I534" s="0" t="n">
        <v>0</v>
      </c>
      <c r="J534" s="0" t="n">
        <v>0</v>
      </c>
      <c r="K534" s="0" t="n">
        <v>0</v>
      </c>
      <c r="L534" s="0" t="n">
        <v>0</v>
      </c>
      <c r="M534" s="0" t="n">
        <v>0</v>
      </c>
      <c r="N534" s="0" t="n">
        <v>0</v>
      </c>
      <c r="O534" s="0" t="n">
        <v>0</v>
      </c>
      <c r="P534" s="0" t="n">
        <v>0</v>
      </c>
      <c r="Q534" s="0" t="n">
        <v>0</v>
      </c>
      <c r="R534" s="0" t="s">
        <v>848</v>
      </c>
    </row>
    <row r="535" customFormat="false" ht="12.75" hidden="false" customHeight="false" outlineLevel="0" collapsed="false">
      <c r="A535" s="0" t="s">
        <v>261</v>
      </c>
      <c r="B535" s="412" t="n">
        <v>38899</v>
      </c>
      <c r="C535" s="0" t="n">
        <v>18.42243893</v>
      </c>
      <c r="D535" s="0" t="n">
        <v>0</v>
      </c>
      <c r="E535" s="0" t="n">
        <v>18.42243893</v>
      </c>
      <c r="F535" s="0" t="n">
        <v>0</v>
      </c>
      <c r="G535" s="0" t="n">
        <v>0</v>
      </c>
      <c r="H535" s="0" t="n">
        <v>0</v>
      </c>
      <c r="I535" s="0" t="n">
        <v>0</v>
      </c>
      <c r="J535" s="0" t="n">
        <v>0</v>
      </c>
      <c r="K535" s="0" t="n">
        <v>0</v>
      </c>
      <c r="L535" s="0" t="n">
        <v>0</v>
      </c>
      <c r="M535" s="0" t="n">
        <v>0</v>
      </c>
      <c r="N535" s="0" t="n">
        <v>0</v>
      </c>
      <c r="O535" s="0" t="n">
        <v>0</v>
      </c>
      <c r="P535" s="0" t="n">
        <v>0</v>
      </c>
      <c r="Q535" s="0" t="n">
        <v>0</v>
      </c>
      <c r="R535" s="0" t="s">
        <v>848</v>
      </c>
    </row>
    <row r="536" customFormat="false" ht="12.75" hidden="false" customHeight="false" outlineLevel="0" collapsed="false">
      <c r="A536" s="0" t="s">
        <v>261</v>
      </c>
      <c r="B536" s="412" t="n">
        <v>38930</v>
      </c>
      <c r="C536" s="0" t="n">
        <v>18.30902877</v>
      </c>
      <c r="D536" s="0" t="n">
        <v>0</v>
      </c>
      <c r="E536" s="0" t="n">
        <v>18.30902877</v>
      </c>
      <c r="F536" s="0" t="n">
        <v>0</v>
      </c>
      <c r="G536" s="0" t="n">
        <v>0</v>
      </c>
      <c r="H536" s="0" t="n">
        <v>0</v>
      </c>
      <c r="I536" s="0" t="n">
        <v>0</v>
      </c>
      <c r="J536" s="0" t="n">
        <v>0</v>
      </c>
      <c r="K536" s="0" t="n">
        <v>0</v>
      </c>
      <c r="L536" s="0" t="n">
        <v>0</v>
      </c>
      <c r="M536" s="0" t="n">
        <v>0</v>
      </c>
      <c r="N536" s="0" t="n">
        <v>0</v>
      </c>
      <c r="O536" s="0" t="n">
        <v>0</v>
      </c>
      <c r="P536" s="0" t="n">
        <v>0</v>
      </c>
      <c r="Q536" s="0" t="n">
        <v>0</v>
      </c>
      <c r="R536" s="0" t="s">
        <v>848</v>
      </c>
    </row>
    <row r="537" customFormat="false" ht="12.75" hidden="false" customHeight="false" outlineLevel="0" collapsed="false">
      <c r="A537" s="0" t="s">
        <v>261</v>
      </c>
      <c r="B537" s="412" t="n">
        <v>38961</v>
      </c>
      <c r="C537" s="0" t="n">
        <v>17.60931019</v>
      </c>
      <c r="D537" s="0" t="n">
        <v>0</v>
      </c>
      <c r="E537" s="0" t="n">
        <v>17.60931019</v>
      </c>
      <c r="F537" s="0" t="n">
        <v>0</v>
      </c>
      <c r="G537" s="0" t="n">
        <v>0</v>
      </c>
      <c r="H537" s="0" t="n">
        <v>0</v>
      </c>
      <c r="I537" s="0" t="n">
        <v>0</v>
      </c>
      <c r="J537" s="0" t="n">
        <v>0</v>
      </c>
      <c r="K537" s="0" t="n">
        <v>0</v>
      </c>
      <c r="L537" s="0" t="n">
        <v>0</v>
      </c>
      <c r="M537" s="0" t="n">
        <v>0</v>
      </c>
      <c r="N537" s="0" t="n">
        <v>0</v>
      </c>
      <c r="O537" s="0" t="n">
        <v>0</v>
      </c>
      <c r="P537" s="0" t="n">
        <v>0</v>
      </c>
      <c r="Q537" s="0" t="n">
        <v>0</v>
      </c>
      <c r="R537" s="0" t="s">
        <v>848</v>
      </c>
    </row>
    <row r="538" customFormat="false" ht="12.75" hidden="false" customHeight="false" outlineLevel="0" collapsed="false">
      <c r="A538" s="0" t="s">
        <v>261</v>
      </c>
      <c r="B538" s="412" t="n">
        <v>38991</v>
      </c>
      <c r="C538" s="0" t="n">
        <v>18.08781548</v>
      </c>
      <c r="D538" s="0" t="n">
        <v>0</v>
      </c>
      <c r="E538" s="0" t="n">
        <v>18.08781548</v>
      </c>
      <c r="F538" s="0" t="n">
        <v>0</v>
      </c>
      <c r="G538" s="0" t="n">
        <v>0</v>
      </c>
      <c r="H538" s="0" t="n">
        <v>0</v>
      </c>
      <c r="I538" s="0" t="n">
        <v>0</v>
      </c>
      <c r="J538" s="0" t="n">
        <v>0</v>
      </c>
      <c r="K538" s="0" t="n">
        <v>0</v>
      </c>
      <c r="L538" s="0" t="n">
        <v>0</v>
      </c>
      <c r="M538" s="0" t="n">
        <v>0</v>
      </c>
      <c r="N538" s="0" t="n">
        <v>0</v>
      </c>
      <c r="O538" s="0" t="n">
        <v>0</v>
      </c>
      <c r="P538" s="0" t="n">
        <v>0</v>
      </c>
      <c r="Q538" s="0" t="n">
        <v>0</v>
      </c>
      <c r="R538" s="0" t="s">
        <v>848</v>
      </c>
    </row>
    <row r="539" customFormat="false" ht="12.75" hidden="false" customHeight="false" outlineLevel="0" collapsed="false">
      <c r="A539" s="0" t="s">
        <v>261</v>
      </c>
      <c r="B539" s="412" t="n">
        <v>39022</v>
      </c>
      <c r="C539" s="0" t="n">
        <v>0</v>
      </c>
      <c r="D539" s="0" t="n">
        <v>0</v>
      </c>
      <c r="E539" s="0" t="n">
        <v>0</v>
      </c>
      <c r="F539" s="0" t="n">
        <v>0</v>
      </c>
      <c r="G539" s="0" t="n">
        <v>0</v>
      </c>
      <c r="H539" s="0" t="n">
        <v>0</v>
      </c>
      <c r="I539" s="0" t="n">
        <v>0</v>
      </c>
      <c r="J539" s="0" t="n">
        <v>0</v>
      </c>
      <c r="K539" s="0" t="n">
        <v>0</v>
      </c>
      <c r="L539" s="0" t="n">
        <v>0</v>
      </c>
      <c r="M539" s="0" t="n">
        <v>0</v>
      </c>
      <c r="N539" s="0" t="n">
        <v>0</v>
      </c>
      <c r="O539" s="0" t="n">
        <v>0</v>
      </c>
      <c r="P539" s="0" t="n">
        <v>0</v>
      </c>
      <c r="Q539" s="0" t="n">
        <v>0</v>
      </c>
      <c r="R539" s="0" t="s">
        <v>848</v>
      </c>
    </row>
    <row r="540" customFormat="false" ht="12.75" hidden="false" customHeight="false" outlineLevel="0" collapsed="false">
      <c r="A540" s="0" t="s">
        <v>261</v>
      </c>
      <c r="B540" s="412" t="n">
        <v>39052</v>
      </c>
      <c r="C540" s="0" t="n">
        <v>0</v>
      </c>
      <c r="D540" s="0" t="n">
        <v>0</v>
      </c>
      <c r="E540" s="0" t="n">
        <v>0</v>
      </c>
      <c r="F540" s="0" t="n">
        <v>0</v>
      </c>
      <c r="G540" s="0" t="n">
        <v>0</v>
      </c>
      <c r="H540" s="0" t="n">
        <v>0</v>
      </c>
      <c r="I540" s="0" t="n">
        <v>0</v>
      </c>
      <c r="J540" s="0" t="n">
        <v>0</v>
      </c>
      <c r="K540" s="0" t="n">
        <v>0</v>
      </c>
      <c r="L540" s="0" t="n">
        <v>0</v>
      </c>
      <c r="M540" s="0" t="n">
        <v>0</v>
      </c>
      <c r="N540" s="0" t="n">
        <v>0</v>
      </c>
      <c r="O540" s="0" t="n">
        <v>0</v>
      </c>
      <c r="P540" s="0" t="n">
        <v>0</v>
      </c>
      <c r="Q540" s="0" t="n">
        <v>0</v>
      </c>
      <c r="R540" s="0" t="s">
        <v>848</v>
      </c>
    </row>
    <row r="541" customFormat="false" ht="12.75" hidden="false" customHeight="false" outlineLevel="0" collapsed="false">
      <c r="A541" s="0" t="s">
        <v>261</v>
      </c>
      <c r="B541" s="412" t="n">
        <v>39083</v>
      </c>
      <c r="C541" s="0" t="n">
        <v>0</v>
      </c>
      <c r="D541" s="0" t="n">
        <v>0</v>
      </c>
      <c r="E541" s="0" t="n">
        <v>0</v>
      </c>
      <c r="F541" s="0" t="n">
        <v>0</v>
      </c>
      <c r="G541" s="0" t="n">
        <v>0</v>
      </c>
      <c r="H541" s="0" t="n">
        <v>0</v>
      </c>
      <c r="I541" s="0" t="n">
        <v>0</v>
      </c>
      <c r="J541" s="0" t="n">
        <v>0</v>
      </c>
      <c r="K541" s="0" t="n">
        <v>0</v>
      </c>
      <c r="L541" s="0" t="n">
        <v>0</v>
      </c>
      <c r="M541" s="0" t="n">
        <v>0</v>
      </c>
      <c r="N541" s="0" t="n">
        <v>0</v>
      </c>
      <c r="O541" s="0" t="n">
        <v>0</v>
      </c>
      <c r="P541" s="0" t="n">
        <v>0</v>
      </c>
      <c r="Q541" s="0" t="n">
        <v>0</v>
      </c>
      <c r="R541" s="0" t="s">
        <v>848</v>
      </c>
    </row>
    <row r="542" customFormat="false" ht="12.75" hidden="false" customHeight="false" outlineLevel="0" collapsed="false">
      <c r="A542" s="0" t="s">
        <v>261</v>
      </c>
      <c r="B542" s="412" t="n">
        <v>39114</v>
      </c>
      <c r="C542" s="0" t="n">
        <v>0</v>
      </c>
      <c r="D542" s="0" t="n">
        <v>0</v>
      </c>
      <c r="E542" s="0" t="n">
        <v>0</v>
      </c>
      <c r="F542" s="0" t="n">
        <v>0</v>
      </c>
      <c r="G542" s="0" t="n">
        <v>0</v>
      </c>
      <c r="H542" s="0" t="n">
        <v>0</v>
      </c>
      <c r="I542" s="0" t="n">
        <v>0</v>
      </c>
      <c r="J542" s="0" t="n">
        <v>0</v>
      </c>
      <c r="K542" s="0" t="n">
        <v>0</v>
      </c>
      <c r="L542" s="0" t="n">
        <v>0</v>
      </c>
      <c r="M542" s="0" t="n">
        <v>0</v>
      </c>
      <c r="N542" s="0" t="n">
        <v>0</v>
      </c>
      <c r="O542" s="0" t="n">
        <v>0</v>
      </c>
      <c r="P542" s="0" t="n">
        <v>0</v>
      </c>
      <c r="Q542" s="0" t="n">
        <v>0</v>
      </c>
      <c r="R542" s="0" t="s">
        <v>848</v>
      </c>
    </row>
    <row r="543" customFormat="false" ht="12.75" hidden="false" customHeight="false" outlineLevel="0" collapsed="false">
      <c r="A543" s="0" t="s">
        <v>261</v>
      </c>
      <c r="B543" s="412" t="n">
        <v>39142</v>
      </c>
      <c r="C543" s="0" t="n">
        <v>0</v>
      </c>
      <c r="D543" s="0" t="n">
        <v>0</v>
      </c>
      <c r="E543" s="0" t="n">
        <v>0</v>
      </c>
      <c r="F543" s="0" t="n">
        <v>0</v>
      </c>
      <c r="G543" s="0" t="n">
        <v>0</v>
      </c>
      <c r="H543" s="0" t="n">
        <v>0</v>
      </c>
      <c r="I543" s="0" t="n">
        <v>0</v>
      </c>
      <c r="J543" s="0" t="n">
        <v>0</v>
      </c>
      <c r="K543" s="0" t="n">
        <v>0</v>
      </c>
      <c r="L543" s="0" t="n">
        <v>0</v>
      </c>
      <c r="M543" s="0" t="n">
        <v>0</v>
      </c>
      <c r="N543" s="0" t="n">
        <v>0</v>
      </c>
      <c r="O543" s="0" t="n">
        <v>0</v>
      </c>
      <c r="P543" s="0" t="n">
        <v>0</v>
      </c>
      <c r="Q543" s="0" t="n">
        <v>0</v>
      </c>
      <c r="R543" s="0" t="s">
        <v>848</v>
      </c>
    </row>
    <row r="544" customFormat="false" ht="12.75" hidden="false" customHeight="false" outlineLevel="0" collapsed="false">
      <c r="A544" s="0" t="s">
        <v>261</v>
      </c>
      <c r="B544" s="412" t="n">
        <v>39173</v>
      </c>
      <c r="C544" s="0" t="n">
        <v>16.88023195</v>
      </c>
      <c r="D544" s="0" t="n">
        <v>0</v>
      </c>
      <c r="E544" s="0" t="n">
        <v>16.88023195</v>
      </c>
      <c r="F544" s="0" t="n">
        <v>0</v>
      </c>
      <c r="G544" s="0" t="n">
        <v>0</v>
      </c>
      <c r="H544" s="0" t="n">
        <v>0</v>
      </c>
      <c r="I544" s="0" t="n">
        <v>0</v>
      </c>
      <c r="J544" s="0" t="n">
        <v>0</v>
      </c>
      <c r="K544" s="0" t="n">
        <v>0</v>
      </c>
      <c r="L544" s="0" t="n">
        <v>0</v>
      </c>
      <c r="M544" s="0" t="n">
        <v>0</v>
      </c>
      <c r="N544" s="0" t="n">
        <v>0</v>
      </c>
      <c r="O544" s="0" t="n">
        <v>0</v>
      </c>
      <c r="P544" s="0" t="n">
        <v>0</v>
      </c>
      <c r="Q544" s="0" t="n">
        <v>0</v>
      </c>
      <c r="R544" s="0" t="s">
        <v>848</v>
      </c>
    </row>
    <row r="545" customFormat="false" ht="12.75" hidden="false" customHeight="false" outlineLevel="0" collapsed="false">
      <c r="A545" s="0" t="s">
        <v>261</v>
      </c>
      <c r="B545" s="412" t="n">
        <v>39203</v>
      </c>
      <c r="C545" s="0" t="n">
        <v>17.33873911</v>
      </c>
      <c r="D545" s="0" t="n">
        <v>0</v>
      </c>
      <c r="E545" s="0" t="n">
        <v>17.33873911</v>
      </c>
      <c r="F545" s="0" t="n">
        <v>0</v>
      </c>
      <c r="G545" s="0" t="n">
        <v>0</v>
      </c>
      <c r="H545" s="0" t="n">
        <v>0</v>
      </c>
      <c r="I545" s="0" t="n">
        <v>0</v>
      </c>
      <c r="J545" s="0" t="n">
        <v>0</v>
      </c>
      <c r="K545" s="0" t="n">
        <v>0</v>
      </c>
      <c r="L545" s="0" t="n">
        <v>0</v>
      </c>
      <c r="M545" s="0" t="n">
        <v>0</v>
      </c>
      <c r="N545" s="0" t="n">
        <v>0</v>
      </c>
      <c r="O545" s="0" t="n">
        <v>0</v>
      </c>
      <c r="P545" s="0" t="n">
        <v>0</v>
      </c>
      <c r="Q545" s="0" t="n">
        <v>0</v>
      </c>
      <c r="R545" s="0" t="s">
        <v>848</v>
      </c>
    </row>
    <row r="546" customFormat="false" ht="12.75" hidden="false" customHeight="false" outlineLevel="0" collapsed="false">
      <c r="A546" s="0" t="s">
        <v>261</v>
      </c>
      <c r="B546" s="412" t="n">
        <v>39234</v>
      </c>
      <c r="C546" s="0" t="n">
        <v>16.67586342</v>
      </c>
      <c r="D546" s="0" t="n">
        <v>0</v>
      </c>
      <c r="E546" s="0" t="n">
        <v>16.67586342</v>
      </c>
      <c r="F546" s="0" t="n">
        <v>0</v>
      </c>
      <c r="G546" s="0" t="n">
        <v>0</v>
      </c>
      <c r="H546" s="0" t="n">
        <v>0</v>
      </c>
      <c r="I546" s="0" t="n">
        <v>0</v>
      </c>
      <c r="J546" s="0" t="n">
        <v>0</v>
      </c>
      <c r="K546" s="0" t="n">
        <v>0</v>
      </c>
      <c r="L546" s="0" t="n">
        <v>0</v>
      </c>
      <c r="M546" s="0" t="n">
        <v>0</v>
      </c>
      <c r="N546" s="0" t="n">
        <v>0</v>
      </c>
      <c r="O546" s="0" t="n">
        <v>0</v>
      </c>
      <c r="P546" s="0" t="n">
        <v>0</v>
      </c>
      <c r="Q546" s="0" t="n">
        <v>0</v>
      </c>
      <c r="R546" s="0" t="s">
        <v>848</v>
      </c>
    </row>
    <row r="547" customFormat="false" ht="12.75" hidden="false" customHeight="false" outlineLevel="0" collapsed="false">
      <c r="A547" s="0" t="s">
        <v>261</v>
      </c>
      <c r="B547" s="412" t="n">
        <v>39264</v>
      </c>
      <c r="C547" s="0" t="n">
        <v>17.12993202</v>
      </c>
      <c r="D547" s="0" t="n">
        <v>0</v>
      </c>
      <c r="E547" s="0" t="n">
        <v>17.12993202</v>
      </c>
      <c r="F547" s="0" t="n">
        <v>0</v>
      </c>
      <c r="G547" s="0" t="n">
        <v>0</v>
      </c>
      <c r="H547" s="0" t="n">
        <v>0</v>
      </c>
      <c r="I547" s="0" t="n">
        <v>0</v>
      </c>
      <c r="J547" s="0" t="n">
        <v>0</v>
      </c>
      <c r="K547" s="0" t="n">
        <v>0</v>
      </c>
      <c r="L547" s="0" t="n">
        <v>0</v>
      </c>
      <c r="M547" s="0" t="n">
        <v>0</v>
      </c>
      <c r="N547" s="0" t="n">
        <v>0</v>
      </c>
      <c r="O547" s="0" t="n">
        <v>0</v>
      </c>
      <c r="P547" s="0" t="n">
        <v>0</v>
      </c>
      <c r="Q547" s="0" t="n">
        <v>0</v>
      </c>
      <c r="R547" s="0" t="s">
        <v>848</v>
      </c>
    </row>
    <row r="548" customFormat="false" ht="12.75" hidden="false" customHeight="false" outlineLevel="0" collapsed="false">
      <c r="A548" s="0" t="s">
        <v>261</v>
      </c>
      <c r="B548" s="412" t="n">
        <v>39295</v>
      </c>
      <c r="C548" s="0" t="n">
        <v>17.02643837</v>
      </c>
      <c r="D548" s="0" t="n">
        <v>0</v>
      </c>
      <c r="E548" s="0" t="n">
        <v>17.02643837</v>
      </c>
      <c r="F548" s="0" t="n">
        <v>0</v>
      </c>
      <c r="G548" s="0" t="n">
        <v>0</v>
      </c>
      <c r="H548" s="0" t="n">
        <v>0</v>
      </c>
      <c r="I548" s="0" t="n">
        <v>0</v>
      </c>
      <c r="J548" s="0" t="n">
        <v>0</v>
      </c>
      <c r="K548" s="0" t="n">
        <v>0</v>
      </c>
      <c r="L548" s="0" t="n">
        <v>0</v>
      </c>
      <c r="M548" s="0" t="n">
        <v>0</v>
      </c>
      <c r="N548" s="0" t="n">
        <v>0</v>
      </c>
      <c r="O548" s="0" t="n">
        <v>0</v>
      </c>
      <c r="P548" s="0" t="n">
        <v>0</v>
      </c>
      <c r="Q548" s="0" t="n">
        <v>0</v>
      </c>
      <c r="R548" s="0" t="s">
        <v>848</v>
      </c>
    </row>
    <row r="549" customFormat="false" ht="12.75" hidden="false" customHeight="false" outlineLevel="0" collapsed="false">
      <c r="A549" s="0" t="s">
        <v>261</v>
      </c>
      <c r="B549" s="412" t="n">
        <v>39326</v>
      </c>
      <c r="C549" s="0" t="n">
        <v>16.37767376</v>
      </c>
      <c r="D549" s="0" t="n">
        <v>0</v>
      </c>
      <c r="E549" s="0" t="n">
        <v>16.37767376</v>
      </c>
      <c r="F549" s="0" t="n">
        <v>0</v>
      </c>
      <c r="G549" s="0" t="n">
        <v>0</v>
      </c>
      <c r="H549" s="0" t="n">
        <v>0</v>
      </c>
      <c r="I549" s="0" t="n">
        <v>0</v>
      </c>
      <c r="J549" s="0" t="n">
        <v>0</v>
      </c>
      <c r="K549" s="0" t="n">
        <v>0</v>
      </c>
      <c r="L549" s="0" t="n">
        <v>0</v>
      </c>
      <c r="M549" s="0" t="n">
        <v>0</v>
      </c>
      <c r="N549" s="0" t="n">
        <v>0</v>
      </c>
      <c r="O549" s="0" t="n">
        <v>0</v>
      </c>
      <c r="P549" s="0" t="n">
        <v>0</v>
      </c>
      <c r="Q549" s="0" t="n">
        <v>0</v>
      </c>
      <c r="R549" s="0" t="s">
        <v>848</v>
      </c>
    </row>
    <row r="550" customFormat="false" ht="12.75" hidden="false" customHeight="false" outlineLevel="0" collapsed="false">
      <c r="A550" s="0" t="s">
        <v>261</v>
      </c>
      <c r="B550" s="412" t="n">
        <v>39356</v>
      </c>
      <c r="C550" s="0" t="n">
        <v>16.82468787</v>
      </c>
      <c r="D550" s="0" t="n">
        <v>0</v>
      </c>
      <c r="E550" s="0" t="n">
        <v>16.82468787</v>
      </c>
      <c r="F550" s="0" t="n">
        <v>0</v>
      </c>
      <c r="G550" s="0" t="n">
        <v>0</v>
      </c>
      <c r="H550" s="0" t="n">
        <v>0</v>
      </c>
      <c r="I550" s="0" t="n">
        <v>0</v>
      </c>
      <c r="J550" s="0" t="n">
        <v>0</v>
      </c>
      <c r="K550" s="0" t="n">
        <v>0</v>
      </c>
      <c r="L550" s="0" t="n">
        <v>0</v>
      </c>
      <c r="M550" s="0" t="n">
        <v>0</v>
      </c>
      <c r="N550" s="0" t="n">
        <v>0</v>
      </c>
      <c r="O550" s="0" t="n">
        <v>0</v>
      </c>
      <c r="P550" s="0" t="n">
        <v>0</v>
      </c>
      <c r="Q550" s="0" t="n">
        <v>0</v>
      </c>
      <c r="R550" s="0" t="s">
        <v>848</v>
      </c>
    </row>
    <row r="551" customFormat="false" ht="12.75" hidden="false" customHeight="false" outlineLevel="0" collapsed="false">
      <c r="A551" s="0" t="s">
        <v>261</v>
      </c>
      <c r="B551" s="412" t="n">
        <v>39387</v>
      </c>
      <c r="C551" s="0" t="n">
        <v>0</v>
      </c>
      <c r="D551" s="0" t="n">
        <v>0</v>
      </c>
      <c r="E551" s="0" t="n">
        <v>0</v>
      </c>
      <c r="F551" s="0" t="n">
        <v>0</v>
      </c>
      <c r="G551" s="0" t="n">
        <v>0</v>
      </c>
      <c r="H551" s="0" t="n">
        <v>0</v>
      </c>
      <c r="I551" s="0" t="n">
        <v>0</v>
      </c>
      <c r="J551" s="0" t="n">
        <v>0</v>
      </c>
      <c r="K551" s="0" t="n">
        <v>0</v>
      </c>
      <c r="L551" s="0" t="n">
        <v>0</v>
      </c>
      <c r="M551" s="0" t="n">
        <v>0</v>
      </c>
      <c r="N551" s="0" t="n">
        <v>0</v>
      </c>
      <c r="O551" s="0" t="n">
        <v>0</v>
      </c>
      <c r="P551" s="0" t="n">
        <v>0</v>
      </c>
      <c r="Q551" s="0" t="n">
        <v>0</v>
      </c>
      <c r="R551" s="0" t="s">
        <v>848</v>
      </c>
    </row>
    <row r="552" customFormat="false" ht="12.75" hidden="false" customHeight="false" outlineLevel="0" collapsed="false">
      <c r="A552" s="0" t="s">
        <v>261</v>
      </c>
      <c r="B552" s="412" t="n">
        <v>39417</v>
      </c>
      <c r="C552" s="0" t="n">
        <v>0</v>
      </c>
      <c r="D552" s="0" t="n">
        <v>0</v>
      </c>
      <c r="E552" s="0" t="n">
        <v>0</v>
      </c>
      <c r="F552" s="0" t="n">
        <v>0</v>
      </c>
      <c r="G552" s="0" t="n">
        <v>0</v>
      </c>
      <c r="H552" s="0" t="n">
        <v>0</v>
      </c>
      <c r="I552" s="0" t="n">
        <v>0</v>
      </c>
      <c r="J552" s="0" t="n">
        <v>0</v>
      </c>
      <c r="K552" s="0" t="n">
        <v>0</v>
      </c>
      <c r="L552" s="0" t="n">
        <v>0</v>
      </c>
      <c r="M552" s="0" t="n">
        <v>0</v>
      </c>
      <c r="N552" s="0" t="n">
        <v>0</v>
      </c>
      <c r="O552" s="0" t="n">
        <v>0</v>
      </c>
      <c r="P552" s="0" t="n">
        <v>0</v>
      </c>
      <c r="Q552" s="0" t="n">
        <v>0</v>
      </c>
      <c r="R552" s="0" t="s">
        <v>848</v>
      </c>
    </row>
    <row r="553" customFormat="false" ht="12.75" hidden="false" customHeight="false" outlineLevel="0" collapsed="false">
      <c r="A553" s="0" t="s">
        <v>261</v>
      </c>
      <c r="B553" s="412" t="n">
        <v>39448</v>
      </c>
      <c r="C553" s="0" t="n">
        <v>0</v>
      </c>
      <c r="D553" s="0" t="n">
        <v>0</v>
      </c>
      <c r="E553" s="0" t="n">
        <v>0</v>
      </c>
      <c r="F553" s="0" t="n">
        <v>0</v>
      </c>
      <c r="G553" s="0" t="n">
        <v>0</v>
      </c>
      <c r="H553" s="0" t="n">
        <v>0</v>
      </c>
      <c r="I553" s="0" t="n">
        <v>0</v>
      </c>
      <c r="J553" s="0" t="n">
        <v>0</v>
      </c>
      <c r="K553" s="0" t="n">
        <v>0</v>
      </c>
      <c r="L553" s="0" t="n">
        <v>0</v>
      </c>
      <c r="M553" s="0" t="n">
        <v>0</v>
      </c>
      <c r="N553" s="0" t="n">
        <v>0</v>
      </c>
      <c r="O553" s="0" t="n">
        <v>0</v>
      </c>
      <c r="P553" s="0" t="n">
        <v>0</v>
      </c>
      <c r="Q553" s="0" t="n">
        <v>0</v>
      </c>
      <c r="R553" s="0" t="s">
        <v>848</v>
      </c>
    </row>
    <row r="554" customFormat="false" ht="12.75" hidden="false" customHeight="false" outlineLevel="0" collapsed="false">
      <c r="A554" s="0" t="s">
        <v>261</v>
      </c>
      <c r="B554" s="412" t="n">
        <v>39479</v>
      </c>
      <c r="C554" s="0" t="n">
        <v>0</v>
      </c>
      <c r="D554" s="0" t="n">
        <v>0</v>
      </c>
      <c r="E554" s="0" t="n">
        <v>0</v>
      </c>
      <c r="F554" s="0" t="n">
        <v>0</v>
      </c>
      <c r="G554" s="0" t="n">
        <v>0</v>
      </c>
      <c r="H554" s="0" t="n">
        <v>0</v>
      </c>
      <c r="I554" s="0" t="n">
        <v>0</v>
      </c>
      <c r="J554" s="0" t="n">
        <v>0</v>
      </c>
      <c r="K554" s="0" t="n">
        <v>0</v>
      </c>
      <c r="L554" s="0" t="n">
        <v>0</v>
      </c>
      <c r="M554" s="0" t="n">
        <v>0</v>
      </c>
      <c r="N554" s="0" t="n">
        <v>0</v>
      </c>
      <c r="O554" s="0" t="n">
        <v>0</v>
      </c>
      <c r="P554" s="0" t="n">
        <v>0</v>
      </c>
      <c r="Q554" s="0" t="n">
        <v>0</v>
      </c>
      <c r="R554" s="0" t="s">
        <v>848</v>
      </c>
    </row>
    <row r="555" customFormat="false" ht="12.75" hidden="false" customHeight="false" outlineLevel="0" collapsed="false">
      <c r="A555" s="0" t="s">
        <v>261</v>
      </c>
      <c r="B555" s="412" t="n">
        <v>39508</v>
      </c>
      <c r="C555" s="0" t="n">
        <v>0</v>
      </c>
      <c r="D555" s="0" t="n">
        <v>0</v>
      </c>
      <c r="E555" s="0" t="n">
        <v>0</v>
      </c>
      <c r="F555" s="0" t="n">
        <v>0</v>
      </c>
      <c r="G555" s="0" t="n">
        <v>0</v>
      </c>
      <c r="H555" s="0" t="n">
        <v>0</v>
      </c>
      <c r="I555" s="0" t="n">
        <v>0</v>
      </c>
      <c r="J555" s="0" t="n">
        <v>0</v>
      </c>
      <c r="K555" s="0" t="n">
        <v>0</v>
      </c>
      <c r="L555" s="0" t="n">
        <v>0</v>
      </c>
      <c r="M555" s="0" t="n">
        <v>0</v>
      </c>
      <c r="N555" s="0" t="n">
        <v>0</v>
      </c>
      <c r="O555" s="0" t="n">
        <v>0</v>
      </c>
      <c r="P555" s="0" t="n">
        <v>0</v>
      </c>
      <c r="Q555" s="0" t="n">
        <v>0</v>
      </c>
      <c r="R555" s="0" t="s">
        <v>848</v>
      </c>
    </row>
    <row r="556" customFormat="false" ht="12.75" hidden="false" customHeight="false" outlineLevel="0" collapsed="false">
      <c r="A556" s="0" t="s">
        <v>261</v>
      </c>
      <c r="B556" s="412" t="n">
        <v>39539</v>
      </c>
      <c r="C556" s="0" t="n">
        <v>15.71056593</v>
      </c>
      <c r="D556" s="0" t="n">
        <v>0</v>
      </c>
      <c r="E556" s="0" t="n">
        <v>15.71056593</v>
      </c>
      <c r="F556" s="0" t="n">
        <v>0</v>
      </c>
      <c r="G556" s="0" t="n">
        <v>0</v>
      </c>
      <c r="H556" s="0" t="n">
        <v>0</v>
      </c>
      <c r="I556" s="0" t="n">
        <v>0</v>
      </c>
      <c r="J556" s="0" t="n">
        <v>0</v>
      </c>
      <c r="K556" s="0" t="n">
        <v>0</v>
      </c>
      <c r="L556" s="0" t="n">
        <v>0</v>
      </c>
      <c r="M556" s="0" t="n">
        <v>0</v>
      </c>
      <c r="N556" s="0" t="n">
        <v>0</v>
      </c>
      <c r="O556" s="0" t="n">
        <v>0</v>
      </c>
      <c r="P556" s="0" t="n">
        <v>0</v>
      </c>
      <c r="Q556" s="0" t="n">
        <v>0</v>
      </c>
      <c r="R556" s="0" t="s">
        <v>848</v>
      </c>
    </row>
    <row r="557" customFormat="false" ht="12.75" hidden="false" customHeight="false" outlineLevel="0" collapsed="false">
      <c r="A557" s="0" t="s">
        <v>261</v>
      </c>
      <c r="B557" s="412" t="n">
        <v>39569</v>
      </c>
      <c r="C557" s="0" t="n">
        <v>16.13953824</v>
      </c>
      <c r="D557" s="0" t="n">
        <v>0</v>
      </c>
      <c r="E557" s="0" t="n">
        <v>16.13953824</v>
      </c>
      <c r="F557" s="0" t="n">
        <v>0</v>
      </c>
      <c r="G557" s="0" t="n">
        <v>0</v>
      </c>
      <c r="H557" s="0" t="n">
        <v>0</v>
      </c>
      <c r="I557" s="0" t="n">
        <v>0</v>
      </c>
      <c r="J557" s="0" t="n">
        <v>0</v>
      </c>
      <c r="K557" s="0" t="n">
        <v>0</v>
      </c>
      <c r="L557" s="0" t="n">
        <v>0</v>
      </c>
      <c r="M557" s="0" t="n">
        <v>0</v>
      </c>
      <c r="N557" s="0" t="n">
        <v>0</v>
      </c>
      <c r="O557" s="0" t="n">
        <v>0</v>
      </c>
      <c r="P557" s="0" t="n">
        <v>0</v>
      </c>
      <c r="Q557" s="0" t="n">
        <v>0</v>
      </c>
      <c r="R557" s="0" t="s">
        <v>848</v>
      </c>
    </row>
    <row r="558" customFormat="false" ht="12.75" hidden="false" customHeight="false" outlineLevel="0" collapsed="false">
      <c r="A558" s="0" t="s">
        <v>261</v>
      </c>
      <c r="B558" s="412" t="n">
        <v>39600</v>
      </c>
      <c r="C558" s="0" t="n">
        <v>15.52478017</v>
      </c>
      <c r="D558" s="0" t="n">
        <v>0</v>
      </c>
      <c r="E558" s="0" t="n">
        <v>15.52478017</v>
      </c>
      <c r="F558" s="0" t="n">
        <v>0</v>
      </c>
      <c r="G558" s="0" t="n">
        <v>0</v>
      </c>
      <c r="H558" s="0" t="n">
        <v>0</v>
      </c>
      <c r="I558" s="0" t="n">
        <v>0</v>
      </c>
      <c r="J558" s="0" t="n">
        <v>0</v>
      </c>
      <c r="K558" s="0" t="n">
        <v>0</v>
      </c>
      <c r="L558" s="0" t="n">
        <v>0</v>
      </c>
      <c r="M558" s="0" t="n">
        <v>0</v>
      </c>
      <c r="N558" s="0" t="n">
        <v>0</v>
      </c>
      <c r="O558" s="0" t="n">
        <v>0</v>
      </c>
      <c r="P558" s="0" t="n">
        <v>0</v>
      </c>
      <c r="Q558" s="0" t="n">
        <v>0</v>
      </c>
      <c r="R558" s="0" t="s">
        <v>848</v>
      </c>
    </row>
    <row r="559" customFormat="false" ht="12.75" hidden="false" customHeight="false" outlineLevel="0" collapsed="false">
      <c r="A559" s="0" t="s">
        <v>261</v>
      </c>
      <c r="B559" s="412" t="n">
        <v>39630</v>
      </c>
      <c r="C559" s="0" t="n">
        <v>15.94872673</v>
      </c>
      <c r="D559" s="0" t="n">
        <v>0</v>
      </c>
      <c r="E559" s="0" t="n">
        <v>15.94872673</v>
      </c>
      <c r="F559" s="0" t="n">
        <v>0</v>
      </c>
      <c r="G559" s="0" t="n">
        <v>0</v>
      </c>
      <c r="H559" s="0" t="n">
        <v>0</v>
      </c>
      <c r="I559" s="0" t="n">
        <v>0</v>
      </c>
      <c r="J559" s="0" t="n">
        <v>0</v>
      </c>
      <c r="K559" s="0" t="n">
        <v>0</v>
      </c>
      <c r="L559" s="0" t="n">
        <v>0</v>
      </c>
      <c r="M559" s="0" t="n">
        <v>0</v>
      </c>
      <c r="N559" s="0" t="n">
        <v>0</v>
      </c>
      <c r="O559" s="0" t="n">
        <v>0</v>
      </c>
      <c r="P559" s="0" t="n">
        <v>0</v>
      </c>
      <c r="Q559" s="0" t="n">
        <v>0</v>
      </c>
      <c r="R559" s="0" t="s">
        <v>848</v>
      </c>
    </row>
    <row r="560" customFormat="false" ht="12.75" hidden="false" customHeight="false" outlineLevel="0" collapsed="false">
      <c r="A560" s="0" t="s">
        <v>261</v>
      </c>
      <c r="B560" s="412" t="n">
        <v>39661</v>
      </c>
      <c r="C560" s="0" t="n">
        <v>15.85265962</v>
      </c>
      <c r="D560" s="0" t="n">
        <v>0</v>
      </c>
      <c r="E560" s="0" t="n">
        <v>15.85265962</v>
      </c>
      <c r="F560" s="0" t="n">
        <v>0</v>
      </c>
      <c r="G560" s="0" t="n">
        <v>0</v>
      </c>
      <c r="H560" s="0" t="n">
        <v>0</v>
      </c>
      <c r="I560" s="0" t="n">
        <v>0</v>
      </c>
      <c r="J560" s="0" t="n">
        <v>0</v>
      </c>
      <c r="K560" s="0" t="n">
        <v>0</v>
      </c>
      <c r="L560" s="0" t="n">
        <v>0</v>
      </c>
      <c r="M560" s="0" t="n">
        <v>0</v>
      </c>
      <c r="N560" s="0" t="n">
        <v>0</v>
      </c>
      <c r="O560" s="0" t="n">
        <v>0</v>
      </c>
      <c r="P560" s="0" t="n">
        <v>0</v>
      </c>
      <c r="Q560" s="0" t="n">
        <v>0</v>
      </c>
      <c r="R560" s="0" t="s">
        <v>848</v>
      </c>
    </row>
    <row r="561" customFormat="false" ht="12.75" hidden="false" customHeight="false" outlineLevel="0" collapsed="false">
      <c r="A561" s="0" t="s">
        <v>261</v>
      </c>
      <c r="B561" s="412" t="n">
        <v>39692</v>
      </c>
      <c r="C561" s="0" t="n">
        <v>15.24889895</v>
      </c>
      <c r="D561" s="0" t="n">
        <v>0</v>
      </c>
      <c r="E561" s="0" t="n">
        <v>15.24889895</v>
      </c>
      <c r="F561" s="0" t="n">
        <v>0</v>
      </c>
      <c r="G561" s="0" t="n">
        <v>0</v>
      </c>
      <c r="H561" s="0" t="n">
        <v>0</v>
      </c>
      <c r="I561" s="0" t="n">
        <v>0</v>
      </c>
      <c r="J561" s="0" t="n">
        <v>0</v>
      </c>
      <c r="K561" s="0" t="n">
        <v>0</v>
      </c>
      <c r="L561" s="0" t="n">
        <v>0</v>
      </c>
      <c r="M561" s="0" t="n">
        <v>0</v>
      </c>
      <c r="N561" s="0" t="n">
        <v>0</v>
      </c>
      <c r="O561" s="0" t="n">
        <v>0</v>
      </c>
      <c r="P561" s="0" t="n">
        <v>0</v>
      </c>
      <c r="Q561" s="0" t="n">
        <v>0</v>
      </c>
      <c r="R561" s="0" t="s">
        <v>848</v>
      </c>
    </row>
    <row r="562" customFormat="false" ht="12.75" hidden="false" customHeight="false" outlineLevel="0" collapsed="false">
      <c r="A562" s="0" t="s">
        <v>261</v>
      </c>
      <c r="B562" s="412" t="n">
        <v>39722</v>
      </c>
      <c r="C562" s="0" t="n">
        <v>15.66538155</v>
      </c>
      <c r="D562" s="0" t="n">
        <v>0</v>
      </c>
      <c r="E562" s="0" t="n">
        <v>15.66538155</v>
      </c>
      <c r="F562" s="0" t="n">
        <v>0</v>
      </c>
      <c r="G562" s="0" t="n">
        <v>0</v>
      </c>
      <c r="H562" s="0" t="n">
        <v>0</v>
      </c>
      <c r="I562" s="0" t="n">
        <v>0</v>
      </c>
      <c r="J562" s="0" t="n">
        <v>0</v>
      </c>
      <c r="K562" s="0" t="n">
        <v>0</v>
      </c>
      <c r="L562" s="0" t="n">
        <v>0</v>
      </c>
      <c r="M562" s="0" t="n">
        <v>0</v>
      </c>
      <c r="N562" s="0" t="n">
        <v>0</v>
      </c>
      <c r="O562" s="0" t="n">
        <v>0</v>
      </c>
      <c r="P562" s="0" t="n">
        <v>0</v>
      </c>
      <c r="Q562" s="0" t="n">
        <v>0</v>
      </c>
      <c r="R562" s="0" t="s">
        <v>848</v>
      </c>
    </row>
    <row r="563" customFormat="false" ht="12.75" hidden="false" customHeight="false" outlineLevel="0" collapsed="false">
      <c r="A563" s="0" t="s">
        <v>253</v>
      </c>
      <c r="B563" s="412" t="n">
        <v>36678</v>
      </c>
      <c r="C563" s="0" t="n">
        <v>36.3</v>
      </c>
      <c r="D563" s="0" t="n">
        <v>0</v>
      </c>
      <c r="E563" s="0" t="n">
        <v>36.3</v>
      </c>
      <c r="F563" s="0" t="n">
        <v>0</v>
      </c>
      <c r="G563" s="0" t="n">
        <v>0</v>
      </c>
      <c r="H563" s="0" t="n">
        <v>0</v>
      </c>
      <c r="I563" s="0" t="n">
        <v>0</v>
      </c>
      <c r="J563" s="0" t="n">
        <v>0</v>
      </c>
      <c r="K563" s="0" t="n">
        <v>0</v>
      </c>
      <c r="L563" s="0" t="n">
        <v>0</v>
      </c>
      <c r="M563" s="0" t="n">
        <v>0</v>
      </c>
      <c r="N563" s="0" t="n">
        <v>0</v>
      </c>
      <c r="O563" s="0" t="n">
        <v>0</v>
      </c>
      <c r="P563" s="0" t="n">
        <v>0</v>
      </c>
      <c r="Q563" s="0" t="n">
        <v>0</v>
      </c>
      <c r="R563" s="0" t="s">
        <v>848</v>
      </c>
    </row>
    <row r="564" customFormat="false" ht="12.75" hidden="false" customHeight="false" outlineLevel="0" collapsed="false">
      <c r="A564" s="0" t="s">
        <v>253</v>
      </c>
      <c r="B564" s="412" t="n">
        <v>36708</v>
      </c>
      <c r="C564" s="0" t="n">
        <v>55.61614664</v>
      </c>
      <c r="D564" s="0" t="n">
        <v>0</v>
      </c>
      <c r="E564" s="0" t="n">
        <v>55.61614664</v>
      </c>
      <c r="F564" s="0" t="n">
        <v>0</v>
      </c>
      <c r="G564" s="0" t="n">
        <v>0</v>
      </c>
      <c r="H564" s="0" t="n">
        <v>0</v>
      </c>
      <c r="I564" s="0" t="n">
        <v>0</v>
      </c>
      <c r="J564" s="0" t="n">
        <v>0</v>
      </c>
      <c r="K564" s="0" t="n">
        <v>0</v>
      </c>
      <c r="L564" s="0" t="n">
        <v>0</v>
      </c>
      <c r="M564" s="0" t="n">
        <v>0</v>
      </c>
      <c r="N564" s="0" t="n">
        <v>0</v>
      </c>
      <c r="O564" s="0" t="n">
        <v>0</v>
      </c>
      <c r="P564" s="0" t="n">
        <v>0</v>
      </c>
      <c r="Q564" s="0" t="n">
        <v>0</v>
      </c>
      <c r="R564" s="0" t="s">
        <v>848</v>
      </c>
    </row>
    <row r="565" customFormat="false" ht="12.75" hidden="false" customHeight="false" outlineLevel="0" collapsed="false">
      <c r="A565" s="0" t="s">
        <v>253</v>
      </c>
      <c r="B565" s="412" t="n">
        <v>36739</v>
      </c>
      <c r="C565" s="0" t="n">
        <v>55.29671788</v>
      </c>
      <c r="D565" s="0" t="n">
        <v>0</v>
      </c>
      <c r="E565" s="0" t="n">
        <v>55.29671788</v>
      </c>
      <c r="F565" s="0" t="n">
        <v>0</v>
      </c>
      <c r="G565" s="0" t="n">
        <v>0</v>
      </c>
      <c r="H565" s="0" t="n">
        <v>0</v>
      </c>
      <c r="I565" s="0" t="n">
        <v>0</v>
      </c>
      <c r="J565" s="0" t="n">
        <v>0</v>
      </c>
      <c r="K565" s="0" t="n">
        <v>0</v>
      </c>
      <c r="L565" s="0" t="n">
        <v>0</v>
      </c>
      <c r="M565" s="0" t="n">
        <v>0</v>
      </c>
      <c r="N565" s="0" t="n">
        <v>0</v>
      </c>
      <c r="O565" s="0" t="n">
        <v>0</v>
      </c>
      <c r="P565" s="0" t="n">
        <v>0</v>
      </c>
      <c r="Q565" s="0" t="n">
        <v>0</v>
      </c>
      <c r="R565" s="0" t="s">
        <v>848</v>
      </c>
    </row>
    <row r="566" customFormat="false" ht="12.75" hidden="false" customHeight="false" outlineLevel="0" collapsed="false">
      <c r="A566" s="0" t="s">
        <v>253</v>
      </c>
      <c r="B566" s="412" t="n">
        <v>36770</v>
      </c>
      <c r="C566" s="0" t="n">
        <v>53.1996634</v>
      </c>
      <c r="D566" s="0" t="n">
        <v>0</v>
      </c>
      <c r="E566" s="0" t="n">
        <v>53.1996634</v>
      </c>
      <c r="F566" s="0" t="n">
        <v>0</v>
      </c>
      <c r="G566" s="0" t="n">
        <v>0</v>
      </c>
      <c r="H566" s="0" t="n">
        <v>0</v>
      </c>
      <c r="I566" s="0" t="n">
        <v>0</v>
      </c>
      <c r="J566" s="0" t="n">
        <v>0</v>
      </c>
      <c r="K566" s="0" t="n">
        <v>0</v>
      </c>
      <c r="L566" s="0" t="n">
        <v>0</v>
      </c>
      <c r="M566" s="0" t="n">
        <v>0</v>
      </c>
      <c r="N566" s="0" t="n">
        <v>0</v>
      </c>
      <c r="O566" s="0" t="n">
        <v>0</v>
      </c>
      <c r="P566" s="0" t="n">
        <v>0</v>
      </c>
      <c r="Q566" s="0" t="n">
        <v>0</v>
      </c>
      <c r="R566" s="0" t="s">
        <v>848</v>
      </c>
    </row>
    <row r="567" customFormat="false" ht="12.75" hidden="false" customHeight="false" outlineLevel="0" collapsed="false">
      <c r="A567" s="0" t="s">
        <v>253</v>
      </c>
      <c r="B567" s="412" t="n">
        <v>36800</v>
      </c>
      <c r="C567" s="0" t="n">
        <v>54.66191857</v>
      </c>
      <c r="D567" s="0" t="n">
        <v>0</v>
      </c>
      <c r="E567" s="0" t="n">
        <v>54.66191857</v>
      </c>
      <c r="F567" s="0" t="n">
        <v>0</v>
      </c>
      <c r="G567" s="0" t="n">
        <v>0</v>
      </c>
      <c r="H567" s="0" t="n">
        <v>0</v>
      </c>
      <c r="I567" s="0" t="n">
        <v>0</v>
      </c>
      <c r="J567" s="0" t="n">
        <v>0</v>
      </c>
      <c r="K567" s="0" t="n">
        <v>0</v>
      </c>
      <c r="L567" s="0" t="n">
        <v>0</v>
      </c>
      <c r="M567" s="0" t="n">
        <v>0</v>
      </c>
      <c r="N567" s="0" t="n">
        <v>0</v>
      </c>
      <c r="O567" s="0" t="n">
        <v>0</v>
      </c>
      <c r="P567" s="0" t="n">
        <v>0</v>
      </c>
      <c r="Q567" s="0" t="n">
        <v>0</v>
      </c>
      <c r="R567" s="0" t="s">
        <v>848</v>
      </c>
    </row>
    <row r="568" customFormat="false" ht="12.75" hidden="false" customHeight="false" outlineLevel="0" collapsed="false">
      <c r="A568" s="0" t="s">
        <v>253</v>
      </c>
      <c r="B568" s="412" t="n">
        <v>36831</v>
      </c>
      <c r="C568" s="0" t="n">
        <v>-29.21465843</v>
      </c>
      <c r="D568" s="0" t="n">
        <v>0</v>
      </c>
      <c r="E568" s="0" t="n">
        <v>-29.21465843</v>
      </c>
      <c r="F568" s="0" t="n">
        <v>0</v>
      </c>
      <c r="G568" s="0" t="n">
        <v>0</v>
      </c>
      <c r="H568" s="0" t="n">
        <v>0</v>
      </c>
      <c r="I568" s="0" t="n">
        <v>0</v>
      </c>
      <c r="J568" s="0" t="n">
        <v>0</v>
      </c>
      <c r="K568" s="0" t="n">
        <v>0</v>
      </c>
      <c r="L568" s="0" t="n">
        <v>0</v>
      </c>
      <c r="M568" s="0" t="n">
        <v>0</v>
      </c>
      <c r="N568" s="0" t="n">
        <v>0</v>
      </c>
      <c r="O568" s="0" t="n">
        <v>0</v>
      </c>
      <c r="P568" s="0" t="n">
        <v>0</v>
      </c>
      <c r="Q568" s="0" t="n">
        <v>0</v>
      </c>
      <c r="R568" s="0" t="s">
        <v>848</v>
      </c>
    </row>
    <row r="569" customFormat="false" ht="12.75" hidden="false" customHeight="false" outlineLevel="0" collapsed="false">
      <c r="A569" s="0" t="s">
        <v>253</v>
      </c>
      <c r="B569" s="412" t="n">
        <v>36861</v>
      </c>
      <c r="C569" s="0" t="n">
        <v>-30.0145999</v>
      </c>
      <c r="D569" s="0" t="n">
        <v>0</v>
      </c>
      <c r="E569" s="0" t="n">
        <v>-30.0145999</v>
      </c>
      <c r="F569" s="0" t="n">
        <v>0</v>
      </c>
      <c r="G569" s="0" t="n">
        <v>0</v>
      </c>
      <c r="H569" s="0" t="n">
        <v>0</v>
      </c>
      <c r="I569" s="0" t="n">
        <v>0</v>
      </c>
      <c r="J569" s="0" t="n">
        <v>0</v>
      </c>
      <c r="K569" s="0" t="n">
        <v>0</v>
      </c>
      <c r="L569" s="0" t="n">
        <v>0</v>
      </c>
      <c r="M569" s="0" t="n">
        <v>0</v>
      </c>
      <c r="N569" s="0" t="n">
        <v>0</v>
      </c>
      <c r="O569" s="0" t="n">
        <v>0</v>
      </c>
      <c r="P569" s="0" t="n">
        <v>0</v>
      </c>
      <c r="Q569" s="0" t="n">
        <v>0</v>
      </c>
      <c r="R569" s="0" t="s">
        <v>848</v>
      </c>
    </row>
    <row r="570" customFormat="false" ht="12.75" hidden="false" customHeight="false" outlineLevel="0" collapsed="false">
      <c r="A570" s="0" t="s">
        <v>253</v>
      </c>
      <c r="B570" s="412" t="n">
        <v>36892</v>
      </c>
      <c r="C570" s="0" t="n">
        <v>-29.83438221</v>
      </c>
      <c r="D570" s="0" t="n">
        <v>0</v>
      </c>
      <c r="E570" s="0" t="n">
        <v>-29.83438221</v>
      </c>
      <c r="F570" s="0" t="n">
        <v>0</v>
      </c>
      <c r="G570" s="0" t="n">
        <v>0</v>
      </c>
      <c r="H570" s="0" t="n">
        <v>0</v>
      </c>
      <c r="I570" s="0" t="n">
        <v>0</v>
      </c>
      <c r="J570" s="0" t="n">
        <v>0</v>
      </c>
      <c r="K570" s="0" t="n">
        <v>0</v>
      </c>
      <c r="L570" s="0" t="n">
        <v>0</v>
      </c>
      <c r="M570" s="0" t="n">
        <v>0</v>
      </c>
      <c r="N570" s="0" t="n">
        <v>0</v>
      </c>
      <c r="O570" s="0" t="n">
        <v>0</v>
      </c>
      <c r="P570" s="0" t="n">
        <v>0</v>
      </c>
      <c r="Q570" s="0" t="n">
        <v>0</v>
      </c>
      <c r="R570" s="0" t="s">
        <v>848</v>
      </c>
    </row>
    <row r="571" customFormat="false" ht="12.75" hidden="false" customHeight="false" outlineLevel="0" collapsed="false">
      <c r="A571" s="0" t="s">
        <v>253</v>
      </c>
      <c r="B571" s="412" t="n">
        <v>36923</v>
      </c>
      <c r="C571" s="0" t="n">
        <v>-26.78379322</v>
      </c>
      <c r="D571" s="0" t="n">
        <v>0</v>
      </c>
      <c r="E571" s="0" t="n">
        <v>-26.78379322</v>
      </c>
      <c r="F571" s="0" t="n">
        <v>0</v>
      </c>
      <c r="G571" s="0" t="n">
        <v>0</v>
      </c>
      <c r="H571" s="0" t="n">
        <v>0</v>
      </c>
      <c r="I571" s="0" t="n">
        <v>0</v>
      </c>
      <c r="J571" s="0" t="n">
        <v>0</v>
      </c>
      <c r="K571" s="0" t="n">
        <v>0</v>
      </c>
      <c r="L571" s="0" t="n">
        <v>0</v>
      </c>
      <c r="M571" s="0" t="n">
        <v>0</v>
      </c>
      <c r="N571" s="0" t="n">
        <v>0</v>
      </c>
      <c r="O571" s="0" t="n">
        <v>0</v>
      </c>
      <c r="P571" s="0" t="n">
        <v>0</v>
      </c>
      <c r="Q571" s="0" t="n">
        <v>0</v>
      </c>
      <c r="R571" s="0" t="s">
        <v>848</v>
      </c>
    </row>
    <row r="572" customFormat="false" ht="12.75" hidden="false" customHeight="false" outlineLevel="0" collapsed="false">
      <c r="A572" s="0" t="s">
        <v>253</v>
      </c>
      <c r="B572" s="412" t="n">
        <v>36951</v>
      </c>
      <c r="C572" s="0" t="n">
        <v>-29.48968845</v>
      </c>
      <c r="D572" s="0" t="n">
        <v>0</v>
      </c>
      <c r="E572" s="0" t="n">
        <v>-29.48968845</v>
      </c>
      <c r="F572" s="0" t="n">
        <v>0</v>
      </c>
      <c r="G572" s="0" t="n">
        <v>0</v>
      </c>
      <c r="H572" s="0" t="n">
        <v>0</v>
      </c>
      <c r="I572" s="0" t="n">
        <v>0</v>
      </c>
      <c r="J572" s="0" t="n">
        <v>0</v>
      </c>
      <c r="K572" s="0" t="n">
        <v>0</v>
      </c>
      <c r="L572" s="0" t="n">
        <v>0</v>
      </c>
      <c r="M572" s="0" t="n">
        <v>0</v>
      </c>
      <c r="N572" s="0" t="n">
        <v>0</v>
      </c>
      <c r="O572" s="0" t="n">
        <v>0</v>
      </c>
      <c r="P572" s="0" t="n">
        <v>0</v>
      </c>
      <c r="Q572" s="0" t="n">
        <v>0</v>
      </c>
      <c r="R572" s="0" t="s">
        <v>848</v>
      </c>
    </row>
    <row r="573" customFormat="false" ht="12.75" hidden="false" customHeight="false" outlineLevel="0" collapsed="false">
      <c r="A573" s="0" t="s">
        <v>253</v>
      </c>
      <c r="B573" s="412" t="n">
        <v>36982</v>
      </c>
      <c r="C573" s="0" t="n">
        <v>0</v>
      </c>
      <c r="D573" s="0" t="n">
        <v>0</v>
      </c>
      <c r="E573" s="0" t="n">
        <v>0</v>
      </c>
      <c r="F573" s="0" t="n">
        <v>0</v>
      </c>
      <c r="G573" s="0" t="n">
        <v>0</v>
      </c>
      <c r="H573" s="0" t="n">
        <v>0</v>
      </c>
      <c r="I573" s="0" t="n">
        <v>0</v>
      </c>
      <c r="J573" s="0" t="n">
        <v>0</v>
      </c>
      <c r="K573" s="0" t="n">
        <v>0</v>
      </c>
      <c r="L573" s="0" t="n">
        <v>0</v>
      </c>
      <c r="M573" s="0" t="n">
        <v>0</v>
      </c>
      <c r="N573" s="0" t="n">
        <v>0</v>
      </c>
      <c r="O573" s="0" t="n">
        <v>0</v>
      </c>
      <c r="P573" s="0" t="n">
        <v>0</v>
      </c>
      <c r="Q573" s="0" t="n">
        <v>0</v>
      </c>
      <c r="R573" s="0" t="s">
        <v>848</v>
      </c>
    </row>
    <row r="574" customFormat="false" ht="12.75" hidden="false" customHeight="false" outlineLevel="0" collapsed="false">
      <c r="A574" s="0" t="s">
        <v>253</v>
      </c>
      <c r="B574" s="412" t="n">
        <v>37012</v>
      </c>
      <c r="C574" s="0" t="n">
        <v>0</v>
      </c>
      <c r="D574" s="0" t="n">
        <v>0</v>
      </c>
      <c r="E574" s="0" t="n">
        <v>0</v>
      </c>
      <c r="F574" s="0" t="n">
        <v>0</v>
      </c>
      <c r="G574" s="0" t="n">
        <v>0</v>
      </c>
      <c r="H574" s="0" t="n">
        <v>0</v>
      </c>
      <c r="I574" s="0" t="n">
        <v>0</v>
      </c>
      <c r="J574" s="0" t="n">
        <v>0</v>
      </c>
      <c r="K574" s="0" t="n">
        <v>0</v>
      </c>
      <c r="L574" s="0" t="n">
        <v>0</v>
      </c>
      <c r="M574" s="0" t="n">
        <v>0</v>
      </c>
      <c r="N574" s="0" t="n">
        <v>0</v>
      </c>
      <c r="O574" s="0" t="n">
        <v>0</v>
      </c>
      <c r="P574" s="0" t="n">
        <v>0</v>
      </c>
      <c r="Q574" s="0" t="n">
        <v>0</v>
      </c>
      <c r="R574" s="0" t="s">
        <v>848</v>
      </c>
    </row>
    <row r="575" customFormat="false" ht="12.75" hidden="false" customHeight="false" outlineLevel="0" collapsed="false">
      <c r="A575" s="0" t="s">
        <v>253</v>
      </c>
      <c r="B575" s="412" t="n">
        <v>37043</v>
      </c>
      <c r="C575" s="0" t="n">
        <v>0</v>
      </c>
      <c r="D575" s="0" t="n">
        <v>0</v>
      </c>
      <c r="E575" s="0" t="n">
        <v>0</v>
      </c>
      <c r="F575" s="0" t="n">
        <v>0</v>
      </c>
      <c r="G575" s="0" t="n">
        <v>0</v>
      </c>
      <c r="H575" s="0" t="n">
        <v>0</v>
      </c>
      <c r="I575" s="0" t="n">
        <v>0</v>
      </c>
      <c r="J575" s="0" t="n">
        <v>0</v>
      </c>
      <c r="K575" s="0" t="n">
        <v>0</v>
      </c>
      <c r="L575" s="0" t="n">
        <v>0</v>
      </c>
      <c r="M575" s="0" t="n">
        <v>0</v>
      </c>
      <c r="N575" s="0" t="n">
        <v>0</v>
      </c>
      <c r="O575" s="0" t="n">
        <v>0</v>
      </c>
      <c r="P575" s="0" t="n">
        <v>0</v>
      </c>
      <c r="Q575" s="0" t="n">
        <v>0</v>
      </c>
      <c r="R575" s="0" t="s">
        <v>848</v>
      </c>
    </row>
    <row r="576" customFormat="false" ht="12.75" hidden="false" customHeight="false" outlineLevel="0" collapsed="false">
      <c r="A576" s="0" t="s">
        <v>253</v>
      </c>
      <c r="B576" s="412" t="n">
        <v>37073</v>
      </c>
      <c r="C576" s="0" t="n">
        <v>0</v>
      </c>
      <c r="D576" s="0" t="n">
        <v>0</v>
      </c>
      <c r="E576" s="0" t="n">
        <v>0</v>
      </c>
      <c r="F576" s="0" t="n">
        <v>0</v>
      </c>
      <c r="G576" s="0" t="n">
        <v>0</v>
      </c>
      <c r="H576" s="0" t="n">
        <v>0</v>
      </c>
      <c r="I576" s="0" t="n">
        <v>0</v>
      </c>
      <c r="J576" s="0" t="n">
        <v>0</v>
      </c>
      <c r="K576" s="0" t="n">
        <v>0</v>
      </c>
      <c r="L576" s="0" t="n">
        <v>0</v>
      </c>
      <c r="M576" s="0" t="n">
        <v>0</v>
      </c>
      <c r="N576" s="0" t="n">
        <v>0</v>
      </c>
      <c r="O576" s="0" t="n">
        <v>0</v>
      </c>
      <c r="P576" s="0" t="n">
        <v>0</v>
      </c>
      <c r="Q576" s="0" t="n">
        <v>0</v>
      </c>
      <c r="R576" s="0" t="s">
        <v>848</v>
      </c>
    </row>
    <row r="577" customFormat="false" ht="12.75" hidden="false" customHeight="false" outlineLevel="0" collapsed="false">
      <c r="A577" s="0" t="s">
        <v>253</v>
      </c>
      <c r="B577" s="412" t="n">
        <v>37104</v>
      </c>
      <c r="C577" s="0" t="n">
        <v>0</v>
      </c>
      <c r="D577" s="0" t="n">
        <v>0</v>
      </c>
      <c r="E577" s="0" t="n">
        <v>0</v>
      </c>
      <c r="F577" s="0" t="n">
        <v>0</v>
      </c>
      <c r="G577" s="0" t="n">
        <v>0</v>
      </c>
      <c r="H577" s="0" t="n">
        <v>0</v>
      </c>
      <c r="I577" s="0" t="n">
        <v>0</v>
      </c>
      <c r="J577" s="0" t="n">
        <v>0</v>
      </c>
      <c r="K577" s="0" t="n">
        <v>0</v>
      </c>
      <c r="L577" s="0" t="n">
        <v>0</v>
      </c>
      <c r="M577" s="0" t="n">
        <v>0</v>
      </c>
      <c r="N577" s="0" t="n">
        <v>0</v>
      </c>
      <c r="O577" s="0" t="n">
        <v>0</v>
      </c>
      <c r="P577" s="0" t="n">
        <v>0</v>
      </c>
      <c r="Q577" s="0" t="n">
        <v>0</v>
      </c>
      <c r="R577" s="0" t="s">
        <v>848</v>
      </c>
    </row>
    <row r="578" customFormat="false" ht="12.75" hidden="false" customHeight="false" outlineLevel="0" collapsed="false">
      <c r="A578" s="0" t="s">
        <v>253</v>
      </c>
      <c r="B578" s="412" t="n">
        <v>37135</v>
      </c>
      <c r="C578" s="0" t="n">
        <v>0</v>
      </c>
      <c r="D578" s="0" t="n">
        <v>0</v>
      </c>
      <c r="E578" s="0" t="n">
        <v>0</v>
      </c>
      <c r="F578" s="0" t="n">
        <v>0</v>
      </c>
      <c r="G578" s="0" t="n">
        <v>0</v>
      </c>
      <c r="H578" s="0" t="n">
        <v>0</v>
      </c>
      <c r="I578" s="0" t="n">
        <v>0</v>
      </c>
      <c r="J578" s="0" t="n">
        <v>0</v>
      </c>
      <c r="K578" s="0" t="n">
        <v>0</v>
      </c>
      <c r="L578" s="0" t="n">
        <v>0</v>
      </c>
      <c r="M578" s="0" t="n">
        <v>0</v>
      </c>
      <c r="N578" s="0" t="n">
        <v>0</v>
      </c>
      <c r="O578" s="0" t="n">
        <v>0</v>
      </c>
      <c r="P578" s="0" t="n">
        <v>0</v>
      </c>
      <c r="Q578" s="0" t="n">
        <v>0</v>
      </c>
      <c r="R578" s="0" t="s">
        <v>848</v>
      </c>
    </row>
    <row r="579" customFormat="false" ht="12.75" hidden="false" customHeight="false" outlineLevel="0" collapsed="false">
      <c r="A579" s="0" t="s">
        <v>253</v>
      </c>
      <c r="B579" s="412" t="n">
        <v>37165</v>
      </c>
      <c r="C579" s="0" t="n">
        <v>0</v>
      </c>
      <c r="D579" s="0" t="n">
        <v>0</v>
      </c>
      <c r="E579" s="0" t="n">
        <v>0</v>
      </c>
      <c r="F579" s="0" t="n">
        <v>0</v>
      </c>
      <c r="G579" s="0" t="n">
        <v>0</v>
      </c>
      <c r="H579" s="0" t="n">
        <v>0</v>
      </c>
      <c r="I579" s="0" t="n">
        <v>0</v>
      </c>
      <c r="J579" s="0" t="n">
        <v>0</v>
      </c>
      <c r="K579" s="0" t="n">
        <v>0</v>
      </c>
      <c r="L579" s="0" t="n">
        <v>0</v>
      </c>
      <c r="M579" s="0" t="n">
        <v>0</v>
      </c>
      <c r="N579" s="0" t="n">
        <v>0</v>
      </c>
      <c r="O579" s="0" t="n">
        <v>0</v>
      </c>
      <c r="P579" s="0" t="n">
        <v>0</v>
      </c>
      <c r="Q579" s="0" t="n">
        <v>0</v>
      </c>
      <c r="R579" s="0" t="s">
        <v>848</v>
      </c>
    </row>
    <row r="580" customFormat="false" ht="12.75" hidden="false" customHeight="false" outlineLevel="0" collapsed="false">
      <c r="A580" s="0" t="s">
        <v>253</v>
      </c>
      <c r="B580" s="412" t="n">
        <v>37196</v>
      </c>
      <c r="C580" s="0" t="n">
        <v>0</v>
      </c>
      <c r="D580" s="0" t="n">
        <v>0</v>
      </c>
      <c r="E580" s="0" t="n">
        <v>0</v>
      </c>
      <c r="F580" s="0" t="n">
        <v>0</v>
      </c>
      <c r="G580" s="0" t="n">
        <v>0</v>
      </c>
      <c r="H580" s="0" t="n">
        <v>0</v>
      </c>
      <c r="I580" s="0" t="n">
        <v>0</v>
      </c>
      <c r="J580" s="0" t="n">
        <v>0</v>
      </c>
      <c r="K580" s="0" t="n">
        <v>0</v>
      </c>
      <c r="L580" s="0" t="n">
        <v>0</v>
      </c>
      <c r="M580" s="0" t="n">
        <v>0</v>
      </c>
      <c r="N580" s="0" t="n">
        <v>0</v>
      </c>
      <c r="O580" s="0" t="n">
        <v>0</v>
      </c>
      <c r="P580" s="0" t="n">
        <v>0</v>
      </c>
      <c r="Q580" s="0" t="n">
        <v>0</v>
      </c>
      <c r="R580" s="0" t="s">
        <v>848</v>
      </c>
    </row>
    <row r="581" customFormat="false" ht="12.75" hidden="false" customHeight="false" outlineLevel="0" collapsed="false">
      <c r="A581" s="0" t="s">
        <v>253</v>
      </c>
      <c r="B581" s="412" t="n">
        <v>37226</v>
      </c>
      <c r="C581" s="0" t="n">
        <v>0</v>
      </c>
      <c r="D581" s="0" t="n">
        <v>0</v>
      </c>
      <c r="E581" s="0" t="n">
        <v>0</v>
      </c>
      <c r="F581" s="0" t="n">
        <v>0</v>
      </c>
      <c r="G581" s="0" t="n">
        <v>0</v>
      </c>
      <c r="H581" s="0" t="n">
        <v>0</v>
      </c>
      <c r="I581" s="0" t="n">
        <v>0</v>
      </c>
      <c r="J581" s="0" t="n">
        <v>0</v>
      </c>
      <c r="K581" s="0" t="n">
        <v>0</v>
      </c>
      <c r="L581" s="0" t="n">
        <v>0</v>
      </c>
      <c r="M581" s="0" t="n">
        <v>0</v>
      </c>
      <c r="N581" s="0" t="n">
        <v>0</v>
      </c>
      <c r="O581" s="0" t="n">
        <v>0</v>
      </c>
      <c r="P581" s="0" t="n">
        <v>0</v>
      </c>
      <c r="Q581" s="0" t="n">
        <v>0</v>
      </c>
      <c r="R581" s="0" t="s">
        <v>848</v>
      </c>
    </row>
    <row r="582" customFormat="false" ht="12.75" hidden="false" customHeight="false" outlineLevel="0" collapsed="false">
      <c r="A582" s="0" t="s">
        <v>253</v>
      </c>
      <c r="B582" s="412" t="n">
        <v>37257</v>
      </c>
      <c r="C582" s="0" t="n">
        <v>0</v>
      </c>
      <c r="D582" s="0" t="n">
        <v>0</v>
      </c>
      <c r="E582" s="0" t="n">
        <v>0</v>
      </c>
      <c r="F582" s="0" t="n">
        <v>0</v>
      </c>
      <c r="G582" s="0" t="n">
        <v>0</v>
      </c>
      <c r="H582" s="0" t="n">
        <v>0</v>
      </c>
      <c r="I582" s="0" t="n">
        <v>0</v>
      </c>
      <c r="J582" s="0" t="n">
        <v>0</v>
      </c>
      <c r="K582" s="0" t="n">
        <v>0</v>
      </c>
      <c r="L582" s="0" t="n">
        <v>0</v>
      </c>
      <c r="M582" s="0" t="n">
        <v>0</v>
      </c>
      <c r="N582" s="0" t="n">
        <v>0</v>
      </c>
      <c r="O582" s="0" t="n">
        <v>0</v>
      </c>
      <c r="P582" s="0" t="n">
        <v>0</v>
      </c>
      <c r="Q582" s="0" t="n">
        <v>0</v>
      </c>
      <c r="R582" s="0" t="s">
        <v>848</v>
      </c>
    </row>
    <row r="583" customFormat="false" ht="12.75" hidden="false" customHeight="false" outlineLevel="0" collapsed="false">
      <c r="A583" s="0" t="s">
        <v>253</v>
      </c>
      <c r="B583" s="412" t="n">
        <v>37288</v>
      </c>
      <c r="C583" s="0" t="n">
        <v>0</v>
      </c>
      <c r="D583" s="0" t="n">
        <v>0</v>
      </c>
      <c r="E583" s="0" t="n">
        <v>0</v>
      </c>
      <c r="F583" s="0" t="n">
        <v>0</v>
      </c>
      <c r="G583" s="0" t="n">
        <v>0</v>
      </c>
      <c r="H583" s="0" t="n">
        <v>0</v>
      </c>
      <c r="I583" s="0" t="n">
        <v>0</v>
      </c>
      <c r="J583" s="0" t="n">
        <v>0</v>
      </c>
      <c r="K583" s="0" t="n">
        <v>0</v>
      </c>
      <c r="L583" s="0" t="n">
        <v>0</v>
      </c>
      <c r="M583" s="0" t="n">
        <v>0</v>
      </c>
      <c r="N583" s="0" t="n">
        <v>0</v>
      </c>
      <c r="O583" s="0" t="n">
        <v>0</v>
      </c>
      <c r="P583" s="0" t="n">
        <v>0</v>
      </c>
      <c r="Q583" s="0" t="n">
        <v>0</v>
      </c>
      <c r="R583" s="0" t="s">
        <v>848</v>
      </c>
    </row>
    <row r="584" customFormat="false" ht="12.75" hidden="false" customHeight="false" outlineLevel="0" collapsed="false">
      <c r="A584" s="0" t="s">
        <v>253</v>
      </c>
      <c r="B584" s="412" t="n">
        <v>37316</v>
      </c>
      <c r="C584" s="0" t="n">
        <v>0</v>
      </c>
      <c r="D584" s="0" t="n">
        <v>0</v>
      </c>
      <c r="E584" s="0" t="n">
        <v>0</v>
      </c>
      <c r="F584" s="0" t="n">
        <v>0</v>
      </c>
      <c r="G584" s="0" t="n">
        <v>0</v>
      </c>
      <c r="H584" s="0" t="n">
        <v>0</v>
      </c>
      <c r="I584" s="0" t="n">
        <v>0</v>
      </c>
      <c r="J584" s="0" t="n">
        <v>0</v>
      </c>
      <c r="K584" s="0" t="n">
        <v>0</v>
      </c>
      <c r="L584" s="0" t="n">
        <v>0</v>
      </c>
      <c r="M584" s="0" t="n">
        <v>0</v>
      </c>
      <c r="N584" s="0" t="n">
        <v>0</v>
      </c>
      <c r="O584" s="0" t="n">
        <v>0</v>
      </c>
      <c r="P584" s="0" t="n">
        <v>0</v>
      </c>
      <c r="Q584" s="0" t="n">
        <v>0</v>
      </c>
      <c r="R584" s="0" t="s">
        <v>848</v>
      </c>
    </row>
    <row r="585" customFormat="false" ht="12.75" hidden="false" customHeight="false" outlineLevel="0" collapsed="false">
      <c r="A585" s="0" t="s">
        <v>253</v>
      </c>
      <c r="B585" s="412" t="n">
        <v>37347</v>
      </c>
      <c r="C585" s="0" t="n">
        <v>0</v>
      </c>
      <c r="D585" s="0" t="n">
        <v>0</v>
      </c>
      <c r="E585" s="0" t="n">
        <v>0</v>
      </c>
      <c r="F585" s="0" t="n">
        <v>0</v>
      </c>
      <c r="G585" s="0" t="n">
        <v>0</v>
      </c>
      <c r="H585" s="0" t="n">
        <v>0</v>
      </c>
      <c r="I585" s="0" t="n">
        <v>0</v>
      </c>
      <c r="J585" s="0" t="n">
        <v>0</v>
      </c>
      <c r="K585" s="0" t="n">
        <v>0</v>
      </c>
      <c r="L585" s="0" t="n">
        <v>0</v>
      </c>
      <c r="M585" s="0" t="n">
        <v>0</v>
      </c>
      <c r="N585" s="0" t="n">
        <v>0</v>
      </c>
      <c r="O585" s="0" t="n">
        <v>0</v>
      </c>
      <c r="P585" s="0" t="n">
        <v>0</v>
      </c>
      <c r="Q585" s="0" t="n">
        <v>0</v>
      </c>
      <c r="R585" s="0" t="s">
        <v>848</v>
      </c>
    </row>
    <row r="586" customFormat="false" ht="12.75" hidden="false" customHeight="false" outlineLevel="0" collapsed="false">
      <c r="A586" s="0" t="s">
        <v>253</v>
      </c>
      <c r="B586" s="412" t="n">
        <v>37377</v>
      </c>
      <c r="C586" s="0" t="n">
        <v>0</v>
      </c>
      <c r="D586" s="0" t="n">
        <v>0</v>
      </c>
      <c r="E586" s="0" t="n">
        <v>0</v>
      </c>
      <c r="F586" s="0" t="n">
        <v>0</v>
      </c>
      <c r="G586" s="0" t="n">
        <v>0</v>
      </c>
      <c r="H586" s="0" t="n">
        <v>0</v>
      </c>
      <c r="I586" s="0" t="n">
        <v>0</v>
      </c>
      <c r="J586" s="0" t="n">
        <v>0</v>
      </c>
      <c r="K586" s="0" t="n">
        <v>0</v>
      </c>
      <c r="L586" s="0" t="n">
        <v>0</v>
      </c>
      <c r="M586" s="0" t="n">
        <v>0</v>
      </c>
      <c r="N586" s="0" t="n">
        <v>0</v>
      </c>
      <c r="O586" s="0" t="n">
        <v>0</v>
      </c>
      <c r="P586" s="0" t="n">
        <v>0</v>
      </c>
      <c r="Q586" s="0" t="n">
        <v>0</v>
      </c>
      <c r="R586" s="0" t="s">
        <v>848</v>
      </c>
    </row>
    <row r="587" customFormat="false" ht="12.75" hidden="false" customHeight="false" outlineLevel="0" collapsed="false">
      <c r="A587" s="0" t="s">
        <v>253</v>
      </c>
      <c r="B587" s="412" t="n">
        <v>37408</v>
      </c>
      <c r="C587" s="0" t="n">
        <v>0</v>
      </c>
      <c r="D587" s="0" t="n">
        <v>0</v>
      </c>
      <c r="E587" s="0" t="n">
        <v>0</v>
      </c>
      <c r="F587" s="0" t="n">
        <v>0</v>
      </c>
      <c r="G587" s="0" t="n">
        <v>0</v>
      </c>
      <c r="H587" s="0" t="n">
        <v>0</v>
      </c>
      <c r="I587" s="0" t="n">
        <v>0</v>
      </c>
      <c r="J587" s="0" t="n">
        <v>0</v>
      </c>
      <c r="K587" s="0" t="n">
        <v>0</v>
      </c>
      <c r="L587" s="0" t="n">
        <v>0</v>
      </c>
      <c r="M587" s="0" t="n">
        <v>0</v>
      </c>
      <c r="N587" s="0" t="n">
        <v>0</v>
      </c>
      <c r="O587" s="0" t="n">
        <v>0</v>
      </c>
      <c r="P587" s="0" t="n">
        <v>0</v>
      </c>
      <c r="Q587" s="0" t="n">
        <v>0</v>
      </c>
      <c r="R587" s="0" t="s">
        <v>848</v>
      </c>
    </row>
    <row r="588" customFormat="false" ht="12.75" hidden="false" customHeight="false" outlineLevel="0" collapsed="false">
      <c r="A588" s="0" t="s">
        <v>253</v>
      </c>
      <c r="B588" s="412" t="n">
        <v>37438</v>
      </c>
      <c r="C588" s="0" t="n">
        <v>0</v>
      </c>
      <c r="D588" s="0" t="n">
        <v>0</v>
      </c>
      <c r="E588" s="0" t="n">
        <v>0</v>
      </c>
      <c r="F588" s="0" t="n">
        <v>0</v>
      </c>
      <c r="G588" s="0" t="n">
        <v>0</v>
      </c>
      <c r="H588" s="0" t="n">
        <v>0</v>
      </c>
      <c r="I588" s="0" t="n">
        <v>0</v>
      </c>
      <c r="J588" s="0" t="n">
        <v>0</v>
      </c>
      <c r="K588" s="0" t="n">
        <v>0</v>
      </c>
      <c r="L588" s="0" t="n">
        <v>0</v>
      </c>
      <c r="M588" s="0" t="n">
        <v>0</v>
      </c>
      <c r="N588" s="0" t="n">
        <v>0</v>
      </c>
      <c r="O588" s="0" t="n">
        <v>0</v>
      </c>
      <c r="P588" s="0" t="n">
        <v>0</v>
      </c>
      <c r="Q588" s="0" t="n">
        <v>0</v>
      </c>
      <c r="R588" s="0" t="s">
        <v>848</v>
      </c>
    </row>
    <row r="589" customFormat="false" ht="12.75" hidden="false" customHeight="false" outlineLevel="0" collapsed="false">
      <c r="A589" s="0" t="s">
        <v>253</v>
      </c>
      <c r="B589" s="412" t="n">
        <v>37469</v>
      </c>
      <c r="C589" s="0" t="n">
        <v>0</v>
      </c>
      <c r="D589" s="0" t="n">
        <v>0</v>
      </c>
      <c r="E589" s="0" t="n">
        <v>0</v>
      </c>
      <c r="F589" s="0" t="n">
        <v>0</v>
      </c>
      <c r="G589" s="0" t="n">
        <v>0</v>
      </c>
      <c r="H589" s="0" t="n">
        <v>0</v>
      </c>
      <c r="I589" s="0" t="n">
        <v>0</v>
      </c>
      <c r="J589" s="0" t="n">
        <v>0</v>
      </c>
      <c r="K589" s="0" t="n">
        <v>0</v>
      </c>
      <c r="L589" s="0" t="n">
        <v>0</v>
      </c>
      <c r="M589" s="0" t="n">
        <v>0</v>
      </c>
      <c r="N589" s="0" t="n">
        <v>0</v>
      </c>
      <c r="O589" s="0" t="n">
        <v>0</v>
      </c>
      <c r="P589" s="0" t="n">
        <v>0</v>
      </c>
      <c r="Q589" s="0" t="n">
        <v>0</v>
      </c>
      <c r="R589" s="0" t="s">
        <v>848</v>
      </c>
    </row>
    <row r="590" customFormat="false" ht="12.75" hidden="false" customHeight="false" outlineLevel="0" collapsed="false">
      <c r="A590" s="0" t="s">
        <v>253</v>
      </c>
      <c r="B590" s="412" t="n">
        <v>37500</v>
      </c>
      <c r="C590" s="0" t="n">
        <v>0</v>
      </c>
      <c r="D590" s="0" t="n">
        <v>0</v>
      </c>
      <c r="E590" s="0" t="n">
        <v>0</v>
      </c>
      <c r="F590" s="0" t="n">
        <v>0</v>
      </c>
      <c r="G590" s="0" t="n">
        <v>0</v>
      </c>
      <c r="H590" s="0" t="n">
        <v>0</v>
      </c>
      <c r="I590" s="0" t="n">
        <v>0</v>
      </c>
      <c r="J590" s="0" t="n">
        <v>0</v>
      </c>
      <c r="K590" s="0" t="n">
        <v>0</v>
      </c>
      <c r="L590" s="0" t="n">
        <v>0</v>
      </c>
      <c r="M590" s="0" t="n">
        <v>0</v>
      </c>
      <c r="N590" s="0" t="n">
        <v>0</v>
      </c>
      <c r="O590" s="0" t="n">
        <v>0</v>
      </c>
      <c r="P590" s="0" t="n">
        <v>0</v>
      </c>
      <c r="Q590" s="0" t="n">
        <v>0</v>
      </c>
      <c r="R590" s="0" t="s">
        <v>848</v>
      </c>
    </row>
    <row r="591" customFormat="false" ht="12.75" hidden="false" customHeight="false" outlineLevel="0" collapsed="false">
      <c r="A591" s="0" t="s">
        <v>253</v>
      </c>
      <c r="B591" s="412" t="n">
        <v>37530</v>
      </c>
      <c r="C591" s="0" t="n">
        <v>0</v>
      </c>
      <c r="D591" s="0" t="n">
        <v>0</v>
      </c>
      <c r="E591" s="0" t="n">
        <v>0</v>
      </c>
      <c r="F591" s="0" t="n">
        <v>0</v>
      </c>
      <c r="G591" s="0" t="n">
        <v>0</v>
      </c>
      <c r="H591" s="0" t="n">
        <v>0</v>
      </c>
      <c r="I591" s="0" t="n">
        <v>0</v>
      </c>
      <c r="J591" s="0" t="n">
        <v>0</v>
      </c>
      <c r="K591" s="0" t="n">
        <v>0</v>
      </c>
      <c r="L591" s="0" t="n">
        <v>0</v>
      </c>
      <c r="M591" s="0" t="n">
        <v>0</v>
      </c>
      <c r="N591" s="0" t="n">
        <v>0</v>
      </c>
      <c r="O591" s="0" t="n">
        <v>0</v>
      </c>
      <c r="P591" s="0" t="n">
        <v>0</v>
      </c>
      <c r="Q591" s="0" t="n">
        <v>0</v>
      </c>
      <c r="R591" s="0" t="s">
        <v>848</v>
      </c>
    </row>
    <row r="592" customFormat="false" ht="12.75" hidden="false" customHeight="false" outlineLevel="0" collapsed="false">
      <c r="A592" s="0" t="s">
        <v>253</v>
      </c>
      <c r="B592" s="412" t="n">
        <v>37561</v>
      </c>
      <c r="C592" s="0" t="n">
        <v>0</v>
      </c>
      <c r="D592" s="0" t="n">
        <v>0</v>
      </c>
      <c r="E592" s="0" t="n">
        <v>0</v>
      </c>
      <c r="F592" s="0" t="n">
        <v>0</v>
      </c>
      <c r="G592" s="0" t="n">
        <v>0</v>
      </c>
      <c r="H592" s="0" t="n">
        <v>0</v>
      </c>
      <c r="I592" s="0" t="n">
        <v>0</v>
      </c>
      <c r="J592" s="0" t="n">
        <v>0</v>
      </c>
      <c r="K592" s="0" t="n">
        <v>0</v>
      </c>
      <c r="L592" s="0" t="n">
        <v>0</v>
      </c>
      <c r="M592" s="0" t="n">
        <v>0</v>
      </c>
      <c r="N592" s="0" t="n">
        <v>0</v>
      </c>
      <c r="O592" s="0" t="n">
        <v>0</v>
      </c>
      <c r="P592" s="0" t="n">
        <v>0</v>
      </c>
      <c r="Q592" s="0" t="n">
        <v>0</v>
      </c>
      <c r="R592" s="0" t="s">
        <v>848</v>
      </c>
    </row>
    <row r="593" customFormat="false" ht="12.75" hidden="false" customHeight="false" outlineLevel="0" collapsed="false">
      <c r="A593" s="0" t="s">
        <v>253</v>
      </c>
      <c r="B593" s="412" t="n">
        <v>37591</v>
      </c>
      <c r="C593" s="0" t="n">
        <v>0</v>
      </c>
      <c r="D593" s="0" t="n">
        <v>0</v>
      </c>
      <c r="E593" s="0" t="n">
        <v>0</v>
      </c>
      <c r="F593" s="0" t="n">
        <v>0</v>
      </c>
      <c r="G593" s="0" t="n">
        <v>0</v>
      </c>
      <c r="H593" s="0" t="n">
        <v>0</v>
      </c>
      <c r="I593" s="0" t="n">
        <v>0</v>
      </c>
      <c r="J593" s="0" t="n">
        <v>0</v>
      </c>
      <c r="K593" s="0" t="n">
        <v>0</v>
      </c>
      <c r="L593" s="0" t="n">
        <v>0</v>
      </c>
      <c r="M593" s="0" t="n">
        <v>0</v>
      </c>
      <c r="N593" s="0" t="n">
        <v>0</v>
      </c>
      <c r="O593" s="0" t="n">
        <v>0</v>
      </c>
      <c r="P593" s="0" t="n">
        <v>0</v>
      </c>
      <c r="Q593" s="0" t="n">
        <v>0</v>
      </c>
      <c r="R593" s="0" t="s">
        <v>848</v>
      </c>
    </row>
    <row r="594" customFormat="false" ht="12.75" hidden="false" customHeight="false" outlineLevel="0" collapsed="false">
      <c r="A594" s="0" t="s">
        <v>253</v>
      </c>
      <c r="B594" s="412" t="n">
        <v>37622</v>
      </c>
      <c r="C594" s="0" t="n">
        <v>0</v>
      </c>
      <c r="D594" s="0" t="n">
        <v>0</v>
      </c>
      <c r="E594" s="0" t="n">
        <v>0</v>
      </c>
      <c r="F594" s="0" t="n">
        <v>0</v>
      </c>
      <c r="G594" s="0" t="n">
        <v>0</v>
      </c>
      <c r="H594" s="0" t="n">
        <v>0</v>
      </c>
      <c r="I594" s="0" t="n">
        <v>0</v>
      </c>
      <c r="J594" s="0" t="n">
        <v>0</v>
      </c>
      <c r="K594" s="0" t="n">
        <v>0</v>
      </c>
      <c r="L594" s="0" t="n">
        <v>0</v>
      </c>
      <c r="M594" s="0" t="n">
        <v>0</v>
      </c>
      <c r="N594" s="0" t="n">
        <v>0</v>
      </c>
      <c r="O594" s="0" t="n">
        <v>0</v>
      </c>
      <c r="P594" s="0" t="n">
        <v>0</v>
      </c>
      <c r="Q594" s="0" t="n">
        <v>0</v>
      </c>
      <c r="R594" s="0" t="s">
        <v>848</v>
      </c>
    </row>
    <row r="595" customFormat="false" ht="12.75" hidden="false" customHeight="false" outlineLevel="0" collapsed="false">
      <c r="A595" s="0" t="s">
        <v>253</v>
      </c>
      <c r="B595" s="412" t="n">
        <v>37653</v>
      </c>
      <c r="C595" s="0" t="n">
        <v>0</v>
      </c>
      <c r="D595" s="0" t="n">
        <v>0</v>
      </c>
      <c r="E595" s="0" t="n">
        <v>0</v>
      </c>
      <c r="F595" s="0" t="n">
        <v>0</v>
      </c>
      <c r="G595" s="0" t="n">
        <v>0</v>
      </c>
      <c r="H595" s="0" t="n">
        <v>0</v>
      </c>
      <c r="I595" s="0" t="n">
        <v>0</v>
      </c>
      <c r="J595" s="0" t="n">
        <v>0</v>
      </c>
      <c r="K595" s="0" t="n">
        <v>0</v>
      </c>
      <c r="L595" s="0" t="n">
        <v>0</v>
      </c>
      <c r="M595" s="0" t="n">
        <v>0</v>
      </c>
      <c r="N595" s="0" t="n">
        <v>0</v>
      </c>
      <c r="O595" s="0" t="n">
        <v>0</v>
      </c>
      <c r="P595" s="0" t="n">
        <v>0</v>
      </c>
      <c r="Q595" s="0" t="n">
        <v>0</v>
      </c>
      <c r="R595" s="0" t="s">
        <v>848</v>
      </c>
    </row>
    <row r="596" customFormat="false" ht="12.75" hidden="false" customHeight="false" outlineLevel="0" collapsed="false">
      <c r="A596" s="0" t="s">
        <v>253</v>
      </c>
      <c r="B596" s="412" t="n">
        <v>37681</v>
      </c>
      <c r="C596" s="0" t="n">
        <v>0</v>
      </c>
      <c r="D596" s="0" t="n">
        <v>0</v>
      </c>
      <c r="E596" s="0" t="n">
        <v>0</v>
      </c>
      <c r="F596" s="0" t="n">
        <v>0</v>
      </c>
      <c r="G596" s="0" t="n">
        <v>0</v>
      </c>
      <c r="H596" s="0" t="n">
        <v>0</v>
      </c>
      <c r="I596" s="0" t="n">
        <v>0</v>
      </c>
      <c r="J596" s="0" t="n">
        <v>0</v>
      </c>
      <c r="K596" s="0" t="n">
        <v>0</v>
      </c>
      <c r="L596" s="0" t="n">
        <v>0</v>
      </c>
      <c r="M596" s="0" t="n">
        <v>0</v>
      </c>
      <c r="N596" s="0" t="n">
        <v>0</v>
      </c>
      <c r="O596" s="0" t="n">
        <v>0</v>
      </c>
      <c r="P596" s="0" t="n">
        <v>0</v>
      </c>
      <c r="Q596" s="0" t="n">
        <v>0</v>
      </c>
      <c r="R596" s="0" t="s">
        <v>848</v>
      </c>
    </row>
    <row r="597" customFormat="false" ht="12.75" hidden="false" customHeight="false" outlineLevel="0" collapsed="false">
      <c r="A597" s="0" t="s">
        <v>253</v>
      </c>
      <c r="B597" s="412" t="n">
        <v>37712</v>
      </c>
      <c r="C597" s="0" t="n">
        <v>0</v>
      </c>
      <c r="D597" s="0" t="n">
        <v>0</v>
      </c>
      <c r="E597" s="0" t="n">
        <v>0</v>
      </c>
      <c r="F597" s="0" t="n">
        <v>0</v>
      </c>
      <c r="G597" s="0" t="n">
        <v>0</v>
      </c>
      <c r="H597" s="0" t="n">
        <v>0</v>
      </c>
      <c r="I597" s="0" t="n">
        <v>0</v>
      </c>
      <c r="J597" s="0" t="n">
        <v>0</v>
      </c>
      <c r="K597" s="0" t="n">
        <v>0</v>
      </c>
      <c r="L597" s="0" t="n">
        <v>0</v>
      </c>
      <c r="M597" s="0" t="n">
        <v>0</v>
      </c>
      <c r="N597" s="0" t="n">
        <v>0</v>
      </c>
      <c r="O597" s="0" t="n">
        <v>0</v>
      </c>
      <c r="P597" s="0" t="n">
        <v>0</v>
      </c>
      <c r="Q597" s="0" t="n">
        <v>0</v>
      </c>
      <c r="R597" s="0" t="s">
        <v>848</v>
      </c>
    </row>
    <row r="598" customFormat="false" ht="12.75" hidden="false" customHeight="false" outlineLevel="0" collapsed="false">
      <c r="A598" s="0" t="s">
        <v>253</v>
      </c>
      <c r="B598" s="412" t="n">
        <v>37742</v>
      </c>
      <c r="C598" s="0" t="n">
        <v>0</v>
      </c>
      <c r="D598" s="0" t="n">
        <v>0</v>
      </c>
      <c r="E598" s="0" t="n">
        <v>0</v>
      </c>
      <c r="F598" s="0" t="n">
        <v>0</v>
      </c>
      <c r="G598" s="0" t="n">
        <v>0</v>
      </c>
      <c r="H598" s="0" t="n">
        <v>0</v>
      </c>
      <c r="I598" s="0" t="n">
        <v>0</v>
      </c>
      <c r="J598" s="0" t="n">
        <v>0</v>
      </c>
      <c r="K598" s="0" t="n">
        <v>0</v>
      </c>
      <c r="L598" s="0" t="n">
        <v>0</v>
      </c>
      <c r="M598" s="0" t="n">
        <v>0</v>
      </c>
      <c r="N598" s="0" t="n">
        <v>0</v>
      </c>
      <c r="O598" s="0" t="n">
        <v>0</v>
      </c>
      <c r="P598" s="0" t="n">
        <v>0</v>
      </c>
      <c r="Q598" s="0" t="n">
        <v>0</v>
      </c>
      <c r="R598" s="0" t="s">
        <v>848</v>
      </c>
    </row>
    <row r="599" customFormat="false" ht="12.75" hidden="false" customHeight="false" outlineLevel="0" collapsed="false">
      <c r="A599" s="0" t="s">
        <v>253</v>
      </c>
      <c r="B599" s="412" t="n">
        <v>37773</v>
      </c>
      <c r="C599" s="0" t="n">
        <v>0</v>
      </c>
      <c r="D599" s="0" t="n">
        <v>0</v>
      </c>
      <c r="E599" s="0" t="n">
        <v>0</v>
      </c>
      <c r="F599" s="0" t="n">
        <v>0</v>
      </c>
      <c r="G599" s="0" t="n">
        <v>0</v>
      </c>
      <c r="H599" s="0" t="n">
        <v>0</v>
      </c>
      <c r="I599" s="0" t="n">
        <v>0</v>
      </c>
      <c r="J599" s="0" t="n">
        <v>0</v>
      </c>
      <c r="K599" s="0" t="n">
        <v>0</v>
      </c>
      <c r="L599" s="0" t="n">
        <v>0</v>
      </c>
      <c r="M599" s="0" t="n">
        <v>0</v>
      </c>
      <c r="N599" s="0" t="n">
        <v>0</v>
      </c>
      <c r="O599" s="0" t="n">
        <v>0</v>
      </c>
      <c r="P599" s="0" t="n">
        <v>0</v>
      </c>
      <c r="Q599" s="0" t="n">
        <v>0</v>
      </c>
      <c r="R599" s="0" t="s">
        <v>848</v>
      </c>
    </row>
    <row r="600" customFormat="false" ht="12.75" hidden="false" customHeight="false" outlineLevel="0" collapsed="false">
      <c r="A600" s="0" t="s">
        <v>253</v>
      </c>
      <c r="B600" s="412" t="n">
        <v>37803</v>
      </c>
      <c r="C600" s="0" t="n">
        <v>0</v>
      </c>
      <c r="D600" s="0" t="n">
        <v>0</v>
      </c>
      <c r="E600" s="0" t="n">
        <v>0</v>
      </c>
      <c r="F600" s="0" t="n">
        <v>0</v>
      </c>
      <c r="G600" s="0" t="n">
        <v>0</v>
      </c>
      <c r="H600" s="0" t="n">
        <v>0</v>
      </c>
      <c r="I600" s="0" t="n">
        <v>0</v>
      </c>
      <c r="J600" s="0" t="n">
        <v>0</v>
      </c>
      <c r="K600" s="0" t="n">
        <v>0</v>
      </c>
      <c r="L600" s="0" t="n">
        <v>0</v>
      </c>
      <c r="M600" s="0" t="n">
        <v>0</v>
      </c>
      <c r="N600" s="0" t="n">
        <v>0</v>
      </c>
      <c r="O600" s="0" t="n">
        <v>0</v>
      </c>
      <c r="P600" s="0" t="n">
        <v>0</v>
      </c>
      <c r="Q600" s="0" t="n">
        <v>0</v>
      </c>
      <c r="R600" s="0" t="s">
        <v>848</v>
      </c>
    </row>
    <row r="601" customFormat="false" ht="12.75" hidden="false" customHeight="false" outlineLevel="0" collapsed="false">
      <c r="A601" s="0" t="s">
        <v>253</v>
      </c>
      <c r="B601" s="412" t="n">
        <v>37834</v>
      </c>
      <c r="C601" s="0" t="n">
        <v>0</v>
      </c>
      <c r="D601" s="0" t="n">
        <v>0</v>
      </c>
      <c r="E601" s="0" t="n">
        <v>0</v>
      </c>
      <c r="F601" s="0" t="n">
        <v>0</v>
      </c>
      <c r="G601" s="0" t="n">
        <v>0</v>
      </c>
      <c r="H601" s="0" t="n">
        <v>0</v>
      </c>
      <c r="I601" s="0" t="n">
        <v>0</v>
      </c>
      <c r="J601" s="0" t="n">
        <v>0</v>
      </c>
      <c r="K601" s="0" t="n">
        <v>0</v>
      </c>
      <c r="L601" s="0" t="n">
        <v>0</v>
      </c>
      <c r="M601" s="0" t="n">
        <v>0</v>
      </c>
      <c r="N601" s="0" t="n">
        <v>0</v>
      </c>
      <c r="O601" s="0" t="n">
        <v>0</v>
      </c>
      <c r="P601" s="0" t="n">
        <v>0</v>
      </c>
      <c r="Q601" s="0" t="n">
        <v>0</v>
      </c>
      <c r="R601" s="0" t="s">
        <v>848</v>
      </c>
    </row>
    <row r="602" customFormat="false" ht="12.75" hidden="false" customHeight="false" outlineLevel="0" collapsed="false">
      <c r="A602" s="0" t="s">
        <v>253</v>
      </c>
      <c r="B602" s="412" t="n">
        <v>37865</v>
      </c>
      <c r="C602" s="0" t="n">
        <v>0</v>
      </c>
      <c r="D602" s="0" t="n">
        <v>0</v>
      </c>
      <c r="E602" s="0" t="n">
        <v>0</v>
      </c>
      <c r="F602" s="0" t="n">
        <v>0</v>
      </c>
      <c r="G602" s="0" t="n">
        <v>0</v>
      </c>
      <c r="H602" s="0" t="n">
        <v>0</v>
      </c>
      <c r="I602" s="0" t="n">
        <v>0</v>
      </c>
      <c r="J602" s="0" t="n">
        <v>0</v>
      </c>
      <c r="K602" s="0" t="n">
        <v>0</v>
      </c>
      <c r="L602" s="0" t="n">
        <v>0</v>
      </c>
      <c r="M602" s="0" t="n">
        <v>0</v>
      </c>
      <c r="N602" s="0" t="n">
        <v>0</v>
      </c>
      <c r="O602" s="0" t="n">
        <v>0</v>
      </c>
      <c r="P602" s="0" t="n">
        <v>0</v>
      </c>
      <c r="Q602" s="0" t="n">
        <v>0</v>
      </c>
      <c r="R602" s="0" t="s">
        <v>848</v>
      </c>
    </row>
    <row r="603" customFormat="false" ht="12.75" hidden="false" customHeight="false" outlineLevel="0" collapsed="false">
      <c r="A603" s="0" t="s">
        <v>253</v>
      </c>
      <c r="B603" s="412" t="n">
        <v>37895</v>
      </c>
      <c r="C603" s="0" t="n">
        <v>0</v>
      </c>
      <c r="D603" s="0" t="n">
        <v>0</v>
      </c>
      <c r="E603" s="0" t="n">
        <v>0</v>
      </c>
      <c r="F603" s="0" t="n">
        <v>0</v>
      </c>
      <c r="G603" s="0" t="n">
        <v>0</v>
      </c>
      <c r="H603" s="0" t="n">
        <v>0</v>
      </c>
      <c r="I603" s="0" t="n">
        <v>0</v>
      </c>
      <c r="J603" s="0" t="n">
        <v>0</v>
      </c>
      <c r="K603" s="0" t="n">
        <v>0</v>
      </c>
      <c r="L603" s="0" t="n">
        <v>0</v>
      </c>
      <c r="M603" s="0" t="n">
        <v>0</v>
      </c>
      <c r="N603" s="0" t="n">
        <v>0</v>
      </c>
      <c r="O603" s="0" t="n">
        <v>0</v>
      </c>
      <c r="P603" s="0" t="n">
        <v>0</v>
      </c>
      <c r="Q603" s="0" t="n">
        <v>0</v>
      </c>
      <c r="R603" s="0" t="s">
        <v>848</v>
      </c>
    </row>
    <row r="604" customFormat="false" ht="12.75" hidden="false" customHeight="false" outlineLevel="0" collapsed="false">
      <c r="A604" s="0" t="s">
        <v>253</v>
      </c>
      <c r="B604" s="412" t="n">
        <v>37926</v>
      </c>
      <c r="C604" s="0" t="n">
        <v>0</v>
      </c>
      <c r="D604" s="0" t="n">
        <v>0</v>
      </c>
      <c r="E604" s="0" t="n">
        <v>0</v>
      </c>
      <c r="F604" s="0" t="n">
        <v>0</v>
      </c>
      <c r="G604" s="0" t="n">
        <v>0</v>
      </c>
      <c r="H604" s="0" t="n">
        <v>0</v>
      </c>
      <c r="I604" s="0" t="n">
        <v>0</v>
      </c>
      <c r="J604" s="0" t="n">
        <v>0</v>
      </c>
      <c r="K604" s="0" t="n">
        <v>0</v>
      </c>
      <c r="L604" s="0" t="n">
        <v>0</v>
      </c>
      <c r="M604" s="0" t="n">
        <v>0</v>
      </c>
      <c r="N604" s="0" t="n">
        <v>0</v>
      </c>
      <c r="O604" s="0" t="n">
        <v>0</v>
      </c>
      <c r="P604" s="0" t="n">
        <v>0</v>
      </c>
      <c r="Q604" s="0" t="n">
        <v>0</v>
      </c>
      <c r="R604" s="0" t="s">
        <v>848</v>
      </c>
    </row>
    <row r="605" customFormat="false" ht="12.75" hidden="false" customHeight="false" outlineLevel="0" collapsed="false">
      <c r="A605" s="0" t="s">
        <v>253</v>
      </c>
      <c r="B605" s="412" t="n">
        <v>37956</v>
      </c>
      <c r="C605" s="0" t="n">
        <v>0</v>
      </c>
      <c r="D605" s="0" t="n">
        <v>0</v>
      </c>
      <c r="E605" s="0" t="n">
        <v>0</v>
      </c>
      <c r="F605" s="0" t="n">
        <v>0</v>
      </c>
      <c r="G605" s="0" t="n">
        <v>0</v>
      </c>
      <c r="H605" s="0" t="n">
        <v>0</v>
      </c>
      <c r="I605" s="0" t="n">
        <v>0</v>
      </c>
      <c r="J605" s="0" t="n">
        <v>0</v>
      </c>
      <c r="K605" s="0" t="n">
        <v>0</v>
      </c>
      <c r="L605" s="0" t="n">
        <v>0</v>
      </c>
      <c r="M605" s="0" t="n">
        <v>0</v>
      </c>
      <c r="N605" s="0" t="n">
        <v>0</v>
      </c>
      <c r="O605" s="0" t="n">
        <v>0</v>
      </c>
      <c r="P605" s="0" t="n">
        <v>0</v>
      </c>
      <c r="Q605" s="0" t="n">
        <v>0</v>
      </c>
      <c r="R605" s="0" t="s">
        <v>848</v>
      </c>
    </row>
    <row r="606" customFormat="false" ht="12.75" hidden="false" customHeight="false" outlineLevel="0" collapsed="false">
      <c r="A606" s="0" t="s">
        <v>253</v>
      </c>
      <c r="B606" s="412" t="n">
        <v>37987</v>
      </c>
      <c r="C606" s="0" t="n">
        <v>0</v>
      </c>
      <c r="D606" s="0" t="n">
        <v>0</v>
      </c>
      <c r="E606" s="0" t="n">
        <v>0</v>
      </c>
      <c r="F606" s="0" t="n">
        <v>0</v>
      </c>
      <c r="G606" s="0" t="n">
        <v>0</v>
      </c>
      <c r="H606" s="0" t="n">
        <v>0</v>
      </c>
      <c r="I606" s="0" t="n">
        <v>0</v>
      </c>
      <c r="J606" s="0" t="n">
        <v>0</v>
      </c>
      <c r="K606" s="0" t="n">
        <v>0</v>
      </c>
      <c r="L606" s="0" t="n">
        <v>0</v>
      </c>
      <c r="M606" s="0" t="n">
        <v>0</v>
      </c>
      <c r="N606" s="0" t="n">
        <v>0</v>
      </c>
      <c r="O606" s="0" t="n">
        <v>0</v>
      </c>
      <c r="P606" s="0" t="n">
        <v>0</v>
      </c>
      <c r="Q606" s="0" t="n">
        <v>0</v>
      </c>
      <c r="R606" s="0" t="s">
        <v>848</v>
      </c>
    </row>
    <row r="607" customFormat="false" ht="12.75" hidden="false" customHeight="false" outlineLevel="0" collapsed="false">
      <c r="A607" s="0" t="s">
        <v>253</v>
      </c>
      <c r="B607" s="412" t="n">
        <v>38018</v>
      </c>
      <c r="C607" s="0" t="n">
        <v>0</v>
      </c>
      <c r="D607" s="0" t="n">
        <v>0</v>
      </c>
      <c r="E607" s="0" t="n">
        <v>0</v>
      </c>
      <c r="F607" s="0" t="n">
        <v>0</v>
      </c>
      <c r="G607" s="0" t="n">
        <v>0</v>
      </c>
      <c r="H607" s="0" t="n">
        <v>0</v>
      </c>
      <c r="I607" s="0" t="n">
        <v>0</v>
      </c>
      <c r="J607" s="0" t="n">
        <v>0</v>
      </c>
      <c r="K607" s="0" t="n">
        <v>0</v>
      </c>
      <c r="L607" s="0" t="n">
        <v>0</v>
      </c>
      <c r="M607" s="0" t="n">
        <v>0</v>
      </c>
      <c r="N607" s="0" t="n">
        <v>0</v>
      </c>
      <c r="O607" s="0" t="n">
        <v>0</v>
      </c>
      <c r="P607" s="0" t="n">
        <v>0</v>
      </c>
      <c r="Q607" s="0" t="n">
        <v>0</v>
      </c>
      <c r="R607" s="0" t="s">
        <v>848</v>
      </c>
    </row>
    <row r="608" customFormat="false" ht="12.75" hidden="false" customHeight="false" outlineLevel="0" collapsed="false">
      <c r="A608" s="0" t="s">
        <v>253</v>
      </c>
      <c r="B608" s="412" t="n">
        <v>38047</v>
      </c>
      <c r="C608" s="0" t="n">
        <v>0</v>
      </c>
      <c r="D608" s="0" t="n">
        <v>0</v>
      </c>
      <c r="E608" s="0" t="n">
        <v>0</v>
      </c>
      <c r="F608" s="0" t="n">
        <v>0</v>
      </c>
      <c r="G608" s="0" t="n">
        <v>0</v>
      </c>
      <c r="H608" s="0" t="n">
        <v>0</v>
      </c>
      <c r="I608" s="0" t="n">
        <v>0</v>
      </c>
      <c r="J608" s="0" t="n">
        <v>0</v>
      </c>
      <c r="K608" s="0" t="n">
        <v>0</v>
      </c>
      <c r="L608" s="0" t="n">
        <v>0</v>
      </c>
      <c r="M608" s="0" t="n">
        <v>0</v>
      </c>
      <c r="N608" s="0" t="n">
        <v>0</v>
      </c>
      <c r="O608" s="0" t="n">
        <v>0</v>
      </c>
      <c r="P608" s="0" t="n">
        <v>0</v>
      </c>
      <c r="Q608" s="0" t="n">
        <v>0</v>
      </c>
      <c r="R608" s="0" t="s">
        <v>848</v>
      </c>
    </row>
    <row r="609" customFormat="false" ht="12.75" hidden="false" customHeight="false" outlineLevel="0" collapsed="false">
      <c r="A609" s="0" t="s">
        <v>253</v>
      </c>
      <c r="B609" s="412" t="n">
        <v>38078</v>
      </c>
      <c r="C609" s="0" t="n">
        <v>0</v>
      </c>
      <c r="D609" s="0" t="n">
        <v>0</v>
      </c>
      <c r="E609" s="0" t="n">
        <v>0</v>
      </c>
      <c r="F609" s="0" t="n">
        <v>0</v>
      </c>
      <c r="G609" s="0" t="n">
        <v>0</v>
      </c>
      <c r="H609" s="0" t="n">
        <v>0</v>
      </c>
      <c r="I609" s="0" t="n">
        <v>0</v>
      </c>
      <c r="J609" s="0" t="n">
        <v>0</v>
      </c>
      <c r="K609" s="0" t="n">
        <v>0</v>
      </c>
      <c r="L609" s="0" t="n">
        <v>0</v>
      </c>
      <c r="M609" s="0" t="n">
        <v>0</v>
      </c>
      <c r="N609" s="0" t="n">
        <v>0</v>
      </c>
      <c r="O609" s="0" t="n">
        <v>0</v>
      </c>
      <c r="P609" s="0" t="n">
        <v>0</v>
      </c>
      <c r="Q609" s="0" t="n">
        <v>0</v>
      </c>
      <c r="R609" s="0" t="s">
        <v>848</v>
      </c>
    </row>
    <row r="610" customFormat="false" ht="12.75" hidden="false" customHeight="false" outlineLevel="0" collapsed="false">
      <c r="A610" s="0" t="s">
        <v>253</v>
      </c>
      <c r="B610" s="412" t="n">
        <v>38108</v>
      </c>
      <c r="C610" s="0" t="n">
        <v>0</v>
      </c>
      <c r="D610" s="0" t="n">
        <v>0</v>
      </c>
      <c r="E610" s="0" t="n">
        <v>0</v>
      </c>
      <c r="F610" s="0" t="n">
        <v>0</v>
      </c>
      <c r="G610" s="0" t="n">
        <v>0</v>
      </c>
      <c r="H610" s="0" t="n">
        <v>0</v>
      </c>
      <c r="I610" s="0" t="n">
        <v>0</v>
      </c>
      <c r="J610" s="0" t="n">
        <v>0</v>
      </c>
      <c r="K610" s="0" t="n">
        <v>0</v>
      </c>
      <c r="L610" s="0" t="n">
        <v>0</v>
      </c>
      <c r="M610" s="0" t="n">
        <v>0</v>
      </c>
      <c r="N610" s="0" t="n">
        <v>0</v>
      </c>
      <c r="O610" s="0" t="n">
        <v>0</v>
      </c>
      <c r="P610" s="0" t="n">
        <v>0</v>
      </c>
      <c r="Q610" s="0" t="n">
        <v>0</v>
      </c>
      <c r="R610" s="0" t="s">
        <v>848</v>
      </c>
    </row>
    <row r="611" customFormat="false" ht="12.75" hidden="false" customHeight="false" outlineLevel="0" collapsed="false">
      <c r="A611" s="0" t="s">
        <v>253</v>
      </c>
      <c r="B611" s="412" t="n">
        <v>38139</v>
      </c>
      <c r="C611" s="0" t="n">
        <v>0</v>
      </c>
      <c r="D611" s="0" t="n">
        <v>0</v>
      </c>
      <c r="E611" s="0" t="n">
        <v>0</v>
      </c>
      <c r="F611" s="0" t="n">
        <v>0</v>
      </c>
      <c r="G611" s="0" t="n">
        <v>0</v>
      </c>
      <c r="H611" s="0" t="n">
        <v>0</v>
      </c>
      <c r="I611" s="0" t="n">
        <v>0</v>
      </c>
      <c r="J611" s="0" t="n">
        <v>0</v>
      </c>
      <c r="K611" s="0" t="n">
        <v>0</v>
      </c>
      <c r="L611" s="0" t="n">
        <v>0</v>
      </c>
      <c r="M611" s="0" t="n">
        <v>0</v>
      </c>
      <c r="N611" s="0" t="n">
        <v>0</v>
      </c>
      <c r="O611" s="0" t="n">
        <v>0</v>
      </c>
      <c r="P611" s="0" t="n">
        <v>0</v>
      </c>
      <c r="Q611" s="0" t="n">
        <v>0</v>
      </c>
      <c r="R611" s="0" t="s">
        <v>848</v>
      </c>
    </row>
    <row r="612" customFormat="false" ht="12.75" hidden="false" customHeight="false" outlineLevel="0" collapsed="false">
      <c r="A612" s="0" t="s">
        <v>253</v>
      </c>
      <c r="B612" s="412" t="n">
        <v>38169</v>
      </c>
      <c r="C612" s="0" t="n">
        <v>0</v>
      </c>
      <c r="D612" s="0" t="n">
        <v>0</v>
      </c>
      <c r="E612" s="0" t="n">
        <v>0</v>
      </c>
      <c r="F612" s="0" t="n">
        <v>0</v>
      </c>
      <c r="G612" s="0" t="n">
        <v>0</v>
      </c>
      <c r="H612" s="0" t="n">
        <v>0</v>
      </c>
      <c r="I612" s="0" t="n">
        <v>0</v>
      </c>
      <c r="J612" s="0" t="n">
        <v>0</v>
      </c>
      <c r="K612" s="0" t="n">
        <v>0</v>
      </c>
      <c r="L612" s="0" t="n">
        <v>0</v>
      </c>
      <c r="M612" s="0" t="n">
        <v>0</v>
      </c>
      <c r="N612" s="0" t="n">
        <v>0</v>
      </c>
      <c r="O612" s="0" t="n">
        <v>0</v>
      </c>
      <c r="P612" s="0" t="n">
        <v>0</v>
      </c>
      <c r="Q612" s="0" t="n">
        <v>0</v>
      </c>
      <c r="R612" s="0" t="s">
        <v>848</v>
      </c>
    </row>
    <row r="613" customFormat="false" ht="12.75" hidden="false" customHeight="false" outlineLevel="0" collapsed="false">
      <c r="A613" s="0" t="s">
        <v>253</v>
      </c>
      <c r="B613" s="412" t="n">
        <v>38200</v>
      </c>
      <c r="C613" s="0" t="n">
        <v>0</v>
      </c>
      <c r="D613" s="0" t="n">
        <v>0</v>
      </c>
      <c r="E613" s="0" t="n">
        <v>0</v>
      </c>
      <c r="F613" s="0" t="n">
        <v>0</v>
      </c>
      <c r="G613" s="0" t="n">
        <v>0</v>
      </c>
      <c r="H613" s="0" t="n">
        <v>0</v>
      </c>
      <c r="I613" s="0" t="n">
        <v>0</v>
      </c>
      <c r="J613" s="0" t="n">
        <v>0</v>
      </c>
      <c r="K613" s="0" t="n">
        <v>0</v>
      </c>
      <c r="L613" s="0" t="n">
        <v>0</v>
      </c>
      <c r="M613" s="0" t="n">
        <v>0</v>
      </c>
      <c r="N613" s="0" t="n">
        <v>0</v>
      </c>
      <c r="O613" s="0" t="n">
        <v>0</v>
      </c>
      <c r="P613" s="0" t="n">
        <v>0</v>
      </c>
      <c r="Q613" s="0" t="n">
        <v>0</v>
      </c>
      <c r="R613" s="0" t="s">
        <v>848</v>
      </c>
    </row>
    <row r="614" customFormat="false" ht="12.75" hidden="false" customHeight="false" outlineLevel="0" collapsed="false">
      <c r="A614" s="0" t="s">
        <v>253</v>
      </c>
      <c r="B614" s="412" t="n">
        <v>38231</v>
      </c>
      <c r="C614" s="0" t="n">
        <v>0</v>
      </c>
      <c r="D614" s="0" t="n">
        <v>0</v>
      </c>
      <c r="E614" s="0" t="n">
        <v>0</v>
      </c>
      <c r="F614" s="0" t="n">
        <v>0</v>
      </c>
      <c r="G614" s="0" t="n">
        <v>0</v>
      </c>
      <c r="H614" s="0" t="n">
        <v>0</v>
      </c>
      <c r="I614" s="0" t="n">
        <v>0</v>
      </c>
      <c r="J614" s="0" t="n">
        <v>0</v>
      </c>
      <c r="K614" s="0" t="n">
        <v>0</v>
      </c>
      <c r="L614" s="0" t="n">
        <v>0</v>
      </c>
      <c r="M614" s="0" t="n">
        <v>0</v>
      </c>
      <c r="N614" s="0" t="n">
        <v>0</v>
      </c>
      <c r="O614" s="0" t="n">
        <v>0</v>
      </c>
      <c r="P614" s="0" t="n">
        <v>0</v>
      </c>
      <c r="Q614" s="0" t="n">
        <v>0</v>
      </c>
      <c r="R614" s="0" t="s">
        <v>848</v>
      </c>
    </row>
    <row r="615" customFormat="false" ht="12.75" hidden="false" customHeight="false" outlineLevel="0" collapsed="false">
      <c r="A615" s="0" t="s">
        <v>253</v>
      </c>
      <c r="B615" s="412" t="n">
        <v>38261</v>
      </c>
      <c r="C615" s="0" t="n">
        <v>0</v>
      </c>
      <c r="D615" s="0" t="n">
        <v>0</v>
      </c>
      <c r="E615" s="0" t="n">
        <v>0</v>
      </c>
      <c r="F615" s="0" t="n">
        <v>0</v>
      </c>
      <c r="G615" s="0" t="n">
        <v>0</v>
      </c>
      <c r="H615" s="0" t="n">
        <v>0</v>
      </c>
      <c r="I615" s="0" t="n">
        <v>0</v>
      </c>
      <c r="J615" s="0" t="n">
        <v>0</v>
      </c>
      <c r="K615" s="0" t="n">
        <v>0</v>
      </c>
      <c r="L615" s="0" t="n">
        <v>0</v>
      </c>
      <c r="M615" s="0" t="n">
        <v>0</v>
      </c>
      <c r="N615" s="0" t="n">
        <v>0</v>
      </c>
      <c r="O615" s="0" t="n">
        <v>0</v>
      </c>
      <c r="P615" s="0" t="n">
        <v>0</v>
      </c>
      <c r="Q615" s="0" t="n">
        <v>0</v>
      </c>
      <c r="R615" s="0" t="s">
        <v>848</v>
      </c>
    </row>
    <row r="616" customFormat="false" ht="12.75" hidden="false" customHeight="false" outlineLevel="0" collapsed="false">
      <c r="A616" s="0" t="s">
        <v>253</v>
      </c>
      <c r="B616" s="412" t="n">
        <v>38292</v>
      </c>
      <c r="C616" s="0" t="n">
        <v>0</v>
      </c>
      <c r="D616" s="0" t="n">
        <v>0</v>
      </c>
      <c r="E616" s="0" t="n">
        <v>0</v>
      </c>
      <c r="F616" s="0" t="n">
        <v>0</v>
      </c>
      <c r="G616" s="0" t="n">
        <v>0</v>
      </c>
      <c r="H616" s="0" t="n">
        <v>0</v>
      </c>
      <c r="I616" s="0" t="n">
        <v>0</v>
      </c>
      <c r="J616" s="0" t="n">
        <v>0</v>
      </c>
      <c r="K616" s="0" t="n">
        <v>0</v>
      </c>
      <c r="L616" s="0" t="n">
        <v>0</v>
      </c>
      <c r="M616" s="0" t="n">
        <v>0</v>
      </c>
      <c r="N616" s="0" t="n">
        <v>0</v>
      </c>
      <c r="O616" s="0" t="n">
        <v>0</v>
      </c>
      <c r="P616" s="0" t="n">
        <v>0</v>
      </c>
      <c r="Q616" s="0" t="n">
        <v>0</v>
      </c>
      <c r="R616" s="0" t="s">
        <v>848</v>
      </c>
    </row>
    <row r="617" customFormat="false" ht="12.75" hidden="false" customHeight="false" outlineLevel="0" collapsed="false">
      <c r="A617" s="0" t="s">
        <v>253</v>
      </c>
      <c r="B617" s="412" t="n">
        <v>38322</v>
      </c>
      <c r="C617" s="0" t="n">
        <v>0</v>
      </c>
      <c r="D617" s="0" t="n">
        <v>0</v>
      </c>
      <c r="E617" s="0" t="n">
        <v>0</v>
      </c>
      <c r="F617" s="0" t="n">
        <v>0</v>
      </c>
      <c r="G617" s="0" t="n">
        <v>0</v>
      </c>
      <c r="H617" s="0" t="n">
        <v>0</v>
      </c>
      <c r="I617" s="0" t="n">
        <v>0</v>
      </c>
      <c r="J617" s="0" t="n">
        <v>0</v>
      </c>
      <c r="K617" s="0" t="n">
        <v>0</v>
      </c>
      <c r="L617" s="0" t="n">
        <v>0</v>
      </c>
      <c r="M617" s="0" t="n">
        <v>0</v>
      </c>
      <c r="N617" s="0" t="n">
        <v>0</v>
      </c>
      <c r="O617" s="0" t="n">
        <v>0</v>
      </c>
      <c r="P617" s="0" t="n">
        <v>0</v>
      </c>
      <c r="Q617" s="0" t="n">
        <v>0</v>
      </c>
      <c r="R617" s="0" t="s">
        <v>848</v>
      </c>
    </row>
    <row r="618" customFormat="false" ht="12.75" hidden="false" customHeight="false" outlineLevel="0" collapsed="false">
      <c r="A618" s="0" t="s">
        <v>253</v>
      </c>
      <c r="B618" s="412" t="n">
        <v>38353</v>
      </c>
      <c r="C618" s="0" t="n">
        <v>0</v>
      </c>
      <c r="D618" s="0" t="n">
        <v>0</v>
      </c>
      <c r="E618" s="0" t="n">
        <v>0</v>
      </c>
      <c r="F618" s="0" t="n">
        <v>0</v>
      </c>
      <c r="G618" s="0" t="n">
        <v>0</v>
      </c>
      <c r="H618" s="0" t="n">
        <v>0</v>
      </c>
      <c r="I618" s="0" t="n">
        <v>0</v>
      </c>
      <c r="J618" s="0" t="n">
        <v>0</v>
      </c>
      <c r="K618" s="0" t="n">
        <v>0</v>
      </c>
      <c r="L618" s="0" t="n">
        <v>0</v>
      </c>
      <c r="M618" s="0" t="n">
        <v>0</v>
      </c>
      <c r="N618" s="0" t="n">
        <v>0</v>
      </c>
      <c r="O618" s="0" t="n">
        <v>0</v>
      </c>
      <c r="P618" s="0" t="n">
        <v>0</v>
      </c>
      <c r="Q618" s="0" t="n">
        <v>0</v>
      </c>
      <c r="R618" s="0" t="s">
        <v>848</v>
      </c>
    </row>
    <row r="619" customFormat="false" ht="12.75" hidden="false" customHeight="false" outlineLevel="0" collapsed="false">
      <c r="A619" s="0" t="s">
        <v>253</v>
      </c>
      <c r="B619" s="412" t="n">
        <v>38384</v>
      </c>
      <c r="C619" s="0" t="n">
        <v>0</v>
      </c>
      <c r="D619" s="0" t="n">
        <v>0</v>
      </c>
      <c r="E619" s="0" t="n">
        <v>0</v>
      </c>
      <c r="F619" s="0" t="n">
        <v>0</v>
      </c>
      <c r="G619" s="0" t="n">
        <v>0</v>
      </c>
      <c r="H619" s="0" t="n">
        <v>0</v>
      </c>
      <c r="I619" s="0" t="n">
        <v>0</v>
      </c>
      <c r="J619" s="0" t="n">
        <v>0</v>
      </c>
      <c r="K619" s="0" t="n">
        <v>0</v>
      </c>
      <c r="L619" s="0" t="n">
        <v>0</v>
      </c>
      <c r="M619" s="0" t="n">
        <v>0</v>
      </c>
      <c r="N619" s="0" t="n">
        <v>0</v>
      </c>
      <c r="O619" s="0" t="n">
        <v>0</v>
      </c>
      <c r="P619" s="0" t="n">
        <v>0</v>
      </c>
      <c r="Q619" s="0" t="n">
        <v>0</v>
      </c>
      <c r="R619" s="0" t="s">
        <v>848</v>
      </c>
    </row>
    <row r="620" customFormat="false" ht="12.75" hidden="false" customHeight="false" outlineLevel="0" collapsed="false">
      <c r="A620" s="0" t="s">
        <v>253</v>
      </c>
      <c r="B620" s="412" t="n">
        <v>38412</v>
      </c>
      <c r="C620" s="0" t="n">
        <v>0</v>
      </c>
      <c r="D620" s="0" t="n">
        <v>0</v>
      </c>
      <c r="E620" s="0" t="n">
        <v>0</v>
      </c>
      <c r="F620" s="0" t="n">
        <v>0</v>
      </c>
      <c r="G620" s="0" t="n">
        <v>0</v>
      </c>
      <c r="H620" s="0" t="n">
        <v>0</v>
      </c>
      <c r="I620" s="0" t="n">
        <v>0</v>
      </c>
      <c r="J620" s="0" t="n">
        <v>0</v>
      </c>
      <c r="K620" s="0" t="n">
        <v>0</v>
      </c>
      <c r="L620" s="0" t="n">
        <v>0</v>
      </c>
      <c r="M620" s="0" t="n">
        <v>0</v>
      </c>
      <c r="N620" s="0" t="n">
        <v>0</v>
      </c>
      <c r="O620" s="0" t="n">
        <v>0</v>
      </c>
      <c r="P620" s="0" t="n">
        <v>0</v>
      </c>
      <c r="Q620" s="0" t="n">
        <v>0</v>
      </c>
      <c r="R620" s="0" t="s">
        <v>848</v>
      </c>
    </row>
    <row r="621" customFormat="false" ht="12.75" hidden="false" customHeight="false" outlineLevel="0" collapsed="false">
      <c r="A621" s="0" t="s">
        <v>253</v>
      </c>
      <c r="B621" s="412" t="n">
        <v>38443</v>
      </c>
      <c r="C621" s="0" t="n">
        <v>0</v>
      </c>
      <c r="D621" s="0" t="n">
        <v>0</v>
      </c>
      <c r="E621" s="0" t="n">
        <v>0</v>
      </c>
      <c r="F621" s="0" t="n">
        <v>0</v>
      </c>
      <c r="G621" s="0" t="n">
        <v>0</v>
      </c>
      <c r="H621" s="0" t="n">
        <v>0</v>
      </c>
      <c r="I621" s="0" t="n">
        <v>0</v>
      </c>
      <c r="J621" s="0" t="n">
        <v>0</v>
      </c>
      <c r="K621" s="0" t="n">
        <v>0</v>
      </c>
      <c r="L621" s="0" t="n">
        <v>0</v>
      </c>
      <c r="M621" s="0" t="n">
        <v>0</v>
      </c>
      <c r="N621" s="0" t="n">
        <v>0</v>
      </c>
      <c r="O621" s="0" t="n">
        <v>0</v>
      </c>
      <c r="P621" s="0" t="n">
        <v>0</v>
      </c>
      <c r="Q621" s="0" t="n">
        <v>0</v>
      </c>
      <c r="R621" s="0" t="s">
        <v>848</v>
      </c>
    </row>
    <row r="622" customFormat="false" ht="12.75" hidden="false" customHeight="false" outlineLevel="0" collapsed="false">
      <c r="A622" s="0" t="s">
        <v>253</v>
      </c>
      <c r="B622" s="412" t="n">
        <v>38473</v>
      </c>
      <c r="C622" s="0" t="n">
        <v>0</v>
      </c>
      <c r="D622" s="0" t="n">
        <v>0</v>
      </c>
      <c r="E622" s="0" t="n">
        <v>0</v>
      </c>
      <c r="F622" s="0" t="n">
        <v>0</v>
      </c>
      <c r="G622" s="0" t="n">
        <v>0</v>
      </c>
      <c r="H622" s="0" t="n">
        <v>0</v>
      </c>
      <c r="I622" s="0" t="n">
        <v>0</v>
      </c>
      <c r="J622" s="0" t="n">
        <v>0</v>
      </c>
      <c r="K622" s="0" t="n">
        <v>0</v>
      </c>
      <c r="L622" s="0" t="n">
        <v>0</v>
      </c>
      <c r="M622" s="0" t="n">
        <v>0</v>
      </c>
      <c r="N622" s="0" t="n">
        <v>0</v>
      </c>
      <c r="O622" s="0" t="n">
        <v>0</v>
      </c>
      <c r="P622" s="0" t="n">
        <v>0</v>
      </c>
      <c r="Q622" s="0" t="n">
        <v>0</v>
      </c>
      <c r="R622" s="0" t="s">
        <v>848</v>
      </c>
    </row>
    <row r="623" customFormat="false" ht="12.75" hidden="false" customHeight="false" outlineLevel="0" collapsed="false">
      <c r="A623" s="0" t="s">
        <v>253</v>
      </c>
      <c r="B623" s="412" t="n">
        <v>38504</v>
      </c>
      <c r="C623" s="0" t="n">
        <v>0</v>
      </c>
      <c r="D623" s="0" t="n">
        <v>0</v>
      </c>
      <c r="E623" s="0" t="n">
        <v>0</v>
      </c>
      <c r="F623" s="0" t="n">
        <v>0</v>
      </c>
      <c r="G623" s="0" t="n">
        <v>0</v>
      </c>
      <c r="H623" s="0" t="n">
        <v>0</v>
      </c>
      <c r="I623" s="0" t="n">
        <v>0</v>
      </c>
      <c r="J623" s="0" t="n">
        <v>0</v>
      </c>
      <c r="K623" s="0" t="n">
        <v>0</v>
      </c>
      <c r="L623" s="0" t="n">
        <v>0</v>
      </c>
      <c r="M623" s="0" t="n">
        <v>0</v>
      </c>
      <c r="N623" s="0" t="n">
        <v>0</v>
      </c>
      <c r="O623" s="0" t="n">
        <v>0</v>
      </c>
      <c r="P623" s="0" t="n">
        <v>0</v>
      </c>
      <c r="Q623" s="0" t="n">
        <v>0</v>
      </c>
      <c r="R623" s="0" t="s">
        <v>848</v>
      </c>
    </row>
    <row r="624" customFormat="false" ht="12.75" hidden="false" customHeight="false" outlineLevel="0" collapsed="false">
      <c r="A624" s="0" t="s">
        <v>253</v>
      </c>
      <c r="B624" s="412" t="n">
        <v>38534</v>
      </c>
      <c r="C624" s="0" t="n">
        <v>0</v>
      </c>
      <c r="D624" s="0" t="n">
        <v>0</v>
      </c>
      <c r="E624" s="0" t="n">
        <v>0</v>
      </c>
      <c r="F624" s="0" t="n">
        <v>0</v>
      </c>
      <c r="G624" s="0" t="n">
        <v>0</v>
      </c>
      <c r="H624" s="0" t="n">
        <v>0</v>
      </c>
      <c r="I624" s="0" t="n">
        <v>0</v>
      </c>
      <c r="J624" s="0" t="n">
        <v>0</v>
      </c>
      <c r="K624" s="0" t="n">
        <v>0</v>
      </c>
      <c r="L624" s="0" t="n">
        <v>0</v>
      </c>
      <c r="M624" s="0" t="n">
        <v>0</v>
      </c>
      <c r="N624" s="0" t="n">
        <v>0</v>
      </c>
      <c r="O624" s="0" t="n">
        <v>0</v>
      </c>
      <c r="P624" s="0" t="n">
        <v>0</v>
      </c>
      <c r="Q624" s="0" t="n">
        <v>0</v>
      </c>
      <c r="R624" s="0" t="s">
        <v>848</v>
      </c>
    </row>
    <row r="625" customFormat="false" ht="12.75" hidden="false" customHeight="false" outlineLevel="0" collapsed="false">
      <c r="A625" s="0" t="s">
        <v>253</v>
      </c>
      <c r="B625" s="412" t="n">
        <v>38565</v>
      </c>
      <c r="C625" s="0" t="n">
        <v>0</v>
      </c>
      <c r="D625" s="0" t="n">
        <v>0</v>
      </c>
      <c r="E625" s="0" t="n">
        <v>0</v>
      </c>
      <c r="F625" s="0" t="n">
        <v>0</v>
      </c>
      <c r="G625" s="0" t="n">
        <v>0</v>
      </c>
      <c r="H625" s="0" t="n">
        <v>0</v>
      </c>
      <c r="I625" s="0" t="n">
        <v>0</v>
      </c>
      <c r="J625" s="0" t="n">
        <v>0</v>
      </c>
      <c r="K625" s="0" t="n">
        <v>0</v>
      </c>
      <c r="L625" s="0" t="n">
        <v>0</v>
      </c>
      <c r="M625" s="0" t="n">
        <v>0</v>
      </c>
      <c r="N625" s="0" t="n">
        <v>0</v>
      </c>
      <c r="O625" s="0" t="n">
        <v>0</v>
      </c>
      <c r="P625" s="0" t="n">
        <v>0</v>
      </c>
      <c r="Q625" s="0" t="n">
        <v>0</v>
      </c>
      <c r="R625" s="0" t="s">
        <v>848</v>
      </c>
    </row>
    <row r="626" customFormat="false" ht="12.75" hidden="false" customHeight="false" outlineLevel="0" collapsed="false">
      <c r="A626" s="0" t="s">
        <v>253</v>
      </c>
      <c r="B626" s="412" t="n">
        <v>38596</v>
      </c>
      <c r="C626" s="0" t="n">
        <v>0</v>
      </c>
      <c r="D626" s="0" t="n">
        <v>0</v>
      </c>
      <c r="E626" s="0" t="n">
        <v>0</v>
      </c>
      <c r="F626" s="0" t="n">
        <v>0</v>
      </c>
      <c r="G626" s="0" t="n">
        <v>0</v>
      </c>
      <c r="H626" s="0" t="n">
        <v>0</v>
      </c>
      <c r="I626" s="0" t="n">
        <v>0</v>
      </c>
      <c r="J626" s="0" t="n">
        <v>0</v>
      </c>
      <c r="K626" s="0" t="n">
        <v>0</v>
      </c>
      <c r="L626" s="0" t="n">
        <v>0</v>
      </c>
      <c r="M626" s="0" t="n">
        <v>0</v>
      </c>
      <c r="N626" s="0" t="n">
        <v>0</v>
      </c>
      <c r="O626" s="0" t="n">
        <v>0</v>
      </c>
      <c r="P626" s="0" t="n">
        <v>0</v>
      </c>
      <c r="Q626" s="0" t="n">
        <v>0</v>
      </c>
      <c r="R626" s="0" t="s">
        <v>848</v>
      </c>
    </row>
    <row r="627" customFormat="false" ht="12.75" hidden="false" customHeight="false" outlineLevel="0" collapsed="false">
      <c r="A627" s="0" t="s">
        <v>253</v>
      </c>
      <c r="B627" s="412" t="n">
        <v>38626</v>
      </c>
      <c r="C627" s="0" t="n">
        <v>0</v>
      </c>
      <c r="D627" s="0" t="n">
        <v>0</v>
      </c>
      <c r="E627" s="0" t="n">
        <v>0</v>
      </c>
      <c r="F627" s="0" t="n">
        <v>0</v>
      </c>
      <c r="G627" s="0" t="n">
        <v>0</v>
      </c>
      <c r="H627" s="0" t="n">
        <v>0</v>
      </c>
      <c r="I627" s="0" t="n">
        <v>0</v>
      </c>
      <c r="J627" s="0" t="n">
        <v>0</v>
      </c>
      <c r="K627" s="0" t="n">
        <v>0</v>
      </c>
      <c r="L627" s="0" t="n">
        <v>0</v>
      </c>
      <c r="M627" s="0" t="n">
        <v>0</v>
      </c>
      <c r="N627" s="0" t="n">
        <v>0</v>
      </c>
      <c r="O627" s="0" t="n">
        <v>0</v>
      </c>
      <c r="P627" s="0" t="n">
        <v>0</v>
      </c>
      <c r="Q627" s="0" t="n">
        <v>0</v>
      </c>
      <c r="R627" s="0" t="s">
        <v>848</v>
      </c>
    </row>
    <row r="628" customFormat="false" ht="12.75" hidden="false" customHeight="false" outlineLevel="0" collapsed="false">
      <c r="A628" s="0" t="s">
        <v>253</v>
      </c>
      <c r="B628" s="412" t="n">
        <v>38657</v>
      </c>
      <c r="C628" s="0" t="n">
        <v>0</v>
      </c>
      <c r="D628" s="0" t="n">
        <v>0</v>
      </c>
      <c r="E628" s="0" t="n">
        <v>0</v>
      </c>
      <c r="F628" s="0" t="n">
        <v>0</v>
      </c>
      <c r="G628" s="0" t="n">
        <v>0</v>
      </c>
      <c r="H628" s="0" t="n">
        <v>0</v>
      </c>
      <c r="I628" s="0" t="n">
        <v>0</v>
      </c>
      <c r="J628" s="0" t="n">
        <v>0</v>
      </c>
      <c r="K628" s="0" t="n">
        <v>0</v>
      </c>
      <c r="L628" s="0" t="n">
        <v>0</v>
      </c>
      <c r="M628" s="0" t="n">
        <v>0</v>
      </c>
      <c r="N628" s="0" t="n">
        <v>0</v>
      </c>
      <c r="O628" s="0" t="n">
        <v>0</v>
      </c>
      <c r="P628" s="0" t="n">
        <v>0</v>
      </c>
      <c r="Q628" s="0" t="n">
        <v>0</v>
      </c>
      <c r="R628" s="0" t="s">
        <v>848</v>
      </c>
    </row>
    <row r="629" customFormat="false" ht="12.75" hidden="false" customHeight="false" outlineLevel="0" collapsed="false">
      <c r="A629" s="0" t="s">
        <v>253</v>
      </c>
      <c r="B629" s="412" t="n">
        <v>38687</v>
      </c>
      <c r="C629" s="0" t="n">
        <v>0</v>
      </c>
      <c r="D629" s="0" t="n">
        <v>0</v>
      </c>
      <c r="E629" s="0" t="n">
        <v>0</v>
      </c>
      <c r="F629" s="0" t="n">
        <v>0</v>
      </c>
      <c r="G629" s="0" t="n">
        <v>0</v>
      </c>
      <c r="H629" s="0" t="n">
        <v>0</v>
      </c>
      <c r="I629" s="0" t="n">
        <v>0</v>
      </c>
      <c r="J629" s="0" t="n">
        <v>0</v>
      </c>
      <c r="K629" s="0" t="n">
        <v>0</v>
      </c>
      <c r="L629" s="0" t="n">
        <v>0</v>
      </c>
      <c r="M629" s="0" t="n">
        <v>0</v>
      </c>
      <c r="N629" s="0" t="n">
        <v>0</v>
      </c>
      <c r="O629" s="0" t="n">
        <v>0</v>
      </c>
      <c r="P629" s="0" t="n">
        <v>0</v>
      </c>
      <c r="Q629" s="0" t="n">
        <v>0</v>
      </c>
      <c r="R629" s="0" t="s">
        <v>848</v>
      </c>
    </row>
    <row r="630" customFormat="false" ht="12.75" hidden="false" customHeight="false" outlineLevel="0" collapsed="false">
      <c r="A630" s="0" t="s">
        <v>253</v>
      </c>
      <c r="B630" s="412" t="n">
        <v>38718</v>
      </c>
      <c r="C630" s="0" t="n">
        <v>0</v>
      </c>
      <c r="D630" s="0" t="n">
        <v>0</v>
      </c>
      <c r="E630" s="0" t="n">
        <v>0</v>
      </c>
      <c r="F630" s="0" t="n">
        <v>0</v>
      </c>
      <c r="G630" s="0" t="n">
        <v>0</v>
      </c>
      <c r="H630" s="0" t="n">
        <v>0</v>
      </c>
      <c r="I630" s="0" t="n">
        <v>0</v>
      </c>
      <c r="J630" s="0" t="n">
        <v>0</v>
      </c>
      <c r="K630" s="0" t="n">
        <v>0</v>
      </c>
      <c r="L630" s="0" t="n">
        <v>0</v>
      </c>
      <c r="M630" s="0" t="n">
        <v>0</v>
      </c>
      <c r="N630" s="0" t="n">
        <v>0</v>
      </c>
      <c r="O630" s="0" t="n">
        <v>0</v>
      </c>
      <c r="P630" s="0" t="n">
        <v>0</v>
      </c>
      <c r="Q630" s="0" t="n">
        <v>0</v>
      </c>
      <c r="R630" s="0" t="s">
        <v>848</v>
      </c>
    </row>
    <row r="631" customFormat="false" ht="12.75" hidden="false" customHeight="false" outlineLevel="0" collapsed="false">
      <c r="A631" s="0" t="s">
        <v>253</v>
      </c>
      <c r="B631" s="412" t="n">
        <v>38749</v>
      </c>
      <c r="C631" s="0" t="n">
        <v>0</v>
      </c>
      <c r="D631" s="0" t="n">
        <v>0</v>
      </c>
      <c r="E631" s="0" t="n">
        <v>0</v>
      </c>
      <c r="F631" s="0" t="n">
        <v>0</v>
      </c>
      <c r="G631" s="0" t="n">
        <v>0</v>
      </c>
      <c r="H631" s="0" t="n">
        <v>0</v>
      </c>
      <c r="I631" s="0" t="n">
        <v>0</v>
      </c>
      <c r="J631" s="0" t="n">
        <v>0</v>
      </c>
      <c r="K631" s="0" t="n">
        <v>0</v>
      </c>
      <c r="L631" s="0" t="n">
        <v>0</v>
      </c>
      <c r="M631" s="0" t="n">
        <v>0</v>
      </c>
      <c r="N631" s="0" t="n">
        <v>0</v>
      </c>
      <c r="O631" s="0" t="n">
        <v>0</v>
      </c>
      <c r="P631" s="0" t="n">
        <v>0</v>
      </c>
      <c r="Q631" s="0" t="n">
        <v>0</v>
      </c>
      <c r="R631" s="0" t="s">
        <v>848</v>
      </c>
    </row>
    <row r="632" customFormat="false" ht="12.75" hidden="false" customHeight="false" outlineLevel="0" collapsed="false">
      <c r="A632" s="0" t="s">
        <v>253</v>
      </c>
      <c r="B632" s="412" t="n">
        <v>38777</v>
      </c>
      <c r="C632" s="0" t="n">
        <v>0</v>
      </c>
      <c r="D632" s="0" t="n">
        <v>0</v>
      </c>
      <c r="E632" s="0" t="n">
        <v>0</v>
      </c>
      <c r="F632" s="0" t="n">
        <v>0</v>
      </c>
      <c r="G632" s="0" t="n">
        <v>0</v>
      </c>
      <c r="H632" s="0" t="n">
        <v>0</v>
      </c>
      <c r="I632" s="0" t="n">
        <v>0</v>
      </c>
      <c r="J632" s="0" t="n">
        <v>0</v>
      </c>
      <c r="K632" s="0" t="n">
        <v>0</v>
      </c>
      <c r="L632" s="0" t="n">
        <v>0</v>
      </c>
      <c r="M632" s="0" t="n">
        <v>0</v>
      </c>
      <c r="N632" s="0" t="n">
        <v>0</v>
      </c>
      <c r="O632" s="0" t="n">
        <v>0</v>
      </c>
      <c r="P632" s="0" t="n">
        <v>0</v>
      </c>
      <c r="Q632" s="0" t="n">
        <v>0</v>
      </c>
      <c r="R632" s="0" t="s">
        <v>848</v>
      </c>
    </row>
    <row r="633" customFormat="false" ht="12.75" hidden="false" customHeight="false" outlineLevel="0" collapsed="false">
      <c r="A633" s="0" t="s">
        <v>253</v>
      </c>
      <c r="B633" s="412" t="n">
        <v>38808</v>
      </c>
      <c r="C633" s="0" t="n">
        <v>0</v>
      </c>
      <c r="D633" s="0" t="n">
        <v>0</v>
      </c>
      <c r="E633" s="0" t="n">
        <v>0</v>
      </c>
      <c r="F633" s="0" t="n">
        <v>0</v>
      </c>
      <c r="G633" s="0" t="n">
        <v>0</v>
      </c>
      <c r="H633" s="0" t="n">
        <v>0</v>
      </c>
      <c r="I633" s="0" t="n">
        <v>0</v>
      </c>
      <c r="J633" s="0" t="n">
        <v>0</v>
      </c>
      <c r="K633" s="0" t="n">
        <v>0</v>
      </c>
      <c r="L633" s="0" t="n">
        <v>0</v>
      </c>
      <c r="M633" s="0" t="n">
        <v>0</v>
      </c>
      <c r="N633" s="0" t="n">
        <v>0</v>
      </c>
      <c r="O633" s="0" t="n">
        <v>0</v>
      </c>
      <c r="P633" s="0" t="n">
        <v>0</v>
      </c>
      <c r="Q633" s="0" t="n">
        <v>0</v>
      </c>
      <c r="R633" s="0" t="s">
        <v>848</v>
      </c>
    </row>
    <row r="634" customFormat="false" ht="12.75" hidden="false" customHeight="false" outlineLevel="0" collapsed="false">
      <c r="A634" s="0" t="s">
        <v>253</v>
      </c>
      <c r="B634" s="412" t="n">
        <v>38838</v>
      </c>
      <c r="C634" s="0" t="n">
        <v>0</v>
      </c>
      <c r="D634" s="0" t="n">
        <v>0</v>
      </c>
      <c r="E634" s="0" t="n">
        <v>0</v>
      </c>
      <c r="F634" s="0" t="n">
        <v>0</v>
      </c>
      <c r="G634" s="0" t="n">
        <v>0</v>
      </c>
      <c r="H634" s="0" t="n">
        <v>0</v>
      </c>
      <c r="I634" s="0" t="n">
        <v>0</v>
      </c>
      <c r="J634" s="0" t="n">
        <v>0</v>
      </c>
      <c r="K634" s="0" t="n">
        <v>0</v>
      </c>
      <c r="L634" s="0" t="n">
        <v>0</v>
      </c>
      <c r="M634" s="0" t="n">
        <v>0</v>
      </c>
      <c r="N634" s="0" t="n">
        <v>0</v>
      </c>
      <c r="O634" s="0" t="n">
        <v>0</v>
      </c>
      <c r="P634" s="0" t="n">
        <v>0</v>
      </c>
      <c r="Q634" s="0" t="n">
        <v>0</v>
      </c>
      <c r="R634" s="0" t="s">
        <v>848</v>
      </c>
    </row>
    <row r="635" customFormat="false" ht="12.75" hidden="false" customHeight="false" outlineLevel="0" collapsed="false">
      <c r="A635" s="0" t="s">
        <v>253</v>
      </c>
      <c r="B635" s="412" t="n">
        <v>38869</v>
      </c>
      <c r="C635" s="0" t="n">
        <v>0</v>
      </c>
      <c r="D635" s="0" t="n">
        <v>0</v>
      </c>
      <c r="E635" s="0" t="n">
        <v>0</v>
      </c>
      <c r="F635" s="0" t="n">
        <v>0</v>
      </c>
      <c r="G635" s="0" t="n">
        <v>0</v>
      </c>
      <c r="H635" s="0" t="n">
        <v>0</v>
      </c>
      <c r="I635" s="0" t="n">
        <v>0</v>
      </c>
      <c r="J635" s="0" t="n">
        <v>0</v>
      </c>
      <c r="K635" s="0" t="n">
        <v>0</v>
      </c>
      <c r="L635" s="0" t="n">
        <v>0</v>
      </c>
      <c r="M635" s="0" t="n">
        <v>0</v>
      </c>
      <c r="N635" s="0" t="n">
        <v>0</v>
      </c>
      <c r="O635" s="0" t="n">
        <v>0</v>
      </c>
      <c r="P635" s="0" t="n">
        <v>0</v>
      </c>
      <c r="Q635" s="0" t="n">
        <v>0</v>
      </c>
      <c r="R635" s="0" t="s">
        <v>848</v>
      </c>
    </row>
    <row r="636" customFormat="false" ht="12.75" hidden="false" customHeight="false" outlineLevel="0" collapsed="false">
      <c r="A636" s="0" t="s">
        <v>253</v>
      </c>
      <c r="B636" s="412" t="n">
        <v>38899</v>
      </c>
      <c r="C636" s="0" t="n">
        <v>0</v>
      </c>
      <c r="D636" s="0" t="n">
        <v>0</v>
      </c>
      <c r="E636" s="0" t="n">
        <v>0</v>
      </c>
      <c r="F636" s="0" t="n">
        <v>0</v>
      </c>
      <c r="G636" s="0" t="n">
        <v>0</v>
      </c>
      <c r="H636" s="0" t="n">
        <v>0</v>
      </c>
      <c r="I636" s="0" t="n">
        <v>0</v>
      </c>
      <c r="J636" s="0" t="n">
        <v>0</v>
      </c>
      <c r="K636" s="0" t="n">
        <v>0</v>
      </c>
      <c r="L636" s="0" t="n">
        <v>0</v>
      </c>
      <c r="M636" s="0" t="n">
        <v>0</v>
      </c>
      <c r="N636" s="0" t="n">
        <v>0</v>
      </c>
      <c r="O636" s="0" t="n">
        <v>0</v>
      </c>
      <c r="P636" s="0" t="n">
        <v>0</v>
      </c>
      <c r="Q636" s="0" t="n">
        <v>0</v>
      </c>
      <c r="R636" s="0" t="s">
        <v>848</v>
      </c>
    </row>
    <row r="637" customFormat="false" ht="12.75" hidden="false" customHeight="false" outlineLevel="0" collapsed="false">
      <c r="A637" s="0" t="s">
        <v>253</v>
      </c>
      <c r="B637" s="412" t="n">
        <v>38930</v>
      </c>
      <c r="C637" s="0" t="n">
        <v>0</v>
      </c>
      <c r="D637" s="0" t="n">
        <v>0</v>
      </c>
      <c r="E637" s="0" t="n">
        <v>0</v>
      </c>
      <c r="F637" s="0" t="n">
        <v>0</v>
      </c>
      <c r="G637" s="0" t="n">
        <v>0</v>
      </c>
      <c r="H637" s="0" t="n">
        <v>0</v>
      </c>
      <c r="I637" s="0" t="n">
        <v>0</v>
      </c>
      <c r="J637" s="0" t="n">
        <v>0</v>
      </c>
      <c r="K637" s="0" t="n">
        <v>0</v>
      </c>
      <c r="L637" s="0" t="n">
        <v>0</v>
      </c>
      <c r="M637" s="0" t="n">
        <v>0</v>
      </c>
      <c r="N637" s="0" t="n">
        <v>0</v>
      </c>
      <c r="O637" s="0" t="n">
        <v>0</v>
      </c>
      <c r="P637" s="0" t="n">
        <v>0</v>
      </c>
      <c r="Q637" s="0" t="n">
        <v>0</v>
      </c>
      <c r="R637" s="0" t="s">
        <v>848</v>
      </c>
    </row>
    <row r="638" customFormat="false" ht="12.75" hidden="false" customHeight="false" outlineLevel="0" collapsed="false">
      <c r="A638" s="0" t="s">
        <v>253</v>
      </c>
      <c r="B638" s="412" t="n">
        <v>38961</v>
      </c>
      <c r="C638" s="0" t="n">
        <v>0</v>
      </c>
      <c r="D638" s="0" t="n">
        <v>0</v>
      </c>
      <c r="E638" s="0" t="n">
        <v>0</v>
      </c>
      <c r="F638" s="0" t="n">
        <v>0</v>
      </c>
      <c r="G638" s="0" t="n">
        <v>0</v>
      </c>
      <c r="H638" s="0" t="n">
        <v>0</v>
      </c>
      <c r="I638" s="0" t="n">
        <v>0</v>
      </c>
      <c r="J638" s="0" t="n">
        <v>0</v>
      </c>
      <c r="K638" s="0" t="n">
        <v>0</v>
      </c>
      <c r="L638" s="0" t="n">
        <v>0</v>
      </c>
      <c r="M638" s="0" t="n">
        <v>0</v>
      </c>
      <c r="N638" s="0" t="n">
        <v>0</v>
      </c>
      <c r="O638" s="0" t="n">
        <v>0</v>
      </c>
      <c r="P638" s="0" t="n">
        <v>0</v>
      </c>
      <c r="Q638" s="0" t="n">
        <v>0</v>
      </c>
      <c r="R638" s="0" t="s">
        <v>848</v>
      </c>
    </row>
    <row r="639" customFormat="false" ht="12.75" hidden="false" customHeight="false" outlineLevel="0" collapsed="false">
      <c r="A639" s="0" t="s">
        <v>253</v>
      </c>
      <c r="B639" s="412" t="n">
        <v>38991</v>
      </c>
      <c r="C639" s="0" t="n">
        <v>0</v>
      </c>
      <c r="D639" s="0" t="n">
        <v>0</v>
      </c>
      <c r="E639" s="0" t="n">
        <v>0</v>
      </c>
      <c r="F639" s="0" t="n">
        <v>0</v>
      </c>
      <c r="G639" s="0" t="n">
        <v>0</v>
      </c>
      <c r="H639" s="0" t="n">
        <v>0</v>
      </c>
      <c r="I639" s="0" t="n">
        <v>0</v>
      </c>
      <c r="J639" s="0" t="n">
        <v>0</v>
      </c>
      <c r="K639" s="0" t="n">
        <v>0</v>
      </c>
      <c r="L639" s="0" t="n">
        <v>0</v>
      </c>
      <c r="M639" s="0" t="n">
        <v>0</v>
      </c>
      <c r="N639" s="0" t="n">
        <v>0</v>
      </c>
      <c r="O639" s="0" t="n">
        <v>0</v>
      </c>
      <c r="P639" s="0" t="n">
        <v>0</v>
      </c>
      <c r="Q639" s="0" t="n">
        <v>0</v>
      </c>
      <c r="R639" s="0" t="s">
        <v>848</v>
      </c>
    </row>
    <row r="640" customFormat="false" ht="12.75" hidden="false" customHeight="false" outlineLevel="0" collapsed="false">
      <c r="A640" s="0" t="s">
        <v>253</v>
      </c>
      <c r="B640" s="412" t="n">
        <v>39022</v>
      </c>
      <c r="C640" s="0" t="n">
        <v>0</v>
      </c>
      <c r="D640" s="0" t="n">
        <v>0</v>
      </c>
      <c r="E640" s="0" t="n">
        <v>0</v>
      </c>
      <c r="F640" s="0" t="n">
        <v>0</v>
      </c>
      <c r="G640" s="0" t="n">
        <v>0</v>
      </c>
      <c r="H640" s="0" t="n">
        <v>0</v>
      </c>
      <c r="I640" s="0" t="n">
        <v>0</v>
      </c>
      <c r="J640" s="0" t="n">
        <v>0</v>
      </c>
      <c r="K640" s="0" t="n">
        <v>0</v>
      </c>
      <c r="L640" s="0" t="n">
        <v>0</v>
      </c>
      <c r="M640" s="0" t="n">
        <v>0</v>
      </c>
      <c r="N640" s="0" t="n">
        <v>0</v>
      </c>
      <c r="O640" s="0" t="n">
        <v>0</v>
      </c>
      <c r="P640" s="0" t="n">
        <v>0</v>
      </c>
      <c r="Q640" s="0" t="n">
        <v>0</v>
      </c>
      <c r="R640" s="0" t="s">
        <v>848</v>
      </c>
    </row>
    <row r="641" customFormat="false" ht="12.75" hidden="false" customHeight="false" outlineLevel="0" collapsed="false">
      <c r="A641" s="0" t="s">
        <v>253</v>
      </c>
      <c r="B641" s="412" t="n">
        <v>39052</v>
      </c>
      <c r="C641" s="0" t="n">
        <v>0</v>
      </c>
      <c r="D641" s="0" t="n">
        <v>0</v>
      </c>
      <c r="E641" s="0" t="n">
        <v>0</v>
      </c>
      <c r="F641" s="0" t="n">
        <v>0</v>
      </c>
      <c r="G641" s="0" t="n">
        <v>0</v>
      </c>
      <c r="H641" s="0" t="n">
        <v>0</v>
      </c>
      <c r="I641" s="0" t="n">
        <v>0</v>
      </c>
      <c r="J641" s="0" t="n">
        <v>0</v>
      </c>
      <c r="K641" s="0" t="n">
        <v>0</v>
      </c>
      <c r="L641" s="0" t="n">
        <v>0</v>
      </c>
      <c r="M641" s="0" t="n">
        <v>0</v>
      </c>
      <c r="N641" s="0" t="n">
        <v>0</v>
      </c>
      <c r="O641" s="0" t="n">
        <v>0</v>
      </c>
      <c r="P641" s="0" t="n">
        <v>0</v>
      </c>
      <c r="Q641" s="0" t="n">
        <v>0</v>
      </c>
      <c r="R641" s="0" t="s">
        <v>848</v>
      </c>
    </row>
    <row r="642" customFormat="false" ht="12.75" hidden="false" customHeight="false" outlineLevel="0" collapsed="false">
      <c r="A642" s="0" t="s">
        <v>253</v>
      </c>
      <c r="B642" s="412" t="n">
        <v>39083</v>
      </c>
      <c r="C642" s="0" t="n">
        <v>0</v>
      </c>
      <c r="D642" s="0" t="n">
        <v>0</v>
      </c>
      <c r="E642" s="0" t="n">
        <v>0</v>
      </c>
      <c r="F642" s="0" t="n">
        <v>0</v>
      </c>
      <c r="G642" s="0" t="n">
        <v>0</v>
      </c>
      <c r="H642" s="0" t="n">
        <v>0</v>
      </c>
      <c r="I642" s="0" t="n">
        <v>0</v>
      </c>
      <c r="J642" s="0" t="n">
        <v>0</v>
      </c>
      <c r="K642" s="0" t="n">
        <v>0</v>
      </c>
      <c r="L642" s="0" t="n">
        <v>0</v>
      </c>
      <c r="M642" s="0" t="n">
        <v>0</v>
      </c>
      <c r="N642" s="0" t="n">
        <v>0</v>
      </c>
      <c r="O642" s="0" t="n">
        <v>0</v>
      </c>
      <c r="P642" s="0" t="n">
        <v>0</v>
      </c>
      <c r="Q642" s="0" t="n">
        <v>0</v>
      </c>
      <c r="R642" s="0" t="s">
        <v>848</v>
      </c>
    </row>
    <row r="643" customFormat="false" ht="12.75" hidden="false" customHeight="false" outlineLevel="0" collapsed="false">
      <c r="A643" s="0" t="s">
        <v>253</v>
      </c>
      <c r="B643" s="412" t="n">
        <v>39114</v>
      </c>
      <c r="C643" s="0" t="n">
        <v>0</v>
      </c>
      <c r="D643" s="0" t="n">
        <v>0</v>
      </c>
      <c r="E643" s="0" t="n">
        <v>0</v>
      </c>
      <c r="F643" s="0" t="n">
        <v>0</v>
      </c>
      <c r="G643" s="0" t="n">
        <v>0</v>
      </c>
      <c r="H643" s="0" t="n">
        <v>0</v>
      </c>
      <c r="I643" s="0" t="n">
        <v>0</v>
      </c>
      <c r="J643" s="0" t="n">
        <v>0</v>
      </c>
      <c r="K643" s="0" t="n">
        <v>0</v>
      </c>
      <c r="L643" s="0" t="n">
        <v>0</v>
      </c>
      <c r="M643" s="0" t="n">
        <v>0</v>
      </c>
      <c r="N643" s="0" t="n">
        <v>0</v>
      </c>
      <c r="O643" s="0" t="n">
        <v>0</v>
      </c>
      <c r="P643" s="0" t="n">
        <v>0</v>
      </c>
      <c r="Q643" s="0" t="n">
        <v>0</v>
      </c>
      <c r="R643" s="0" t="s">
        <v>848</v>
      </c>
    </row>
    <row r="644" customFormat="false" ht="12.75" hidden="false" customHeight="false" outlineLevel="0" collapsed="false">
      <c r="A644" s="0" t="s">
        <v>253</v>
      </c>
      <c r="B644" s="412" t="n">
        <v>39142</v>
      </c>
      <c r="C644" s="0" t="n">
        <v>0</v>
      </c>
      <c r="D644" s="0" t="n">
        <v>0</v>
      </c>
      <c r="E644" s="0" t="n">
        <v>0</v>
      </c>
      <c r="F644" s="0" t="n">
        <v>0</v>
      </c>
      <c r="G644" s="0" t="n">
        <v>0</v>
      </c>
      <c r="H644" s="0" t="n">
        <v>0</v>
      </c>
      <c r="I644" s="0" t="n">
        <v>0</v>
      </c>
      <c r="J644" s="0" t="n">
        <v>0</v>
      </c>
      <c r="K644" s="0" t="n">
        <v>0</v>
      </c>
      <c r="L644" s="0" t="n">
        <v>0</v>
      </c>
      <c r="M644" s="0" t="n">
        <v>0</v>
      </c>
      <c r="N644" s="0" t="n">
        <v>0</v>
      </c>
      <c r="O644" s="0" t="n">
        <v>0</v>
      </c>
      <c r="P644" s="0" t="n">
        <v>0</v>
      </c>
      <c r="Q644" s="0" t="n">
        <v>0</v>
      </c>
      <c r="R644" s="0" t="s">
        <v>848</v>
      </c>
    </row>
    <row r="645" customFormat="false" ht="12.75" hidden="false" customHeight="false" outlineLevel="0" collapsed="false">
      <c r="A645" s="0" t="s">
        <v>253</v>
      </c>
      <c r="B645" s="412" t="n">
        <v>39173</v>
      </c>
      <c r="C645" s="0" t="n">
        <v>0</v>
      </c>
      <c r="D645" s="0" t="n">
        <v>0</v>
      </c>
      <c r="E645" s="0" t="n">
        <v>0</v>
      </c>
      <c r="F645" s="0" t="n">
        <v>0</v>
      </c>
      <c r="G645" s="0" t="n">
        <v>0</v>
      </c>
      <c r="H645" s="0" t="n">
        <v>0</v>
      </c>
      <c r="I645" s="0" t="n">
        <v>0</v>
      </c>
      <c r="J645" s="0" t="n">
        <v>0</v>
      </c>
      <c r="K645" s="0" t="n">
        <v>0</v>
      </c>
      <c r="L645" s="0" t="n">
        <v>0</v>
      </c>
      <c r="M645" s="0" t="n">
        <v>0</v>
      </c>
      <c r="N645" s="0" t="n">
        <v>0</v>
      </c>
      <c r="O645" s="0" t="n">
        <v>0</v>
      </c>
      <c r="P645" s="0" t="n">
        <v>0</v>
      </c>
      <c r="Q645" s="0" t="n">
        <v>0</v>
      </c>
      <c r="R645" s="0" t="s">
        <v>848</v>
      </c>
    </row>
    <row r="646" customFormat="false" ht="12.75" hidden="false" customHeight="false" outlineLevel="0" collapsed="false">
      <c r="A646" s="0" t="s">
        <v>253</v>
      </c>
      <c r="B646" s="412" t="n">
        <v>39203</v>
      </c>
      <c r="C646" s="0" t="n">
        <v>0</v>
      </c>
      <c r="D646" s="0" t="n">
        <v>0</v>
      </c>
      <c r="E646" s="0" t="n">
        <v>0</v>
      </c>
      <c r="F646" s="0" t="n">
        <v>0</v>
      </c>
      <c r="G646" s="0" t="n">
        <v>0</v>
      </c>
      <c r="H646" s="0" t="n">
        <v>0</v>
      </c>
      <c r="I646" s="0" t="n">
        <v>0</v>
      </c>
      <c r="J646" s="0" t="n">
        <v>0</v>
      </c>
      <c r="K646" s="0" t="n">
        <v>0</v>
      </c>
      <c r="L646" s="0" t="n">
        <v>0</v>
      </c>
      <c r="M646" s="0" t="n">
        <v>0</v>
      </c>
      <c r="N646" s="0" t="n">
        <v>0</v>
      </c>
      <c r="O646" s="0" t="n">
        <v>0</v>
      </c>
      <c r="P646" s="0" t="n">
        <v>0</v>
      </c>
      <c r="Q646" s="0" t="n">
        <v>0</v>
      </c>
      <c r="R646" s="0" t="s">
        <v>848</v>
      </c>
    </row>
    <row r="647" customFormat="false" ht="12.75" hidden="false" customHeight="false" outlineLevel="0" collapsed="false">
      <c r="A647" s="0" t="s">
        <v>253</v>
      </c>
      <c r="B647" s="412" t="n">
        <v>39234</v>
      </c>
      <c r="C647" s="0" t="n">
        <v>0</v>
      </c>
      <c r="D647" s="0" t="n">
        <v>0</v>
      </c>
      <c r="E647" s="0" t="n">
        <v>0</v>
      </c>
      <c r="F647" s="0" t="n">
        <v>0</v>
      </c>
      <c r="G647" s="0" t="n">
        <v>0</v>
      </c>
      <c r="H647" s="0" t="n">
        <v>0</v>
      </c>
      <c r="I647" s="0" t="n">
        <v>0</v>
      </c>
      <c r="J647" s="0" t="n">
        <v>0</v>
      </c>
      <c r="K647" s="0" t="n">
        <v>0</v>
      </c>
      <c r="L647" s="0" t="n">
        <v>0</v>
      </c>
      <c r="M647" s="0" t="n">
        <v>0</v>
      </c>
      <c r="N647" s="0" t="n">
        <v>0</v>
      </c>
      <c r="O647" s="0" t="n">
        <v>0</v>
      </c>
      <c r="P647" s="0" t="n">
        <v>0</v>
      </c>
      <c r="Q647" s="0" t="n">
        <v>0</v>
      </c>
      <c r="R647" s="0" t="s">
        <v>848</v>
      </c>
    </row>
    <row r="648" customFormat="false" ht="12.75" hidden="false" customHeight="false" outlineLevel="0" collapsed="false">
      <c r="A648" s="0" t="s">
        <v>253</v>
      </c>
      <c r="B648" s="412" t="n">
        <v>39264</v>
      </c>
      <c r="C648" s="0" t="n">
        <v>0</v>
      </c>
      <c r="D648" s="0" t="n">
        <v>0</v>
      </c>
      <c r="E648" s="0" t="n">
        <v>0</v>
      </c>
      <c r="F648" s="0" t="n">
        <v>0</v>
      </c>
      <c r="G648" s="0" t="n">
        <v>0</v>
      </c>
      <c r="H648" s="0" t="n">
        <v>0</v>
      </c>
      <c r="I648" s="0" t="n">
        <v>0</v>
      </c>
      <c r="J648" s="0" t="n">
        <v>0</v>
      </c>
      <c r="K648" s="0" t="n">
        <v>0</v>
      </c>
      <c r="L648" s="0" t="n">
        <v>0</v>
      </c>
      <c r="M648" s="0" t="n">
        <v>0</v>
      </c>
      <c r="N648" s="0" t="n">
        <v>0</v>
      </c>
      <c r="O648" s="0" t="n">
        <v>0</v>
      </c>
      <c r="P648" s="0" t="n">
        <v>0</v>
      </c>
      <c r="Q648" s="0" t="n">
        <v>0</v>
      </c>
      <c r="R648" s="0" t="s">
        <v>848</v>
      </c>
    </row>
    <row r="649" customFormat="false" ht="12.75" hidden="false" customHeight="false" outlineLevel="0" collapsed="false">
      <c r="A649" s="0" t="s">
        <v>253</v>
      </c>
      <c r="B649" s="412" t="n">
        <v>39295</v>
      </c>
      <c r="C649" s="0" t="n">
        <v>0</v>
      </c>
      <c r="D649" s="0" t="n">
        <v>0</v>
      </c>
      <c r="E649" s="0" t="n">
        <v>0</v>
      </c>
      <c r="F649" s="0" t="n">
        <v>0</v>
      </c>
      <c r="G649" s="0" t="n">
        <v>0</v>
      </c>
      <c r="H649" s="0" t="n">
        <v>0</v>
      </c>
      <c r="I649" s="0" t="n">
        <v>0</v>
      </c>
      <c r="J649" s="0" t="n">
        <v>0</v>
      </c>
      <c r="K649" s="0" t="n">
        <v>0</v>
      </c>
      <c r="L649" s="0" t="n">
        <v>0</v>
      </c>
      <c r="M649" s="0" t="n">
        <v>0</v>
      </c>
      <c r="N649" s="0" t="n">
        <v>0</v>
      </c>
      <c r="O649" s="0" t="n">
        <v>0</v>
      </c>
      <c r="P649" s="0" t="n">
        <v>0</v>
      </c>
      <c r="Q649" s="0" t="n">
        <v>0</v>
      </c>
      <c r="R649" s="0" t="s">
        <v>848</v>
      </c>
    </row>
    <row r="650" customFormat="false" ht="12.75" hidden="false" customHeight="false" outlineLevel="0" collapsed="false">
      <c r="A650" s="0" t="s">
        <v>253</v>
      </c>
      <c r="B650" s="412" t="n">
        <v>39326</v>
      </c>
      <c r="C650" s="0" t="n">
        <v>0</v>
      </c>
      <c r="D650" s="0" t="n">
        <v>0</v>
      </c>
      <c r="E650" s="0" t="n">
        <v>0</v>
      </c>
      <c r="F650" s="0" t="n">
        <v>0</v>
      </c>
      <c r="G650" s="0" t="n">
        <v>0</v>
      </c>
      <c r="H650" s="0" t="n">
        <v>0</v>
      </c>
      <c r="I650" s="0" t="n">
        <v>0</v>
      </c>
      <c r="J650" s="0" t="n">
        <v>0</v>
      </c>
      <c r="K650" s="0" t="n">
        <v>0</v>
      </c>
      <c r="L650" s="0" t="n">
        <v>0</v>
      </c>
      <c r="M650" s="0" t="n">
        <v>0</v>
      </c>
      <c r="N650" s="0" t="n">
        <v>0</v>
      </c>
      <c r="O650" s="0" t="n">
        <v>0</v>
      </c>
      <c r="P650" s="0" t="n">
        <v>0</v>
      </c>
      <c r="Q650" s="0" t="n">
        <v>0</v>
      </c>
      <c r="R650" s="0" t="s">
        <v>848</v>
      </c>
    </row>
    <row r="651" customFormat="false" ht="12.75" hidden="false" customHeight="false" outlineLevel="0" collapsed="false">
      <c r="A651" s="0" t="s">
        <v>253</v>
      </c>
      <c r="B651" s="412" t="n">
        <v>39356</v>
      </c>
      <c r="C651" s="0" t="n">
        <v>0</v>
      </c>
      <c r="D651" s="0" t="n">
        <v>0</v>
      </c>
      <c r="E651" s="0" t="n">
        <v>0</v>
      </c>
      <c r="F651" s="0" t="n">
        <v>0</v>
      </c>
      <c r="G651" s="0" t="n">
        <v>0</v>
      </c>
      <c r="H651" s="0" t="n">
        <v>0</v>
      </c>
      <c r="I651" s="0" t="n">
        <v>0</v>
      </c>
      <c r="J651" s="0" t="n">
        <v>0</v>
      </c>
      <c r="K651" s="0" t="n">
        <v>0</v>
      </c>
      <c r="L651" s="0" t="n">
        <v>0</v>
      </c>
      <c r="M651" s="0" t="n">
        <v>0</v>
      </c>
      <c r="N651" s="0" t="n">
        <v>0</v>
      </c>
      <c r="O651" s="0" t="n">
        <v>0</v>
      </c>
      <c r="P651" s="0" t="n">
        <v>0</v>
      </c>
      <c r="Q651" s="0" t="n">
        <v>0</v>
      </c>
      <c r="R651" s="0" t="s">
        <v>848</v>
      </c>
    </row>
    <row r="652" customFormat="false" ht="12.75" hidden="false" customHeight="false" outlineLevel="0" collapsed="false">
      <c r="A652" s="0" t="s">
        <v>253</v>
      </c>
      <c r="B652" s="412" t="n">
        <v>39387</v>
      </c>
      <c r="C652" s="0" t="n">
        <v>0</v>
      </c>
      <c r="D652" s="0" t="n">
        <v>0</v>
      </c>
      <c r="E652" s="0" t="n">
        <v>0</v>
      </c>
      <c r="F652" s="0" t="n">
        <v>0</v>
      </c>
      <c r="G652" s="0" t="n">
        <v>0</v>
      </c>
      <c r="H652" s="0" t="n">
        <v>0</v>
      </c>
      <c r="I652" s="0" t="n">
        <v>0</v>
      </c>
      <c r="J652" s="0" t="n">
        <v>0</v>
      </c>
      <c r="K652" s="0" t="n">
        <v>0</v>
      </c>
      <c r="L652" s="0" t="n">
        <v>0</v>
      </c>
      <c r="M652" s="0" t="n">
        <v>0</v>
      </c>
      <c r="N652" s="0" t="n">
        <v>0</v>
      </c>
      <c r="O652" s="0" t="n">
        <v>0</v>
      </c>
      <c r="P652" s="0" t="n">
        <v>0</v>
      </c>
      <c r="Q652" s="0" t="n">
        <v>0</v>
      </c>
      <c r="R652" s="0" t="s">
        <v>848</v>
      </c>
    </row>
    <row r="653" customFormat="false" ht="12.75" hidden="false" customHeight="false" outlineLevel="0" collapsed="false">
      <c r="A653" s="0" t="s">
        <v>253</v>
      </c>
      <c r="B653" s="412" t="n">
        <v>39417</v>
      </c>
      <c r="C653" s="0" t="n">
        <v>0</v>
      </c>
      <c r="D653" s="0" t="n">
        <v>0</v>
      </c>
      <c r="E653" s="0" t="n">
        <v>0</v>
      </c>
      <c r="F653" s="0" t="n">
        <v>0</v>
      </c>
      <c r="G653" s="0" t="n">
        <v>0</v>
      </c>
      <c r="H653" s="0" t="n">
        <v>0</v>
      </c>
      <c r="I653" s="0" t="n">
        <v>0</v>
      </c>
      <c r="J653" s="0" t="n">
        <v>0</v>
      </c>
      <c r="K653" s="0" t="n">
        <v>0</v>
      </c>
      <c r="L653" s="0" t="n">
        <v>0</v>
      </c>
      <c r="M653" s="0" t="n">
        <v>0</v>
      </c>
      <c r="N653" s="0" t="n">
        <v>0</v>
      </c>
      <c r="O653" s="0" t="n">
        <v>0</v>
      </c>
      <c r="P653" s="0" t="n">
        <v>0</v>
      </c>
      <c r="Q653" s="0" t="n">
        <v>0</v>
      </c>
      <c r="R653" s="0" t="s">
        <v>848</v>
      </c>
    </row>
    <row r="654" customFormat="false" ht="12.75" hidden="false" customHeight="false" outlineLevel="0" collapsed="false">
      <c r="A654" s="0" t="s">
        <v>253</v>
      </c>
      <c r="B654" s="412" t="n">
        <v>39448</v>
      </c>
      <c r="C654" s="0" t="n">
        <v>0</v>
      </c>
      <c r="D654" s="0" t="n">
        <v>0</v>
      </c>
      <c r="E654" s="0" t="n">
        <v>0</v>
      </c>
      <c r="F654" s="0" t="n">
        <v>0</v>
      </c>
      <c r="G654" s="0" t="n">
        <v>0</v>
      </c>
      <c r="H654" s="0" t="n">
        <v>0</v>
      </c>
      <c r="I654" s="0" t="n">
        <v>0</v>
      </c>
      <c r="J654" s="0" t="n">
        <v>0</v>
      </c>
      <c r="K654" s="0" t="n">
        <v>0</v>
      </c>
      <c r="L654" s="0" t="n">
        <v>0</v>
      </c>
      <c r="M654" s="0" t="n">
        <v>0</v>
      </c>
      <c r="N654" s="0" t="n">
        <v>0</v>
      </c>
      <c r="O654" s="0" t="n">
        <v>0</v>
      </c>
      <c r="P654" s="0" t="n">
        <v>0</v>
      </c>
      <c r="Q654" s="0" t="n">
        <v>0</v>
      </c>
      <c r="R654" s="0" t="s">
        <v>848</v>
      </c>
    </row>
    <row r="655" customFormat="false" ht="12.75" hidden="false" customHeight="false" outlineLevel="0" collapsed="false">
      <c r="A655" s="0" t="s">
        <v>253</v>
      </c>
      <c r="B655" s="412" t="n">
        <v>39479</v>
      </c>
      <c r="C655" s="0" t="n">
        <v>0</v>
      </c>
      <c r="D655" s="0" t="n">
        <v>0</v>
      </c>
      <c r="E655" s="0" t="n">
        <v>0</v>
      </c>
      <c r="F655" s="0" t="n">
        <v>0</v>
      </c>
      <c r="G655" s="0" t="n">
        <v>0</v>
      </c>
      <c r="H655" s="0" t="n">
        <v>0</v>
      </c>
      <c r="I655" s="0" t="n">
        <v>0</v>
      </c>
      <c r="J655" s="0" t="n">
        <v>0</v>
      </c>
      <c r="K655" s="0" t="n">
        <v>0</v>
      </c>
      <c r="L655" s="0" t="n">
        <v>0</v>
      </c>
      <c r="M655" s="0" t="n">
        <v>0</v>
      </c>
      <c r="N655" s="0" t="n">
        <v>0</v>
      </c>
      <c r="O655" s="0" t="n">
        <v>0</v>
      </c>
      <c r="P655" s="0" t="n">
        <v>0</v>
      </c>
      <c r="Q655" s="0" t="n">
        <v>0</v>
      </c>
      <c r="R655" s="0" t="s">
        <v>848</v>
      </c>
    </row>
    <row r="656" customFormat="false" ht="12.75" hidden="false" customHeight="false" outlineLevel="0" collapsed="false">
      <c r="A656" s="0" t="s">
        <v>253</v>
      </c>
      <c r="B656" s="412" t="n">
        <v>39508</v>
      </c>
      <c r="C656" s="0" t="n">
        <v>0</v>
      </c>
      <c r="D656" s="0" t="n">
        <v>0</v>
      </c>
      <c r="E656" s="0" t="n">
        <v>0</v>
      </c>
      <c r="F656" s="0" t="n">
        <v>0</v>
      </c>
      <c r="G656" s="0" t="n">
        <v>0</v>
      </c>
      <c r="H656" s="0" t="n">
        <v>0</v>
      </c>
      <c r="I656" s="0" t="n">
        <v>0</v>
      </c>
      <c r="J656" s="0" t="n">
        <v>0</v>
      </c>
      <c r="K656" s="0" t="n">
        <v>0</v>
      </c>
      <c r="L656" s="0" t="n">
        <v>0</v>
      </c>
      <c r="M656" s="0" t="n">
        <v>0</v>
      </c>
      <c r="N656" s="0" t="n">
        <v>0</v>
      </c>
      <c r="O656" s="0" t="n">
        <v>0</v>
      </c>
      <c r="P656" s="0" t="n">
        <v>0</v>
      </c>
      <c r="Q656" s="0" t="n">
        <v>0</v>
      </c>
      <c r="R656" s="0" t="s">
        <v>848</v>
      </c>
    </row>
    <row r="657" customFormat="false" ht="12.75" hidden="false" customHeight="false" outlineLevel="0" collapsed="false">
      <c r="A657" s="0" t="s">
        <v>253</v>
      </c>
      <c r="B657" s="412" t="n">
        <v>39539</v>
      </c>
      <c r="C657" s="0" t="n">
        <v>0</v>
      </c>
      <c r="D657" s="0" t="n">
        <v>0</v>
      </c>
      <c r="E657" s="0" t="n">
        <v>0</v>
      </c>
      <c r="F657" s="0" t="n">
        <v>0</v>
      </c>
      <c r="G657" s="0" t="n">
        <v>0</v>
      </c>
      <c r="H657" s="0" t="n">
        <v>0</v>
      </c>
      <c r="I657" s="0" t="n">
        <v>0</v>
      </c>
      <c r="J657" s="0" t="n">
        <v>0</v>
      </c>
      <c r="K657" s="0" t="n">
        <v>0</v>
      </c>
      <c r="L657" s="0" t="n">
        <v>0</v>
      </c>
      <c r="M657" s="0" t="n">
        <v>0</v>
      </c>
      <c r="N657" s="0" t="n">
        <v>0</v>
      </c>
      <c r="O657" s="0" t="n">
        <v>0</v>
      </c>
      <c r="P657" s="0" t="n">
        <v>0</v>
      </c>
      <c r="Q657" s="0" t="n">
        <v>0</v>
      </c>
      <c r="R657" s="0" t="s">
        <v>848</v>
      </c>
    </row>
    <row r="658" customFormat="false" ht="12.75" hidden="false" customHeight="false" outlineLevel="0" collapsed="false">
      <c r="A658" s="0" t="s">
        <v>253</v>
      </c>
      <c r="B658" s="412" t="n">
        <v>39569</v>
      </c>
      <c r="C658" s="0" t="n">
        <v>0</v>
      </c>
      <c r="D658" s="0" t="n">
        <v>0</v>
      </c>
      <c r="E658" s="0" t="n">
        <v>0</v>
      </c>
      <c r="F658" s="0" t="n">
        <v>0</v>
      </c>
      <c r="G658" s="0" t="n">
        <v>0</v>
      </c>
      <c r="H658" s="0" t="n">
        <v>0</v>
      </c>
      <c r="I658" s="0" t="n">
        <v>0</v>
      </c>
      <c r="J658" s="0" t="n">
        <v>0</v>
      </c>
      <c r="K658" s="0" t="n">
        <v>0</v>
      </c>
      <c r="L658" s="0" t="n">
        <v>0</v>
      </c>
      <c r="M658" s="0" t="n">
        <v>0</v>
      </c>
      <c r="N658" s="0" t="n">
        <v>0</v>
      </c>
      <c r="O658" s="0" t="n">
        <v>0</v>
      </c>
      <c r="P658" s="0" t="n">
        <v>0</v>
      </c>
      <c r="Q658" s="0" t="n">
        <v>0</v>
      </c>
      <c r="R658" s="0" t="s">
        <v>848</v>
      </c>
    </row>
    <row r="659" customFormat="false" ht="12.75" hidden="false" customHeight="false" outlineLevel="0" collapsed="false">
      <c r="A659" s="0" t="s">
        <v>253</v>
      </c>
      <c r="B659" s="412" t="n">
        <v>39600</v>
      </c>
      <c r="C659" s="0" t="n">
        <v>0</v>
      </c>
      <c r="D659" s="0" t="n">
        <v>0</v>
      </c>
      <c r="E659" s="0" t="n">
        <v>0</v>
      </c>
      <c r="F659" s="0" t="n">
        <v>0</v>
      </c>
      <c r="G659" s="0" t="n">
        <v>0</v>
      </c>
      <c r="H659" s="0" t="n">
        <v>0</v>
      </c>
      <c r="I659" s="0" t="n">
        <v>0</v>
      </c>
      <c r="J659" s="0" t="n">
        <v>0</v>
      </c>
      <c r="K659" s="0" t="n">
        <v>0</v>
      </c>
      <c r="L659" s="0" t="n">
        <v>0</v>
      </c>
      <c r="M659" s="0" t="n">
        <v>0</v>
      </c>
      <c r="N659" s="0" t="n">
        <v>0</v>
      </c>
      <c r="O659" s="0" t="n">
        <v>0</v>
      </c>
      <c r="P659" s="0" t="n">
        <v>0</v>
      </c>
      <c r="Q659" s="0" t="n">
        <v>0</v>
      </c>
      <c r="R659" s="0" t="s">
        <v>848</v>
      </c>
    </row>
    <row r="660" customFormat="false" ht="12.75" hidden="false" customHeight="false" outlineLevel="0" collapsed="false">
      <c r="A660" s="0" t="s">
        <v>253</v>
      </c>
      <c r="B660" s="412" t="n">
        <v>39630</v>
      </c>
      <c r="C660" s="0" t="n">
        <v>0</v>
      </c>
      <c r="D660" s="0" t="n">
        <v>0</v>
      </c>
      <c r="E660" s="0" t="n">
        <v>0</v>
      </c>
      <c r="F660" s="0" t="n">
        <v>0</v>
      </c>
      <c r="G660" s="0" t="n">
        <v>0</v>
      </c>
      <c r="H660" s="0" t="n">
        <v>0</v>
      </c>
      <c r="I660" s="0" t="n">
        <v>0</v>
      </c>
      <c r="J660" s="0" t="n">
        <v>0</v>
      </c>
      <c r="K660" s="0" t="n">
        <v>0</v>
      </c>
      <c r="L660" s="0" t="n">
        <v>0</v>
      </c>
      <c r="M660" s="0" t="n">
        <v>0</v>
      </c>
      <c r="N660" s="0" t="n">
        <v>0</v>
      </c>
      <c r="O660" s="0" t="n">
        <v>0</v>
      </c>
      <c r="P660" s="0" t="n">
        <v>0</v>
      </c>
      <c r="Q660" s="0" t="n">
        <v>0</v>
      </c>
      <c r="R660" s="0" t="s">
        <v>848</v>
      </c>
    </row>
    <row r="661" customFormat="false" ht="12.75" hidden="false" customHeight="false" outlineLevel="0" collapsed="false">
      <c r="A661" s="0" t="s">
        <v>253</v>
      </c>
      <c r="B661" s="412" t="n">
        <v>39661</v>
      </c>
      <c r="C661" s="0" t="n">
        <v>0</v>
      </c>
      <c r="D661" s="0" t="n">
        <v>0</v>
      </c>
      <c r="E661" s="0" t="n">
        <v>0</v>
      </c>
      <c r="F661" s="0" t="n">
        <v>0</v>
      </c>
      <c r="G661" s="0" t="n">
        <v>0</v>
      </c>
      <c r="H661" s="0" t="n">
        <v>0</v>
      </c>
      <c r="I661" s="0" t="n">
        <v>0</v>
      </c>
      <c r="J661" s="0" t="n">
        <v>0</v>
      </c>
      <c r="K661" s="0" t="n">
        <v>0</v>
      </c>
      <c r="L661" s="0" t="n">
        <v>0</v>
      </c>
      <c r="M661" s="0" t="n">
        <v>0</v>
      </c>
      <c r="N661" s="0" t="n">
        <v>0</v>
      </c>
      <c r="O661" s="0" t="n">
        <v>0</v>
      </c>
      <c r="P661" s="0" t="n">
        <v>0</v>
      </c>
      <c r="Q661" s="0" t="n">
        <v>0</v>
      </c>
      <c r="R661" s="0" t="s">
        <v>848</v>
      </c>
    </row>
    <row r="662" customFormat="false" ht="12.75" hidden="false" customHeight="false" outlineLevel="0" collapsed="false">
      <c r="A662" s="0" t="s">
        <v>253</v>
      </c>
      <c r="B662" s="412" t="n">
        <v>39692</v>
      </c>
      <c r="C662" s="0" t="n">
        <v>0</v>
      </c>
      <c r="D662" s="0" t="n">
        <v>0</v>
      </c>
      <c r="E662" s="0" t="n">
        <v>0</v>
      </c>
      <c r="F662" s="0" t="n">
        <v>0</v>
      </c>
      <c r="G662" s="0" t="n">
        <v>0</v>
      </c>
      <c r="H662" s="0" t="n">
        <v>0</v>
      </c>
      <c r="I662" s="0" t="n">
        <v>0</v>
      </c>
      <c r="J662" s="0" t="n">
        <v>0</v>
      </c>
      <c r="K662" s="0" t="n">
        <v>0</v>
      </c>
      <c r="L662" s="0" t="n">
        <v>0</v>
      </c>
      <c r="M662" s="0" t="n">
        <v>0</v>
      </c>
      <c r="N662" s="0" t="n">
        <v>0</v>
      </c>
      <c r="O662" s="0" t="n">
        <v>0</v>
      </c>
      <c r="P662" s="0" t="n">
        <v>0</v>
      </c>
      <c r="Q662" s="0" t="n">
        <v>0</v>
      </c>
      <c r="R662" s="0" t="s">
        <v>848</v>
      </c>
    </row>
    <row r="663" customFormat="false" ht="12.75" hidden="false" customHeight="false" outlineLevel="0" collapsed="false">
      <c r="A663" s="0" t="s">
        <v>253</v>
      </c>
      <c r="B663" s="412" t="n">
        <v>39722</v>
      </c>
      <c r="C663" s="0" t="n">
        <v>0</v>
      </c>
      <c r="D663" s="0" t="n">
        <v>0</v>
      </c>
      <c r="E663" s="0" t="n">
        <v>0</v>
      </c>
      <c r="F663" s="0" t="n">
        <v>0</v>
      </c>
      <c r="G663" s="0" t="n">
        <v>0</v>
      </c>
      <c r="H663" s="0" t="n">
        <v>0</v>
      </c>
      <c r="I663" s="0" t="n">
        <v>0</v>
      </c>
      <c r="J663" s="0" t="n">
        <v>0</v>
      </c>
      <c r="K663" s="0" t="n">
        <v>0</v>
      </c>
      <c r="L663" s="0" t="n">
        <v>0</v>
      </c>
      <c r="M663" s="0" t="n">
        <v>0</v>
      </c>
      <c r="N663" s="0" t="n">
        <v>0</v>
      </c>
      <c r="O663" s="0" t="n">
        <v>0</v>
      </c>
      <c r="P663" s="0" t="n">
        <v>0</v>
      </c>
      <c r="Q663" s="0" t="n">
        <v>0</v>
      </c>
      <c r="R663" s="0" t="s">
        <v>848</v>
      </c>
    </row>
    <row r="664" customFormat="false" ht="12.75" hidden="false" customHeight="false" outlineLevel="0" collapsed="false">
      <c r="A664" s="0" t="s">
        <v>253</v>
      </c>
      <c r="B664" s="412" t="n">
        <v>39753</v>
      </c>
      <c r="C664" s="0" t="n">
        <v>0</v>
      </c>
      <c r="D664" s="0" t="n">
        <v>0</v>
      </c>
      <c r="E664" s="0" t="n">
        <v>0</v>
      </c>
      <c r="F664" s="0" t="n">
        <v>0</v>
      </c>
      <c r="G664" s="0" t="n">
        <v>0</v>
      </c>
      <c r="H664" s="0" t="n">
        <v>0</v>
      </c>
      <c r="I664" s="0" t="n">
        <v>0</v>
      </c>
      <c r="J664" s="0" t="n">
        <v>0</v>
      </c>
      <c r="K664" s="0" t="n">
        <v>0</v>
      </c>
      <c r="L664" s="0" t="n">
        <v>0</v>
      </c>
      <c r="M664" s="0" t="n">
        <v>0</v>
      </c>
      <c r="N664" s="0" t="n">
        <v>0</v>
      </c>
      <c r="O664" s="0" t="n">
        <v>0</v>
      </c>
      <c r="P664" s="0" t="n">
        <v>0</v>
      </c>
      <c r="Q664" s="0" t="n">
        <v>0</v>
      </c>
      <c r="R664" s="0" t="s">
        <v>848</v>
      </c>
    </row>
    <row r="665" customFormat="false" ht="12.75" hidden="false" customHeight="false" outlineLevel="0" collapsed="false">
      <c r="A665" s="0" t="s">
        <v>253</v>
      </c>
      <c r="B665" s="412" t="n">
        <v>39783</v>
      </c>
      <c r="C665" s="0" t="n">
        <v>0</v>
      </c>
      <c r="D665" s="0" t="n">
        <v>0</v>
      </c>
      <c r="E665" s="0" t="n">
        <v>0</v>
      </c>
      <c r="F665" s="0" t="n">
        <v>0</v>
      </c>
      <c r="G665" s="0" t="n">
        <v>0</v>
      </c>
      <c r="H665" s="0" t="n">
        <v>0</v>
      </c>
      <c r="I665" s="0" t="n">
        <v>0</v>
      </c>
      <c r="J665" s="0" t="n">
        <v>0</v>
      </c>
      <c r="K665" s="0" t="n">
        <v>0</v>
      </c>
      <c r="L665" s="0" t="n">
        <v>0</v>
      </c>
      <c r="M665" s="0" t="n">
        <v>0</v>
      </c>
      <c r="N665" s="0" t="n">
        <v>0</v>
      </c>
      <c r="O665" s="0" t="n">
        <v>0</v>
      </c>
      <c r="P665" s="0" t="n">
        <v>0</v>
      </c>
      <c r="Q665" s="0" t="n">
        <v>0</v>
      </c>
      <c r="R665" s="0" t="s">
        <v>848</v>
      </c>
    </row>
    <row r="666" customFormat="false" ht="12.75" hidden="false" customHeight="false" outlineLevel="0" collapsed="false">
      <c r="A666" s="0" t="s">
        <v>253</v>
      </c>
      <c r="B666" s="412" t="n">
        <v>39814</v>
      </c>
      <c r="C666" s="0" t="n">
        <v>0</v>
      </c>
      <c r="D666" s="0" t="n">
        <v>0</v>
      </c>
      <c r="E666" s="0" t="n">
        <v>0</v>
      </c>
      <c r="F666" s="0" t="n">
        <v>0</v>
      </c>
      <c r="G666" s="0" t="n">
        <v>0</v>
      </c>
      <c r="H666" s="0" t="n">
        <v>0</v>
      </c>
      <c r="I666" s="0" t="n">
        <v>0</v>
      </c>
      <c r="J666" s="0" t="n">
        <v>0</v>
      </c>
      <c r="K666" s="0" t="n">
        <v>0</v>
      </c>
      <c r="L666" s="0" t="n">
        <v>0</v>
      </c>
      <c r="M666" s="0" t="n">
        <v>0</v>
      </c>
      <c r="N666" s="0" t="n">
        <v>0</v>
      </c>
      <c r="O666" s="0" t="n">
        <v>0</v>
      </c>
      <c r="P666" s="0" t="n">
        <v>0</v>
      </c>
      <c r="Q666" s="0" t="n">
        <v>0</v>
      </c>
      <c r="R666" s="0" t="s">
        <v>848</v>
      </c>
    </row>
    <row r="667" customFormat="false" ht="12.75" hidden="false" customHeight="false" outlineLevel="0" collapsed="false">
      <c r="A667" s="0" t="s">
        <v>253</v>
      </c>
      <c r="B667" s="412" t="n">
        <v>39845</v>
      </c>
      <c r="C667" s="0" t="n">
        <v>0</v>
      </c>
      <c r="D667" s="0" t="n">
        <v>0</v>
      </c>
      <c r="E667" s="0" t="n">
        <v>0</v>
      </c>
      <c r="F667" s="0" t="n">
        <v>0</v>
      </c>
      <c r="G667" s="0" t="n">
        <v>0</v>
      </c>
      <c r="H667" s="0" t="n">
        <v>0</v>
      </c>
      <c r="I667" s="0" t="n">
        <v>0</v>
      </c>
      <c r="J667" s="0" t="n">
        <v>0</v>
      </c>
      <c r="K667" s="0" t="n">
        <v>0</v>
      </c>
      <c r="L667" s="0" t="n">
        <v>0</v>
      </c>
      <c r="M667" s="0" t="n">
        <v>0</v>
      </c>
      <c r="N667" s="0" t="n">
        <v>0</v>
      </c>
      <c r="O667" s="0" t="n">
        <v>0</v>
      </c>
      <c r="P667" s="0" t="n">
        <v>0</v>
      </c>
      <c r="Q667" s="0" t="n">
        <v>0</v>
      </c>
      <c r="R667" s="0" t="s">
        <v>848</v>
      </c>
    </row>
    <row r="668" customFormat="false" ht="12.75" hidden="false" customHeight="false" outlineLevel="0" collapsed="false">
      <c r="A668" s="0" t="s">
        <v>253</v>
      </c>
      <c r="B668" s="412" t="n">
        <v>39873</v>
      </c>
      <c r="C668" s="0" t="n">
        <v>0</v>
      </c>
      <c r="D668" s="0" t="n">
        <v>0</v>
      </c>
      <c r="E668" s="0" t="n">
        <v>0</v>
      </c>
      <c r="F668" s="0" t="n">
        <v>0</v>
      </c>
      <c r="G668" s="0" t="n">
        <v>0</v>
      </c>
      <c r="H668" s="0" t="n">
        <v>0</v>
      </c>
      <c r="I668" s="0" t="n">
        <v>0</v>
      </c>
      <c r="J668" s="0" t="n">
        <v>0</v>
      </c>
      <c r="K668" s="0" t="n">
        <v>0</v>
      </c>
      <c r="L668" s="0" t="n">
        <v>0</v>
      </c>
      <c r="M668" s="0" t="n">
        <v>0</v>
      </c>
      <c r="N668" s="0" t="n">
        <v>0</v>
      </c>
      <c r="O668" s="0" t="n">
        <v>0</v>
      </c>
      <c r="P668" s="0" t="n">
        <v>0</v>
      </c>
      <c r="Q668" s="0" t="n">
        <v>0</v>
      </c>
      <c r="R668" s="0" t="s">
        <v>848</v>
      </c>
    </row>
    <row r="669" customFormat="false" ht="12.75" hidden="false" customHeight="false" outlineLevel="0" collapsed="false">
      <c r="A669" s="0" t="s">
        <v>253</v>
      </c>
      <c r="B669" s="412" t="n">
        <v>39904</v>
      </c>
      <c r="C669" s="0" t="n">
        <v>0</v>
      </c>
      <c r="D669" s="0" t="n">
        <v>0</v>
      </c>
      <c r="E669" s="0" t="n">
        <v>0</v>
      </c>
      <c r="F669" s="0" t="n">
        <v>0</v>
      </c>
      <c r="G669" s="0" t="n">
        <v>0</v>
      </c>
      <c r="H669" s="0" t="n">
        <v>0</v>
      </c>
      <c r="I669" s="0" t="n">
        <v>0</v>
      </c>
      <c r="J669" s="0" t="n">
        <v>0</v>
      </c>
      <c r="K669" s="0" t="n">
        <v>0</v>
      </c>
      <c r="L669" s="0" t="n">
        <v>0</v>
      </c>
      <c r="M669" s="0" t="n">
        <v>0</v>
      </c>
      <c r="N669" s="0" t="n">
        <v>0</v>
      </c>
      <c r="O669" s="0" t="n">
        <v>0</v>
      </c>
      <c r="P669" s="0" t="n">
        <v>0</v>
      </c>
      <c r="Q669" s="0" t="n">
        <v>0</v>
      </c>
      <c r="R669" s="0" t="s">
        <v>848</v>
      </c>
    </row>
    <row r="670" customFormat="false" ht="12.75" hidden="false" customHeight="false" outlineLevel="0" collapsed="false">
      <c r="A670" s="0" t="s">
        <v>253</v>
      </c>
      <c r="B670" s="412" t="n">
        <v>39934</v>
      </c>
      <c r="C670" s="0" t="n">
        <v>0</v>
      </c>
      <c r="D670" s="0" t="n">
        <v>0</v>
      </c>
      <c r="E670" s="0" t="n">
        <v>0</v>
      </c>
      <c r="F670" s="0" t="n">
        <v>0</v>
      </c>
      <c r="G670" s="0" t="n">
        <v>0</v>
      </c>
      <c r="H670" s="0" t="n">
        <v>0</v>
      </c>
      <c r="I670" s="0" t="n">
        <v>0</v>
      </c>
      <c r="J670" s="0" t="n">
        <v>0</v>
      </c>
      <c r="K670" s="0" t="n">
        <v>0</v>
      </c>
      <c r="L670" s="0" t="n">
        <v>0</v>
      </c>
      <c r="M670" s="0" t="n">
        <v>0</v>
      </c>
      <c r="N670" s="0" t="n">
        <v>0</v>
      </c>
      <c r="O670" s="0" t="n">
        <v>0</v>
      </c>
      <c r="P670" s="0" t="n">
        <v>0</v>
      </c>
      <c r="Q670" s="0" t="n">
        <v>0</v>
      </c>
      <c r="R670" s="0" t="s">
        <v>848</v>
      </c>
    </row>
    <row r="671" customFormat="false" ht="12.75" hidden="false" customHeight="false" outlineLevel="0" collapsed="false">
      <c r="A671" s="0" t="s">
        <v>253</v>
      </c>
      <c r="B671" s="412" t="n">
        <v>39965</v>
      </c>
      <c r="C671" s="0" t="n">
        <v>0</v>
      </c>
      <c r="D671" s="0" t="n">
        <v>0</v>
      </c>
      <c r="E671" s="0" t="n">
        <v>0</v>
      </c>
      <c r="F671" s="0" t="n">
        <v>0</v>
      </c>
      <c r="G671" s="0" t="n">
        <v>0</v>
      </c>
      <c r="H671" s="0" t="n">
        <v>0</v>
      </c>
      <c r="I671" s="0" t="n">
        <v>0</v>
      </c>
      <c r="J671" s="0" t="n">
        <v>0</v>
      </c>
      <c r="K671" s="0" t="n">
        <v>0</v>
      </c>
      <c r="L671" s="0" t="n">
        <v>0</v>
      </c>
      <c r="M671" s="0" t="n">
        <v>0</v>
      </c>
      <c r="N671" s="0" t="n">
        <v>0</v>
      </c>
      <c r="O671" s="0" t="n">
        <v>0</v>
      </c>
      <c r="P671" s="0" t="n">
        <v>0</v>
      </c>
      <c r="Q671" s="0" t="n">
        <v>0</v>
      </c>
      <c r="R671" s="0" t="s">
        <v>848</v>
      </c>
    </row>
    <row r="672" customFormat="false" ht="12.75" hidden="false" customHeight="false" outlineLevel="0" collapsed="false">
      <c r="A672" s="0" t="s">
        <v>253</v>
      </c>
      <c r="B672" s="412" t="n">
        <v>39995</v>
      </c>
      <c r="C672" s="0" t="n">
        <v>0</v>
      </c>
      <c r="D672" s="0" t="n">
        <v>0</v>
      </c>
      <c r="E672" s="0" t="n">
        <v>0</v>
      </c>
      <c r="F672" s="0" t="n">
        <v>0</v>
      </c>
      <c r="G672" s="0" t="n">
        <v>0</v>
      </c>
      <c r="H672" s="0" t="n">
        <v>0</v>
      </c>
      <c r="I672" s="0" t="n">
        <v>0</v>
      </c>
      <c r="J672" s="0" t="n">
        <v>0</v>
      </c>
      <c r="K672" s="0" t="n">
        <v>0</v>
      </c>
      <c r="L672" s="0" t="n">
        <v>0</v>
      </c>
      <c r="M672" s="0" t="n">
        <v>0</v>
      </c>
      <c r="N672" s="0" t="n">
        <v>0</v>
      </c>
      <c r="O672" s="0" t="n">
        <v>0</v>
      </c>
      <c r="P672" s="0" t="n">
        <v>0</v>
      </c>
      <c r="Q672" s="0" t="n">
        <v>0</v>
      </c>
      <c r="R672" s="0" t="s">
        <v>848</v>
      </c>
    </row>
    <row r="673" customFormat="false" ht="12.75" hidden="false" customHeight="false" outlineLevel="0" collapsed="false">
      <c r="A673" s="0" t="s">
        <v>253</v>
      </c>
      <c r="B673" s="412" t="n">
        <v>40026</v>
      </c>
      <c r="C673" s="0" t="n">
        <v>0</v>
      </c>
      <c r="D673" s="0" t="n">
        <v>0</v>
      </c>
      <c r="E673" s="0" t="n">
        <v>0</v>
      </c>
      <c r="F673" s="0" t="n">
        <v>0</v>
      </c>
      <c r="G673" s="0" t="n">
        <v>0</v>
      </c>
      <c r="H673" s="0" t="n">
        <v>0</v>
      </c>
      <c r="I673" s="0" t="n">
        <v>0</v>
      </c>
      <c r="J673" s="0" t="n">
        <v>0</v>
      </c>
      <c r="K673" s="0" t="n">
        <v>0</v>
      </c>
      <c r="L673" s="0" t="n">
        <v>0</v>
      </c>
      <c r="M673" s="0" t="n">
        <v>0</v>
      </c>
      <c r="N673" s="0" t="n">
        <v>0</v>
      </c>
      <c r="O673" s="0" t="n">
        <v>0</v>
      </c>
      <c r="P673" s="0" t="n">
        <v>0</v>
      </c>
      <c r="Q673" s="0" t="n">
        <v>0</v>
      </c>
      <c r="R673" s="0" t="s">
        <v>848</v>
      </c>
    </row>
    <row r="674" customFormat="false" ht="12.75" hidden="false" customHeight="false" outlineLevel="0" collapsed="false">
      <c r="A674" s="0" t="s">
        <v>253</v>
      </c>
      <c r="B674" s="412" t="n">
        <v>40057</v>
      </c>
      <c r="C674" s="0" t="n">
        <v>0</v>
      </c>
      <c r="D674" s="0" t="n">
        <v>0</v>
      </c>
      <c r="E674" s="0" t="n">
        <v>0</v>
      </c>
      <c r="F674" s="0" t="n">
        <v>0</v>
      </c>
      <c r="G674" s="0" t="n">
        <v>0</v>
      </c>
      <c r="H674" s="0" t="n">
        <v>0</v>
      </c>
      <c r="I674" s="0" t="n">
        <v>0</v>
      </c>
      <c r="J674" s="0" t="n">
        <v>0</v>
      </c>
      <c r="K674" s="0" t="n">
        <v>0</v>
      </c>
      <c r="L674" s="0" t="n">
        <v>0</v>
      </c>
      <c r="M674" s="0" t="n">
        <v>0</v>
      </c>
      <c r="N674" s="0" t="n">
        <v>0</v>
      </c>
      <c r="O674" s="0" t="n">
        <v>0</v>
      </c>
      <c r="P674" s="0" t="n">
        <v>0</v>
      </c>
      <c r="Q674" s="0" t="n">
        <v>0</v>
      </c>
      <c r="R674" s="0" t="s">
        <v>848</v>
      </c>
    </row>
    <row r="675" customFormat="false" ht="12.75" hidden="false" customHeight="false" outlineLevel="0" collapsed="false">
      <c r="A675" s="0" t="s">
        <v>253</v>
      </c>
      <c r="B675" s="412" t="n">
        <v>40087</v>
      </c>
      <c r="C675" s="0" t="n">
        <v>0</v>
      </c>
      <c r="D675" s="0" t="n">
        <v>0</v>
      </c>
      <c r="E675" s="0" t="n">
        <v>0</v>
      </c>
      <c r="F675" s="0" t="n">
        <v>0</v>
      </c>
      <c r="G675" s="0" t="n">
        <v>0</v>
      </c>
      <c r="H675" s="0" t="n">
        <v>0</v>
      </c>
      <c r="I675" s="0" t="n">
        <v>0</v>
      </c>
      <c r="J675" s="0" t="n">
        <v>0</v>
      </c>
      <c r="K675" s="0" t="n">
        <v>0</v>
      </c>
      <c r="L675" s="0" t="n">
        <v>0</v>
      </c>
      <c r="M675" s="0" t="n">
        <v>0</v>
      </c>
      <c r="N675" s="0" t="n">
        <v>0</v>
      </c>
      <c r="O675" s="0" t="n">
        <v>0</v>
      </c>
      <c r="P675" s="0" t="n">
        <v>0</v>
      </c>
      <c r="Q675" s="0" t="n">
        <v>0</v>
      </c>
      <c r="R675" s="0" t="s">
        <v>848</v>
      </c>
    </row>
    <row r="676" customFormat="false" ht="12.75" hidden="false" customHeight="false" outlineLevel="0" collapsed="false">
      <c r="A676" s="0" t="s">
        <v>254</v>
      </c>
      <c r="B676" s="412" t="n">
        <v>36678</v>
      </c>
      <c r="C676" s="0" t="n">
        <v>-53.835</v>
      </c>
      <c r="D676" s="0" t="n">
        <v>0</v>
      </c>
      <c r="E676" s="0" t="n">
        <v>-53.835</v>
      </c>
      <c r="F676" s="0" t="n">
        <v>0</v>
      </c>
      <c r="G676" s="0" t="n">
        <v>0</v>
      </c>
      <c r="H676" s="0" t="n">
        <v>0</v>
      </c>
      <c r="I676" s="0" t="n">
        <v>0</v>
      </c>
      <c r="J676" s="0" t="n">
        <v>0</v>
      </c>
      <c r="K676" s="0" t="n">
        <v>0</v>
      </c>
      <c r="L676" s="0" t="n">
        <v>0</v>
      </c>
      <c r="M676" s="0" t="n">
        <v>0</v>
      </c>
      <c r="N676" s="0" t="n">
        <v>0</v>
      </c>
      <c r="O676" s="0" t="n">
        <v>0</v>
      </c>
      <c r="P676" s="0" t="n">
        <v>0</v>
      </c>
      <c r="Q676" s="0" t="n">
        <v>0</v>
      </c>
      <c r="R676" s="0" t="s">
        <v>848</v>
      </c>
    </row>
    <row r="677" customFormat="false" ht="12.75" hidden="false" customHeight="false" outlineLevel="0" collapsed="false">
      <c r="A677" s="0" t="s">
        <v>254</v>
      </c>
      <c r="B677" s="412" t="n">
        <v>36708</v>
      </c>
      <c r="C677" s="0" t="n">
        <v>-55.44620842</v>
      </c>
      <c r="D677" s="0" t="n">
        <v>0</v>
      </c>
      <c r="E677" s="0" t="n">
        <v>-55.44620842</v>
      </c>
      <c r="F677" s="0" t="n">
        <v>0</v>
      </c>
      <c r="G677" s="0" t="n">
        <v>0</v>
      </c>
      <c r="H677" s="0" t="n">
        <v>0</v>
      </c>
      <c r="I677" s="0" t="n">
        <v>0</v>
      </c>
      <c r="J677" s="0" t="n">
        <v>0</v>
      </c>
      <c r="K677" s="0" t="n">
        <v>0</v>
      </c>
      <c r="L677" s="0" t="n">
        <v>0</v>
      </c>
      <c r="M677" s="0" t="n">
        <v>0</v>
      </c>
      <c r="N677" s="0" t="n">
        <v>0</v>
      </c>
      <c r="O677" s="0" t="n">
        <v>0</v>
      </c>
      <c r="P677" s="0" t="n">
        <v>0</v>
      </c>
      <c r="Q677" s="0" t="n">
        <v>0</v>
      </c>
      <c r="R677" s="0" t="s">
        <v>848</v>
      </c>
    </row>
    <row r="678" customFormat="false" ht="12.75" hidden="false" customHeight="false" outlineLevel="0" collapsed="false">
      <c r="A678" s="0" t="s">
        <v>254</v>
      </c>
      <c r="B678" s="412" t="n">
        <v>36739</v>
      </c>
      <c r="C678" s="0" t="n">
        <v>-55.12775569</v>
      </c>
      <c r="D678" s="0" t="n">
        <v>0</v>
      </c>
      <c r="E678" s="0" t="n">
        <v>-55.12775569</v>
      </c>
      <c r="F678" s="0" t="n">
        <v>0</v>
      </c>
      <c r="G678" s="0" t="n">
        <v>0</v>
      </c>
      <c r="H678" s="0" t="n">
        <v>0</v>
      </c>
      <c r="I678" s="0" t="n">
        <v>0</v>
      </c>
      <c r="J678" s="0" t="n">
        <v>0</v>
      </c>
      <c r="K678" s="0" t="n">
        <v>0</v>
      </c>
      <c r="L678" s="0" t="n">
        <v>0</v>
      </c>
      <c r="M678" s="0" t="n">
        <v>0</v>
      </c>
      <c r="N678" s="0" t="n">
        <v>0</v>
      </c>
      <c r="O678" s="0" t="n">
        <v>0</v>
      </c>
      <c r="P678" s="0" t="n">
        <v>0</v>
      </c>
      <c r="Q678" s="0" t="n">
        <v>0</v>
      </c>
      <c r="R678" s="0" t="s">
        <v>848</v>
      </c>
    </row>
    <row r="679" customFormat="false" ht="12.75" hidden="false" customHeight="false" outlineLevel="0" collapsed="false">
      <c r="A679" s="0" t="s">
        <v>254</v>
      </c>
      <c r="B679" s="412" t="n">
        <v>36770</v>
      </c>
      <c r="C679" s="0" t="n">
        <v>-53.03710888</v>
      </c>
      <c r="D679" s="0" t="n">
        <v>0</v>
      </c>
      <c r="E679" s="0" t="n">
        <v>-53.03710888</v>
      </c>
      <c r="F679" s="0" t="n">
        <v>0</v>
      </c>
      <c r="G679" s="0" t="n">
        <v>0</v>
      </c>
      <c r="H679" s="0" t="n">
        <v>0</v>
      </c>
      <c r="I679" s="0" t="n">
        <v>0</v>
      </c>
      <c r="J679" s="0" t="n">
        <v>0</v>
      </c>
      <c r="K679" s="0" t="n">
        <v>0</v>
      </c>
      <c r="L679" s="0" t="n">
        <v>0</v>
      </c>
      <c r="M679" s="0" t="n">
        <v>0</v>
      </c>
      <c r="N679" s="0" t="n">
        <v>0</v>
      </c>
      <c r="O679" s="0" t="n">
        <v>0</v>
      </c>
      <c r="P679" s="0" t="n">
        <v>0</v>
      </c>
      <c r="Q679" s="0" t="n">
        <v>0</v>
      </c>
      <c r="R679" s="0" t="s">
        <v>848</v>
      </c>
    </row>
    <row r="680" customFormat="false" ht="12.75" hidden="false" customHeight="false" outlineLevel="0" collapsed="false">
      <c r="A680" s="0" t="s">
        <v>254</v>
      </c>
      <c r="B680" s="412" t="n">
        <v>36800</v>
      </c>
      <c r="C680" s="0" t="n">
        <v>-54.49489604</v>
      </c>
      <c r="D680" s="0" t="n">
        <v>0</v>
      </c>
      <c r="E680" s="0" t="n">
        <v>-54.49489604</v>
      </c>
      <c r="F680" s="0" t="n">
        <v>0</v>
      </c>
      <c r="G680" s="0" t="n">
        <v>0</v>
      </c>
      <c r="H680" s="0" t="n">
        <v>0</v>
      </c>
      <c r="I680" s="0" t="n">
        <v>0</v>
      </c>
      <c r="J680" s="0" t="n">
        <v>0</v>
      </c>
      <c r="K680" s="0" t="n">
        <v>0</v>
      </c>
      <c r="L680" s="0" t="n">
        <v>0</v>
      </c>
      <c r="M680" s="0" t="n">
        <v>0</v>
      </c>
      <c r="N680" s="0" t="n">
        <v>0</v>
      </c>
      <c r="O680" s="0" t="n">
        <v>0</v>
      </c>
      <c r="P680" s="0" t="n">
        <v>0</v>
      </c>
      <c r="Q680" s="0" t="n">
        <v>0</v>
      </c>
      <c r="R680" s="0" t="s">
        <v>848</v>
      </c>
    </row>
    <row r="681" customFormat="false" ht="12.75" hidden="false" customHeight="false" outlineLevel="0" collapsed="false">
      <c r="A681" s="0" t="s">
        <v>254</v>
      </c>
      <c r="B681" s="412" t="n">
        <v>36831</v>
      </c>
      <c r="C681" s="0" t="n">
        <v>-13.07648112</v>
      </c>
      <c r="D681" s="0" t="n">
        <v>0</v>
      </c>
      <c r="E681" s="0" t="n">
        <v>-13.07648112</v>
      </c>
      <c r="F681" s="0" t="n">
        <v>0</v>
      </c>
      <c r="G681" s="0" t="n">
        <v>0</v>
      </c>
      <c r="H681" s="0" t="n">
        <v>0</v>
      </c>
      <c r="I681" s="0" t="n">
        <v>0</v>
      </c>
      <c r="J681" s="0" t="n">
        <v>0</v>
      </c>
      <c r="K681" s="0" t="n">
        <v>0</v>
      </c>
      <c r="L681" s="0" t="n">
        <v>0</v>
      </c>
      <c r="M681" s="0" t="n">
        <v>0</v>
      </c>
      <c r="N681" s="0" t="n">
        <v>0</v>
      </c>
      <c r="O681" s="0" t="n">
        <v>0</v>
      </c>
      <c r="P681" s="0" t="n">
        <v>0</v>
      </c>
      <c r="Q681" s="0" t="n">
        <v>0</v>
      </c>
      <c r="R681" s="0" t="s">
        <v>848</v>
      </c>
    </row>
    <row r="682" customFormat="false" ht="12.75" hidden="false" customHeight="false" outlineLevel="0" collapsed="false">
      <c r="A682" s="0" t="s">
        <v>254</v>
      </c>
      <c r="B682" s="412" t="n">
        <v>36861</v>
      </c>
      <c r="C682" s="0" t="n">
        <v>-13.43453491</v>
      </c>
      <c r="D682" s="0" t="n">
        <v>0</v>
      </c>
      <c r="E682" s="0" t="n">
        <v>-13.43453491</v>
      </c>
      <c r="F682" s="0" t="n">
        <v>0</v>
      </c>
      <c r="G682" s="0" t="n">
        <v>0</v>
      </c>
      <c r="H682" s="0" t="n">
        <v>0</v>
      </c>
      <c r="I682" s="0" t="n">
        <v>0</v>
      </c>
      <c r="J682" s="0" t="n">
        <v>0</v>
      </c>
      <c r="K682" s="0" t="n">
        <v>0</v>
      </c>
      <c r="L682" s="0" t="n">
        <v>0</v>
      </c>
      <c r="M682" s="0" t="n">
        <v>0</v>
      </c>
      <c r="N682" s="0" t="n">
        <v>0</v>
      </c>
      <c r="O682" s="0" t="n">
        <v>0</v>
      </c>
      <c r="P682" s="0" t="n">
        <v>0</v>
      </c>
      <c r="Q682" s="0" t="n">
        <v>0</v>
      </c>
      <c r="R682" s="0" t="s">
        <v>848</v>
      </c>
    </row>
    <row r="683" customFormat="false" ht="12.75" hidden="false" customHeight="false" outlineLevel="0" collapsed="false">
      <c r="A683" s="0" t="s">
        <v>254</v>
      </c>
      <c r="B683" s="412" t="n">
        <v>36892</v>
      </c>
      <c r="C683" s="0" t="n">
        <v>-13.35386946</v>
      </c>
      <c r="D683" s="0" t="n">
        <v>0</v>
      </c>
      <c r="E683" s="0" t="n">
        <v>-13.35386946</v>
      </c>
      <c r="F683" s="0" t="n">
        <v>0</v>
      </c>
      <c r="G683" s="0" t="n">
        <v>0</v>
      </c>
      <c r="H683" s="0" t="n">
        <v>0</v>
      </c>
      <c r="I683" s="0" t="n">
        <v>0</v>
      </c>
      <c r="J683" s="0" t="n">
        <v>0</v>
      </c>
      <c r="K683" s="0" t="n">
        <v>0</v>
      </c>
      <c r="L683" s="0" t="n">
        <v>0</v>
      </c>
      <c r="M683" s="0" t="n">
        <v>0</v>
      </c>
      <c r="N683" s="0" t="n">
        <v>0</v>
      </c>
      <c r="O683" s="0" t="n">
        <v>0</v>
      </c>
      <c r="P683" s="0" t="n">
        <v>0</v>
      </c>
      <c r="Q683" s="0" t="n">
        <v>0</v>
      </c>
      <c r="R683" s="0" t="s">
        <v>848</v>
      </c>
    </row>
    <row r="684" customFormat="false" ht="12.75" hidden="false" customHeight="false" outlineLevel="0" collapsed="false">
      <c r="A684" s="0" t="s">
        <v>254</v>
      </c>
      <c r="B684" s="412" t="n">
        <v>36923</v>
      </c>
      <c r="C684" s="0" t="n">
        <v>-11.98842587</v>
      </c>
      <c r="D684" s="0" t="n">
        <v>0</v>
      </c>
      <c r="E684" s="0" t="n">
        <v>-11.98842587</v>
      </c>
      <c r="F684" s="0" t="n">
        <v>0</v>
      </c>
      <c r="G684" s="0" t="n">
        <v>0</v>
      </c>
      <c r="H684" s="0" t="n">
        <v>0</v>
      </c>
      <c r="I684" s="0" t="n">
        <v>0</v>
      </c>
      <c r="J684" s="0" t="n">
        <v>0</v>
      </c>
      <c r="K684" s="0" t="n">
        <v>0</v>
      </c>
      <c r="L684" s="0" t="n">
        <v>0</v>
      </c>
      <c r="M684" s="0" t="n">
        <v>0</v>
      </c>
      <c r="N684" s="0" t="n">
        <v>0</v>
      </c>
      <c r="O684" s="0" t="n">
        <v>0</v>
      </c>
      <c r="P684" s="0" t="n">
        <v>0</v>
      </c>
      <c r="Q684" s="0" t="n">
        <v>0</v>
      </c>
      <c r="R684" s="0" t="s">
        <v>848</v>
      </c>
    </row>
    <row r="685" customFormat="false" ht="12.75" hidden="false" customHeight="false" outlineLevel="0" collapsed="false">
      <c r="A685" s="0" t="s">
        <v>254</v>
      </c>
      <c r="B685" s="412" t="n">
        <v>36951</v>
      </c>
      <c r="C685" s="0" t="n">
        <v>-13.19958454</v>
      </c>
      <c r="D685" s="0" t="n">
        <v>0</v>
      </c>
      <c r="E685" s="0" t="n">
        <v>-13.19958454</v>
      </c>
      <c r="F685" s="0" t="n">
        <v>0</v>
      </c>
      <c r="G685" s="0" t="n">
        <v>0</v>
      </c>
      <c r="H685" s="0" t="n">
        <v>0</v>
      </c>
      <c r="I685" s="0" t="n">
        <v>0</v>
      </c>
      <c r="J685" s="0" t="n">
        <v>0</v>
      </c>
      <c r="K685" s="0" t="n">
        <v>0</v>
      </c>
      <c r="L685" s="0" t="n">
        <v>0</v>
      </c>
      <c r="M685" s="0" t="n">
        <v>0</v>
      </c>
      <c r="N685" s="0" t="n">
        <v>0</v>
      </c>
      <c r="O685" s="0" t="n">
        <v>0</v>
      </c>
      <c r="P685" s="0" t="n">
        <v>0</v>
      </c>
      <c r="Q685" s="0" t="n">
        <v>0</v>
      </c>
      <c r="R685" s="0" t="s">
        <v>848</v>
      </c>
    </row>
    <row r="686" customFormat="false" ht="12.75" hidden="false" customHeight="false" outlineLevel="0" collapsed="false">
      <c r="A686" s="0" t="s">
        <v>254</v>
      </c>
      <c r="B686" s="412" t="n">
        <v>36982</v>
      </c>
      <c r="C686" s="0" t="n">
        <v>-104.87829388</v>
      </c>
      <c r="D686" s="0" t="n">
        <v>0</v>
      </c>
      <c r="E686" s="0" t="n">
        <v>-104.87829388</v>
      </c>
      <c r="F686" s="0" t="n">
        <v>0</v>
      </c>
      <c r="G686" s="0" t="n">
        <v>0</v>
      </c>
      <c r="H686" s="0" t="n">
        <v>0</v>
      </c>
      <c r="I686" s="0" t="n">
        <v>0</v>
      </c>
      <c r="J686" s="0" t="n">
        <v>0</v>
      </c>
      <c r="K686" s="0" t="n">
        <v>0</v>
      </c>
      <c r="L686" s="0" t="n">
        <v>0</v>
      </c>
      <c r="M686" s="0" t="n">
        <v>0</v>
      </c>
      <c r="N686" s="0" t="n">
        <v>0</v>
      </c>
      <c r="O686" s="0" t="n">
        <v>0</v>
      </c>
      <c r="P686" s="0" t="n">
        <v>0</v>
      </c>
      <c r="Q686" s="0" t="n">
        <v>0</v>
      </c>
      <c r="R686" s="0" t="s">
        <v>848</v>
      </c>
    </row>
    <row r="687" customFormat="false" ht="12.75" hidden="false" customHeight="false" outlineLevel="0" collapsed="false">
      <c r="A687" s="0" t="s">
        <v>254</v>
      </c>
      <c r="B687" s="412" t="n">
        <v>37012</v>
      </c>
      <c r="C687" s="0" t="n">
        <v>-107.73821006</v>
      </c>
      <c r="D687" s="0" t="n">
        <v>0</v>
      </c>
      <c r="E687" s="0" t="n">
        <v>-107.73821006</v>
      </c>
      <c r="F687" s="0" t="n">
        <v>0</v>
      </c>
      <c r="G687" s="0" t="n">
        <v>0</v>
      </c>
      <c r="H687" s="0" t="n">
        <v>0</v>
      </c>
      <c r="I687" s="0" t="n">
        <v>0</v>
      </c>
      <c r="J687" s="0" t="n">
        <v>0</v>
      </c>
      <c r="K687" s="0" t="n">
        <v>0</v>
      </c>
      <c r="L687" s="0" t="n">
        <v>0</v>
      </c>
      <c r="M687" s="0" t="n">
        <v>0</v>
      </c>
      <c r="N687" s="0" t="n">
        <v>0</v>
      </c>
      <c r="O687" s="0" t="n">
        <v>0</v>
      </c>
      <c r="P687" s="0" t="n">
        <v>0</v>
      </c>
      <c r="Q687" s="0" t="n">
        <v>0</v>
      </c>
      <c r="R687" s="0" t="s">
        <v>848</v>
      </c>
    </row>
    <row r="688" customFormat="false" ht="12.75" hidden="false" customHeight="false" outlineLevel="0" collapsed="false">
      <c r="A688" s="0" t="s">
        <v>254</v>
      </c>
      <c r="B688" s="412" t="n">
        <v>37043</v>
      </c>
      <c r="C688" s="0" t="n">
        <v>-103.62802978</v>
      </c>
      <c r="D688" s="0" t="n">
        <v>0</v>
      </c>
      <c r="E688" s="0" t="n">
        <v>-103.62802978</v>
      </c>
      <c r="F688" s="0" t="n">
        <v>0</v>
      </c>
      <c r="G688" s="0" t="n">
        <v>0</v>
      </c>
      <c r="H688" s="0" t="n">
        <v>0</v>
      </c>
      <c r="I688" s="0" t="n">
        <v>0</v>
      </c>
      <c r="J688" s="0" t="n">
        <v>0</v>
      </c>
      <c r="K688" s="0" t="n">
        <v>0</v>
      </c>
      <c r="L688" s="0" t="n">
        <v>0</v>
      </c>
      <c r="M688" s="0" t="n">
        <v>0</v>
      </c>
      <c r="N688" s="0" t="n">
        <v>0</v>
      </c>
      <c r="O688" s="0" t="n">
        <v>0</v>
      </c>
      <c r="P688" s="0" t="n">
        <v>0</v>
      </c>
      <c r="Q688" s="0" t="n">
        <v>0</v>
      </c>
      <c r="R688" s="0" t="s">
        <v>848</v>
      </c>
    </row>
    <row r="689" customFormat="false" ht="12.75" hidden="false" customHeight="false" outlineLevel="0" collapsed="false">
      <c r="A689" s="0" t="s">
        <v>254</v>
      </c>
      <c r="B689" s="412" t="n">
        <v>37073</v>
      </c>
      <c r="C689" s="0" t="n">
        <v>-106.45029128</v>
      </c>
      <c r="D689" s="0" t="n">
        <v>0</v>
      </c>
      <c r="E689" s="0" t="n">
        <v>-106.45029128</v>
      </c>
      <c r="F689" s="0" t="n">
        <v>0</v>
      </c>
      <c r="G689" s="0" t="n">
        <v>0</v>
      </c>
      <c r="H689" s="0" t="n">
        <v>0</v>
      </c>
      <c r="I689" s="0" t="n">
        <v>0</v>
      </c>
      <c r="J689" s="0" t="n">
        <v>0</v>
      </c>
      <c r="K689" s="0" t="n">
        <v>0</v>
      </c>
      <c r="L689" s="0" t="n">
        <v>0</v>
      </c>
      <c r="M689" s="0" t="n">
        <v>0</v>
      </c>
      <c r="N689" s="0" t="n">
        <v>0</v>
      </c>
      <c r="O689" s="0" t="n">
        <v>0</v>
      </c>
      <c r="P689" s="0" t="n">
        <v>0</v>
      </c>
      <c r="Q689" s="0" t="n">
        <v>0</v>
      </c>
      <c r="R689" s="0" t="s">
        <v>848</v>
      </c>
    </row>
    <row r="690" customFormat="false" ht="12.75" hidden="false" customHeight="false" outlineLevel="0" collapsed="false">
      <c r="A690" s="0" t="s">
        <v>254</v>
      </c>
      <c r="B690" s="412" t="n">
        <v>37104</v>
      </c>
      <c r="C690" s="0" t="n">
        <v>-105.80173909</v>
      </c>
      <c r="D690" s="0" t="n">
        <v>0</v>
      </c>
      <c r="E690" s="0" t="n">
        <v>-105.80173909</v>
      </c>
      <c r="F690" s="0" t="n">
        <v>0</v>
      </c>
      <c r="G690" s="0" t="n">
        <v>0</v>
      </c>
      <c r="H690" s="0" t="n">
        <v>0</v>
      </c>
      <c r="I690" s="0" t="n">
        <v>0</v>
      </c>
      <c r="J690" s="0" t="n">
        <v>0</v>
      </c>
      <c r="K690" s="0" t="n">
        <v>0</v>
      </c>
      <c r="L690" s="0" t="n">
        <v>0</v>
      </c>
      <c r="M690" s="0" t="n">
        <v>0</v>
      </c>
      <c r="N690" s="0" t="n">
        <v>0</v>
      </c>
      <c r="O690" s="0" t="n">
        <v>0</v>
      </c>
      <c r="P690" s="0" t="n">
        <v>0</v>
      </c>
      <c r="Q690" s="0" t="n">
        <v>0</v>
      </c>
      <c r="R690" s="0" t="s">
        <v>848</v>
      </c>
    </row>
    <row r="691" customFormat="false" ht="12.75" hidden="false" customHeight="false" outlineLevel="0" collapsed="false">
      <c r="A691" s="0" t="s">
        <v>254</v>
      </c>
      <c r="B691" s="412" t="n">
        <v>37135</v>
      </c>
      <c r="C691" s="0" t="n">
        <v>-101.76311118</v>
      </c>
      <c r="D691" s="0" t="n">
        <v>0</v>
      </c>
      <c r="E691" s="0" t="n">
        <v>-101.76311118</v>
      </c>
      <c r="F691" s="0" t="n">
        <v>0</v>
      </c>
      <c r="G691" s="0" t="n">
        <v>0</v>
      </c>
      <c r="H691" s="0" t="n">
        <v>0</v>
      </c>
      <c r="I691" s="0" t="n">
        <v>0</v>
      </c>
      <c r="J691" s="0" t="n">
        <v>0</v>
      </c>
      <c r="K691" s="0" t="n">
        <v>0</v>
      </c>
      <c r="L691" s="0" t="n">
        <v>0</v>
      </c>
      <c r="M691" s="0" t="n">
        <v>0</v>
      </c>
      <c r="N691" s="0" t="n">
        <v>0</v>
      </c>
      <c r="O691" s="0" t="n">
        <v>0</v>
      </c>
      <c r="P691" s="0" t="n">
        <v>0</v>
      </c>
      <c r="Q691" s="0" t="n">
        <v>0</v>
      </c>
      <c r="R691" s="0" t="s">
        <v>848</v>
      </c>
    </row>
    <row r="692" customFormat="false" ht="12.75" hidden="false" customHeight="false" outlineLevel="0" collapsed="false">
      <c r="A692" s="0" t="s">
        <v>254</v>
      </c>
      <c r="B692" s="412" t="n">
        <v>37165</v>
      </c>
      <c r="C692" s="0" t="n">
        <v>-104.53347096</v>
      </c>
      <c r="D692" s="0" t="n">
        <v>0</v>
      </c>
      <c r="E692" s="0" t="n">
        <v>-104.53347096</v>
      </c>
      <c r="F692" s="0" t="n">
        <v>0</v>
      </c>
      <c r="G692" s="0" t="n">
        <v>0</v>
      </c>
      <c r="H692" s="0" t="n">
        <v>0</v>
      </c>
      <c r="I692" s="0" t="n">
        <v>0</v>
      </c>
      <c r="J692" s="0" t="n">
        <v>0</v>
      </c>
      <c r="K692" s="0" t="n">
        <v>0</v>
      </c>
      <c r="L692" s="0" t="n">
        <v>0</v>
      </c>
      <c r="M692" s="0" t="n">
        <v>0</v>
      </c>
      <c r="N692" s="0" t="n">
        <v>0</v>
      </c>
      <c r="O692" s="0" t="n">
        <v>0</v>
      </c>
      <c r="P692" s="0" t="n">
        <v>0</v>
      </c>
      <c r="Q692" s="0" t="n">
        <v>0</v>
      </c>
      <c r="R692" s="0" t="s">
        <v>848</v>
      </c>
    </row>
    <row r="693" customFormat="false" ht="12.75" hidden="false" customHeight="false" outlineLevel="0" collapsed="false">
      <c r="A693" s="0" t="s">
        <v>254</v>
      </c>
      <c r="B693" s="412" t="n">
        <v>37196</v>
      </c>
      <c r="C693" s="0" t="n">
        <v>-96.6784876</v>
      </c>
      <c r="D693" s="0" t="n">
        <v>0</v>
      </c>
      <c r="E693" s="0" t="n">
        <v>-96.6784876</v>
      </c>
      <c r="F693" s="0" t="n">
        <v>0</v>
      </c>
      <c r="G693" s="0" t="n">
        <v>0</v>
      </c>
      <c r="H693" s="0" t="n">
        <v>0</v>
      </c>
      <c r="I693" s="0" t="n">
        <v>0</v>
      </c>
      <c r="J693" s="0" t="n">
        <v>0</v>
      </c>
      <c r="K693" s="0" t="n">
        <v>0</v>
      </c>
      <c r="L693" s="0" t="n">
        <v>0</v>
      </c>
      <c r="M693" s="0" t="n">
        <v>0</v>
      </c>
      <c r="N693" s="0" t="n">
        <v>0</v>
      </c>
      <c r="O693" s="0" t="n">
        <v>0</v>
      </c>
      <c r="P693" s="0" t="n">
        <v>0</v>
      </c>
      <c r="Q693" s="0" t="n">
        <v>0</v>
      </c>
      <c r="R693" s="0" t="s">
        <v>848</v>
      </c>
    </row>
    <row r="694" customFormat="false" ht="12.75" hidden="false" customHeight="false" outlineLevel="0" collapsed="false">
      <c r="A694" s="0" t="s">
        <v>254</v>
      </c>
      <c r="B694" s="412" t="n">
        <v>37226</v>
      </c>
      <c r="C694" s="0" t="n">
        <v>-99.31101876</v>
      </c>
      <c r="D694" s="0" t="n">
        <v>0</v>
      </c>
      <c r="E694" s="0" t="n">
        <v>-99.31101876</v>
      </c>
      <c r="F694" s="0" t="n">
        <v>0</v>
      </c>
      <c r="G694" s="0" t="n">
        <v>0</v>
      </c>
      <c r="H694" s="0" t="n">
        <v>0</v>
      </c>
      <c r="I694" s="0" t="n">
        <v>0</v>
      </c>
      <c r="J694" s="0" t="n">
        <v>0</v>
      </c>
      <c r="K694" s="0" t="n">
        <v>0</v>
      </c>
      <c r="L694" s="0" t="n">
        <v>0</v>
      </c>
      <c r="M694" s="0" t="n">
        <v>0</v>
      </c>
      <c r="N694" s="0" t="n">
        <v>0</v>
      </c>
      <c r="O694" s="0" t="n">
        <v>0</v>
      </c>
      <c r="P694" s="0" t="n">
        <v>0</v>
      </c>
      <c r="Q694" s="0" t="n">
        <v>0</v>
      </c>
      <c r="R694" s="0" t="s">
        <v>848</v>
      </c>
    </row>
    <row r="695" customFormat="false" ht="12.75" hidden="false" customHeight="false" outlineLevel="0" collapsed="false">
      <c r="A695" s="0" t="s">
        <v>254</v>
      </c>
      <c r="B695" s="412" t="n">
        <v>37257</v>
      </c>
      <c r="C695" s="0" t="n">
        <v>-98.70401753</v>
      </c>
      <c r="D695" s="0" t="n">
        <v>0</v>
      </c>
      <c r="E695" s="0" t="n">
        <v>-98.70401753</v>
      </c>
      <c r="F695" s="0" t="n">
        <v>0</v>
      </c>
      <c r="G695" s="0" t="n">
        <v>0</v>
      </c>
      <c r="H695" s="0" t="n">
        <v>0</v>
      </c>
      <c r="I695" s="0" t="n">
        <v>0</v>
      </c>
      <c r="J695" s="0" t="n">
        <v>0</v>
      </c>
      <c r="K695" s="0" t="n">
        <v>0</v>
      </c>
      <c r="L695" s="0" t="n">
        <v>0</v>
      </c>
      <c r="M695" s="0" t="n">
        <v>0</v>
      </c>
      <c r="N695" s="0" t="n">
        <v>0</v>
      </c>
      <c r="O695" s="0" t="n">
        <v>0</v>
      </c>
      <c r="P695" s="0" t="n">
        <v>0</v>
      </c>
      <c r="Q695" s="0" t="n">
        <v>0</v>
      </c>
      <c r="R695" s="0" t="s">
        <v>848</v>
      </c>
    </row>
    <row r="696" customFormat="false" ht="12.75" hidden="false" customHeight="false" outlineLevel="0" collapsed="false">
      <c r="A696" s="0" t="s">
        <v>254</v>
      </c>
      <c r="B696" s="412" t="n">
        <v>37288</v>
      </c>
      <c r="C696" s="0" t="n">
        <v>-88.60639116</v>
      </c>
      <c r="D696" s="0" t="n">
        <v>0</v>
      </c>
      <c r="E696" s="0" t="n">
        <v>-88.60639116</v>
      </c>
      <c r="F696" s="0" t="n">
        <v>0</v>
      </c>
      <c r="G696" s="0" t="n">
        <v>0</v>
      </c>
      <c r="H696" s="0" t="n">
        <v>0</v>
      </c>
      <c r="I696" s="0" t="n">
        <v>0</v>
      </c>
      <c r="J696" s="0" t="n">
        <v>0</v>
      </c>
      <c r="K696" s="0" t="n">
        <v>0</v>
      </c>
      <c r="L696" s="0" t="n">
        <v>0</v>
      </c>
      <c r="M696" s="0" t="n">
        <v>0</v>
      </c>
      <c r="N696" s="0" t="n">
        <v>0</v>
      </c>
      <c r="O696" s="0" t="n">
        <v>0</v>
      </c>
      <c r="P696" s="0" t="n">
        <v>0</v>
      </c>
      <c r="Q696" s="0" t="n">
        <v>0</v>
      </c>
      <c r="R696" s="0" t="s">
        <v>848</v>
      </c>
    </row>
    <row r="697" customFormat="false" ht="12.75" hidden="false" customHeight="false" outlineLevel="0" collapsed="false">
      <c r="A697" s="0" t="s">
        <v>254</v>
      </c>
      <c r="B697" s="412" t="n">
        <v>37316</v>
      </c>
      <c r="C697" s="0" t="n">
        <v>-97.55655805</v>
      </c>
      <c r="D697" s="0" t="n">
        <v>0</v>
      </c>
      <c r="E697" s="0" t="n">
        <v>-97.55655805</v>
      </c>
      <c r="F697" s="0" t="n">
        <v>0</v>
      </c>
      <c r="G697" s="0" t="n">
        <v>0</v>
      </c>
      <c r="H697" s="0" t="n">
        <v>0</v>
      </c>
      <c r="I697" s="0" t="n">
        <v>0</v>
      </c>
      <c r="J697" s="0" t="n">
        <v>0</v>
      </c>
      <c r="K697" s="0" t="n">
        <v>0</v>
      </c>
      <c r="L697" s="0" t="n">
        <v>0</v>
      </c>
      <c r="M697" s="0" t="n">
        <v>0</v>
      </c>
      <c r="N697" s="0" t="n">
        <v>0</v>
      </c>
      <c r="O697" s="0" t="n">
        <v>0</v>
      </c>
      <c r="P697" s="0" t="n">
        <v>0</v>
      </c>
      <c r="Q697" s="0" t="n">
        <v>0</v>
      </c>
      <c r="R697" s="0" t="s">
        <v>848</v>
      </c>
    </row>
    <row r="698" customFormat="false" ht="12.75" hidden="false" customHeight="false" outlineLevel="0" collapsed="false">
      <c r="A698" s="0" t="s">
        <v>254</v>
      </c>
      <c r="B698" s="412" t="n">
        <v>37347</v>
      </c>
      <c r="C698" s="0" t="n">
        <v>-93.83284826</v>
      </c>
      <c r="D698" s="0" t="n">
        <v>0</v>
      </c>
      <c r="E698" s="0" t="n">
        <v>-93.83284826</v>
      </c>
      <c r="F698" s="0" t="n">
        <v>0</v>
      </c>
      <c r="G698" s="0" t="n">
        <v>0</v>
      </c>
      <c r="H698" s="0" t="n">
        <v>0</v>
      </c>
      <c r="I698" s="0" t="n">
        <v>0</v>
      </c>
      <c r="J698" s="0" t="n">
        <v>0</v>
      </c>
      <c r="K698" s="0" t="n">
        <v>0</v>
      </c>
      <c r="L698" s="0" t="n">
        <v>0</v>
      </c>
      <c r="M698" s="0" t="n">
        <v>0</v>
      </c>
      <c r="N698" s="0" t="n">
        <v>0</v>
      </c>
      <c r="O698" s="0" t="n">
        <v>0</v>
      </c>
      <c r="P698" s="0" t="n">
        <v>0</v>
      </c>
      <c r="Q698" s="0" t="n">
        <v>0</v>
      </c>
      <c r="R698" s="0" t="s">
        <v>848</v>
      </c>
    </row>
    <row r="699" customFormat="false" ht="12.75" hidden="false" customHeight="false" outlineLevel="0" collapsed="false">
      <c r="A699" s="0" t="s">
        <v>254</v>
      </c>
      <c r="B699" s="412" t="n">
        <v>37377</v>
      </c>
      <c r="C699" s="0" t="n">
        <v>-96.39146721</v>
      </c>
      <c r="D699" s="0" t="n">
        <v>0</v>
      </c>
      <c r="E699" s="0" t="n">
        <v>-96.39146721</v>
      </c>
      <c r="F699" s="0" t="n">
        <v>0</v>
      </c>
      <c r="G699" s="0" t="n">
        <v>0</v>
      </c>
      <c r="H699" s="0" t="n">
        <v>0</v>
      </c>
      <c r="I699" s="0" t="n">
        <v>0</v>
      </c>
      <c r="J699" s="0" t="n">
        <v>0</v>
      </c>
      <c r="K699" s="0" t="n">
        <v>0</v>
      </c>
      <c r="L699" s="0" t="n">
        <v>0</v>
      </c>
      <c r="M699" s="0" t="n">
        <v>0</v>
      </c>
      <c r="N699" s="0" t="n">
        <v>0</v>
      </c>
      <c r="O699" s="0" t="n">
        <v>0</v>
      </c>
      <c r="P699" s="0" t="n">
        <v>0</v>
      </c>
      <c r="Q699" s="0" t="n">
        <v>0</v>
      </c>
      <c r="R699" s="0" t="s">
        <v>848</v>
      </c>
    </row>
    <row r="700" customFormat="false" ht="12.75" hidden="false" customHeight="false" outlineLevel="0" collapsed="false">
      <c r="A700" s="0" t="s">
        <v>254</v>
      </c>
      <c r="B700" s="412" t="n">
        <v>37408</v>
      </c>
      <c r="C700" s="0" t="n">
        <v>-92.71601638</v>
      </c>
      <c r="D700" s="0" t="n">
        <v>0</v>
      </c>
      <c r="E700" s="0" t="n">
        <v>-92.71601638</v>
      </c>
      <c r="F700" s="0" t="n">
        <v>0</v>
      </c>
      <c r="G700" s="0" t="n">
        <v>0</v>
      </c>
      <c r="H700" s="0" t="n">
        <v>0</v>
      </c>
      <c r="I700" s="0" t="n">
        <v>0</v>
      </c>
      <c r="J700" s="0" t="n">
        <v>0</v>
      </c>
      <c r="K700" s="0" t="n">
        <v>0</v>
      </c>
      <c r="L700" s="0" t="n">
        <v>0</v>
      </c>
      <c r="M700" s="0" t="n">
        <v>0</v>
      </c>
      <c r="N700" s="0" t="n">
        <v>0</v>
      </c>
      <c r="O700" s="0" t="n">
        <v>0</v>
      </c>
      <c r="P700" s="0" t="n">
        <v>0</v>
      </c>
      <c r="Q700" s="0" t="n">
        <v>0</v>
      </c>
      <c r="R700" s="0" t="s">
        <v>848</v>
      </c>
    </row>
    <row r="701" customFormat="false" ht="12.75" hidden="false" customHeight="false" outlineLevel="0" collapsed="false">
      <c r="A701" s="0" t="s">
        <v>254</v>
      </c>
      <c r="B701" s="412" t="n">
        <v>37438</v>
      </c>
      <c r="C701" s="0" t="n">
        <v>-95.2441399</v>
      </c>
      <c r="D701" s="0" t="n">
        <v>0</v>
      </c>
      <c r="E701" s="0" t="n">
        <v>-95.2441399</v>
      </c>
      <c r="F701" s="0" t="n">
        <v>0</v>
      </c>
      <c r="G701" s="0" t="n">
        <v>0</v>
      </c>
      <c r="H701" s="0" t="n">
        <v>0</v>
      </c>
      <c r="I701" s="0" t="n">
        <v>0</v>
      </c>
      <c r="J701" s="0" t="n">
        <v>0</v>
      </c>
      <c r="K701" s="0" t="n">
        <v>0</v>
      </c>
      <c r="L701" s="0" t="n">
        <v>0</v>
      </c>
      <c r="M701" s="0" t="n">
        <v>0</v>
      </c>
      <c r="N701" s="0" t="n">
        <v>0</v>
      </c>
      <c r="O701" s="0" t="n">
        <v>0</v>
      </c>
      <c r="P701" s="0" t="n">
        <v>0</v>
      </c>
      <c r="Q701" s="0" t="n">
        <v>0</v>
      </c>
      <c r="R701" s="0" t="s">
        <v>848</v>
      </c>
    </row>
    <row r="702" customFormat="false" ht="12.75" hidden="false" customHeight="false" outlineLevel="0" collapsed="false">
      <c r="A702" s="0" t="s">
        <v>254</v>
      </c>
      <c r="B702" s="412" t="n">
        <v>37469</v>
      </c>
      <c r="C702" s="0" t="n">
        <v>-94.66714214</v>
      </c>
      <c r="D702" s="0" t="n">
        <v>0</v>
      </c>
      <c r="E702" s="0" t="n">
        <v>-94.66714214</v>
      </c>
      <c r="F702" s="0" t="n">
        <v>0</v>
      </c>
      <c r="G702" s="0" t="n">
        <v>0</v>
      </c>
      <c r="H702" s="0" t="n">
        <v>0</v>
      </c>
      <c r="I702" s="0" t="n">
        <v>0</v>
      </c>
      <c r="J702" s="0" t="n">
        <v>0</v>
      </c>
      <c r="K702" s="0" t="n">
        <v>0</v>
      </c>
      <c r="L702" s="0" t="n">
        <v>0</v>
      </c>
      <c r="M702" s="0" t="n">
        <v>0</v>
      </c>
      <c r="N702" s="0" t="n">
        <v>0</v>
      </c>
      <c r="O702" s="0" t="n">
        <v>0</v>
      </c>
      <c r="P702" s="0" t="n">
        <v>0</v>
      </c>
      <c r="Q702" s="0" t="n">
        <v>0</v>
      </c>
      <c r="R702" s="0" t="s">
        <v>848</v>
      </c>
    </row>
    <row r="703" customFormat="false" ht="12.75" hidden="false" customHeight="false" outlineLevel="0" collapsed="false">
      <c r="A703" s="0" t="s">
        <v>254</v>
      </c>
      <c r="B703" s="412" t="n">
        <v>37500</v>
      </c>
      <c r="C703" s="0" t="n">
        <v>-91.05817822</v>
      </c>
      <c r="D703" s="0" t="n">
        <v>0</v>
      </c>
      <c r="E703" s="0" t="n">
        <v>-91.05817822</v>
      </c>
      <c r="F703" s="0" t="n">
        <v>0</v>
      </c>
      <c r="G703" s="0" t="n">
        <v>0</v>
      </c>
      <c r="H703" s="0" t="n">
        <v>0</v>
      </c>
      <c r="I703" s="0" t="n">
        <v>0</v>
      </c>
      <c r="J703" s="0" t="n">
        <v>0</v>
      </c>
      <c r="K703" s="0" t="n">
        <v>0</v>
      </c>
      <c r="L703" s="0" t="n">
        <v>0</v>
      </c>
      <c r="M703" s="0" t="n">
        <v>0</v>
      </c>
      <c r="N703" s="0" t="n">
        <v>0</v>
      </c>
      <c r="O703" s="0" t="n">
        <v>0</v>
      </c>
      <c r="P703" s="0" t="n">
        <v>0</v>
      </c>
      <c r="Q703" s="0" t="n">
        <v>0</v>
      </c>
      <c r="R703" s="0" t="s">
        <v>848</v>
      </c>
    </row>
    <row r="704" customFormat="false" ht="12.75" hidden="false" customHeight="false" outlineLevel="0" collapsed="false">
      <c r="A704" s="0" t="s">
        <v>254</v>
      </c>
      <c r="B704" s="412" t="n">
        <v>37530</v>
      </c>
      <c r="C704" s="0" t="n">
        <v>-93.54202374</v>
      </c>
      <c r="D704" s="0" t="n">
        <v>0</v>
      </c>
      <c r="E704" s="0" t="n">
        <v>-93.54202374</v>
      </c>
      <c r="F704" s="0" t="n">
        <v>0</v>
      </c>
      <c r="G704" s="0" t="n">
        <v>0</v>
      </c>
      <c r="H704" s="0" t="n">
        <v>0</v>
      </c>
      <c r="I704" s="0" t="n">
        <v>0</v>
      </c>
      <c r="J704" s="0" t="n">
        <v>0</v>
      </c>
      <c r="K704" s="0" t="n">
        <v>0</v>
      </c>
      <c r="L704" s="0" t="n">
        <v>0</v>
      </c>
      <c r="M704" s="0" t="n">
        <v>0</v>
      </c>
      <c r="N704" s="0" t="n">
        <v>0</v>
      </c>
      <c r="O704" s="0" t="n">
        <v>0</v>
      </c>
      <c r="P704" s="0" t="n">
        <v>0</v>
      </c>
      <c r="Q704" s="0" t="n">
        <v>0</v>
      </c>
      <c r="R704" s="0" t="s">
        <v>848</v>
      </c>
    </row>
    <row r="705" customFormat="false" ht="12.75" hidden="false" customHeight="false" outlineLevel="0" collapsed="false">
      <c r="A705" s="0" t="s">
        <v>254</v>
      </c>
      <c r="B705" s="412" t="n">
        <v>37561</v>
      </c>
      <c r="C705" s="0" t="n">
        <v>-89.97716195</v>
      </c>
      <c r="D705" s="0" t="n">
        <v>0</v>
      </c>
      <c r="E705" s="0" t="n">
        <v>-89.97716195</v>
      </c>
      <c r="F705" s="0" t="n">
        <v>0</v>
      </c>
      <c r="G705" s="0" t="n">
        <v>0</v>
      </c>
      <c r="H705" s="0" t="n">
        <v>0</v>
      </c>
      <c r="I705" s="0" t="n">
        <v>0</v>
      </c>
      <c r="J705" s="0" t="n">
        <v>0</v>
      </c>
      <c r="K705" s="0" t="n">
        <v>0</v>
      </c>
      <c r="L705" s="0" t="n">
        <v>0</v>
      </c>
      <c r="M705" s="0" t="n">
        <v>0</v>
      </c>
      <c r="N705" s="0" t="n">
        <v>0</v>
      </c>
      <c r="O705" s="0" t="n">
        <v>0</v>
      </c>
      <c r="P705" s="0" t="n">
        <v>0</v>
      </c>
      <c r="Q705" s="0" t="n">
        <v>0</v>
      </c>
      <c r="R705" s="0" t="s">
        <v>848</v>
      </c>
    </row>
    <row r="706" customFormat="false" ht="12.75" hidden="false" customHeight="false" outlineLevel="0" collapsed="false">
      <c r="A706" s="0" t="s">
        <v>254</v>
      </c>
      <c r="B706" s="412" t="n">
        <v>37591</v>
      </c>
      <c r="C706" s="0" t="n">
        <v>-92.43221079</v>
      </c>
      <c r="D706" s="0" t="n">
        <v>0</v>
      </c>
      <c r="E706" s="0" t="n">
        <v>-92.43221079</v>
      </c>
      <c r="F706" s="0" t="n">
        <v>0</v>
      </c>
      <c r="G706" s="0" t="n">
        <v>0</v>
      </c>
      <c r="H706" s="0" t="n">
        <v>0</v>
      </c>
      <c r="I706" s="0" t="n">
        <v>0</v>
      </c>
      <c r="J706" s="0" t="n">
        <v>0</v>
      </c>
      <c r="K706" s="0" t="n">
        <v>0</v>
      </c>
      <c r="L706" s="0" t="n">
        <v>0</v>
      </c>
      <c r="M706" s="0" t="n">
        <v>0</v>
      </c>
      <c r="N706" s="0" t="n">
        <v>0</v>
      </c>
      <c r="O706" s="0" t="n">
        <v>0</v>
      </c>
      <c r="P706" s="0" t="n">
        <v>0</v>
      </c>
      <c r="Q706" s="0" t="n">
        <v>0</v>
      </c>
      <c r="R706" s="0" t="s">
        <v>848</v>
      </c>
    </row>
    <row r="707" customFormat="false" ht="12.75" hidden="false" customHeight="false" outlineLevel="0" collapsed="false">
      <c r="A707" s="0" t="s">
        <v>254</v>
      </c>
      <c r="B707" s="412" t="n">
        <v>37622</v>
      </c>
      <c r="C707" s="0" t="n">
        <v>-91.87227728</v>
      </c>
      <c r="D707" s="0" t="n">
        <v>0</v>
      </c>
      <c r="E707" s="0" t="n">
        <v>-91.87227728</v>
      </c>
      <c r="F707" s="0" t="n">
        <v>0</v>
      </c>
      <c r="G707" s="0" t="n">
        <v>0</v>
      </c>
      <c r="H707" s="0" t="n">
        <v>0</v>
      </c>
      <c r="I707" s="0" t="n">
        <v>0</v>
      </c>
      <c r="J707" s="0" t="n">
        <v>0</v>
      </c>
      <c r="K707" s="0" t="n">
        <v>0</v>
      </c>
      <c r="L707" s="0" t="n">
        <v>0</v>
      </c>
      <c r="M707" s="0" t="n">
        <v>0</v>
      </c>
      <c r="N707" s="0" t="n">
        <v>0</v>
      </c>
      <c r="O707" s="0" t="n">
        <v>0</v>
      </c>
      <c r="P707" s="0" t="n">
        <v>0</v>
      </c>
      <c r="Q707" s="0" t="n">
        <v>0</v>
      </c>
      <c r="R707" s="0" t="s">
        <v>848</v>
      </c>
    </row>
    <row r="708" customFormat="false" ht="12.75" hidden="false" customHeight="false" outlineLevel="0" collapsed="false">
      <c r="A708" s="0" t="s">
        <v>254</v>
      </c>
      <c r="B708" s="412" t="n">
        <v>37653</v>
      </c>
      <c r="C708" s="0" t="n">
        <v>-82.47762187</v>
      </c>
      <c r="D708" s="0" t="n">
        <v>0</v>
      </c>
      <c r="E708" s="0" t="n">
        <v>-82.47762187</v>
      </c>
      <c r="F708" s="0" t="n">
        <v>0</v>
      </c>
      <c r="G708" s="0" t="n">
        <v>0</v>
      </c>
      <c r="H708" s="0" t="n">
        <v>0</v>
      </c>
      <c r="I708" s="0" t="n">
        <v>0</v>
      </c>
      <c r="J708" s="0" t="n">
        <v>0</v>
      </c>
      <c r="K708" s="0" t="n">
        <v>0</v>
      </c>
      <c r="L708" s="0" t="n">
        <v>0</v>
      </c>
      <c r="M708" s="0" t="n">
        <v>0</v>
      </c>
      <c r="N708" s="0" t="n">
        <v>0</v>
      </c>
      <c r="O708" s="0" t="n">
        <v>0</v>
      </c>
      <c r="P708" s="0" t="n">
        <v>0</v>
      </c>
      <c r="Q708" s="0" t="n">
        <v>0</v>
      </c>
      <c r="R708" s="0" t="s">
        <v>848</v>
      </c>
    </row>
    <row r="709" customFormat="false" ht="12.75" hidden="false" customHeight="false" outlineLevel="0" collapsed="false">
      <c r="A709" s="0" t="s">
        <v>254</v>
      </c>
      <c r="B709" s="412" t="n">
        <v>37681</v>
      </c>
      <c r="C709" s="0" t="n">
        <v>-90.81345971</v>
      </c>
      <c r="D709" s="0" t="n">
        <v>0</v>
      </c>
      <c r="E709" s="0" t="n">
        <v>-90.81345971</v>
      </c>
      <c r="F709" s="0" t="n">
        <v>0</v>
      </c>
      <c r="G709" s="0" t="n">
        <v>0</v>
      </c>
      <c r="H709" s="0" t="n">
        <v>0</v>
      </c>
      <c r="I709" s="0" t="n">
        <v>0</v>
      </c>
      <c r="J709" s="0" t="n">
        <v>0</v>
      </c>
      <c r="K709" s="0" t="n">
        <v>0</v>
      </c>
      <c r="L709" s="0" t="n">
        <v>0</v>
      </c>
      <c r="M709" s="0" t="n">
        <v>0</v>
      </c>
      <c r="N709" s="0" t="n">
        <v>0</v>
      </c>
      <c r="O709" s="0" t="n">
        <v>0</v>
      </c>
      <c r="P709" s="0" t="n">
        <v>0</v>
      </c>
      <c r="Q709" s="0" t="n">
        <v>0</v>
      </c>
      <c r="R709" s="0" t="s">
        <v>848</v>
      </c>
    </row>
    <row r="710" customFormat="false" ht="12.75" hidden="false" customHeight="false" outlineLevel="0" collapsed="false">
      <c r="A710" s="0" t="s">
        <v>254</v>
      </c>
      <c r="B710" s="412" t="n">
        <v>37712</v>
      </c>
      <c r="C710" s="0" t="n">
        <v>-87.35222404</v>
      </c>
      <c r="D710" s="0" t="n">
        <v>0</v>
      </c>
      <c r="E710" s="0" t="n">
        <v>-87.35222404</v>
      </c>
      <c r="F710" s="0" t="n">
        <v>0</v>
      </c>
      <c r="G710" s="0" t="n">
        <v>0</v>
      </c>
      <c r="H710" s="0" t="n">
        <v>0</v>
      </c>
      <c r="I710" s="0" t="n">
        <v>0</v>
      </c>
      <c r="J710" s="0" t="n">
        <v>0</v>
      </c>
      <c r="K710" s="0" t="n">
        <v>0</v>
      </c>
      <c r="L710" s="0" t="n">
        <v>0</v>
      </c>
      <c r="M710" s="0" t="n">
        <v>0</v>
      </c>
      <c r="N710" s="0" t="n">
        <v>0</v>
      </c>
      <c r="O710" s="0" t="n">
        <v>0</v>
      </c>
      <c r="P710" s="0" t="n">
        <v>0</v>
      </c>
      <c r="Q710" s="0" t="n">
        <v>0</v>
      </c>
      <c r="R710" s="0" t="s">
        <v>848</v>
      </c>
    </row>
    <row r="711" customFormat="false" ht="12.75" hidden="false" customHeight="false" outlineLevel="0" collapsed="false">
      <c r="A711" s="0" t="s">
        <v>254</v>
      </c>
      <c r="B711" s="412" t="n">
        <v>37742</v>
      </c>
      <c r="C711" s="0" t="n">
        <v>-89.73830455</v>
      </c>
      <c r="D711" s="0" t="n">
        <v>0</v>
      </c>
      <c r="E711" s="0" t="n">
        <v>-89.73830455</v>
      </c>
      <c r="F711" s="0" t="n">
        <v>0</v>
      </c>
      <c r="G711" s="0" t="n">
        <v>0</v>
      </c>
      <c r="H711" s="0" t="n">
        <v>0</v>
      </c>
      <c r="I711" s="0" t="n">
        <v>0</v>
      </c>
      <c r="J711" s="0" t="n">
        <v>0</v>
      </c>
      <c r="K711" s="0" t="n">
        <v>0</v>
      </c>
      <c r="L711" s="0" t="n">
        <v>0</v>
      </c>
      <c r="M711" s="0" t="n">
        <v>0</v>
      </c>
      <c r="N711" s="0" t="n">
        <v>0</v>
      </c>
      <c r="O711" s="0" t="n">
        <v>0</v>
      </c>
      <c r="P711" s="0" t="n">
        <v>0</v>
      </c>
      <c r="Q711" s="0" t="n">
        <v>0</v>
      </c>
      <c r="R711" s="0" t="s">
        <v>848</v>
      </c>
    </row>
    <row r="712" customFormat="false" ht="12.75" hidden="false" customHeight="false" outlineLevel="0" collapsed="false">
      <c r="A712" s="0" t="s">
        <v>254</v>
      </c>
      <c r="B712" s="412" t="n">
        <v>37773</v>
      </c>
      <c r="C712" s="0" t="n">
        <v>-86.32108559</v>
      </c>
      <c r="D712" s="0" t="n">
        <v>0</v>
      </c>
      <c r="E712" s="0" t="n">
        <v>-86.32108559</v>
      </c>
      <c r="F712" s="0" t="n">
        <v>0</v>
      </c>
      <c r="G712" s="0" t="n">
        <v>0</v>
      </c>
      <c r="H712" s="0" t="n">
        <v>0</v>
      </c>
      <c r="I712" s="0" t="n">
        <v>0</v>
      </c>
      <c r="J712" s="0" t="n">
        <v>0</v>
      </c>
      <c r="K712" s="0" t="n">
        <v>0</v>
      </c>
      <c r="L712" s="0" t="n">
        <v>0</v>
      </c>
      <c r="M712" s="0" t="n">
        <v>0</v>
      </c>
      <c r="N712" s="0" t="n">
        <v>0</v>
      </c>
      <c r="O712" s="0" t="n">
        <v>0</v>
      </c>
      <c r="P712" s="0" t="n">
        <v>0</v>
      </c>
      <c r="Q712" s="0" t="n">
        <v>0</v>
      </c>
      <c r="R712" s="0" t="s">
        <v>848</v>
      </c>
    </row>
    <row r="713" customFormat="false" ht="12.75" hidden="false" customHeight="false" outlineLevel="0" collapsed="false">
      <c r="A713" s="0" t="s">
        <v>254</v>
      </c>
      <c r="B713" s="412" t="n">
        <v>37803</v>
      </c>
      <c r="C713" s="0" t="n">
        <v>-88.6790357</v>
      </c>
      <c r="D713" s="0" t="n">
        <v>0</v>
      </c>
      <c r="E713" s="0" t="n">
        <v>-88.6790357</v>
      </c>
      <c r="F713" s="0" t="n">
        <v>0</v>
      </c>
      <c r="G713" s="0" t="n">
        <v>0</v>
      </c>
      <c r="H713" s="0" t="n">
        <v>0</v>
      </c>
      <c r="I713" s="0" t="n">
        <v>0</v>
      </c>
      <c r="J713" s="0" t="n">
        <v>0</v>
      </c>
      <c r="K713" s="0" t="n">
        <v>0</v>
      </c>
      <c r="L713" s="0" t="n">
        <v>0</v>
      </c>
      <c r="M713" s="0" t="n">
        <v>0</v>
      </c>
      <c r="N713" s="0" t="n">
        <v>0</v>
      </c>
      <c r="O713" s="0" t="n">
        <v>0</v>
      </c>
      <c r="P713" s="0" t="n">
        <v>0</v>
      </c>
      <c r="Q713" s="0" t="n">
        <v>0</v>
      </c>
      <c r="R713" s="0" t="s">
        <v>848</v>
      </c>
    </row>
    <row r="714" customFormat="false" ht="12.75" hidden="false" customHeight="false" outlineLevel="0" collapsed="false">
      <c r="A714" s="0" t="s">
        <v>254</v>
      </c>
      <c r="B714" s="412" t="n">
        <v>37834</v>
      </c>
      <c r="C714" s="0" t="n">
        <v>-88.14530627</v>
      </c>
      <c r="D714" s="0" t="n">
        <v>0</v>
      </c>
      <c r="E714" s="0" t="n">
        <v>-88.14530627</v>
      </c>
      <c r="F714" s="0" t="n">
        <v>0</v>
      </c>
      <c r="G714" s="0" t="n">
        <v>0</v>
      </c>
      <c r="H714" s="0" t="n">
        <v>0</v>
      </c>
      <c r="I714" s="0" t="n">
        <v>0</v>
      </c>
      <c r="J714" s="0" t="n">
        <v>0</v>
      </c>
      <c r="K714" s="0" t="n">
        <v>0</v>
      </c>
      <c r="L714" s="0" t="n">
        <v>0</v>
      </c>
      <c r="M714" s="0" t="n">
        <v>0</v>
      </c>
      <c r="N714" s="0" t="n">
        <v>0</v>
      </c>
      <c r="O714" s="0" t="n">
        <v>0</v>
      </c>
      <c r="P714" s="0" t="n">
        <v>0</v>
      </c>
      <c r="Q714" s="0" t="n">
        <v>0</v>
      </c>
      <c r="R714" s="0" t="s">
        <v>848</v>
      </c>
    </row>
    <row r="715" customFormat="false" ht="12.75" hidden="false" customHeight="false" outlineLevel="0" collapsed="false">
      <c r="A715" s="0" t="s">
        <v>254</v>
      </c>
      <c r="B715" s="412" t="n">
        <v>37865</v>
      </c>
      <c r="C715" s="0" t="n">
        <v>-84.78859383</v>
      </c>
      <c r="D715" s="0" t="n">
        <v>0</v>
      </c>
      <c r="E715" s="0" t="n">
        <v>-84.78859383</v>
      </c>
      <c r="F715" s="0" t="n">
        <v>0</v>
      </c>
      <c r="G715" s="0" t="n">
        <v>0</v>
      </c>
      <c r="H715" s="0" t="n">
        <v>0</v>
      </c>
      <c r="I715" s="0" t="n">
        <v>0</v>
      </c>
      <c r="J715" s="0" t="n">
        <v>0</v>
      </c>
      <c r="K715" s="0" t="n">
        <v>0</v>
      </c>
      <c r="L715" s="0" t="n">
        <v>0</v>
      </c>
      <c r="M715" s="0" t="n">
        <v>0</v>
      </c>
      <c r="N715" s="0" t="n">
        <v>0</v>
      </c>
      <c r="O715" s="0" t="n">
        <v>0</v>
      </c>
      <c r="P715" s="0" t="n">
        <v>0</v>
      </c>
      <c r="Q715" s="0" t="n">
        <v>0</v>
      </c>
      <c r="R715" s="0" t="s">
        <v>848</v>
      </c>
    </row>
    <row r="716" customFormat="false" ht="12.75" hidden="false" customHeight="false" outlineLevel="0" collapsed="false">
      <c r="A716" s="0" t="s">
        <v>254</v>
      </c>
      <c r="B716" s="412" t="n">
        <v>37895</v>
      </c>
      <c r="C716" s="0" t="n">
        <v>-87.10462166</v>
      </c>
      <c r="D716" s="0" t="n">
        <v>0</v>
      </c>
      <c r="E716" s="0" t="n">
        <v>-87.10462166</v>
      </c>
      <c r="F716" s="0" t="n">
        <v>0</v>
      </c>
      <c r="G716" s="0" t="n">
        <v>0</v>
      </c>
      <c r="H716" s="0" t="n">
        <v>0</v>
      </c>
      <c r="I716" s="0" t="n">
        <v>0</v>
      </c>
      <c r="J716" s="0" t="n">
        <v>0</v>
      </c>
      <c r="K716" s="0" t="n">
        <v>0</v>
      </c>
      <c r="L716" s="0" t="n">
        <v>0</v>
      </c>
      <c r="M716" s="0" t="n">
        <v>0</v>
      </c>
      <c r="N716" s="0" t="n">
        <v>0</v>
      </c>
      <c r="O716" s="0" t="n">
        <v>0</v>
      </c>
      <c r="P716" s="0" t="n">
        <v>0</v>
      </c>
      <c r="Q716" s="0" t="n">
        <v>0</v>
      </c>
      <c r="R716" s="0" t="s">
        <v>848</v>
      </c>
    </row>
    <row r="717" customFormat="false" ht="12.75" hidden="false" customHeight="false" outlineLevel="0" collapsed="false">
      <c r="A717" s="0" t="s">
        <v>254</v>
      </c>
      <c r="B717" s="412" t="n">
        <v>37926</v>
      </c>
      <c r="C717" s="0" t="n">
        <v>-83.78755459</v>
      </c>
      <c r="D717" s="0" t="n">
        <v>0</v>
      </c>
      <c r="E717" s="0" t="n">
        <v>-83.78755459</v>
      </c>
      <c r="F717" s="0" t="n">
        <v>0</v>
      </c>
      <c r="G717" s="0" t="n">
        <v>0</v>
      </c>
      <c r="H717" s="0" t="n">
        <v>0</v>
      </c>
      <c r="I717" s="0" t="n">
        <v>0</v>
      </c>
      <c r="J717" s="0" t="n">
        <v>0</v>
      </c>
      <c r="K717" s="0" t="n">
        <v>0</v>
      </c>
      <c r="L717" s="0" t="n">
        <v>0</v>
      </c>
      <c r="M717" s="0" t="n">
        <v>0</v>
      </c>
      <c r="N717" s="0" t="n">
        <v>0</v>
      </c>
      <c r="O717" s="0" t="n">
        <v>0</v>
      </c>
      <c r="P717" s="0" t="n">
        <v>0</v>
      </c>
      <c r="Q717" s="0" t="n">
        <v>0</v>
      </c>
      <c r="R717" s="0" t="s">
        <v>848</v>
      </c>
    </row>
    <row r="718" customFormat="false" ht="12.75" hidden="false" customHeight="false" outlineLevel="0" collapsed="false">
      <c r="A718" s="0" t="s">
        <v>254</v>
      </c>
      <c r="B718" s="412" t="n">
        <v>37956</v>
      </c>
      <c r="C718" s="0" t="n">
        <v>-86.07631338</v>
      </c>
      <c r="D718" s="0" t="n">
        <v>0</v>
      </c>
      <c r="E718" s="0" t="n">
        <v>-86.07631338</v>
      </c>
      <c r="F718" s="0" t="n">
        <v>0</v>
      </c>
      <c r="G718" s="0" t="n">
        <v>0</v>
      </c>
      <c r="H718" s="0" t="n">
        <v>0</v>
      </c>
      <c r="I718" s="0" t="n">
        <v>0</v>
      </c>
      <c r="J718" s="0" t="n">
        <v>0</v>
      </c>
      <c r="K718" s="0" t="n">
        <v>0</v>
      </c>
      <c r="L718" s="0" t="n">
        <v>0</v>
      </c>
      <c r="M718" s="0" t="n">
        <v>0</v>
      </c>
      <c r="N718" s="0" t="n">
        <v>0</v>
      </c>
      <c r="O718" s="0" t="n">
        <v>0</v>
      </c>
      <c r="P718" s="0" t="n">
        <v>0</v>
      </c>
      <c r="Q718" s="0" t="n">
        <v>0</v>
      </c>
      <c r="R718" s="0" t="s">
        <v>848</v>
      </c>
    </row>
    <row r="719" customFormat="false" ht="12.75" hidden="false" customHeight="false" outlineLevel="0" collapsed="false">
      <c r="A719" s="0" t="s">
        <v>254</v>
      </c>
      <c r="B719" s="412" t="n">
        <v>37987</v>
      </c>
      <c r="C719" s="0" t="n">
        <v>-85.5568488</v>
      </c>
      <c r="D719" s="0" t="n">
        <v>0</v>
      </c>
      <c r="E719" s="0" t="n">
        <v>-85.5568488</v>
      </c>
      <c r="F719" s="0" t="n">
        <v>0</v>
      </c>
      <c r="G719" s="0" t="n">
        <v>0</v>
      </c>
      <c r="H719" s="0" t="n">
        <v>0</v>
      </c>
      <c r="I719" s="0" t="n">
        <v>0</v>
      </c>
      <c r="J719" s="0" t="n">
        <v>0</v>
      </c>
      <c r="K719" s="0" t="n">
        <v>0</v>
      </c>
      <c r="L719" s="0" t="n">
        <v>0</v>
      </c>
      <c r="M719" s="0" t="n">
        <v>0</v>
      </c>
      <c r="N719" s="0" t="n">
        <v>0</v>
      </c>
      <c r="O719" s="0" t="n">
        <v>0</v>
      </c>
      <c r="P719" s="0" t="n">
        <v>0</v>
      </c>
      <c r="Q719" s="0" t="n">
        <v>0</v>
      </c>
      <c r="R719" s="0" t="s">
        <v>848</v>
      </c>
    </row>
    <row r="720" customFormat="false" ht="12.75" hidden="false" customHeight="false" outlineLevel="0" collapsed="false">
      <c r="A720" s="0" t="s">
        <v>254</v>
      </c>
      <c r="B720" s="412" t="n">
        <v>38018</v>
      </c>
      <c r="C720" s="0" t="n">
        <v>-79.55234642</v>
      </c>
      <c r="D720" s="0" t="n">
        <v>0</v>
      </c>
      <c r="E720" s="0" t="n">
        <v>-79.55234642</v>
      </c>
      <c r="F720" s="0" t="n">
        <v>0</v>
      </c>
      <c r="G720" s="0" t="n">
        <v>0</v>
      </c>
      <c r="H720" s="0" t="n">
        <v>0</v>
      </c>
      <c r="I720" s="0" t="n">
        <v>0</v>
      </c>
      <c r="J720" s="0" t="n">
        <v>0</v>
      </c>
      <c r="K720" s="0" t="n">
        <v>0</v>
      </c>
      <c r="L720" s="0" t="n">
        <v>0</v>
      </c>
      <c r="M720" s="0" t="n">
        <v>0</v>
      </c>
      <c r="N720" s="0" t="n">
        <v>0</v>
      </c>
      <c r="O720" s="0" t="n">
        <v>0</v>
      </c>
      <c r="P720" s="0" t="n">
        <v>0</v>
      </c>
      <c r="Q720" s="0" t="n">
        <v>0</v>
      </c>
      <c r="R720" s="0" t="s">
        <v>848</v>
      </c>
    </row>
    <row r="721" customFormat="false" ht="12.75" hidden="false" customHeight="false" outlineLevel="0" collapsed="false">
      <c r="A721" s="0" t="s">
        <v>254</v>
      </c>
      <c r="B721" s="412" t="n">
        <v>38047</v>
      </c>
      <c r="C721" s="0" t="n">
        <v>-84.55677599</v>
      </c>
      <c r="D721" s="0" t="n">
        <v>0</v>
      </c>
      <c r="E721" s="0" t="n">
        <v>-84.55677599</v>
      </c>
      <c r="F721" s="0" t="n">
        <v>0</v>
      </c>
      <c r="G721" s="0" t="n">
        <v>0</v>
      </c>
      <c r="H721" s="0" t="n">
        <v>0</v>
      </c>
      <c r="I721" s="0" t="n">
        <v>0</v>
      </c>
      <c r="J721" s="0" t="n">
        <v>0</v>
      </c>
      <c r="K721" s="0" t="n">
        <v>0</v>
      </c>
      <c r="L721" s="0" t="n">
        <v>0</v>
      </c>
      <c r="M721" s="0" t="n">
        <v>0</v>
      </c>
      <c r="N721" s="0" t="n">
        <v>0</v>
      </c>
      <c r="O721" s="0" t="n">
        <v>0</v>
      </c>
      <c r="P721" s="0" t="n">
        <v>0</v>
      </c>
      <c r="Q721" s="0" t="n">
        <v>0</v>
      </c>
      <c r="R721" s="0" t="s">
        <v>848</v>
      </c>
    </row>
    <row r="722" customFormat="false" ht="12.75" hidden="false" customHeight="false" outlineLevel="0" collapsed="false">
      <c r="A722" s="0" t="s">
        <v>254</v>
      </c>
      <c r="B722" s="412" t="n">
        <v>38078</v>
      </c>
      <c r="C722" s="0" t="n">
        <v>-81.32808899</v>
      </c>
      <c r="D722" s="0" t="n">
        <v>0</v>
      </c>
      <c r="E722" s="0" t="n">
        <v>-81.32808899</v>
      </c>
      <c r="F722" s="0" t="n">
        <v>0</v>
      </c>
      <c r="G722" s="0" t="n">
        <v>0</v>
      </c>
      <c r="H722" s="0" t="n">
        <v>0</v>
      </c>
      <c r="I722" s="0" t="n">
        <v>0</v>
      </c>
      <c r="J722" s="0" t="n">
        <v>0</v>
      </c>
      <c r="K722" s="0" t="n">
        <v>0</v>
      </c>
      <c r="L722" s="0" t="n">
        <v>0</v>
      </c>
      <c r="M722" s="0" t="n">
        <v>0</v>
      </c>
      <c r="N722" s="0" t="n">
        <v>0</v>
      </c>
      <c r="O722" s="0" t="n">
        <v>0</v>
      </c>
      <c r="P722" s="0" t="n">
        <v>0</v>
      </c>
      <c r="Q722" s="0" t="n">
        <v>0</v>
      </c>
      <c r="R722" s="0" t="s">
        <v>848</v>
      </c>
    </row>
    <row r="723" customFormat="false" ht="12.75" hidden="false" customHeight="false" outlineLevel="0" collapsed="false">
      <c r="A723" s="0" t="s">
        <v>254</v>
      </c>
      <c r="B723" s="412" t="n">
        <v>38108</v>
      </c>
      <c r="C723" s="0" t="n">
        <v>-83.53490331</v>
      </c>
      <c r="D723" s="0" t="n">
        <v>0</v>
      </c>
      <c r="E723" s="0" t="n">
        <v>-83.53490331</v>
      </c>
      <c r="F723" s="0" t="n">
        <v>0</v>
      </c>
      <c r="G723" s="0" t="n">
        <v>0</v>
      </c>
      <c r="H723" s="0" t="n">
        <v>0</v>
      </c>
      <c r="I723" s="0" t="n">
        <v>0</v>
      </c>
      <c r="J723" s="0" t="n">
        <v>0</v>
      </c>
      <c r="K723" s="0" t="n">
        <v>0</v>
      </c>
      <c r="L723" s="0" t="n">
        <v>0</v>
      </c>
      <c r="M723" s="0" t="n">
        <v>0</v>
      </c>
      <c r="N723" s="0" t="n">
        <v>0</v>
      </c>
      <c r="O723" s="0" t="n">
        <v>0</v>
      </c>
      <c r="P723" s="0" t="n">
        <v>0</v>
      </c>
      <c r="Q723" s="0" t="n">
        <v>0</v>
      </c>
      <c r="R723" s="0" t="s">
        <v>848</v>
      </c>
    </row>
    <row r="724" customFormat="false" ht="12.75" hidden="false" customHeight="false" outlineLevel="0" collapsed="false">
      <c r="A724" s="0" t="s">
        <v>254</v>
      </c>
      <c r="B724" s="412" t="n">
        <v>38139</v>
      </c>
      <c r="C724" s="0" t="n">
        <v>-80.33862576</v>
      </c>
      <c r="D724" s="0" t="n">
        <v>0</v>
      </c>
      <c r="E724" s="0" t="n">
        <v>-80.33862576</v>
      </c>
      <c r="F724" s="0" t="n">
        <v>0</v>
      </c>
      <c r="G724" s="0" t="n">
        <v>0</v>
      </c>
      <c r="H724" s="0" t="n">
        <v>0</v>
      </c>
      <c r="I724" s="0" t="n">
        <v>0</v>
      </c>
      <c r="J724" s="0" t="n">
        <v>0</v>
      </c>
      <c r="K724" s="0" t="n">
        <v>0</v>
      </c>
      <c r="L724" s="0" t="n">
        <v>0</v>
      </c>
      <c r="M724" s="0" t="n">
        <v>0</v>
      </c>
      <c r="N724" s="0" t="n">
        <v>0</v>
      </c>
      <c r="O724" s="0" t="n">
        <v>0</v>
      </c>
      <c r="P724" s="0" t="n">
        <v>0</v>
      </c>
      <c r="Q724" s="0" t="n">
        <v>0</v>
      </c>
      <c r="R724" s="0" t="s">
        <v>848</v>
      </c>
    </row>
    <row r="725" customFormat="false" ht="12.75" hidden="false" customHeight="false" outlineLevel="0" collapsed="false">
      <c r="A725" s="0" t="s">
        <v>254</v>
      </c>
      <c r="B725" s="412" t="n">
        <v>38169</v>
      </c>
      <c r="C725" s="0" t="n">
        <v>-82.51748691</v>
      </c>
      <c r="D725" s="0" t="n">
        <v>0</v>
      </c>
      <c r="E725" s="0" t="n">
        <v>-82.51748691</v>
      </c>
      <c r="F725" s="0" t="n">
        <v>0</v>
      </c>
      <c r="G725" s="0" t="n">
        <v>0</v>
      </c>
      <c r="H725" s="0" t="n">
        <v>0</v>
      </c>
      <c r="I725" s="0" t="n">
        <v>0</v>
      </c>
      <c r="J725" s="0" t="n">
        <v>0</v>
      </c>
      <c r="K725" s="0" t="n">
        <v>0</v>
      </c>
      <c r="L725" s="0" t="n">
        <v>0</v>
      </c>
      <c r="M725" s="0" t="n">
        <v>0</v>
      </c>
      <c r="N725" s="0" t="n">
        <v>0</v>
      </c>
      <c r="O725" s="0" t="n">
        <v>0</v>
      </c>
      <c r="P725" s="0" t="n">
        <v>0</v>
      </c>
      <c r="Q725" s="0" t="n">
        <v>0</v>
      </c>
      <c r="R725" s="0" t="s">
        <v>848</v>
      </c>
    </row>
    <row r="726" customFormat="false" ht="12.75" hidden="false" customHeight="false" outlineLevel="0" collapsed="false">
      <c r="A726" s="0" t="s">
        <v>254</v>
      </c>
      <c r="B726" s="412" t="n">
        <v>38200</v>
      </c>
      <c r="C726" s="0" t="n">
        <v>-82.00434245</v>
      </c>
      <c r="D726" s="0" t="n">
        <v>0</v>
      </c>
      <c r="E726" s="0" t="n">
        <v>-82.00434245</v>
      </c>
      <c r="F726" s="0" t="n">
        <v>0</v>
      </c>
      <c r="G726" s="0" t="n">
        <v>0</v>
      </c>
      <c r="H726" s="0" t="n">
        <v>0</v>
      </c>
      <c r="I726" s="0" t="n">
        <v>0</v>
      </c>
      <c r="J726" s="0" t="n">
        <v>0</v>
      </c>
      <c r="K726" s="0" t="n">
        <v>0</v>
      </c>
      <c r="L726" s="0" t="n">
        <v>0</v>
      </c>
      <c r="M726" s="0" t="n">
        <v>0</v>
      </c>
      <c r="N726" s="0" t="n">
        <v>0</v>
      </c>
      <c r="O726" s="0" t="n">
        <v>0</v>
      </c>
      <c r="P726" s="0" t="n">
        <v>0</v>
      </c>
      <c r="Q726" s="0" t="n">
        <v>0</v>
      </c>
      <c r="R726" s="0" t="s">
        <v>848</v>
      </c>
    </row>
    <row r="727" customFormat="false" ht="12.75" hidden="false" customHeight="false" outlineLevel="0" collapsed="false">
      <c r="A727" s="0" t="s">
        <v>254</v>
      </c>
      <c r="B727" s="412" t="n">
        <v>38231</v>
      </c>
      <c r="C727" s="0" t="n">
        <v>-78.86498354</v>
      </c>
      <c r="D727" s="0" t="n">
        <v>0</v>
      </c>
      <c r="E727" s="0" t="n">
        <v>-78.86498354</v>
      </c>
      <c r="F727" s="0" t="n">
        <v>0</v>
      </c>
      <c r="G727" s="0" t="n">
        <v>0</v>
      </c>
      <c r="H727" s="0" t="n">
        <v>0</v>
      </c>
      <c r="I727" s="0" t="n">
        <v>0</v>
      </c>
      <c r="J727" s="0" t="n">
        <v>0</v>
      </c>
      <c r="K727" s="0" t="n">
        <v>0</v>
      </c>
      <c r="L727" s="0" t="n">
        <v>0</v>
      </c>
      <c r="M727" s="0" t="n">
        <v>0</v>
      </c>
      <c r="N727" s="0" t="n">
        <v>0</v>
      </c>
      <c r="O727" s="0" t="n">
        <v>0</v>
      </c>
      <c r="P727" s="0" t="n">
        <v>0</v>
      </c>
      <c r="Q727" s="0" t="n">
        <v>0</v>
      </c>
      <c r="R727" s="0" t="s">
        <v>848</v>
      </c>
    </row>
    <row r="728" customFormat="false" ht="12.75" hidden="false" customHeight="false" outlineLevel="0" collapsed="false">
      <c r="A728" s="0" t="s">
        <v>254</v>
      </c>
      <c r="B728" s="412" t="n">
        <v>38261</v>
      </c>
      <c r="C728" s="0" t="n">
        <v>-81.00224321</v>
      </c>
      <c r="D728" s="0" t="n">
        <v>0</v>
      </c>
      <c r="E728" s="0" t="n">
        <v>-81.00224321</v>
      </c>
      <c r="F728" s="0" t="n">
        <v>0</v>
      </c>
      <c r="G728" s="0" t="n">
        <v>0</v>
      </c>
      <c r="H728" s="0" t="n">
        <v>0</v>
      </c>
      <c r="I728" s="0" t="n">
        <v>0</v>
      </c>
      <c r="J728" s="0" t="n">
        <v>0</v>
      </c>
      <c r="K728" s="0" t="n">
        <v>0</v>
      </c>
      <c r="L728" s="0" t="n">
        <v>0</v>
      </c>
      <c r="M728" s="0" t="n">
        <v>0</v>
      </c>
      <c r="N728" s="0" t="n">
        <v>0</v>
      </c>
      <c r="O728" s="0" t="n">
        <v>0</v>
      </c>
      <c r="P728" s="0" t="n">
        <v>0</v>
      </c>
      <c r="Q728" s="0" t="n">
        <v>0</v>
      </c>
      <c r="R728" s="0" t="s">
        <v>848</v>
      </c>
    </row>
    <row r="729" customFormat="false" ht="12.75" hidden="false" customHeight="false" outlineLevel="0" collapsed="false">
      <c r="A729" s="0" t="s">
        <v>254</v>
      </c>
      <c r="B729" s="412" t="n">
        <v>38292</v>
      </c>
      <c r="C729" s="0" t="n">
        <v>-77.90017032</v>
      </c>
      <c r="D729" s="0" t="n">
        <v>0</v>
      </c>
      <c r="E729" s="0" t="n">
        <v>-77.90017032</v>
      </c>
      <c r="F729" s="0" t="n">
        <v>0</v>
      </c>
      <c r="G729" s="0" t="n">
        <v>0</v>
      </c>
      <c r="H729" s="0" t="n">
        <v>0</v>
      </c>
      <c r="I729" s="0" t="n">
        <v>0</v>
      </c>
      <c r="J729" s="0" t="n">
        <v>0</v>
      </c>
      <c r="K729" s="0" t="n">
        <v>0</v>
      </c>
      <c r="L729" s="0" t="n">
        <v>0</v>
      </c>
      <c r="M729" s="0" t="n">
        <v>0</v>
      </c>
      <c r="N729" s="0" t="n">
        <v>0</v>
      </c>
      <c r="O729" s="0" t="n">
        <v>0</v>
      </c>
      <c r="P729" s="0" t="n">
        <v>0</v>
      </c>
      <c r="Q729" s="0" t="n">
        <v>0</v>
      </c>
      <c r="R729" s="0" t="s">
        <v>848</v>
      </c>
    </row>
    <row r="730" customFormat="false" ht="12.75" hidden="false" customHeight="false" outlineLevel="0" collapsed="false">
      <c r="A730" s="0" t="s">
        <v>254</v>
      </c>
      <c r="B730" s="412" t="n">
        <v>38322</v>
      </c>
      <c r="C730" s="0" t="n">
        <v>-80.01021268</v>
      </c>
      <c r="D730" s="0" t="n">
        <v>0</v>
      </c>
      <c r="E730" s="0" t="n">
        <v>-80.01021268</v>
      </c>
      <c r="F730" s="0" t="n">
        <v>0</v>
      </c>
      <c r="G730" s="0" t="n">
        <v>0</v>
      </c>
      <c r="H730" s="0" t="n">
        <v>0</v>
      </c>
      <c r="I730" s="0" t="n">
        <v>0</v>
      </c>
      <c r="J730" s="0" t="n">
        <v>0</v>
      </c>
      <c r="K730" s="0" t="n">
        <v>0</v>
      </c>
      <c r="L730" s="0" t="n">
        <v>0</v>
      </c>
      <c r="M730" s="0" t="n">
        <v>0</v>
      </c>
      <c r="N730" s="0" t="n">
        <v>0</v>
      </c>
      <c r="O730" s="0" t="n">
        <v>0</v>
      </c>
      <c r="P730" s="0" t="n">
        <v>0</v>
      </c>
      <c r="Q730" s="0" t="n">
        <v>0</v>
      </c>
      <c r="R730" s="0" t="s">
        <v>848</v>
      </c>
    </row>
    <row r="731" customFormat="false" ht="12.75" hidden="false" customHeight="false" outlineLevel="0" collapsed="false">
      <c r="A731" s="0" t="s">
        <v>254</v>
      </c>
      <c r="B731" s="412" t="n">
        <v>38353</v>
      </c>
      <c r="C731" s="0" t="n">
        <v>-79.50990237</v>
      </c>
      <c r="D731" s="0" t="n">
        <v>0</v>
      </c>
      <c r="E731" s="0" t="n">
        <v>-79.50990237</v>
      </c>
      <c r="F731" s="0" t="n">
        <v>0</v>
      </c>
      <c r="G731" s="0" t="n">
        <v>0</v>
      </c>
      <c r="H731" s="0" t="n">
        <v>0</v>
      </c>
      <c r="I731" s="0" t="n">
        <v>0</v>
      </c>
      <c r="J731" s="0" t="n">
        <v>0</v>
      </c>
      <c r="K731" s="0" t="n">
        <v>0</v>
      </c>
      <c r="L731" s="0" t="n">
        <v>0</v>
      </c>
      <c r="M731" s="0" t="n">
        <v>0</v>
      </c>
      <c r="N731" s="0" t="n">
        <v>0</v>
      </c>
      <c r="O731" s="0" t="n">
        <v>0</v>
      </c>
      <c r="P731" s="0" t="n">
        <v>0</v>
      </c>
      <c r="Q731" s="0" t="n">
        <v>0</v>
      </c>
      <c r="R731" s="0" t="s">
        <v>848</v>
      </c>
    </row>
    <row r="732" customFormat="false" ht="12.75" hidden="false" customHeight="false" outlineLevel="0" collapsed="false">
      <c r="A732" s="0" t="s">
        <v>254</v>
      </c>
      <c r="B732" s="412" t="n">
        <v>38384</v>
      </c>
      <c r="C732" s="0" t="n">
        <v>-71.36582678</v>
      </c>
      <c r="D732" s="0" t="n">
        <v>0</v>
      </c>
      <c r="E732" s="0" t="n">
        <v>-71.36582678</v>
      </c>
      <c r="F732" s="0" t="n">
        <v>0</v>
      </c>
      <c r="G732" s="0" t="n">
        <v>0</v>
      </c>
      <c r="H732" s="0" t="n">
        <v>0</v>
      </c>
      <c r="I732" s="0" t="n">
        <v>0</v>
      </c>
      <c r="J732" s="0" t="n">
        <v>0</v>
      </c>
      <c r="K732" s="0" t="n">
        <v>0</v>
      </c>
      <c r="L732" s="0" t="n">
        <v>0</v>
      </c>
      <c r="M732" s="0" t="n">
        <v>0</v>
      </c>
      <c r="N732" s="0" t="n">
        <v>0</v>
      </c>
      <c r="O732" s="0" t="n">
        <v>0</v>
      </c>
      <c r="P732" s="0" t="n">
        <v>0</v>
      </c>
      <c r="Q732" s="0" t="n">
        <v>0</v>
      </c>
      <c r="R732" s="0" t="s">
        <v>848</v>
      </c>
    </row>
    <row r="733" customFormat="false" ht="12.75" hidden="false" customHeight="false" outlineLevel="0" collapsed="false">
      <c r="A733" s="0" t="s">
        <v>254</v>
      </c>
      <c r="B733" s="412" t="n">
        <v>38412</v>
      </c>
      <c r="C733" s="0" t="n">
        <v>-78.56480069</v>
      </c>
      <c r="D733" s="0" t="n">
        <v>0</v>
      </c>
      <c r="E733" s="0" t="n">
        <v>-78.56480069</v>
      </c>
      <c r="F733" s="0" t="n">
        <v>0</v>
      </c>
      <c r="G733" s="0" t="n">
        <v>0</v>
      </c>
      <c r="H733" s="0" t="n">
        <v>0</v>
      </c>
      <c r="I733" s="0" t="n">
        <v>0</v>
      </c>
      <c r="J733" s="0" t="n">
        <v>0</v>
      </c>
      <c r="K733" s="0" t="n">
        <v>0</v>
      </c>
      <c r="L733" s="0" t="n">
        <v>0</v>
      </c>
      <c r="M733" s="0" t="n">
        <v>0</v>
      </c>
      <c r="N733" s="0" t="n">
        <v>0</v>
      </c>
      <c r="O733" s="0" t="n">
        <v>0</v>
      </c>
      <c r="P733" s="0" t="n">
        <v>0</v>
      </c>
      <c r="Q733" s="0" t="n">
        <v>0</v>
      </c>
      <c r="R733" s="0" t="s">
        <v>848</v>
      </c>
    </row>
    <row r="734" customFormat="false" ht="12.75" hidden="false" customHeight="false" outlineLevel="0" collapsed="false">
      <c r="A734" s="0" t="s">
        <v>254</v>
      </c>
      <c r="B734" s="412" t="n">
        <v>38443</v>
      </c>
      <c r="C734" s="0" t="n">
        <v>-75.55348652</v>
      </c>
      <c r="D734" s="0" t="n">
        <v>0</v>
      </c>
      <c r="E734" s="0" t="n">
        <v>-75.55348652</v>
      </c>
      <c r="F734" s="0" t="n">
        <v>0</v>
      </c>
      <c r="G734" s="0" t="n">
        <v>0</v>
      </c>
      <c r="H734" s="0" t="n">
        <v>0</v>
      </c>
      <c r="I734" s="0" t="n">
        <v>0</v>
      </c>
      <c r="J734" s="0" t="n">
        <v>0</v>
      </c>
      <c r="K734" s="0" t="n">
        <v>0</v>
      </c>
      <c r="L734" s="0" t="n">
        <v>0</v>
      </c>
      <c r="M734" s="0" t="n">
        <v>0</v>
      </c>
      <c r="N734" s="0" t="n">
        <v>0</v>
      </c>
      <c r="O734" s="0" t="n">
        <v>0</v>
      </c>
      <c r="P734" s="0" t="n">
        <v>0</v>
      </c>
      <c r="Q734" s="0" t="n">
        <v>0</v>
      </c>
      <c r="R734" s="0" t="s">
        <v>848</v>
      </c>
    </row>
    <row r="735" customFormat="false" ht="12.75" hidden="false" customHeight="false" outlineLevel="0" collapsed="false">
      <c r="A735" s="0" t="s">
        <v>254</v>
      </c>
      <c r="B735" s="412" t="n">
        <v>38473</v>
      </c>
      <c r="C735" s="0" t="n">
        <v>-77.59739534</v>
      </c>
      <c r="D735" s="0" t="n">
        <v>0</v>
      </c>
      <c r="E735" s="0" t="n">
        <v>-77.59739534</v>
      </c>
      <c r="F735" s="0" t="n">
        <v>0</v>
      </c>
      <c r="G735" s="0" t="n">
        <v>0</v>
      </c>
      <c r="H735" s="0" t="n">
        <v>0</v>
      </c>
      <c r="I735" s="0" t="n">
        <v>0</v>
      </c>
      <c r="J735" s="0" t="n">
        <v>0</v>
      </c>
      <c r="K735" s="0" t="n">
        <v>0</v>
      </c>
      <c r="L735" s="0" t="n">
        <v>0</v>
      </c>
      <c r="M735" s="0" t="n">
        <v>0</v>
      </c>
      <c r="N735" s="0" t="n">
        <v>0</v>
      </c>
      <c r="O735" s="0" t="n">
        <v>0</v>
      </c>
      <c r="P735" s="0" t="n">
        <v>0</v>
      </c>
      <c r="Q735" s="0" t="n">
        <v>0</v>
      </c>
      <c r="R735" s="0" t="s">
        <v>848</v>
      </c>
    </row>
    <row r="736" customFormat="false" ht="12.75" hidden="false" customHeight="false" outlineLevel="0" collapsed="false">
      <c r="A736" s="0" t="s">
        <v>254</v>
      </c>
      <c r="B736" s="412" t="n">
        <v>38504</v>
      </c>
      <c r="C736" s="0" t="n">
        <v>-74.62212926</v>
      </c>
      <c r="D736" s="0" t="n">
        <v>0</v>
      </c>
      <c r="E736" s="0" t="n">
        <v>-74.62212926</v>
      </c>
      <c r="F736" s="0" t="n">
        <v>0</v>
      </c>
      <c r="G736" s="0" t="n">
        <v>0</v>
      </c>
      <c r="H736" s="0" t="n">
        <v>0</v>
      </c>
      <c r="I736" s="0" t="n">
        <v>0</v>
      </c>
      <c r="J736" s="0" t="n">
        <v>0</v>
      </c>
      <c r="K736" s="0" t="n">
        <v>0</v>
      </c>
      <c r="L736" s="0" t="n">
        <v>0</v>
      </c>
      <c r="M736" s="0" t="n">
        <v>0</v>
      </c>
      <c r="N736" s="0" t="n">
        <v>0</v>
      </c>
      <c r="O736" s="0" t="n">
        <v>0</v>
      </c>
      <c r="P736" s="0" t="n">
        <v>0</v>
      </c>
      <c r="Q736" s="0" t="n">
        <v>0</v>
      </c>
      <c r="R736" s="0" t="s">
        <v>848</v>
      </c>
    </row>
    <row r="737" customFormat="false" ht="12.75" hidden="false" customHeight="false" outlineLevel="0" collapsed="false">
      <c r="A737" s="0" t="s">
        <v>254</v>
      </c>
      <c r="B737" s="412" t="n">
        <v>38534</v>
      </c>
      <c r="C737" s="0" t="n">
        <v>-76.64617411</v>
      </c>
      <c r="D737" s="0" t="n">
        <v>0</v>
      </c>
      <c r="E737" s="0" t="n">
        <v>-76.64617411</v>
      </c>
      <c r="F737" s="0" t="n">
        <v>0</v>
      </c>
      <c r="G737" s="0" t="n">
        <v>0</v>
      </c>
      <c r="H737" s="0" t="n">
        <v>0</v>
      </c>
      <c r="I737" s="0" t="n">
        <v>0</v>
      </c>
      <c r="J737" s="0" t="n">
        <v>0</v>
      </c>
      <c r="K737" s="0" t="n">
        <v>0</v>
      </c>
      <c r="L737" s="0" t="n">
        <v>0</v>
      </c>
      <c r="M737" s="0" t="n">
        <v>0</v>
      </c>
      <c r="N737" s="0" t="n">
        <v>0</v>
      </c>
      <c r="O737" s="0" t="n">
        <v>0</v>
      </c>
      <c r="P737" s="0" t="n">
        <v>0</v>
      </c>
      <c r="Q737" s="0" t="n">
        <v>0</v>
      </c>
      <c r="R737" s="0" t="s">
        <v>848</v>
      </c>
    </row>
    <row r="738" customFormat="false" ht="12.75" hidden="false" customHeight="false" outlineLevel="0" collapsed="false">
      <c r="A738" s="0" t="s">
        <v>254</v>
      </c>
      <c r="B738" s="412" t="n">
        <v>38565</v>
      </c>
      <c r="C738" s="0" t="n">
        <v>-76.17579198</v>
      </c>
      <c r="D738" s="0" t="n">
        <v>0</v>
      </c>
      <c r="E738" s="0" t="n">
        <v>-76.17579198</v>
      </c>
      <c r="F738" s="0" t="n">
        <v>0</v>
      </c>
      <c r="G738" s="0" t="n">
        <v>0</v>
      </c>
      <c r="H738" s="0" t="n">
        <v>0</v>
      </c>
      <c r="I738" s="0" t="n">
        <v>0</v>
      </c>
      <c r="J738" s="0" t="n">
        <v>0</v>
      </c>
      <c r="K738" s="0" t="n">
        <v>0</v>
      </c>
      <c r="L738" s="0" t="n">
        <v>0</v>
      </c>
      <c r="M738" s="0" t="n">
        <v>0</v>
      </c>
      <c r="N738" s="0" t="n">
        <v>0</v>
      </c>
      <c r="O738" s="0" t="n">
        <v>0</v>
      </c>
      <c r="P738" s="0" t="n">
        <v>0</v>
      </c>
      <c r="Q738" s="0" t="n">
        <v>0</v>
      </c>
      <c r="R738" s="0" t="s">
        <v>848</v>
      </c>
    </row>
    <row r="739" customFormat="false" ht="12.75" hidden="false" customHeight="false" outlineLevel="0" collapsed="false">
      <c r="A739" s="0" t="s">
        <v>254</v>
      </c>
      <c r="B739" s="412" t="n">
        <v>38596</v>
      </c>
      <c r="C739" s="0" t="n">
        <v>-73.26597434</v>
      </c>
      <c r="D739" s="0" t="n">
        <v>0</v>
      </c>
      <c r="E739" s="0" t="n">
        <v>-73.26597434</v>
      </c>
      <c r="F739" s="0" t="n">
        <v>0</v>
      </c>
      <c r="G739" s="0" t="n">
        <v>0</v>
      </c>
      <c r="H739" s="0" t="n">
        <v>0</v>
      </c>
      <c r="I739" s="0" t="n">
        <v>0</v>
      </c>
      <c r="J739" s="0" t="n">
        <v>0</v>
      </c>
      <c r="K739" s="0" t="n">
        <v>0</v>
      </c>
      <c r="L739" s="0" t="n">
        <v>0</v>
      </c>
      <c r="M739" s="0" t="n">
        <v>0</v>
      </c>
      <c r="N739" s="0" t="n">
        <v>0</v>
      </c>
      <c r="O739" s="0" t="n">
        <v>0</v>
      </c>
      <c r="P739" s="0" t="n">
        <v>0</v>
      </c>
      <c r="Q739" s="0" t="n">
        <v>0</v>
      </c>
      <c r="R739" s="0" t="s">
        <v>848</v>
      </c>
    </row>
    <row r="740" customFormat="false" ht="12.75" hidden="false" customHeight="false" outlineLevel="0" collapsed="false">
      <c r="A740" s="0" t="s">
        <v>254</v>
      </c>
      <c r="B740" s="412" t="n">
        <v>38626</v>
      </c>
      <c r="C740" s="0" t="n">
        <v>-75.25825628</v>
      </c>
      <c r="D740" s="0" t="n">
        <v>0</v>
      </c>
      <c r="E740" s="0" t="n">
        <v>-75.25825628</v>
      </c>
      <c r="F740" s="0" t="n">
        <v>0</v>
      </c>
      <c r="G740" s="0" t="n">
        <v>0</v>
      </c>
      <c r="H740" s="0" t="n">
        <v>0</v>
      </c>
      <c r="I740" s="0" t="n">
        <v>0</v>
      </c>
      <c r="J740" s="0" t="n">
        <v>0</v>
      </c>
      <c r="K740" s="0" t="n">
        <v>0</v>
      </c>
      <c r="L740" s="0" t="n">
        <v>0</v>
      </c>
      <c r="M740" s="0" t="n">
        <v>0</v>
      </c>
      <c r="N740" s="0" t="n">
        <v>0</v>
      </c>
      <c r="O740" s="0" t="n">
        <v>0</v>
      </c>
      <c r="P740" s="0" t="n">
        <v>0</v>
      </c>
      <c r="Q740" s="0" t="n">
        <v>0</v>
      </c>
      <c r="R740" s="0" t="s">
        <v>848</v>
      </c>
    </row>
    <row r="741" customFormat="false" ht="12.75" hidden="false" customHeight="false" outlineLevel="0" collapsed="false">
      <c r="A741" s="0" t="s">
        <v>254</v>
      </c>
      <c r="B741" s="412" t="n">
        <v>38657</v>
      </c>
      <c r="C741" s="0" t="n">
        <v>-72.38325572</v>
      </c>
      <c r="D741" s="0" t="n">
        <v>0</v>
      </c>
      <c r="E741" s="0" t="n">
        <v>-72.38325572</v>
      </c>
      <c r="F741" s="0" t="n">
        <v>0</v>
      </c>
      <c r="G741" s="0" t="n">
        <v>0</v>
      </c>
      <c r="H741" s="0" t="n">
        <v>0</v>
      </c>
      <c r="I741" s="0" t="n">
        <v>0</v>
      </c>
      <c r="J741" s="0" t="n">
        <v>0</v>
      </c>
      <c r="K741" s="0" t="n">
        <v>0</v>
      </c>
      <c r="L741" s="0" t="n">
        <v>0</v>
      </c>
      <c r="M741" s="0" t="n">
        <v>0</v>
      </c>
      <c r="N741" s="0" t="n">
        <v>0</v>
      </c>
      <c r="O741" s="0" t="n">
        <v>0</v>
      </c>
      <c r="P741" s="0" t="n">
        <v>0</v>
      </c>
      <c r="Q741" s="0" t="n">
        <v>0</v>
      </c>
      <c r="R741" s="0" t="s">
        <v>848</v>
      </c>
    </row>
    <row r="742" customFormat="false" ht="12.75" hidden="false" customHeight="false" outlineLevel="0" collapsed="false">
      <c r="A742" s="0" t="s">
        <v>254</v>
      </c>
      <c r="B742" s="412" t="n">
        <v>38687</v>
      </c>
      <c r="C742" s="0" t="n">
        <v>-74.35130413</v>
      </c>
      <c r="D742" s="0" t="n">
        <v>0</v>
      </c>
      <c r="E742" s="0" t="n">
        <v>-74.35130413</v>
      </c>
      <c r="F742" s="0" t="n">
        <v>0</v>
      </c>
      <c r="G742" s="0" t="n">
        <v>0</v>
      </c>
      <c r="H742" s="0" t="n">
        <v>0</v>
      </c>
      <c r="I742" s="0" t="n">
        <v>0</v>
      </c>
      <c r="J742" s="0" t="n">
        <v>0</v>
      </c>
      <c r="K742" s="0" t="n">
        <v>0</v>
      </c>
      <c r="L742" s="0" t="n">
        <v>0</v>
      </c>
      <c r="M742" s="0" t="n">
        <v>0</v>
      </c>
      <c r="N742" s="0" t="n">
        <v>0</v>
      </c>
      <c r="O742" s="0" t="n">
        <v>0</v>
      </c>
      <c r="P742" s="0" t="n">
        <v>0</v>
      </c>
      <c r="Q742" s="0" t="n">
        <v>0</v>
      </c>
      <c r="R742" s="0" t="s">
        <v>848</v>
      </c>
    </row>
    <row r="743" customFormat="false" ht="12.75" hidden="false" customHeight="false" outlineLevel="0" collapsed="false">
      <c r="A743" s="0" t="s">
        <v>254</v>
      </c>
      <c r="B743" s="412" t="n">
        <v>38718</v>
      </c>
      <c r="C743" s="0" t="n">
        <v>-73.89441268</v>
      </c>
      <c r="D743" s="0" t="n">
        <v>0</v>
      </c>
      <c r="E743" s="0" t="n">
        <v>-73.89441268</v>
      </c>
      <c r="F743" s="0" t="n">
        <v>0</v>
      </c>
      <c r="G743" s="0" t="n">
        <v>0</v>
      </c>
      <c r="H743" s="0" t="n">
        <v>0</v>
      </c>
      <c r="I743" s="0" t="n">
        <v>0</v>
      </c>
      <c r="J743" s="0" t="n">
        <v>0</v>
      </c>
      <c r="K743" s="0" t="n">
        <v>0</v>
      </c>
      <c r="L743" s="0" t="n">
        <v>0</v>
      </c>
      <c r="M743" s="0" t="n">
        <v>0</v>
      </c>
      <c r="N743" s="0" t="n">
        <v>0</v>
      </c>
      <c r="O743" s="0" t="n">
        <v>0</v>
      </c>
      <c r="P743" s="0" t="n">
        <v>0</v>
      </c>
      <c r="Q743" s="0" t="n">
        <v>0</v>
      </c>
      <c r="R743" s="0" t="s">
        <v>848</v>
      </c>
    </row>
    <row r="744" customFormat="false" ht="12.75" hidden="false" customHeight="false" outlineLevel="0" collapsed="false">
      <c r="A744" s="0" t="s">
        <v>254</v>
      </c>
      <c r="B744" s="412" t="n">
        <v>38749</v>
      </c>
      <c r="C744" s="0" t="n">
        <v>-66.33309238</v>
      </c>
      <c r="D744" s="0" t="n">
        <v>0</v>
      </c>
      <c r="E744" s="0" t="n">
        <v>-66.33309238</v>
      </c>
      <c r="F744" s="0" t="n">
        <v>0</v>
      </c>
      <c r="G744" s="0" t="n">
        <v>0</v>
      </c>
      <c r="H744" s="0" t="n">
        <v>0</v>
      </c>
      <c r="I744" s="0" t="n">
        <v>0</v>
      </c>
      <c r="J744" s="0" t="n">
        <v>0</v>
      </c>
      <c r="K744" s="0" t="n">
        <v>0</v>
      </c>
      <c r="L744" s="0" t="n">
        <v>0</v>
      </c>
      <c r="M744" s="0" t="n">
        <v>0</v>
      </c>
      <c r="N744" s="0" t="n">
        <v>0</v>
      </c>
      <c r="O744" s="0" t="n">
        <v>0</v>
      </c>
      <c r="P744" s="0" t="n">
        <v>0</v>
      </c>
      <c r="Q744" s="0" t="n">
        <v>0</v>
      </c>
      <c r="R744" s="0" t="s">
        <v>848</v>
      </c>
    </row>
    <row r="745" customFormat="false" ht="12.75" hidden="false" customHeight="false" outlineLevel="0" collapsed="false">
      <c r="A745" s="0" t="s">
        <v>254</v>
      </c>
      <c r="B745" s="412" t="n">
        <v>38777</v>
      </c>
      <c r="C745" s="0" t="n">
        <v>-73.03225935</v>
      </c>
      <c r="D745" s="0" t="n">
        <v>0</v>
      </c>
      <c r="E745" s="0" t="n">
        <v>-73.03225935</v>
      </c>
      <c r="F745" s="0" t="n">
        <v>0</v>
      </c>
      <c r="G745" s="0" t="n">
        <v>0</v>
      </c>
      <c r="H745" s="0" t="n">
        <v>0</v>
      </c>
      <c r="I745" s="0" t="n">
        <v>0</v>
      </c>
      <c r="J745" s="0" t="n">
        <v>0</v>
      </c>
      <c r="K745" s="0" t="n">
        <v>0</v>
      </c>
      <c r="L745" s="0" t="n">
        <v>0</v>
      </c>
      <c r="M745" s="0" t="n">
        <v>0</v>
      </c>
      <c r="N745" s="0" t="n">
        <v>0</v>
      </c>
      <c r="O745" s="0" t="n">
        <v>0</v>
      </c>
      <c r="P745" s="0" t="n">
        <v>0</v>
      </c>
      <c r="Q745" s="0" t="n">
        <v>0</v>
      </c>
      <c r="R745" s="0" t="s">
        <v>848</v>
      </c>
    </row>
    <row r="746" customFormat="false" ht="12.75" hidden="false" customHeight="false" outlineLevel="0" collapsed="false">
      <c r="A746" s="0" t="s">
        <v>254</v>
      </c>
      <c r="B746" s="412" t="n">
        <v>38808</v>
      </c>
      <c r="C746" s="0" t="n">
        <v>-70.2417395</v>
      </c>
      <c r="D746" s="0" t="n">
        <v>0</v>
      </c>
      <c r="E746" s="0" t="n">
        <v>-70.2417395</v>
      </c>
      <c r="F746" s="0" t="n">
        <v>0</v>
      </c>
      <c r="G746" s="0" t="n">
        <v>0</v>
      </c>
      <c r="H746" s="0" t="n">
        <v>0</v>
      </c>
      <c r="I746" s="0" t="n">
        <v>0</v>
      </c>
      <c r="J746" s="0" t="n">
        <v>0</v>
      </c>
      <c r="K746" s="0" t="n">
        <v>0</v>
      </c>
      <c r="L746" s="0" t="n">
        <v>0</v>
      </c>
      <c r="M746" s="0" t="n">
        <v>0</v>
      </c>
      <c r="N746" s="0" t="n">
        <v>0</v>
      </c>
      <c r="O746" s="0" t="n">
        <v>0</v>
      </c>
      <c r="P746" s="0" t="n">
        <v>0</v>
      </c>
      <c r="Q746" s="0" t="n">
        <v>0</v>
      </c>
      <c r="R746" s="0" t="s">
        <v>848</v>
      </c>
    </row>
    <row r="747" customFormat="false" ht="12.75" hidden="false" customHeight="false" outlineLevel="0" collapsed="false">
      <c r="A747" s="0" t="s">
        <v>254</v>
      </c>
      <c r="B747" s="412" t="n">
        <v>38838</v>
      </c>
      <c r="C747" s="0" t="n">
        <v>-72.15100858</v>
      </c>
      <c r="D747" s="0" t="n">
        <v>0</v>
      </c>
      <c r="E747" s="0" t="n">
        <v>-72.15100858</v>
      </c>
      <c r="F747" s="0" t="n">
        <v>0</v>
      </c>
      <c r="G747" s="0" t="n">
        <v>0</v>
      </c>
      <c r="H747" s="0" t="n">
        <v>0</v>
      </c>
      <c r="I747" s="0" t="n">
        <v>0</v>
      </c>
      <c r="J747" s="0" t="n">
        <v>0</v>
      </c>
      <c r="K747" s="0" t="n">
        <v>0</v>
      </c>
      <c r="L747" s="0" t="n">
        <v>0</v>
      </c>
      <c r="M747" s="0" t="n">
        <v>0</v>
      </c>
      <c r="N747" s="0" t="n">
        <v>0</v>
      </c>
      <c r="O747" s="0" t="n">
        <v>0</v>
      </c>
      <c r="P747" s="0" t="n">
        <v>0</v>
      </c>
      <c r="Q747" s="0" t="n">
        <v>0</v>
      </c>
      <c r="R747" s="0" t="s">
        <v>848</v>
      </c>
    </row>
    <row r="748" customFormat="false" ht="12.75" hidden="false" customHeight="false" outlineLevel="0" collapsed="false">
      <c r="A748" s="0" t="s">
        <v>254</v>
      </c>
      <c r="B748" s="412" t="n">
        <v>38869</v>
      </c>
      <c r="C748" s="0" t="n">
        <v>-69.39393877</v>
      </c>
      <c r="D748" s="0" t="n">
        <v>0</v>
      </c>
      <c r="E748" s="0" t="n">
        <v>-69.39393877</v>
      </c>
      <c r="F748" s="0" t="n">
        <v>0</v>
      </c>
      <c r="G748" s="0" t="n">
        <v>0</v>
      </c>
      <c r="H748" s="0" t="n">
        <v>0</v>
      </c>
      <c r="I748" s="0" t="n">
        <v>0</v>
      </c>
      <c r="J748" s="0" t="n">
        <v>0</v>
      </c>
      <c r="K748" s="0" t="n">
        <v>0</v>
      </c>
      <c r="L748" s="0" t="n">
        <v>0</v>
      </c>
      <c r="M748" s="0" t="n">
        <v>0</v>
      </c>
      <c r="N748" s="0" t="n">
        <v>0</v>
      </c>
      <c r="O748" s="0" t="n">
        <v>0</v>
      </c>
      <c r="P748" s="0" t="n">
        <v>0</v>
      </c>
      <c r="Q748" s="0" t="n">
        <v>0</v>
      </c>
      <c r="R748" s="0" t="s">
        <v>848</v>
      </c>
    </row>
    <row r="749" customFormat="false" ht="12.75" hidden="false" customHeight="false" outlineLevel="0" collapsed="false">
      <c r="A749" s="0" t="s">
        <v>254</v>
      </c>
      <c r="B749" s="412" t="n">
        <v>38899</v>
      </c>
      <c r="C749" s="0" t="n">
        <v>-71.27994272</v>
      </c>
      <c r="D749" s="0" t="n">
        <v>0</v>
      </c>
      <c r="E749" s="0" t="n">
        <v>-71.27994272</v>
      </c>
      <c r="F749" s="0" t="n">
        <v>0</v>
      </c>
      <c r="G749" s="0" t="n">
        <v>0</v>
      </c>
      <c r="H749" s="0" t="n">
        <v>0</v>
      </c>
      <c r="I749" s="0" t="n">
        <v>0</v>
      </c>
      <c r="J749" s="0" t="n">
        <v>0</v>
      </c>
      <c r="K749" s="0" t="n">
        <v>0</v>
      </c>
      <c r="L749" s="0" t="n">
        <v>0</v>
      </c>
      <c r="M749" s="0" t="n">
        <v>0</v>
      </c>
      <c r="N749" s="0" t="n">
        <v>0</v>
      </c>
      <c r="O749" s="0" t="n">
        <v>0</v>
      </c>
      <c r="P749" s="0" t="n">
        <v>0</v>
      </c>
      <c r="Q749" s="0" t="n">
        <v>0</v>
      </c>
      <c r="R749" s="0" t="s">
        <v>848</v>
      </c>
    </row>
    <row r="750" customFormat="false" ht="12.75" hidden="false" customHeight="false" outlineLevel="0" collapsed="false">
      <c r="A750" s="0" t="s">
        <v>254</v>
      </c>
      <c r="B750" s="412" t="n">
        <v>38930</v>
      </c>
      <c r="C750" s="0" t="n">
        <v>-70.84113712</v>
      </c>
      <c r="D750" s="0" t="n">
        <v>0</v>
      </c>
      <c r="E750" s="0" t="n">
        <v>-70.84113712</v>
      </c>
      <c r="F750" s="0" t="n">
        <v>0</v>
      </c>
      <c r="G750" s="0" t="n">
        <v>0</v>
      </c>
      <c r="H750" s="0" t="n">
        <v>0</v>
      </c>
      <c r="I750" s="0" t="n">
        <v>0</v>
      </c>
      <c r="J750" s="0" t="n">
        <v>0</v>
      </c>
      <c r="K750" s="0" t="n">
        <v>0</v>
      </c>
      <c r="L750" s="0" t="n">
        <v>0</v>
      </c>
      <c r="M750" s="0" t="n">
        <v>0</v>
      </c>
      <c r="N750" s="0" t="n">
        <v>0</v>
      </c>
      <c r="O750" s="0" t="n">
        <v>0</v>
      </c>
      <c r="P750" s="0" t="n">
        <v>0</v>
      </c>
      <c r="Q750" s="0" t="n">
        <v>0</v>
      </c>
      <c r="R750" s="0" t="s">
        <v>848</v>
      </c>
    </row>
    <row r="751" customFormat="false" ht="12.75" hidden="false" customHeight="false" outlineLevel="0" collapsed="false">
      <c r="A751" s="0" t="s">
        <v>254</v>
      </c>
      <c r="B751" s="412" t="n">
        <v>38961</v>
      </c>
      <c r="C751" s="0" t="n">
        <v>-68.13379196</v>
      </c>
      <c r="D751" s="0" t="n">
        <v>0</v>
      </c>
      <c r="E751" s="0" t="n">
        <v>-68.13379196</v>
      </c>
      <c r="F751" s="0" t="n">
        <v>0</v>
      </c>
      <c r="G751" s="0" t="n">
        <v>0</v>
      </c>
      <c r="H751" s="0" t="n">
        <v>0</v>
      </c>
      <c r="I751" s="0" t="n">
        <v>0</v>
      </c>
      <c r="J751" s="0" t="n">
        <v>0</v>
      </c>
      <c r="K751" s="0" t="n">
        <v>0</v>
      </c>
      <c r="L751" s="0" t="n">
        <v>0</v>
      </c>
      <c r="M751" s="0" t="n">
        <v>0</v>
      </c>
      <c r="N751" s="0" t="n">
        <v>0</v>
      </c>
      <c r="O751" s="0" t="n">
        <v>0</v>
      </c>
      <c r="P751" s="0" t="n">
        <v>0</v>
      </c>
      <c r="Q751" s="0" t="n">
        <v>0</v>
      </c>
      <c r="R751" s="0" t="s">
        <v>848</v>
      </c>
    </row>
    <row r="752" customFormat="false" ht="12.75" hidden="false" customHeight="false" outlineLevel="0" collapsed="false">
      <c r="A752" s="0" t="s">
        <v>254</v>
      </c>
      <c r="B752" s="412" t="n">
        <v>38991</v>
      </c>
      <c r="C752" s="0" t="n">
        <v>-69.98522053</v>
      </c>
      <c r="D752" s="0" t="n">
        <v>0</v>
      </c>
      <c r="E752" s="0" t="n">
        <v>-69.98522053</v>
      </c>
      <c r="F752" s="0" t="n">
        <v>0</v>
      </c>
      <c r="G752" s="0" t="n">
        <v>0</v>
      </c>
      <c r="H752" s="0" t="n">
        <v>0</v>
      </c>
      <c r="I752" s="0" t="n">
        <v>0</v>
      </c>
      <c r="J752" s="0" t="n">
        <v>0</v>
      </c>
      <c r="K752" s="0" t="n">
        <v>0</v>
      </c>
      <c r="L752" s="0" t="n">
        <v>0</v>
      </c>
      <c r="M752" s="0" t="n">
        <v>0</v>
      </c>
      <c r="N752" s="0" t="n">
        <v>0</v>
      </c>
      <c r="O752" s="0" t="n">
        <v>0</v>
      </c>
      <c r="P752" s="0" t="n">
        <v>0</v>
      </c>
      <c r="Q752" s="0" t="n">
        <v>0</v>
      </c>
      <c r="R752" s="0" t="s">
        <v>848</v>
      </c>
    </row>
    <row r="753" customFormat="false" ht="12.75" hidden="false" customHeight="false" outlineLevel="0" collapsed="false">
      <c r="A753" s="0" t="s">
        <v>254</v>
      </c>
      <c r="B753" s="412" t="n">
        <v>39022</v>
      </c>
      <c r="C753" s="0" t="n">
        <v>-67.31037069</v>
      </c>
      <c r="D753" s="0" t="n">
        <v>0</v>
      </c>
      <c r="E753" s="0" t="n">
        <v>-67.31037069</v>
      </c>
      <c r="F753" s="0" t="n">
        <v>0</v>
      </c>
      <c r="G753" s="0" t="n">
        <v>0</v>
      </c>
      <c r="H753" s="0" t="n">
        <v>0</v>
      </c>
      <c r="I753" s="0" t="n">
        <v>0</v>
      </c>
      <c r="J753" s="0" t="n">
        <v>0</v>
      </c>
      <c r="K753" s="0" t="n">
        <v>0</v>
      </c>
      <c r="L753" s="0" t="n">
        <v>0</v>
      </c>
      <c r="M753" s="0" t="n">
        <v>0</v>
      </c>
      <c r="N753" s="0" t="n">
        <v>0</v>
      </c>
      <c r="O753" s="0" t="n">
        <v>0</v>
      </c>
      <c r="P753" s="0" t="n">
        <v>0</v>
      </c>
      <c r="Q753" s="0" t="n">
        <v>0</v>
      </c>
      <c r="R753" s="0" t="s">
        <v>848</v>
      </c>
    </row>
    <row r="754" customFormat="false" ht="12.75" hidden="false" customHeight="false" outlineLevel="0" collapsed="false">
      <c r="A754" s="0" t="s">
        <v>254</v>
      </c>
      <c r="B754" s="412" t="n">
        <v>39052</v>
      </c>
      <c r="C754" s="0" t="n">
        <v>-69.13921</v>
      </c>
      <c r="D754" s="0" t="n">
        <v>0</v>
      </c>
      <c r="E754" s="0" t="n">
        <v>-69.13921</v>
      </c>
      <c r="F754" s="0" t="n">
        <v>0</v>
      </c>
      <c r="G754" s="0" t="n">
        <v>0</v>
      </c>
      <c r="H754" s="0" t="n">
        <v>0</v>
      </c>
      <c r="I754" s="0" t="n">
        <v>0</v>
      </c>
      <c r="J754" s="0" t="n">
        <v>0</v>
      </c>
      <c r="K754" s="0" t="n">
        <v>0</v>
      </c>
      <c r="L754" s="0" t="n">
        <v>0</v>
      </c>
      <c r="M754" s="0" t="n">
        <v>0</v>
      </c>
      <c r="N754" s="0" t="n">
        <v>0</v>
      </c>
      <c r="O754" s="0" t="n">
        <v>0</v>
      </c>
      <c r="P754" s="0" t="n">
        <v>0</v>
      </c>
      <c r="Q754" s="0" t="n">
        <v>0</v>
      </c>
      <c r="R754" s="0" t="s">
        <v>848</v>
      </c>
    </row>
    <row r="755" customFormat="false" ht="12.75" hidden="false" customHeight="false" outlineLevel="0" collapsed="false">
      <c r="A755" s="0" t="s">
        <v>254</v>
      </c>
      <c r="B755" s="412" t="n">
        <v>39083</v>
      </c>
      <c r="C755" s="0" t="n">
        <v>-68.7130315</v>
      </c>
      <c r="D755" s="0" t="n">
        <v>0</v>
      </c>
      <c r="E755" s="0" t="n">
        <v>-68.7130315</v>
      </c>
      <c r="F755" s="0" t="n">
        <v>0</v>
      </c>
      <c r="G755" s="0" t="n">
        <v>0</v>
      </c>
      <c r="H755" s="0" t="n">
        <v>0</v>
      </c>
      <c r="I755" s="0" t="n">
        <v>0</v>
      </c>
      <c r="J755" s="0" t="n">
        <v>0</v>
      </c>
      <c r="K755" s="0" t="n">
        <v>0</v>
      </c>
      <c r="L755" s="0" t="n">
        <v>0</v>
      </c>
      <c r="M755" s="0" t="n">
        <v>0</v>
      </c>
      <c r="N755" s="0" t="n">
        <v>0</v>
      </c>
      <c r="O755" s="0" t="n">
        <v>0</v>
      </c>
      <c r="P755" s="0" t="n">
        <v>0</v>
      </c>
      <c r="Q755" s="0" t="n">
        <v>0</v>
      </c>
      <c r="R755" s="0" t="s">
        <v>848</v>
      </c>
    </row>
    <row r="756" customFormat="false" ht="12.75" hidden="false" customHeight="false" outlineLevel="0" collapsed="false">
      <c r="A756" s="0" t="s">
        <v>254</v>
      </c>
      <c r="B756" s="412" t="n">
        <v>39114</v>
      </c>
      <c r="C756" s="0" t="n">
        <v>-61.68072035</v>
      </c>
      <c r="D756" s="0" t="n">
        <v>0</v>
      </c>
      <c r="E756" s="0" t="n">
        <v>-61.68072035</v>
      </c>
      <c r="F756" s="0" t="n">
        <v>0</v>
      </c>
      <c r="G756" s="0" t="n">
        <v>0</v>
      </c>
      <c r="H756" s="0" t="n">
        <v>0</v>
      </c>
      <c r="I756" s="0" t="n">
        <v>0</v>
      </c>
      <c r="J756" s="0" t="n">
        <v>0</v>
      </c>
      <c r="K756" s="0" t="n">
        <v>0</v>
      </c>
      <c r="L756" s="0" t="n">
        <v>0</v>
      </c>
      <c r="M756" s="0" t="n">
        <v>0</v>
      </c>
      <c r="N756" s="0" t="n">
        <v>0</v>
      </c>
      <c r="O756" s="0" t="n">
        <v>0</v>
      </c>
      <c r="P756" s="0" t="n">
        <v>0</v>
      </c>
      <c r="Q756" s="0" t="n">
        <v>0</v>
      </c>
      <c r="R756" s="0" t="s">
        <v>848</v>
      </c>
    </row>
    <row r="757" customFormat="false" ht="12.75" hidden="false" customHeight="false" outlineLevel="0" collapsed="false">
      <c r="A757" s="0" t="s">
        <v>254</v>
      </c>
      <c r="B757" s="412" t="n">
        <v>39142</v>
      </c>
      <c r="C757" s="0" t="n">
        <v>-67.90885677</v>
      </c>
      <c r="D757" s="0" t="n">
        <v>0</v>
      </c>
      <c r="E757" s="0" t="n">
        <v>-67.90885677</v>
      </c>
      <c r="F757" s="0" t="n">
        <v>0</v>
      </c>
      <c r="G757" s="0" t="n">
        <v>0</v>
      </c>
      <c r="H757" s="0" t="n">
        <v>0</v>
      </c>
      <c r="I757" s="0" t="n">
        <v>0</v>
      </c>
      <c r="J757" s="0" t="n">
        <v>0</v>
      </c>
      <c r="K757" s="0" t="n">
        <v>0</v>
      </c>
      <c r="L757" s="0" t="n">
        <v>0</v>
      </c>
      <c r="M757" s="0" t="n">
        <v>0</v>
      </c>
      <c r="N757" s="0" t="n">
        <v>0</v>
      </c>
      <c r="O757" s="0" t="n">
        <v>0</v>
      </c>
      <c r="P757" s="0" t="n">
        <v>0</v>
      </c>
      <c r="Q757" s="0" t="n">
        <v>0</v>
      </c>
      <c r="R757" s="0" t="s">
        <v>848</v>
      </c>
    </row>
    <row r="758" customFormat="false" ht="12.75" hidden="false" customHeight="false" outlineLevel="0" collapsed="false">
      <c r="A758" s="0" t="s">
        <v>254</v>
      </c>
      <c r="B758" s="412" t="n">
        <v>39173</v>
      </c>
      <c r="C758" s="0" t="n">
        <v>-65.31284871</v>
      </c>
      <c r="D758" s="0" t="n">
        <v>0</v>
      </c>
      <c r="E758" s="0" t="n">
        <v>-65.31284871</v>
      </c>
      <c r="F758" s="0" t="n">
        <v>0</v>
      </c>
      <c r="G758" s="0" t="n">
        <v>0</v>
      </c>
      <c r="H758" s="0" t="n">
        <v>0</v>
      </c>
      <c r="I758" s="0" t="n">
        <v>0</v>
      </c>
      <c r="J758" s="0" t="n">
        <v>0</v>
      </c>
      <c r="K758" s="0" t="n">
        <v>0</v>
      </c>
      <c r="L758" s="0" t="n">
        <v>0</v>
      </c>
      <c r="M758" s="0" t="n">
        <v>0</v>
      </c>
      <c r="N758" s="0" t="n">
        <v>0</v>
      </c>
      <c r="O758" s="0" t="n">
        <v>0</v>
      </c>
      <c r="P758" s="0" t="n">
        <v>0</v>
      </c>
      <c r="Q758" s="0" t="n">
        <v>0</v>
      </c>
      <c r="R758" s="0" t="s">
        <v>848</v>
      </c>
    </row>
    <row r="759" customFormat="false" ht="12.75" hidden="false" customHeight="false" outlineLevel="0" collapsed="false">
      <c r="A759" s="0" t="s">
        <v>254</v>
      </c>
      <c r="B759" s="412" t="n">
        <v>39203</v>
      </c>
      <c r="C759" s="0" t="n">
        <v>-67.08690066</v>
      </c>
      <c r="D759" s="0" t="n">
        <v>0</v>
      </c>
      <c r="E759" s="0" t="n">
        <v>-67.08690066</v>
      </c>
      <c r="F759" s="0" t="n">
        <v>0</v>
      </c>
      <c r="G759" s="0" t="n">
        <v>0</v>
      </c>
      <c r="H759" s="0" t="n">
        <v>0</v>
      </c>
      <c r="I759" s="0" t="n">
        <v>0</v>
      </c>
      <c r="J759" s="0" t="n">
        <v>0</v>
      </c>
      <c r="K759" s="0" t="n">
        <v>0</v>
      </c>
      <c r="L759" s="0" t="n">
        <v>0</v>
      </c>
      <c r="M759" s="0" t="n">
        <v>0</v>
      </c>
      <c r="N759" s="0" t="n">
        <v>0</v>
      </c>
      <c r="O759" s="0" t="n">
        <v>0</v>
      </c>
      <c r="P759" s="0" t="n">
        <v>0</v>
      </c>
      <c r="Q759" s="0" t="n">
        <v>0</v>
      </c>
      <c r="R759" s="0" t="s">
        <v>848</v>
      </c>
    </row>
    <row r="760" customFormat="false" ht="12.75" hidden="false" customHeight="false" outlineLevel="0" collapsed="false">
      <c r="A760" s="0" t="s">
        <v>254</v>
      </c>
      <c r="B760" s="412" t="n">
        <v>39234</v>
      </c>
      <c r="C760" s="0" t="n">
        <v>-64.52210776</v>
      </c>
      <c r="D760" s="0" t="n">
        <v>0</v>
      </c>
      <c r="E760" s="0" t="n">
        <v>-64.52210776</v>
      </c>
      <c r="F760" s="0" t="n">
        <v>0</v>
      </c>
      <c r="G760" s="0" t="n">
        <v>0</v>
      </c>
      <c r="H760" s="0" t="n">
        <v>0</v>
      </c>
      <c r="I760" s="0" t="n">
        <v>0</v>
      </c>
      <c r="J760" s="0" t="n">
        <v>0</v>
      </c>
      <c r="K760" s="0" t="n">
        <v>0</v>
      </c>
      <c r="L760" s="0" t="n">
        <v>0</v>
      </c>
      <c r="M760" s="0" t="n">
        <v>0</v>
      </c>
      <c r="N760" s="0" t="n">
        <v>0</v>
      </c>
      <c r="O760" s="0" t="n">
        <v>0</v>
      </c>
      <c r="P760" s="0" t="n">
        <v>0</v>
      </c>
      <c r="Q760" s="0" t="n">
        <v>0</v>
      </c>
      <c r="R760" s="0" t="s">
        <v>848</v>
      </c>
    </row>
    <row r="761" customFormat="false" ht="12.75" hidden="false" customHeight="false" outlineLevel="0" collapsed="false">
      <c r="A761" s="0" t="s">
        <v>254</v>
      </c>
      <c r="B761" s="412" t="n">
        <v>39264</v>
      </c>
      <c r="C761" s="0" t="n">
        <v>-66.27898608</v>
      </c>
      <c r="D761" s="0" t="n">
        <v>0</v>
      </c>
      <c r="E761" s="0" t="n">
        <v>-66.27898608</v>
      </c>
      <c r="F761" s="0" t="n">
        <v>0</v>
      </c>
      <c r="G761" s="0" t="n">
        <v>0</v>
      </c>
      <c r="H761" s="0" t="n">
        <v>0</v>
      </c>
      <c r="I761" s="0" t="n">
        <v>0</v>
      </c>
      <c r="J761" s="0" t="n">
        <v>0</v>
      </c>
      <c r="K761" s="0" t="n">
        <v>0</v>
      </c>
      <c r="L761" s="0" t="n">
        <v>0</v>
      </c>
      <c r="M761" s="0" t="n">
        <v>0</v>
      </c>
      <c r="N761" s="0" t="n">
        <v>0</v>
      </c>
      <c r="O761" s="0" t="n">
        <v>0</v>
      </c>
      <c r="P761" s="0" t="n">
        <v>0</v>
      </c>
      <c r="Q761" s="0" t="n">
        <v>0</v>
      </c>
      <c r="R761" s="0" t="s">
        <v>848</v>
      </c>
    </row>
    <row r="762" customFormat="false" ht="12.75" hidden="false" customHeight="false" outlineLevel="0" collapsed="false">
      <c r="A762" s="0" t="s">
        <v>254</v>
      </c>
      <c r="B762" s="412" t="n">
        <v>39295</v>
      </c>
      <c r="C762" s="0" t="n">
        <v>-65.87854933</v>
      </c>
      <c r="D762" s="0" t="n">
        <v>0</v>
      </c>
      <c r="E762" s="0" t="n">
        <v>-65.87854933</v>
      </c>
      <c r="F762" s="0" t="n">
        <v>0</v>
      </c>
      <c r="G762" s="0" t="n">
        <v>0</v>
      </c>
      <c r="H762" s="0" t="n">
        <v>0</v>
      </c>
      <c r="I762" s="0" t="n">
        <v>0</v>
      </c>
      <c r="J762" s="0" t="n">
        <v>0</v>
      </c>
      <c r="K762" s="0" t="n">
        <v>0</v>
      </c>
      <c r="L762" s="0" t="n">
        <v>0</v>
      </c>
      <c r="M762" s="0" t="n">
        <v>0</v>
      </c>
      <c r="N762" s="0" t="n">
        <v>0</v>
      </c>
      <c r="O762" s="0" t="n">
        <v>0</v>
      </c>
      <c r="P762" s="0" t="n">
        <v>0</v>
      </c>
      <c r="Q762" s="0" t="n">
        <v>0</v>
      </c>
      <c r="R762" s="0" t="s">
        <v>848</v>
      </c>
    </row>
    <row r="763" customFormat="false" ht="12.75" hidden="false" customHeight="false" outlineLevel="0" collapsed="false">
      <c r="A763" s="0" t="s">
        <v>254</v>
      </c>
      <c r="B763" s="412" t="n">
        <v>39326</v>
      </c>
      <c r="C763" s="0" t="n">
        <v>-63.36835487</v>
      </c>
      <c r="D763" s="0" t="n">
        <v>0</v>
      </c>
      <c r="E763" s="0" t="n">
        <v>-63.36835487</v>
      </c>
      <c r="F763" s="0" t="n">
        <v>0</v>
      </c>
      <c r="G763" s="0" t="n">
        <v>0</v>
      </c>
      <c r="H763" s="0" t="n">
        <v>0</v>
      </c>
      <c r="I763" s="0" t="n">
        <v>0</v>
      </c>
      <c r="J763" s="0" t="n">
        <v>0</v>
      </c>
      <c r="K763" s="0" t="n">
        <v>0</v>
      </c>
      <c r="L763" s="0" t="n">
        <v>0</v>
      </c>
      <c r="M763" s="0" t="n">
        <v>0</v>
      </c>
      <c r="N763" s="0" t="n">
        <v>0</v>
      </c>
      <c r="O763" s="0" t="n">
        <v>0</v>
      </c>
      <c r="P763" s="0" t="n">
        <v>0</v>
      </c>
      <c r="Q763" s="0" t="n">
        <v>0</v>
      </c>
      <c r="R763" s="0" t="s">
        <v>848</v>
      </c>
    </row>
    <row r="764" customFormat="false" ht="12.75" hidden="false" customHeight="false" outlineLevel="0" collapsed="false">
      <c r="A764" s="0" t="s">
        <v>254</v>
      </c>
      <c r="B764" s="412" t="n">
        <v>39356</v>
      </c>
      <c r="C764" s="0" t="n">
        <v>-65.09793803</v>
      </c>
      <c r="D764" s="0" t="n">
        <v>0</v>
      </c>
      <c r="E764" s="0" t="n">
        <v>-65.09793803</v>
      </c>
      <c r="F764" s="0" t="n">
        <v>0</v>
      </c>
      <c r="G764" s="0" t="n">
        <v>0</v>
      </c>
      <c r="H764" s="0" t="n">
        <v>0</v>
      </c>
      <c r="I764" s="0" t="n">
        <v>0</v>
      </c>
      <c r="J764" s="0" t="n">
        <v>0</v>
      </c>
      <c r="K764" s="0" t="n">
        <v>0</v>
      </c>
      <c r="L764" s="0" t="n">
        <v>0</v>
      </c>
      <c r="M764" s="0" t="n">
        <v>0</v>
      </c>
      <c r="N764" s="0" t="n">
        <v>0</v>
      </c>
      <c r="O764" s="0" t="n">
        <v>0</v>
      </c>
      <c r="P764" s="0" t="n">
        <v>0</v>
      </c>
      <c r="Q764" s="0" t="n">
        <v>0</v>
      </c>
      <c r="R764" s="0" t="s">
        <v>848</v>
      </c>
    </row>
    <row r="765" customFormat="false" ht="12.75" hidden="false" customHeight="false" outlineLevel="0" collapsed="false">
      <c r="A765" s="0" t="s">
        <v>255</v>
      </c>
      <c r="B765" s="412" t="n">
        <v>36678</v>
      </c>
      <c r="C765" s="0" t="n">
        <v>-22.335</v>
      </c>
      <c r="D765" s="0" t="n">
        <v>0</v>
      </c>
      <c r="E765" s="0" t="n">
        <v>-22.335</v>
      </c>
      <c r="F765" s="0" t="n">
        <v>0</v>
      </c>
      <c r="G765" s="0" t="n">
        <v>0</v>
      </c>
      <c r="H765" s="0" t="n">
        <v>0</v>
      </c>
      <c r="I765" s="0" t="n">
        <v>0</v>
      </c>
      <c r="J765" s="0" t="n">
        <v>0</v>
      </c>
      <c r="K765" s="0" t="n">
        <v>0</v>
      </c>
      <c r="L765" s="0" t="n">
        <v>0</v>
      </c>
      <c r="M765" s="0" t="n">
        <v>0</v>
      </c>
      <c r="N765" s="0" t="n">
        <v>0</v>
      </c>
      <c r="O765" s="0" t="n">
        <v>0</v>
      </c>
      <c r="P765" s="0" t="n">
        <v>0</v>
      </c>
      <c r="Q765" s="0" t="n">
        <v>0</v>
      </c>
      <c r="R765" s="0" t="s">
        <v>848</v>
      </c>
    </row>
    <row r="766" customFormat="false" ht="12.75" hidden="false" customHeight="false" outlineLevel="0" collapsed="false">
      <c r="A766" s="0" t="s">
        <v>255</v>
      </c>
      <c r="B766" s="412" t="n">
        <v>36708</v>
      </c>
      <c r="C766" s="0" t="n">
        <v>-23.0034562</v>
      </c>
      <c r="D766" s="0" t="n">
        <v>0</v>
      </c>
      <c r="E766" s="0" t="n">
        <v>-23.0034562</v>
      </c>
      <c r="F766" s="0" t="n">
        <v>0</v>
      </c>
      <c r="G766" s="0" t="n">
        <v>0</v>
      </c>
      <c r="H766" s="0" t="n">
        <v>0</v>
      </c>
      <c r="I766" s="0" t="n">
        <v>0</v>
      </c>
      <c r="J766" s="0" t="n">
        <v>0</v>
      </c>
      <c r="K766" s="0" t="n">
        <v>0</v>
      </c>
      <c r="L766" s="0" t="n">
        <v>0</v>
      </c>
      <c r="M766" s="0" t="n">
        <v>0</v>
      </c>
      <c r="N766" s="0" t="n">
        <v>0</v>
      </c>
      <c r="O766" s="0" t="n">
        <v>0</v>
      </c>
      <c r="P766" s="0" t="n">
        <v>0</v>
      </c>
      <c r="Q766" s="0" t="n">
        <v>0</v>
      </c>
      <c r="R766" s="0" t="s">
        <v>848</v>
      </c>
    </row>
    <row r="767" customFormat="false" ht="12.75" hidden="false" customHeight="false" outlineLevel="0" collapsed="false">
      <c r="A767" s="0" t="s">
        <v>255</v>
      </c>
      <c r="B767" s="412" t="n">
        <v>36739</v>
      </c>
      <c r="C767" s="0" t="n">
        <v>-22.87133692</v>
      </c>
      <c r="D767" s="0" t="n">
        <v>0</v>
      </c>
      <c r="E767" s="0" t="n">
        <v>-22.87133692</v>
      </c>
      <c r="F767" s="0" t="n">
        <v>0</v>
      </c>
      <c r="G767" s="0" t="n">
        <v>0</v>
      </c>
      <c r="H767" s="0" t="n">
        <v>0</v>
      </c>
      <c r="I767" s="0" t="n">
        <v>0</v>
      </c>
      <c r="J767" s="0" t="n">
        <v>0</v>
      </c>
      <c r="K767" s="0" t="n">
        <v>0</v>
      </c>
      <c r="L767" s="0" t="n">
        <v>0</v>
      </c>
      <c r="M767" s="0" t="n">
        <v>0</v>
      </c>
      <c r="N767" s="0" t="n">
        <v>0</v>
      </c>
      <c r="O767" s="0" t="n">
        <v>0</v>
      </c>
      <c r="P767" s="0" t="n">
        <v>0</v>
      </c>
      <c r="Q767" s="0" t="n">
        <v>0</v>
      </c>
      <c r="R767" s="0" t="s">
        <v>848</v>
      </c>
    </row>
    <row r="768" customFormat="false" ht="12.75" hidden="false" customHeight="false" outlineLevel="0" collapsed="false">
      <c r="A768" s="0" t="s">
        <v>255</v>
      </c>
      <c r="B768" s="412" t="n">
        <v>36770</v>
      </c>
      <c r="C768" s="0" t="n">
        <v>-22.00397188</v>
      </c>
      <c r="D768" s="0" t="n">
        <v>0</v>
      </c>
      <c r="E768" s="0" t="n">
        <v>-22.00397188</v>
      </c>
      <c r="F768" s="0" t="n">
        <v>0</v>
      </c>
      <c r="G768" s="0" t="n">
        <v>0</v>
      </c>
      <c r="H768" s="0" t="n">
        <v>0</v>
      </c>
      <c r="I768" s="0" t="n">
        <v>0</v>
      </c>
      <c r="J768" s="0" t="n">
        <v>0</v>
      </c>
      <c r="K768" s="0" t="n">
        <v>0</v>
      </c>
      <c r="L768" s="0" t="n">
        <v>0</v>
      </c>
      <c r="M768" s="0" t="n">
        <v>0</v>
      </c>
      <c r="N768" s="0" t="n">
        <v>0</v>
      </c>
      <c r="O768" s="0" t="n">
        <v>0</v>
      </c>
      <c r="P768" s="0" t="n">
        <v>0</v>
      </c>
      <c r="Q768" s="0" t="n">
        <v>0</v>
      </c>
      <c r="R768" s="0" t="s">
        <v>848</v>
      </c>
    </row>
    <row r="769" customFormat="false" ht="12.75" hidden="false" customHeight="false" outlineLevel="0" collapsed="false">
      <c r="A769" s="0" t="s">
        <v>255</v>
      </c>
      <c r="B769" s="412" t="n">
        <v>36800</v>
      </c>
      <c r="C769" s="0" t="n">
        <v>-22.60877686</v>
      </c>
      <c r="D769" s="0" t="n">
        <v>0</v>
      </c>
      <c r="E769" s="0" t="n">
        <v>-22.60877686</v>
      </c>
      <c r="F769" s="0" t="n">
        <v>0</v>
      </c>
      <c r="G769" s="0" t="n">
        <v>0</v>
      </c>
      <c r="H769" s="0" t="n">
        <v>0</v>
      </c>
      <c r="I769" s="0" t="n">
        <v>0</v>
      </c>
      <c r="J769" s="0" t="n">
        <v>0</v>
      </c>
      <c r="K769" s="0" t="n">
        <v>0</v>
      </c>
      <c r="L769" s="0" t="n">
        <v>0</v>
      </c>
      <c r="M769" s="0" t="n">
        <v>0</v>
      </c>
      <c r="N769" s="0" t="n">
        <v>0</v>
      </c>
      <c r="O769" s="0" t="n">
        <v>0</v>
      </c>
      <c r="P769" s="0" t="n">
        <v>0</v>
      </c>
      <c r="Q769" s="0" t="n">
        <v>0</v>
      </c>
      <c r="R769" s="0" t="s">
        <v>848</v>
      </c>
    </row>
    <row r="770" customFormat="false" ht="12.75" hidden="false" customHeight="false" outlineLevel="0" collapsed="false">
      <c r="A770" s="0" t="s">
        <v>255</v>
      </c>
      <c r="B770" s="412" t="n">
        <v>36831</v>
      </c>
      <c r="C770" s="0" t="n">
        <v>9.88624041</v>
      </c>
      <c r="D770" s="0" t="n">
        <v>0</v>
      </c>
      <c r="E770" s="0" t="n">
        <v>9.88624041</v>
      </c>
      <c r="F770" s="0" t="n">
        <v>0</v>
      </c>
      <c r="G770" s="0" t="n">
        <v>0</v>
      </c>
      <c r="H770" s="0" t="n">
        <v>0</v>
      </c>
      <c r="I770" s="0" t="n">
        <v>0</v>
      </c>
      <c r="J770" s="0" t="n">
        <v>0</v>
      </c>
      <c r="K770" s="0" t="n">
        <v>0</v>
      </c>
      <c r="L770" s="0" t="n">
        <v>0</v>
      </c>
      <c r="M770" s="0" t="n">
        <v>0</v>
      </c>
      <c r="N770" s="0" t="n">
        <v>0</v>
      </c>
      <c r="O770" s="0" t="n">
        <v>0</v>
      </c>
      <c r="P770" s="0" t="n">
        <v>0</v>
      </c>
      <c r="Q770" s="0" t="n">
        <v>0</v>
      </c>
      <c r="R770" s="0" t="s">
        <v>848</v>
      </c>
    </row>
    <row r="771" customFormat="false" ht="12.75" hidden="false" customHeight="false" outlineLevel="0" collapsed="false">
      <c r="A771" s="0" t="s">
        <v>255</v>
      </c>
      <c r="B771" s="412" t="n">
        <v>36861</v>
      </c>
      <c r="C771" s="0" t="n">
        <v>10.15694061</v>
      </c>
      <c r="D771" s="0" t="n">
        <v>0</v>
      </c>
      <c r="E771" s="0" t="n">
        <v>10.15694061</v>
      </c>
      <c r="F771" s="0" t="n">
        <v>0</v>
      </c>
      <c r="G771" s="0" t="n">
        <v>0</v>
      </c>
      <c r="H771" s="0" t="n">
        <v>0</v>
      </c>
      <c r="I771" s="0" t="n">
        <v>0</v>
      </c>
      <c r="J771" s="0" t="n">
        <v>0</v>
      </c>
      <c r="K771" s="0" t="n">
        <v>0</v>
      </c>
      <c r="L771" s="0" t="n">
        <v>0</v>
      </c>
      <c r="M771" s="0" t="n">
        <v>0</v>
      </c>
      <c r="N771" s="0" t="n">
        <v>0</v>
      </c>
      <c r="O771" s="0" t="n">
        <v>0</v>
      </c>
      <c r="P771" s="0" t="n">
        <v>0</v>
      </c>
      <c r="Q771" s="0" t="n">
        <v>0</v>
      </c>
      <c r="R771" s="0" t="s">
        <v>848</v>
      </c>
    </row>
    <row r="772" customFormat="false" ht="12.75" hidden="false" customHeight="false" outlineLevel="0" collapsed="false">
      <c r="A772" s="0" t="s">
        <v>255</v>
      </c>
      <c r="B772" s="412" t="n">
        <v>36892</v>
      </c>
      <c r="C772" s="0" t="n">
        <v>10.09595494</v>
      </c>
      <c r="D772" s="0" t="n">
        <v>0</v>
      </c>
      <c r="E772" s="0" t="n">
        <v>10.09595494</v>
      </c>
      <c r="F772" s="0" t="n">
        <v>0</v>
      </c>
      <c r="G772" s="0" t="n">
        <v>0</v>
      </c>
      <c r="H772" s="0" t="n">
        <v>0</v>
      </c>
      <c r="I772" s="0" t="n">
        <v>0</v>
      </c>
      <c r="J772" s="0" t="n">
        <v>0</v>
      </c>
      <c r="K772" s="0" t="n">
        <v>0</v>
      </c>
      <c r="L772" s="0" t="n">
        <v>0</v>
      </c>
      <c r="M772" s="0" t="n">
        <v>0</v>
      </c>
      <c r="N772" s="0" t="n">
        <v>0</v>
      </c>
      <c r="O772" s="0" t="n">
        <v>0</v>
      </c>
      <c r="P772" s="0" t="n">
        <v>0</v>
      </c>
      <c r="Q772" s="0" t="n">
        <v>0</v>
      </c>
      <c r="R772" s="0" t="s">
        <v>848</v>
      </c>
    </row>
    <row r="773" customFormat="false" ht="12.75" hidden="false" customHeight="false" outlineLevel="0" collapsed="false">
      <c r="A773" s="0" t="s">
        <v>255</v>
      </c>
      <c r="B773" s="412" t="n">
        <v>36923</v>
      </c>
      <c r="C773" s="0" t="n">
        <v>9.06363562</v>
      </c>
      <c r="D773" s="0" t="n">
        <v>0</v>
      </c>
      <c r="E773" s="0" t="n">
        <v>9.06363562</v>
      </c>
      <c r="F773" s="0" t="n">
        <v>0</v>
      </c>
      <c r="G773" s="0" t="n">
        <v>0</v>
      </c>
      <c r="H773" s="0" t="n">
        <v>0</v>
      </c>
      <c r="I773" s="0" t="n">
        <v>0</v>
      </c>
      <c r="J773" s="0" t="n">
        <v>0</v>
      </c>
      <c r="K773" s="0" t="n">
        <v>0</v>
      </c>
      <c r="L773" s="0" t="n">
        <v>0</v>
      </c>
      <c r="M773" s="0" t="n">
        <v>0</v>
      </c>
      <c r="N773" s="0" t="n">
        <v>0</v>
      </c>
      <c r="O773" s="0" t="n">
        <v>0</v>
      </c>
      <c r="P773" s="0" t="n">
        <v>0</v>
      </c>
      <c r="Q773" s="0" t="n">
        <v>0</v>
      </c>
      <c r="R773" s="0" t="s">
        <v>848</v>
      </c>
    </row>
    <row r="774" customFormat="false" ht="12.75" hidden="false" customHeight="false" outlineLevel="0" collapsed="false">
      <c r="A774" s="0" t="s">
        <v>255</v>
      </c>
      <c r="B774" s="412" t="n">
        <v>36951</v>
      </c>
      <c r="C774" s="0" t="n">
        <v>9.97931057</v>
      </c>
      <c r="D774" s="0" t="n">
        <v>0</v>
      </c>
      <c r="E774" s="0" t="n">
        <v>9.97931057</v>
      </c>
      <c r="F774" s="0" t="n">
        <v>0</v>
      </c>
      <c r="G774" s="0" t="n">
        <v>0</v>
      </c>
      <c r="H774" s="0" t="n">
        <v>0</v>
      </c>
      <c r="I774" s="0" t="n">
        <v>0</v>
      </c>
      <c r="J774" s="0" t="n">
        <v>0</v>
      </c>
      <c r="K774" s="0" t="n">
        <v>0</v>
      </c>
      <c r="L774" s="0" t="n">
        <v>0</v>
      </c>
      <c r="M774" s="0" t="n">
        <v>0</v>
      </c>
      <c r="N774" s="0" t="n">
        <v>0</v>
      </c>
      <c r="O774" s="0" t="n">
        <v>0</v>
      </c>
      <c r="P774" s="0" t="n">
        <v>0</v>
      </c>
      <c r="Q774" s="0" t="n">
        <v>0</v>
      </c>
      <c r="R774" s="0" t="s">
        <v>848</v>
      </c>
    </row>
    <row r="775" customFormat="false" ht="12.75" hidden="false" customHeight="false" outlineLevel="0" collapsed="false">
      <c r="A775" s="0" t="s">
        <v>255</v>
      </c>
      <c r="B775" s="412" t="n">
        <v>36982</v>
      </c>
      <c r="C775" s="0" t="n">
        <v>-18.76554502</v>
      </c>
      <c r="D775" s="0" t="n">
        <v>0</v>
      </c>
      <c r="E775" s="0" t="n">
        <v>-18.76554502</v>
      </c>
      <c r="F775" s="0" t="n">
        <v>0</v>
      </c>
      <c r="G775" s="0" t="n">
        <v>0</v>
      </c>
      <c r="H775" s="0" t="n">
        <v>0</v>
      </c>
      <c r="I775" s="0" t="n">
        <v>0</v>
      </c>
      <c r="J775" s="0" t="n">
        <v>0</v>
      </c>
      <c r="K775" s="0" t="n">
        <v>0</v>
      </c>
      <c r="L775" s="0" t="n">
        <v>0</v>
      </c>
      <c r="M775" s="0" t="n">
        <v>0</v>
      </c>
      <c r="N775" s="0" t="n">
        <v>0</v>
      </c>
      <c r="O775" s="0" t="n">
        <v>0</v>
      </c>
      <c r="P775" s="0" t="n">
        <v>0</v>
      </c>
      <c r="Q775" s="0" t="n">
        <v>0</v>
      </c>
      <c r="R775" s="0" t="s">
        <v>848</v>
      </c>
    </row>
    <row r="776" customFormat="false" ht="12.75" hidden="false" customHeight="false" outlineLevel="0" collapsed="false">
      <c r="A776" s="0" t="s">
        <v>255</v>
      </c>
      <c r="B776" s="412" t="n">
        <v>37012</v>
      </c>
      <c r="C776" s="0" t="n">
        <v>-19.27726087</v>
      </c>
      <c r="D776" s="0" t="n">
        <v>0</v>
      </c>
      <c r="E776" s="0" t="n">
        <v>-19.27726087</v>
      </c>
      <c r="F776" s="0" t="n">
        <v>0</v>
      </c>
      <c r="G776" s="0" t="n">
        <v>0</v>
      </c>
      <c r="H776" s="0" t="n">
        <v>0</v>
      </c>
      <c r="I776" s="0" t="n">
        <v>0</v>
      </c>
      <c r="J776" s="0" t="n">
        <v>0</v>
      </c>
      <c r="K776" s="0" t="n">
        <v>0</v>
      </c>
      <c r="L776" s="0" t="n">
        <v>0</v>
      </c>
      <c r="M776" s="0" t="n">
        <v>0</v>
      </c>
      <c r="N776" s="0" t="n">
        <v>0</v>
      </c>
      <c r="O776" s="0" t="n">
        <v>0</v>
      </c>
      <c r="P776" s="0" t="n">
        <v>0</v>
      </c>
      <c r="Q776" s="0" t="n">
        <v>0</v>
      </c>
      <c r="R776" s="0" t="s">
        <v>848</v>
      </c>
    </row>
    <row r="777" customFormat="false" ht="12.75" hidden="false" customHeight="false" outlineLevel="0" collapsed="false">
      <c r="A777" s="0" t="s">
        <v>255</v>
      </c>
      <c r="B777" s="412" t="n">
        <v>37043</v>
      </c>
      <c r="C777" s="0" t="n">
        <v>-18.54183916</v>
      </c>
      <c r="D777" s="0" t="n">
        <v>0</v>
      </c>
      <c r="E777" s="0" t="n">
        <v>-18.54183916</v>
      </c>
      <c r="F777" s="0" t="n">
        <v>0</v>
      </c>
      <c r="G777" s="0" t="n">
        <v>0</v>
      </c>
      <c r="H777" s="0" t="n">
        <v>0</v>
      </c>
      <c r="I777" s="0" t="n">
        <v>0</v>
      </c>
      <c r="J777" s="0" t="n">
        <v>0</v>
      </c>
      <c r="K777" s="0" t="n">
        <v>0</v>
      </c>
      <c r="L777" s="0" t="n">
        <v>0</v>
      </c>
      <c r="M777" s="0" t="n">
        <v>0</v>
      </c>
      <c r="N777" s="0" t="n">
        <v>0</v>
      </c>
      <c r="O777" s="0" t="n">
        <v>0</v>
      </c>
      <c r="P777" s="0" t="n">
        <v>0</v>
      </c>
      <c r="Q777" s="0" t="n">
        <v>0</v>
      </c>
      <c r="R777" s="0" t="s">
        <v>848</v>
      </c>
    </row>
    <row r="778" customFormat="false" ht="12.75" hidden="false" customHeight="false" outlineLevel="0" collapsed="false">
      <c r="A778" s="0" t="s">
        <v>255</v>
      </c>
      <c r="B778" s="412" t="n">
        <v>37073</v>
      </c>
      <c r="C778" s="0" t="n">
        <v>-19.04681758</v>
      </c>
      <c r="D778" s="0" t="n">
        <v>0</v>
      </c>
      <c r="E778" s="0" t="n">
        <v>-19.04681758</v>
      </c>
      <c r="F778" s="0" t="n">
        <v>0</v>
      </c>
      <c r="G778" s="0" t="n">
        <v>0</v>
      </c>
      <c r="H778" s="0" t="n">
        <v>0</v>
      </c>
      <c r="I778" s="0" t="n">
        <v>0</v>
      </c>
      <c r="J778" s="0" t="n">
        <v>0</v>
      </c>
      <c r="K778" s="0" t="n">
        <v>0</v>
      </c>
      <c r="L778" s="0" t="n">
        <v>0</v>
      </c>
      <c r="M778" s="0" t="n">
        <v>0</v>
      </c>
      <c r="N778" s="0" t="n">
        <v>0</v>
      </c>
      <c r="O778" s="0" t="n">
        <v>0</v>
      </c>
      <c r="P778" s="0" t="n">
        <v>0</v>
      </c>
      <c r="Q778" s="0" t="n">
        <v>0</v>
      </c>
      <c r="R778" s="0" t="s">
        <v>848</v>
      </c>
    </row>
    <row r="779" customFormat="false" ht="12.75" hidden="false" customHeight="false" outlineLevel="0" collapsed="false">
      <c r="A779" s="0" t="s">
        <v>255</v>
      </c>
      <c r="B779" s="412" t="n">
        <v>37104</v>
      </c>
      <c r="C779" s="0" t="n">
        <v>-18.93077417</v>
      </c>
      <c r="D779" s="0" t="n">
        <v>0</v>
      </c>
      <c r="E779" s="0" t="n">
        <v>-18.93077417</v>
      </c>
      <c r="F779" s="0" t="n">
        <v>0</v>
      </c>
      <c r="G779" s="0" t="n">
        <v>0</v>
      </c>
      <c r="H779" s="0" t="n">
        <v>0</v>
      </c>
      <c r="I779" s="0" t="n">
        <v>0</v>
      </c>
      <c r="J779" s="0" t="n">
        <v>0</v>
      </c>
      <c r="K779" s="0" t="n">
        <v>0</v>
      </c>
      <c r="L779" s="0" t="n">
        <v>0</v>
      </c>
      <c r="M779" s="0" t="n">
        <v>0</v>
      </c>
      <c r="N779" s="0" t="n">
        <v>0</v>
      </c>
      <c r="O779" s="0" t="n">
        <v>0</v>
      </c>
      <c r="P779" s="0" t="n">
        <v>0</v>
      </c>
      <c r="Q779" s="0" t="n">
        <v>0</v>
      </c>
      <c r="R779" s="0" t="s">
        <v>848</v>
      </c>
    </row>
    <row r="780" customFormat="false" ht="12.75" hidden="false" customHeight="false" outlineLevel="0" collapsed="false">
      <c r="A780" s="0" t="s">
        <v>255</v>
      </c>
      <c r="B780" s="412" t="n">
        <v>37135</v>
      </c>
      <c r="C780" s="0" t="n">
        <v>-18.20815511</v>
      </c>
      <c r="D780" s="0" t="n">
        <v>0</v>
      </c>
      <c r="E780" s="0" t="n">
        <v>-18.20815511</v>
      </c>
      <c r="F780" s="0" t="n">
        <v>0</v>
      </c>
      <c r="G780" s="0" t="n">
        <v>0</v>
      </c>
      <c r="H780" s="0" t="n">
        <v>0</v>
      </c>
      <c r="I780" s="0" t="n">
        <v>0</v>
      </c>
      <c r="J780" s="0" t="n">
        <v>0</v>
      </c>
      <c r="K780" s="0" t="n">
        <v>0</v>
      </c>
      <c r="L780" s="0" t="n">
        <v>0</v>
      </c>
      <c r="M780" s="0" t="n">
        <v>0</v>
      </c>
      <c r="N780" s="0" t="n">
        <v>0</v>
      </c>
      <c r="O780" s="0" t="n">
        <v>0</v>
      </c>
      <c r="P780" s="0" t="n">
        <v>0</v>
      </c>
      <c r="Q780" s="0" t="n">
        <v>0</v>
      </c>
      <c r="R780" s="0" t="s">
        <v>848</v>
      </c>
    </row>
    <row r="781" customFormat="false" ht="12.75" hidden="false" customHeight="false" outlineLevel="0" collapsed="false">
      <c r="A781" s="0" t="s">
        <v>255</v>
      </c>
      <c r="B781" s="412" t="n">
        <v>37165</v>
      </c>
      <c r="C781" s="0" t="n">
        <v>-18.70384693</v>
      </c>
      <c r="D781" s="0" t="n">
        <v>0</v>
      </c>
      <c r="E781" s="0" t="n">
        <v>-18.70384693</v>
      </c>
      <c r="F781" s="0" t="n">
        <v>0</v>
      </c>
      <c r="G781" s="0" t="n">
        <v>0</v>
      </c>
      <c r="H781" s="0" t="n">
        <v>0</v>
      </c>
      <c r="I781" s="0" t="n">
        <v>0</v>
      </c>
      <c r="J781" s="0" t="n">
        <v>0</v>
      </c>
      <c r="K781" s="0" t="n">
        <v>0</v>
      </c>
      <c r="L781" s="0" t="n">
        <v>0</v>
      </c>
      <c r="M781" s="0" t="n">
        <v>0</v>
      </c>
      <c r="N781" s="0" t="n">
        <v>0</v>
      </c>
      <c r="O781" s="0" t="n">
        <v>0</v>
      </c>
      <c r="P781" s="0" t="n">
        <v>0</v>
      </c>
      <c r="Q781" s="0" t="n">
        <v>0</v>
      </c>
      <c r="R781" s="0" t="s">
        <v>848</v>
      </c>
    </row>
    <row r="782" customFormat="false" ht="12.75" hidden="false" customHeight="false" outlineLevel="0" collapsed="false">
      <c r="A782" s="0" t="s">
        <v>255</v>
      </c>
      <c r="B782" s="412" t="n">
        <v>37196</v>
      </c>
      <c r="C782" s="0" t="n">
        <v>-29.71815242</v>
      </c>
      <c r="D782" s="0" t="n">
        <v>0</v>
      </c>
      <c r="E782" s="0" t="n">
        <v>-29.71815242</v>
      </c>
      <c r="F782" s="0" t="n">
        <v>0</v>
      </c>
      <c r="G782" s="0" t="n">
        <v>0</v>
      </c>
      <c r="H782" s="0" t="n">
        <v>0</v>
      </c>
      <c r="I782" s="0" t="n">
        <v>0</v>
      </c>
      <c r="J782" s="0" t="n">
        <v>0</v>
      </c>
      <c r="K782" s="0" t="n">
        <v>0</v>
      </c>
      <c r="L782" s="0" t="n">
        <v>0</v>
      </c>
      <c r="M782" s="0" t="n">
        <v>0</v>
      </c>
      <c r="N782" s="0" t="n">
        <v>0</v>
      </c>
      <c r="O782" s="0" t="n">
        <v>0</v>
      </c>
      <c r="P782" s="0" t="n">
        <v>0</v>
      </c>
      <c r="Q782" s="0" t="n">
        <v>0</v>
      </c>
      <c r="R782" s="0" t="s">
        <v>848</v>
      </c>
    </row>
    <row r="783" customFormat="false" ht="12.75" hidden="false" customHeight="false" outlineLevel="0" collapsed="false">
      <c r="A783" s="0" t="s">
        <v>255</v>
      </c>
      <c r="B783" s="412" t="n">
        <v>37226</v>
      </c>
      <c r="C783" s="0" t="n">
        <v>-30.52737031</v>
      </c>
      <c r="D783" s="0" t="n">
        <v>0</v>
      </c>
      <c r="E783" s="0" t="n">
        <v>-30.52737031</v>
      </c>
      <c r="F783" s="0" t="n">
        <v>0</v>
      </c>
      <c r="G783" s="0" t="n">
        <v>0</v>
      </c>
      <c r="H783" s="0" t="n">
        <v>0</v>
      </c>
      <c r="I783" s="0" t="n">
        <v>0</v>
      </c>
      <c r="J783" s="0" t="n">
        <v>0</v>
      </c>
      <c r="K783" s="0" t="n">
        <v>0</v>
      </c>
      <c r="L783" s="0" t="n">
        <v>0</v>
      </c>
      <c r="M783" s="0" t="n">
        <v>0</v>
      </c>
      <c r="N783" s="0" t="n">
        <v>0</v>
      </c>
      <c r="O783" s="0" t="n">
        <v>0</v>
      </c>
      <c r="P783" s="0" t="n">
        <v>0</v>
      </c>
      <c r="Q783" s="0" t="n">
        <v>0</v>
      </c>
      <c r="R783" s="0" t="s">
        <v>848</v>
      </c>
    </row>
    <row r="784" customFormat="false" ht="12.75" hidden="false" customHeight="false" outlineLevel="0" collapsed="false">
      <c r="A784" s="0" t="s">
        <v>255</v>
      </c>
      <c r="B784" s="412" t="n">
        <v>37257</v>
      </c>
      <c r="C784" s="0" t="n">
        <v>-30.34078325</v>
      </c>
      <c r="D784" s="0" t="n">
        <v>0</v>
      </c>
      <c r="E784" s="0" t="n">
        <v>-30.34078325</v>
      </c>
      <c r="F784" s="0" t="n">
        <v>0</v>
      </c>
      <c r="G784" s="0" t="n">
        <v>0</v>
      </c>
      <c r="H784" s="0" t="n">
        <v>0</v>
      </c>
      <c r="I784" s="0" t="n">
        <v>0</v>
      </c>
      <c r="J784" s="0" t="n">
        <v>0</v>
      </c>
      <c r="K784" s="0" t="n">
        <v>0</v>
      </c>
      <c r="L784" s="0" t="n">
        <v>0</v>
      </c>
      <c r="M784" s="0" t="n">
        <v>0</v>
      </c>
      <c r="N784" s="0" t="n">
        <v>0</v>
      </c>
      <c r="O784" s="0" t="n">
        <v>0</v>
      </c>
      <c r="P784" s="0" t="n">
        <v>0</v>
      </c>
      <c r="Q784" s="0" t="n">
        <v>0</v>
      </c>
      <c r="R784" s="0" t="s">
        <v>848</v>
      </c>
    </row>
    <row r="785" customFormat="false" ht="12.75" hidden="false" customHeight="false" outlineLevel="0" collapsed="false">
      <c r="A785" s="0" t="s">
        <v>255</v>
      </c>
      <c r="B785" s="412" t="n">
        <v>37288</v>
      </c>
      <c r="C785" s="0" t="n">
        <v>-27.23685799</v>
      </c>
      <c r="D785" s="0" t="n">
        <v>0</v>
      </c>
      <c r="E785" s="0" t="n">
        <v>-27.23685799</v>
      </c>
      <c r="F785" s="0" t="n">
        <v>0</v>
      </c>
      <c r="G785" s="0" t="n">
        <v>0</v>
      </c>
      <c r="H785" s="0" t="n">
        <v>0</v>
      </c>
      <c r="I785" s="0" t="n">
        <v>0</v>
      </c>
      <c r="J785" s="0" t="n">
        <v>0</v>
      </c>
      <c r="K785" s="0" t="n">
        <v>0</v>
      </c>
      <c r="L785" s="0" t="n">
        <v>0</v>
      </c>
      <c r="M785" s="0" t="n">
        <v>0</v>
      </c>
      <c r="N785" s="0" t="n">
        <v>0</v>
      </c>
      <c r="O785" s="0" t="n">
        <v>0</v>
      </c>
      <c r="P785" s="0" t="n">
        <v>0</v>
      </c>
      <c r="Q785" s="0" t="n">
        <v>0</v>
      </c>
      <c r="R785" s="0" t="s">
        <v>848</v>
      </c>
    </row>
    <row r="786" customFormat="false" ht="12.75" hidden="false" customHeight="false" outlineLevel="0" collapsed="false">
      <c r="A786" s="0" t="s">
        <v>255</v>
      </c>
      <c r="B786" s="412" t="n">
        <v>37316</v>
      </c>
      <c r="C786" s="0" t="n">
        <v>-29.98806387</v>
      </c>
      <c r="D786" s="0" t="n">
        <v>0</v>
      </c>
      <c r="E786" s="0" t="n">
        <v>-29.98806387</v>
      </c>
      <c r="F786" s="0" t="n">
        <v>0</v>
      </c>
      <c r="G786" s="0" t="n">
        <v>0</v>
      </c>
      <c r="H786" s="0" t="n">
        <v>0</v>
      </c>
      <c r="I786" s="0" t="n">
        <v>0</v>
      </c>
      <c r="J786" s="0" t="n">
        <v>0</v>
      </c>
      <c r="K786" s="0" t="n">
        <v>0</v>
      </c>
      <c r="L786" s="0" t="n">
        <v>0</v>
      </c>
      <c r="M786" s="0" t="n">
        <v>0</v>
      </c>
      <c r="N786" s="0" t="n">
        <v>0</v>
      </c>
      <c r="O786" s="0" t="n">
        <v>0</v>
      </c>
      <c r="P786" s="0" t="n">
        <v>0</v>
      </c>
      <c r="Q786" s="0" t="n">
        <v>0</v>
      </c>
      <c r="R786" s="0" t="s">
        <v>848</v>
      </c>
    </row>
    <row r="787" customFormat="false" ht="12.75" hidden="false" customHeight="false" outlineLevel="0" collapsed="false">
      <c r="A787" s="0" t="s">
        <v>255</v>
      </c>
      <c r="B787" s="412" t="n">
        <v>37347</v>
      </c>
      <c r="C787" s="0" t="n">
        <v>-28.84342687</v>
      </c>
      <c r="D787" s="0" t="n">
        <v>0</v>
      </c>
      <c r="E787" s="0" t="n">
        <v>-28.84342687</v>
      </c>
      <c r="F787" s="0" t="n">
        <v>0</v>
      </c>
      <c r="G787" s="0" t="n">
        <v>0</v>
      </c>
      <c r="H787" s="0" t="n">
        <v>0</v>
      </c>
      <c r="I787" s="0" t="n">
        <v>0</v>
      </c>
      <c r="J787" s="0" t="n">
        <v>0</v>
      </c>
      <c r="K787" s="0" t="n">
        <v>0</v>
      </c>
      <c r="L787" s="0" t="n">
        <v>0</v>
      </c>
      <c r="M787" s="0" t="n">
        <v>0</v>
      </c>
      <c r="N787" s="0" t="n">
        <v>0</v>
      </c>
      <c r="O787" s="0" t="n">
        <v>0</v>
      </c>
      <c r="P787" s="0" t="n">
        <v>0</v>
      </c>
      <c r="Q787" s="0" t="n">
        <v>0</v>
      </c>
      <c r="R787" s="0" t="s">
        <v>848</v>
      </c>
    </row>
    <row r="788" customFormat="false" ht="12.75" hidden="false" customHeight="false" outlineLevel="0" collapsed="false">
      <c r="A788" s="0" t="s">
        <v>255</v>
      </c>
      <c r="B788" s="412" t="n">
        <v>37377</v>
      </c>
      <c r="C788" s="0" t="n">
        <v>-29.62992476</v>
      </c>
      <c r="D788" s="0" t="n">
        <v>0</v>
      </c>
      <c r="E788" s="0" t="n">
        <v>-29.62992476</v>
      </c>
      <c r="F788" s="0" t="n">
        <v>0</v>
      </c>
      <c r="G788" s="0" t="n">
        <v>0</v>
      </c>
      <c r="H788" s="0" t="n">
        <v>0</v>
      </c>
      <c r="I788" s="0" t="n">
        <v>0</v>
      </c>
      <c r="J788" s="0" t="n">
        <v>0</v>
      </c>
      <c r="K788" s="0" t="n">
        <v>0</v>
      </c>
      <c r="L788" s="0" t="n">
        <v>0</v>
      </c>
      <c r="M788" s="0" t="n">
        <v>0</v>
      </c>
      <c r="N788" s="0" t="n">
        <v>0</v>
      </c>
      <c r="O788" s="0" t="n">
        <v>0</v>
      </c>
      <c r="P788" s="0" t="n">
        <v>0</v>
      </c>
      <c r="Q788" s="0" t="n">
        <v>0</v>
      </c>
      <c r="R788" s="0" t="s">
        <v>848</v>
      </c>
    </row>
    <row r="789" customFormat="false" ht="12.75" hidden="false" customHeight="false" outlineLevel="0" collapsed="false">
      <c r="A789" s="0" t="s">
        <v>255</v>
      </c>
      <c r="B789" s="412" t="n">
        <v>37408</v>
      </c>
      <c r="C789" s="0" t="n">
        <v>-28.50012216</v>
      </c>
      <c r="D789" s="0" t="n">
        <v>0</v>
      </c>
      <c r="E789" s="0" t="n">
        <v>-28.50012216</v>
      </c>
      <c r="F789" s="0" t="n">
        <v>0</v>
      </c>
      <c r="G789" s="0" t="n">
        <v>0</v>
      </c>
      <c r="H789" s="0" t="n">
        <v>0</v>
      </c>
      <c r="I789" s="0" t="n">
        <v>0</v>
      </c>
      <c r="J789" s="0" t="n">
        <v>0</v>
      </c>
      <c r="K789" s="0" t="n">
        <v>0</v>
      </c>
      <c r="L789" s="0" t="n">
        <v>0</v>
      </c>
      <c r="M789" s="0" t="n">
        <v>0</v>
      </c>
      <c r="N789" s="0" t="n">
        <v>0</v>
      </c>
      <c r="O789" s="0" t="n">
        <v>0</v>
      </c>
      <c r="P789" s="0" t="n">
        <v>0</v>
      </c>
      <c r="Q789" s="0" t="n">
        <v>0</v>
      </c>
      <c r="R789" s="0" t="s">
        <v>848</v>
      </c>
    </row>
    <row r="790" customFormat="false" ht="12.75" hidden="false" customHeight="false" outlineLevel="0" collapsed="false">
      <c r="A790" s="0" t="s">
        <v>255</v>
      </c>
      <c r="B790" s="412" t="n">
        <v>37438</v>
      </c>
      <c r="C790" s="0" t="n">
        <v>-29.27724602</v>
      </c>
      <c r="D790" s="0" t="n">
        <v>0</v>
      </c>
      <c r="E790" s="0" t="n">
        <v>-29.27724602</v>
      </c>
      <c r="F790" s="0" t="n">
        <v>0</v>
      </c>
      <c r="G790" s="0" t="n">
        <v>0</v>
      </c>
      <c r="H790" s="0" t="n">
        <v>0</v>
      </c>
      <c r="I790" s="0" t="n">
        <v>0</v>
      </c>
      <c r="J790" s="0" t="n">
        <v>0</v>
      </c>
      <c r="K790" s="0" t="n">
        <v>0</v>
      </c>
      <c r="L790" s="0" t="n">
        <v>0</v>
      </c>
      <c r="M790" s="0" t="n">
        <v>0</v>
      </c>
      <c r="N790" s="0" t="n">
        <v>0</v>
      </c>
      <c r="O790" s="0" t="n">
        <v>0</v>
      </c>
      <c r="P790" s="0" t="n">
        <v>0</v>
      </c>
      <c r="Q790" s="0" t="n">
        <v>0</v>
      </c>
      <c r="R790" s="0" t="s">
        <v>848</v>
      </c>
    </row>
    <row r="791" customFormat="false" ht="12.75" hidden="false" customHeight="false" outlineLevel="0" collapsed="false">
      <c r="A791" s="0" t="s">
        <v>255</v>
      </c>
      <c r="B791" s="412" t="n">
        <v>37469</v>
      </c>
      <c r="C791" s="0" t="n">
        <v>-29.09988177</v>
      </c>
      <c r="D791" s="0" t="n">
        <v>0</v>
      </c>
      <c r="E791" s="0" t="n">
        <v>-29.09988177</v>
      </c>
      <c r="F791" s="0" t="n">
        <v>0</v>
      </c>
      <c r="G791" s="0" t="n">
        <v>0</v>
      </c>
      <c r="H791" s="0" t="n">
        <v>0</v>
      </c>
      <c r="I791" s="0" t="n">
        <v>0</v>
      </c>
      <c r="J791" s="0" t="n">
        <v>0</v>
      </c>
      <c r="K791" s="0" t="n">
        <v>0</v>
      </c>
      <c r="L791" s="0" t="n">
        <v>0</v>
      </c>
      <c r="M791" s="0" t="n">
        <v>0</v>
      </c>
      <c r="N791" s="0" t="n">
        <v>0</v>
      </c>
      <c r="O791" s="0" t="n">
        <v>0</v>
      </c>
      <c r="P791" s="0" t="n">
        <v>0</v>
      </c>
      <c r="Q791" s="0" t="n">
        <v>0</v>
      </c>
      <c r="R791" s="0" t="s">
        <v>848</v>
      </c>
    </row>
    <row r="792" customFormat="false" ht="12.75" hidden="false" customHeight="false" outlineLevel="0" collapsed="false">
      <c r="A792" s="0" t="s">
        <v>255</v>
      </c>
      <c r="B792" s="412" t="n">
        <v>37500</v>
      </c>
      <c r="C792" s="0" t="n">
        <v>-27.99051667</v>
      </c>
      <c r="D792" s="0" t="n">
        <v>0</v>
      </c>
      <c r="E792" s="0" t="n">
        <v>-27.99051667</v>
      </c>
      <c r="F792" s="0" t="n">
        <v>0</v>
      </c>
      <c r="G792" s="0" t="n">
        <v>0</v>
      </c>
      <c r="H792" s="0" t="n">
        <v>0</v>
      </c>
      <c r="I792" s="0" t="n">
        <v>0</v>
      </c>
      <c r="J792" s="0" t="n">
        <v>0</v>
      </c>
      <c r="K792" s="0" t="n">
        <v>0</v>
      </c>
      <c r="L792" s="0" t="n">
        <v>0</v>
      </c>
      <c r="M792" s="0" t="n">
        <v>0</v>
      </c>
      <c r="N792" s="0" t="n">
        <v>0</v>
      </c>
      <c r="O792" s="0" t="n">
        <v>0</v>
      </c>
      <c r="P792" s="0" t="n">
        <v>0</v>
      </c>
      <c r="Q792" s="0" t="n">
        <v>0</v>
      </c>
      <c r="R792" s="0" t="s">
        <v>848</v>
      </c>
    </row>
    <row r="793" customFormat="false" ht="12.75" hidden="false" customHeight="false" outlineLevel="0" collapsed="false">
      <c r="A793" s="0" t="s">
        <v>255</v>
      </c>
      <c r="B793" s="412" t="n">
        <v>37530</v>
      </c>
      <c r="C793" s="0" t="n">
        <v>-28.75402985</v>
      </c>
      <c r="D793" s="0" t="n">
        <v>0</v>
      </c>
      <c r="E793" s="0" t="n">
        <v>-28.75402985</v>
      </c>
      <c r="F793" s="0" t="n">
        <v>0</v>
      </c>
      <c r="G793" s="0" t="n">
        <v>0</v>
      </c>
      <c r="H793" s="0" t="n">
        <v>0</v>
      </c>
      <c r="I793" s="0" t="n">
        <v>0</v>
      </c>
      <c r="J793" s="0" t="n">
        <v>0</v>
      </c>
      <c r="K793" s="0" t="n">
        <v>0</v>
      </c>
      <c r="L793" s="0" t="n">
        <v>0</v>
      </c>
      <c r="M793" s="0" t="n">
        <v>0</v>
      </c>
      <c r="N793" s="0" t="n">
        <v>0</v>
      </c>
      <c r="O793" s="0" t="n">
        <v>0</v>
      </c>
      <c r="P793" s="0" t="n">
        <v>0</v>
      </c>
      <c r="Q793" s="0" t="n">
        <v>0</v>
      </c>
      <c r="R793" s="0" t="s">
        <v>848</v>
      </c>
    </row>
    <row r="794" customFormat="false" ht="12.75" hidden="false" customHeight="false" outlineLevel="0" collapsed="false">
      <c r="A794" s="0" t="s">
        <v>255</v>
      </c>
      <c r="B794" s="412" t="n">
        <v>37561</v>
      </c>
      <c r="C794" s="0" t="n">
        <v>5.68399352</v>
      </c>
      <c r="D794" s="0" t="n">
        <v>0</v>
      </c>
      <c r="E794" s="0" t="n">
        <v>5.68399352</v>
      </c>
      <c r="F794" s="0" t="n">
        <v>0</v>
      </c>
      <c r="G794" s="0" t="n">
        <v>0</v>
      </c>
      <c r="H794" s="0" t="n">
        <v>0</v>
      </c>
      <c r="I794" s="0" t="n">
        <v>0</v>
      </c>
      <c r="J794" s="0" t="n">
        <v>0</v>
      </c>
      <c r="K794" s="0" t="n">
        <v>0</v>
      </c>
      <c r="L794" s="0" t="n">
        <v>0</v>
      </c>
      <c r="M794" s="0" t="n">
        <v>0</v>
      </c>
      <c r="N794" s="0" t="n">
        <v>0</v>
      </c>
      <c r="O794" s="0" t="n">
        <v>0</v>
      </c>
      <c r="P794" s="0" t="n">
        <v>0</v>
      </c>
      <c r="Q794" s="0" t="n">
        <v>0</v>
      </c>
      <c r="R794" s="0" t="s">
        <v>848</v>
      </c>
    </row>
    <row r="795" customFormat="false" ht="12.75" hidden="false" customHeight="false" outlineLevel="0" collapsed="false">
      <c r="A795" s="0" t="s">
        <v>255</v>
      </c>
      <c r="B795" s="412" t="n">
        <v>37591</v>
      </c>
      <c r="C795" s="0" t="n">
        <v>5.83908268</v>
      </c>
      <c r="D795" s="0" t="n">
        <v>0</v>
      </c>
      <c r="E795" s="0" t="n">
        <v>5.83908268</v>
      </c>
      <c r="F795" s="0" t="n">
        <v>0</v>
      </c>
      <c r="G795" s="0" t="n">
        <v>0</v>
      </c>
      <c r="H795" s="0" t="n">
        <v>0</v>
      </c>
      <c r="I795" s="0" t="n">
        <v>0</v>
      </c>
      <c r="J795" s="0" t="n">
        <v>0</v>
      </c>
      <c r="K795" s="0" t="n">
        <v>0</v>
      </c>
      <c r="L795" s="0" t="n">
        <v>0</v>
      </c>
      <c r="M795" s="0" t="n">
        <v>0</v>
      </c>
      <c r="N795" s="0" t="n">
        <v>0</v>
      </c>
      <c r="O795" s="0" t="n">
        <v>0</v>
      </c>
      <c r="P795" s="0" t="n">
        <v>0</v>
      </c>
      <c r="Q795" s="0" t="n">
        <v>0</v>
      </c>
      <c r="R795" s="0" t="s">
        <v>848</v>
      </c>
    </row>
    <row r="796" customFormat="false" ht="12.75" hidden="false" customHeight="false" outlineLevel="0" collapsed="false">
      <c r="A796" s="0" t="s">
        <v>255</v>
      </c>
      <c r="B796" s="412" t="n">
        <v>37622</v>
      </c>
      <c r="C796" s="0" t="n">
        <v>5.80371083</v>
      </c>
      <c r="D796" s="0" t="n">
        <v>0</v>
      </c>
      <c r="E796" s="0" t="n">
        <v>5.80371083</v>
      </c>
      <c r="F796" s="0" t="n">
        <v>0</v>
      </c>
      <c r="G796" s="0" t="n">
        <v>0</v>
      </c>
      <c r="H796" s="0" t="n">
        <v>0</v>
      </c>
      <c r="I796" s="0" t="n">
        <v>0</v>
      </c>
      <c r="J796" s="0" t="n">
        <v>0</v>
      </c>
      <c r="K796" s="0" t="n">
        <v>0</v>
      </c>
      <c r="L796" s="0" t="n">
        <v>0</v>
      </c>
      <c r="M796" s="0" t="n">
        <v>0</v>
      </c>
      <c r="N796" s="0" t="n">
        <v>0</v>
      </c>
      <c r="O796" s="0" t="n">
        <v>0</v>
      </c>
      <c r="P796" s="0" t="n">
        <v>0</v>
      </c>
      <c r="Q796" s="0" t="n">
        <v>0</v>
      </c>
      <c r="R796" s="0" t="s">
        <v>848</v>
      </c>
    </row>
    <row r="797" customFormat="false" ht="12.75" hidden="false" customHeight="false" outlineLevel="0" collapsed="false">
      <c r="A797" s="0" t="s">
        <v>255</v>
      </c>
      <c r="B797" s="412" t="n">
        <v>37653</v>
      </c>
      <c r="C797" s="0" t="n">
        <v>5.21023622</v>
      </c>
      <c r="D797" s="0" t="n">
        <v>0</v>
      </c>
      <c r="E797" s="0" t="n">
        <v>5.21023622</v>
      </c>
      <c r="F797" s="0" t="n">
        <v>0</v>
      </c>
      <c r="G797" s="0" t="n">
        <v>0</v>
      </c>
      <c r="H797" s="0" t="n">
        <v>0</v>
      </c>
      <c r="I797" s="0" t="n">
        <v>0</v>
      </c>
      <c r="J797" s="0" t="n">
        <v>0</v>
      </c>
      <c r="K797" s="0" t="n">
        <v>0</v>
      </c>
      <c r="L797" s="0" t="n">
        <v>0</v>
      </c>
      <c r="M797" s="0" t="n">
        <v>0</v>
      </c>
      <c r="N797" s="0" t="n">
        <v>0</v>
      </c>
      <c r="O797" s="0" t="n">
        <v>0</v>
      </c>
      <c r="P797" s="0" t="n">
        <v>0</v>
      </c>
      <c r="Q797" s="0" t="n">
        <v>0</v>
      </c>
      <c r="R797" s="0" t="s">
        <v>848</v>
      </c>
    </row>
    <row r="798" customFormat="false" ht="12.75" hidden="false" customHeight="false" outlineLevel="0" collapsed="false">
      <c r="A798" s="0" t="s">
        <v>255</v>
      </c>
      <c r="B798" s="412" t="n">
        <v>37681</v>
      </c>
      <c r="C798" s="0" t="n">
        <v>5.73682372</v>
      </c>
      <c r="D798" s="0" t="n">
        <v>0</v>
      </c>
      <c r="E798" s="0" t="n">
        <v>5.73682372</v>
      </c>
      <c r="F798" s="0" t="n">
        <v>0</v>
      </c>
      <c r="G798" s="0" t="n">
        <v>0</v>
      </c>
      <c r="H798" s="0" t="n">
        <v>0</v>
      </c>
      <c r="I798" s="0" t="n">
        <v>0</v>
      </c>
      <c r="J798" s="0" t="n">
        <v>0</v>
      </c>
      <c r="K798" s="0" t="n">
        <v>0</v>
      </c>
      <c r="L798" s="0" t="n">
        <v>0</v>
      </c>
      <c r="M798" s="0" t="n">
        <v>0</v>
      </c>
      <c r="N798" s="0" t="n">
        <v>0</v>
      </c>
      <c r="O798" s="0" t="n">
        <v>0</v>
      </c>
      <c r="P798" s="0" t="n">
        <v>0</v>
      </c>
      <c r="Q798" s="0" t="n">
        <v>0</v>
      </c>
      <c r="R798" s="0" t="s">
        <v>848</v>
      </c>
    </row>
    <row r="799" customFormat="false" ht="12.75" hidden="false" customHeight="false" outlineLevel="0" collapsed="false">
      <c r="A799" s="0" t="s">
        <v>255</v>
      </c>
      <c r="B799" s="412" t="n">
        <v>37712</v>
      </c>
      <c r="C799" s="0" t="n">
        <v>5.51817222</v>
      </c>
      <c r="D799" s="0" t="n">
        <v>0</v>
      </c>
      <c r="E799" s="0" t="n">
        <v>5.51817222</v>
      </c>
      <c r="F799" s="0" t="n">
        <v>0</v>
      </c>
      <c r="G799" s="0" t="n">
        <v>0</v>
      </c>
      <c r="H799" s="0" t="n">
        <v>0</v>
      </c>
      <c r="I799" s="0" t="n">
        <v>0</v>
      </c>
      <c r="J799" s="0" t="n">
        <v>0</v>
      </c>
      <c r="K799" s="0" t="n">
        <v>0</v>
      </c>
      <c r="L799" s="0" t="n">
        <v>0</v>
      </c>
      <c r="M799" s="0" t="n">
        <v>0</v>
      </c>
      <c r="N799" s="0" t="n">
        <v>0</v>
      </c>
      <c r="O799" s="0" t="n">
        <v>0</v>
      </c>
      <c r="P799" s="0" t="n">
        <v>0</v>
      </c>
      <c r="Q799" s="0" t="n">
        <v>0</v>
      </c>
      <c r="R799" s="0" t="s">
        <v>848</v>
      </c>
    </row>
    <row r="800" customFormat="false" ht="12.75" hidden="false" customHeight="false" outlineLevel="0" collapsed="false">
      <c r="A800" s="0" t="s">
        <v>255</v>
      </c>
      <c r="B800" s="412" t="n">
        <v>37742</v>
      </c>
      <c r="C800" s="0" t="n">
        <v>5.66890454</v>
      </c>
      <c r="D800" s="0" t="n">
        <v>0</v>
      </c>
      <c r="E800" s="0" t="n">
        <v>5.66890454</v>
      </c>
      <c r="F800" s="0" t="n">
        <v>0</v>
      </c>
      <c r="G800" s="0" t="n">
        <v>0</v>
      </c>
      <c r="H800" s="0" t="n">
        <v>0</v>
      </c>
      <c r="I800" s="0" t="n">
        <v>0</v>
      </c>
      <c r="J800" s="0" t="n">
        <v>0</v>
      </c>
      <c r="K800" s="0" t="n">
        <v>0</v>
      </c>
      <c r="L800" s="0" t="n">
        <v>0</v>
      </c>
      <c r="M800" s="0" t="n">
        <v>0</v>
      </c>
      <c r="N800" s="0" t="n">
        <v>0</v>
      </c>
      <c r="O800" s="0" t="n">
        <v>0</v>
      </c>
      <c r="P800" s="0" t="n">
        <v>0</v>
      </c>
      <c r="Q800" s="0" t="n">
        <v>0</v>
      </c>
      <c r="R800" s="0" t="s">
        <v>848</v>
      </c>
    </row>
    <row r="801" customFormat="false" ht="12.75" hidden="false" customHeight="false" outlineLevel="0" collapsed="false">
      <c r="A801" s="0" t="s">
        <v>255</v>
      </c>
      <c r="B801" s="412" t="n">
        <v>37773</v>
      </c>
      <c r="C801" s="0" t="n">
        <v>5.45303365</v>
      </c>
      <c r="D801" s="0" t="n">
        <v>0</v>
      </c>
      <c r="E801" s="0" t="n">
        <v>5.45303365</v>
      </c>
      <c r="F801" s="0" t="n">
        <v>0</v>
      </c>
      <c r="G801" s="0" t="n">
        <v>0</v>
      </c>
      <c r="H801" s="0" t="n">
        <v>0</v>
      </c>
      <c r="I801" s="0" t="n">
        <v>0</v>
      </c>
      <c r="J801" s="0" t="n">
        <v>0</v>
      </c>
      <c r="K801" s="0" t="n">
        <v>0</v>
      </c>
      <c r="L801" s="0" t="n">
        <v>0</v>
      </c>
      <c r="M801" s="0" t="n">
        <v>0</v>
      </c>
      <c r="N801" s="0" t="n">
        <v>0</v>
      </c>
      <c r="O801" s="0" t="n">
        <v>0</v>
      </c>
      <c r="P801" s="0" t="n">
        <v>0</v>
      </c>
      <c r="Q801" s="0" t="n">
        <v>0</v>
      </c>
      <c r="R801" s="0" t="s">
        <v>848</v>
      </c>
    </row>
    <row r="802" customFormat="false" ht="12.75" hidden="false" customHeight="false" outlineLevel="0" collapsed="false">
      <c r="A802" s="0" t="s">
        <v>255</v>
      </c>
      <c r="B802" s="412" t="n">
        <v>37803</v>
      </c>
      <c r="C802" s="0" t="n">
        <v>5.60198892</v>
      </c>
      <c r="D802" s="0" t="n">
        <v>0</v>
      </c>
      <c r="E802" s="0" t="n">
        <v>5.60198892</v>
      </c>
      <c r="F802" s="0" t="n">
        <v>0</v>
      </c>
      <c r="G802" s="0" t="n">
        <v>0</v>
      </c>
      <c r="H802" s="0" t="n">
        <v>0</v>
      </c>
      <c r="I802" s="0" t="n">
        <v>0</v>
      </c>
      <c r="J802" s="0" t="n">
        <v>0</v>
      </c>
      <c r="K802" s="0" t="n">
        <v>0</v>
      </c>
      <c r="L802" s="0" t="n">
        <v>0</v>
      </c>
      <c r="M802" s="0" t="n">
        <v>0</v>
      </c>
      <c r="N802" s="0" t="n">
        <v>0</v>
      </c>
      <c r="O802" s="0" t="n">
        <v>0</v>
      </c>
      <c r="P802" s="0" t="n">
        <v>0</v>
      </c>
      <c r="Q802" s="0" t="n">
        <v>0</v>
      </c>
      <c r="R802" s="0" t="s">
        <v>848</v>
      </c>
    </row>
    <row r="803" customFormat="false" ht="12.75" hidden="false" customHeight="false" outlineLevel="0" collapsed="false">
      <c r="A803" s="0" t="s">
        <v>255</v>
      </c>
      <c r="B803" s="412" t="n">
        <v>37834</v>
      </c>
      <c r="C803" s="0" t="n">
        <v>5.56827243</v>
      </c>
      <c r="D803" s="0" t="n">
        <v>0</v>
      </c>
      <c r="E803" s="0" t="n">
        <v>5.56827243</v>
      </c>
      <c r="F803" s="0" t="n">
        <v>0</v>
      </c>
      <c r="G803" s="0" t="n">
        <v>0</v>
      </c>
      <c r="H803" s="0" t="n">
        <v>0</v>
      </c>
      <c r="I803" s="0" t="n">
        <v>0</v>
      </c>
      <c r="J803" s="0" t="n">
        <v>0</v>
      </c>
      <c r="K803" s="0" t="n">
        <v>0</v>
      </c>
      <c r="L803" s="0" t="n">
        <v>0</v>
      </c>
      <c r="M803" s="0" t="n">
        <v>0</v>
      </c>
      <c r="N803" s="0" t="n">
        <v>0</v>
      </c>
      <c r="O803" s="0" t="n">
        <v>0</v>
      </c>
      <c r="P803" s="0" t="n">
        <v>0</v>
      </c>
      <c r="Q803" s="0" t="n">
        <v>0</v>
      </c>
      <c r="R803" s="0" t="s">
        <v>848</v>
      </c>
    </row>
    <row r="804" customFormat="false" ht="12.75" hidden="false" customHeight="false" outlineLevel="0" collapsed="false">
      <c r="A804" s="0" t="s">
        <v>255</v>
      </c>
      <c r="B804" s="412" t="n">
        <v>37865</v>
      </c>
      <c r="C804" s="0" t="n">
        <v>5.35622382</v>
      </c>
      <c r="D804" s="0" t="n">
        <v>0</v>
      </c>
      <c r="E804" s="0" t="n">
        <v>5.35622382</v>
      </c>
      <c r="F804" s="0" t="n">
        <v>0</v>
      </c>
      <c r="G804" s="0" t="n">
        <v>0</v>
      </c>
      <c r="H804" s="0" t="n">
        <v>0</v>
      </c>
      <c r="I804" s="0" t="n">
        <v>0</v>
      </c>
      <c r="J804" s="0" t="n">
        <v>0</v>
      </c>
      <c r="K804" s="0" t="n">
        <v>0</v>
      </c>
      <c r="L804" s="0" t="n">
        <v>0</v>
      </c>
      <c r="M804" s="0" t="n">
        <v>0</v>
      </c>
      <c r="N804" s="0" t="n">
        <v>0</v>
      </c>
      <c r="O804" s="0" t="n">
        <v>0</v>
      </c>
      <c r="P804" s="0" t="n">
        <v>0</v>
      </c>
      <c r="Q804" s="0" t="n">
        <v>0</v>
      </c>
      <c r="R804" s="0" t="s">
        <v>848</v>
      </c>
    </row>
    <row r="805" customFormat="false" ht="12.75" hidden="false" customHeight="false" outlineLevel="0" collapsed="false">
      <c r="A805" s="0" t="s">
        <v>255</v>
      </c>
      <c r="B805" s="412" t="n">
        <v>37895</v>
      </c>
      <c r="C805" s="0" t="n">
        <v>5.50253081</v>
      </c>
      <c r="D805" s="0" t="n">
        <v>0</v>
      </c>
      <c r="E805" s="0" t="n">
        <v>5.50253081</v>
      </c>
      <c r="F805" s="0" t="n">
        <v>0</v>
      </c>
      <c r="G805" s="0" t="n">
        <v>0</v>
      </c>
      <c r="H805" s="0" t="n">
        <v>0</v>
      </c>
      <c r="I805" s="0" t="n">
        <v>0</v>
      </c>
      <c r="J805" s="0" t="n">
        <v>0</v>
      </c>
      <c r="K805" s="0" t="n">
        <v>0</v>
      </c>
      <c r="L805" s="0" t="n">
        <v>0</v>
      </c>
      <c r="M805" s="0" t="n">
        <v>0</v>
      </c>
      <c r="N805" s="0" t="n">
        <v>0</v>
      </c>
      <c r="O805" s="0" t="n">
        <v>0</v>
      </c>
      <c r="P805" s="0" t="n">
        <v>0</v>
      </c>
      <c r="Q805" s="0" t="n">
        <v>0</v>
      </c>
      <c r="R805" s="0" t="s">
        <v>848</v>
      </c>
    </row>
    <row r="806" customFormat="false" ht="12.75" hidden="false" customHeight="false" outlineLevel="0" collapsed="false">
      <c r="A806" s="0" t="s">
        <v>255</v>
      </c>
      <c r="B806" s="412" t="n">
        <v>37926</v>
      </c>
      <c r="C806" s="0" t="n">
        <v>11.78314038</v>
      </c>
      <c r="D806" s="0" t="n">
        <v>0</v>
      </c>
      <c r="E806" s="0" t="n">
        <v>11.78314038</v>
      </c>
      <c r="F806" s="0" t="n">
        <v>0</v>
      </c>
      <c r="G806" s="0" t="n">
        <v>0</v>
      </c>
      <c r="H806" s="0" t="n">
        <v>0</v>
      </c>
      <c r="I806" s="0" t="n">
        <v>0</v>
      </c>
      <c r="J806" s="0" t="n">
        <v>0</v>
      </c>
      <c r="K806" s="0" t="n">
        <v>0</v>
      </c>
      <c r="L806" s="0" t="n">
        <v>0</v>
      </c>
      <c r="M806" s="0" t="n">
        <v>0</v>
      </c>
      <c r="N806" s="0" t="n">
        <v>0</v>
      </c>
      <c r="O806" s="0" t="n">
        <v>0</v>
      </c>
      <c r="P806" s="0" t="n">
        <v>0</v>
      </c>
      <c r="Q806" s="0" t="n">
        <v>0</v>
      </c>
      <c r="R806" s="0" t="s">
        <v>848</v>
      </c>
    </row>
    <row r="807" customFormat="false" ht="12.75" hidden="false" customHeight="false" outlineLevel="0" collapsed="false">
      <c r="A807" s="0" t="s">
        <v>255</v>
      </c>
      <c r="B807" s="412" t="n">
        <v>37956</v>
      </c>
      <c r="C807" s="0" t="n">
        <v>12.10501116</v>
      </c>
      <c r="D807" s="0" t="n">
        <v>0</v>
      </c>
      <c r="E807" s="0" t="n">
        <v>12.10501116</v>
      </c>
      <c r="F807" s="0" t="n">
        <v>0</v>
      </c>
      <c r="G807" s="0" t="n">
        <v>0</v>
      </c>
      <c r="H807" s="0" t="n">
        <v>0</v>
      </c>
      <c r="I807" s="0" t="n">
        <v>0</v>
      </c>
      <c r="J807" s="0" t="n">
        <v>0</v>
      </c>
      <c r="K807" s="0" t="n">
        <v>0</v>
      </c>
      <c r="L807" s="0" t="n">
        <v>0</v>
      </c>
      <c r="M807" s="0" t="n">
        <v>0</v>
      </c>
      <c r="N807" s="0" t="n">
        <v>0</v>
      </c>
      <c r="O807" s="0" t="n">
        <v>0</v>
      </c>
      <c r="P807" s="0" t="n">
        <v>0</v>
      </c>
      <c r="Q807" s="0" t="n">
        <v>0</v>
      </c>
      <c r="R807" s="0" t="s">
        <v>848</v>
      </c>
    </row>
    <row r="808" customFormat="false" ht="12.75" hidden="false" customHeight="false" outlineLevel="0" collapsed="false">
      <c r="A808" s="0" t="s">
        <v>255</v>
      </c>
      <c r="B808" s="412" t="n">
        <v>37987</v>
      </c>
      <c r="C808" s="0" t="n">
        <v>12.03195826</v>
      </c>
      <c r="D808" s="0" t="n">
        <v>0</v>
      </c>
      <c r="E808" s="0" t="n">
        <v>12.03195826</v>
      </c>
      <c r="F808" s="0" t="n">
        <v>0</v>
      </c>
      <c r="G808" s="0" t="n">
        <v>0</v>
      </c>
      <c r="H808" s="0" t="n">
        <v>0</v>
      </c>
      <c r="I808" s="0" t="n">
        <v>0</v>
      </c>
      <c r="J808" s="0" t="n">
        <v>0</v>
      </c>
      <c r="K808" s="0" t="n">
        <v>0</v>
      </c>
      <c r="L808" s="0" t="n">
        <v>0</v>
      </c>
      <c r="M808" s="0" t="n">
        <v>0</v>
      </c>
      <c r="N808" s="0" t="n">
        <v>0</v>
      </c>
      <c r="O808" s="0" t="n">
        <v>0</v>
      </c>
      <c r="P808" s="0" t="n">
        <v>0</v>
      </c>
      <c r="Q808" s="0" t="n">
        <v>0</v>
      </c>
      <c r="R808" s="0" t="s">
        <v>848</v>
      </c>
    </row>
    <row r="809" customFormat="false" ht="12.75" hidden="false" customHeight="false" outlineLevel="0" collapsed="false">
      <c r="A809" s="0" t="s">
        <v>255</v>
      </c>
      <c r="B809" s="412" t="n">
        <v>38018</v>
      </c>
      <c r="C809" s="0" t="n">
        <v>11.18753817</v>
      </c>
      <c r="D809" s="0" t="n">
        <v>0</v>
      </c>
      <c r="E809" s="0" t="n">
        <v>11.18753817</v>
      </c>
      <c r="F809" s="0" t="n">
        <v>0</v>
      </c>
      <c r="G809" s="0" t="n">
        <v>0</v>
      </c>
      <c r="H809" s="0" t="n">
        <v>0</v>
      </c>
      <c r="I809" s="0" t="n">
        <v>0</v>
      </c>
      <c r="J809" s="0" t="n">
        <v>0</v>
      </c>
      <c r="K809" s="0" t="n">
        <v>0</v>
      </c>
      <c r="L809" s="0" t="n">
        <v>0</v>
      </c>
      <c r="M809" s="0" t="n">
        <v>0</v>
      </c>
      <c r="N809" s="0" t="n">
        <v>0</v>
      </c>
      <c r="O809" s="0" t="n">
        <v>0</v>
      </c>
      <c r="P809" s="0" t="n">
        <v>0</v>
      </c>
      <c r="Q809" s="0" t="n">
        <v>0</v>
      </c>
      <c r="R809" s="0" t="s">
        <v>848</v>
      </c>
    </row>
    <row r="810" customFormat="false" ht="12.75" hidden="false" customHeight="false" outlineLevel="0" collapsed="false">
      <c r="A810" s="0" t="s">
        <v>255</v>
      </c>
      <c r="B810" s="412" t="n">
        <v>38047</v>
      </c>
      <c r="C810" s="0" t="n">
        <v>11.89131687</v>
      </c>
      <c r="D810" s="0" t="n">
        <v>0</v>
      </c>
      <c r="E810" s="0" t="n">
        <v>11.89131687</v>
      </c>
      <c r="F810" s="0" t="n">
        <v>0</v>
      </c>
      <c r="G810" s="0" t="n">
        <v>0</v>
      </c>
      <c r="H810" s="0" t="n">
        <v>0</v>
      </c>
      <c r="I810" s="0" t="n">
        <v>0</v>
      </c>
      <c r="J810" s="0" t="n">
        <v>0</v>
      </c>
      <c r="K810" s="0" t="n">
        <v>0</v>
      </c>
      <c r="L810" s="0" t="n">
        <v>0</v>
      </c>
      <c r="M810" s="0" t="n">
        <v>0</v>
      </c>
      <c r="N810" s="0" t="n">
        <v>0</v>
      </c>
      <c r="O810" s="0" t="n">
        <v>0</v>
      </c>
      <c r="P810" s="0" t="n">
        <v>0</v>
      </c>
      <c r="Q810" s="0" t="n">
        <v>0</v>
      </c>
      <c r="R810" s="0" t="s">
        <v>848</v>
      </c>
    </row>
    <row r="811" customFormat="false" ht="12.75" hidden="false" customHeight="false" outlineLevel="0" collapsed="false">
      <c r="A811" s="0" t="s">
        <v>255</v>
      </c>
      <c r="B811" s="412" t="n">
        <v>38078</v>
      </c>
      <c r="C811" s="0" t="n">
        <v>11.43726289</v>
      </c>
      <c r="D811" s="0" t="n">
        <v>0</v>
      </c>
      <c r="E811" s="0" t="n">
        <v>11.43726289</v>
      </c>
      <c r="F811" s="0" t="n">
        <v>0</v>
      </c>
      <c r="G811" s="0" t="n">
        <v>0</v>
      </c>
      <c r="H811" s="0" t="n">
        <v>0</v>
      </c>
      <c r="I811" s="0" t="n">
        <v>0</v>
      </c>
      <c r="J811" s="0" t="n">
        <v>0</v>
      </c>
      <c r="K811" s="0" t="n">
        <v>0</v>
      </c>
      <c r="L811" s="0" t="n">
        <v>0</v>
      </c>
      <c r="M811" s="0" t="n">
        <v>0</v>
      </c>
      <c r="N811" s="0" t="n">
        <v>0</v>
      </c>
      <c r="O811" s="0" t="n">
        <v>0</v>
      </c>
      <c r="P811" s="0" t="n">
        <v>0</v>
      </c>
      <c r="Q811" s="0" t="n">
        <v>0</v>
      </c>
      <c r="R811" s="0" t="s">
        <v>848</v>
      </c>
    </row>
    <row r="812" customFormat="false" ht="12.75" hidden="false" customHeight="false" outlineLevel="0" collapsed="false">
      <c r="A812" s="0" t="s">
        <v>255</v>
      </c>
      <c r="B812" s="412" t="n">
        <v>38108</v>
      </c>
      <c r="C812" s="0" t="n">
        <v>11.74760974</v>
      </c>
      <c r="D812" s="0" t="n">
        <v>0</v>
      </c>
      <c r="E812" s="0" t="n">
        <v>11.74760974</v>
      </c>
      <c r="F812" s="0" t="n">
        <v>0</v>
      </c>
      <c r="G812" s="0" t="n">
        <v>0</v>
      </c>
      <c r="H812" s="0" t="n">
        <v>0</v>
      </c>
      <c r="I812" s="0" t="n">
        <v>0</v>
      </c>
      <c r="J812" s="0" t="n">
        <v>0</v>
      </c>
      <c r="K812" s="0" t="n">
        <v>0</v>
      </c>
      <c r="L812" s="0" t="n">
        <v>0</v>
      </c>
      <c r="M812" s="0" t="n">
        <v>0</v>
      </c>
      <c r="N812" s="0" t="n">
        <v>0</v>
      </c>
      <c r="O812" s="0" t="n">
        <v>0</v>
      </c>
      <c r="P812" s="0" t="n">
        <v>0</v>
      </c>
      <c r="Q812" s="0" t="n">
        <v>0</v>
      </c>
      <c r="R812" s="0" t="s">
        <v>848</v>
      </c>
    </row>
    <row r="813" customFormat="false" ht="12.75" hidden="false" customHeight="false" outlineLevel="0" collapsed="false">
      <c r="A813" s="0" t="s">
        <v>255</v>
      </c>
      <c r="B813" s="412" t="n">
        <v>38139</v>
      </c>
      <c r="C813" s="0" t="n">
        <v>11.29811354</v>
      </c>
      <c r="D813" s="0" t="n">
        <v>0</v>
      </c>
      <c r="E813" s="0" t="n">
        <v>11.29811354</v>
      </c>
      <c r="F813" s="0" t="n">
        <v>0</v>
      </c>
      <c r="G813" s="0" t="n">
        <v>0</v>
      </c>
      <c r="H813" s="0" t="n">
        <v>0</v>
      </c>
      <c r="I813" s="0" t="n">
        <v>0</v>
      </c>
      <c r="J813" s="0" t="n">
        <v>0</v>
      </c>
      <c r="K813" s="0" t="n">
        <v>0</v>
      </c>
      <c r="L813" s="0" t="n">
        <v>0</v>
      </c>
      <c r="M813" s="0" t="n">
        <v>0</v>
      </c>
      <c r="N813" s="0" t="n">
        <v>0</v>
      </c>
      <c r="O813" s="0" t="n">
        <v>0</v>
      </c>
      <c r="P813" s="0" t="n">
        <v>0</v>
      </c>
      <c r="Q813" s="0" t="n">
        <v>0</v>
      </c>
      <c r="R813" s="0" t="s">
        <v>848</v>
      </c>
    </row>
    <row r="814" customFormat="false" ht="12.75" hidden="false" customHeight="false" outlineLevel="0" collapsed="false">
      <c r="A814" s="0" t="s">
        <v>255</v>
      </c>
      <c r="B814" s="412" t="n">
        <v>38169</v>
      </c>
      <c r="C814" s="0" t="n">
        <v>11.6045293</v>
      </c>
      <c r="D814" s="0" t="n">
        <v>0</v>
      </c>
      <c r="E814" s="0" t="n">
        <v>11.6045293</v>
      </c>
      <c r="F814" s="0" t="n">
        <v>0</v>
      </c>
      <c r="G814" s="0" t="n">
        <v>0</v>
      </c>
      <c r="H814" s="0" t="n">
        <v>0</v>
      </c>
      <c r="I814" s="0" t="n">
        <v>0</v>
      </c>
      <c r="J814" s="0" t="n">
        <v>0</v>
      </c>
      <c r="K814" s="0" t="n">
        <v>0</v>
      </c>
      <c r="L814" s="0" t="n">
        <v>0</v>
      </c>
      <c r="M814" s="0" t="n">
        <v>0</v>
      </c>
      <c r="N814" s="0" t="n">
        <v>0</v>
      </c>
      <c r="O814" s="0" t="n">
        <v>0</v>
      </c>
      <c r="P814" s="0" t="n">
        <v>0</v>
      </c>
      <c r="Q814" s="0" t="n">
        <v>0</v>
      </c>
      <c r="R814" s="0" t="s">
        <v>848</v>
      </c>
    </row>
    <row r="815" customFormat="false" ht="12.75" hidden="false" customHeight="false" outlineLevel="0" collapsed="false">
      <c r="A815" s="0" t="s">
        <v>255</v>
      </c>
      <c r="B815" s="412" t="n">
        <v>38200</v>
      </c>
      <c r="C815" s="0" t="n">
        <v>11.5323652</v>
      </c>
      <c r="D815" s="0" t="n">
        <v>0</v>
      </c>
      <c r="E815" s="0" t="n">
        <v>11.5323652</v>
      </c>
      <c r="F815" s="0" t="n">
        <v>0</v>
      </c>
      <c r="G815" s="0" t="n">
        <v>0</v>
      </c>
      <c r="H815" s="0" t="n">
        <v>0</v>
      </c>
      <c r="I815" s="0" t="n">
        <v>0</v>
      </c>
      <c r="J815" s="0" t="n">
        <v>0</v>
      </c>
      <c r="K815" s="0" t="n">
        <v>0</v>
      </c>
      <c r="L815" s="0" t="n">
        <v>0</v>
      </c>
      <c r="M815" s="0" t="n">
        <v>0</v>
      </c>
      <c r="N815" s="0" t="n">
        <v>0</v>
      </c>
      <c r="O815" s="0" t="n">
        <v>0</v>
      </c>
      <c r="P815" s="0" t="n">
        <v>0</v>
      </c>
      <c r="Q815" s="0" t="n">
        <v>0</v>
      </c>
      <c r="R815" s="0" t="s">
        <v>848</v>
      </c>
    </row>
    <row r="816" customFormat="false" ht="12.75" hidden="false" customHeight="false" outlineLevel="0" collapsed="false">
      <c r="A816" s="0" t="s">
        <v>255</v>
      </c>
      <c r="B816" s="412" t="n">
        <v>38231</v>
      </c>
      <c r="C816" s="0" t="n">
        <v>11.09087354</v>
      </c>
      <c r="D816" s="0" t="n">
        <v>0</v>
      </c>
      <c r="E816" s="0" t="n">
        <v>11.09087354</v>
      </c>
      <c r="F816" s="0" t="n">
        <v>0</v>
      </c>
      <c r="G816" s="0" t="n">
        <v>0</v>
      </c>
      <c r="H816" s="0" t="n">
        <v>0</v>
      </c>
      <c r="I816" s="0" t="n">
        <v>0</v>
      </c>
      <c r="J816" s="0" t="n">
        <v>0</v>
      </c>
      <c r="K816" s="0" t="n">
        <v>0</v>
      </c>
      <c r="L816" s="0" t="n">
        <v>0</v>
      </c>
      <c r="M816" s="0" t="n">
        <v>0</v>
      </c>
      <c r="N816" s="0" t="n">
        <v>0</v>
      </c>
      <c r="O816" s="0" t="n">
        <v>0</v>
      </c>
      <c r="P816" s="0" t="n">
        <v>0</v>
      </c>
      <c r="Q816" s="0" t="n">
        <v>0</v>
      </c>
      <c r="R816" s="0" t="s">
        <v>848</v>
      </c>
    </row>
    <row r="817" customFormat="false" ht="12.75" hidden="false" customHeight="false" outlineLevel="0" collapsed="false">
      <c r="A817" s="0" t="s">
        <v>255</v>
      </c>
      <c r="B817" s="412" t="n">
        <v>38261</v>
      </c>
      <c r="C817" s="0" t="n">
        <v>11.39143883</v>
      </c>
      <c r="D817" s="0" t="n">
        <v>0</v>
      </c>
      <c r="E817" s="0" t="n">
        <v>11.39143883</v>
      </c>
      <c r="F817" s="0" t="n">
        <v>0</v>
      </c>
      <c r="G817" s="0" t="n">
        <v>0</v>
      </c>
      <c r="H817" s="0" t="n">
        <v>0</v>
      </c>
      <c r="I817" s="0" t="n">
        <v>0</v>
      </c>
      <c r="J817" s="0" t="n">
        <v>0</v>
      </c>
      <c r="K817" s="0" t="n">
        <v>0</v>
      </c>
      <c r="L817" s="0" t="n">
        <v>0</v>
      </c>
      <c r="M817" s="0" t="n">
        <v>0</v>
      </c>
      <c r="N817" s="0" t="n">
        <v>0</v>
      </c>
      <c r="O817" s="0" t="n">
        <v>0</v>
      </c>
      <c r="P817" s="0" t="n">
        <v>0</v>
      </c>
      <c r="Q817" s="0" t="n">
        <v>0</v>
      </c>
      <c r="R817" s="0" t="s">
        <v>848</v>
      </c>
    </row>
    <row r="818" customFormat="false" ht="12.75" hidden="false" customHeight="false" outlineLevel="0" collapsed="false">
      <c r="A818" s="0" t="s">
        <v>255</v>
      </c>
      <c r="B818" s="412" t="n">
        <v>38292</v>
      </c>
      <c r="C818" s="0" t="n">
        <v>10.95519074</v>
      </c>
      <c r="D818" s="0" t="n">
        <v>0</v>
      </c>
      <c r="E818" s="0" t="n">
        <v>10.95519074</v>
      </c>
      <c r="F818" s="0" t="n">
        <v>0</v>
      </c>
      <c r="G818" s="0" t="n">
        <v>0</v>
      </c>
      <c r="H818" s="0" t="n">
        <v>0</v>
      </c>
      <c r="I818" s="0" t="n">
        <v>0</v>
      </c>
      <c r="J818" s="0" t="n">
        <v>0</v>
      </c>
      <c r="K818" s="0" t="n">
        <v>0</v>
      </c>
      <c r="L818" s="0" t="n">
        <v>0</v>
      </c>
      <c r="M818" s="0" t="n">
        <v>0</v>
      </c>
      <c r="N818" s="0" t="n">
        <v>0</v>
      </c>
      <c r="O818" s="0" t="n">
        <v>0</v>
      </c>
      <c r="P818" s="0" t="n">
        <v>0</v>
      </c>
      <c r="Q818" s="0" t="n">
        <v>0</v>
      </c>
      <c r="R818" s="0" t="s">
        <v>848</v>
      </c>
    </row>
    <row r="819" customFormat="false" ht="12.75" hidden="false" customHeight="false" outlineLevel="0" collapsed="false">
      <c r="A819" s="0" t="s">
        <v>255</v>
      </c>
      <c r="B819" s="412" t="n">
        <v>38322</v>
      </c>
      <c r="C819" s="0" t="n">
        <v>11.25192843</v>
      </c>
      <c r="D819" s="0" t="n">
        <v>0</v>
      </c>
      <c r="E819" s="0" t="n">
        <v>11.25192843</v>
      </c>
      <c r="F819" s="0" t="n">
        <v>0</v>
      </c>
      <c r="G819" s="0" t="n">
        <v>0</v>
      </c>
      <c r="H819" s="0" t="n">
        <v>0</v>
      </c>
      <c r="I819" s="0" t="n">
        <v>0</v>
      </c>
      <c r="J819" s="0" t="n">
        <v>0</v>
      </c>
      <c r="K819" s="0" t="n">
        <v>0</v>
      </c>
      <c r="L819" s="0" t="n">
        <v>0</v>
      </c>
      <c r="M819" s="0" t="n">
        <v>0</v>
      </c>
      <c r="N819" s="0" t="n">
        <v>0</v>
      </c>
      <c r="O819" s="0" t="n">
        <v>0</v>
      </c>
      <c r="P819" s="0" t="n">
        <v>0</v>
      </c>
      <c r="Q819" s="0" t="n">
        <v>0</v>
      </c>
      <c r="R819" s="0" t="s">
        <v>848</v>
      </c>
    </row>
    <row r="820" customFormat="false" ht="12.75" hidden="false" customHeight="false" outlineLevel="0" collapsed="false">
      <c r="A820" s="0" t="s">
        <v>255</v>
      </c>
      <c r="B820" s="412" t="n">
        <v>38353</v>
      </c>
      <c r="C820" s="0" t="n">
        <v>11.18156921</v>
      </c>
      <c r="D820" s="0" t="n">
        <v>0</v>
      </c>
      <c r="E820" s="0" t="n">
        <v>11.18156921</v>
      </c>
      <c r="F820" s="0" t="n">
        <v>0</v>
      </c>
      <c r="G820" s="0" t="n">
        <v>0</v>
      </c>
      <c r="H820" s="0" t="n">
        <v>0</v>
      </c>
      <c r="I820" s="0" t="n">
        <v>0</v>
      </c>
      <c r="J820" s="0" t="n">
        <v>0</v>
      </c>
      <c r="K820" s="0" t="n">
        <v>0</v>
      </c>
      <c r="L820" s="0" t="n">
        <v>0</v>
      </c>
      <c r="M820" s="0" t="n">
        <v>0</v>
      </c>
      <c r="N820" s="0" t="n">
        <v>0</v>
      </c>
      <c r="O820" s="0" t="n">
        <v>0</v>
      </c>
      <c r="P820" s="0" t="n">
        <v>0</v>
      </c>
      <c r="Q820" s="0" t="n">
        <v>0</v>
      </c>
      <c r="R820" s="0" t="s">
        <v>848</v>
      </c>
    </row>
    <row r="821" customFormat="false" ht="12.75" hidden="false" customHeight="false" outlineLevel="0" collapsed="false">
      <c r="A821" s="0" t="s">
        <v>255</v>
      </c>
      <c r="B821" s="412" t="n">
        <v>38384</v>
      </c>
      <c r="C821" s="0" t="n">
        <v>10.03625848</v>
      </c>
      <c r="D821" s="0" t="n">
        <v>0</v>
      </c>
      <c r="E821" s="0" t="n">
        <v>10.03625848</v>
      </c>
      <c r="F821" s="0" t="n">
        <v>0</v>
      </c>
      <c r="G821" s="0" t="n">
        <v>0</v>
      </c>
      <c r="H821" s="0" t="n">
        <v>0</v>
      </c>
      <c r="I821" s="0" t="n">
        <v>0</v>
      </c>
      <c r="J821" s="0" t="n">
        <v>0</v>
      </c>
      <c r="K821" s="0" t="n">
        <v>0</v>
      </c>
      <c r="L821" s="0" t="n">
        <v>0</v>
      </c>
      <c r="M821" s="0" t="n">
        <v>0</v>
      </c>
      <c r="N821" s="0" t="n">
        <v>0</v>
      </c>
      <c r="O821" s="0" t="n">
        <v>0</v>
      </c>
      <c r="P821" s="0" t="n">
        <v>0</v>
      </c>
      <c r="Q821" s="0" t="n">
        <v>0</v>
      </c>
      <c r="R821" s="0" t="s">
        <v>848</v>
      </c>
    </row>
    <row r="822" customFormat="false" ht="12.75" hidden="false" customHeight="false" outlineLevel="0" collapsed="false">
      <c r="A822" s="0" t="s">
        <v>255</v>
      </c>
      <c r="B822" s="412" t="n">
        <v>38412</v>
      </c>
      <c r="C822" s="0" t="n">
        <v>11.04865848</v>
      </c>
      <c r="D822" s="0" t="n">
        <v>0</v>
      </c>
      <c r="E822" s="0" t="n">
        <v>11.04865848</v>
      </c>
      <c r="F822" s="0" t="n">
        <v>0</v>
      </c>
      <c r="G822" s="0" t="n">
        <v>0</v>
      </c>
      <c r="H822" s="0" t="n">
        <v>0</v>
      </c>
      <c r="I822" s="0" t="n">
        <v>0</v>
      </c>
      <c r="J822" s="0" t="n">
        <v>0</v>
      </c>
      <c r="K822" s="0" t="n">
        <v>0</v>
      </c>
      <c r="L822" s="0" t="n">
        <v>0</v>
      </c>
      <c r="M822" s="0" t="n">
        <v>0</v>
      </c>
      <c r="N822" s="0" t="n">
        <v>0</v>
      </c>
      <c r="O822" s="0" t="n">
        <v>0</v>
      </c>
      <c r="P822" s="0" t="n">
        <v>0</v>
      </c>
      <c r="Q822" s="0" t="n">
        <v>0</v>
      </c>
      <c r="R822" s="0" t="s">
        <v>848</v>
      </c>
    </row>
    <row r="823" customFormat="false" ht="12.75" hidden="false" customHeight="false" outlineLevel="0" collapsed="false">
      <c r="A823" s="0" t="s">
        <v>255</v>
      </c>
      <c r="B823" s="412" t="n">
        <v>38443</v>
      </c>
      <c r="C823" s="0" t="n">
        <v>10.62517389</v>
      </c>
      <c r="D823" s="0" t="n">
        <v>0</v>
      </c>
      <c r="E823" s="0" t="n">
        <v>10.62517389</v>
      </c>
      <c r="F823" s="0" t="n">
        <v>0</v>
      </c>
      <c r="G823" s="0" t="n">
        <v>0</v>
      </c>
      <c r="H823" s="0" t="n">
        <v>0</v>
      </c>
      <c r="I823" s="0" t="n">
        <v>0</v>
      </c>
      <c r="J823" s="0" t="n">
        <v>0</v>
      </c>
      <c r="K823" s="0" t="n">
        <v>0</v>
      </c>
      <c r="L823" s="0" t="n">
        <v>0</v>
      </c>
      <c r="M823" s="0" t="n">
        <v>0</v>
      </c>
      <c r="N823" s="0" t="n">
        <v>0</v>
      </c>
      <c r="O823" s="0" t="n">
        <v>0</v>
      </c>
      <c r="P823" s="0" t="n">
        <v>0</v>
      </c>
      <c r="Q823" s="0" t="n">
        <v>0</v>
      </c>
      <c r="R823" s="0" t="s">
        <v>848</v>
      </c>
    </row>
    <row r="824" customFormat="false" ht="12.75" hidden="false" customHeight="false" outlineLevel="0" collapsed="false">
      <c r="A824" s="0" t="s">
        <v>255</v>
      </c>
      <c r="B824" s="412" t="n">
        <v>38473</v>
      </c>
      <c r="C824" s="0" t="n">
        <v>10.91261115</v>
      </c>
      <c r="D824" s="0" t="n">
        <v>0</v>
      </c>
      <c r="E824" s="0" t="n">
        <v>10.91261115</v>
      </c>
      <c r="F824" s="0" t="n">
        <v>0</v>
      </c>
      <c r="G824" s="0" t="n">
        <v>0</v>
      </c>
      <c r="H824" s="0" t="n">
        <v>0</v>
      </c>
      <c r="I824" s="0" t="n">
        <v>0</v>
      </c>
      <c r="J824" s="0" t="n">
        <v>0</v>
      </c>
      <c r="K824" s="0" t="n">
        <v>0</v>
      </c>
      <c r="L824" s="0" t="n">
        <v>0</v>
      </c>
      <c r="M824" s="0" t="n">
        <v>0</v>
      </c>
      <c r="N824" s="0" t="n">
        <v>0</v>
      </c>
      <c r="O824" s="0" t="n">
        <v>0</v>
      </c>
      <c r="P824" s="0" t="n">
        <v>0</v>
      </c>
      <c r="Q824" s="0" t="n">
        <v>0</v>
      </c>
      <c r="R824" s="0" t="s">
        <v>848</v>
      </c>
    </row>
    <row r="825" customFormat="false" ht="12.75" hidden="false" customHeight="false" outlineLevel="0" collapsed="false">
      <c r="A825" s="0" t="s">
        <v>255</v>
      </c>
      <c r="B825" s="412" t="n">
        <v>38504</v>
      </c>
      <c r="C825" s="0" t="n">
        <v>10.49419605</v>
      </c>
      <c r="D825" s="0" t="n">
        <v>0</v>
      </c>
      <c r="E825" s="0" t="n">
        <v>10.49419605</v>
      </c>
      <c r="F825" s="0" t="n">
        <v>0</v>
      </c>
      <c r="G825" s="0" t="n">
        <v>0</v>
      </c>
      <c r="H825" s="0" t="n">
        <v>0</v>
      </c>
      <c r="I825" s="0" t="n">
        <v>0</v>
      </c>
      <c r="J825" s="0" t="n">
        <v>0</v>
      </c>
      <c r="K825" s="0" t="n">
        <v>0</v>
      </c>
      <c r="L825" s="0" t="n">
        <v>0</v>
      </c>
      <c r="M825" s="0" t="n">
        <v>0</v>
      </c>
      <c r="N825" s="0" t="n">
        <v>0</v>
      </c>
      <c r="O825" s="0" t="n">
        <v>0</v>
      </c>
      <c r="P825" s="0" t="n">
        <v>0</v>
      </c>
      <c r="Q825" s="0" t="n">
        <v>0</v>
      </c>
      <c r="R825" s="0" t="s">
        <v>848</v>
      </c>
    </row>
    <row r="826" customFormat="false" ht="12.75" hidden="false" customHeight="false" outlineLevel="0" collapsed="false">
      <c r="A826" s="0" t="s">
        <v>255</v>
      </c>
      <c r="B826" s="412" t="n">
        <v>38534</v>
      </c>
      <c r="C826" s="0" t="n">
        <v>10.77883981</v>
      </c>
      <c r="D826" s="0" t="n">
        <v>0</v>
      </c>
      <c r="E826" s="0" t="n">
        <v>10.77883981</v>
      </c>
      <c r="F826" s="0" t="n">
        <v>0</v>
      </c>
      <c r="G826" s="0" t="n">
        <v>0</v>
      </c>
      <c r="H826" s="0" t="n">
        <v>0</v>
      </c>
      <c r="I826" s="0" t="n">
        <v>0</v>
      </c>
      <c r="J826" s="0" t="n">
        <v>0</v>
      </c>
      <c r="K826" s="0" t="n">
        <v>0</v>
      </c>
      <c r="L826" s="0" t="n">
        <v>0</v>
      </c>
      <c r="M826" s="0" t="n">
        <v>0</v>
      </c>
      <c r="N826" s="0" t="n">
        <v>0</v>
      </c>
      <c r="O826" s="0" t="n">
        <v>0</v>
      </c>
      <c r="P826" s="0" t="n">
        <v>0</v>
      </c>
      <c r="Q826" s="0" t="n">
        <v>0</v>
      </c>
      <c r="R826" s="0" t="s">
        <v>848</v>
      </c>
    </row>
    <row r="827" customFormat="false" ht="12.75" hidden="false" customHeight="false" outlineLevel="0" collapsed="false">
      <c r="A827" s="0" t="s">
        <v>255</v>
      </c>
      <c r="B827" s="412" t="n">
        <v>38565</v>
      </c>
      <c r="C827" s="0" t="n">
        <v>10.71268943</v>
      </c>
      <c r="D827" s="0" t="n">
        <v>0</v>
      </c>
      <c r="E827" s="0" t="n">
        <v>10.71268943</v>
      </c>
      <c r="F827" s="0" t="n">
        <v>0</v>
      </c>
      <c r="G827" s="0" t="n">
        <v>0</v>
      </c>
      <c r="H827" s="0" t="n">
        <v>0</v>
      </c>
      <c r="I827" s="0" t="n">
        <v>0</v>
      </c>
      <c r="J827" s="0" t="n">
        <v>0</v>
      </c>
      <c r="K827" s="0" t="n">
        <v>0</v>
      </c>
      <c r="L827" s="0" t="n">
        <v>0</v>
      </c>
      <c r="M827" s="0" t="n">
        <v>0</v>
      </c>
      <c r="N827" s="0" t="n">
        <v>0</v>
      </c>
      <c r="O827" s="0" t="n">
        <v>0</v>
      </c>
      <c r="P827" s="0" t="n">
        <v>0</v>
      </c>
      <c r="Q827" s="0" t="n">
        <v>0</v>
      </c>
      <c r="R827" s="0" t="s">
        <v>848</v>
      </c>
    </row>
    <row r="828" customFormat="false" ht="12.75" hidden="false" customHeight="false" outlineLevel="0" collapsed="false">
      <c r="A828" s="0" t="s">
        <v>255</v>
      </c>
      <c r="B828" s="412" t="n">
        <v>38596</v>
      </c>
      <c r="C828" s="0" t="n">
        <v>10.30347842</v>
      </c>
      <c r="D828" s="0" t="n">
        <v>0</v>
      </c>
      <c r="E828" s="0" t="n">
        <v>10.30347842</v>
      </c>
      <c r="F828" s="0" t="n">
        <v>0</v>
      </c>
      <c r="G828" s="0" t="n">
        <v>0</v>
      </c>
      <c r="H828" s="0" t="n">
        <v>0</v>
      </c>
      <c r="I828" s="0" t="n">
        <v>0</v>
      </c>
      <c r="J828" s="0" t="n">
        <v>0</v>
      </c>
      <c r="K828" s="0" t="n">
        <v>0</v>
      </c>
      <c r="L828" s="0" t="n">
        <v>0</v>
      </c>
      <c r="M828" s="0" t="n">
        <v>0</v>
      </c>
      <c r="N828" s="0" t="n">
        <v>0</v>
      </c>
      <c r="O828" s="0" t="n">
        <v>0</v>
      </c>
      <c r="P828" s="0" t="n">
        <v>0</v>
      </c>
      <c r="Q828" s="0" t="n">
        <v>0</v>
      </c>
      <c r="R828" s="0" t="s">
        <v>848</v>
      </c>
    </row>
    <row r="829" customFormat="false" ht="12.75" hidden="false" customHeight="false" outlineLevel="0" collapsed="false">
      <c r="A829" s="0" t="s">
        <v>255</v>
      </c>
      <c r="B829" s="412" t="n">
        <v>38626</v>
      </c>
      <c r="C829" s="0" t="n">
        <v>10.58365532</v>
      </c>
      <c r="D829" s="0" t="n">
        <v>0</v>
      </c>
      <c r="E829" s="0" t="n">
        <v>10.58365532</v>
      </c>
      <c r="F829" s="0" t="n">
        <v>0</v>
      </c>
      <c r="G829" s="0" t="n">
        <v>0</v>
      </c>
      <c r="H829" s="0" t="n">
        <v>0</v>
      </c>
      <c r="I829" s="0" t="n">
        <v>0</v>
      </c>
      <c r="J829" s="0" t="n">
        <v>0</v>
      </c>
      <c r="K829" s="0" t="n">
        <v>0</v>
      </c>
      <c r="L829" s="0" t="n">
        <v>0</v>
      </c>
      <c r="M829" s="0" t="n">
        <v>0</v>
      </c>
      <c r="N829" s="0" t="n">
        <v>0</v>
      </c>
      <c r="O829" s="0" t="n">
        <v>0</v>
      </c>
      <c r="P829" s="0" t="n">
        <v>0</v>
      </c>
      <c r="Q829" s="0" t="n">
        <v>0</v>
      </c>
      <c r="R829" s="0" t="s">
        <v>848</v>
      </c>
    </row>
    <row r="830" customFormat="false" ht="12.75" hidden="false" customHeight="false" outlineLevel="0" collapsed="false">
      <c r="A830" s="0" t="s">
        <v>255</v>
      </c>
      <c r="B830" s="412" t="n">
        <v>38657</v>
      </c>
      <c r="C830" s="0" t="n">
        <v>10.17934068</v>
      </c>
      <c r="D830" s="0" t="n">
        <v>0</v>
      </c>
      <c r="E830" s="0" t="n">
        <v>10.17934068</v>
      </c>
      <c r="F830" s="0" t="n">
        <v>0</v>
      </c>
      <c r="G830" s="0" t="n">
        <v>0</v>
      </c>
      <c r="H830" s="0" t="n">
        <v>0</v>
      </c>
      <c r="I830" s="0" t="n">
        <v>0</v>
      </c>
      <c r="J830" s="0" t="n">
        <v>0</v>
      </c>
      <c r="K830" s="0" t="n">
        <v>0</v>
      </c>
      <c r="L830" s="0" t="n">
        <v>0</v>
      </c>
      <c r="M830" s="0" t="n">
        <v>0</v>
      </c>
      <c r="N830" s="0" t="n">
        <v>0</v>
      </c>
      <c r="O830" s="0" t="n">
        <v>0</v>
      </c>
      <c r="P830" s="0" t="n">
        <v>0</v>
      </c>
      <c r="Q830" s="0" t="n">
        <v>0</v>
      </c>
      <c r="R830" s="0" t="s">
        <v>848</v>
      </c>
    </row>
    <row r="831" customFormat="false" ht="12.75" hidden="false" customHeight="false" outlineLevel="0" collapsed="false">
      <c r="A831" s="0" t="s">
        <v>255</v>
      </c>
      <c r="B831" s="412" t="n">
        <v>38687</v>
      </c>
      <c r="C831" s="0" t="n">
        <v>10.4561096</v>
      </c>
      <c r="D831" s="0" t="n">
        <v>0</v>
      </c>
      <c r="E831" s="0" t="n">
        <v>10.4561096</v>
      </c>
      <c r="F831" s="0" t="n">
        <v>0</v>
      </c>
      <c r="G831" s="0" t="n">
        <v>0</v>
      </c>
      <c r="H831" s="0" t="n">
        <v>0</v>
      </c>
      <c r="I831" s="0" t="n">
        <v>0</v>
      </c>
      <c r="J831" s="0" t="n">
        <v>0</v>
      </c>
      <c r="K831" s="0" t="n">
        <v>0</v>
      </c>
      <c r="L831" s="0" t="n">
        <v>0</v>
      </c>
      <c r="M831" s="0" t="n">
        <v>0</v>
      </c>
      <c r="N831" s="0" t="n">
        <v>0</v>
      </c>
      <c r="O831" s="0" t="n">
        <v>0</v>
      </c>
      <c r="P831" s="0" t="n">
        <v>0</v>
      </c>
      <c r="Q831" s="0" t="n">
        <v>0</v>
      </c>
      <c r="R831" s="0" t="s">
        <v>848</v>
      </c>
    </row>
    <row r="832" customFormat="false" ht="12.75" hidden="false" customHeight="false" outlineLevel="0" collapsed="false">
      <c r="A832" s="0" t="s">
        <v>255</v>
      </c>
      <c r="B832" s="412" t="n">
        <v>38718</v>
      </c>
      <c r="C832" s="0" t="n">
        <v>10.39185643</v>
      </c>
      <c r="D832" s="0" t="n">
        <v>0</v>
      </c>
      <c r="E832" s="0" t="n">
        <v>10.39185643</v>
      </c>
      <c r="F832" s="0" t="n">
        <v>0</v>
      </c>
      <c r="G832" s="0" t="n">
        <v>0</v>
      </c>
      <c r="H832" s="0" t="n">
        <v>0</v>
      </c>
      <c r="I832" s="0" t="n">
        <v>0</v>
      </c>
      <c r="J832" s="0" t="n">
        <v>0</v>
      </c>
      <c r="K832" s="0" t="n">
        <v>0</v>
      </c>
      <c r="L832" s="0" t="n">
        <v>0</v>
      </c>
      <c r="M832" s="0" t="n">
        <v>0</v>
      </c>
      <c r="N832" s="0" t="n">
        <v>0</v>
      </c>
      <c r="O832" s="0" t="n">
        <v>0</v>
      </c>
      <c r="P832" s="0" t="n">
        <v>0</v>
      </c>
      <c r="Q832" s="0" t="n">
        <v>0</v>
      </c>
      <c r="R832" s="0" t="s">
        <v>848</v>
      </c>
    </row>
    <row r="833" customFormat="false" ht="12.75" hidden="false" customHeight="false" outlineLevel="0" collapsed="false">
      <c r="A833" s="0" t="s">
        <v>255</v>
      </c>
      <c r="B833" s="412" t="n">
        <v>38749</v>
      </c>
      <c r="C833" s="0" t="n">
        <v>9.32849924</v>
      </c>
      <c r="D833" s="0" t="n">
        <v>0</v>
      </c>
      <c r="E833" s="0" t="n">
        <v>9.32849924</v>
      </c>
      <c r="F833" s="0" t="n">
        <v>0</v>
      </c>
      <c r="G833" s="0" t="n">
        <v>0</v>
      </c>
      <c r="H833" s="0" t="n">
        <v>0</v>
      </c>
      <c r="I833" s="0" t="n">
        <v>0</v>
      </c>
      <c r="J833" s="0" t="n">
        <v>0</v>
      </c>
      <c r="K833" s="0" t="n">
        <v>0</v>
      </c>
      <c r="L833" s="0" t="n">
        <v>0</v>
      </c>
      <c r="M833" s="0" t="n">
        <v>0</v>
      </c>
      <c r="N833" s="0" t="n">
        <v>0</v>
      </c>
      <c r="O833" s="0" t="n">
        <v>0</v>
      </c>
      <c r="P833" s="0" t="n">
        <v>0</v>
      </c>
      <c r="Q833" s="0" t="n">
        <v>0</v>
      </c>
      <c r="R833" s="0" t="s">
        <v>848</v>
      </c>
    </row>
    <row r="834" customFormat="false" ht="12.75" hidden="false" customHeight="false" outlineLevel="0" collapsed="false">
      <c r="A834" s="0" t="s">
        <v>255</v>
      </c>
      <c r="B834" s="412" t="n">
        <v>38777</v>
      </c>
      <c r="C834" s="0" t="n">
        <v>10.27061081</v>
      </c>
      <c r="D834" s="0" t="n">
        <v>0</v>
      </c>
      <c r="E834" s="0" t="n">
        <v>10.27061081</v>
      </c>
      <c r="F834" s="0" t="n">
        <v>0</v>
      </c>
      <c r="G834" s="0" t="n">
        <v>0</v>
      </c>
      <c r="H834" s="0" t="n">
        <v>0</v>
      </c>
      <c r="I834" s="0" t="n">
        <v>0</v>
      </c>
      <c r="J834" s="0" t="n">
        <v>0</v>
      </c>
      <c r="K834" s="0" t="n">
        <v>0</v>
      </c>
      <c r="L834" s="0" t="n">
        <v>0</v>
      </c>
      <c r="M834" s="0" t="n">
        <v>0</v>
      </c>
      <c r="N834" s="0" t="n">
        <v>0</v>
      </c>
      <c r="O834" s="0" t="n">
        <v>0</v>
      </c>
      <c r="P834" s="0" t="n">
        <v>0</v>
      </c>
      <c r="Q834" s="0" t="n">
        <v>0</v>
      </c>
      <c r="R834" s="0" t="s">
        <v>848</v>
      </c>
    </row>
    <row r="835" customFormat="false" ht="12.75" hidden="false" customHeight="false" outlineLevel="0" collapsed="false">
      <c r="A835" s="0" t="s">
        <v>255</v>
      </c>
      <c r="B835" s="412" t="n">
        <v>38808</v>
      </c>
      <c r="C835" s="0" t="n">
        <v>9.87817679</v>
      </c>
      <c r="D835" s="0" t="n">
        <v>0</v>
      </c>
      <c r="E835" s="0" t="n">
        <v>9.87817679</v>
      </c>
      <c r="F835" s="0" t="n">
        <v>0</v>
      </c>
      <c r="G835" s="0" t="n">
        <v>0</v>
      </c>
      <c r="H835" s="0" t="n">
        <v>0</v>
      </c>
      <c r="I835" s="0" t="n">
        <v>0</v>
      </c>
      <c r="J835" s="0" t="n">
        <v>0</v>
      </c>
      <c r="K835" s="0" t="n">
        <v>0</v>
      </c>
      <c r="L835" s="0" t="n">
        <v>0</v>
      </c>
      <c r="M835" s="0" t="n">
        <v>0</v>
      </c>
      <c r="N835" s="0" t="n">
        <v>0</v>
      </c>
      <c r="O835" s="0" t="n">
        <v>0</v>
      </c>
      <c r="P835" s="0" t="n">
        <v>0</v>
      </c>
      <c r="Q835" s="0" t="n">
        <v>0</v>
      </c>
      <c r="R835" s="0" t="s">
        <v>848</v>
      </c>
    </row>
    <row r="836" customFormat="false" ht="12.75" hidden="false" customHeight="false" outlineLevel="0" collapsed="false">
      <c r="A836" s="0" t="s">
        <v>255</v>
      </c>
      <c r="B836" s="412" t="n">
        <v>38838</v>
      </c>
      <c r="C836" s="0" t="n">
        <v>10.1466795</v>
      </c>
      <c r="D836" s="0" t="n">
        <v>0</v>
      </c>
      <c r="E836" s="0" t="n">
        <v>10.1466795</v>
      </c>
      <c r="F836" s="0" t="n">
        <v>0</v>
      </c>
      <c r="G836" s="0" t="n">
        <v>0</v>
      </c>
      <c r="H836" s="0" t="n">
        <v>0</v>
      </c>
      <c r="I836" s="0" t="n">
        <v>0</v>
      </c>
      <c r="J836" s="0" t="n">
        <v>0</v>
      </c>
      <c r="K836" s="0" t="n">
        <v>0</v>
      </c>
      <c r="L836" s="0" t="n">
        <v>0</v>
      </c>
      <c r="M836" s="0" t="n">
        <v>0</v>
      </c>
      <c r="N836" s="0" t="n">
        <v>0</v>
      </c>
      <c r="O836" s="0" t="n">
        <v>0</v>
      </c>
      <c r="P836" s="0" t="n">
        <v>0</v>
      </c>
      <c r="Q836" s="0" t="n">
        <v>0</v>
      </c>
      <c r="R836" s="0" t="s">
        <v>848</v>
      </c>
    </row>
    <row r="837" customFormat="false" ht="12.75" hidden="false" customHeight="false" outlineLevel="0" collapsed="false">
      <c r="A837" s="0" t="s">
        <v>255</v>
      </c>
      <c r="B837" s="412" t="n">
        <v>38869</v>
      </c>
      <c r="C837" s="0" t="n">
        <v>9.75894959</v>
      </c>
      <c r="D837" s="0" t="n">
        <v>0</v>
      </c>
      <c r="E837" s="0" t="n">
        <v>9.75894959</v>
      </c>
      <c r="F837" s="0" t="n">
        <v>0</v>
      </c>
      <c r="G837" s="0" t="n">
        <v>0</v>
      </c>
      <c r="H837" s="0" t="n">
        <v>0</v>
      </c>
      <c r="I837" s="0" t="n">
        <v>0</v>
      </c>
      <c r="J837" s="0" t="n">
        <v>0</v>
      </c>
      <c r="K837" s="0" t="n">
        <v>0</v>
      </c>
      <c r="L837" s="0" t="n">
        <v>0</v>
      </c>
      <c r="M837" s="0" t="n">
        <v>0</v>
      </c>
      <c r="N837" s="0" t="n">
        <v>0</v>
      </c>
      <c r="O837" s="0" t="n">
        <v>0</v>
      </c>
      <c r="P837" s="0" t="n">
        <v>0</v>
      </c>
      <c r="Q837" s="0" t="n">
        <v>0</v>
      </c>
      <c r="R837" s="0" t="s">
        <v>848</v>
      </c>
    </row>
    <row r="838" customFormat="false" ht="12.75" hidden="false" customHeight="false" outlineLevel="0" collapsed="false">
      <c r="A838" s="0" t="s">
        <v>255</v>
      </c>
      <c r="B838" s="412" t="n">
        <v>38899</v>
      </c>
      <c r="C838" s="0" t="n">
        <v>10.0241805</v>
      </c>
      <c r="D838" s="0" t="n">
        <v>0</v>
      </c>
      <c r="E838" s="0" t="n">
        <v>10.0241805</v>
      </c>
      <c r="F838" s="0" t="n">
        <v>0</v>
      </c>
      <c r="G838" s="0" t="n">
        <v>0</v>
      </c>
      <c r="H838" s="0" t="n">
        <v>0</v>
      </c>
      <c r="I838" s="0" t="n">
        <v>0</v>
      </c>
      <c r="J838" s="0" t="n">
        <v>0</v>
      </c>
      <c r="K838" s="0" t="n">
        <v>0</v>
      </c>
      <c r="L838" s="0" t="n">
        <v>0</v>
      </c>
      <c r="M838" s="0" t="n">
        <v>0</v>
      </c>
      <c r="N838" s="0" t="n">
        <v>0</v>
      </c>
      <c r="O838" s="0" t="n">
        <v>0</v>
      </c>
      <c r="P838" s="0" t="n">
        <v>0</v>
      </c>
      <c r="Q838" s="0" t="n">
        <v>0</v>
      </c>
      <c r="R838" s="0" t="s">
        <v>848</v>
      </c>
    </row>
    <row r="839" customFormat="false" ht="12.75" hidden="false" customHeight="false" outlineLevel="0" collapsed="false">
      <c r="A839" s="0" t="s">
        <v>255</v>
      </c>
      <c r="B839" s="412" t="n">
        <v>38930</v>
      </c>
      <c r="C839" s="0" t="n">
        <v>9.96247076</v>
      </c>
      <c r="D839" s="0" t="n">
        <v>0</v>
      </c>
      <c r="E839" s="0" t="n">
        <v>9.96247076</v>
      </c>
      <c r="F839" s="0" t="n">
        <v>0</v>
      </c>
      <c r="G839" s="0" t="n">
        <v>0</v>
      </c>
      <c r="H839" s="0" t="n">
        <v>0</v>
      </c>
      <c r="I839" s="0" t="n">
        <v>0</v>
      </c>
      <c r="J839" s="0" t="n">
        <v>0</v>
      </c>
      <c r="K839" s="0" t="n">
        <v>0</v>
      </c>
      <c r="L839" s="0" t="n">
        <v>0</v>
      </c>
      <c r="M839" s="0" t="n">
        <v>0</v>
      </c>
      <c r="N839" s="0" t="n">
        <v>0</v>
      </c>
      <c r="O839" s="0" t="n">
        <v>0</v>
      </c>
      <c r="P839" s="0" t="n">
        <v>0</v>
      </c>
      <c r="Q839" s="0" t="n">
        <v>0</v>
      </c>
      <c r="R839" s="0" t="s">
        <v>848</v>
      </c>
    </row>
    <row r="840" customFormat="false" ht="12.75" hidden="false" customHeight="false" outlineLevel="0" collapsed="false">
      <c r="A840" s="0" t="s">
        <v>255</v>
      </c>
      <c r="B840" s="412" t="n">
        <v>38961</v>
      </c>
      <c r="C840" s="0" t="n">
        <v>9.5817337</v>
      </c>
      <c r="D840" s="0" t="n">
        <v>0</v>
      </c>
      <c r="E840" s="0" t="n">
        <v>9.5817337</v>
      </c>
      <c r="F840" s="0" t="n">
        <v>0</v>
      </c>
      <c r="G840" s="0" t="n">
        <v>0</v>
      </c>
      <c r="H840" s="0" t="n">
        <v>0</v>
      </c>
      <c r="I840" s="0" t="n">
        <v>0</v>
      </c>
      <c r="J840" s="0" t="n">
        <v>0</v>
      </c>
      <c r="K840" s="0" t="n">
        <v>0</v>
      </c>
      <c r="L840" s="0" t="n">
        <v>0</v>
      </c>
      <c r="M840" s="0" t="n">
        <v>0</v>
      </c>
      <c r="N840" s="0" t="n">
        <v>0</v>
      </c>
      <c r="O840" s="0" t="n">
        <v>0</v>
      </c>
      <c r="P840" s="0" t="n">
        <v>0</v>
      </c>
      <c r="Q840" s="0" t="n">
        <v>0</v>
      </c>
      <c r="R840" s="0" t="s">
        <v>848</v>
      </c>
    </row>
    <row r="841" customFormat="false" ht="12.75" hidden="false" customHeight="false" outlineLevel="0" collapsed="false">
      <c r="A841" s="0" t="s">
        <v>255</v>
      </c>
      <c r="B841" s="412" t="n">
        <v>38991</v>
      </c>
      <c r="C841" s="0" t="n">
        <v>9.84210223</v>
      </c>
      <c r="D841" s="0" t="n">
        <v>0</v>
      </c>
      <c r="E841" s="0" t="n">
        <v>9.84210223</v>
      </c>
      <c r="F841" s="0" t="n">
        <v>0</v>
      </c>
      <c r="G841" s="0" t="n">
        <v>0</v>
      </c>
      <c r="H841" s="0" t="n">
        <v>0</v>
      </c>
      <c r="I841" s="0" t="n">
        <v>0</v>
      </c>
      <c r="J841" s="0" t="n">
        <v>0</v>
      </c>
      <c r="K841" s="0" t="n">
        <v>0</v>
      </c>
      <c r="L841" s="0" t="n">
        <v>0</v>
      </c>
      <c r="M841" s="0" t="n">
        <v>0</v>
      </c>
      <c r="N841" s="0" t="n">
        <v>0</v>
      </c>
      <c r="O841" s="0" t="n">
        <v>0</v>
      </c>
      <c r="P841" s="0" t="n">
        <v>0</v>
      </c>
      <c r="Q841" s="0" t="n">
        <v>0</v>
      </c>
      <c r="R841" s="0" t="s">
        <v>848</v>
      </c>
    </row>
    <row r="842" customFormat="false" ht="12.75" hidden="false" customHeight="false" outlineLevel="0" collapsed="false">
      <c r="A842" s="0" t="s">
        <v>269</v>
      </c>
      <c r="B842" s="412" t="n">
        <v>36831</v>
      </c>
      <c r="C842" s="0" t="n">
        <v>-73.79038425</v>
      </c>
      <c r="D842" s="0" t="n">
        <v>0</v>
      </c>
      <c r="E842" s="0" t="n">
        <v>-73.79038425</v>
      </c>
      <c r="F842" s="0" t="n">
        <v>0</v>
      </c>
      <c r="G842" s="0" t="n">
        <v>0</v>
      </c>
      <c r="H842" s="0" t="n">
        <v>0</v>
      </c>
      <c r="I842" s="0" t="n">
        <v>0</v>
      </c>
      <c r="J842" s="0" t="n">
        <v>0</v>
      </c>
      <c r="K842" s="0" t="n">
        <v>0</v>
      </c>
      <c r="L842" s="0" t="n">
        <v>0</v>
      </c>
      <c r="M842" s="0" t="n">
        <v>0</v>
      </c>
      <c r="N842" s="0" t="n">
        <v>0</v>
      </c>
      <c r="O842" s="0" t="n">
        <v>0</v>
      </c>
      <c r="P842" s="0" t="n">
        <v>0</v>
      </c>
      <c r="Q842" s="0" t="n">
        <v>0</v>
      </c>
      <c r="R842" s="0" t="s">
        <v>848</v>
      </c>
    </row>
    <row r="843" customFormat="false" ht="12.75" hidden="false" customHeight="false" outlineLevel="0" collapsed="false">
      <c r="A843" s="0" t="s">
        <v>269</v>
      </c>
      <c r="B843" s="412" t="n">
        <v>36861</v>
      </c>
      <c r="C843" s="0" t="n">
        <v>-75.81087643</v>
      </c>
      <c r="D843" s="0" t="n">
        <v>0</v>
      </c>
      <c r="E843" s="0" t="n">
        <v>-75.81087643</v>
      </c>
      <c r="F843" s="0" t="n">
        <v>0</v>
      </c>
      <c r="G843" s="0" t="n">
        <v>0</v>
      </c>
      <c r="H843" s="0" t="n">
        <v>0</v>
      </c>
      <c r="I843" s="0" t="n">
        <v>0</v>
      </c>
      <c r="J843" s="0" t="n">
        <v>0</v>
      </c>
      <c r="K843" s="0" t="n">
        <v>0</v>
      </c>
      <c r="L843" s="0" t="n">
        <v>0</v>
      </c>
      <c r="M843" s="0" t="n">
        <v>0</v>
      </c>
      <c r="N843" s="0" t="n">
        <v>0</v>
      </c>
      <c r="O843" s="0" t="n">
        <v>0</v>
      </c>
      <c r="P843" s="0" t="n">
        <v>0</v>
      </c>
      <c r="Q843" s="0" t="n">
        <v>0</v>
      </c>
      <c r="R843" s="0" t="s">
        <v>848</v>
      </c>
    </row>
    <row r="844" customFormat="false" ht="12.75" hidden="false" customHeight="false" outlineLevel="0" collapsed="false">
      <c r="A844" s="0" t="s">
        <v>269</v>
      </c>
      <c r="B844" s="412" t="n">
        <v>36892</v>
      </c>
      <c r="C844" s="0" t="n">
        <v>-75.35568259</v>
      </c>
      <c r="D844" s="0" t="n">
        <v>0</v>
      </c>
      <c r="E844" s="0" t="n">
        <v>-75.35568259</v>
      </c>
      <c r="F844" s="0" t="n">
        <v>0</v>
      </c>
      <c r="G844" s="0" t="n">
        <v>0</v>
      </c>
      <c r="H844" s="0" t="n">
        <v>0</v>
      </c>
      <c r="I844" s="0" t="n">
        <v>0</v>
      </c>
      <c r="J844" s="0" t="n">
        <v>0</v>
      </c>
      <c r="K844" s="0" t="n">
        <v>0</v>
      </c>
      <c r="L844" s="0" t="n">
        <v>0</v>
      </c>
      <c r="M844" s="0" t="n">
        <v>0</v>
      </c>
      <c r="N844" s="0" t="n">
        <v>0</v>
      </c>
      <c r="O844" s="0" t="n">
        <v>0</v>
      </c>
      <c r="P844" s="0" t="n">
        <v>0</v>
      </c>
      <c r="Q844" s="0" t="n">
        <v>0</v>
      </c>
      <c r="R844" s="0" t="s">
        <v>848</v>
      </c>
    </row>
    <row r="845" customFormat="false" ht="12.75" hidden="false" customHeight="false" outlineLevel="0" collapsed="false">
      <c r="A845" s="0" t="s">
        <v>269</v>
      </c>
      <c r="B845" s="412" t="n">
        <v>36923</v>
      </c>
      <c r="C845" s="0" t="n">
        <v>-67.65050492</v>
      </c>
      <c r="D845" s="0" t="n">
        <v>0</v>
      </c>
      <c r="E845" s="0" t="n">
        <v>-67.65050492</v>
      </c>
      <c r="F845" s="0" t="n">
        <v>0</v>
      </c>
      <c r="G845" s="0" t="n">
        <v>0</v>
      </c>
      <c r="H845" s="0" t="n">
        <v>0</v>
      </c>
      <c r="I845" s="0" t="n">
        <v>0</v>
      </c>
      <c r="J845" s="0" t="n">
        <v>0</v>
      </c>
      <c r="K845" s="0" t="n">
        <v>0</v>
      </c>
      <c r="L845" s="0" t="n">
        <v>0</v>
      </c>
      <c r="M845" s="0" t="n">
        <v>0</v>
      </c>
      <c r="N845" s="0" t="n">
        <v>0</v>
      </c>
      <c r="O845" s="0" t="n">
        <v>0</v>
      </c>
      <c r="P845" s="0" t="n">
        <v>0</v>
      </c>
      <c r="Q845" s="0" t="n">
        <v>0</v>
      </c>
      <c r="R845" s="0" t="s">
        <v>848</v>
      </c>
    </row>
    <row r="846" customFormat="false" ht="12.75" hidden="false" customHeight="false" outlineLevel="0" collapsed="false">
      <c r="A846" s="0" t="s">
        <v>269</v>
      </c>
      <c r="B846" s="412" t="n">
        <v>36951</v>
      </c>
      <c r="C846" s="0" t="n">
        <v>-74.48505509</v>
      </c>
      <c r="D846" s="0" t="n">
        <v>0</v>
      </c>
      <c r="E846" s="0" t="n">
        <v>-74.48505509</v>
      </c>
      <c r="F846" s="0" t="n">
        <v>0</v>
      </c>
      <c r="G846" s="0" t="n">
        <v>0</v>
      </c>
      <c r="H846" s="0" t="n">
        <v>0</v>
      </c>
      <c r="I846" s="0" t="n">
        <v>0</v>
      </c>
      <c r="J846" s="0" t="n">
        <v>0</v>
      </c>
      <c r="K846" s="0" t="n">
        <v>0</v>
      </c>
      <c r="L846" s="0" t="n">
        <v>0</v>
      </c>
      <c r="M846" s="0" t="n">
        <v>0</v>
      </c>
      <c r="N846" s="0" t="n">
        <v>0</v>
      </c>
      <c r="O846" s="0" t="n">
        <v>0</v>
      </c>
      <c r="P846" s="0" t="n">
        <v>0</v>
      </c>
      <c r="Q846" s="0" t="n">
        <v>0</v>
      </c>
      <c r="R846" s="0" t="s">
        <v>848</v>
      </c>
    </row>
    <row r="847" customFormat="false" ht="12.75" hidden="false" customHeight="false" outlineLevel="0" collapsed="false">
      <c r="A847" s="0" t="s">
        <v>266</v>
      </c>
      <c r="B847" s="412" t="n">
        <v>36678</v>
      </c>
      <c r="C847" s="0" t="n">
        <v>-15</v>
      </c>
      <c r="D847" s="0" t="n">
        <v>0</v>
      </c>
      <c r="E847" s="0" t="n">
        <v>-15</v>
      </c>
      <c r="F847" s="0" t="n">
        <v>0</v>
      </c>
      <c r="G847" s="0" t="n">
        <v>0</v>
      </c>
      <c r="H847" s="0" t="n">
        <v>0</v>
      </c>
      <c r="I847" s="0" t="n">
        <v>0</v>
      </c>
      <c r="J847" s="0" t="n">
        <v>0</v>
      </c>
      <c r="K847" s="0" t="n">
        <v>0</v>
      </c>
      <c r="L847" s="0" t="n">
        <v>0</v>
      </c>
      <c r="M847" s="0" t="n">
        <v>0</v>
      </c>
      <c r="N847" s="0" t="n">
        <v>0</v>
      </c>
      <c r="O847" s="0" t="n">
        <v>0</v>
      </c>
      <c r="P847" s="0" t="n">
        <v>0</v>
      </c>
      <c r="Q847" s="0" t="n">
        <v>0</v>
      </c>
      <c r="R847" s="0" t="s">
        <v>848</v>
      </c>
    </row>
    <row r="848" customFormat="false" ht="12.75" hidden="false" customHeight="false" outlineLevel="0" collapsed="false">
      <c r="A848" s="0" t="s">
        <v>262</v>
      </c>
      <c r="B848" s="412" t="n">
        <v>36678</v>
      </c>
      <c r="C848" s="0" t="n">
        <v>0</v>
      </c>
      <c r="D848" s="0" t="n">
        <v>0</v>
      </c>
      <c r="E848" s="0" t="n">
        <v>0</v>
      </c>
      <c r="F848" s="0" t="n">
        <v>0</v>
      </c>
      <c r="G848" s="0" t="n">
        <v>0</v>
      </c>
      <c r="H848" s="0" t="n">
        <v>0</v>
      </c>
      <c r="I848" s="0" t="n">
        <v>0</v>
      </c>
      <c r="J848" s="0" t="n">
        <v>0</v>
      </c>
      <c r="K848" s="0" t="n">
        <v>0</v>
      </c>
      <c r="L848" s="0" t="n">
        <v>0</v>
      </c>
      <c r="M848" s="0" t="n">
        <v>0</v>
      </c>
      <c r="N848" s="0" t="n">
        <v>0</v>
      </c>
      <c r="O848" s="0" t="n">
        <v>0</v>
      </c>
      <c r="P848" s="0" t="n">
        <v>0</v>
      </c>
      <c r="Q848" s="0" t="n">
        <v>0</v>
      </c>
      <c r="R848" s="0" t="s">
        <v>848</v>
      </c>
    </row>
    <row r="849" customFormat="false" ht="12.75" hidden="false" customHeight="false" outlineLevel="0" collapsed="false">
      <c r="A849" s="0" t="s">
        <v>262</v>
      </c>
      <c r="B849" s="412" t="n">
        <v>36708</v>
      </c>
      <c r="C849" s="0" t="n">
        <v>0</v>
      </c>
      <c r="D849" s="0" t="n">
        <v>0</v>
      </c>
      <c r="E849" s="0" t="n">
        <v>0</v>
      </c>
      <c r="F849" s="0" t="n">
        <v>0</v>
      </c>
      <c r="G849" s="0" t="n">
        <v>0</v>
      </c>
      <c r="H849" s="0" t="n">
        <v>0</v>
      </c>
      <c r="I849" s="0" t="n">
        <v>0</v>
      </c>
      <c r="J849" s="0" t="n">
        <v>0</v>
      </c>
      <c r="K849" s="0" t="n">
        <v>0</v>
      </c>
      <c r="L849" s="0" t="n">
        <v>0</v>
      </c>
      <c r="M849" s="0" t="n">
        <v>0</v>
      </c>
      <c r="N849" s="0" t="n">
        <v>0</v>
      </c>
      <c r="O849" s="0" t="n">
        <v>0</v>
      </c>
      <c r="P849" s="0" t="n">
        <v>0</v>
      </c>
      <c r="Q849" s="0" t="n">
        <v>0</v>
      </c>
      <c r="R849" s="0" t="s">
        <v>848</v>
      </c>
    </row>
    <row r="850" customFormat="false" ht="12.75" hidden="false" customHeight="false" outlineLevel="0" collapsed="false">
      <c r="A850" s="0" t="s">
        <v>262</v>
      </c>
      <c r="B850" s="412" t="n">
        <v>36739</v>
      </c>
      <c r="C850" s="0" t="n">
        <v>-1E-008</v>
      </c>
      <c r="D850" s="0" t="n">
        <v>0</v>
      </c>
      <c r="E850" s="0" t="n">
        <v>-1E-008</v>
      </c>
      <c r="F850" s="0" t="n">
        <v>0</v>
      </c>
      <c r="G850" s="0" t="n">
        <v>0</v>
      </c>
      <c r="H850" s="0" t="n">
        <v>0</v>
      </c>
      <c r="I850" s="0" t="n">
        <v>0</v>
      </c>
      <c r="J850" s="0" t="n">
        <v>0</v>
      </c>
      <c r="K850" s="0" t="n">
        <v>0</v>
      </c>
      <c r="L850" s="0" t="n">
        <v>0</v>
      </c>
      <c r="M850" s="0" t="n">
        <v>0</v>
      </c>
      <c r="N850" s="0" t="n">
        <v>0</v>
      </c>
      <c r="O850" s="0" t="n">
        <v>0</v>
      </c>
      <c r="P850" s="0" t="n">
        <v>0</v>
      </c>
      <c r="Q850" s="0" t="n">
        <v>0</v>
      </c>
      <c r="R850" s="0" t="s">
        <v>848</v>
      </c>
    </row>
    <row r="851" customFormat="false" ht="12.75" hidden="false" customHeight="false" outlineLevel="0" collapsed="false">
      <c r="A851" s="0" t="s">
        <v>262</v>
      </c>
      <c r="B851" s="412" t="n">
        <v>36770</v>
      </c>
      <c r="C851" s="0" t="n">
        <v>1E-008</v>
      </c>
      <c r="D851" s="0" t="n">
        <v>0</v>
      </c>
      <c r="E851" s="0" t="n">
        <v>1E-008</v>
      </c>
      <c r="F851" s="0" t="n">
        <v>0</v>
      </c>
      <c r="G851" s="0" t="n">
        <v>0</v>
      </c>
      <c r="H851" s="0" t="n">
        <v>0</v>
      </c>
      <c r="I851" s="0" t="n">
        <v>0</v>
      </c>
      <c r="J851" s="0" t="n">
        <v>0</v>
      </c>
      <c r="K851" s="0" t="n">
        <v>0</v>
      </c>
      <c r="L851" s="0" t="n">
        <v>0</v>
      </c>
      <c r="M851" s="0" t="n">
        <v>0</v>
      </c>
      <c r="N851" s="0" t="n">
        <v>0</v>
      </c>
      <c r="O851" s="0" t="n">
        <v>0</v>
      </c>
      <c r="P851" s="0" t="n">
        <v>0</v>
      </c>
      <c r="Q851" s="0" t="n">
        <v>0</v>
      </c>
      <c r="R851" s="0" t="s">
        <v>848</v>
      </c>
    </row>
    <row r="852" customFormat="false" ht="12.75" hidden="false" customHeight="false" outlineLevel="0" collapsed="false">
      <c r="A852" s="0" t="s">
        <v>262</v>
      </c>
      <c r="B852" s="412" t="n">
        <v>36800</v>
      </c>
      <c r="C852" s="0" t="n">
        <v>1E-008</v>
      </c>
      <c r="D852" s="0" t="n">
        <v>0</v>
      </c>
      <c r="E852" s="0" t="n">
        <v>1E-008</v>
      </c>
      <c r="F852" s="0" t="n">
        <v>0</v>
      </c>
      <c r="G852" s="0" t="n">
        <v>0</v>
      </c>
      <c r="H852" s="0" t="n">
        <v>0</v>
      </c>
      <c r="I852" s="0" t="n">
        <v>0</v>
      </c>
      <c r="J852" s="0" t="n">
        <v>0</v>
      </c>
      <c r="K852" s="0" t="n">
        <v>0</v>
      </c>
      <c r="L852" s="0" t="n">
        <v>0</v>
      </c>
      <c r="M852" s="0" t="n">
        <v>0</v>
      </c>
      <c r="N852" s="0" t="n">
        <v>0</v>
      </c>
      <c r="O852" s="0" t="n">
        <v>0</v>
      </c>
      <c r="P852" s="0" t="n">
        <v>0</v>
      </c>
      <c r="Q852" s="0" t="n">
        <v>0</v>
      </c>
      <c r="R852" s="0" t="s">
        <v>848</v>
      </c>
    </row>
    <row r="853" customFormat="false" ht="12.75" hidden="false" customHeight="false" outlineLevel="0" collapsed="false">
      <c r="A853" s="0" t="s">
        <v>257</v>
      </c>
      <c r="B853" s="412" t="n">
        <v>36678</v>
      </c>
      <c r="C853" s="0" t="n">
        <v>-15</v>
      </c>
      <c r="D853" s="0" t="n">
        <v>0</v>
      </c>
      <c r="E853" s="0" t="n">
        <v>-15</v>
      </c>
      <c r="F853" s="0" t="n">
        <v>0</v>
      </c>
      <c r="G853" s="0" t="n">
        <v>0</v>
      </c>
      <c r="H853" s="0" t="n">
        <v>0</v>
      </c>
      <c r="I853" s="0" t="n">
        <v>0</v>
      </c>
      <c r="J853" s="0" t="n">
        <v>0</v>
      </c>
      <c r="K853" s="0" t="n">
        <v>0</v>
      </c>
      <c r="L853" s="0" t="n">
        <v>0</v>
      </c>
      <c r="M853" s="0" t="n">
        <v>0</v>
      </c>
      <c r="N853" s="0" t="n">
        <v>0</v>
      </c>
      <c r="O853" s="0" t="n">
        <v>0</v>
      </c>
      <c r="P853" s="0" t="n">
        <v>0</v>
      </c>
      <c r="Q853" s="0" t="n">
        <v>0</v>
      </c>
      <c r="R853" s="0" t="s">
        <v>848</v>
      </c>
    </row>
    <row r="854" customFormat="false" ht="12.75" hidden="false" customHeight="false" outlineLevel="0" collapsed="false">
      <c r="A854" s="0" t="s">
        <v>257</v>
      </c>
      <c r="B854" s="412" t="n">
        <v>36708</v>
      </c>
      <c r="C854" s="0" t="n">
        <v>-15.44892962</v>
      </c>
      <c r="D854" s="0" t="n">
        <v>0</v>
      </c>
      <c r="E854" s="0" t="n">
        <v>-15.44892962</v>
      </c>
      <c r="F854" s="0" t="n">
        <v>0</v>
      </c>
      <c r="G854" s="0" t="n">
        <v>0</v>
      </c>
      <c r="H854" s="0" t="n">
        <v>0</v>
      </c>
      <c r="I854" s="0" t="n">
        <v>0</v>
      </c>
      <c r="J854" s="0" t="n">
        <v>0</v>
      </c>
      <c r="K854" s="0" t="n">
        <v>0</v>
      </c>
      <c r="L854" s="0" t="n">
        <v>0</v>
      </c>
      <c r="M854" s="0" t="n">
        <v>0</v>
      </c>
      <c r="N854" s="0" t="n">
        <v>0</v>
      </c>
      <c r="O854" s="0" t="n">
        <v>0</v>
      </c>
      <c r="P854" s="0" t="n">
        <v>0</v>
      </c>
      <c r="Q854" s="0" t="n">
        <v>0</v>
      </c>
      <c r="R854" s="0" t="s">
        <v>848</v>
      </c>
    </row>
    <row r="855" customFormat="false" ht="12.75" hidden="false" customHeight="false" outlineLevel="0" collapsed="false">
      <c r="A855" s="0" t="s">
        <v>257</v>
      </c>
      <c r="B855" s="412" t="n">
        <v>36739</v>
      </c>
      <c r="C855" s="0" t="n">
        <v>-15.36019942</v>
      </c>
      <c r="D855" s="0" t="n">
        <v>0</v>
      </c>
      <c r="E855" s="0" t="n">
        <v>-15.36019942</v>
      </c>
      <c r="F855" s="0" t="n">
        <v>0</v>
      </c>
      <c r="G855" s="0" t="n">
        <v>0</v>
      </c>
      <c r="H855" s="0" t="n">
        <v>0</v>
      </c>
      <c r="I855" s="0" t="n">
        <v>0</v>
      </c>
      <c r="J855" s="0" t="n">
        <v>0</v>
      </c>
      <c r="K855" s="0" t="n">
        <v>0</v>
      </c>
      <c r="L855" s="0" t="n">
        <v>0</v>
      </c>
      <c r="M855" s="0" t="n">
        <v>0</v>
      </c>
      <c r="N855" s="0" t="n">
        <v>0</v>
      </c>
      <c r="O855" s="0" t="n">
        <v>0</v>
      </c>
      <c r="P855" s="0" t="n">
        <v>0</v>
      </c>
      <c r="Q855" s="0" t="n">
        <v>0</v>
      </c>
      <c r="R855" s="0" t="s">
        <v>848</v>
      </c>
    </row>
    <row r="856" customFormat="false" ht="12.75" hidden="false" customHeight="false" outlineLevel="0" collapsed="false">
      <c r="A856" s="0" t="s">
        <v>257</v>
      </c>
      <c r="B856" s="412" t="n">
        <v>36770</v>
      </c>
      <c r="C856" s="0" t="n">
        <v>-14.77768427</v>
      </c>
      <c r="D856" s="0" t="n">
        <v>0</v>
      </c>
      <c r="E856" s="0" t="n">
        <v>-14.77768427</v>
      </c>
      <c r="F856" s="0" t="n">
        <v>0</v>
      </c>
      <c r="G856" s="0" t="n">
        <v>0</v>
      </c>
      <c r="H856" s="0" t="n">
        <v>0</v>
      </c>
      <c r="I856" s="0" t="n">
        <v>0</v>
      </c>
      <c r="J856" s="0" t="n">
        <v>0</v>
      </c>
      <c r="K856" s="0" t="n">
        <v>0</v>
      </c>
      <c r="L856" s="0" t="n">
        <v>0</v>
      </c>
      <c r="M856" s="0" t="n">
        <v>0</v>
      </c>
      <c r="N856" s="0" t="n">
        <v>0</v>
      </c>
      <c r="O856" s="0" t="n">
        <v>0</v>
      </c>
      <c r="P856" s="0" t="n">
        <v>0</v>
      </c>
      <c r="Q856" s="0" t="n">
        <v>0</v>
      </c>
      <c r="R856" s="0" t="s">
        <v>848</v>
      </c>
    </row>
    <row r="857" customFormat="false" ht="12.75" hidden="false" customHeight="false" outlineLevel="0" collapsed="false">
      <c r="A857" s="0" t="s">
        <v>257</v>
      </c>
      <c r="B857" s="412" t="n">
        <v>36800</v>
      </c>
      <c r="C857" s="0" t="n">
        <v>-15.18386626</v>
      </c>
      <c r="D857" s="0" t="n">
        <v>0</v>
      </c>
      <c r="E857" s="0" t="n">
        <v>-15.18386626</v>
      </c>
      <c r="F857" s="0" t="n">
        <v>0</v>
      </c>
      <c r="G857" s="0" t="n">
        <v>0</v>
      </c>
      <c r="H857" s="0" t="n">
        <v>0</v>
      </c>
      <c r="I857" s="0" t="n">
        <v>0</v>
      </c>
      <c r="J857" s="0" t="n">
        <v>0</v>
      </c>
      <c r="K857" s="0" t="n">
        <v>0</v>
      </c>
      <c r="L857" s="0" t="n">
        <v>0</v>
      </c>
      <c r="M857" s="0" t="n">
        <v>0</v>
      </c>
      <c r="N857" s="0" t="n">
        <v>0</v>
      </c>
      <c r="O857" s="0" t="n">
        <v>0</v>
      </c>
      <c r="P857" s="0" t="n">
        <v>0</v>
      </c>
      <c r="Q857" s="0" t="n">
        <v>0</v>
      </c>
      <c r="R857" s="0" t="s">
        <v>848</v>
      </c>
    </row>
    <row r="858" customFormat="false" ht="12.75" hidden="false" customHeight="false" outlineLevel="0" collapsed="false">
      <c r="A858" s="0" t="s">
        <v>267</v>
      </c>
      <c r="B858" s="412" t="n">
        <v>37196</v>
      </c>
      <c r="C858" s="0" t="n">
        <v>13.59600714</v>
      </c>
      <c r="D858" s="0" t="n">
        <v>0</v>
      </c>
      <c r="E858" s="0" t="n">
        <v>13.59600714</v>
      </c>
      <c r="F858" s="0" t="n">
        <v>0</v>
      </c>
      <c r="G858" s="0" t="n">
        <v>0</v>
      </c>
      <c r="H858" s="0" t="n">
        <v>0</v>
      </c>
      <c r="I858" s="0" t="n">
        <v>0</v>
      </c>
      <c r="J858" s="0" t="n">
        <v>0</v>
      </c>
      <c r="K858" s="0" t="n">
        <v>0</v>
      </c>
      <c r="L858" s="0" t="n">
        <v>0</v>
      </c>
      <c r="M858" s="0" t="n">
        <v>0</v>
      </c>
      <c r="N858" s="0" t="n">
        <v>0</v>
      </c>
      <c r="O858" s="0" t="n">
        <v>0</v>
      </c>
      <c r="P858" s="0" t="n">
        <v>0</v>
      </c>
      <c r="Q858" s="0" t="n">
        <v>0</v>
      </c>
      <c r="R858" s="0" t="s">
        <v>848</v>
      </c>
    </row>
    <row r="859" customFormat="false" ht="12.75" hidden="false" customHeight="false" outlineLevel="0" collapsed="false">
      <c r="A859" s="0" t="s">
        <v>267</v>
      </c>
      <c r="B859" s="412" t="n">
        <v>37226</v>
      </c>
      <c r="C859" s="0" t="n">
        <v>13.96622304</v>
      </c>
      <c r="D859" s="0" t="n">
        <v>0</v>
      </c>
      <c r="E859" s="0" t="n">
        <v>13.96622304</v>
      </c>
      <c r="F859" s="0" t="n">
        <v>0</v>
      </c>
      <c r="G859" s="0" t="n">
        <v>0</v>
      </c>
      <c r="H859" s="0" t="n">
        <v>0</v>
      </c>
      <c r="I859" s="0" t="n">
        <v>0</v>
      </c>
      <c r="J859" s="0" t="n">
        <v>0</v>
      </c>
      <c r="K859" s="0" t="n">
        <v>0</v>
      </c>
      <c r="L859" s="0" t="n">
        <v>0</v>
      </c>
      <c r="M859" s="0" t="n">
        <v>0</v>
      </c>
      <c r="N859" s="0" t="n">
        <v>0</v>
      </c>
      <c r="O859" s="0" t="n">
        <v>0</v>
      </c>
      <c r="P859" s="0" t="n">
        <v>0</v>
      </c>
      <c r="Q859" s="0" t="n">
        <v>0</v>
      </c>
      <c r="R859" s="0" t="s">
        <v>848</v>
      </c>
    </row>
    <row r="860" customFormat="false" ht="12.75" hidden="false" customHeight="false" outlineLevel="0" collapsed="false">
      <c r="A860" s="0" t="s">
        <v>267</v>
      </c>
      <c r="B860" s="412" t="n">
        <v>37257</v>
      </c>
      <c r="C860" s="0" t="n">
        <v>13.88085975</v>
      </c>
      <c r="D860" s="0" t="n">
        <v>0</v>
      </c>
      <c r="E860" s="0" t="n">
        <v>13.88085975</v>
      </c>
      <c r="F860" s="0" t="n">
        <v>0</v>
      </c>
      <c r="G860" s="0" t="n">
        <v>0</v>
      </c>
      <c r="H860" s="0" t="n">
        <v>0</v>
      </c>
      <c r="I860" s="0" t="n">
        <v>0</v>
      </c>
      <c r="J860" s="0" t="n">
        <v>0</v>
      </c>
      <c r="K860" s="0" t="n">
        <v>0</v>
      </c>
      <c r="L860" s="0" t="n">
        <v>0</v>
      </c>
      <c r="M860" s="0" t="n">
        <v>0</v>
      </c>
      <c r="N860" s="0" t="n">
        <v>0</v>
      </c>
      <c r="O860" s="0" t="n">
        <v>0</v>
      </c>
      <c r="P860" s="0" t="n">
        <v>0</v>
      </c>
      <c r="Q860" s="0" t="n">
        <v>0</v>
      </c>
      <c r="R860" s="0" t="s">
        <v>848</v>
      </c>
    </row>
    <row r="861" customFormat="false" ht="12.75" hidden="false" customHeight="false" outlineLevel="0" collapsed="false">
      <c r="A861" s="0" t="s">
        <v>267</v>
      </c>
      <c r="B861" s="412" t="n">
        <v>37288</v>
      </c>
      <c r="C861" s="0" t="n">
        <v>12.46081892</v>
      </c>
      <c r="D861" s="0" t="n">
        <v>0</v>
      </c>
      <c r="E861" s="0" t="n">
        <v>12.46081892</v>
      </c>
      <c r="F861" s="0" t="n">
        <v>0</v>
      </c>
      <c r="G861" s="0" t="n">
        <v>0</v>
      </c>
      <c r="H861" s="0" t="n">
        <v>0</v>
      </c>
      <c r="I861" s="0" t="n">
        <v>0</v>
      </c>
      <c r="J861" s="0" t="n">
        <v>0</v>
      </c>
      <c r="K861" s="0" t="n">
        <v>0</v>
      </c>
      <c r="L861" s="0" t="n">
        <v>0</v>
      </c>
      <c r="M861" s="0" t="n">
        <v>0</v>
      </c>
      <c r="N861" s="0" t="n">
        <v>0</v>
      </c>
      <c r="O861" s="0" t="n">
        <v>0</v>
      </c>
      <c r="P861" s="0" t="n">
        <v>0</v>
      </c>
      <c r="Q861" s="0" t="n">
        <v>0</v>
      </c>
      <c r="R861" s="0" t="s">
        <v>848</v>
      </c>
    </row>
    <row r="862" customFormat="false" ht="12.75" hidden="false" customHeight="false" outlineLevel="0" collapsed="false">
      <c r="A862" s="0" t="s">
        <v>267</v>
      </c>
      <c r="B862" s="412" t="n">
        <v>37316</v>
      </c>
      <c r="C862" s="0" t="n">
        <v>13.7194912</v>
      </c>
      <c r="D862" s="0" t="n">
        <v>0</v>
      </c>
      <c r="E862" s="0" t="n">
        <v>13.7194912</v>
      </c>
      <c r="F862" s="0" t="n">
        <v>0</v>
      </c>
      <c r="G862" s="0" t="n">
        <v>0</v>
      </c>
      <c r="H862" s="0" t="n">
        <v>0</v>
      </c>
      <c r="I862" s="0" t="n">
        <v>0</v>
      </c>
      <c r="J862" s="0" t="n">
        <v>0</v>
      </c>
      <c r="K862" s="0" t="n">
        <v>0</v>
      </c>
      <c r="L862" s="0" t="n">
        <v>0</v>
      </c>
      <c r="M862" s="0" t="n">
        <v>0</v>
      </c>
      <c r="N862" s="0" t="n">
        <v>0</v>
      </c>
      <c r="O862" s="0" t="n">
        <v>0</v>
      </c>
      <c r="P862" s="0" t="n">
        <v>0</v>
      </c>
      <c r="Q862" s="0" t="n">
        <v>0</v>
      </c>
      <c r="R862" s="0" t="s">
        <v>848</v>
      </c>
    </row>
    <row r="863" customFormat="false" ht="12.75" hidden="false" customHeight="false" outlineLevel="0" collapsed="false">
      <c r="A863" s="0" t="s">
        <v>267</v>
      </c>
      <c r="B863" s="412" t="n">
        <v>37347</v>
      </c>
      <c r="C863" s="0" t="n">
        <v>13.1958216</v>
      </c>
      <c r="D863" s="0" t="n">
        <v>0</v>
      </c>
      <c r="E863" s="0" t="n">
        <v>13.1958216</v>
      </c>
      <c r="F863" s="0" t="n">
        <v>0</v>
      </c>
      <c r="G863" s="0" t="n">
        <v>0</v>
      </c>
      <c r="H863" s="0" t="n">
        <v>0</v>
      </c>
      <c r="I863" s="0" t="n">
        <v>0</v>
      </c>
      <c r="J863" s="0" t="n">
        <v>0</v>
      </c>
      <c r="K863" s="0" t="n">
        <v>0</v>
      </c>
      <c r="L863" s="0" t="n">
        <v>0</v>
      </c>
      <c r="M863" s="0" t="n">
        <v>0</v>
      </c>
      <c r="N863" s="0" t="n">
        <v>0</v>
      </c>
      <c r="O863" s="0" t="n">
        <v>0</v>
      </c>
      <c r="P863" s="0" t="n">
        <v>0</v>
      </c>
      <c r="Q863" s="0" t="n">
        <v>0</v>
      </c>
      <c r="R863" s="0" t="s">
        <v>848</v>
      </c>
    </row>
    <row r="864" customFormat="false" ht="12.75" hidden="false" customHeight="false" outlineLevel="0" collapsed="false">
      <c r="A864" s="0" t="s">
        <v>267</v>
      </c>
      <c r="B864" s="412" t="n">
        <v>37377</v>
      </c>
      <c r="C864" s="0" t="n">
        <v>13.55564314</v>
      </c>
      <c r="D864" s="0" t="n">
        <v>0</v>
      </c>
      <c r="E864" s="0" t="n">
        <v>13.55564314</v>
      </c>
      <c r="F864" s="0" t="n">
        <v>0</v>
      </c>
      <c r="G864" s="0" t="n">
        <v>0</v>
      </c>
      <c r="H864" s="0" t="n">
        <v>0</v>
      </c>
      <c r="I864" s="0" t="n">
        <v>0</v>
      </c>
      <c r="J864" s="0" t="n">
        <v>0</v>
      </c>
      <c r="K864" s="0" t="n">
        <v>0</v>
      </c>
      <c r="L864" s="0" t="n">
        <v>0</v>
      </c>
      <c r="M864" s="0" t="n">
        <v>0</v>
      </c>
      <c r="N864" s="0" t="n">
        <v>0</v>
      </c>
      <c r="O864" s="0" t="n">
        <v>0</v>
      </c>
      <c r="P864" s="0" t="n">
        <v>0</v>
      </c>
      <c r="Q864" s="0" t="n">
        <v>0</v>
      </c>
      <c r="R864" s="0" t="s">
        <v>848</v>
      </c>
    </row>
    <row r="865" customFormat="false" ht="12.75" hidden="false" customHeight="false" outlineLevel="0" collapsed="false">
      <c r="A865" s="0" t="s">
        <v>267</v>
      </c>
      <c r="B865" s="412" t="n">
        <v>37408</v>
      </c>
      <c r="C865" s="0" t="n">
        <v>13.03876025</v>
      </c>
      <c r="D865" s="0" t="n">
        <v>0</v>
      </c>
      <c r="E865" s="0" t="n">
        <v>13.03876025</v>
      </c>
      <c r="F865" s="0" t="n">
        <v>0</v>
      </c>
      <c r="G865" s="0" t="n">
        <v>0</v>
      </c>
      <c r="H865" s="0" t="n">
        <v>0</v>
      </c>
      <c r="I865" s="0" t="n">
        <v>0</v>
      </c>
      <c r="J865" s="0" t="n">
        <v>0</v>
      </c>
      <c r="K865" s="0" t="n">
        <v>0</v>
      </c>
      <c r="L865" s="0" t="n">
        <v>0</v>
      </c>
      <c r="M865" s="0" t="n">
        <v>0</v>
      </c>
      <c r="N865" s="0" t="n">
        <v>0</v>
      </c>
      <c r="O865" s="0" t="n">
        <v>0</v>
      </c>
      <c r="P865" s="0" t="n">
        <v>0</v>
      </c>
      <c r="Q865" s="0" t="n">
        <v>0</v>
      </c>
      <c r="R865" s="0" t="s">
        <v>848</v>
      </c>
    </row>
    <row r="866" customFormat="false" ht="12.75" hidden="false" customHeight="false" outlineLevel="0" collapsed="false">
      <c r="A866" s="0" t="s">
        <v>267</v>
      </c>
      <c r="B866" s="412" t="n">
        <v>37438</v>
      </c>
      <c r="C866" s="0" t="n">
        <v>13.39429317</v>
      </c>
      <c r="D866" s="0" t="n">
        <v>0</v>
      </c>
      <c r="E866" s="0" t="n">
        <v>13.39429317</v>
      </c>
      <c r="F866" s="0" t="n">
        <v>0</v>
      </c>
      <c r="G866" s="0" t="n">
        <v>0</v>
      </c>
      <c r="H866" s="0" t="n">
        <v>0</v>
      </c>
      <c r="I866" s="0" t="n">
        <v>0</v>
      </c>
      <c r="J866" s="0" t="n">
        <v>0</v>
      </c>
      <c r="K866" s="0" t="n">
        <v>0</v>
      </c>
      <c r="L866" s="0" t="n">
        <v>0</v>
      </c>
      <c r="M866" s="0" t="n">
        <v>0</v>
      </c>
      <c r="N866" s="0" t="n">
        <v>0</v>
      </c>
      <c r="O866" s="0" t="n">
        <v>0</v>
      </c>
      <c r="P866" s="0" t="n">
        <v>0</v>
      </c>
      <c r="Q866" s="0" t="n">
        <v>0</v>
      </c>
      <c r="R866" s="0" t="s">
        <v>848</v>
      </c>
    </row>
    <row r="867" customFormat="false" ht="12.75" hidden="false" customHeight="false" outlineLevel="0" collapsed="false">
      <c r="A867" s="0" t="s">
        <v>267</v>
      </c>
      <c r="B867" s="412" t="n">
        <v>37469</v>
      </c>
      <c r="C867" s="0" t="n">
        <v>13.31314931</v>
      </c>
      <c r="D867" s="0" t="n">
        <v>0</v>
      </c>
      <c r="E867" s="0" t="n">
        <v>13.31314931</v>
      </c>
      <c r="F867" s="0" t="n">
        <v>0</v>
      </c>
      <c r="G867" s="0" t="n">
        <v>0</v>
      </c>
      <c r="H867" s="0" t="n">
        <v>0</v>
      </c>
      <c r="I867" s="0" t="n">
        <v>0</v>
      </c>
      <c r="J867" s="0" t="n">
        <v>0</v>
      </c>
      <c r="K867" s="0" t="n">
        <v>0</v>
      </c>
      <c r="L867" s="0" t="n">
        <v>0</v>
      </c>
      <c r="M867" s="0" t="n">
        <v>0</v>
      </c>
      <c r="N867" s="0" t="n">
        <v>0</v>
      </c>
      <c r="O867" s="0" t="n">
        <v>0</v>
      </c>
      <c r="P867" s="0" t="n">
        <v>0</v>
      </c>
      <c r="Q867" s="0" t="n">
        <v>0</v>
      </c>
      <c r="R867" s="0" t="s">
        <v>848</v>
      </c>
    </row>
    <row r="868" customFormat="false" ht="12.75" hidden="false" customHeight="false" outlineLevel="0" collapsed="false">
      <c r="A868" s="0" t="s">
        <v>267</v>
      </c>
      <c r="B868" s="412" t="n">
        <v>37500</v>
      </c>
      <c r="C868" s="0" t="n">
        <v>12.80561656</v>
      </c>
      <c r="D868" s="0" t="n">
        <v>0</v>
      </c>
      <c r="E868" s="0" t="n">
        <v>12.80561656</v>
      </c>
      <c r="F868" s="0" t="n">
        <v>0</v>
      </c>
      <c r="G868" s="0" t="n">
        <v>0</v>
      </c>
      <c r="H868" s="0" t="n">
        <v>0</v>
      </c>
      <c r="I868" s="0" t="n">
        <v>0</v>
      </c>
      <c r="J868" s="0" t="n">
        <v>0</v>
      </c>
      <c r="K868" s="0" t="n">
        <v>0</v>
      </c>
      <c r="L868" s="0" t="n">
        <v>0</v>
      </c>
      <c r="M868" s="0" t="n">
        <v>0</v>
      </c>
      <c r="N868" s="0" t="n">
        <v>0</v>
      </c>
      <c r="O868" s="0" t="n">
        <v>0</v>
      </c>
      <c r="P868" s="0" t="n">
        <v>0</v>
      </c>
      <c r="Q868" s="0" t="n">
        <v>0</v>
      </c>
      <c r="R868" s="0" t="s">
        <v>848</v>
      </c>
    </row>
    <row r="869" customFormat="false" ht="12.75" hidden="false" customHeight="false" outlineLevel="0" collapsed="false">
      <c r="A869" s="0" t="s">
        <v>267</v>
      </c>
      <c r="B869" s="412" t="n">
        <v>37530</v>
      </c>
      <c r="C869" s="0" t="n">
        <v>13.15492262</v>
      </c>
      <c r="D869" s="0" t="n">
        <v>0</v>
      </c>
      <c r="E869" s="0" t="n">
        <v>13.15492262</v>
      </c>
      <c r="F869" s="0" t="n">
        <v>0</v>
      </c>
      <c r="G869" s="0" t="n">
        <v>0</v>
      </c>
      <c r="H869" s="0" t="n">
        <v>0</v>
      </c>
      <c r="I869" s="0" t="n">
        <v>0</v>
      </c>
      <c r="J869" s="0" t="n">
        <v>0</v>
      </c>
      <c r="K869" s="0" t="n">
        <v>0</v>
      </c>
      <c r="L869" s="0" t="n">
        <v>0</v>
      </c>
      <c r="M869" s="0" t="n">
        <v>0</v>
      </c>
      <c r="N869" s="0" t="n">
        <v>0</v>
      </c>
      <c r="O869" s="0" t="n">
        <v>0</v>
      </c>
      <c r="P869" s="0" t="n">
        <v>0</v>
      </c>
      <c r="Q869" s="0" t="n">
        <v>0</v>
      </c>
      <c r="R869" s="0" t="s">
        <v>848</v>
      </c>
    </row>
    <row r="870" customFormat="false" ht="12.75" hidden="false" customHeight="false" outlineLevel="0" collapsed="false">
      <c r="A870" s="0" t="s">
        <v>258</v>
      </c>
      <c r="B870" s="412" t="n">
        <v>36678</v>
      </c>
      <c r="C870" s="0" t="n">
        <v>0</v>
      </c>
      <c r="D870" s="0" t="n">
        <v>0</v>
      </c>
      <c r="E870" s="0" t="n">
        <v>0</v>
      </c>
      <c r="F870" s="0" t="n">
        <v>0</v>
      </c>
      <c r="G870" s="0" t="n">
        <v>0</v>
      </c>
      <c r="H870" s="0" t="n">
        <v>0</v>
      </c>
      <c r="I870" s="0" t="n">
        <v>0</v>
      </c>
      <c r="J870" s="0" t="n">
        <v>0</v>
      </c>
      <c r="K870" s="0" t="n">
        <v>0</v>
      </c>
      <c r="L870" s="0" t="n">
        <v>0</v>
      </c>
      <c r="M870" s="0" t="n">
        <v>0</v>
      </c>
      <c r="N870" s="0" t="n">
        <v>0</v>
      </c>
      <c r="O870" s="0" t="n">
        <v>0</v>
      </c>
      <c r="P870" s="0" t="n">
        <v>0</v>
      </c>
      <c r="Q870" s="0" t="n">
        <v>0</v>
      </c>
      <c r="R870" s="0" t="s">
        <v>848</v>
      </c>
    </row>
    <row r="871" customFormat="false" ht="12.75" hidden="false" customHeight="false" outlineLevel="0" collapsed="false">
      <c r="A871" s="0" t="s">
        <v>258</v>
      </c>
      <c r="B871" s="412" t="n">
        <v>36708</v>
      </c>
      <c r="C871" s="0" t="n">
        <v>0</v>
      </c>
      <c r="D871" s="0" t="n">
        <v>0</v>
      </c>
      <c r="E871" s="0" t="n">
        <v>0</v>
      </c>
      <c r="F871" s="0" t="n">
        <v>0</v>
      </c>
      <c r="G871" s="0" t="n">
        <v>0</v>
      </c>
      <c r="H871" s="0" t="n">
        <v>0</v>
      </c>
      <c r="I871" s="0" t="n">
        <v>0</v>
      </c>
      <c r="J871" s="0" t="n">
        <v>0</v>
      </c>
      <c r="K871" s="0" t="n">
        <v>0</v>
      </c>
      <c r="L871" s="0" t="n">
        <v>0</v>
      </c>
      <c r="M871" s="0" t="n">
        <v>0</v>
      </c>
      <c r="N871" s="0" t="n">
        <v>0</v>
      </c>
      <c r="O871" s="0" t="n">
        <v>0</v>
      </c>
      <c r="P871" s="0" t="n">
        <v>0</v>
      </c>
      <c r="Q871" s="0" t="n">
        <v>0</v>
      </c>
      <c r="R871" s="0" t="s">
        <v>848</v>
      </c>
    </row>
    <row r="872" customFormat="false" ht="12.75" hidden="false" customHeight="false" outlineLevel="0" collapsed="false">
      <c r="A872" s="0" t="s">
        <v>258</v>
      </c>
      <c r="B872" s="412" t="n">
        <v>36739</v>
      </c>
      <c r="C872" s="0" t="n">
        <v>0</v>
      </c>
      <c r="D872" s="0" t="n">
        <v>0</v>
      </c>
      <c r="E872" s="0" t="n">
        <v>0</v>
      </c>
      <c r="F872" s="0" t="n">
        <v>0</v>
      </c>
      <c r="G872" s="0" t="n">
        <v>0</v>
      </c>
      <c r="H872" s="0" t="n">
        <v>0</v>
      </c>
      <c r="I872" s="0" t="n">
        <v>0</v>
      </c>
      <c r="J872" s="0" t="n">
        <v>0</v>
      </c>
      <c r="K872" s="0" t="n">
        <v>0</v>
      </c>
      <c r="L872" s="0" t="n">
        <v>0</v>
      </c>
      <c r="M872" s="0" t="n">
        <v>0</v>
      </c>
      <c r="N872" s="0" t="n">
        <v>0</v>
      </c>
      <c r="O872" s="0" t="n">
        <v>0</v>
      </c>
      <c r="P872" s="0" t="n">
        <v>0</v>
      </c>
      <c r="Q872" s="0" t="n">
        <v>0</v>
      </c>
      <c r="R872" s="0" t="s">
        <v>848</v>
      </c>
    </row>
    <row r="873" customFormat="false" ht="12.75" hidden="false" customHeight="false" outlineLevel="0" collapsed="false">
      <c r="A873" s="0" t="s">
        <v>258</v>
      </c>
      <c r="B873" s="412" t="n">
        <v>36770</v>
      </c>
      <c r="C873" s="0" t="n">
        <v>0</v>
      </c>
      <c r="D873" s="0" t="n">
        <v>0</v>
      </c>
      <c r="E873" s="0" t="n">
        <v>0</v>
      </c>
      <c r="F873" s="0" t="n">
        <v>0</v>
      </c>
      <c r="G873" s="0" t="n">
        <v>0</v>
      </c>
      <c r="H873" s="0" t="n">
        <v>0</v>
      </c>
      <c r="I873" s="0" t="n">
        <v>0</v>
      </c>
      <c r="J873" s="0" t="n">
        <v>0</v>
      </c>
      <c r="K873" s="0" t="n">
        <v>0</v>
      </c>
      <c r="L873" s="0" t="n">
        <v>0</v>
      </c>
      <c r="M873" s="0" t="n">
        <v>0</v>
      </c>
      <c r="N873" s="0" t="n">
        <v>0</v>
      </c>
      <c r="O873" s="0" t="n">
        <v>0</v>
      </c>
      <c r="P873" s="0" t="n">
        <v>0</v>
      </c>
      <c r="Q873" s="0" t="n">
        <v>0</v>
      </c>
      <c r="R873" s="0" t="s">
        <v>848</v>
      </c>
    </row>
    <row r="874" customFormat="false" ht="12.75" hidden="false" customHeight="false" outlineLevel="0" collapsed="false">
      <c r="A874" s="0" t="s">
        <v>258</v>
      </c>
      <c r="B874" s="412" t="n">
        <v>36800</v>
      </c>
      <c r="C874" s="0" t="n">
        <v>0</v>
      </c>
      <c r="D874" s="0" t="n">
        <v>0</v>
      </c>
      <c r="E874" s="0" t="n">
        <v>0</v>
      </c>
      <c r="F874" s="0" t="n">
        <v>0</v>
      </c>
      <c r="G874" s="0" t="n">
        <v>0</v>
      </c>
      <c r="H874" s="0" t="n">
        <v>0</v>
      </c>
      <c r="I874" s="0" t="n">
        <v>0</v>
      </c>
      <c r="J874" s="0" t="n">
        <v>0</v>
      </c>
      <c r="K874" s="0" t="n">
        <v>0</v>
      </c>
      <c r="L874" s="0" t="n">
        <v>0</v>
      </c>
      <c r="M874" s="0" t="n">
        <v>0</v>
      </c>
      <c r="N874" s="0" t="n">
        <v>0</v>
      </c>
      <c r="O874" s="0" t="n">
        <v>0</v>
      </c>
      <c r="P874" s="0" t="n">
        <v>0</v>
      </c>
      <c r="Q874" s="0" t="n">
        <v>0</v>
      </c>
      <c r="R874" s="0" t="s">
        <v>848</v>
      </c>
    </row>
    <row r="875" customFormat="false" ht="12.75" hidden="false" customHeight="false" outlineLevel="0" collapsed="false">
      <c r="A875" s="0" t="s">
        <v>270</v>
      </c>
      <c r="B875" s="412" t="n">
        <v>36892</v>
      </c>
      <c r="C875" s="0" t="n">
        <v>14.91719111</v>
      </c>
      <c r="D875" s="0" t="n">
        <v>0</v>
      </c>
      <c r="E875" s="0" t="n">
        <v>14.91719111</v>
      </c>
      <c r="F875" s="0" t="n">
        <v>0</v>
      </c>
      <c r="G875" s="0" t="n">
        <v>0</v>
      </c>
      <c r="H875" s="0" t="n">
        <v>0</v>
      </c>
      <c r="I875" s="0" t="n">
        <v>0</v>
      </c>
      <c r="J875" s="0" t="n">
        <v>0</v>
      </c>
      <c r="K875" s="0" t="n">
        <v>0</v>
      </c>
      <c r="L875" s="0" t="n">
        <v>0</v>
      </c>
      <c r="M875" s="0" t="n">
        <v>0</v>
      </c>
      <c r="N875" s="0" t="n">
        <v>0</v>
      </c>
      <c r="O875" s="0" t="n">
        <v>0</v>
      </c>
      <c r="P875" s="0" t="n">
        <v>0</v>
      </c>
      <c r="Q875" s="0" t="n">
        <v>0</v>
      </c>
      <c r="R875" s="0" t="s">
        <v>848</v>
      </c>
    </row>
    <row r="876" customFormat="false" ht="12.75" hidden="false" customHeight="false" outlineLevel="0" collapsed="false">
      <c r="A876" s="0" t="s">
        <v>263</v>
      </c>
      <c r="B876" s="412" t="n">
        <v>36831</v>
      </c>
      <c r="C876" s="0" t="n">
        <v>26.84534963</v>
      </c>
      <c r="D876" s="0" t="n">
        <v>0</v>
      </c>
      <c r="E876" s="0" t="n">
        <v>26.84534963</v>
      </c>
      <c r="F876" s="0" t="n">
        <v>0</v>
      </c>
      <c r="G876" s="0" t="n">
        <v>0</v>
      </c>
      <c r="H876" s="0" t="n">
        <v>0</v>
      </c>
      <c r="I876" s="0" t="n">
        <v>0</v>
      </c>
      <c r="J876" s="0" t="n">
        <v>0</v>
      </c>
      <c r="K876" s="0" t="n">
        <v>0</v>
      </c>
      <c r="L876" s="0" t="n">
        <v>0</v>
      </c>
      <c r="M876" s="0" t="n">
        <v>0</v>
      </c>
      <c r="N876" s="0" t="n">
        <v>0</v>
      </c>
      <c r="O876" s="0" t="n">
        <v>0</v>
      </c>
      <c r="P876" s="0" t="n">
        <v>0</v>
      </c>
      <c r="Q876" s="0" t="n">
        <v>0</v>
      </c>
      <c r="R876" s="0" t="s">
        <v>848</v>
      </c>
    </row>
    <row r="877" customFormat="false" ht="12.75" hidden="false" customHeight="false" outlineLevel="0" collapsed="false">
      <c r="A877" s="0" t="s">
        <v>263</v>
      </c>
      <c r="B877" s="412" t="n">
        <v>36861</v>
      </c>
      <c r="C877" s="0" t="n">
        <v>27.58041585</v>
      </c>
      <c r="D877" s="0" t="n">
        <v>0</v>
      </c>
      <c r="E877" s="0" t="n">
        <v>27.58041585</v>
      </c>
      <c r="F877" s="0" t="n">
        <v>0</v>
      </c>
      <c r="G877" s="0" t="n">
        <v>0</v>
      </c>
      <c r="H877" s="0" t="n">
        <v>0</v>
      </c>
      <c r="I877" s="0" t="n">
        <v>0</v>
      </c>
      <c r="J877" s="0" t="n">
        <v>0</v>
      </c>
      <c r="K877" s="0" t="n">
        <v>0</v>
      </c>
      <c r="L877" s="0" t="n">
        <v>0</v>
      </c>
      <c r="M877" s="0" t="n">
        <v>0</v>
      </c>
      <c r="N877" s="0" t="n">
        <v>0</v>
      </c>
      <c r="O877" s="0" t="n">
        <v>0</v>
      </c>
      <c r="P877" s="0" t="n">
        <v>0</v>
      </c>
      <c r="Q877" s="0" t="n">
        <v>0</v>
      </c>
      <c r="R877" s="0" t="s">
        <v>848</v>
      </c>
    </row>
    <row r="878" customFormat="false" ht="12.75" hidden="false" customHeight="false" outlineLevel="0" collapsed="false">
      <c r="A878" s="0" t="s">
        <v>263</v>
      </c>
      <c r="B878" s="412" t="n">
        <v>36892</v>
      </c>
      <c r="C878" s="0" t="n">
        <v>27.41481381</v>
      </c>
      <c r="D878" s="0" t="n">
        <v>0</v>
      </c>
      <c r="E878" s="0" t="n">
        <v>27.41481381</v>
      </c>
      <c r="F878" s="0" t="n">
        <v>0</v>
      </c>
      <c r="G878" s="0" t="n">
        <v>0</v>
      </c>
      <c r="H878" s="0" t="n">
        <v>0</v>
      </c>
      <c r="I878" s="0" t="n">
        <v>0</v>
      </c>
      <c r="J878" s="0" t="n">
        <v>0</v>
      </c>
      <c r="K878" s="0" t="n">
        <v>0</v>
      </c>
      <c r="L878" s="0" t="n">
        <v>0</v>
      </c>
      <c r="M878" s="0" t="n">
        <v>0</v>
      </c>
      <c r="N878" s="0" t="n">
        <v>0</v>
      </c>
      <c r="O878" s="0" t="n">
        <v>0</v>
      </c>
      <c r="P878" s="0" t="n">
        <v>0</v>
      </c>
      <c r="Q878" s="0" t="n">
        <v>0</v>
      </c>
      <c r="R878" s="0" t="s">
        <v>848</v>
      </c>
    </row>
    <row r="879" customFormat="false" ht="12.75" hidden="false" customHeight="false" outlineLevel="0" collapsed="false">
      <c r="A879" s="0" t="s">
        <v>263</v>
      </c>
      <c r="B879" s="412" t="n">
        <v>36923</v>
      </c>
      <c r="C879" s="0" t="n">
        <v>24.61162759</v>
      </c>
      <c r="D879" s="0" t="n">
        <v>0</v>
      </c>
      <c r="E879" s="0" t="n">
        <v>24.61162759</v>
      </c>
      <c r="F879" s="0" t="n">
        <v>0</v>
      </c>
      <c r="G879" s="0" t="n">
        <v>0</v>
      </c>
      <c r="H879" s="0" t="n">
        <v>0</v>
      </c>
      <c r="I879" s="0" t="n">
        <v>0</v>
      </c>
      <c r="J879" s="0" t="n">
        <v>0</v>
      </c>
      <c r="K879" s="0" t="n">
        <v>0</v>
      </c>
      <c r="L879" s="0" t="n">
        <v>0</v>
      </c>
      <c r="M879" s="0" t="n">
        <v>0</v>
      </c>
      <c r="N879" s="0" t="n">
        <v>0</v>
      </c>
      <c r="O879" s="0" t="n">
        <v>0</v>
      </c>
      <c r="P879" s="0" t="n">
        <v>0</v>
      </c>
      <c r="Q879" s="0" t="n">
        <v>0</v>
      </c>
      <c r="R879" s="0" t="s">
        <v>848</v>
      </c>
    </row>
    <row r="880" customFormat="false" ht="12.75" hidden="false" customHeight="false" outlineLevel="0" collapsed="false">
      <c r="A880" s="0" t="s">
        <v>263</v>
      </c>
      <c r="B880" s="412" t="n">
        <v>36951</v>
      </c>
      <c r="C880" s="0" t="n">
        <v>27.09807472</v>
      </c>
      <c r="D880" s="0" t="n">
        <v>0</v>
      </c>
      <c r="E880" s="0" t="n">
        <v>27.09807472</v>
      </c>
      <c r="F880" s="0" t="n">
        <v>0</v>
      </c>
      <c r="G880" s="0" t="n">
        <v>0</v>
      </c>
      <c r="H880" s="0" t="n">
        <v>0</v>
      </c>
      <c r="I880" s="0" t="n">
        <v>0</v>
      </c>
      <c r="J880" s="0" t="n">
        <v>0</v>
      </c>
      <c r="K880" s="0" t="n">
        <v>0</v>
      </c>
      <c r="L880" s="0" t="n">
        <v>0</v>
      </c>
      <c r="M880" s="0" t="n">
        <v>0</v>
      </c>
      <c r="N880" s="0" t="n">
        <v>0</v>
      </c>
      <c r="O880" s="0" t="n">
        <v>0</v>
      </c>
      <c r="P880" s="0" t="n">
        <v>0</v>
      </c>
      <c r="Q880" s="0" t="n">
        <v>0</v>
      </c>
      <c r="R880" s="0" t="s">
        <v>848</v>
      </c>
    </row>
    <row r="881" customFormat="false" ht="12.75" hidden="false" customHeight="false" outlineLevel="0" collapsed="false">
      <c r="A881" s="0" t="s">
        <v>263</v>
      </c>
      <c r="B881" s="412" t="n">
        <v>37196</v>
      </c>
      <c r="C881" s="0" t="n">
        <v>24.98674193</v>
      </c>
      <c r="D881" s="0" t="n">
        <v>0</v>
      </c>
      <c r="E881" s="0" t="n">
        <v>24.98674193</v>
      </c>
      <c r="F881" s="0" t="n">
        <v>0</v>
      </c>
      <c r="G881" s="0" t="n">
        <v>0</v>
      </c>
      <c r="H881" s="0" t="n">
        <v>0</v>
      </c>
      <c r="I881" s="0" t="n">
        <v>0</v>
      </c>
      <c r="J881" s="0" t="n">
        <v>0</v>
      </c>
      <c r="K881" s="0" t="n">
        <v>0</v>
      </c>
      <c r="L881" s="0" t="n">
        <v>0</v>
      </c>
      <c r="M881" s="0" t="n">
        <v>0</v>
      </c>
      <c r="N881" s="0" t="n">
        <v>0</v>
      </c>
      <c r="O881" s="0" t="n">
        <v>0</v>
      </c>
      <c r="P881" s="0" t="n">
        <v>0</v>
      </c>
      <c r="Q881" s="0" t="n">
        <v>0</v>
      </c>
      <c r="R881" s="0" t="s">
        <v>848</v>
      </c>
    </row>
    <row r="882" customFormat="false" ht="12.75" hidden="false" customHeight="false" outlineLevel="0" collapsed="false">
      <c r="A882" s="0" t="s">
        <v>263</v>
      </c>
      <c r="B882" s="412" t="n">
        <v>37226</v>
      </c>
      <c r="C882" s="0" t="n">
        <v>25.66712469</v>
      </c>
      <c r="D882" s="0" t="n">
        <v>0</v>
      </c>
      <c r="E882" s="0" t="n">
        <v>25.66712469</v>
      </c>
      <c r="F882" s="0" t="n">
        <v>0</v>
      </c>
      <c r="G882" s="0" t="n">
        <v>0</v>
      </c>
      <c r="H882" s="0" t="n">
        <v>0</v>
      </c>
      <c r="I882" s="0" t="n">
        <v>0</v>
      </c>
      <c r="J882" s="0" t="n">
        <v>0</v>
      </c>
      <c r="K882" s="0" t="n">
        <v>0</v>
      </c>
      <c r="L882" s="0" t="n">
        <v>0</v>
      </c>
      <c r="M882" s="0" t="n">
        <v>0</v>
      </c>
      <c r="N882" s="0" t="n">
        <v>0</v>
      </c>
      <c r="O882" s="0" t="n">
        <v>0</v>
      </c>
      <c r="P882" s="0" t="n">
        <v>0</v>
      </c>
      <c r="Q882" s="0" t="n">
        <v>0</v>
      </c>
      <c r="R882" s="0" t="s">
        <v>848</v>
      </c>
    </row>
    <row r="883" customFormat="false" ht="12.75" hidden="false" customHeight="false" outlineLevel="0" collapsed="false">
      <c r="A883" s="0" t="s">
        <v>263</v>
      </c>
      <c r="B883" s="412" t="n">
        <v>37257</v>
      </c>
      <c r="C883" s="0" t="n">
        <v>25.51024405</v>
      </c>
      <c r="D883" s="0" t="n">
        <v>0</v>
      </c>
      <c r="E883" s="0" t="n">
        <v>25.51024405</v>
      </c>
      <c r="F883" s="0" t="n">
        <v>0</v>
      </c>
      <c r="G883" s="0" t="n">
        <v>0</v>
      </c>
      <c r="H883" s="0" t="n">
        <v>0</v>
      </c>
      <c r="I883" s="0" t="n">
        <v>0</v>
      </c>
      <c r="J883" s="0" t="n">
        <v>0</v>
      </c>
      <c r="K883" s="0" t="n">
        <v>0</v>
      </c>
      <c r="L883" s="0" t="n">
        <v>0</v>
      </c>
      <c r="M883" s="0" t="n">
        <v>0</v>
      </c>
      <c r="N883" s="0" t="n">
        <v>0</v>
      </c>
      <c r="O883" s="0" t="n">
        <v>0</v>
      </c>
      <c r="P883" s="0" t="n">
        <v>0</v>
      </c>
      <c r="Q883" s="0" t="n">
        <v>0</v>
      </c>
      <c r="R883" s="0" t="s">
        <v>848</v>
      </c>
    </row>
    <row r="884" customFormat="false" ht="12.75" hidden="false" customHeight="false" outlineLevel="0" collapsed="false">
      <c r="A884" s="0" t="s">
        <v>263</v>
      </c>
      <c r="B884" s="412" t="n">
        <v>37288</v>
      </c>
      <c r="C884" s="0" t="n">
        <v>22.90049301</v>
      </c>
      <c r="D884" s="0" t="n">
        <v>0</v>
      </c>
      <c r="E884" s="0" t="n">
        <v>22.90049301</v>
      </c>
      <c r="F884" s="0" t="n">
        <v>0</v>
      </c>
      <c r="G884" s="0" t="n">
        <v>0</v>
      </c>
      <c r="H884" s="0" t="n">
        <v>0</v>
      </c>
      <c r="I884" s="0" t="n">
        <v>0</v>
      </c>
      <c r="J884" s="0" t="n">
        <v>0</v>
      </c>
      <c r="K884" s="0" t="n">
        <v>0</v>
      </c>
      <c r="L884" s="0" t="n">
        <v>0</v>
      </c>
      <c r="M884" s="0" t="n">
        <v>0</v>
      </c>
      <c r="N884" s="0" t="n">
        <v>0</v>
      </c>
      <c r="O884" s="0" t="n">
        <v>0</v>
      </c>
      <c r="P884" s="0" t="n">
        <v>0</v>
      </c>
      <c r="Q884" s="0" t="n">
        <v>0</v>
      </c>
      <c r="R884" s="0" t="s">
        <v>848</v>
      </c>
    </row>
    <row r="885" customFormat="false" ht="12.75" hidden="false" customHeight="false" outlineLevel="0" collapsed="false">
      <c r="A885" s="0" t="s">
        <v>263</v>
      </c>
      <c r="B885" s="412" t="n">
        <v>37316</v>
      </c>
      <c r="C885" s="0" t="n">
        <v>25.21368093</v>
      </c>
      <c r="D885" s="0" t="n">
        <v>0</v>
      </c>
      <c r="E885" s="0" t="n">
        <v>25.21368093</v>
      </c>
      <c r="F885" s="0" t="n">
        <v>0</v>
      </c>
      <c r="G885" s="0" t="n">
        <v>0</v>
      </c>
      <c r="H885" s="0" t="n">
        <v>0</v>
      </c>
      <c r="I885" s="0" t="n">
        <v>0</v>
      </c>
      <c r="J885" s="0" t="n">
        <v>0</v>
      </c>
      <c r="K885" s="0" t="n">
        <v>0</v>
      </c>
      <c r="L885" s="0" t="n">
        <v>0</v>
      </c>
      <c r="M885" s="0" t="n">
        <v>0</v>
      </c>
      <c r="N885" s="0" t="n">
        <v>0</v>
      </c>
      <c r="O885" s="0" t="n">
        <v>0</v>
      </c>
      <c r="P885" s="0" t="n">
        <v>0</v>
      </c>
      <c r="Q885" s="0" t="n">
        <v>0</v>
      </c>
      <c r="R885" s="0" t="s">
        <v>848</v>
      </c>
    </row>
    <row r="886" customFormat="false" ht="12.75" hidden="false" customHeight="false" outlineLevel="0" collapsed="false">
      <c r="A886" s="0" t="s">
        <v>263</v>
      </c>
      <c r="B886" s="412" t="n">
        <v>37561</v>
      </c>
      <c r="C886" s="0" t="n">
        <v>23.25477137</v>
      </c>
      <c r="D886" s="0" t="n">
        <v>0</v>
      </c>
      <c r="E886" s="0" t="n">
        <v>23.25477137</v>
      </c>
      <c r="F886" s="0" t="n">
        <v>0</v>
      </c>
      <c r="G886" s="0" t="n">
        <v>0</v>
      </c>
      <c r="H886" s="0" t="n">
        <v>0</v>
      </c>
      <c r="I886" s="0" t="n">
        <v>0</v>
      </c>
      <c r="J886" s="0" t="n">
        <v>0</v>
      </c>
      <c r="K886" s="0" t="n">
        <v>0</v>
      </c>
      <c r="L886" s="0" t="n">
        <v>0</v>
      </c>
      <c r="M886" s="0" t="n">
        <v>0</v>
      </c>
      <c r="N886" s="0" t="n">
        <v>0</v>
      </c>
      <c r="O886" s="0" t="n">
        <v>0</v>
      </c>
      <c r="P886" s="0" t="n">
        <v>0</v>
      </c>
      <c r="Q886" s="0" t="n">
        <v>0</v>
      </c>
      <c r="R886" s="0" t="s">
        <v>848</v>
      </c>
    </row>
    <row r="887" customFormat="false" ht="12.75" hidden="false" customHeight="false" outlineLevel="0" collapsed="false">
      <c r="A887" s="0" t="s">
        <v>263</v>
      </c>
      <c r="B887" s="412" t="n">
        <v>37591</v>
      </c>
      <c r="C887" s="0" t="n">
        <v>23.88928348</v>
      </c>
      <c r="D887" s="0" t="n">
        <v>0</v>
      </c>
      <c r="E887" s="0" t="n">
        <v>23.88928348</v>
      </c>
      <c r="F887" s="0" t="n">
        <v>0</v>
      </c>
      <c r="G887" s="0" t="n">
        <v>0</v>
      </c>
      <c r="H887" s="0" t="n">
        <v>0</v>
      </c>
      <c r="I887" s="0" t="n">
        <v>0</v>
      </c>
      <c r="J887" s="0" t="n">
        <v>0</v>
      </c>
      <c r="K887" s="0" t="n">
        <v>0</v>
      </c>
      <c r="L887" s="0" t="n">
        <v>0</v>
      </c>
      <c r="M887" s="0" t="n">
        <v>0</v>
      </c>
      <c r="N887" s="0" t="n">
        <v>0</v>
      </c>
      <c r="O887" s="0" t="n">
        <v>0</v>
      </c>
      <c r="P887" s="0" t="n">
        <v>0</v>
      </c>
      <c r="Q887" s="0" t="n">
        <v>0</v>
      </c>
      <c r="R887" s="0" t="s">
        <v>848</v>
      </c>
    </row>
    <row r="888" customFormat="false" ht="12.75" hidden="false" customHeight="false" outlineLevel="0" collapsed="false">
      <c r="A888" s="0" t="s">
        <v>263</v>
      </c>
      <c r="B888" s="412" t="n">
        <v>37622</v>
      </c>
      <c r="C888" s="0" t="n">
        <v>23.74456759</v>
      </c>
      <c r="D888" s="0" t="n">
        <v>0</v>
      </c>
      <c r="E888" s="0" t="n">
        <v>23.74456759</v>
      </c>
      <c r="F888" s="0" t="n">
        <v>0</v>
      </c>
      <c r="G888" s="0" t="n">
        <v>0</v>
      </c>
      <c r="H888" s="0" t="n">
        <v>0</v>
      </c>
      <c r="I888" s="0" t="n">
        <v>0</v>
      </c>
      <c r="J888" s="0" t="n">
        <v>0</v>
      </c>
      <c r="K888" s="0" t="n">
        <v>0</v>
      </c>
      <c r="L888" s="0" t="n">
        <v>0</v>
      </c>
      <c r="M888" s="0" t="n">
        <v>0</v>
      </c>
      <c r="N888" s="0" t="n">
        <v>0</v>
      </c>
      <c r="O888" s="0" t="n">
        <v>0</v>
      </c>
      <c r="P888" s="0" t="n">
        <v>0</v>
      </c>
      <c r="Q888" s="0" t="n">
        <v>0</v>
      </c>
      <c r="R888" s="0" t="s">
        <v>848</v>
      </c>
    </row>
    <row r="889" customFormat="false" ht="12.75" hidden="false" customHeight="false" outlineLevel="0" collapsed="false">
      <c r="A889" s="0" t="s">
        <v>263</v>
      </c>
      <c r="B889" s="412" t="n">
        <v>37653</v>
      </c>
      <c r="C889" s="0" t="n">
        <v>21.31650074</v>
      </c>
      <c r="D889" s="0" t="n">
        <v>0</v>
      </c>
      <c r="E889" s="0" t="n">
        <v>21.31650074</v>
      </c>
      <c r="F889" s="0" t="n">
        <v>0</v>
      </c>
      <c r="G889" s="0" t="n">
        <v>0</v>
      </c>
      <c r="H889" s="0" t="n">
        <v>0</v>
      </c>
      <c r="I889" s="0" t="n">
        <v>0</v>
      </c>
      <c r="J889" s="0" t="n">
        <v>0</v>
      </c>
      <c r="K889" s="0" t="n">
        <v>0</v>
      </c>
      <c r="L889" s="0" t="n">
        <v>0</v>
      </c>
      <c r="M889" s="0" t="n">
        <v>0</v>
      </c>
      <c r="N889" s="0" t="n">
        <v>0</v>
      </c>
      <c r="O889" s="0" t="n">
        <v>0</v>
      </c>
      <c r="P889" s="0" t="n">
        <v>0</v>
      </c>
      <c r="Q889" s="0" t="n">
        <v>0</v>
      </c>
      <c r="R889" s="0" t="s">
        <v>848</v>
      </c>
    </row>
    <row r="890" customFormat="false" ht="12.75" hidden="false" customHeight="false" outlineLevel="0" collapsed="false">
      <c r="A890" s="0" t="s">
        <v>263</v>
      </c>
      <c r="B890" s="412" t="n">
        <v>37681</v>
      </c>
      <c r="C890" s="0" t="n">
        <v>23.47091414</v>
      </c>
      <c r="D890" s="0" t="n">
        <v>0</v>
      </c>
      <c r="E890" s="0" t="n">
        <v>23.47091414</v>
      </c>
      <c r="F890" s="0" t="n">
        <v>0</v>
      </c>
      <c r="G890" s="0" t="n">
        <v>0</v>
      </c>
      <c r="H890" s="0" t="n">
        <v>0</v>
      </c>
      <c r="I890" s="0" t="n">
        <v>0</v>
      </c>
      <c r="J890" s="0" t="n">
        <v>0</v>
      </c>
      <c r="K890" s="0" t="n">
        <v>0</v>
      </c>
      <c r="L890" s="0" t="n">
        <v>0</v>
      </c>
      <c r="M890" s="0" t="n">
        <v>0</v>
      </c>
      <c r="N890" s="0" t="n">
        <v>0</v>
      </c>
      <c r="O890" s="0" t="n">
        <v>0</v>
      </c>
      <c r="P890" s="0" t="n">
        <v>0</v>
      </c>
      <c r="Q890" s="0" t="n">
        <v>0</v>
      </c>
      <c r="R890" s="0" t="s">
        <v>848</v>
      </c>
    </row>
    <row r="891" customFormat="false" ht="12.75" hidden="false" customHeight="false" outlineLevel="0" collapsed="false">
      <c r="A891" s="0" t="s">
        <v>263</v>
      </c>
      <c r="B891" s="412" t="n">
        <v>37926</v>
      </c>
      <c r="C891" s="0" t="n">
        <v>21.65505538</v>
      </c>
      <c r="D891" s="0" t="n">
        <v>0</v>
      </c>
      <c r="E891" s="0" t="n">
        <v>21.65505538</v>
      </c>
      <c r="F891" s="0" t="n">
        <v>0</v>
      </c>
      <c r="G891" s="0" t="n">
        <v>0</v>
      </c>
      <c r="H891" s="0" t="n">
        <v>0</v>
      </c>
      <c r="I891" s="0" t="n">
        <v>0</v>
      </c>
      <c r="J891" s="0" t="n">
        <v>0</v>
      </c>
      <c r="K891" s="0" t="n">
        <v>0</v>
      </c>
      <c r="L891" s="0" t="n">
        <v>0</v>
      </c>
      <c r="M891" s="0" t="n">
        <v>0</v>
      </c>
      <c r="N891" s="0" t="n">
        <v>0</v>
      </c>
      <c r="O891" s="0" t="n">
        <v>0</v>
      </c>
      <c r="P891" s="0" t="n">
        <v>0</v>
      </c>
      <c r="Q891" s="0" t="n">
        <v>0</v>
      </c>
      <c r="R891" s="0" t="s">
        <v>848</v>
      </c>
    </row>
    <row r="892" customFormat="false" ht="12.75" hidden="false" customHeight="false" outlineLevel="0" collapsed="false">
      <c r="A892" s="0" t="s">
        <v>263</v>
      </c>
      <c r="B892" s="412" t="n">
        <v>37956</v>
      </c>
      <c r="C892" s="0" t="n">
        <v>22.24658952</v>
      </c>
      <c r="D892" s="0" t="n">
        <v>0</v>
      </c>
      <c r="E892" s="0" t="n">
        <v>22.24658952</v>
      </c>
      <c r="F892" s="0" t="n">
        <v>0</v>
      </c>
      <c r="G892" s="0" t="n">
        <v>0</v>
      </c>
      <c r="H892" s="0" t="n">
        <v>0</v>
      </c>
      <c r="I892" s="0" t="n">
        <v>0</v>
      </c>
      <c r="J892" s="0" t="n">
        <v>0</v>
      </c>
      <c r="K892" s="0" t="n">
        <v>0</v>
      </c>
      <c r="L892" s="0" t="n">
        <v>0</v>
      </c>
      <c r="M892" s="0" t="n">
        <v>0</v>
      </c>
      <c r="N892" s="0" t="n">
        <v>0</v>
      </c>
      <c r="O892" s="0" t="n">
        <v>0</v>
      </c>
      <c r="P892" s="0" t="n">
        <v>0</v>
      </c>
      <c r="Q892" s="0" t="n">
        <v>0</v>
      </c>
      <c r="R892" s="0" t="s">
        <v>848</v>
      </c>
    </row>
    <row r="893" customFormat="false" ht="12.75" hidden="false" customHeight="false" outlineLevel="0" collapsed="false">
      <c r="A893" s="0" t="s">
        <v>263</v>
      </c>
      <c r="B893" s="412" t="n">
        <v>37987</v>
      </c>
      <c r="C893" s="0" t="n">
        <v>22.11233289</v>
      </c>
      <c r="D893" s="0" t="n">
        <v>0</v>
      </c>
      <c r="E893" s="0" t="n">
        <v>22.11233289</v>
      </c>
      <c r="F893" s="0" t="n">
        <v>0</v>
      </c>
      <c r="G893" s="0" t="n">
        <v>0</v>
      </c>
      <c r="H893" s="0" t="n">
        <v>0</v>
      </c>
      <c r="I893" s="0" t="n">
        <v>0</v>
      </c>
      <c r="J893" s="0" t="n">
        <v>0</v>
      </c>
      <c r="K893" s="0" t="n">
        <v>0</v>
      </c>
      <c r="L893" s="0" t="n">
        <v>0</v>
      </c>
      <c r="M893" s="0" t="n">
        <v>0</v>
      </c>
      <c r="N893" s="0" t="n">
        <v>0</v>
      </c>
      <c r="O893" s="0" t="n">
        <v>0</v>
      </c>
      <c r="P893" s="0" t="n">
        <v>0</v>
      </c>
      <c r="Q893" s="0" t="n">
        <v>0</v>
      </c>
      <c r="R893" s="0" t="s">
        <v>848</v>
      </c>
    </row>
    <row r="894" customFormat="false" ht="12.75" hidden="false" customHeight="false" outlineLevel="0" collapsed="false">
      <c r="A894" s="0" t="s">
        <v>263</v>
      </c>
      <c r="B894" s="412" t="n">
        <v>38018</v>
      </c>
      <c r="C894" s="0" t="n">
        <v>20.56045765</v>
      </c>
      <c r="D894" s="0" t="n">
        <v>0</v>
      </c>
      <c r="E894" s="0" t="n">
        <v>20.56045765</v>
      </c>
      <c r="F894" s="0" t="n">
        <v>0</v>
      </c>
      <c r="G894" s="0" t="n">
        <v>0</v>
      </c>
      <c r="H894" s="0" t="n">
        <v>0</v>
      </c>
      <c r="I894" s="0" t="n">
        <v>0</v>
      </c>
      <c r="J894" s="0" t="n">
        <v>0</v>
      </c>
      <c r="K894" s="0" t="n">
        <v>0</v>
      </c>
      <c r="L894" s="0" t="n">
        <v>0</v>
      </c>
      <c r="M894" s="0" t="n">
        <v>0</v>
      </c>
      <c r="N894" s="0" t="n">
        <v>0</v>
      </c>
      <c r="O894" s="0" t="n">
        <v>0</v>
      </c>
      <c r="P894" s="0" t="n">
        <v>0</v>
      </c>
      <c r="Q894" s="0" t="n">
        <v>0</v>
      </c>
      <c r="R894" s="0" t="s">
        <v>848</v>
      </c>
    </row>
    <row r="895" customFormat="false" ht="12.75" hidden="false" customHeight="false" outlineLevel="0" collapsed="false">
      <c r="A895" s="0" t="s">
        <v>263</v>
      </c>
      <c r="B895" s="412" t="n">
        <v>38047</v>
      </c>
      <c r="C895" s="0" t="n">
        <v>21.85386214</v>
      </c>
      <c r="D895" s="0" t="n">
        <v>0</v>
      </c>
      <c r="E895" s="0" t="n">
        <v>21.85386214</v>
      </c>
      <c r="F895" s="0" t="n">
        <v>0</v>
      </c>
      <c r="G895" s="0" t="n">
        <v>0</v>
      </c>
      <c r="H895" s="0" t="n">
        <v>0</v>
      </c>
      <c r="I895" s="0" t="n">
        <v>0</v>
      </c>
      <c r="J895" s="0" t="n">
        <v>0</v>
      </c>
      <c r="K895" s="0" t="n">
        <v>0</v>
      </c>
      <c r="L895" s="0" t="n">
        <v>0</v>
      </c>
      <c r="M895" s="0" t="n">
        <v>0</v>
      </c>
      <c r="N895" s="0" t="n">
        <v>0</v>
      </c>
      <c r="O895" s="0" t="n">
        <v>0</v>
      </c>
      <c r="P895" s="0" t="n">
        <v>0</v>
      </c>
      <c r="Q895" s="0" t="n">
        <v>0</v>
      </c>
      <c r="R895" s="0" t="s">
        <v>848</v>
      </c>
    </row>
    <row r="896" customFormat="false" ht="12.75" hidden="false" customHeight="false" outlineLevel="0" collapsed="false">
      <c r="A896" s="0" t="s">
        <v>263</v>
      </c>
      <c r="B896" s="412" t="n">
        <v>38292</v>
      </c>
      <c r="C896" s="0" t="n">
        <v>20.13344954</v>
      </c>
      <c r="D896" s="0" t="n">
        <v>0</v>
      </c>
      <c r="E896" s="0" t="n">
        <v>20.13344954</v>
      </c>
      <c r="F896" s="0" t="n">
        <v>0</v>
      </c>
      <c r="G896" s="0" t="n">
        <v>0</v>
      </c>
      <c r="H896" s="0" t="n">
        <v>0</v>
      </c>
      <c r="I896" s="0" t="n">
        <v>0</v>
      </c>
      <c r="J896" s="0" t="n">
        <v>0</v>
      </c>
      <c r="K896" s="0" t="n">
        <v>0</v>
      </c>
      <c r="L896" s="0" t="n">
        <v>0</v>
      </c>
      <c r="M896" s="0" t="n">
        <v>0</v>
      </c>
      <c r="N896" s="0" t="n">
        <v>0</v>
      </c>
      <c r="O896" s="0" t="n">
        <v>0</v>
      </c>
      <c r="P896" s="0" t="n">
        <v>0</v>
      </c>
      <c r="Q896" s="0" t="n">
        <v>0</v>
      </c>
      <c r="R896" s="0" t="s">
        <v>848</v>
      </c>
    </row>
    <row r="897" customFormat="false" ht="12.75" hidden="false" customHeight="false" outlineLevel="0" collapsed="false">
      <c r="A897" s="0" t="s">
        <v>263</v>
      </c>
      <c r="B897" s="412" t="n">
        <v>38322</v>
      </c>
      <c r="C897" s="0" t="n">
        <v>20.67879407</v>
      </c>
      <c r="D897" s="0" t="n">
        <v>0</v>
      </c>
      <c r="E897" s="0" t="n">
        <v>20.67879407</v>
      </c>
      <c r="F897" s="0" t="n">
        <v>0</v>
      </c>
      <c r="G897" s="0" t="n">
        <v>0</v>
      </c>
      <c r="H897" s="0" t="n">
        <v>0</v>
      </c>
      <c r="I897" s="0" t="n">
        <v>0</v>
      </c>
      <c r="J897" s="0" t="n">
        <v>0</v>
      </c>
      <c r="K897" s="0" t="n">
        <v>0</v>
      </c>
      <c r="L897" s="0" t="n">
        <v>0</v>
      </c>
      <c r="M897" s="0" t="n">
        <v>0</v>
      </c>
      <c r="N897" s="0" t="n">
        <v>0</v>
      </c>
      <c r="O897" s="0" t="n">
        <v>0</v>
      </c>
      <c r="P897" s="0" t="n">
        <v>0</v>
      </c>
      <c r="Q897" s="0" t="n">
        <v>0</v>
      </c>
      <c r="R897" s="0" t="s">
        <v>848</v>
      </c>
    </row>
    <row r="898" customFormat="false" ht="12.75" hidden="false" customHeight="false" outlineLevel="0" collapsed="false">
      <c r="A898" s="0" t="s">
        <v>263</v>
      </c>
      <c r="B898" s="412" t="n">
        <v>38353</v>
      </c>
      <c r="C898" s="0" t="n">
        <v>20.5494879</v>
      </c>
      <c r="D898" s="0" t="n">
        <v>0</v>
      </c>
      <c r="E898" s="0" t="n">
        <v>20.5494879</v>
      </c>
      <c r="F898" s="0" t="n">
        <v>0</v>
      </c>
      <c r="G898" s="0" t="n">
        <v>0</v>
      </c>
      <c r="H898" s="0" t="n">
        <v>0</v>
      </c>
      <c r="I898" s="0" t="n">
        <v>0</v>
      </c>
      <c r="J898" s="0" t="n">
        <v>0</v>
      </c>
      <c r="K898" s="0" t="n">
        <v>0</v>
      </c>
      <c r="L898" s="0" t="n">
        <v>0</v>
      </c>
      <c r="M898" s="0" t="n">
        <v>0</v>
      </c>
      <c r="N898" s="0" t="n">
        <v>0</v>
      </c>
      <c r="O898" s="0" t="n">
        <v>0</v>
      </c>
      <c r="P898" s="0" t="n">
        <v>0</v>
      </c>
      <c r="Q898" s="0" t="n">
        <v>0</v>
      </c>
      <c r="R898" s="0" t="s">
        <v>848</v>
      </c>
    </row>
    <row r="899" customFormat="false" ht="12.75" hidden="false" customHeight="false" outlineLevel="0" collapsed="false">
      <c r="A899" s="0" t="s">
        <v>263</v>
      </c>
      <c r="B899" s="412" t="n">
        <v>38384</v>
      </c>
      <c r="C899" s="0" t="n">
        <v>18.44463583</v>
      </c>
      <c r="D899" s="0" t="n">
        <v>0</v>
      </c>
      <c r="E899" s="0" t="n">
        <v>18.44463583</v>
      </c>
      <c r="F899" s="0" t="n">
        <v>0</v>
      </c>
      <c r="G899" s="0" t="n">
        <v>0</v>
      </c>
      <c r="H899" s="0" t="n">
        <v>0</v>
      </c>
      <c r="I899" s="0" t="n">
        <v>0</v>
      </c>
      <c r="J899" s="0" t="n">
        <v>0</v>
      </c>
      <c r="K899" s="0" t="n">
        <v>0</v>
      </c>
      <c r="L899" s="0" t="n">
        <v>0</v>
      </c>
      <c r="M899" s="0" t="n">
        <v>0</v>
      </c>
      <c r="N899" s="0" t="n">
        <v>0</v>
      </c>
      <c r="O899" s="0" t="n">
        <v>0</v>
      </c>
      <c r="P899" s="0" t="n">
        <v>0</v>
      </c>
      <c r="Q899" s="0" t="n">
        <v>0</v>
      </c>
      <c r="R899" s="0" t="s">
        <v>848</v>
      </c>
    </row>
    <row r="900" customFormat="false" ht="12.75" hidden="false" customHeight="false" outlineLevel="0" collapsed="false">
      <c r="A900" s="0" t="s">
        <v>263</v>
      </c>
      <c r="B900" s="412" t="n">
        <v>38412</v>
      </c>
      <c r="C900" s="0" t="n">
        <v>20.30522455</v>
      </c>
      <c r="D900" s="0" t="n">
        <v>0</v>
      </c>
      <c r="E900" s="0" t="n">
        <v>20.30522455</v>
      </c>
      <c r="F900" s="0" t="n">
        <v>0</v>
      </c>
      <c r="G900" s="0" t="n">
        <v>0</v>
      </c>
      <c r="H900" s="0" t="n">
        <v>0</v>
      </c>
      <c r="I900" s="0" t="n">
        <v>0</v>
      </c>
      <c r="J900" s="0" t="n">
        <v>0</v>
      </c>
      <c r="K900" s="0" t="n">
        <v>0</v>
      </c>
      <c r="L900" s="0" t="n">
        <v>0</v>
      </c>
      <c r="M900" s="0" t="n">
        <v>0</v>
      </c>
      <c r="N900" s="0" t="n">
        <v>0</v>
      </c>
      <c r="O900" s="0" t="n">
        <v>0</v>
      </c>
      <c r="P900" s="0" t="n">
        <v>0</v>
      </c>
      <c r="Q900" s="0" t="n">
        <v>0</v>
      </c>
      <c r="R900" s="0" t="s">
        <v>848</v>
      </c>
    </row>
    <row r="901" customFormat="false" ht="12.75" hidden="false" customHeight="false" outlineLevel="0" collapsed="false">
      <c r="A901" s="0" t="s">
        <v>263</v>
      </c>
      <c r="B901" s="412" t="n">
        <v>38657</v>
      </c>
      <c r="C901" s="0" t="n">
        <v>18.7075923</v>
      </c>
      <c r="D901" s="0" t="n">
        <v>0</v>
      </c>
      <c r="E901" s="0" t="n">
        <v>18.7075923</v>
      </c>
      <c r="F901" s="0" t="n">
        <v>0</v>
      </c>
      <c r="G901" s="0" t="n">
        <v>0</v>
      </c>
      <c r="H901" s="0" t="n">
        <v>0</v>
      </c>
      <c r="I901" s="0" t="n">
        <v>0</v>
      </c>
      <c r="J901" s="0" t="n">
        <v>0</v>
      </c>
      <c r="K901" s="0" t="n">
        <v>0</v>
      </c>
      <c r="L901" s="0" t="n">
        <v>0</v>
      </c>
      <c r="M901" s="0" t="n">
        <v>0</v>
      </c>
      <c r="N901" s="0" t="n">
        <v>0</v>
      </c>
      <c r="O901" s="0" t="n">
        <v>0</v>
      </c>
      <c r="P901" s="0" t="n">
        <v>0</v>
      </c>
      <c r="Q901" s="0" t="n">
        <v>0</v>
      </c>
      <c r="R901" s="0" t="s">
        <v>848</v>
      </c>
    </row>
    <row r="902" customFormat="false" ht="12.75" hidden="false" customHeight="false" outlineLevel="0" collapsed="false">
      <c r="A902" s="0" t="s">
        <v>263</v>
      </c>
      <c r="B902" s="412" t="n">
        <v>38687</v>
      </c>
      <c r="C902" s="0" t="n">
        <v>19.21623822</v>
      </c>
      <c r="D902" s="0" t="n">
        <v>0</v>
      </c>
      <c r="E902" s="0" t="n">
        <v>19.21623822</v>
      </c>
      <c r="F902" s="0" t="n">
        <v>0</v>
      </c>
      <c r="G902" s="0" t="n">
        <v>0</v>
      </c>
      <c r="H902" s="0" t="n">
        <v>0</v>
      </c>
      <c r="I902" s="0" t="n">
        <v>0</v>
      </c>
      <c r="J902" s="0" t="n">
        <v>0</v>
      </c>
      <c r="K902" s="0" t="n">
        <v>0</v>
      </c>
      <c r="L902" s="0" t="n">
        <v>0</v>
      </c>
      <c r="M902" s="0" t="n">
        <v>0</v>
      </c>
      <c r="N902" s="0" t="n">
        <v>0</v>
      </c>
      <c r="O902" s="0" t="n">
        <v>0</v>
      </c>
      <c r="P902" s="0" t="n">
        <v>0</v>
      </c>
      <c r="Q902" s="0" t="n">
        <v>0</v>
      </c>
      <c r="R902" s="0" t="s">
        <v>848</v>
      </c>
    </row>
    <row r="903" customFormat="false" ht="12.75" hidden="false" customHeight="false" outlineLevel="0" collapsed="false">
      <c r="A903" s="0" t="s">
        <v>263</v>
      </c>
      <c r="B903" s="412" t="n">
        <v>38718</v>
      </c>
      <c r="C903" s="0" t="n">
        <v>19.09815374</v>
      </c>
      <c r="D903" s="0" t="n">
        <v>0</v>
      </c>
      <c r="E903" s="0" t="n">
        <v>19.09815374</v>
      </c>
      <c r="F903" s="0" t="n">
        <v>0</v>
      </c>
      <c r="G903" s="0" t="n">
        <v>0</v>
      </c>
      <c r="H903" s="0" t="n">
        <v>0</v>
      </c>
      <c r="I903" s="0" t="n">
        <v>0</v>
      </c>
      <c r="J903" s="0" t="n">
        <v>0</v>
      </c>
      <c r="K903" s="0" t="n">
        <v>0</v>
      </c>
      <c r="L903" s="0" t="n">
        <v>0</v>
      </c>
      <c r="M903" s="0" t="n">
        <v>0</v>
      </c>
      <c r="N903" s="0" t="n">
        <v>0</v>
      </c>
      <c r="O903" s="0" t="n">
        <v>0</v>
      </c>
      <c r="P903" s="0" t="n">
        <v>0</v>
      </c>
      <c r="Q903" s="0" t="n">
        <v>0</v>
      </c>
      <c r="R903" s="0" t="s">
        <v>848</v>
      </c>
    </row>
    <row r="904" customFormat="false" ht="12.75" hidden="false" customHeight="false" outlineLevel="0" collapsed="false">
      <c r="A904" s="0" t="s">
        <v>263</v>
      </c>
      <c r="B904" s="412" t="n">
        <v>38749</v>
      </c>
      <c r="C904" s="0" t="n">
        <v>17.1439159</v>
      </c>
      <c r="D904" s="0" t="n">
        <v>0</v>
      </c>
      <c r="E904" s="0" t="n">
        <v>17.1439159</v>
      </c>
      <c r="F904" s="0" t="n">
        <v>0</v>
      </c>
      <c r="G904" s="0" t="n">
        <v>0</v>
      </c>
      <c r="H904" s="0" t="n">
        <v>0</v>
      </c>
      <c r="I904" s="0" t="n">
        <v>0</v>
      </c>
      <c r="J904" s="0" t="n">
        <v>0</v>
      </c>
      <c r="K904" s="0" t="n">
        <v>0</v>
      </c>
      <c r="L904" s="0" t="n">
        <v>0</v>
      </c>
      <c r="M904" s="0" t="n">
        <v>0</v>
      </c>
      <c r="N904" s="0" t="n">
        <v>0</v>
      </c>
      <c r="O904" s="0" t="n">
        <v>0</v>
      </c>
      <c r="P904" s="0" t="n">
        <v>0</v>
      </c>
      <c r="Q904" s="0" t="n">
        <v>0</v>
      </c>
      <c r="R904" s="0" t="s">
        <v>848</v>
      </c>
    </row>
    <row r="905" customFormat="false" ht="12.75" hidden="false" customHeight="false" outlineLevel="0" collapsed="false">
      <c r="A905" s="0" t="s">
        <v>263</v>
      </c>
      <c r="B905" s="412" t="n">
        <v>38777</v>
      </c>
      <c r="C905" s="0" t="n">
        <v>18.87532855</v>
      </c>
      <c r="D905" s="0" t="n">
        <v>0</v>
      </c>
      <c r="E905" s="0" t="n">
        <v>18.87532855</v>
      </c>
      <c r="F905" s="0" t="n">
        <v>0</v>
      </c>
      <c r="G905" s="0" t="n">
        <v>0</v>
      </c>
      <c r="H905" s="0" t="n">
        <v>0</v>
      </c>
      <c r="I905" s="0" t="n">
        <v>0</v>
      </c>
      <c r="J905" s="0" t="n">
        <v>0</v>
      </c>
      <c r="K905" s="0" t="n">
        <v>0</v>
      </c>
      <c r="L905" s="0" t="n">
        <v>0</v>
      </c>
      <c r="M905" s="0" t="n">
        <v>0</v>
      </c>
      <c r="N905" s="0" t="n">
        <v>0</v>
      </c>
      <c r="O905" s="0" t="n">
        <v>0</v>
      </c>
      <c r="P905" s="0" t="n">
        <v>0</v>
      </c>
      <c r="Q905" s="0" t="n">
        <v>0</v>
      </c>
      <c r="R905" s="0" t="s">
        <v>848</v>
      </c>
    </row>
    <row r="906" customFormat="false" ht="12.75" hidden="false" customHeight="false" outlineLevel="0" collapsed="false">
      <c r="A906" s="0" t="s">
        <v>263</v>
      </c>
      <c r="B906" s="412" t="n">
        <v>39022</v>
      </c>
      <c r="C906" s="0" t="n">
        <v>17.39649537</v>
      </c>
      <c r="D906" s="0" t="n">
        <v>0</v>
      </c>
      <c r="E906" s="0" t="n">
        <v>17.39649537</v>
      </c>
      <c r="F906" s="0" t="n">
        <v>0</v>
      </c>
      <c r="G906" s="0" t="n">
        <v>0</v>
      </c>
      <c r="H906" s="0" t="n">
        <v>0</v>
      </c>
      <c r="I906" s="0" t="n">
        <v>0</v>
      </c>
      <c r="J906" s="0" t="n">
        <v>0</v>
      </c>
      <c r="K906" s="0" t="n">
        <v>0</v>
      </c>
      <c r="L906" s="0" t="n">
        <v>0</v>
      </c>
      <c r="M906" s="0" t="n">
        <v>0</v>
      </c>
      <c r="N906" s="0" t="n">
        <v>0</v>
      </c>
      <c r="O906" s="0" t="n">
        <v>0</v>
      </c>
      <c r="P906" s="0" t="n">
        <v>0</v>
      </c>
      <c r="Q906" s="0" t="n">
        <v>0</v>
      </c>
      <c r="R906" s="0" t="s">
        <v>848</v>
      </c>
    </row>
    <row r="907" customFormat="false" ht="12.75" hidden="false" customHeight="false" outlineLevel="0" collapsed="false">
      <c r="A907" s="0" t="s">
        <v>263</v>
      </c>
      <c r="B907" s="412" t="n">
        <v>39052</v>
      </c>
      <c r="C907" s="0" t="n">
        <v>17.86916242</v>
      </c>
      <c r="D907" s="0" t="n">
        <v>0</v>
      </c>
      <c r="E907" s="0" t="n">
        <v>17.86916242</v>
      </c>
      <c r="F907" s="0" t="n">
        <v>0</v>
      </c>
      <c r="G907" s="0" t="n">
        <v>0</v>
      </c>
      <c r="H907" s="0" t="n">
        <v>0</v>
      </c>
      <c r="I907" s="0" t="n">
        <v>0</v>
      </c>
      <c r="J907" s="0" t="n">
        <v>0</v>
      </c>
      <c r="K907" s="0" t="n">
        <v>0</v>
      </c>
      <c r="L907" s="0" t="n">
        <v>0</v>
      </c>
      <c r="M907" s="0" t="n">
        <v>0</v>
      </c>
      <c r="N907" s="0" t="n">
        <v>0</v>
      </c>
      <c r="O907" s="0" t="n">
        <v>0</v>
      </c>
      <c r="P907" s="0" t="n">
        <v>0</v>
      </c>
      <c r="Q907" s="0" t="n">
        <v>0</v>
      </c>
      <c r="R907" s="0" t="s">
        <v>848</v>
      </c>
    </row>
    <row r="908" customFormat="false" ht="12.75" hidden="false" customHeight="false" outlineLevel="0" collapsed="false">
      <c r="A908" s="0" t="s">
        <v>263</v>
      </c>
      <c r="B908" s="412" t="n">
        <v>39083</v>
      </c>
      <c r="C908" s="0" t="n">
        <v>17.75901576</v>
      </c>
      <c r="D908" s="0" t="n">
        <v>0</v>
      </c>
      <c r="E908" s="0" t="n">
        <v>17.75901576</v>
      </c>
      <c r="F908" s="0" t="n">
        <v>0</v>
      </c>
      <c r="G908" s="0" t="n">
        <v>0</v>
      </c>
      <c r="H908" s="0" t="n">
        <v>0</v>
      </c>
      <c r="I908" s="0" t="n">
        <v>0</v>
      </c>
      <c r="J908" s="0" t="n">
        <v>0</v>
      </c>
      <c r="K908" s="0" t="n">
        <v>0</v>
      </c>
      <c r="L908" s="0" t="n">
        <v>0</v>
      </c>
      <c r="M908" s="0" t="n">
        <v>0</v>
      </c>
      <c r="N908" s="0" t="n">
        <v>0</v>
      </c>
      <c r="O908" s="0" t="n">
        <v>0</v>
      </c>
      <c r="P908" s="0" t="n">
        <v>0</v>
      </c>
      <c r="Q908" s="0" t="n">
        <v>0</v>
      </c>
      <c r="R908" s="0" t="s">
        <v>848</v>
      </c>
    </row>
    <row r="909" customFormat="false" ht="12.75" hidden="false" customHeight="false" outlineLevel="0" collapsed="false">
      <c r="A909" s="0" t="s">
        <v>263</v>
      </c>
      <c r="B909" s="412" t="n">
        <v>39114</v>
      </c>
      <c r="C909" s="0" t="n">
        <v>15.94150136</v>
      </c>
      <c r="D909" s="0" t="n">
        <v>0</v>
      </c>
      <c r="E909" s="0" t="n">
        <v>15.94150136</v>
      </c>
      <c r="F909" s="0" t="n">
        <v>0</v>
      </c>
      <c r="G909" s="0" t="n">
        <v>0</v>
      </c>
      <c r="H909" s="0" t="n">
        <v>0</v>
      </c>
      <c r="I909" s="0" t="n">
        <v>0</v>
      </c>
      <c r="J909" s="0" t="n">
        <v>0</v>
      </c>
      <c r="K909" s="0" t="n">
        <v>0</v>
      </c>
      <c r="L909" s="0" t="n">
        <v>0</v>
      </c>
      <c r="M909" s="0" t="n">
        <v>0</v>
      </c>
      <c r="N909" s="0" t="n">
        <v>0</v>
      </c>
      <c r="O909" s="0" t="n">
        <v>0</v>
      </c>
      <c r="P909" s="0" t="n">
        <v>0</v>
      </c>
      <c r="Q909" s="0" t="n">
        <v>0</v>
      </c>
      <c r="R909" s="0" t="s">
        <v>848</v>
      </c>
    </row>
    <row r="910" customFormat="false" ht="12.75" hidden="false" customHeight="false" outlineLevel="0" collapsed="false">
      <c r="A910" s="0" t="s">
        <v>263</v>
      </c>
      <c r="B910" s="412" t="n">
        <v>39142</v>
      </c>
      <c r="C910" s="0" t="n">
        <v>17.55117525</v>
      </c>
      <c r="D910" s="0" t="n">
        <v>0</v>
      </c>
      <c r="E910" s="0" t="n">
        <v>17.55117525</v>
      </c>
      <c r="F910" s="0" t="n">
        <v>0</v>
      </c>
      <c r="G910" s="0" t="n">
        <v>0</v>
      </c>
      <c r="H910" s="0" t="n">
        <v>0</v>
      </c>
      <c r="I910" s="0" t="n">
        <v>0</v>
      </c>
      <c r="J910" s="0" t="n">
        <v>0</v>
      </c>
      <c r="K910" s="0" t="n">
        <v>0</v>
      </c>
      <c r="L910" s="0" t="n">
        <v>0</v>
      </c>
      <c r="M910" s="0" t="n">
        <v>0</v>
      </c>
      <c r="N910" s="0" t="n">
        <v>0</v>
      </c>
      <c r="O910" s="0" t="n">
        <v>0</v>
      </c>
      <c r="P910" s="0" t="n">
        <v>0</v>
      </c>
      <c r="Q910" s="0" t="n">
        <v>0</v>
      </c>
      <c r="R910" s="0" t="s">
        <v>848</v>
      </c>
    </row>
    <row r="911" customFormat="false" ht="12.75" hidden="false" customHeight="false" outlineLevel="0" collapsed="false">
      <c r="A911" s="0" t="s">
        <v>263</v>
      </c>
      <c r="B911" s="412" t="n">
        <v>39387</v>
      </c>
      <c r="C911" s="0" t="n">
        <v>16.18365999</v>
      </c>
      <c r="D911" s="0" t="n">
        <v>0</v>
      </c>
      <c r="E911" s="0" t="n">
        <v>16.18365999</v>
      </c>
      <c r="F911" s="0" t="n">
        <v>0</v>
      </c>
      <c r="G911" s="0" t="n">
        <v>0</v>
      </c>
      <c r="H911" s="0" t="n">
        <v>0</v>
      </c>
      <c r="I911" s="0" t="n">
        <v>0</v>
      </c>
      <c r="J911" s="0" t="n">
        <v>0</v>
      </c>
      <c r="K911" s="0" t="n">
        <v>0</v>
      </c>
      <c r="L911" s="0" t="n">
        <v>0</v>
      </c>
      <c r="M911" s="0" t="n">
        <v>0</v>
      </c>
      <c r="N911" s="0" t="n">
        <v>0</v>
      </c>
      <c r="O911" s="0" t="n">
        <v>0</v>
      </c>
      <c r="P911" s="0" t="n">
        <v>0</v>
      </c>
      <c r="Q911" s="0" t="n">
        <v>0</v>
      </c>
      <c r="R911" s="0" t="s">
        <v>848</v>
      </c>
    </row>
    <row r="912" customFormat="false" ht="12.75" hidden="false" customHeight="false" outlineLevel="0" collapsed="false">
      <c r="A912" s="0" t="s">
        <v>263</v>
      </c>
      <c r="B912" s="412" t="n">
        <v>39417</v>
      </c>
      <c r="C912" s="0" t="n">
        <v>16.62542773</v>
      </c>
      <c r="D912" s="0" t="n">
        <v>0</v>
      </c>
      <c r="E912" s="0" t="n">
        <v>16.62542773</v>
      </c>
      <c r="F912" s="0" t="n">
        <v>0</v>
      </c>
      <c r="G912" s="0" t="n">
        <v>0</v>
      </c>
      <c r="H912" s="0" t="n">
        <v>0</v>
      </c>
      <c r="I912" s="0" t="n">
        <v>0</v>
      </c>
      <c r="J912" s="0" t="n">
        <v>0</v>
      </c>
      <c r="K912" s="0" t="n">
        <v>0</v>
      </c>
      <c r="L912" s="0" t="n">
        <v>0</v>
      </c>
      <c r="M912" s="0" t="n">
        <v>0</v>
      </c>
      <c r="N912" s="0" t="n">
        <v>0</v>
      </c>
      <c r="O912" s="0" t="n">
        <v>0</v>
      </c>
      <c r="P912" s="0" t="n">
        <v>0</v>
      </c>
      <c r="Q912" s="0" t="n">
        <v>0</v>
      </c>
      <c r="R912" s="0" t="s">
        <v>848</v>
      </c>
    </row>
    <row r="913" customFormat="false" ht="12.75" hidden="false" customHeight="false" outlineLevel="0" collapsed="false">
      <c r="A913" s="0" t="s">
        <v>263</v>
      </c>
      <c r="B913" s="412" t="n">
        <v>39448</v>
      </c>
      <c r="C913" s="0" t="n">
        <v>16.52510853</v>
      </c>
      <c r="D913" s="0" t="n">
        <v>0</v>
      </c>
      <c r="E913" s="0" t="n">
        <v>16.52510853</v>
      </c>
      <c r="F913" s="0" t="n">
        <v>0</v>
      </c>
      <c r="G913" s="0" t="n">
        <v>0</v>
      </c>
      <c r="H913" s="0" t="n">
        <v>0</v>
      </c>
      <c r="I913" s="0" t="n">
        <v>0</v>
      </c>
      <c r="J913" s="0" t="n">
        <v>0</v>
      </c>
      <c r="K913" s="0" t="n">
        <v>0</v>
      </c>
      <c r="L913" s="0" t="n">
        <v>0</v>
      </c>
      <c r="M913" s="0" t="n">
        <v>0</v>
      </c>
      <c r="N913" s="0" t="n">
        <v>0</v>
      </c>
      <c r="O913" s="0" t="n">
        <v>0</v>
      </c>
      <c r="P913" s="0" t="n">
        <v>0</v>
      </c>
      <c r="Q913" s="0" t="n">
        <v>0</v>
      </c>
      <c r="R913" s="0" t="s">
        <v>848</v>
      </c>
    </row>
    <row r="914" customFormat="false" ht="12.75" hidden="false" customHeight="false" outlineLevel="0" collapsed="false">
      <c r="A914" s="0" t="s">
        <v>263</v>
      </c>
      <c r="B914" s="412" t="n">
        <v>39479</v>
      </c>
      <c r="C914" s="0" t="n">
        <v>15.3657156</v>
      </c>
      <c r="D914" s="0" t="n">
        <v>0</v>
      </c>
      <c r="E914" s="0" t="n">
        <v>15.3657156</v>
      </c>
      <c r="F914" s="0" t="n">
        <v>0</v>
      </c>
      <c r="G914" s="0" t="n">
        <v>0</v>
      </c>
      <c r="H914" s="0" t="n">
        <v>0</v>
      </c>
      <c r="I914" s="0" t="n">
        <v>0</v>
      </c>
      <c r="J914" s="0" t="n">
        <v>0</v>
      </c>
      <c r="K914" s="0" t="n">
        <v>0</v>
      </c>
      <c r="L914" s="0" t="n">
        <v>0</v>
      </c>
      <c r="M914" s="0" t="n">
        <v>0</v>
      </c>
      <c r="N914" s="0" t="n">
        <v>0</v>
      </c>
      <c r="O914" s="0" t="n">
        <v>0</v>
      </c>
      <c r="P914" s="0" t="n">
        <v>0</v>
      </c>
      <c r="Q914" s="0" t="n">
        <v>0</v>
      </c>
      <c r="R914" s="0" t="s">
        <v>848</v>
      </c>
    </row>
    <row r="915" customFormat="false" ht="12.75" hidden="false" customHeight="false" outlineLevel="0" collapsed="false">
      <c r="A915" s="0" t="s">
        <v>263</v>
      </c>
      <c r="B915" s="412" t="n">
        <v>39508</v>
      </c>
      <c r="C915" s="0" t="n">
        <v>16.33273064</v>
      </c>
      <c r="D915" s="0" t="n">
        <v>0</v>
      </c>
      <c r="E915" s="0" t="n">
        <v>16.33273064</v>
      </c>
      <c r="F915" s="0" t="n">
        <v>0</v>
      </c>
      <c r="G915" s="0" t="n">
        <v>0</v>
      </c>
      <c r="H915" s="0" t="n">
        <v>0</v>
      </c>
      <c r="I915" s="0" t="n">
        <v>0</v>
      </c>
      <c r="J915" s="0" t="n">
        <v>0</v>
      </c>
      <c r="K915" s="0" t="n">
        <v>0</v>
      </c>
      <c r="L915" s="0" t="n">
        <v>0</v>
      </c>
      <c r="M915" s="0" t="n">
        <v>0</v>
      </c>
      <c r="N915" s="0" t="n">
        <v>0</v>
      </c>
      <c r="O915" s="0" t="n">
        <v>0</v>
      </c>
      <c r="P915" s="0" t="n">
        <v>0</v>
      </c>
      <c r="Q915" s="0" t="n">
        <v>0</v>
      </c>
      <c r="R915" s="0" t="s">
        <v>848</v>
      </c>
    </row>
    <row r="916" customFormat="false" ht="12.75" hidden="false" customHeight="false" outlineLevel="0" collapsed="false">
      <c r="B916" s="412"/>
    </row>
    <row r="917" customFormat="false" ht="12.75" hidden="false" customHeight="false" outlineLevel="0" collapsed="false">
      <c r="B917" s="412"/>
    </row>
    <row r="918" customFormat="false" ht="12.75" hidden="false" customHeight="false" outlineLevel="0" collapsed="false">
      <c r="B918" s="412"/>
    </row>
    <row r="919" customFormat="false" ht="12.75" hidden="false" customHeight="false" outlineLevel="0" collapsed="false">
      <c r="B919" s="412"/>
    </row>
    <row r="920" customFormat="false" ht="12.75" hidden="false" customHeight="false" outlineLevel="0" collapsed="false">
      <c r="B920" s="412"/>
    </row>
    <row r="921" customFormat="false" ht="12.75" hidden="false" customHeight="false" outlineLevel="0" collapsed="false">
      <c r="B921" s="412"/>
    </row>
    <row r="922" customFormat="false" ht="12.75" hidden="false" customHeight="false" outlineLevel="0" collapsed="false">
      <c r="B922" s="412"/>
    </row>
    <row r="923" customFormat="false" ht="12.75" hidden="false" customHeight="false" outlineLevel="0" collapsed="false">
      <c r="B923" s="412"/>
    </row>
    <row r="924" customFormat="false" ht="12.75" hidden="false" customHeight="false" outlineLevel="0" collapsed="false">
      <c r="B924" s="412"/>
    </row>
    <row r="925" customFormat="false" ht="12.75" hidden="false" customHeight="false" outlineLevel="0" collapsed="false">
      <c r="B925" s="412"/>
    </row>
    <row r="926" customFormat="false" ht="12.75" hidden="false" customHeight="false" outlineLevel="0" collapsed="false">
      <c r="B926" s="412"/>
    </row>
    <row r="927" customFormat="false" ht="12.75" hidden="false" customHeight="false" outlineLevel="0" collapsed="false">
      <c r="B927" s="412"/>
    </row>
    <row r="928" customFormat="false" ht="12.75" hidden="false" customHeight="false" outlineLevel="0" collapsed="false">
      <c r="B928" s="412"/>
    </row>
    <row r="929" customFormat="false" ht="12.75" hidden="false" customHeight="false" outlineLevel="0" collapsed="false">
      <c r="B929" s="412"/>
    </row>
    <row r="930" customFormat="false" ht="12.75" hidden="false" customHeight="false" outlineLevel="0" collapsed="false">
      <c r="B930" s="412"/>
    </row>
    <row r="931" customFormat="false" ht="12.75" hidden="false" customHeight="false" outlineLevel="0" collapsed="false">
      <c r="B931" s="412"/>
    </row>
    <row r="932" customFormat="false" ht="12.75" hidden="false" customHeight="false" outlineLevel="0" collapsed="false">
      <c r="B932" s="412"/>
    </row>
    <row r="933" customFormat="false" ht="12.75" hidden="false" customHeight="false" outlineLevel="0" collapsed="false">
      <c r="B933" s="412"/>
    </row>
    <row r="934" customFormat="false" ht="12.75" hidden="false" customHeight="false" outlineLevel="0" collapsed="false">
      <c r="B934" s="412"/>
    </row>
    <row r="935" customFormat="false" ht="12.75" hidden="false" customHeight="false" outlineLevel="0" collapsed="false">
      <c r="B935" s="412"/>
    </row>
    <row r="936" customFormat="false" ht="12.75" hidden="false" customHeight="false" outlineLevel="0" collapsed="false">
      <c r="B936" s="412"/>
    </row>
  </sheetData>
  <mergeCells count="3">
    <mergeCell ref="A4:I4"/>
    <mergeCell ref="J4:Q4"/>
    <mergeCell ref="L5:Q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3:AK234"/>
  <sheetViews>
    <sheetView showFormulas="false" showGridLines="false" showRowColHeaders="true" showZeros="true" rightToLeft="false" tabSelected="false" showOutlineSymbols="true" defaultGridColor="true" view="normal" topLeftCell="O2" colorId="64" zoomScale="100" zoomScaleNormal="100" zoomScalePageLayoutView="100" workbookViewId="0">
      <selection pane="topLeft" activeCell="AB20" activeCellId="0" sqref="AB20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5" min="1" style="2" width="9.14"/>
    <col collapsed="false" customWidth="true" hidden="false" outlineLevel="0" max="6" min="6" style="2" width="9.99"/>
    <col collapsed="false" customWidth="false" hidden="false" outlineLevel="0" max="28" min="7" style="2" width="9.14"/>
    <col collapsed="false" customWidth="true" hidden="false" outlineLevel="0" max="30" min="29" style="2" width="16.28"/>
    <col collapsed="false" customWidth="true" hidden="false" outlineLevel="0" max="31" min="31" style="2" width="16.84"/>
    <col collapsed="false" customWidth="true" hidden="false" outlineLevel="0" max="32" min="32" style="2" width="16.99"/>
    <col collapsed="false" customWidth="false" hidden="false" outlineLevel="0" max="257" min="33" style="2" width="9.14"/>
  </cols>
  <sheetData>
    <row r="3" customFormat="false" ht="12.75" hidden="false" customHeight="false" outlineLevel="0" collapsed="false">
      <c r="A3" s="2" t="s">
        <v>106</v>
      </c>
      <c r="B3" s="2" t="s">
        <v>107</v>
      </c>
      <c r="F3" s="2" t="s">
        <v>108</v>
      </c>
      <c r="I3" s="2" t="s">
        <v>109</v>
      </c>
    </row>
    <row r="4" customFormat="false" ht="12.75" hidden="false" customHeight="false" outlineLevel="0" collapsed="false">
      <c r="A4" s="2" t="s">
        <v>106</v>
      </c>
      <c r="B4" s="2" t="s">
        <v>110</v>
      </c>
      <c r="F4" s="2" t="s">
        <v>111</v>
      </c>
      <c r="G4" s="2" t="s">
        <v>112</v>
      </c>
    </row>
    <row r="5" customFormat="false" ht="12.75" hidden="false" customHeight="false" outlineLevel="0" collapsed="false">
      <c r="A5" s="2" t="s">
        <v>106</v>
      </c>
      <c r="B5" s="2" t="s">
        <v>113</v>
      </c>
      <c r="F5" s="2" t="s">
        <v>114</v>
      </c>
      <c r="G5" s="245" t="n">
        <v>36690</v>
      </c>
      <c r="H5" s="246"/>
      <c r="I5" s="246"/>
      <c r="J5" s="246"/>
      <c r="K5" s="246"/>
    </row>
    <row r="6" customFormat="false" ht="12.75" hidden="false" customHeight="false" outlineLevel="0" collapsed="false">
      <c r="A6" s="2" t="s">
        <v>106</v>
      </c>
    </row>
    <row r="7" customFormat="false" ht="12.75" hidden="false" customHeight="false" outlineLevel="0" collapsed="false">
      <c r="A7" s="2" t="s">
        <v>106</v>
      </c>
      <c r="D7" s="2" t="s">
        <v>115</v>
      </c>
    </row>
    <row r="8" customFormat="false" ht="12.75" hidden="false" customHeight="false" outlineLevel="0" collapsed="false">
      <c r="A8" s="2" t="s">
        <v>106</v>
      </c>
    </row>
    <row r="9" customFormat="false" ht="12.75" hidden="false" customHeight="false" outlineLevel="0" collapsed="false">
      <c r="A9" s="2" t="s">
        <v>106</v>
      </c>
      <c r="B9" s="2" t="s">
        <v>116</v>
      </c>
      <c r="C9" s="2" t="n">
        <v>808783</v>
      </c>
      <c r="D9" s="2" t="s">
        <v>117</v>
      </c>
    </row>
    <row r="10" customFormat="false" ht="12.75" hidden="false" customHeight="false" outlineLevel="0" collapsed="false">
      <c r="A10" s="2" t="s">
        <v>106</v>
      </c>
      <c r="B10" s="2" t="s">
        <v>118</v>
      </c>
      <c r="C10" s="2" t="s">
        <v>119</v>
      </c>
      <c r="D10" s="2" t="s">
        <v>120</v>
      </c>
      <c r="E10" s="2" t="s">
        <v>121</v>
      </c>
    </row>
    <row r="11" customFormat="false" ht="12.75" hidden="false" customHeight="false" outlineLevel="0" collapsed="false">
      <c r="A11" s="2" t="s">
        <v>106</v>
      </c>
      <c r="B11" s="2" t="s">
        <v>122</v>
      </c>
      <c r="C11" s="2" t="s">
        <v>123</v>
      </c>
    </row>
    <row r="12" customFormat="false" ht="12.75" hidden="false" customHeight="false" outlineLevel="0" collapsed="false">
      <c r="A12" s="2" t="s">
        <v>106</v>
      </c>
    </row>
    <row r="13" customFormat="false" ht="12.75" hidden="false" customHeight="false" outlineLevel="0" collapsed="false">
      <c r="A13" s="2" t="s">
        <v>124</v>
      </c>
      <c r="B13" s="2" t="s">
        <v>125</v>
      </c>
      <c r="C13" s="2" t="s">
        <v>126</v>
      </c>
      <c r="D13" s="2" t="s">
        <v>127</v>
      </c>
      <c r="E13" s="2" t="s">
        <v>128</v>
      </c>
      <c r="F13" s="2" t="s">
        <v>129</v>
      </c>
      <c r="G13" s="2" t="s">
        <v>130</v>
      </c>
      <c r="H13" s="2" t="s">
        <v>131</v>
      </c>
      <c r="I13" s="2" t="s">
        <v>132</v>
      </c>
      <c r="J13" s="2" t="s">
        <v>133</v>
      </c>
      <c r="K13" s="2" t="s">
        <v>134</v>
      </c>
      <c r="L13" s="2" t="s">
        <v>135</v>
      </c>
      <c r="M13" s="2" t="s">
        <v>136</v>
      </c>
      <c r="N13" s="2" t="s">
        <v>137</v>
      </c>
      <c r="O13" s="2" t="s">
        <v>138</v>
      </c>
      <c r="P13" s="2" t="s">
        <v>139</v>
      </c>
      <c r="Q13" s="2" t="s">
        <v>140</v>
      </c>
      <c r="R13" s="2" t="s">
        <v>141</v>
      </c>
      <c r="S13" s="2" t="s">
        <v>142</v>
      </c>
      <c r="T13" s="2" t="s">
        <v>143</v>
      </c>
      <c r="U13" s="2" t="s">
        <v>144</v>
      </c>
      <c r="V13" s="2" t="s">
        <v>145</v>
      </c>
      <c r="W13" s="2" t="s">
        <v>146</v>
      </c>
      <c r="X13" s="2" t="s">
        <v>147</v>
      </c>
      <c r="Y13" s="2" t="s">
        <v>148</v>
      </c>
      <c r="Z13" s="2" t="s">
        <v>149</v>
      </c>
      <c r="AA13" s="2" t="s">
        <v>150</v>
      </c>
      <c r="AB13" s="2" t="s">
        <v>151</v>
      </c>
      <c r="AC13" s="2" t="s">
        <v>152</v>
      </c>
      <c r="AD13" s="2" t="s">
        <v>153</v>
      </c>
      <c r="AE13" s="2" t="s">
        <v>154</v>
      </c>
      <c r="AF13" s="2" t="s">
        <v>155</v>
      </c>
      <c r="AG13" s="2" t="s">
        <v>156</v>
      </c>
      <c r="AH13" s="2" t="s">
        <v>157</v>
      </c>
      <c r="AI13" s="2" t="s">
        <v>158</v>
      </c>
      <c r="AJ13" s="2" t="s">
        <v>159</v>
      </c>
      <c r="AK13" s="2" t="s">
        <v>160</v>
      </c>
    </row>
    <row r="14" customFormat="false" ht="12.75" hidden="false" customHeight="false" outlineLevel="0" collapsed="false">
      <c r="A14" s="2" t="s">
        <v>161</v>
      </c>
      <c r="B14" s="2" t="s">
        <v>162</v>
      </c>
      <c r="C14" s="2" t="s">
        <v>162</v>
      </c>
      <c r="D14" s="2" t="s">
        <v>162</v>
      </c>
      <c r="E14" s="2" t="s">
        <v>162</v>
      </c>
      <c r="F14" s="2" t="s">
        <v>162</v>
      </c>
      <c r="G14" s="2" t="s">
        <v>162</v>
      </c>
      <c r="H14" s="2" t="s">
        <v>162</v>
      </c>
      <c r="I14" s="2" t="s">
        <v>162</v>
      </c>
      <c r="J14" s="2" t="s">
        <v>162</v>
      </c>
      <c r="K14" s="2" t="s">
        <v>162</v>
      </c>
      <c r="L14" s="2" t="s">
        <v>162</v>
      </c>
      <c r="M14" s="2" t="s">
        <v>162</v>
      </c>
      <c r="N14" s="2" t="s">
        <v>162</v>
      </c>
      <c r="O14" s="2" t="s">
        <v>162</v>
      </c>
      <c r="P14" s="2" t="s">
        <v>162</v>
      </c>
      <c r="Q14" s="2" t="s">
        <v>162</v>
      </c>
      <c r="R14" s="2" t="s">
        <v>162</v>
      </c>
      <c r="S14" s="2" t="s">
        <v>162</v>
      </c>
      <c r="T14" s="2" t="s">
        <v>162</v>
      </c>
      <c r="U14" s="2" t="s">
        <v>162</v>
      </c>
      <c r="V14" s="2" t="s">
        <v>162</v>
      </c>
      <c r="W14" s="2" t="s">
        <v>162</v>
      </c>
      <c r="X14" s="2" t="s">
        <v>162</v>
      </c>
      <c r="Y14" s="2" t="s">
        <v>162</v>
      </c>
      <c r="Z14" s="2" t="s">
        <v>162</v>
      </c>
      <c r="AA14" s="2" t="s">
        <v>162</v>
      </c>
      <c r="AB14" s="2" t="s">
        <v>162</v>
      </c>
      <c r="AC14" s="2" t="s">
        <v>162</v>
      </c>
      <c r="AD14" s="2" t="s">
        <v>162</v>
      </c>
      <c r="AE14" s="2" t="s">
        <v>162</v>
      </c>
      <c r="AF14" s="2" t="s">
        <v>162</v>
      </c>
      <c r="AG14" s="2" t="s">
        <v>162</v>
      </c>
      <c r="AH14" s="2" t="s">
        <v>162</v>
      </c>
      <c r="AI14" s="2" t="s">
        <v>162</v>
      </c>
      <c r="AJ14" s="2" t="s">
        <v>162</v>
      </c>
      <c r="AK14" s="2" t="s">
        <v>162</v>
      </c>
    </row>
    <row r="15" customFormat="false" ht="12.75" hidden="false" customHeight="false" outlineLevel="0" collapsed="false">
      <c r="A15" s="63" t="n">
        <v>36678</v>
      </c>
      <c r="AA15" s="2" t="n">
        <v>0</v>
      </c>
      <c r="AB15" s="2" t="n">
        <v>0</v>
      </c>
      <c r="AC15" s="2" t="n">
        <v>0</v>
      </c>
      <c r="AD15" s="2" t="n">
        <v>0</v>
      </c>
      <c r="AE15" s="2" t="n">
        <v>0</v>
      </c>
      <c r="AF15" s="2" t="n">
        <v>0</v>
      </c>
      <c r="AG15" s="2" t="n">
        <v>0</v>
      </c>
      <c r="AH15" s="2" t="n">
        <v>0</v>
      </c>
      <c r="AI15" s="2" t="n">
        <v>0</v>
      </c>
      <c r="AJ15" s="2" t="n">
        <v>-25.6</v>
      </c>
      <c r="AK15" s="2" t="n">
        <v>-11.42</v>
      </c>
    </row>
    <row r="16" customFormat="false" ht="12.75" hidden="false" customHeight="false" outlineLevel="0" collapsed="false">
      <c r="A16" s="63" t="n">
        <v>36708</v>
      </c>
      <c r="B16" s="2" t="n">
        <v>0</v>
      </c>
      <c r="C16" s="2" t="n">
        <v>0</v>
      </c>
      <c r="D16" s="2" t="n">
        <v>-36.44</v>
      </c>
      <c r="E16" s="2" t="n">
        <v>-58.75</v>
      </c>
      <c r="F16" s="2" t="n">
        <v>0</v>
      </c>
      <c r="G16" s="2" t="n">
        <v>0</v>
      </c>
      <c r="H16" s="2" t="n">
        <v>109.85</v>
      </c>
      <c r="I16" s="2" t="n">
        <v>126.1</v>
      </c>
      <c r="J16" s="2" t="n">
        <v>5.6</v>
      </c>
      <c r="K16" s="2" t="n">
        <v>28.39</v>
      </c>
      <c r="L16" s="2" t="n">
        <v>55.62</v>
      </c>
      <c r="M16" s="2" t="n">
        <v>-57.82</v>
      </c>
      <c r="N16" s="2" t="n">
        <v>-23</v>
      </c>
      <c r="O16" s="2" t="n">
        <v>61.8</v>
      </c>
      <c r="P16" s="2" t="n">
        <v>9.22</v>
      </c>
      <c r="Q16" s="2" t="n">
        <v>-61.3</v>
      </c>
      <c r="R16" s="2" t="n">
        <v>0</v>
      </c>
      <c r="S16" s="2" t="n">
        <v>0</v>
      </c>
      <c r="T16" s="2" t="n">
        <v>0</v>
      </c>
      <c r="U16" s="2" t="n">
        <v>0</v>
      </c>
      <c r="V16" s="2" t="n">
        <v>0</v>
      </c>
      <c r="W16" s="2" t="n">
        <v>0</v>
      </c>
      <c r="X16" s="2" t="n">
        <v>0</v>
      </c>
      <c r="Y16" s="2" t="n">
        <v>0</v>
      </c>
      <c r="Z16" s="2" t="n">
        <v>-92.69</v>
      </c>
      <c r="AA16" s="2" t="n">
        <v>-30.9</v>
      </c>
      <c r="AB16" s="2" t="n">
        <v>21.78</v>
      </c>
      <c r="AC16" s="2" t="n">
        <v>108.14</v>
      </c>
      <c r="AD16" s="2" t="n">
        <v>0</v>
      </c>
      <c r="AE16" s="2" t="n">
        <v>0</v>
      </c>
      <c r="AF16" s="2" t="n">
        <v>0</v>
      </c>
      <c r="AG16" s="2" t="n">
        <v>0</v>
      </c>
      <c r="AH16" s="2" t="n">
        <v>0</v>
      </c>
      <c r="AI16" s="2" t="n">
        <v>165.59</v>
      </c>
      <c r="AJ16" s="2" t="n">
        <v>-26.45</v>
      </c>
      <c r="AK16" s="2" t="n">
        <v>93.89</v>
      </c>
    </row>
    <row r="17" customFormat="false" ht="12.75" hidden="false" customHeight="false" outlineLevel="0" collapsed="false">
      <c r="A17" s="63" t="n">
        <v>36739</v>
      </c>
      <c r="B17" s="2" t="n">
        <v>0</v>
      </c>
      <c r="C17" s="2" t="n">
        <v>0</v>
      </c>
      <c r="D17" s="2" t="n">
        <v>-36.88</v>
      </c>
      <c r="E17" s="2" t="n">
        <v>104.51</v>
      </c>
      <c r="F17" s="2" t="n">
        <v>0</v>
      </c>
      <c r="G17" s="2" t="n">
        <v>0</v>
      </c>
      <c r="H17" s="2" t="n">
        <v>109.22</v>
      </c>
      <c r="I17" s="2" t="n">
        <v>156.09</v>
      </c>
      <c r="J17" s="2" t="n">
        <v>-40.73</v>
      </c>
      <c r="K17" s="2" t="n">
        <v>28.23</v>
      </c>
      <c r="L17" s="2" t="n">
        <v>55.3</v>
      </c>
      <c r="M17" s="2" t="n">
        <v>-57.49</v>
      </c>
      <c r="N17" s="2" t="n">
        <v>-22.87</v>
      </c>
      <c r="O17" s="2" t="n">
        <v>-46.08</v>
      </c>
      <c r="P17" s="2" t="n">
        <v>9.17</v>
      </c>
      <c r="Q17" s="2" t="n">
        <v>-60.95</v>
      </c>
      <c r="R17" s="2" t="n">
        <v>0</v>
      </c>
      <c r="S17" s="2" t="n">
        <v>0</v>
      </c>
      <c r="T17" s="2" t="n">
        <v>0</v>
      </c>
      <c r="U17" s="2" t="n">
        <v>0</v>
      </c>
      <c r="V17" s="2" t="n">
        <v>0</v>
      </c>
      <c r="W17" s="2" t="n">
        <v>0</v>
      </c>
      <c r="X17" s="2" t="n">
        <v>0</v>
      </c>
      <c r="Y17" s="2" t="n">
        <v>0</v>
      </c>
      <c r="Z17" s="2" t="n">
        <v>0</v>
      </c>
      <c r="AA17" s="2" t="n">
        <v>-30.72</v>
      </c>
      <c r="AB17" s="2" t="n">
        <v>85.85</v>
      </c>
      <c r="AC17" s="2" t="n">
        <v>92.16</v>
      </c>
      <c r="AD17" s="2" t="n">
        <v>0</v>
      </c>
      <c r="AE17" s="2" t="n">
        <v>0</v>
      </c>
      <c r="AF17" s="2" t="n">
        <v>0</v>
      </c>
      <c r="AG17" s="2" t="n">
        <v>0</v>
      </c>
      <c r="AH17" s="2" t="n">
        <v>0</v>
      </c>
      <c r="AI17" s="2" t="n">
        <v>344.81</v>
      </c>
      <c r="AJ17" s="2" t="n">
        <v>0.16</v>
      </c>
      <c r="AK17" s="2" t="n">
        <v>18.04</v>
      </c>
    </row>
    <row r="18" customFormat="false" ht="12.75" hidden="false" customHeight="false" outlineLevel="0" collapsed="false">
      <c r="A18" s="63" t="n">
        <v>36770</v>
      </c>
      <c r="B18" s="2" t="n">
        <v>0</v>
      </c>
      <c r="C18" s="2" t="n">
        <v>0</v>
      </c>
      <c r="D18" s="2" t="n">
        <v>-35.56</v>
      </c>
      <c r="E18" s="2" t="n">
        <v>66.01</v>
      </c>
      <c r="F18" s="2" t="n">
        <v>0</v>
      </c>
      <c r="G18" s="2" t="n">
        <v>0</v>
      </c>
      <c r="H18" s="2" t="n">
        <v>105.08</v>
      </c>
      <c r="I18" s="2" t="n">
        <v>150.17</v>
      </c>
      <c r="J18" s="2" t="n">
        <v>-39.18</v>
      </c>
      <c r="K18" s="2" t="n">
        <v>27.16</v>
      </c>
      <c r="L18" s="2" t="n">
        <v>53.2</v>
      </c>
      <c r="M18" s="2" t="n">
        <v>-55.31</v>
      </c>
      <c r="N18" s="2" t="n">
        <v>-22</v>
      </c>
      <c r="O18" s="2" t="n">
        <v>-44.33</v>
      </c>
      <c r="P18" s="2" t="n">
        <v>8.87</v>
      </c>
      <c r="Q18" s="2" t="n">
        <v>-58.64</v>
      </c>
      <c r="R18" s="2" t="n">
        <v>0</v>
      </c>
      <c r="S18" s="2" t="n">
        <v>0</v>
      </c>
      <c r="T18" s="2" t="n">
        <v>0</v>
      </c>
      <c r="U18" s="2" t="n">
        <v>0</v>
      </c>
      <c r="V18" s="2" t="n">
        <v>0</v>
      </c>
      <c r="W18" s="2" t="n">
        <v>0</v>
      </c>
      <c r="X18" s="2" t="n">
        <v>0</v>
      </c>
      <c r="Y18" s="2" t="n">
        <v>0</v>
      </c>
      <c r="Z18" s="2" t="n">
        <v>0</v>
      </c>
      <c r="AA18" s="2" t="n">
        <v>-29.56</v>
      </c>
      <c r="AB18" s="2" t="n">
        <v>-11.68</v>
      </c>
      <c r="AC18" s="2" t="n">
        <v>88.67</v>
      </c>
      <c r="AD18" s="2" t="n">
        <v>0</v>
      </c>
      <c r="AE18" s="2" t="n">
        <v>0</v>
      </c>
      <c r="AF18" s="2" t="n">
        <v>0</v>
      </c>
      <c r="AG18" s="2" t="n">
        <v>0</v>
      </c>
      <c r="AH18" s="2" t="n">
        <v>0</v>
      </c>
      <c r="AI18" s="2" t="n">
        <v>202.89</v>
      </c>
      <c r="AJ18" s="2" t="n">
        <v>0.16</v>
      </c>
      <c r="AK18" s="2" t="n">
        <v>-29.26</v>
      </c>
    </row>
    <row r="19" customFormat="false" ht="12.75" hidden="false" customHeight="false" outlineLevel="0" collapsed="false">
      <c r="A19" s="63" t="n">
        <v>36800</v>
      </c>
      <c r="B19" s="2" t="n">
        <v>0</v>
      </c>
      <c r="C19" s="2" t="n">
        <v>0</v>
      </c>
      <c r="D19" s="2" t="n">
        <v>-37.72</v>
      </c>
      <c r="E19" s="2" t="n">
        <v>89.58</v>
      </c>
      <c r="F19" s="2" t="n">
        <v>0</v>
      </c>
      <c r="G19" s="2" t="n">
        <v>0</v>
      </c>
      <c r="H19" s="2" t="n">
        <v>107.97</v>
      </c>
      <c r="I19" s="2" t="n">
        <v>154.3</v>
      </c>
      <c r="J19" s="2" t="n">
        <v>-40.26</v>
      </c>
      <c r="K19" s="2" t="n">
        <v>27.9</v>
      </c>
      <c r="L19" s="2" t="n">
        <v>54.66</v>
      </c>
      <c r="M19" s="2" t="n">
        <v>-56.83</v>
      </c>
      <c r="N19" s="2" t="n">
        <v>-22.61</v>
      </c>
      <c r="O19" s="2" t="n">
        <v>-45.55</v>
      </c>
      <c r="P19" s="2" t="n">
        <v>9.06</v>
      </c>
      <c r="Q19" s="2" t="n">
        <v>-60.25</v>
      </c>
      <c r="R19" s="2" t="n">
        <v>0</v>
      </c>
      <c r="S19" s="2" t="n">
        <v>30.37</v>
      </c>
      <c r="T19" s="2" t="n">
        <v>91.1</v>
      </c>
      <c r="U19" s="2" t="n">
        <v>0</v>
      </c>
      <c r="V19" s="2" t="n">
        <v>0</v>
      </c>
      <c r="W19" s="2" t="n">
        <v>0</v>
      </c>
      <c r="X19" s="2" t="n">
        <v>0</v>
      </c>
      <c r="Y19" s="2" t="n">
        <v>0</v>
      </c>
      <c r="Z19" s="2" t="n">
        <v>15.18</v>
      </c>
      <c r="AA19" s="2" t="n">
        <v>-30.37</v>
      </c>
      <c r="AB19" s="2" t="n">
        <v>-49.34</v>
      </c>
      <c r="AC19" s="2" t="n">
        <v>-136.65</v>
      </c>
      <c r="AD19" s="2" t="n">
        <v>0</v>
      </c>
      <c r="AE19" s="2" t="n">
        <v>0</v>
      </c>
      <c r="AF19" s="2" t="n">
        <v>0</v>
      </c>
      <c r="AG19" s="2" t="n">
        <v>0</v>
      </c>
      <c r="AH19" s="2" t="n">
        <v>0</v>
      </c>
      <c r="AI19" s="2" t="n">
        <v>100.56</v>
      </c>
      <c r="AJ19" s="2" t="n">
        <v>0.16</v>
      </c>
      <c r="AK19" s="2" t="n">
        <v>-1.75</v>
      </c>
    </row>
    <row r="20" customFormat="false" ht="12.75" hidden="false" customHeight="false" outlineLevel="0" collapsed="false">
      <c r="A20" s="63" t="n">
        <v>36831</v>
      </c>
      <c r="B20" s="2" t="n">
        <v>29.98</v>
      </c>
      <c r="C20" s="2" t="n">
        <v>-29.21</v>
      </c>
      <c r="D20" s="2" t="n">
        <v>-0.98</v>
      </c>
      <c r="E20" s="2" t="n">
        <v>23.05</v>
      </c>
      <c r="F20" s="2" t="n">
        <v>-29.21</v>
      </c>
      <c r="G20" s="2" t="n">
        <v>73.04</v>
      </c>
      <c r="H20" s="2" t="n">
        <v>103.87</v>
      </c>
      <c r="I20" s="2" t="n">
        <v>-26.85</v>
      </c>
      <c r="J20" s="2" t="n">
        <v>-40.23</v>
      </c>
      <c r="K20" s="2" t="n">
        <v>0</v>
      </c>
      <c r="L20" s="2" t="n">
        <v>-29.21</v>
      </c>
      <c r="M20" s="2" t="n">
        <v>-13.08</v>
      </c>
      <c r="N20" s="2" t="n">
        <v>9.89</v>
      </c>
      <c r="O20" s="2" t="n">
        <v>-29.21</v>
      </c>
      <c r="P20" s="2" t="n">
        <v>-12.17</v>
      </c>
      <c r="Q20" s="2" t="n">
        <v>-8.76</v>
      </c>
      <c r="R20" s="2" t="n">
        <v>-73.79</v>
      </c>
      <c r="S20" s="2" t="n">
        <v>0</v>
      </c>
      <c r="T20" s="2" t="n">
        <v>0</v>
      </c>
      <c r="U20" s="2" t="n">
        <v>0</v>
      </c>
      <c r="V20" s="2" t="n">
        <v>58.43</v>
      </c>
      <c r="W20" s="2" t="n">
        <v>0</v>
      </c>
      <c r="X20" s="2" t="n">
        <v>0</v>
      </c>
      <c r="Y20" s="2" t="n">
        <v>0</v>
      </c>
      <c r="Z20" s="2" t="n">
        <v>0</v>
      </c>
      <c r="AA20" s="2" t="n">
        <v>0</v>
      </c>
      <c r="AB20" s="2" t="n">
        <v>0.76</v>
      </c>
      <c r="AC20" s="2" t="n">
        <v>-175.29</v>
      </c>
      <c r="AD20" s="2" t="n">
        <v>0</v>
      </c>
      <c r="AE20" s="2" t="n">
        <v>0</v>
      </c>
      <c r="AF20" s="2" t="n">
        <v>0</v>
      </c>
      <c r="AG20" s="2" t="n">
        <v>0</v>
      </c>
      <c r="AH20" s="2" t="n">
        <v>26.85</v>
      </c>
      <c r="AI20" s="2" t="n">
        <v>-142.15</v>
      </c>
      <c r="AJ20" s="2" t="n">
        <v>7.95</v>
      </c>
      <c r="AK20" s="2" t="n">
        <v>-5.76</v>
      </c>
    </row>
    <row r="21" customFormat="false" ht="12.75" hidden="false" customHeight="false" outlineLevel="0" collapsed="false">
      <c r="A21" s="63" t="n">
        <v>36861</v>
      </c>
      <c r="B21" s="2" t="n">
        <v>30.8</v>
      </c>
      <c r="C21" s="2" t="n">
        <v>-30.01</v>
      </c>
      <c r="D21" s="2" t="n">
        <v>-1.4</v>
      </c>
      <c r="E21" s="2" t="n">
        <v>177.15</v>
      </c>
      <c r="F21" s="2" t="n">
        <v>-30.01</v>
      </c>
      <c r="G21" s="2" t="n">
        <v>75.04</v>
      </c>
      <c r="H21" s="2" t="n">
        <v>106.71</v>
      </c>
      <c r="I21" s="2" t="n">
        <v>12.94</v>
      </c>
      <c r="J21" s="2" t="n">
        <v>-41.33</v>
      </c>
      <c r="K21" s="2" t="n">
        <v>0</v>
      </c>
      <c r="L21" s="2" t="n">
        <v>-30.01</v>
      </c>
      <c r="M21" s="2" t="n">
        <v>-13.43</v>
      </c>
      <c r="N21" s="2" t="n">
        <v>10.16</v>
      </c>
      <c r="O21" s="2" t="n">
        <v>-30.01</v>
      </c>
      <c r="P21" s="2" t="n">
        <v>-12.1</v>
      </c>
      <c r="Q21" s="2" t="n">
        <v>-9</v>
      </c>
      <c r="R21" s="2" t="n">
        <v>-75.81</v>
      </c>
      <c r="S21" s="2" t="n">
        <v>0</v>
      </c>
      <c r="T21" s="2" t="n">
        <v>0</v>
      </c>
      <c r="U21" s="2" t="n">
        <v>0</v>
      </c>
      <c r="V21" s="2" t="n">
        <v>60.03</v>
      </c>
      <c r="W21" s="2" t="n">
        <v>0</v>
      </c>
      <c r="X21" s="2" t="n">
        <v>0</v>
      </c>
      <c r="Y21" s="2" t="n">
        <v>0</v>
      </c>
      <c r="Z21" s="2" t="n">
        <v>0</v>
      </c>
      <c r="AA21" s="2" t="n">
        <v>0</v>
      </c>
      <c r="AB21" s="2" t="n">
        <v>1.75</v>
      </c>
      <c r="AC21" s="2" t="n">
        <v>-30.01</v>
      </c>
      <c r="AD21" s="2" t="n">
        <v>0</v>
      </c>
      <c r="AE21" s="2" t="n">
        <v>0</v>
      </c>
      <c r="AF21" s="2" t="n">
        <v>0</v>
      </c>
      <c r="AG21" s="2" t="n">
        <v>0</v>
      </c>
      <c r="AH21" s="2" t="n">
        <v>27.58</v>
      </c>
      <c r="AI21" s="2" t="n">
        <v>199</v>
      </c>
      <c r="AJ21" s="2" t="n">
        <v>8.22</v>
      </c>
      <c r="AK21" s="2" t="n">
        <v>9.62</v>
      </c>
    </row>
    <row r="22" customFormat="false" ht="12.75" hidden="false" customHeight="false" outlineLevel="0" collapsed="false">
      <c r="A22" s="63" t="n">
        <v>36892</v>
      </c>
      <c r="B22" s="2" t="n">
        <v>30.61</v>
      </c>
      <c r="C22" s="2" t="n">
        <v>-29.83</v>
      </c>
      <c r="D22" s="2" t="n">
        <v>5.46</v>
      </c>
      <c r="E22" s="2" t="n">
        <v>98.13</v>
      </c>
      <c r="F22" s="2" t="n">
        <v>-29.83</v>
      </c>
      <c r="G22" s="2" t="n">
        <v>74.59</v>
      </c>
      <c r="H22" s="2" t="n">
        <v>106.07</v>
      </c>
      <c r="I22" s="2" t="n">
        <v>12.86</v>
      </c>
      <c r="J22" s="2" t="n">
        <v>-41.08</v>
      </c>
      <c r="K22" s="2" t="n">
        <v>0</v>
      </c>
      <c r="L22" s="2" t="n">
        <v>-29.83</v>
      </c>
      <c r="M22" s="2" t="n">
        <v>-13.35</v>
      </c>
      <c r="N22" s="2" t="n">
        <v>10.1</v>
      </c>
      <c r="O22" s="2" t="n">
        <v>-14.92</v>
      </c>
      <c r="P22" s="2" t="n">
        <v>-12.03</v>
      </c>
      <c r="Q22" s="2" t="n">
        <v>-8.95</v>
      </c>
      <c r="R22" s="2" t="n">
        <v>-75.36</v>
      </c>
      <c r="S22" s="2" t="n">
        <v>0</v>
      </c>
      <c r="T22" s="2" t="n">
        <v>0</v>
      </c>
      <c r="U22" s="2" t="n">
        <v>0</v>
      </c>
      <c r="V22" s="2" t="n">
        <v>59.67</v>
      </c>
      <c r="W22" s="2" t="n">
        <v>-14.92</v>
      </c>
      <c r="X22" s="2" t="n">
        <v>0</v>
      </c>
      <c r="Y22" s="2" t="n">
        <v>0</v>
      </c>
      <c r="Z22" s="2" t="n">
        <v>0</v>
      </c>
      <c r="AA22" s="2" t="n">
        <v>0</v>
      </c>
      <c r="AB22" s="2" t="n">
        <v>0.78</v>
      </c>
      <c r="AC22" s="2" t="n">
        <v>-29.83</v>
      </c>
      <c r="AD22" s="2" t="n">
        <v>14.92</v>
      </c>
      <c r="AE22" s="2" t="n">
        <v>0</v>
      </c>
      <c r="AF22" s="2" t="n">
        <v>0</v>
      </c>
      <c r="AG22" s="2" t="n">
        <v>0</v>
      </c>
      <c r="AH22" s="2" t="n">
        <v>27.41</v>
      </c>
      <c r="AI22" s="2" t="n">
        <v>140.65</v>
      </c>
      <c r="AJ22" s="2" t="n">
        <v>8.22</v>
      </c>
      <c r="AK22" s="2" t="n">
        <v>-1.67</v>
      </c>
    </row>
    <row r="23" customFormat="false" ht="12.75" hidden="false" customHeight="false" outlineLevel="0" collapsed="false">
      <c r="A23" s="63" t="n">
        <v>36923</v>
      </c>
      <c r="B23" s="2" t="n">
        <v>27.48</v>
      </c>
      <c r="C23" s="2" t="n">
        <v>-26.78</v>
      </c>
      <c r="D23" s="2" t="n">
        <v>4.79</v>
      </c>
      <c r="E23" s="2" t="n">
        <v>-41.04</v>
      </c>
      <c r="F23" s="2" t="n">
        <v>-26.78</v>
      </c>
      <c r="G23" s="2" t="n">
        <v>66.96</v>
      </c>
      <c r="H23" s="2" t="n">
        <v>95.23</v>
      </c>
      <c r="I23" s="2" t="n">
        <v>11.55</v>
      </c>
      <c r="J23" s="2" t="n">
        <v>-36.88</v>
      </c>
      <c r="K23" s="2" t="n">
        <v>0</v>
      </c>
      <c r="L23" s="2" t="n">
        <v>-26.78</v>
      </c>
      <c r="M23" s="2" t="n">
        <v>-11.99</v>
      </c>
      <c r="N23" s="2" t="n">
        <v>9.06</v>
      </c>
      <c r="O23" s="2" t="n">
        <v>-26.78</v>
      </c>
      <c r="P23" s="2" t="n">
        <v>-11.96</v>
      </c>
      <c r="Q23" s="2" t="n">
        <v>-8.04</v>
      </c>
      <c r="R23" s="2" t="n">
        <v>-67.65</v>
      </c>
      <c r="S23" s="2" t="n">
        <v>0</v>
      </c>
      <c r="T23" s="2" t="n">
        <v>0</v>
      </c>
      <c r="U23" s="2" t="n">
        <v>0</v>
      </c>
      <c r="V23" s="2" t="n">
        <v>53.57</v>
      </c>
      <c r="W23" s="2" t="n">
        <v>0</v>
      </c>
      <c r="X23" s="2" t="n">
        <v>0</v>
      </c>
      <c r="Y23" s="2" t="n">
        <v>0</v>
      </c>
      <c r="Z23" s="2" t="n">
        <v>0</v>
      </c>
      <c r="AA23" s="2" t="n">
        <v>0</v>
      </c>
      <c r="AB23" s="2" t="n">
        <v>3.09</v>
      </c>
      <c r="AC23" s="2" t="n">
        <v>-26.78</v>
      </c>
      <c r="AD23" s="2" t="n">
        <v>0</v>
      </c>
      <c r="AE23" s="2" t="n">
        <v>0</v>
      </c>
      <c r="AF23" s="2" t="n">
        <v>0</v>
      </c>
      <c r="AG23" s="2" t="n">
        <v>0</v>
      </c>
      <c r="AH23" s="2" t="n">
        <v>24.61</v>
      </c>
      <c r="AI23" s="2" t="n">
        <v>-15.14</v>
      </c>
      <c r="AJ23" s="2" t="n">
        <v>7.42</v>
      </c>
      <c r="AK23" s="2" t="n">
        <v>-82.7</v>
      </c>
    </row>
    <row r="24" customFormat="false" ht="12.75" hidden="false" customHeight="false" outlineLevel="0" collapsed="false">
      <c r="A24" s="63" t="n">
        <v>36951</v>
      </c>
      <c r="B24" s="2" t="n">
        <v>30.26</v>
      </c>
      <c r="C24" s="2" t="n">
        <v>-29.49</v>
      </c>
      <c r="D24" s="2" t="n">
        <v>5.7</v>
      </c>
      <c r="E24" s="2" t="n">
        <v>123.15</v>
      </c>
      <c r="F24" s="2" t="n">
        <v>-29.49</v>
      </c>
      <c r="G24" s="2" t="n">
        <v>73.72</v>
      </c>
      <c r="H24" s="2" t="n">
        <v>104.85</v>
      </c>
      <c r="I24" s="2" t="n">
        <v>-27.1</v>
      </c>
      <c r="J24" s="2" t="n">
        <v>-40.61</v>
      </c>
      <c r="K24" s="2" t="n">
        <v>0</v>
      </c>
      <c r="L24" s="2" t="n">
        <v>-29.49</v>
      </c>
      <c r="M24" s="2" t="n">
        <v>-13.2</v>
      </c>
      <c r="N24" s="2" t="n">
        <v>9.98</v>
      </c>
      <c r="O24" s="2" t="n">
        <v>-29.49</v>
      </c>
      <c r="P24" s="2" t="n">
        <v>-11.89</v>
      </c>
      <c r="Q24" s="2" t="n">
        <v>-8.85</v>
      </c>
      <c r="R24" s="2" t="n">
        <v>-74.49</v>
      </c>
      <c r="S24" s="2" t="n">
        <v>0</v>
      </c>
      <c r="T24" s="2" t="n">
        <v>0</v>
      </c>
      <c r="U24" s="2" t="n">
        <v>0</v>
      </c>
      <c r="V24" s="2" t="n">
        <v>58.98</v>
      </c>
      <c r="W24" s="2" t="n">
        <v>0</v>
      </c>
      <c r="X24" s="2" t="n">
        <v>0</v>
      </c>
      <c r="Y24" s="2" t="n">
        <v>0</v>
      </c>
      <c r="Z24" s="2" t="n">
        <v>0</v>
      </c>
      <c r="AA24" s="2" t="n">
        <v>0</v>
      </c>
      <c r="AB24" s="2" t="n">
        <v>-2.08</v>
      </c>
      <c r="AC24" s="2" t="n">
        <v>-29.49</v>
      </c>
      <c r="AD24" s="2" t="n">
        <v>0</v>
      </c>
      <c r="AE24" s="2" t="n">
        <v>0</v>
      </c>
      <c r="AF24" s="2" t="n">
        <v>0</v>
      </c>
      <c r="AG24" s="2" t="n">
        <v>0</v>
      </c>
      <c r="AH24" s="2" t="n">
        <v>27.1</v>
      </c>
      <c r="AI24" s="2" t="n">
        <v>108.08</v>
      </c>
      <c r="AJ24" s="2" t="n">
        <v>8.22</v>
      </c>
      <c r="AK24" s="2" t="n">
        <v>-51.04</v>
      </c>
    </row>
    <row r="25" customFormat="false" ht="12.75" hidden="false" customHeight="false" outlineLevel="0" collapsed="false">
      <c r="A25" s="63" t="n">
        <v>36982</v>
      </c>
      <c r="B25" s="2" t="n">
        <v>0</v>
      </c>
      <c r="C25" s="2" t="n">
        <v>0</v>
      </c>
      <c r="D25" s="2" t="n">
        <v>-1.44</v>
      </c>
      <c r="E25" s="2" t="n">
        <v>63.5</v>
      </c>
      <c r="F25" s="2" t="n">
        <v>0</v>
      </c>
      <c r="G25" s="2" t="n">
        <v>0</v>
      </c>
      <c r="H25" s="2" t="n">
        <v>100.84</v>
      </c>
      <c r="I25" s="2" t="n">
        <v>16.48</v>
      </c>
      <c r="J25" s="2" t="n">
        <v>-81.6</v>
      </c>
      <c r="K25" s="2" t="n">
        <v>26.06</v>
      </c>
      <c r="L25" s="2" t="n">
        <v>0</v>
      </c>
      <c r="M25" s="2" t="n">
        <v>-104.88</v>
      </c>
      <c r="N25" s="2" t="n">
        <v>-18.77</v>
      </c>
      <c r="O25" s="2" t="n">
        <v>0</v>
      </c>
      <c r="P25" s="2" t="n">
        <v>0</v>
      </c>
      <c r="Q25" s="2" t="n">
        <v>-36.87</v>
      </c>
      <c r="R25" s="2" t="n">
        <v>0</v>
      </c>
      <c r="S25" s="2" t="n">
        <v>0</v>
      </c>
      <c r="T25" s="2" t="n">
        <v>56.73</v>
      </c>
      <c r="U25" s="2" t="n">
        <v>0</v>
      </c>
      <c r="V25" s="2" t="n">
        <v>0</v>
      </c>
      <c r="W25" s="2" t="n">
        <v>0</v>
      </c>
      <c r="X25" s="2" t="n">
        <v>0</v>
      </c>
      <c r="Y25" s="2" t="n">
        <v>0</v>
      </c>
      <c r="Z25" s="2" t="n">
        <v>42.55</v>
      </c>
      <c r="AA25" s="2" t="n">
        <v>0</v>
      </c>
      <c r="AB25" s="2" t="n">
        <v>40.65</v>
      </c>
      <c r="AC25" s="2" t="n">
        <v>0</v>
      </c>
      <c r="AD25" s="2" t="n">
        <v>0</v>
      </c>
      <c r="AE25" s="2" t="n">
        <v>0</v>
      </c>
      <c r="AF25" s="2" t="n">
        <v>0</v>
      </c>
      <c r="AG25" s="2" t="n">
        <v>0</v>
      </c>
      <c r="AH25" s="2" t="n">
        <v>0</v>
      </c>
      <c r="AI25" s="2" t="n">
        <v>103.25</v>
      </c>
      <c r="AJ25" s="2" t="n">
        <v>0</v>
      </c>
      <c r="AK25" s="2" t="n">
        <v>2.08</v>
      </c>
    </row>
    <row r="26" customFormat="false" ht="12.75" hidden="false" customHeight="false" outlineLevel="0" collapsed="false">
      <c r="A26" s="63" t="n">
        <v>37012</v>
      </c>
      <c r="B26" s="2" t="n">
        <v>0</v>
      </c>
      <c r="C26" s="2" t="n">
        <v>0</v>
      </c>
      <c r="D26" s="2" t="n">
        <v>-0.91</v>
      </c>
      <c r="E26" s="2" t="n">
        <v>35.88</v>
      </c>
      <c r="F26" s="2" t="n">
        <v>0</v>
      </c>
      <c r="G26" s="2" t="n">
        <v>0</v>
      </c>
      <c r="H26" s="2" t="n">
        <v>103.59</v>
      </c>
      <c r="I26" s="2" t="n">
        <v>16.93</v>
      </c>
      <c r="J26" s="2" t="n">
        <v>-83.83</v>
      </c>
      <c r="K26" s="2" t="n">
        <v>26.77</v>
      </c>
      <c r="L26" s="2" t="n">
        <v>0</v>
      </c>
      <c r="M26" s="2" t="n">
        <v>-107.74</v>
      </c>
      <c r="N26" s="2" t="n">
        <v>-19.28</v>
      </c>
      <c r="O26" s="2" t="n">
        <v>0</v>
      </c>
      <c r="P26" s="2" t="n">
        <v>0</v>
      </c>
      <c r="Q26" s="2" t="n">
        <v>-37.88</v>
      </c>
      <c r="R26" s="2" t="n">
        <v>0</v>
      </c>
      <c r="S26" s="2" t="n">
        <v>0</v>
      </c>
      <c r="T26" s="2" t="n">
        <v>58.27</v>
      </c>
      <c r="U26" s="2" t="n">
        <v>0</v>
      </c>
      <c r="V26" s="2" t="n">
        <v>0</v>
      </c>
      <c r="W26" s="2" t="n">
        <v>0</v>
      </c>
      <c r="X26" s="2" t="n">
        <v>0</v>
      </c>
      <c r="Y26" s="2" t="n">
        <v>0</v>
      </c>
      <c r="Z26" s="2" t="n">
        <v>43.71</v>
      </c>
      <c r="AA26" s="2" t="n">
        <v>0</v>
      </c>
      <c r="AB26" s="2" t="n">
        <v>-6.81</v>
      </c>
      <c r="AC26" s="2" t="n">
        <v>0</v>
      </c>
      <c r="AD26" s="2" t="n">
        <v>0</v>
      </c>
      <c r="AE26" s="2" t="n">
        <v>0</v>
      </c>
      <c r="AF26" s="2" t="n">
        <v>0</v>
      </c>
      <c r="AG26" s="2" t="n">
        <v>0</v>
      </c>
      <c r="AH26" s="2" t="n">
        <v>0</v>
      </c>
      <c r="AI26" s="2" t="n">
        <v>28.72</v>
      </c>
      <c r="AJ26" s="2" t="n">
        <v>0</v>
      </c>
      <c r="AK26" s="2" t="n">
        <v>-2.25</v>
      </c>
    </row>
    <row r="27" customFormat="false" ht="12.75" hidden="false" customHeight="false" outlineLevel="0" collapsed="false">
      <c r="A27" s="63" t="n">
        <v>37043</v>
      </c>
      <c r="B27" s="2" t="n">
        <v>0</v>
      </c>
      <c r="C27" s="2" t="n">
        <v>0</v>
      </c>
      <c r="D27" s="2" t="n">
        <v>-0.58</v>
      </c>
      <c r="E27" s="2" t="n">
        <v>34.72</v>
      </c>
      <c r="F27" s="2" t="n">
        <v>0</v>
      </c>
      <c r="G27" s="2" t="n">
        <v>0</v>
      </c>
      <c r="H27" s="2" t="n">
        <v>99.64</v>
      </c>
      <c r="I27" s="2" t="n">
        <v>16.29</v>
      </c>
      <c r="J27" s="2" t="n">
        <v>-80.63</v>
      </c>
      <c r="K27" s="2" t="n">
        <v>25.75</v>
      </c>
      <c r="L27" s="2" t="n">
        <v>0</v>
      </c>
      <c r="M27" s="2" t="n">
        <v>-103.63</v>
      </c>
      <c r="N27" s="2" t="n">
        <v>-18.54</v>
      </c>
      <c r="O27" s="2" t="n">
        <v>0</v>
      </c>
      <c r="P27" s="2" t="n">
        <v>0</v>
      </c>
      <c r="Q27" s="2" t="n">
        <v>-36.43</v>
      </c>
      <c r="R27" s="2" t="n">
        <v>0</v>
      </c>
      <c r="S27" s="2" t="n">
        <v>0</v>
      </c>
      <c r="T27" s="2" t="n">
        <v>56.05</v>
      </c>
      <c r="U27" s="2" t="n">
        <v>0</v>
      </c>
      <c r="V27" s="2" t="n">
        <v>0</v>
      </c>
      <c r="W27" s="2" t="n">
        <v>0</v>
      </c>
      <c r="X27" s="2" t="n">
        <v>0</v>
      </c>
      <c r="Y27" s="2" t="n">
        <v>0</v>
      </c>
      <c r="Z27" s="2" t="n">
        <v>42.04</v>
      </c>
      <c r="AA27" s="2" t="n">
        <v>0</v>
      </c>
      <c r="AB27" s="2" t="n">
        <v>-6.55</v>
      </c>
      <c r="AC27" s="2" t="n">
        <v>0</v>
      </c>
      <c r="AD27" s="2" t="n">
        <v>0</v>
      </c>
      <c r="AE27" s="2" t="n">
        <v>0</v>
      </c>
      <c r="AF27" s="2" t="n">
        <v>0</v>
      </c>
      <c r="AG27" s="2" t="n">
        <v>0</v>
      </c>
      <c r="AH27" s="2" t="n">
        <v>0</v>
      </c>
      <c r="AI27" s="2" t="n">
        <v>28.13</v>
      </c>
      <c r="AJ27" s="2" t="n">
        <v>0</v>
      </c>
      <c r="AK27" s="2" t="n">
        <v>-2.17</v>
      </c>
    </row>
    <row r="28" customFormat="false" ht="12.75" hidden="false" customHeight="false" outlineLevel="0" collapsed="false">
      <c r="A28" s="63" t="n">
        <v>37073</v>
      </c>
      <c r="B28" s="2" t="n">
        <v>0</v>
      </c>
      <c r="C28" s="2" t="n">
        <v>0</v>
      </c>
      <c r="D28" s="2" t="n">
        <v>-0.37</v>
      </c>
      <c r="E28" s="2" t="n">
        <v>35.45</v>
      </c>
      <c r="F28" s="2" t="n">
        <v>0</v>
      </c>
      <c r="G28" s="2" t="n">
        <v>0</v>
      </c>
      <c r="H28" s="2" t="n">
        <v>102.36</v>
      </c>
      <c r="I28" s="2" t="n">
        <v>16.73</v>
      </c>
      <c r="J28" s="2" t="n">
        <v>-82.83</v>
      </c>
      <c r="K28" s="2" t="n">
        <v>26.45</v>
      </c>
      <c r="L28" s="2" t="n">
        <v>0</v>
      </c>
      <c r="M28" s="2" t="n">
        <v>-106.45</v>
      </c>
      <c r="N28" s="2" t="n">
        <v>-19.05</v>
      </c>
      <c r="O28" s="2" t="n">
        <v>0</v>
      </c>
      <c r="P28" s="2" t="n">
        <v>0</v>
      </c>
      <c r="Q28" s="2" t="n">
        <v>-37.43</v>
      </c>
      <c r="R28" s="2" t="n">
        <v>0</v>
      </c>
      <c r="S28" s="2" t="n">
        <v>0</v>
      </c>
      <c r="T28" s="2" t="n">
        <v>57.58</v>
      </c>
      <c r="U28" s="2" t="n">
        <v>0</v>
      </c>
      <c r="V28" s="2" t="n">
        <v>0</v>
      </c>
      <c r="W28" s="2" t="n">
        <v>0</v>
      </c>
      <c r="X28" s="2" t="n">
        <v>0</v>
      </c>
      <c r="Y28" s="2" t="n">
        <v>0</v>
      </c>
      <c r="Z28" s="2" t="n">
        <v>43.18</v>
      </c>
      <c r="AA28" s="2" t="n">
        <v>0</v>
      </c>
      <c r="AB28" s="2" t="n">
        <v>-6.73</v>
      </c>
      <c r="AC28" s="2" t="n">
        <v>0</v>
      </c>
      <c r="AD28" s="2" t="n">
        <v>0</v>
      </c>
      <c r="AE28" s="2" t="n">
        <v>0</v>
      </c>
      <c r="AF28" s="2" t="n">
        <v>0</v>
      </c>
      <c r="AG28" s="2" t="n">
        <v>0</v>
      </c>
      <c r="AH28" s="2" t="n">
        <v>0</v>
      </c>
      <c r="AI28" s="2" t="n">
        <v>28.91</v>
      </c>
      <c r="AJ28" s="2" t="n">
        <v>0</v>
      </c>
      <c r="AK28" s="2" t="n">
        <v>-2.18</v>
      </c>
    </row>
    <row r="29" customFormat="false" ht="12.75" hidden="false" customHeight="false" outlineLevel="0" collapsed="false">
      <c r="A29" s="63" t="n">
        <v>37104</v>
      </c>
      <c r="B29" s="2" t="n">
        <v>0</v>
      </c>
      <c r="C29" s="2" t="n">
        <v>0</v>
      </c>
      <c r="D29" s="2" t="n">
        <v>-0.32</v>
      </c>
      <c r="E29" s="2" t="n">
        <v>35.23</v>
      </c>
      <c r="F29" s="2" t="n">
        <v>0</v>
      </c>
      <c r="G29" s="2" t="n">
        <v>0</v>
      </c>
      <c r="H29" s="2" t="n">
        <v>101.73</v>
      </c>
      <c r="I29" s="2" t="n">
        <v>16.63</v>
      </c>
      <c r="J29" s="2" t="n">
        <v>-82.32</v>
      </c>
      <c r="K29" s="2" t="n">
        <v>26.29</v>
      </c>
      <c r="L29" s="2" t="n">
        <v>0</v>
      </c>
      <c r="M29" s="2" t="n">
        <v>-105.8</v>
      </c>
      <c r="N29" s="2" t="n">
        <v>-18.93</v>
      </c>
      <c r="O29" s="2" t="n">
        <v>0</v>
      </c>
      <c r="P29" s="2" t="n">
        <v>0</v>
      </c>
      <c r="Q29" s="2" t="n">
        <v>-37.2</v>
      </c>
      <c r="R29" s="2" t="n">
        <v>0</v>
      </c>
      <c r="S29" s="2" t="n">
        <v>0</v>
      </c>
      <c r="T29" s="2" t="n">
        <v>57.23</v>
      </c>
      <c r="U29" s="2" t="n">
        <v>0</v>
      </c>
      <c r="V29" s="2" t="n">
        <v>0</v>
      </c>
      <c r="W29" s="2" t="n">
        <v>0</v>
      </c>
      <c r="X29" s="2" t="n">
        <v>0</v>
      </c>
      <c r="Y29" s="2" t="n">
        <v>0</v>
      </c>
      <c r="Z29" s="2" t="n">
        <v>42.92</v>
      </c>
      <c r="AA29" s="2" t="n">
        <v>0</v>
      </c>
      <c r="AB29" s="2" t="n">
        <v>-6.68</v>
      </c>
      <c r="AC29" s="2" t="n">
        <v>0</v>
      </c>
      <c r="AD29" s="2" t="n">
        <v>0</v>
      </c>
      <c r="AE29" s="2" t="n">
        <v>0</v>
      </c>
      <c r="AF29" s="2" t="n">
        <v>0</v>
      </c>
      <c r="AG29" s="2" t="n">
        <v>0</v>
      </c>
      <c r="AH29" s="2" t="n">
        <v>0</v>
      </c>
      <c r="AI29" s="2" t="n">
        <v>28.77</v>
      </c>
      <c r="AJ29" s="2" t="n">
        <v>0</v>
      </c>
      <c r="AK29" s="2" t="n">
        <v>-2.18</v>
      </c>
    </row>
    <row r="30" customFormat="false" ht="12.75" hidden="false" customHeight="false" outlineLevel="0" collapsed="false">
      <c r="A30" s="63" t="n">
        <v>37135</v>
      </c>
      <c r="B30" s="2" t="n">
        <v>0</v>
      </c>
      <c r="C30" s="2" t="n">
        <v>0</v>
      </c>
      <c r="D30" s="2" t="n">
        <v>-0.39</v>
      </c>
      <c r="E30" s="2" t="n">
        <v>34.09</v>
      </c>
      <c r="F30" s="2" t="n">
        <v>0</v>
      </c>
      <c r="G30" s="2" t="n">
        <v>0</v>
      </c>
      <c r="H30" s="2" t="n">
        <v>97.85</v>
      </c>
      <c r="I30" s="2" t="n">
        <v>15.99</v>
      </c>
      <c r="J30" s="2" t="n">
        <v>-79.18</v>
      </c>
      <c r="K30" s="2" t="n">
        <v>25.29</v>
      </c>
      <c r="L30" s="2" t="n">
        <v>0</v>
      </c>
      <c r="M30" s="2" t="n">
        <v>-101.76</v>
      </c>
      <c r="N30" s="2" t="n">
        <v>-18.21</v>
      </c>
      <c r="O30" s="2" t="n">
        <v>0</v>
      </c>
      <c r="P30" s="2" t="n">
        <v>0</v>
      </c>
      <c r="Q30" s="2" t="n">
        <v>-35.78</v>
      </c>
      <c r="R30" s="2" t="n">
        <v>0</v>
      </c>
      <c r="S30" s="2" t="n">
        <v>0</v>
      </c>
      <c r="T30" s="2" t="n">
        <v>55.04</v>
      </c>
      <c r="U30" s="2" t="n">
        <v>0</v>
      </c>
      <c r="V30" s="2" t="n">
        <v>0</v>
      </c>
      <c r="W30" s="2" t="n">
        <v>0</v>
      </c>
      <c r="X30" s="2" t="n">
        <v>0</v>
      </c>
      <c r="Y30" s="2" t="n">
        <v>0</v>
      </c>
      <c r="Z30" s="2" t="n">
        <v>41.28</v>
      </c>
      <c r="AA30" s="2" t="n">
        <v>0</v>
      </c>
      <c r="AB30" s="2" t="n">
        <v>-6.43</v>
      </c>
      <c r="AC30" s="2" t="n">
        <v>0</v>
      </c>
      <c r="AD30" s="2" t="n">
        <v>0</v>
      </c>
      <c r="AE30" s="2" t="n">
        <v>0</v>
      </c>
      <c r="AF30" s="2" t="n">
        <v>0</v>
      </c>
      <c r="AG30" s="2" t="n">
        <v>0</v>
      </c>
      <c r="AH30" s="2" t="n">
        <v>0</v>
      </c>
      <c r="AI30" s="2" t="n">
        <v>27.81</v>
      </c>
      <c r="AJ30" s="2" t="n">
        <v>0</v>
      </c>
      <c r="AK30" s="2" t="n">
        <v>-2.24</v>
      </c>
    </row>
    <row r="31" customFormat="false" ht="12.75" hidden="false" customHeight="false" outlineLevel="0" collapsed="false">
      <c r="A31" s="63" t="n">
        <v>37165</v>
      </c>
      <c r="B31" s="2" t="n">
        <v>0</v>
      </c>
      <c r="C31" s="2" t="n">
        <v>0</v>
      </c>
      <c r="D31" s="2" t="n">
        <v>-0.43</v>
      </c>
      <c r="E31" s="2" t="n">
        <v>34.81</v>
      </c>
      <c r="F31" s="2" t="n">
        <v>0</v>
      </c>
      <c r="G31" s="2" t="n">
        <v>0</v>
      </c>
      <c r="H31" s="2" t="n">
        <v>100.51</v>
      </c>
      <c r="I31" s="2" t="n">
        <v>16.43</v>
      </c>
      <c r="J31" s="2" t="n">
        <v>-81.33</v>
      </c>
      <c r="K31" s="2" t="n">
        <v>25.98</v>
      </c>
      <c r="L31" s="2" t="n">
        <v>0</v>
      </c>
      <c r="M31" s="2" t="n">
        <v>-104.53</v>
      </c>
      <c r="N31" s="2" t="n">
        <v>-18.7</v>
      </c>
      <c r="O31" s="2" t="n">
        <v>0</v>
      </c>
      <c r="P31" s="2" t="n">
        <v>0</v>
      </c>
      <c r="Q31" s="2" t="n">
        <v>-36.75</v>
      </c>
      <c r="R31" s="2" t="n">
        <v>0</v>
      </c>
      <c r="S31" s="2" t="n">
        <v>0</v>
      </c>
      <c r="T31" s="2" t="n">
        <v>56.54</v>
      </c>
      <c r="U31" s="2" t="n">
        <v>0</v>
      </c>
      <c r="V31" s="2" t="n">
        <v>0</v>
      </c>
      <c r="W31" s="2" t="n">
        <v>0</v>
      </c>
      <c r="X31" s="2" t="n">
        <v>0</v>
      </c>
      <c r="Y31" s="2" t="n">
        <v>0</v>
      </c>
      <c r="Z31" s="2" t="n">
        <v>42.41</v>
      </c>
      <c r="AA31" s="2" t="n">
        <v>0</v>
      </c>
      <c r="AB31" s="2" t="n">
        <v>-6.6</v>
      </c>
      <c r="AC31" s="2" t="n">
        <v>0</v>
      </c>
      <c r="AD31" s="2" t="n">
        <v>0</v>
      </c>
      <c r="AE31" s="2" t="n">
        <v>0</v>
      </c>
      <c r="AF31" s="2" t="n">
        <v>0</v>
      </c>
      <c r="AG31" s="2" t="n">
        <v>0</v>
      </c>
      <c r="AH31" s="2" t="n">
        <v>0</v>
      </c>
      <c r="AI31" s="2" t="n">
        <v>28.32</v>
      </c>
      <c r="AJ31" s="2" t="n">
        <v>0</v>
      </c>
      <c r="AK31" s="2" t="n">
        <v>-2.15</v>
      </c>
    </row>
    <row r="32" customFormat="false" ht="12.75" hidden="false" customHeight="false" outlineLevel="0" collapsed="false">
      <c r="A32" s="63" t="n">
        <v>37196</v>
      </c>
      <c r="B32" s="2" t="n">
        <v>0</v>
      </c>
      <c r="C32" s="2" t="n">
        <v>0</v>
      </c>
      <c r="D32" s="2" t="n">
        <v>-0.25</v>
      </c>
      <c r="E32" s="2" t="n">
        <v>76.55</v>
      </c>
      <c r="F32" s="2" t="n">
        <v>0</v>
      </c>
      <c r="G32" s="2" t="n">
        <v>0</v>
      </c>
      <c r="H32" s="2" t="n">
        <v>96.68</v>
      </c>
      <c r="I32" s="2" t="n">
        <v>-11.39</v>
      </c>
      <c r="J32" s="2" t="n">
        <v>-90.67</v>
      </c>
      <c r="K32" s="2" t="n">
        <v>0</v>
      </c>
      <c r="L32" s="2" t="n">
        <v>0</v>
      </c>
      <c r="M32" s="2" t="n">
        <v>-96.68</v>
      </c>
      <c r="N32" s="2" t="n">
        <v>-29.72</v>
      </c>
      <c r="O32" s="2" t="n">
        <v>-13.6</v>
      </c>
      <c r="P32" s="2" t="n">
        <v>-6.34</v>
      </c>
      <c r="Q32" s="2" t="n">
        <v>-35.35</v>
      </c>
      <c r="R32" s="2" t="n">
        <v>0</v>
      </c>
      <c r="S32" s="2" t="n">
        <v>0</v>
      </c>
      <c r="T32" s="2" t="n">
        <v>0</v>
      </c>
      <c r="U32" s="2" t="n">
        <v>0</v>
      </c>
      <c r="V32" s="2" t="n">
        <v>0</v>
      </c>
      <c r="W32" s="2" t="n">
        <v>0</v>
      </c>
      <c r="X32" s="2" t="n">
        <v>0</v>
      </c>
      <c r="Y32" s="2" t="n">
        <v>0</v>
      </c>
      <c r="Z32" s="2" t="n">
        <v>13.6</v>
      </c>
      <c r="AA32" s="2" t="n">
        <v>0</v>
      </c>
      <c r="AB32" s="2" t="n">
        <v>0</v>
      </c>
      <c r="AC32" s="2" t="n">
        <v>13.6</v>
      </c>
      <c r="AD32" s="2" t="n">
        <v>0</v>
      </c>
      <c r="AE32" s="2" t="n">
        <v>0</v>
      </c>
      <c r="AF32" s="2" t="n">
        <v>0</v>
      </c>
      <c r="AG32" s="2" t="n">
        <v>0</v>
      </c>
      <c r="AH32" s="2" t="n">
        <v>24.99</v>
      </c>
      <c r="AI32" s="2" t="n">
        <v>-58.59</v>
      </c>
      <c r="AJ32" s="2" t="n">
        <v>0</v>
      </c>
      <c r="AK32" s="2" t="n">
        <v>-0.27</v>
      </c>
    </row>
    <row r="33" customFormat="false" ht="12.75" hidden="false" customHeight="false" outlineLevel="0" collapsed="false">
      <c r="A33" s="63" t="n">
        <v>37226</v>
      </c>
      <c r="B33" s="2" t="n">
        <v>0</v>
      </c>
      <c r="C33" s="2" t="n">
        <v>0</v>
      </c>
      <c r="D33" s="2" t="n">
        <v>-0.29</v>
      </c>
      <c r="E33" s="2" t="n">
        <v>78.64</v>
      </c>
      <c r="F33" s="2" t="n">
        <v>0</v>
      </c>
      <c r="G33" s="2" t="n">
        <v>0</v>
      </c>
      <c r="H33" s="2" t="n">
        <v>99.31</v>
      </c>
      <c r="I33" s="2" t="n">
        <v>-11.7</v>
      </c>
      <c r="J33" s="2" t="n">
        <v>-93.14</v>
      </c>
      <c r="K33" s="2" t="n">
        <v>0</v>
      </c>
      <c r="L33" s="2" t="n">
        <v>0</v>
      </c>
      <c r="M33" s="2" t="n">
        <v>-99.31</v>
      </c>
      <c r="N33" s="2" t="n">
        <v>-30.53</v>
      </c>
      <c r="O33" s="2" t="n">
        <v>-13.97</v>
      </c>
      <c r="P33" s="2" t="n">
        <v>-6.31</v>
      </c>
      <c r="Q33" s="2" t="n">
        <v>-36.31</v>
      </c>
      <c r="R33" s="2" t="n">
        <v>0</v>
      </c>
      <c r="S33" s="2" t="n">
        <v>0</v>
      </c>
      <c r="T33" s="2" t="n">
        <v>0</v>
      </c>
      <c r="U33" s="2" t="n">
        <v>0</v>
      </c>
      <c r="V33" s="2" t="n">
        <v>0</v>
      </c>
      <c r="W33" s="2" t="n">
        <v>0</v>
      </c>
      <c r="X33" s="2" t="n">
        <v>0</v>
      </c>
      <c r="Y33" s="2" t="n">
        <v>0</v>
      </c>
      <c r="Z33" s="2" t="n">
        <v>13.97</v>
      </c>
      <c r="AA33" s="2" t="n">
        <v>0</v>
      </c>
      <c r="AB33" s="2" t="n">
        <v>0</v>
      </c>
      <c r="AC33" s="2" t="n">
        <v>13.97</v>
      </c>
      <c r="AD33" s="2" t="n">
        <v>0</v>
      </c>
      <c r="AE33" s="2" t="n">
        <v>0</v>
      </c>
      <c r="AF33" s="2" t="n">
        <v>0</v>
      </c>
      <c r="AG33" s="2" t="n">
        <v>0</v>
      </c>
      <c r="AH33" s="2" t="n">
        <v>25.67</v>
      </c>
      <c r="AI33" s="2" t="n">
        <v>-60.01</v>
      </c>
      <c r="AJ33" s="2" t="n">
        <v>0</v>
      </c>
      <c r="AK33" s="2" t="n">
        <v>-1.99</v>
      </c>
    </row>
    <row r="34" customFormat="false" ht="12.75" hidden="false" customHeight="false" outlineLevel="0" collapsed="false">
      <c r="A34" s="63" t="n">
        <v>37257</v>
      </c>
      <c r="B34" s="2" t="n">
        <v>0</v>
      </c>
      <c r="C34" s="2" t="n">
        <v>0</v>
      </c>
      <c r="D34" s="2" t="n">
        <v>-0.3</v>
      </c>
      <c r="E34" s="2" t="n">
        <v>78.15</v>
      </c>
      <c r="F34" s="2" t="n">
        <v>0</v>
      </c>
      <c r="G34" s="2" t="n">
        <v>0</v>
      </c>
      <c r="H34" s="2" t="n">
        <v>98.7</v>
      </c>
      <c r="I34" s="2" t="n">
        <v>-11.63</v>
      </c>
      <c r="J34" s="2" t="n">
        <v>-92.57</v>
      </c>
      <c r="K34" s="2" t="n">
        <v>0</v>
      </c>
      <c r="L34" s="2" t="n">
        <v>0</v>
      </c>
      <c r="M34" s="2" t="n">
        <v>-98.7</v>
      </c>
      <c r="N34" s="2" t="n">
        <v>-30.34</v>
      </c>
      <c r="O34" s="2" t="n">
        <v>-13.88</v>
      </c>
      <c r="P34" s="2" t="n">
        <v>-6.27</v>
      </c>
      <c r="Q34" s="2" t="n">
        <v>-36.09</v>
      </c>
      <c r="R34" s="2" t="n">
        <v>0</v>
      </c>
      <c r="S34" s="2" t="n">
        <v>0</v>
      </c>
      <c r="T34" s="2" t="n">
        <v>0</v>
      </c>
      <c r="U34" s="2" t="n">
        <v>0</v>
      </c>
      <c r="V34" s="2" t="n">
        <v>0</v>
      </c>
      <c r="W34" s="2" t="n">
        <v>0</v>
      </c>
      <c r="X34" s="2" t="n">
        <v>0</v>
      </c>
      <c r="Y34" s="2" t="n">
        <v>0</v>
      </c>
      <c r="Z34" s="2" t="n">
        <v>13.88</v>
      </c>
      <c r="AA34" s="2" t="n">
        <v>0</v>
      </c>
      <c r="AB34" s="2" t="n">
        <v>0</v>
      </c>
      <c r="AC34" s="2" t="n">
        <v>13.88</v>
      </c>
      <c r="AD34" s="2" t="n">
        <v>0</v>
      </c>
      <c r="AE34" s="2" t="n">
        <v>0</v>
      </c>
      <c r="AF34" s="2" t="n">
        <v>0</v>
      </c>
      <c r="AG34" s="2" t="n">
        <v>0</v>
      </c>
      <c r="AH34" s="2" t="n">
        <v>25.51</v>
      </c>
      <c r="AI34" s="2" t="n">
        <v>-59.65</v>
      </c>
      <c r="AJ34" s="2" t="n">
        <v>0</v>
      </c>
      <c r="AK34" s="2" t="n">
        <v>-3.41</v>
      </c>
    </row>
    <row r="35" customFormat="false" ht="12.75" hidden="false" customHeight="false" outlineLevel="0" collapsed="false">
      <c r="A35" s="63" t="n">
        <v>37288</v>
      </c>
      <c r="B35" s="2" t="n">
        <v>0</v>
      </c>
      <c r="C35" s="2" t="n">
        <v>0</v>
      </c>
      <c r="D35" s="2" t="n">
        <v>-0.11</v>
      </c>
      <c r="E35" s="2" t="n">
        <v>70.16</v>
      </c>
      <c r="F35" s="2" t="n">
        <v>0</v>
      </c>
      <c r="G35" s="2" t="n">
        <v>0</v>
      </c>
      <c r="H35" s="2" t="n">
        <v>88.61</v>
      </c>
      <c r="I35" s="2" t="n">
        <v>-10.44</v>
      </c>
      <c r="J35" s="2" t="n">
        <v>-83.1</v>
      </c>
      <c r="K35" s="2" t="n">
        <v>0</v>
      </c>
      <c r="L35" s="2" t="n">
        <v>0</v>
      </c>
      <c r="M35" s="2" t="n">
        <v>-88.61</v>
      </c>
      <c r="N35" s="2" t="n">
        <v>-27.24</v>
      </c>
      <c r="O35" s="2" t="n">
        <v>-12.46</v>
      </c>
      <c r="P35" s="2" t="n">
        <v>-6.23</v>
      </c>
      <c r="Q35" s="2" t="n">
        <v>-32.4</v>
      </c>
      <c r="R35" s="2" t="n">
        <v>0</v>
      </c>
      <c r="S35" s="2" t="n">
        <v>0</v>
      </c>
      <c r="T35" s="2" t="n">
        <v>0</v>
      </c>
      <c r="U35" s="2" t="n">
        <v>0</v>
      </c>
      <c r="V35" s="2" t="n">
        <v>0</v>
      </c>
      <c r="W35" s="2" t="n">
        <v>0</v>
      </c>
      <c r="X35" s="2" t="n">
        <v>0</v>
      </c>
      <c r="Y35" s="2" t="n">
        <v>0</v>
      </c>
      <c r="Z35" s="2" t="n">
        <v>12.46</v>
      </c>
      <c r="AA35" s="2" t="n">
        <v>0</v>
      </c>
      <c r="AB35" s="2" t="n">
        <v>0</v>
      </c>
      <c r="AC35" s="2" t="n">
        <v>12.46</v>
      </c>
      <c r="AD35" s="2" t="n">
        <v>0</v>
      </c>
      <c r="AE35" s="2" t="n">
        <v>0</v>
      </c>
      <c r="AF35" s="2" t="n">
        <v>0</v>
      </c>
      <c r="AG35" s="2" t="n">
        <v>0</v>
      </c>
      <c r="AH35" s="2" t="n">
        <v>22.9</v>
      </c>
      <c r="AI35" s="2" t="n">
        <v>-53.99</v>
      </c>
      <c r="AJ35" s="2" t="n">
        <v>0</v>
      </c>
      <c r="AK35" s="2" t="n">
        <v>-2.61</v>
      </c>
    </row>
    <row r="36" customFormat="false" ht="12.75" hidden="false" customHeight="false" outlineLevel="0" collapsed="false">
      <c r="A36" s="63" t="n">
        <v>37316</v>
      </c>
      <c r="B36" s="2" t="n">
        <v>0</v>
      </c>
      <c r="C36" s="2" t="n">
        <v>0</v>
      </c>
      <c r="D36" s="2" t="n">
        <v>-0.09</v>
      </c>
      <c r="E36" s="2" t="n">
        <v>77.25</v>
      </c>
      <c r="F36" s="2" t="n">
        <v>0</v>
      </c>
      <c r="G36" s="2" t="n">
        <v>0</v>
      </c>
      <c r="H36" s="2" t="n">
        <v>97.56</v>
      </c>
      <c r="I36" s="2" t="n">
        <v>-11.49</v>
      </c>
      <c r="J36" s="2" t="n">
        <v>-91.49</v>
      </c>
      <c r="K36" s="2" t="n">
        <v>0</v>
      </c>
      <c r="L36" s="2" t="n">
        <v>0</v>
      </c>
      <c r="M36" s="2" t="n">
        <v>-97.56</v>
      </c>
      <c r="N36" s="2" t="n">
        <v>-29.99</v>
      </c>
      <c r="O36" s="2" t="n">
        <v>-13.72</v>
      </c>
      <c r="P36" s="2" t="n">
        <v>-6.2</v>
      </c>
      <c r="Q36" s="2" t="n">
        <v>-35.67</v>
      </c>
      <c r="R36" s="2" t="n">
        <v>0</v>
      </c>
      <c r="S36" s="2" t="n">
        <v>0</v>
      </c>
      <c r="T36" s="2" t="n">
        <v>0</v>
      </c>
      <c r="U36" s="2" t="n">
        <v>0</v>
      </c>
      <c r="V36" s="2" t="n">
        <v>0</v>
      </c>
      <c r="W36" s="2" t="n">
        <v>0</v>
      </c>
      <c r="X36" s="2" t="n">
        <v>0</v>
      </c>
      <c r="Y36" s="2" t="n">
        <v>0</v>
      </c>
      <c r="Z36" s="2" t="n">
        <v>13.72</v>
      </c>
      <c r="AA36" s="2" t="n">
        <v>0</v>
      </c>
      <c r="AB36" s="2" t="n">
        <v>0</v>
      </c>
      <c r="AC36" s="2" t="n">
        <v>13.72</v>
      </c>
      <c r="AD36" s="2" t="n">
        <v>0</v>
      </c>
      <c r="AE36" s="2" t="n">
        <v>0</v>
      </c>
      <c r="AF36" s="2" t="n">
        <v>0</v>
      </c>
      <c r="AG36" s="2" t="n">
        <v>0</v>
      </c>
      <c r="AH36" s="2" t="n">
        <v>25.21</v>
      </c>
      <c r="AI36" s="2" t="n">
        <v>-58.75</v>
      </c>
      <c r="AJ36" s="2" t="n">
        <v>0</v>
      </c>
      <c r="AK36" s="2" t="n">
        <v>-0.39</v>
      </c>
    </row>
    <row r="37" customFormat="false" ht="12.75" hidden="false" customHeight="false" outlineLevel="0" collapsed="false">
      <c r="A37" s="63" t="n">
        <v>37347</v>
      </c>
      <c r="B37" s="2" t="n">
        <v>0</v>
      </c>
      <c r="C37" s="2" t="n">
        <v>0</v>
      </c>
      <c r="D37" s="2" t="n">
        <v>-0.08</v>
      </c>
      <c r="E37" s="2" t="n">
        <v>48.98</v>
      </c>
      <c r="F37" s="2" t="n">
        <v>0</v>
      </c>
      <c r="G37" s="2" t="n">
        <v>0</v>
      </c>
      <c r="H37" s="2" t="n">
        <v>93.83</v>
      </c>
      <c r="I37" s="2" t="n">
        <v>-11.06</v>
      </c>
      <c r="J37" s="2" t="n">
        <v>-87.31</v>
      </c>
      <c r="K37" s="2" t="n">
        <v>24.25</v>
      </c>
      <c r="L37" s="2" t="n">
        <v>0</v>
      </c>
      <c r="M37" s="2" t="n">
        <v>-93.83</v>
      </c>
      <c r="N37" s="2" t="n">
        <v>-28.84</v>
      </c>
      <c r="O37" s="2" t="n">
        <v>0</v>
      </c>
      <c r="P37" s="2" t="n">
        <v>0</v>
      </c>
      <c r="Q37" s="2" t="n">
        <v>-34.31</v>
      </c>
      <c r="R37" s="2" t="n">
        <v>0</v>
      </c>
      <c r="S37" s="2" t="n">
        <v>0</v>
      </c>
      <c r="T37" s="2" t="n">
        <v>0</v>
      </c>
      <c r="U37" s="2" t="n">
        <v>0</v>
      </c>
      <c r="V37" s="2" t="n">
        <v>0</v>
      </c>
      <c r="W37" s="2" t="n">
        <v>0</v>
      </c>
      <c r="X37" s="2" t="n">
        <v>0</v>
      </c>
      <c r="Y37" s="2" t="n">
        <v>0</v>
      </c>
      <c r="Z37" s="2" t="n">
        <v>13.2</v>
      </c>
      <c r="AA37" s="2" t="n">
        <v>0</v>
      </c>
      <c r="AB37" s="2" t="n">
        <v>0</v>
      </c>
      <c r="AC37" s="2" t="n">
        <v>52.78</v>
      </c>
      <c r="AD37" s="2" t="n">
        <v>0</v>
      </c>
      <c r="AE37" s="2" t="n">
        <v>0</v>
      </c>
      <c r="AF37" s="2" t="n">
        <v>0</v>
      </c>
      <c r="AG37" s="2" t="n">
        <v>0</v>
      </c>
      <c r="AH37" s="2" t="n">
        <v>0</v>
      </c>
      <c r="AI37" s="2" t="n">
        <v>-22.39</v>
      </c>
      <c r="AJ37" s="2" t="n">
        <v>0</v>
      </c>
      <c r="AK37" s="2" t="n">
        <v>1.28</v>
      </c>
    </row>
    <row r="38" customFormat="false" ht="12.75" hidden="false" customHeight="false" outlineLevel="0" collapsed="false">
      <c r="A38" s="63" t="n">
        <v>37377</v>
      </c>
      <c r="B38" s="2" t="n">
        <v>0</v>
      </c>
      <c r="C38" s="2" t="n">
        <v>0</v>
      </c>
      <c r="D38" s="2" t="n">
        <v>-0.06</v>
      </c>
      <c r="E38" s="2" t="n">
        <v>50.52</v>
      </c>
      <c r="F38" s="2" t="n">
        <v>0</v>
      </c>
      <c r="G38" s="2" t="n">
        <v>0</v>
      </c>
      <c r="H38" s="2" t="n">
        <v>96.39</v>
      </c>
      <c r="I38" s="2" t="n">
        <v>-11.36</v>
      </c>
      <c r="J38" s="2" t="n">
        <v>-89.69</v>
      </c>
      <c r="K38" s="2" t="n">
        <v>24.91</v>
      </c>
      <c r="L38" s="2" t="n">
        <v>0</v>
      </c>
      <c r="M38" s="2" t="n">
        <v>-96.39</v>
      </c>
      <c r="N38" s="2" t="n">
        <v>-29.63</v>
      </c>
      <c r="O38" s="2" t="n">
        <v>0</v>
      </c>
      <c r="P38" s="2" t="n">
        <v>0</v>
      </c>
      <c r="Q38" s="2" t="n">
        <v>-35.24</v>
      </c>
      <c r="R38" s="2" t="n">
        <v>0</v>
      </c>
      <c r="S38" s="2" t="n">
        <v>0</v>
      </c>
      <c r="T38" s="2" t="n">
        <v>0</v>
      </c>
      <c r="U38" s="2" t="n">
        <v>0</v>
      </c>
      <c r="V38" s="2" t="n">
        <v>0</v>
      </c>
      <c r="W38" s="2" t="n">
        <v>0</v>
      </c>
      <c r="X38" s="2" t="n">
        <v>0</v>
      </c>
      <c r="Y38" s="2" t="n">
        <v>0</v>
      </c>
      <c r="Z38" s="2" t="n">
        <v>13.56</v>
      </c>
      <c r="AA38" s="2" t="n">
        <v>0</v>
      </c>
      <c r="AB38" s="2" t="n">
        <v>0</v>
      </c>
      <c r="AC38" s="2" t="n">
        <v>54.22</v>
      </c>
      <c r="AD38" s="2" t="n">
        <v>0</v>
      </c>
      <c r="AE38" s="2" t="n">
        <v>0</v>
      </c>
      <c r="AF38" s="2" t="n">
        <v>0</v>
      </c>
      <c r="AG38" s="2" t="n">
        <v>0</v>
      </c>
      <c r="AH38" s="2" t="n">
        <v>0</v>
      </c>
      <c r="AI38" s="2" t="n">
        <v>-22.78</v>
      </c>
      <c r="AJ38" s="2" t="n">
        <v>0</v>
      </c>
      <c r="AK38" s="2" t="n">
        <v>1.24</v>
      </c>
    </row>
    <row r="39" customFormat="false" ht="12.75" hidden="false" customHeight="false" outlineLevel="0" collapsed="false">
      <c r="A39" s="63" t="n">
        <v>37408</v>
      </c>
      <c r="B39" s="2" t="n">
        <v>0</v>
      </c>
      <c r="C39" s="2" t="n">
        <v>0</v>
      </c>
      <c r="D39" s="2" t="n">
        <v>-0.03</v>
      </c>
      <c r="E39" s="2" t="n">
        <v>48.39</v>
      </c>
      <c r="F39" s="2" t="n">
        <v>0</v>
      </c>
      <c r="G39" s="2" t="n">
        <v>0</v>
      </c>
      <c r="H39" s="2" t="n">
        <v>92.72</v>
      </c>
      <c r="I39" s="2" t="n">
        <v>-10.92</v>
      </c>
      <c r="J39" s="2" t="n">
        <v>-86.27</v>
      </c>
      <c r="K39" s="2" t="n">
        <v>23.96</v>
      </c>
      <c r="L39" s="2" t="n">
        <v>0</v>
      </c>
      <c r="M39" s="2" t="n">
        <v>-92.72</v>
      </c>
      <c r="N39" s="2" t="n">
        <v>-28.5</v>
      </c>
      <c r="O39" s="2" t="n">
        <v>0</v>
      </c>
      <c r="P39" s="2" t="n">
        <v>0</v>
      </c>
      <c r="Q39" s="2" t="n">
        <v>-33.9</v>
      </c>
      <c r="R39" s="2" t="n">
        <v>0</v>
      </c>
      <c r="S39" s="2" t="n">
        <v>0</v>
      </c>
      <c r="T39" s="2" t="n">
        <v>0</v>
      </c>
      <c r="U39" s="2" t="n">
        <v>0</v>
      </c>
      <c r="V39" s="2" t="n">
        <v>0</v>
      </c>
      <c r="W39" s="2" t="n">
        <v>0</v>
      </c>
      <c r="X39" s="2" t="n">
        <v>0</v>
      </c>
      <c r="Y39" s="2" t="n">
        <v>0</v>
      </c>
      <c r="Z39" s="2" t="n">
        <v>13.04</v>
      </c>
      <c r="AA39" s="2" t="n">
        <v>0</v>
      </c>
      <c r="AB39" s="2" t="n">
        <v>0</v>
      </c>
      <c r="AC39" s="2" t="n">
        <v>52.16</v>
      </c>
      <c r="AD39" s="2" t="n">
        <v>0</v>
      </c>
      <c r="AE39" s="2" t="n">
        <v>0</v>
      </c>
      <c r="AF39" s="2" t="n">
        <v>0</v>
      </c>
      <c r="AG39" s="2" t="n">
        <v>0</v>
      </c>
      <c r="AH39" s="2" t="n">
        <v>0</v>
      </c>
      <c r="AI39" s="2" t="n">
        <v>-22.08</v>
      </c>
      <c r="AJ39" s="2" t="n">
        <v>0</v>
      </c>
      <c r="AK39" s="2" t="n">
        <v>1.17</v>
      </c>
    </row>
    <row r="40" customFormat="false" ht="12.75" hidden="false" customHeight="false" outlineLevel="0" collapsed="false">
      <c r="A40" s="63" t="n">
        <v>37438</v>
      </c>
      <c r="B40" s="2" t="n">
        <v>0</v>
      </c>
      <c r="C40" s="2" t="n">
        <v>0</v>
      </c>
      <c r="D40" s="2" t="n">
        <v>-0.03</v>
      </c>
      <c r="E40" s="2" t="n">
        <v>49.92</v>
      </c>
      <c r="F40" s="2" t="n">
        <v>0</v>
      </c>
      <c r="G40" s="2" t="n">
        <v>0</v>
      </c>
      <c r="H40" s="2" t="n">
        <v>95.24</v>
      </c>
      <c r="I40" s="2" t="n">
        <v>-11.22</v>
      </c>
      <c r="J40" s="2" t="n">
        <v>-88.62</v>
      </c>
      <c r="K40" s="2" t="n">
        <v>24.62</v>
      </c>
      <c r="L40" s="2" t="n">
        <v>0</v>
      </c>
      <c r="M40" s="2" t="n">
        <v>-95.24</v>
      </c>
      <c r="N40" s="2" t="n">
        <v>-29.28</v>
      </c>
      <c r="O40" s="2" t="n">
        <v>0</v>
      </c>
      <c r="P40" s="2" t="n">
        <v>0</v>
      </c>
      <c r="Q40" s="2" t="n">
        <v>-34.83</v>
      </c>
      <c r="R40" s="2" t="n">
        <v>0</v>
      </c>
      <c r="S40" s="2" t="n">
        <v>0</v>
      </c>
      <c r="T40" s="2" t="n">
        <v>0</v>
      </c>
      <c r="U40" s="2" t="n">
        <v>0</v>
      </c>
      <c r="V40" s="2" t="n">
        <v>0</v>
      </c>
      <c r="W40" s="2" t="n">
        <v>0</v>
      </c>
      <c r="X40" s="2" t="n">
        <v>0</v>
      </c>
      <c r="Y40" s="2" t="n">
        <v>0</v>
      </c>
      <c r="Z40" s="2" t="n">
        <v>13.39</v>
      </c>
      <c r="AA40" s="2" t="n">
        <v>0</v>
      </c>
      <c r="AB40" s="2" t="n">
        <v>0</v>
      </c>
      <c r="AC40" s="2" t="n">
        <v>53.58</v>
      </c>
      <c r="AD40" s="2" t="n">
        <v>0</v>
      </c>
      <c r="AE40" s="2" t="n">
        <v>0</v>
      </c>
      <c r="AF40" s="2" t="n">
        <v>0</v>
      </c>
      <c r="AG40" s="2" t="n">
        <v>0</v>
      </c>
      <c r="AH40" s="2" t="n">
        <v>0</v>
      </c>
      <c r="AI40" s="2" t="n">
        <v>-22.47</v>
      </c>
      <c r="AJ40" s="2" t="n">
        <v>0</v>
      </c>
      <c r="AK40" s="2" t="n">
        <v>1.13</v>
      </c>
    </row>
    <row r="41" customFormat="false" ht="12.75" hidden="false" customHeight="false" outlineLevel="0" collapsed="false">
      <c r="A41" s="63" t="n">
        <v>37469</v>
      </c>
      <c r="B41" s="2" t="n">
        <v>0</v>
      </c>
      <c r="C41" s="2" t="n">
        <v>0</v>
      </c>
      <c r="D41" s="2" t="n">
        <v>0</v>
      </c>
      <c r="E41" s="2" t="n">
        <v>49.61</v>
      </c>
      <c r="F41" s="2" t="n">
        <v>0</v>
      </c>
      <c r="G41" s="2" t="n">
        <v>0</v>
      </c>
      <c r="H41" s="2" t="n">
        <v>94.67</v>
      </c>
      <c r="I41" s="2" t="n">
        <v>-11.15</v>
      </c>
      <c r="J41" s="2" t="n">
        <v>-88.09</v>
      </c>
      <c r="K41" s="2" t="n">
        <v>24.47</v>
      </c>
      <c r="L41" s="2" t="n">
        <v>0</v>
      </c>
      <c r="M41" s="2" t="n">
        <v>-94.67</v>
      </c>
      <c r="N41" s="2" t="n">
        <v>-29.1</v>
      </c>
      <c r="O41" s="2" t="n">
        <v>0</v>
      </c>
      <c r="P41" s="2" t="n">
        <v>0</v>
      </c>
      <c r="Q41" s="2" t="n">
        <v>-34.61</v>
      </c>
      <c r="R41" s="2" t="n">
        <v>0</v>
      </c>
      <c r="S41" s="2" t="n">
        <v>0</v>
      </c>
      <c r="T41" s="2" t="n">
        <v>0</v>
      </c>
      <c r="U41" s="2" t="n">
        <v>0</v>
      </c>
      <c r="V41" s="2" t="n">
        <v>0</v>
      </c>
      <c r="W41" s="2" t="n">
        <v>0</v>
      </c>
      <c r="X41" s="2" t="n">
        <v>0</v>
      </c>
      <c r="Y41" s="2" t="n">
        <v>0</v>
      </c>
      <c r="Z41" s="2" t="n">
        <v>13.31</v>
      </c>
      <c r="AA41" s="2" t="n">
        <v>0</v>
      </c>
      <c r="AB41" s="2" t="n">
        <v>0</v>
      </c>
      <c r="AC41" s="2" t="n">
        <v>53.25</v>
      </c>
      <c r="AD41" s="2" t="n">
        <v>0</v>
      </c>
      <c r="AE41" s="2" t="n">
        <v>0</v>
      </c>
      <c r="AF41" s="2" t="n">
        <v>0</v>
      </c>
      <c r="AG41" s="2" t="n">
        <v>0</v>
      </c>
      <c r="AH41" s="2" t="n">
        <v>0</v>
      </c>
      <c r="AI41" s="2" t="n">
        <v>-22.31</v>
      </c>
      <c r="AJ41" s="2" t="n">
        <v>0</v>
      </c>
      <c r="AK41" s="2" t="n">
        <v>1.11</v>
      </c>
    </row>
    <row r="42" customFormat="false" ht="12.75" hidden="false" customHeight="false" outlineLevel="0" collapsed="false">
      <c r="A42" s="63" t="n">
        <v>37500</v>
      </c>
      <c r="B42" s="2" t="n">
        <v>0</v>
      </c>
      <c r="C42" s="2" t="n">
        <v>0</v>
      </c>
      <c r="D42" s="2" t="n">
        <v>0</v>
      </c>
      <c r="E42" s="2" t="n">
        <v>47.53</v>
      </c>
      <c r="F42" s="2" t="n">
        <v>0</v>
      </c>
      <c r="G42" s="2" t="n">
        <v>0</v>
      </c>
      <c r="H42" s="2" t="n">
        <v>91.06</v>
      </c>
      <c r="I42" s="2" t="n">
        <v>-10.73</v>
      </c>
      <c r="J42" s="2" t="n">
        <v>-84.73</v>
      </c>
      <c r="K42" s="2" t="n">
        <v>23.53</v>
      </c>
      <c r="L42" s="2" t="n">
        <v>0</v>
      </c>
      <c r="M42" s="2" t="n">
        <v>-91.06</v>
      </c>
      <c r="N42" s="2" t="n">
        <v>-27.99</v>
      </c>
      <c r="O42" s="2" t="n">
        <v>0</v>
      </c>
      <c r="P42" s="2" t="n">
        <v>0</v>
      </c>
      <c r="Q42" s="2" t="n">
        <v>-33.29</v>
      </c>
      <c r="R42" s="2" t="n">
        <v>0</v>
      </c>
      <c r="S42" s="2" t="n">
        <v>0</v>
      </c>
      <c r="T42" s="2" t="n">
        <v>0</v>
      </c>
      <c r="U42" s="2" t="n">
        <v>0</v>
      </c>
      <c r="V42" s="2" t="n">
        <v>0</v>
      </c>
      <c r="W42" s="2" t="n">
        <v>0</v>
      </c>
      <c r="X42" s="2" t="n">
        <v>0</v>
      </c>
      <c r="Y42" s="2" t="n">
        <v>0</v>
      </c>
      <c r="Z42" s="2" t="n">
        <v>12.81</v>
      </c>
      <c r="AA42" s="2" t="n">
        <v>0</v>
      </c>
      <c r="AB42" s="2" t="n">
        <v>0</v>
      </c>
      <c r="AC42" s="2" t="n">
        <v>51.22</v>
      </c>
      <c r="AD42" s="2" t="n">
        <v>0</v>
      </c>
      <c r="AE42" s="2" t="n">
        <v>0</v>
      </c>
      <c r="AF42" s="2" t="n">
        <v>0</v>
      </c>
      <c r="AG42" s="2" t="n">
        <v>0</v>
      </c>
      <c r="AH42" s="2" t="n">
        <v>0</v>
      </c>
      <c r="AI42" s="2" t="n">
        <v>-21.65</v>
      </c>
      <c r="AJ42" s="2" t="n">
        <v>0</v>
      </c>
      <c r="AK42" s="2" t="n">
        <v>1.05</v>
      </c>
    </row>
    <row r="43" customFormat="false" ht="12.75" hidden="false" customHeight="false" outlineLevel="0" collapsed="false">
      <c r="A43" s="63" t="n">
        <v>37530</v>
      </c>
      <c r="B43" s="2" t="n">
        <v>0</v>
      </c>
      <c r="C43" s="2" t="n">
        <v>0</v>
      </c>
      <c r="D43" s="2" t="n">
        <v>0</v>
      </c>
      <c r="E43" s="2" t="n">
        <v>49.02</v>
      </c>
      <c r="F43" s="2" t="n">
        <v>0</v>
      </c>
      <c r="G43" s="2" t="n">
        <v>0</v>
      </c>
      <c r="H43" s="2" t="n">
        <v>93.54</v>
      </c>
      <c r="I43" s="2" t="n">
        <v>-11.02</v>
      </c>
      <c r="J43" s="2" t="n">
        <v>-87.04</v>
      </c>
      <c r="K43" s="2" t="n">
        <v>24.18</v>
      </c>
      <c r="L43" s="2" t="n">
        <v>0</v>
      </c>
      <c r="M43" s="2" t="n">
        <v>-93.54</v>
      </c>
      <c r="N43" s="2" t="n">
        <v>-28.75</v>
      </c>
      <c r="O43" s="2" t="n">
        <v>0</v>
      </c>
      <c r="P43" s="2" t="n">
        <v>0</v>
      </c>
      <c r="Q43" s="2" t="n">
        <v>-34.2</v>
      </c>
      <c r="R43" s="2" t="n">
        <v>0</v>
      </c>
      <c r="S43" s="2" t="n">
        <v>0</v>
      </c>
      <c r="T43" s="2" t="n">
        <v>0</v>
      </c>
      <c r="U43" s="2" t="n">
        <v>0</v>
      </c>
      <c r="V43" s="2" t="n">
        <v>0</v>
      </c>
      <c r="W43" s="2" t="n">
        <v>0</v>
      </c>
      <c r="X43" s="2" t="n">
        <v>0</v>
      </c>
      <c r="Y43" s="2" t="n">
        <v>0</v>
      </c>
      <c r="Z43" s="2" t="n">
        <v>13.15</v>
      </c>
      <c r="AA43" s="2" t="n">
        <v>0</v>
      </c>
      <c r="AB43" s="2" t="n">
        <v>0</v>
      </c>
      <c r="AC43" s="2" t="n">
        <v>52.62</v>
      </c>
      <c r="AD43" s="2" t="n">
        <v>0</v>
      </c>
      <c r="AE43" s="2" t="n">
        <v>0</v>
      </c>
      <c r="AF43" s="2" t="n">
        <v>0</v>
      </c>
      <c r="AG43" s="2" t="n">
        <v>0</v>
      </c>
      <c r="AH43" s="2" t="n">
        <v>0</v>
      </c>
      <c r="AI43" s="2" t="n">
        <v>-22.05</v>
      </c>
      <c r="AJ43" s="2" t="n">
        <v>0</v>
      </c>
      <c r="AK43" s="2" t="n">
        <v>1.2</v>
      </c>
    </row>
    <row r="44" customFormat="false" ht="12.75" hidden="false" customHeight="false" outlineLevel="0" collapsed="false">
      <c r="A44" s="63" t="n">
        <v>37561</v>
      </c>
      <c r="B44" s="2" t="n">
        <v>0</v>
      </c>
      <c r="C44" s="2" t="n">
        <v>0</v>
      </c>
      <c r="D44" s="2" t="n">
        <v>0</v>
      </c>
      <c r="E44" s="2" t="n">
        <v>25.31</v>
      </c>
      <c r="F44" s="2" t="n">
        <v>0</v>
      </c>
      <c r="G44" s="2" t="n">
        <v>0</v>
      </c>
      <c r="H44" s="2" t="n">
        <v>89.98</v>
      </c>
      <c r="I44" s="2" t="n">
        <v>-10.6</v>
      </c>
      <c r="J44" s="2" t="n">
        <v>-25.08</v>
      </c>
      <c r="K44" s="2" t="n">
        <v>0</v>
      </c>
      <c r="L44" s="2" t="n">
        <v>0</v>
      </c>
      <c r="M44" s="2" t="n">
        <v>-89.98</v>
      </c>
      <c r="N44" s="2" t="n">
        <v>5.68</v>
      </c>
      <c r="O44" s="2" t="n">
        <v>0</v>
      </c>
      <c r="P44" s="2" t="n">
        <v>0</v>
      </c>
      <c r="Q44" s="2" t="n">
        <v>-32.9</v>
      </c>
      <c r="R44" s="2" t="n">
        <v>0</v>
      </c>
      <c r="S44" s="2" t="n">
        <v>0</v>
      </c>
      <c r="T44" s="2" t="n">
        <v>0</v>
      </c>
      <c r="U44" s="2" t="n">
        <v>0</v>
      </c>
      <c r="V44" s="2" t="n">
        <v>0</v>
      </c>
      <c r="W44" s="2" t="n">
        <v>0</v>
      </c>
      <c r="X44" s="2" t="n">
        <v>0</v>
      </c>
      <c r="Y44" s="2" t="n">
        <v>0</v>
      </c>
      <c r="Z44" s="2" t="n">
        <v>25.31</v>
      </c>
      <c r="AA44" s="2" t="n">
        <v>0</v>
      </c>
      <c r="AB44" s="2" t="n">
        <v>0</v>
      </c>
      <c r="AC44" s="2" t="n">
        <v>0</v>
      </c>
      <c r="AD44" s="2" t="n">
        <v>0</v>
      </c>
      <c r="AE44" s="2" t="n">
        <v>0</v>
      </c>
      <c r="AF44" s="2" t="n">
        <v>0</v>
      </c>
      <c r="AG44" s="2" t="n">
        <v>0</v>
      </c>
      <c r="AH44" s="2" t="n">
        <v>23.25</v>
      </c>
      <c r="AI44" s="2" t="n">
        <v>10.97</v>
      </c>
      <c r="AJ44" s="2" t="n">
        <v>0</v>
      </c>
      <c r="AK44" s="2" t="n">
        <v>-0.08</v>
      </c>
    </row>
    <row r="45" customFormat="false" ht="12.75" hidden="false" customHeight="false" outlineLevel="0" collapsed="false">
      <c r="A45" s="63" t="n">
        <v>37591</v>
      </c>
      <c r="B45" s="2" t="n">
        <v>0</v>
      </c>
      <c r="C45" s="2" t="n">
        <v>0</v>
      </c>
      <c r="D45" s="2" t="n">
        <v>0</v>
      </c>
      <c r="E45" s="2" t="n">
        <v>26</v>
      </c>
      <c r="F45" s="2" t="n">
        <v>0</v>
      </c>
      <c r="G45" s="2" t="n">
        <v>0</v>
      </c>
      <c r="H45" s="2" t="n">
        <v>92.43</v>
      </c>
      <c r="I45" s="2" t="n">
        <v>-10.89</v>
      </c>
      <c r="J45" s="2" t="n">
        <v>-25.77</v>
      </c>
      <c r="K45" s="2" t="n">
        <v>0</v>
      </c>
      <c r="L45" s="2" t="n">
        <v>0</v>
      </c>
      <c r="M45" s="2" t="n">
        <v>-92.43</v>
      </c>
      <c r="N45" s="2" t="n">
        <v>5.84</v>
      </c>
      <c r="O45" s="2" t="n">
        <v>0</v>
      </c>
      <c r="P45" s="2" t="n">
        <v>0</v>
      </c>
      <c r="Q45" s="2" t="n">
        <v>-33.8</v>
      </c>
      <c r="R45" s="2" t="n">
        <v>0</v>
      </c>
      <c r="S45" s="2" t="n">
        <v>0</v>
      </c>
      <c r="T45" s="2" t="n">
        <v>0</v>
      </c>
      <c r="U45" s="2" t="n">
        <v>0</v>
      </c>
      <c r="V45" s="2" t="n">
        <v>0</v>
      </c>
      <c r="W45" s="2" t="n">
        <v>0</v>
      </c>
      <c r="X45" s="2" t="n">
        <v>0</v>
      </c>
      <c r="Y45" s="2" t="n">
        <v>0</v>
      </c>
      <c r="Z45" s="2" t="n">
        <v>26</v>
      </c>
      <c r="AA45" s="2" t="n">
        <v>0</v>
      </c>
      <c r="AB45" s="2" t="n">
        <v>0</v>
      </c>
      <c r="AC45" s="2" t="n">
        <v>0</v>
      </c>
      <c r="AD45" s="2" t="n">
        <v>0</v>
      </c>
      <c r="AE45" s="2" t="n">
        <v>0</v>
      </c>
      <c r="AF45" s="2" t="n">
        <v>0</v>
      </c>
      <c r="AG45" s="2" t="n">
        <v>0</v>
      </c>
      <c r="AH45" s="2" t="n">
        <v>23.89</v>
      </c>
      <c r="AI45" s="2" t="n">
        <v>11.27</v>
      </c>
      <c r="AJ45" s="2" t="n">
        <v>0</v>
      </c>
      <c r="AK45" s="2" t="n">
        <v>0</v>
      </c>
    </row>
    <row r="46" customFormat="false" ht="12.75" hidden="false" customHeight="false" outlineLevel="0" collapsed="false">
      <c r="A46" s="63" t="n">
        <v>37622</v>
      </c>
      <c r="B46" s="2" t="n">
        <v>0</v>
      </c>
      <c r="C46" s="2" t="n">
        <v>0</v>
      </c>
      <c r="D46" s="2" t="n">
        <v>0</v>
      </c>
      <c r="E46" s="2" t="n">
        <v>25.84</v>
      </c>
      <c r="F46" s="2" t="n">
        <v>0</v>
      </c>
      <c r="G46" s="2" t="n">
        <v>0</v>
      </c>
      <c r="H46" s="2" t="n">
        <v>91.87</v>
      </c>
      <c r="I46" s="2" t="n">
        <v>-10.82</v>
      </c>
      <c r="J46" s="2" t="n">
        <v>-25.61</v>
      </c>
      <c r="K46" s="2" t="n">
        <v>0</v>
      </c>
      <c r="L46" s="2" t="n">
        <v>0</v>
      </c>
      <c r="M46" s="2" t="n">
        <v>-91.87</v>
      </c>
      <c r="N46" s="2" t="n">
        <v>5.8</v>
      </c>
      <c r="O46" s="2" t="n">
        <v>0</v>
      </c>
      <c r="P46" s="2" t="n">
        <v>0</v>
      </c>
      <c r="Q46" s="2" t="n">
        <v>-33.59</v>
      </c>
      <c r="R46" s="2" t="n">
        <v>0</v>
      </c>
      <c r="S46" s="2" t="n">
        <v>0</v>
      </c>
      <c r="T46" s="2" t="n">
        <v>0</v>
      </c>
      <c r="U46" s="2" t="n">
        <v>0</v>
      </c>
      <c r="V46" s="2" t="n">
        <v>0</v>
      </c>
      <c r="W46" s="2" t="n">
        <v>0</v>
      </c>
      <c r="X46" s="2" t="n">
        <v>0</v>
      </c>
      <c r="Y46" s="2" t="n">
        <v>0</v>
      </c>
      <c r="Z46" s="2" t="n">
        <v>25.84</v>
      </c>
      <c r="AA46" s="2" t="n">
        <v>0</v>
      </c>
      <c r="AB46" s="2" t="n">
        <v>0</v>
      </c>
      <c r="AC46" s="2" t="n">
        <v>0</v>
      </c>
      <c r="AD46" s="2" t="n">
        <v>0</v>
      </c>
      <c r="AE46" s="2" t="n">
        <v>0</v>
      </c>
      <c r="AF46" s="2" t="n">
        <v>0</v>
      </c>
      <c r="AG46" s="2" t="n">
        <v>0</v>
      </c>
      <c r="AH46" s="2" t="n">
        <v>23.74</v>
      </c>
      <c r="AI46" s="2" t="n">
        <v>11.2</v>
      </c>
      <c r="AJ46" s="2" t="n">
        <v>0</v>
      </c>
      <c r="AK46" s="2" t="n">
        <v>-0.07</v>
      </c>
    </row>
    <row r="47" customFormat="false" ht="12.75" hidden="false" customHeight="false" outlineLevel="0" collapsed="false">
      <c r="A47" s="63" t="n">
        <v>37653</v>
      </c>
      <c r="B47" s="2" t="n">
        <v>0</v>
      </c>
      <c r="C47" s="2" t="n">
        <v>0</v>
      </c>
      <c r="D47" s="2" t="n">
        <v>0</v>
      </c>
      <c r="E47" s="2" t="n">
        <v>23.2</v>
      </c>
      <c r="F47" s="2" t="n">
        <v>0</v>
      </c>
      <c r="G47" s="2" t="n">
        <v>0</v>
      </c>
      <c r="H47" s="2" t="n">
        <v>82.48</v>
      </c>
      <c r="I47" s="2" t="n">
        <v>-9.72</v>
      </c>
      <c r="J47" s="2" t="n">
        <v>-22.99</v>
      </c>
      <c r="K47" s="2" t="n">
        <v>0</v>
      </c>
      <c r="L47" s="2" t="n">
        <v>0</v>
      </c>
      <c r="M47" s="2" t="n">
        <v>-82.48</v>
      </c>
      <c r="N47" s="2" t="n">
        <v>5.21</v>
      </c>
      <c r="O47" s="2" t="n">
        <v>0</v>
      </c>
      <c r="P47" s="2" t="n">
        <v>0</v>
      </c>
      <c r="Q47" s="2" t="n">
        <v>-30.16</v>
      </c>
      <c r="R47" s="2" t="n">
        <v>0</v>
      </c>
      <c r="S47" s="2" t="n">
        <v>0</v>
      </c>
      <c r="T47" s="2" t="n">
        <v>0</v>
      </c>
      <c r="U47" s="2" t="n">
        <v>0</v>
      </c>
      <c r="V47" s="2" t="n">
        <v>0</v>
      </c>
      <c r="W47" s="2" t="n">
        <v>0</v>
      </c>
      <c r="X47" s="2" t="n">
        <v>0</v>
      </c>
      <c r="Y47" s="2" t="n">
        <v>0</v>
      </c>
      <c r="Z47" s="2" t="n">
        <v>23.2</v>
      </c>
      <c r="AA47" s="2" t="n">
        <v>0</v>
      </c>
      <c r="AB47" s="2" t="n">
        <v>0</v>
      </c>
      <c r="AC47" s="2" t="n">
        <v>0</v>
      </c>
      <c r="AD47" s="2" t="n">
        <v>0</v>
      </c>
      <c r="AE47" s="2" t="n">
        <v>0</v>
      </c>
      <c r="AF47" s="2" t="n">
        <v>0</v>
      </c>
      <c r="AG47" s="2" t="n">
        <v>0</v>
      </c>
      <c r="AH47" s="2" t="n">
        <v>21.32</v>
      </c>
      <c r="AI47" s="2" t="n">
        <v>10.06</v>
      </c>
      <c r="AJ47" s="2" t="n">
        <v>0</v>
      </c>
      <c r="AK47" s="2" t="n">
        <v>0</v>
      </c>
    </row>
    <row r="48" customFormat="false" ht="12.75" hidden="false" customHeight="false" outlineLevel="0" collapsed="false">
      <c r="A48" s="63" t="n">
        <v>37681</v>
      </c>
      <c r="B48" s="2" t="n">
        <v>0</v>
      </c>
      <c r="C48" s="2" t="n">
        <v>0</v>
      </c>
      <c r="D48" s="2" t="n">
        <v>0</v>
      </c>
      <c r="E48" s="2" t="n">
        <v>25.54</v>
      </c>
      <c r="F48" s="2" t="n">
        <v>0</v>
      </c>
      <c r="G48" s="2" t="n">
        <v>0</v>
      </c>
      <c r="H48" s="2" t="n">
        <v>90.81</v>
      </c>
      <c r="I48" s="2" t="n">
        <v>-10.7</v>
      </c>
      <c r="J48" s="2" t="n">
        <v>-25.32</v>
      </c>
      <c r="K48" s="2" t="n">
        <v>0</v>
      </c>
      <c r="L48" s="2" t="n">
        <v>0</v>
      </c>
      <c r="M48" s="2" t="n">
        <v>-90.81</v>
      </c>
      <c r="N48" s="2" t="n">
        <v>5.74</v>
      </c>
      <c r="O48" s="2" t="n">
        <v>0</v>
      </c>
      <c r="P48" s="2" t="n">
        <v>0</v>
      </c>
      <c r="Q48" s="2" t="n">
        <v>-33.21</v>
      </c>
      <c r="R48" s="2" t="n">
        <v>0</v>
      </c>
      <c r="S48" s="2" t="n">
        <v>0</v>
      </c>
      <c r="T48" s="2" t="n">
        <v>0</v>
      </c>
      <c r="U48" s="2" t="n">
        <v>0</v>
      </c>
      <c r="V48" s="2" t="n">
        <v>0</v>
      </c>
      <c r="W48" s="2" t="n">
        <v>0</v>
      </c>
      <c r="X48" s="2" t="n">
        <v>0</v>
      </c>
      <c r="Y48" s="2" t="n">
        <v>0</v>
      </c>
      <c r="Z48" s="2" t="n">
        <v>25.54</v>
      </c>
      <c r="AA48" s="2" t="n">
        <v>0</v>
      </c>
      <c r="AB48" s="2" t="n">
        <v>0</v>
      </c>
      <c r="AC48" s="2" t="n">
        <v>0</v>
      </c>
      <c r="AD48" s="2" t="n">
        <v>0</v>
      </c>
      <c r="AE48" s="2" t="n">
        <v>0</v>
      </c>
      <c r="AF48" s="2" t="n">
        <v>0</v>
      </c>
      <c r="AG48" s="2" t="n">
        <v>0</v>
      </c>
      <c r="AH48" s="2" t="n">
        <v>23.47</v>
      </c>
      <c r="AI48" s="2" t="n">
        <v>11.07</v>
      </c>
      <c r="AJ48" s="2" t="n">
        <v>0</v>
      </c>
      <c r="AK48" s="2" t="n">
        <v>0.04</v>
      </c>
    </row>
    <row r="49" customFormat="false" ht="12.75" hidden="false" customHeight="false" outlineLevel="0" collapsed="false">
      <c r="A49" s="63" t="n">
        <v>37712</v>
      </c>
      <c r="B49" s="2" t="n">
        <v>0</v>
      </c>
      <c r="C49" s="2" t="n">
        <v>0</v>
      </c>
      <c r="D49" s="2" t="n">
        <v>0</v>
      </c>
      <c r="E49" s="2" t="n">
        <v>0</v>
      </c>
      <c r="F49" s="2" t="n">
        <v>0</v>
      </c>
      <c r="G49" s="2" t="n">
        <v>0</v>
      </c>
      <c r="H49" s="2" t="n">
        <v>87.35</v>
      </c>
      <c r="I49" s="2" t="n">
        <v>-10.29</v>
      </c>
      <c r="J49" s="2" t="n">
        <v>-24.35</v>
      </c>
      <c r="K49" s="2" t="n">
        <v>22.58</v>
      </c>
      <c r="L49" s="2" t="n">
        <v>0</v>
      </c>
      <c r="M49" s="2" t="n">
        <v>-87.35</v>
      </c>
      <c r="N49" s="2" t="n">
        <v>5.52</v>
      </c>
      <c r="O49" s="2" t="n">
        <v>0</v>
      </c>
      <c r="P49" s="2" t="n">
        <v>0</v>
      </c>
      <c r="Q49" s="2" t="n">
        <v>-31.94</v>
      </c>
      <c r="R49" s="2" t="n">
        <v>0</v>
      </c>
      <c r="S49" s="2" t="n">
        <v>0</v>
      </c>
      <c r="T49" s="2" t="n">
        <v>0</v>
      </c>
      <c r="U49" s="2" t="n">
        <v>0</v>
      </c>
      <c r="V49" s="2" t="n">
        <v>0</v>
      </c>
      <c r="W49" s="2" t="n">
        <v>0</v>
      </c>
      <c r="X49" s="2" t="n">
        <v>0</v>
      </c>
      <c r="Y49" s="2" t="n">
        <v>0</v>
      </c>
      <c r="Z49" s="2" t="n">
        <v>24.57</v>
      </c>
      <c r="AA49" s="2" t="n">
        <v>0</v>
      </c>
      <c r="AB49" s="2" t="n">
        <v>0</v>
      </c>
      <c r="AC49" s="2" t="n">
        <v>0</v>
      </c>
      <c r="AD49" s="2" t="n">
        <v>0</v>
      </c>
      <c r="AE49" s="2" t="n">
        <v>0</v>
      </c>
      <c r="AF49" s="2" t="n">
        <v>0</v>
      </c>
      <c r="AG49" s="2" t="n">
        <v>0</v>
      </c>
      <c r="AH49" s="2" t="n">
        <v>0</v>
      </c>
      <c r="AI49" s="2" t="n">
        <v>-13.92</v>
      </c>
      <c r="AJ49" s="2" t="n">
        <v>0</v>
      </c>
      <c r="AK49" s="2" t="n">
        <v>0.45</v>
      </c>
    </row>
    <row r="50" customFormat="false" ht="12.75" hidden="false" customHeight="false" outlineLevel="0" collapsed="false">
      <c r="A50" s="63" t="n">
        <v>37742</v>
      </c>
      <c r="B50" s="2" t="n">
        <v>0</v>
      </c>
      <c r="C50" s="2" t="n">
        <v>0</v>
      </c>
      <c r="D50" s="2" t="n">
        <v>0</v>
      </c>
      <c r="E50" s="2" t="n">
        <v>0</v>
      </c>
      <c r="F50" s="2" t="n">
        <v>0</v>
      </c>
      <c r="G50" s="2" t="n">
        <v>0</v>
      </c>
      <c r="H50" s="2" t="n">
        <v>89.74</v>
      </c>
      <c r="I50" s="2" t="n">
        <v>-10.57</v>
      </c>
      <c r="J50" s="2" t="n">
        <v>-25.02</v>
      </c>
      <c r="K50" s="2" t="n">
        <v>23.19</v>
      </c>
      <c r="L50" s="2" t="n">
        <v>0</v>
      </c>
      <c r="M50" s="2" t="n">
        <v>-89.74</v>
      </c>
      <c r="N50" s="2" t="n">
        <v>5.67</v>
      </c>
      <c r="O50" s="2" t="n">
        <v>0</v>
      </c>
      <c r="P50" s="2" t="n">
        <v>0</v>
      </c>
      <c r="Q50" s="2" t="n">
        <v>-32.81</v>
      </c>
      <c r="AA50" s="2" t="n">
        <v>0</v>
      </c>
      <c r="AB50" s="2" t="n">
        <v>0</v>
      </c>
      <c r="AC50" s="2" t="n">
        <v>0</v>
      </c>
      <c r="AD50" s="2" t="n">
        <v>0</v>
      </c>
      <c r="AE50" s="2" t="n">
        <v>0</v>
      </c>
      <c r="AF50" s="2" t="n">
        <v>0</v>
      </c>
      <c r="AG50" s="2" t="n">
        <v>0</v>
      </c>
      <c r="AH50" s="2" t="n">
        <v>0</v>
      </c>
      <c r="AI50" s="2" t="n">
        <v>-39.54</v>
      </c>
      <c r="AJ50" s="2" t="n">
        <v>0</v>
      </c>
      <c r="AK50" s="2" t="n">
        <v>0.43</v>
      </c>
    </row>
    <row r="51" customFormat="false" ht="12.75" hidden="false" customHeight="false" outlineLevel="0" collapsed="false">
      <c r="A51" s="63" t="n">
        <v>37773</v>
      </c>
      <c r="B51" s="2" t="n">
        <v>0</v>
      </c>
      <c r="C51" s="2" t="n">
        <v>0</v>
      </c>
      <c r="D51" s="2" t="n">
        <v>0</v>
      </c>
      <c r="E51" s="2" t="n">
        <v>0</v>
      </c>
      <c r="F51" s="2" t="n">
        <v>0</v>
      </c>
      <c r="G51" s="2" t="n">
        <v>0</v>
      </c>
      <c r="H51" s="2" t="n">
        <v>86.32</v>
      </c>
      <c r="I51" s="2" t="n">
        <v>-10.17</v>
      </c>
      <c r="J51" s="2" t="n">
        <v>-24.06</v>
      </c>
      <c r="K51" s="2" t="n">
        <v>22.31</v>
      </c>
      <c r="L51" s="2" t="n">
        <v>0</v>
      </c>
      <c r="M51" s="2" t="n">
        <v>-86.32</v>
      </c>
      <c r="N51" s="2" t="n">
        <v>5.45</v>
      </c>
      <c r="O51" s="2" t="n">
        <v>0</v>
      </c>
      <c r="P51" s="2" t="n">
        <v>0</v>
      </c>
      <c r="Q51" s="2" t="n">
        <v>-31.56</v>
      </c>
      <c r="AA51" s="2" t="n">
        <v>0</v>
      </c>
      <c r="AB51" s="2" t="n">
        <v>0</v>
      </c>
      <c r="AC51" s="2" t="n">
        <v>0</v>
      </c>
      <c r="AD51" s="2" t="n">
        <v>0</v>
      </c>
      <c r="AE51" s="2" t="n">
        <v>0</v>
      </c>
      <c r="AF51" s="2" t="n">
        <v>0</v>
      </c>
      <c r="AG51" s="2" t="n">
        <v>0</v>
      </c>
      <c r="AH51" s="2" t="n">
        <v>0</v>
      </c>
      <c r="AI51" s="2" t="n">
        <v>-38.03</v>
      </c>
      <c r="AJ51" s="2" t="n">
        <v>0</v>
      </c>
      <c r="AK51" s="2" t="n">
        <v>0.41</v>
      </c>
    </row>
    <row r="52" customFormat="false" ht="12.75" hidden="false" customHeight="false" outlineLevel="0" collapsed="false">
      <c r="A52" s="63" t="n">
        <v>37803</v>
      </c>
      <c r="B52" s="2" t="n">
        <v>0</v>
      </c>
      <c r="C52" s="2" t="n">
        <v>0</v>
      </c>
      <c r="D52" s="2" t="n">
        <v>0</v>
      </c>
      <c r="E52" s="2" t="n">
        <v>0</v>
      </c>
      <c r="F52" s="2" t="n">
        <v>0</v>
      </c>
      <c r="G52" s="2" t="n">
        <v>0</v>
      </c>
      <c r="H52" s="2" t="n">
        <v>88.68</v>
      </c>
      <c r="I52" s="2" t="n">
        <v>-10.45</v>
      </c>
      <c r="J52" s="2" t="n">
        <v>-24.72</v>
      </c>
      <c r="K52" s="2" t="n">
        <v>22.92</v>
      </c>
      <c r="L52" s="2" t="n">
        <v>0</v>
      </c>
      <c r="M52" s="2" t="n">
        <v>-88.68</v>
      </c>
      <c r="N52" s="2" t="n">
        <v>5.6</v>
      </c>
      <c r="O52" s="2" t="n">
        <v>0</v>
      </c>
      <c r="P52" s="2" t="n">
        <v>0</v>
      </c>
      <c r="Q52" s="2" t="n">
        <v>-32.42</v>
      </c>
      <c r="AA52" s="2" t="n">
        <v>0</v>
      </c>
      <c r="AB52" s="2" t="n">
        <v>0</v>
      </c>
      <c r="AC52" s="2" t="n">
        <v>0</v>
      </c>
      <c r="AD52" s="2" t="n">
        <v>0</v>
      </c>
      <c r="AE52" s="2" t="n">
        <v>0</v>
      </c>
      <c r="AF52" s="2" t="n">
        <v>0</v>
      </c>
      <c r="AG52" s="2" t="n">
        <v>0</v>
      </c>
      <c r="AH52" s="2" t="n">
        <v>0</v>
      </c>
      <c r="AI52" s="2" t="n">
        <v>-39.07</v>
      </c>
      <c r="AJ52" s="2" t="n">
        <v>0</v>
      </c>
      <c r="AK52" s="2" t="n">
        <v>0.43</v>
      </c>
    </row>
    <row r="53" customFormat="false" ht="12.75" hidden="false" customHeight="false" outlineLevel="0" collapsed="false">
      <c r="A53" s="63" t="n">
        <v>37834</v>
      </c>
      <c r="B53" s="2" t="n">
        <v>0</v>
      </c>
      <c r="C53" s="2" t="n">
        <v>0</v>
      </c>
      <c r="D53" s="2" t="n">
        <v>0</v>
      </c>
      <c r="E53" s="2" t="n">
        <v>0</v>
      </c>
      <c r="F53" s="2" t="n">
        <v>0</v>
      </c>
      <c r="G53" s="2" t="n">
        <v>0</v>
      </c>
      <c r="H53" s="2" t="n">
        <v>88.15</v>
      </c>
      <c r="I53" s="2" t="n">
        <v>-10.39</v>
      </c>
      <c r="J53" s="2" t="n">
        <v>-24.57</v>
      </c>
      <c r="K53" s="2" t="n">
        <v>22.78</v>
      </c>
      <c r="L53" s="2" t="n">
        <v>0</v>
      </c>
      <c r="M53" s="2" t="n">
        <v>-88.15</v>
      </c>
      <c r="N53" s="2" t="n">
        <v>5.57</v>
      </c>
      <c r="O53" s="2" t="n">
        <v>0</v>
      </c>
      <c r="P53" s="2" t="n">
        <v>0</v>
      </c>
      <c r="Q53" s="2" t="n">
        <v>-32.23</v>
      </c>
      <c r="AA53" s="2" t="n">
        <v>0</v>
      </c>
      <c r="AB53" s="2" t="n">
        <v>0</v>
      </c>
      <c r="AC53" s="2" t="n">
        <v>0</v>
      </c>
      <c r="AD53" s="2" t="n">
        <v>0</v>
      </c>
      <c r="AE53" s="2" t="n">
        <v>0</v>
      </c>
      <c r="AF53" s="2" t="n">
        <v>0</v>
      </c>
      <c r="AG53" s="2" t="n">
        <v>0</v>
      </c>
      <c r="AH53" s="2" t="n">
        <v>0</v>
      </c>
      <c r="AI53" s="2" t="n">
        <v>-38.84</v>
      </c>
      <c r="AJ53" s="2" t="n">
        <v>0</v>
      </c>
      <c r="AK53" s="2" t="n">
        <v>0.43</v>
      </c>
    </row>
    <row r="54" customFormat="false" ht="12.75" hidden="false" customHeight="false" outlineLevel="0" collapsed="false">
      <c r="A54" s="63" t="n">
        <v>37865</v>
      </c>
      <c r="B54" s="2" t="n">
        <v>0</v>
      </c>
      <c r="C54" s="2" t="n">
        <v>0</v>
      </c>
      <c r="D54" s="2" t="n">
        <v>0</v>
      </c>
      <c r="E54" s="2" t="n">
        <v>0</v>
      </c>
      <c r="F54" s="2" t="n">
        <v>0</v>
      </c>
      <c r="G54" s="2" t="n">
        <v>0</v>
      </c>
      <c r="H54" s="2" t="n">
        <v>84.79</v>
      </c>
      <c r="I54" s="2" t="n">
        <v>-9.99</v>
      </c>
      <c r="J54" s="2" t="n">
        <v>-23.64</v>
      </c>
      <c r="K54" s="2" t="n">
        <v>21.91</v>
      </c>
      <c r="L54" s="2" t="n">
        <v>0</v>
      </c>
      <c r="M54" s="2" t="n">
        <v>-84.79</v>
      </c>
      <c r="N54" s="2" t="n">
        <v>5.36</v>
      </c>
      <c r="O54" s="2" t="n">
        <v>0</v>
      </c>
      <c r="P54" s="2" t="n">
        <v>0</v>
      </c>
      <c r="Q54" s="2" t="n">
        <v>-31</v>
      </c>
      <c r="AA54" s="2" t="n">
        <v>0</v>
      </c>
      <c r="AB54" s="2" t="n">
        <v>0</v>
      </c>
      <c r="AC54" s="2" t="n">
        <v>0</v>
      </c>
      <c r="AD54" s="2" t="n">
        <v>0</v>
      </c>
      <c r="AE54" s="2" t="n">
        <v>0</v>
      </c>
      <c r="AF54" s="2" t="n">
        <v>0</v>
      </c>
      <c r="AG54" s="2" t="n">
        <v>0</v>
      </c>
      <c r="AH54" s="2" t="n">
        <v>0</v>
      </c>
      <c r="AI54" s="2" t="n">
        <v>-37.36</v>
      </c>
      <c r="AJ54" s="2" t="n">
        <v>0</v>
      </c>
      <c r="AK54" s="2" t="n">
        <v>0.41</v>
      </c>
    </row>
    <row r="55" customFormat="false" ht="12.75" hidden="false" customHeight="false" outlineLevel="0" collapsed="false">
      <c r="A55" s="63" t="n">
        <v>37895</v>
      </c>
      <c r="B55" s="2" t="n">
        <v>0</v>
      </c>
      <c r="C55" s="2" t="n">
        <v>0</v>
      </c>
      <c r="D55" s="2" t="n">
        <v>0</v>
      </c>
      <c r="E55" s="2" t="n">
        <v>0</v>
      </c>
      <c r="F55" s="2" t="n">
        <v>0</v>
      </c>
      <c r="G55" s="2" t="n">
        <v>0</v>
      </c>
      <c r="H55" s="2" t="n">
        <v>87.1</v>
      </c>
      <c r="I55" s="2" t="n">
        <v>-10.26</v>
      </c>
      <c r="J55" s="2" t="n">
        <v>-24.28</v>
      </c>
      <c r="K55" s="2" t="n">
        <v>22.51</v>
      </c>
      <c r="L55" s="2" t="n">
        <v>0</v>
      </c>
      <c r="M55" s="2" t="n">
        <v>-87.1</v>
      </c>
      <c r="N55" s="2" t="n">
        <v>5.5</v>
      </c>
      <c r="O55" s="2" t="n">
        <v>0</v>
      </c>
      <c r="P55" s="2" t="n">
        <v>0</v>
      </c>
      <c r="Q55" s="2" t="n">
        <v>-31.85</v>
      </c>
      <c r="AA55" s="2" t="n">
        <v>0</v>
      </c>
      <c r="AB55" s="2" t="n">
        <v>0</v>
      </c>
      <c r="AC55" s="2" t="n">
        <v>0</v>
      </c>
      <c r="AD55" s="2" t="n">
        <v>0</v>
      </c>
      <c r="AE55" s="2" t="n">
        <v>0</v>
      </c>
      <c r="AF55" s="2" t="n">
        <v>0</v>
      </c>
      <c r="AG55" s="2" t="n">
        <v>0</v>
      </c>
      <c r="AH55" s="2" t="n">
        <v>0</v>
      </c>
      <c r="AI55" s="2" t="n">
        <v>-38.38</v>
      </c>
      <c r="AJ55" s="2" t="n">
        <v>0</v>
      </c>
      <c r="AK55" s="2" t="n">
        <v>0.43</v>
      </c>
    </row>
    <row r="56" customFormat="false" ht="12.75" hidden="false" customHeight="false" outlineLevel="0" collapsed="false">
      <c r="A56" s="63" t="n">
        <v>37926</v>
      </c>
      <c r="B56" s="2" t="n">
        <v>0</v>
      </c>
      <c r="C56" s="2" t="n">
        <v>0</v>
      </c>
      <c r="D56" s="2" t="n">
        <v>0</v>
      </c>
      <c r="E56" s="2" t="n">
        <v>0</v>
      </c>
      <c r="F56" s="2" t="n">
        <v>0</v>
      </c>
      <c r="G56" s="2" t="n">
        <v>0</v>
      </c>
      <c r="H56" s="2" t="n">
        <v>83.79</v>
      </c>
      <c r="I56" s="2" t="n">
        <v>-21.66</v>
      </c>
      <c r="J56" s="2" t="n">
        <v>2.31</v>
      </c>
      <c r="K56" s="2" t="n">
        <v>0</v>
      </c>
      <c r="L56" s="2" t="n">
        <v>0</v>
      </c>
      <c r="M56" s="2" t="n">
        <v>-83.79</v>
      </c>
      <c r="N56" s="2" t="n">
        <v>11.78</v>
      </c>
      <c r="AA56" s="2" t="n">
        <v>0</v>
      </c>
      <c r="AB56" s="2" t="n">
        <v>0</v>
      </c>
      <c r="AC56" s="2" t="n">
        <v>0</v>
      </c>
      <c r="AD56" s="2" t="n">
        <v>0</v>
      </c>
      <c r="AE56" s="2" t="n">
        <v>0</v>
      </c>
      <c r="AF56" s="2" t="n">
        <v>0</v>
      </c>
      <c r="AG56" s="2" t="n">
        <v>0</v>
      </c>
      <c r="AH56" s="2" t="n">
        <v>21.66</v>
      </c>
      <c r="AI56" s="2" t="n">
        <v>14.09</v>
      </c>
      <c r="AJ56" s="2" t="n">
        <v>0</v>
      </c>
      <c r="AK56" s="2" t="n">
        <v>0.39</v>
      </c>
    </row>
    <row r="57" customFormat="false" ht="12.75" hidden="false" customHeight="false" outlineLevel="0" collapsed="false">
      <c r="A57" s="63" t="n">
        <v>37956</v>
      </c>
      <c r="B57" s="2" t="n">
        <v>0</v>
      </c>
      <c r="C57" s="2" t="n">
        <v>0</v>
      </c>
      <c r="D57" s="2" t="n">
        <v>0</v>
      </c>
      <c r="E57" s="2" t="n">
        <v>0</v>
      </c>
      <c r="F57" s="2" t="n">
        <v>0</v>
      </c>
      <c r="G57" s="2" t="n">
        <v>0</v>
      </c>
      <c r="H57" s="2" t="n">
        <v>86.08</v>
      </c>
      <c r="I57" s="2" t="n">
        <v>-22.25</v>
      </c>
      <c r="J57" s="2" t="n">
        <v>2.38</v>
      </c>
      <c r="K57" s="2" t="n">
        <v>0</v>
      </c>
      <c r="L57" s="2" t="n">
        <v>0</v>
      </c>
      <c r="M57" s="2" t="n">
        <v>-86.08</v>
      </c>
      <c r="N57" s="2" t="n">
        <v>12.11</v>
      </c>
      <c r="AA57" s="2" t="n">
        <v>0</v>
      </c>
      <c r="AB57" s="2" t="n">
        <v>0</v>
      </c>
      <c r="AC57" s="2" t="n">
        <v>0</v>
      </c>
      <c r="AD57" s="2" t="n">
        <v>0</v>
      </c>
      <c r="AE57" s="2" t="n">
        <v>0</v>
      </c>
      <c r="AF57" s="2" t="n">
        <v>0</v>
      </c>
      <c r="AG57" s="2" t="n">
        <v>0</v>
      </c>
      <c r="AH57" s="2" t="n">
        <v>22.25</v>
      </c>
      <c r="AI57" s="2" t="n">
        <v>14.48</v>
      </c>
      <c r="AJ57" s="2" t="n">
        <v>0</v>
      </c>
      <c r="AK57" s="2" t="n">
        <v>-0.04</v>
      </c>
    </row>
    <row r="58" customFormat="false" ht="12.75" hidden="false" customHeight="false" outlineLevel="0" collapsed="false">
      <c r="A58" s="63" t="n">
        <v>37987</v>
      </c>
      <c r="B58" s="2" t="n">
        <v>0</v>
      </c>
      <c r="C58" s="2" t="n">
        <v>0</v>
      </c>
      <c r="D58" s="2" t="n">
        <v>0</v>
      </c>
      <c r="E58" s="2" t="n">
        <v>0</v>
      </c>
      <c r="F58" s="2" t="n">
        <v>0</v>
      </c>
      <c r="G58" s="2" t="n">
        <v>0</v>
      </c>
      <c r="H58" s="2" t="n">
        <v>85.56</v>
      </c>
      <c r="I58" s="2" t="n">
        <v>-22.11</v>
      </c>
      <c r="J58" s="2" t="n">
        <v>2.36</v>
      </c>
      <c r="K58" s="2" t="n">
        <v>0</v>
      </c>
      <c r="L58" s="2" t="n">
        <v>0</v>
      </c>
      <c r="M58" s="2" t="n">
        <v>-85.56</v>
      </c>
      <c r="N58" s="2" t="n">
        <v>12.03</v>
      </c>
      <c r="AA58" s="2" t="n">
        <v>0</v>
      </c>
      <c r="AB58" s="2" t="n">
        <v>0</v>
      </c>
      <c r="AC58" s="2" t="n">
        <v>0</v>
      </c>
      <c r="AD58" s="2" t="n">
        <v>0</v>
      </c>
      <c r="AE58" s="2" t="n">
        <v>0</v>
      </c>
      <c r="AF58" s="2" t="n">
        <v>0</v>
      </c>
      <c r="AG58" s="2" t="n">
        <v>0</v>
      </c>
      <c r="AH58" s="2" t="n">
        <v>22.11</v>
      </c>
      <c r="AI58" s="2" t="n">
        <v>14.39</v>
      </c>
      <c r="AJ58" s="2" t="n">
        <v>0</v>
      </c>
      <c r="AK58" s="2" t="n">
        <v>-0.48</v>
      </c>
    </row>
    <row r="59" customFormat="false" ht="12.75" hidden="false" customHeight="false" outlineLevel="0" collapsed="false">
      <c r="A59" s="63" t="n">
        <v>38018</v>
      </c>
      <c r="B59" s="2" t="n">
        <v>0</v>
      </c>
      <c r="C59" s="2" t="n">
        <v>0</v>
      </c>
      <c r="D59" s="2" t="n">
        <v>0</v>
      </c>
      <c r="E59" s="2" t="n">
        <v>0</v>
      </c>
      <c r="F59" s="2" t="n">
        <v>0</v>
      </c>
      <c r="G59" s="2" t="n">
        <v>0</v>
      </c>
      <c r="H59" s="2" t="n">
        <v>79.55</v>
      </c>
      <c r="I59" s="2" t="n">
        <v>-20.56</v>
      </c>
      <c r="J59" s="2" t="n">
        <v>2.19</v>
      </c>
      <c r="K59" s="2" t="n">
        <v>0</v>
      </c>
      <c r="L59" s="2" t="n">
        <v>0</v>
      </c>
      <c r="M59" s="2" t="n">
        <v>-79.55</v>
      </c>
      <c r="N59" s="2" t="n">
        <v>11.19</v>
      </c>
      <c r="AA59" s="2" t="n">
        <v>0</v>
      </c>
      <c r="AB59" s="2" t="n">
        <v>0</v>
      </c>
      <c r="AC59" s="2" t="n">
        <v>0</v>
      </c>
      <c r="AD59" s="2" t="n">
        <v>0</v>
      </c>
      <c r="AE59" s="2" t="n">
        <v>0</v>
      </c>
      <c r="AF59" s="2" t="n">
        <v>0</v>
      </c>
      <c r="AG59" s="2" t="n">
        <v>0</v>
      </c>
      <c r="AH59" s="2" t="n">
        <v>20.56</v>
      </c>
      <c r="AI59" s="2" t="n">
        <v>13.38</v>
      </c>
      <c r="AJ59" s="2" t="n">
        <v>0</v>
      </c>
      <c r="AK59" s="2" t="n">
        <v>-0.45</v>
      </c>
    </row>
    <row r="60" customFormat="false" ht="12.75" hidden="false" customHeight="false" outlineLevel="0" collapsed="false">
      <c r="A60" s="63" t="n">
        <v>38047</v>
      </c>
      <c r="B60" s="2" t="n">
        <v>0</v>
      </c>
      <c r="C60" s="2" t="n">
        <v>0</v>
      </c>
      <c r="D60" s="2" t="n">
        <v>0</v>
      </c>
      <c r="E60" s="2" t="n">
        <v>0</v>
      </c>
      <c r="F60" s="2" t="n">
        <v>0</v>
      </c>
      <c r="G60" s="2" t="n">
        <v>0</v>
      </c>
      <c r="H60" s="2" t="n">
        <v>84.56</v>
      </c>
      <c r="I60" s="2" t="n">
        <v>-21.85</v>
      </c>
      <c r="J60" s="2" t="n">
        <v>2.33</v>
      </c>
      <c r="K60" s="2" t="n">
        <v>0</v>
      </c>
      <c r="L60" s="2" t="n">
        <v>0</v>
      </c>
      <c r="M60" s="2" t="n">
        <v>-84.56</v>
      </c>
      <c r="N60" s="2" t="n">
        <v>11.89</v>
      </c>
      <c r="AA60" s="2" t="n">
        <v>0</v>
      </c>
      <c r="AB60" s="2" t="n">
        <v>0</v>
      </c>
      <c r="AC60" s="2" t="n">
        <v>0</v>
      </c>
      <c r="AD60" s="2" t="n">
        <v>0</v>
      </c>
      <c r="AE60" s="2" t="n">
        <v>0</v>
      </c>
      <c r="AF60" s="2" t="n">
        <v>0</v>
      </c>
      <c r="AG60" s="2" t="n">
        <v>0</v>
      </c>
      <c r="AH60" s="2" t="n">
        <v>21.85</v>
      </c>
      <c r="AI60" s="2" t="n">
        <v>14.22</v>
      </c>
      <c r="AJ60" s="2" t="n">
        <v>0</v>
      </c>
      <c r="AK60" s="2" t="n">
        <v>-0.16</v>
      </c>
    </row>
    <row r="61" customFormat="false" ht="12.75" hidden="false" customHeight="false" outlineLevel="0" collapsed="false">
      <c r="A61" s="63" t="n">
        <v>38078</v>
      </c>
      <c r="B61" s="2" t="n">
        <v>0</v>
      </c>
      <c r="C61" s="2" t="n">
        <v>0</v>
      </c>
      <c r="D61" s="2" t="n">
        <v>0</v>
      </c>
      <c r="E61" s="2" t="n">
        <v>0</v>
      </c>
      <c r="F61" s="2" t="n">
        <v>0</v>
      </c>
      <c r="G61" s="2" t="n">
        <v>0</v>
      </c>
      <c r="H61" s="2" t="n">
        <v>81.33</v>
      </c>
      <c r="I61" s="2" t="n">
        <v>-21.02</v>
      </c>
      <c r="J61" s="2" t="n">
        <v>2.24</v>
      </c>
      <c r="K61" s="2" t="n">
        <v>21.02</v>
      </c>
      <c r="L61" s="2" t="n">
        <v>0</v>
      </c>
      <c r="M61" s="2" t="n">
        <v>-81.33</v>
      </c>
      <c r="N61" s="2" t="n">
        <v>11.44</v>
      </c>
      <c r="AA61" s="2" t="n">
        <v>0</v>
      </c>
      <c r="AB61" s="2" t="n">
        <v>0</v>
      </c>
      <c r="AC61" s="2" t="n">
        <v>0</v>
      </c>
      <c r="AD61" s="2" t="n">
        <v>0</v>
      </c>
      <c r="AE61" s="2" t="n">
        <v>0</v>
      </c>
      <c r="AF61" s="2" t="n">
        <v>0</v>
      </c>
      <c r="AG61" s="2" t="n">
        <v>0</v>
      </c>
      <c r="AH61" s="2" t="n">
        <v>0</v>
      </c>
      <c r="AI61" s="2" t="n">
        <v>13.68</v>
      </c>
      <c r="AJ61" s="2" t="n">
        <v>0</v>
      </c>
      <c r="AK61" s="2" t="n">
        <v>0.39</v>
      </c>
    </row>
    <row r="62" customFormat="false" ht="12.75" hidden="false" customHeight="false" outlineLevel="0" collapsed="false">
      <c r="A62" s="63" t="n">
        <v>38108</v>
      </c>
      <c r="B62" s="2" t="n">
        <v>0</v>
      </c>
      <c r="C62" s="2" t="n">
        <v>0</v>
      </c>
      <c r="D62" s="2" t="n">
        <v>0</v>
      </c>
      <c r="E62" s="2" t="n">
        <v>0</v>
      </c>
      <c r="F62" s="2" t="n">
        <v>0</v>
      </c>
      <c r="G62" s="2" t="n">
        <v>0</v>
      </c>
      <c r="H62" s="2" t="n">
        <v>83.53</v>
      </c>
      <c r="I62" s="2" t="n">
        <v>-21.59</v>
      </c>
      <c r="J62" s="2" t="n">
        <v>2.3</v>
      </c>
      <c r="K62" s="2" t="n">
        <v>21.59</v>
      </c>
      <c r="L62" s="2" t="n">
        <v>0</v>
      </c>
      <c r="M62" s="2" t="n">
        <v>-83.53</v>
      </c>
      <c r="N62" s="2" t="n">
        <v>11.75</v>
      </c>
      <c r="AA62" s="2" t="n">
        <v>0</v>
      </c>
      <c r="AB62" s="2" t="n">
        <v>0</v>
      </c>
      <c r="AC62" s="2" t="n">
        <v>0</v>
      </c>
      <c r="AD62" s="2" t="n">
        <v>0</v>
      </c>
      <c r="AE62" s="2" t="n">
        <v>0</v>
      </c>
      <c r="AF62" s="2" t="n">
        <v>0</v>
      </c>
      <c r="AG62" s="2" t="n">
        <v>0</v>
      </c>
      <c r="AH62" s="2" t="n">
        <v>0</v>
      </c>
      <c r="AI62" s="2" t="n">
        <v>14.05</v>
      </c>
      <c r="AJ62" s="2" t="n">
        <v>0</v>
      </c>
      <c r="AK62" s="2" t="n">
        <v>0.4</v>
      </c>
    </row>
    <row r="63" customFormat="false" ht="12.75" hidden="false" customHeight="false" outlineLevel="0" collapsed="false">
      <c r="A63" s="63" t="n">
        <v>38139</v>
      </c>
      <c r="B63" s="2" t="n">
        <v>0</v>
      </c>
      <c r="C63" s="2" t="n">
        <v>0</v>
      </c>
      <c r="D63" s="2" t="n">
        <v>0</v>
      </c>
      <c r="E63" s="2" t="n">
        <v>0</v>
      </c>
      <c r="F63" s="2" t="n">
        <v>0</v>
      </c>
      <c r="G63" s="2" t="n">
        <v>0</v>
      </c>
      <c r="H63" s="2" t="n">
        <v>80.34</v>
      </c>
      <c r="I63" s="2" t="n">
        <v>-20.76</v>
      </c>
      <c r="J63" s="2" t="n">
        <v>2.22</v>
      </c>
      <c r="K63" s="2" t="n">
        <v>20.76</v>
      </c>
      <c r="L63" s="2" t="n">
        <v>0</v>
      </c>
      <c r="M63" s="2" t="n">
        <v>-80.34</v>
      </c>
      <c r="N63" s="2" t="n">
        <v>11.3</v>
      </c>
      <c r="AA63" s="2" t="n">
        <v>0</v>
      </c>
      <c r="AB63" s="2" t="n">
        <v>0</v>
      </c>
      <c r="AC63" s="2" t="n">
        <v>0</v>
      </c>
      <c r="AD63" s="2" t="n">
        <v>0</v>
      </c>
      <c r="AE63" s="2" t="n">
        <v>0</v>
      </c>
      <c r="AF63" s="2" t="n">
        <v>0</v>
      </c>
      <c r="AG63" s="2" t="n">
        <v>0</v>
      </c>
      <c r="AH63" s="2" t="n">
        <v>0</v>
      </c>
      <c r="AI63" s="2" t="n">
        <v>13.51</v>
      </c>
      <c r="AJ63" s="2" t="n">
        <v>0</v>
      </c>
      <c r="AK63" s="2" t="n">
        <v>0.39</v>
      </c>
    </row>
    <row r="64" customFormat="false" ht="12.75" hidden="false" customHeight="false" outlineLevel="0" collapsed="false">
      <c r="A64" s="63" t="n">
        <v>38169</v>
      </c>
      <c r="B64" s="2" t="n">
        <v>0</v>
      </c>
      <c r="C64" s="2" t="n">
        <v>0</v>
      </c>
      <c r="D64" s="2" t="n">
        <v>0</v>
      </c>
      <c r="E64" s="2" t="n">
        <v>0</v>
      </c>
      <c r="F64" s="2" t="n">
        <v>0</v>
      </c>
      <c r="G64" s="2" t="n">
        <v>0</v>
      </c>
      <c r="H64" s="2" t="n">
        <v>82.52</v>
      </c>
      <c r="I64" s="2" t="n">
        <v>-21.33</v>
      </c>
      <c r="J64" s="2" t="n">
        <v>2.28</v>
      </c>
      <c r="K64" s="2" t="n">
        <v>21.33</v>
      </c>
      <c r="L64" s="2" t="n">
        <v>0</v>
      </c>
      <c r="M64" s="2" t="n">
        <v>-82.52</v>
      </c>
      <c r="N64" s="2" t="n">
        <v>11.6</v>
      </c>
      <c r="AA64" s="2" t="n">
        <v>0</v>
      </c>
      <c r="AB64" s="2" t="n">
        <v>0</v>
      </c>
      <c r="AC64" s="2" t="n">
        <v>0</v>
      </c>
      <c r="AD64" s="2" t="n">
        <v>0</v>
      </c>
      <c r="AE64" s="2" t="n">
        <v>0</v>
      </c>
      <c r="AF64" s="2" t="n">
        <v>0</v>
      </c>
      <c r="AG64" s="2" t="n">
        <v>0</v>
      </c>
      <c r="AH64" s="2" t="n">
        <v>0</v>
      </c>
      <c r="AI64" s="2" t="n">
        <v>13.88</v>
      </c>
      <c r="AJ64" s="2" t="n">
        <v>0</v>
      </c>
      <c r="AK64" s="2" t="n">
        <v>0.4</v>
      </c>
    </row>
    <row r="65" customFormat="false" ht="12.75" hidden="false" customHeight="false" outlineLevel="0" collapsed="false">
      <c r="A65" s="63" t="n">
        <v>38200</v>
      </c>
      <c r="B65" s="2" t="n">
        <v>0</v>
      </c>
      <c r="C65" s="2" t="n">
        <v>0</v>
      </c>
      <c r="D65" s="2" t="n">
        <v>0</v>
      </c>
      <c r="E65" s="2" t="n">
        <v>0</v>
      </c>
      <c r="F65" s="2" t="n">
        <v>0</v>
      </c>
      <c r="G65" s="2" t="n">
        <v>0</v>
      </c>
      <c r="H65" s="2" t="n">
        <v>82</v>
      </c>
      <c r="I65" s="2" t="n">
        <v>-21.19</v>
      </c>
      <c r="J65" s="2" t="n">
        <v>2.26</v>
      </c>
      <c r="K65" s="2" t="n">
        <v>21.19</v>
      </c>
      <c r="L65" s="2" t="n">
        <v>0</v>
      </c>
      <c r="M65" s="2" t="n">
        <v>-82</v>
      </c>
      <c r="N65" s="2" t="n">
        <v>11.53</v>
      </c>
      <c r="AA65" s="2" t="n">
        <v>0</v>
      </c>
      <c r="AB65" s="2" t="n">
        <v>0</v>
      </c>
      <c r="AC65" s="2" t="n">
        <v>0</v>
      </c>
      <c r="AD65" s="2" t="n">
        <v>0</v>
      </c>
      <c r="AE65" s="2" t="n">
        <v>0</v>
      </c>
      <c r="AF65" s="2" t="n">
        <v>0</v>
      </c>
      <c r="AG65" s="2" t="n">
        <v>0</v>
      </c>
      <c r="AH65" s="2" t="n">
        <v>0</v>
      </c>
      <c r="AI65" s="2" t="n">
        <v>13.8</v>
      </c>
      <c r="AJ65" s="2" t="n">
        <v>0</v>
      </c>
      <c r="AK65" s="2" t="n">
        <v>0.4</v>
      </c>
    </row>
    <row r="66" customFormat="false" ht="12.75" hidden="false" customHeight="false" outlineLevel="0" collapsed="false">
      <c r="A66" s="63" t="n">
        <v>38231</v>
      </c>
      <c r="B66" s="2" t="n">
        <v>0</v>
      </c>
      <c r="C66" s="2" t="n">
        <v>0</v>
      </c>
      <c r="D66" s="2" t="n">
        <v>0</v>
      </c>
      <c r="E66" s="2" t="n">
        <v>0</v>
      </c>
      <c r="F66" s="2" t="n">
        <v>0</v>
      </c>
      <c r="G66" s="2" t="n">
        <v>0</v>
      </c>
      <c r="H66" s="2" t="n">
        <v>78.86</v>
      </c>
      <c r="I66" s="2" t="n">
        <v>-20.38</v>
      </c>
      <c r="J66" s="2" t="n">
        <v>2.18</v>
      </c>
      <c r="K66" s="2" t="n">
        <v>20.38</v>
      </c>
      <c r="L66" s="2" t="n">
        <v>0</v>
      </c>
      <c r="M66" s="2" t="n">
        <v>-78.86</v>
      </c>
      <c r="N66" s="2" t="n">
        <v>11.09</v>
      </c>
      <c r="AA66" s="2" t="n">
        <v>0</v>
      </c>
      <c r="AB66" s="2" t="n">
        <v>0</v>
      </c>
      <c r="AC66" s="2" t="n">
        <v>0</v>
      </c>
      <c r="AD66" s="2" t="n">
        <v>0</v>
      </c>
      <c r="AE66" s="2" t="n">
        <v>0</v>
      </c>
      <c r="AF66" s="2" t="n">
        <v>0</v>
      </c>
      <c r="AG66" s="2" t="n">
        <v>0</v>
      </c>
      <c r="AH66" s="2" t="n">
        <v>0</v>
      </c>
      <c r="AI66" s="2" t="n">
        <v>13.27</v>
      </c>
      <c r="AJ66" s="2" t="n">
        <v>0</v>
      </c>
      <c r="AK66" s="2" t="n">
        <v>0.39</v>
      </c>
    </row>
    <row r="67" customFormat="false" ht="12.75" hidden="false" customHeight="false" outlineLevel="0" collapsed="false">
      <c r="A67" s="63" t="n">
        <v>38261</v>
      </c>
      <c r="B67" s="2" t="n">
        <v>0</v>
      </c>
      <c r="C67" s="2" t="n">
        <v>0</v>
      </c>
      <c r="D67" s="2" t="n">
        <v>0</v>
      </c>
      <c r="E67" s="2" t="n">
        <v>0</v>
      </c>
      <c r="F67" s="2" t="n">
        <v>0</v>
      </c>
      <c r="G67" s="2" t="n">
        <v>0</v>
      </c>
      <c r="H67" s="2" t="n">
        <v>81</v>
      </c>
      <c r="I67" s="2" t="n">
        <v>-20.94</v>
      </c>
      <c r="J67" s="2" t="n">
        <v>2.24</v>
      </c>
      <c r="K67" s="2" t="n">
        <v>20.94</v>
      </c>
      <c r="L67" s="2" t="n">
        <v>0</v>
      </c>
      <c r="M67" s="2" t="n">
        <v>-81</v>
      </c>
      <c r="N67" s="2" t="n">
        <v>11.39</v>
      </c>
      <c r="AA67" s="2" t="n">
        <v>0</v>
      </c>
      <c r="AB67" s="2" t="n">
        <v>0</v>
      </c>
      <c r="AC67" s="2" t="n">
        <v>0</v>
      </c>
      <c r="AD67" s="2" t="n">
        <v>0</v>
      </c>
      <c r="AE67" s="2" t="n">
        <v>0</v>
      </c>
      <c r="AF67" s="2" t="n">
        <v>0</v>
      </c>
      <c r="AG67" s="2" t="n">
        <v>0</v>
      </c>
      <c r="AH67" s="2" t="n">
        <v>0</v>
      </c>
      <c r="AI67" s="2" t="n">
        <v>13.63</v>
      </c>
      <c r="AJ67" s="2" t="n">
        <v>0</v>
      </c>
      <c r="AK67" s="2" t="n">
        <v>0.4</v>
      </c>
    </row>
    <row r="68" customFormat="false" ht="12.75" hidden="false" customHeight="false" outlineLevel="0" collapsed="false">
      <c r="A68" s="63" t="n">
        <v>38292</v>
      </c>
      <c r="B68" s="2" t="n">
        <v>0</v>
      </c>
      <c r="C68" s="2" t="n">
        <v>0</v>
      </c>
      <c r="D68" s="2" t="n">
        <v>0</v>
      </c>
      <c r="E68" s="2" t="n">
        <v>0</v>
      </c>
      <c r="F68" s="2" t="n">
        <v>0</v>
      </c>
      <c r="G68" s="2" t="n">
        <v>0</v>
      </c>
      <c r="H68" s="2" t="n">
        <v>77.9</v>
      </c>
      <c r="I68" s="2" t="n">
        <v>-20.13</v>
      </c>
      <c r="J68" s="2" t="n">
        <v>2.15</v>
      </c>
      <c r="K68" s="2" t="n">
        <v>0</v>
      </c>
      <c r="L68" s="2" t="n">
        <v>0</v>
      </c>
      <c r="M68" s="2" t="n">
        <v>-77.9</v>
      </c>
      <c r="N68" s="2" t="n">
        <v>10.96</v>
      </c>
      <c r="O68" s="2" t="n">
        <v>0</v>
      </c>
      <c r="P68" s="2" t="n">
        <v>0</v>
      </c>
      <c r="Q68" s="2" t="n">
        <v>0</v>
      </c>
      <c r="R68" s="2" t="n">
        <v>0</v>
      </c>
      <c r="S68" s="2" t="n">
        <v>0</v>
      </c>
      <c r="T68" s="2" t="n">
        <v>0</v>
      </c>
      <c r="U68" s="2" t="n">
        <v>0</v>
      </c>
      <c r="V68" s="2" t="n">
        <v>0</v>
      </c>
      <c r="W68" s="2" t="n">
        <v>0</v>
      </c>
      <c r="X68" s="2" t="n">
        <v>0</v>
      </c>
      <c r="AA68" s="2" t="n">
        <v>0</v>
      </c>
      <c r="AB68" s="2" t="n">
        <v>0</v>
      </c>
      <c r="AC68" s="2" t="n">
        <v>0</v>
      </c>
      <c r="AD68" s="2" t="n">
        <v>0</v>
      </c>
      <c r="AE68" s="2" t="n">
        <v>0</v>
      </c>
      <c r="AF68" s="2" t="n">
        <v>0</v>
      </c>
      <c r="AG68" s="2" t="n">
        <v>0</v>
      </c>
      <c r="AH68" s="2" t="n">
        <v>20.13</v>
      </c>
      <c r="AI68" s="2" t="n">
        <v>13.1</v>
      </c>
      <c r="AJ68" s="2" t="n">
        <v>0</v>
      </c>
      <c r="AK68" s="2" t="n">
        <v>0.39</v>
      </c>
    </row>
    <row r="69" customFormat="false" ht="12.75" hidden="false" customHeight="false" outlineLevel="0" collapsed="false">
      <c r="A69" s="63" t="n">
        <v>38322</v>
      </c>
      <c r="B69" s="2" t="n">
        <v>0</v>
      </c>
      <c r="C69" s="2" t="n">
        <v>0</v>
      </c>
      <c r="D69" s="2" t="n">
        <v>0</v>
      </c>
      <c r="E69" s="2" t="n">
        <v>0</v>
      </c>
      <c r="F69" s="2" t="n">
        <v>0</v>
      </c>
      <c r="G69" s="2" t="n">
        <v>0</v>
      </c>
      <c r="H69" s="2" t="n">
        <v>80.01</v>
      </c>
      <c r="I69" s="2" t="n">
        <v>-20.68</v>
      </c>
      <c r="J69" s="2" t="n">
        <v>2.21</v>
      </c>
      <c r="K69" s="2" t="n">
        <v>0</v>
      </c>
      <c r="L69" s="2" t="n">
        <v>0</v>
      </c>
      <c r="M69" s="2" t="n">
        <v>-80.01</v>
      </c>
      <c r="N69" s="2" t="n">
        <v>11.25</v>
      </c>
      <c r="O69" s="2" t="n">
        <v>0</v>
      </c>
      <c r="P69" s="2" t="n">
        <v>0</v>
      </c>
      <c r="Q69" s="2" t="n">
        <v>0</v>
      </c>
      <c r="R69" s="2" t="n">
        <v>0</v>
      </c>
      <c r="S69" s="2" t="n">
        <v>0</v>
      </c>
      <c r="T69" s="2" t="n">
        <v>0</v>
      </c>
      <c r="U69" s="2" t="n">
        <v>0</v>
      </c>
      <c r="V69" s="2" t="n">
        <v>0</v>
      </c>
      <c r="W69" s="2" t="n">
        <v>0</v>
      </c>
      <c r="X69" s="2" t="n">
        <v>0</v>
      </c>
      <c r="AA69" s="2" t="n">
        <v>0</v>
      </c>
      <c r="AB69" s="2" t="n">
        <v>0</v>
      </c>
      <c r="AC69" s="2" t="n">
        <v>0</v>
      </c>
      <c r="AD69" s="2" t="n">
        <v>0</v>
      </c>
      <c r="AE69" s="2" t="n">
        <v>0</v>
      </c>
      <c r="AF69" s="2" t="n">
        <v>0</v>
      </c>
      <c r="AG69" s="2" t="n">
        <v>0</v>
      </c>
      <c r="AH69" s="2" t="n">
        <v>20.68</v>
      </c>
      <c r="AI69" s="2" t="n">
        <v>13.46</v>
      </c>
      <c r="AJ69" s="2" t="n">
        <v>0</v>
      </c>
      <c r="AK69" s="2" t="n">
        <v>-0.04</v>
      </c>
    </row>
    <row r="70" customFormat="false" ht="12.75" hidden="false" customHeight="false" outlineLevel="0" collapsed="false">
      <c r="A70" s="63" t="n">
        <v>38353</v>
      </c>
      <c r="B70" s="2" t="n">
        <v>0</v>
      </c>
      <c r="C70" s="2" t="n">
        <v>0</v>
      </c>
      <c r="D70" s="2" t="n">
        <v>0</v>
      </c>
      <c r="E70" s="2" t="n">
        <v>0</v>
      </c>
      <c r="F70" s="2" t="n">
        <v>0</v>
      </c>
      <c r="G70" s="2" t="n">
        <v>0</v>
      </c>
      <c r="H70" s="2" t="n">
        <v>79.51</v>
      </c>
      <c r="I70" s="2" t="n">
        <v>-20.55</v>
      </c>
      <c r="J70" s="2" t="n">
        <v>2.19</v>
      </c>
      <c r="K70" s="2" t="n">
        <v>0</v>
      </c>
      <c r="L70" s="2" t="n">
        <v>0</v>
      </c>
      <c r="M70" s="2" t="n">
        <v>-79.51</v>
      </c>
      <c r="N70" s="2" t="n">
        <v>11.18</v>
      </c>
      <c r="O70" s="2" t="n">
        <v>0</v>
      </c>
      <c r="P70" s="2" t="n">
        <v>0</v>
      </c>
      <c r="Q70" s="2" t="n">
        <v>0</v>
      </c>
      <c r="R70" s="2" t="n">
        <v>0</v>
      </c>
      <c r="S70" s="2" t="n">
        <v>0</v>
      </c>
      <c r="T70" s="2" t="n">
        <v>0</v>
      </c>
      <c r="U70" s="2" t="n">
        <v>0</v>
      </c>
      <c r="V70" s="2" t="n">
        <v>0</v>
      </c>
      <c r="W70" s="2" t="n">
        <v>0</v>
      </c>
      <c r="X70" s="2" t="n">
        <v>0</v>
      </c>
      <c r="AA70" s="2" t="n">
        <v>0</v>
      </c>
      <c r="AB70" s="2" t="n">
        <v>0</v>
      </c>
      <c r="AC70" s="2" t="n">
        <v>0</v>
      </c>
      <c r="AD70" s="2" t="n">
        <v>0</v>
      </c>
      <c r="AE70" s="2" t="n">
        <v>0</v>
      </c>
      <c r="AF70" s="2" t="n">
        <v>0</v>
      </c>
      <c r="AG70" s="2" t="n">
        <v>0</v>
      </c>
      <c r="AH70" s="2" t="n">
        <v>20.55</v>
      </c>
      <c r="AI70" s="2" t="n">
        <v>13.38</v>
      </c>
      <c r="AJ70" s="2" t="n">
        <v>0</v>
      </c>
      <c r="AK70" s="2" t="n">
        <v>-0.49</v>
      </c>
    </row>
    <row r="71" customFormat="false" ht="12.75" hidden="false" customHeight="false" outlineLevel="0" collapsed="false">
      <c r="A71" s="63" t="n">
        <v>38384</v>
      </c>
      <c r="B71" s="2" t="n">
        <v>0</v>
      </c>
      <c r="C71" s="2" t="n">
        <v>0</v>
      </c>
      <c r="D71" s="2" t="n">
        <v>0</v>
      </c>
      <c r="E71" s="2" t="n">
        <v>0</v>
      </c>
      <c r="F71" s="2" t="n">
        <v>0</v>
      </c>
      <c r="G71" s="2" t="n">
        <v>0</v>
      </c>
      <c r="H71" s="2" t="n">
        <v>71.37</v>
      </c>
      <c r="I71" s="2" t="n">
        <v>-18.44</v>
      </c>
      <c r="J71" s="2" t="n">
        <v>1.97</v>
      </c>
      <c r="K71" s="2" t="n">
        <v>0</v>
      </c>
      <c r="L71" s="2" t="n">
        <v>0</v>
      </c>
      <c r="M71" s="2" t="n">
        <v>-71.37</v>
      </c>
      <c r="N71" s="2" t="n">
        <v>10.04</v>
      </c>
      <c r="O71" s="2" t="n">
        <v>0</v>
      </c>
      <c r="P71" s="2" t="n">
        <v>0</v>
      </c>
      <c r="Q71" s="2" t="n">
        <v>0</v>
      </c>
      <c r="R71" s="2" t="n">
        <v>0</v>
      </c>
      <c r="S71" s="2" t="n">
        <v>0</v>
      </c>
      <c r="T71" s="2" t="n">
        <v>0</v>
      </c>
      <c r="U71" s="2" t="n">
        <v>0</v>
      </c>
      <c r="V71" s="2" t="n">
        <v>0</v>
      </c>
      <c r="W71" s="2" t="n">
        <v>0</v>
      </c>
      <c r="X71" s="2" t="n">
        <v>0</v>
      </c>
      <c r="AA71" s="2" t="n">
        <v>0</v>
      </c>
      <c r="AB71" s="2" t="n">
        <v>0</v>
      </c>
      <c r="AC71" s="2" t="n">
        <v>0</v>
      </c>
      <c r="AD71" s="2" t="n">
        <v>0</v>
      </c>
      <c r="AE71" s="2" t="n">
        <v>0</v>
      </c>
      <c r="AF71" s="2" t="n">
        <v>0</v>
      </c>
      <c r="AG71" s="2" t="n">
        <v>0</v>
      </c>
      <c r="AH71" s="2" t="n">
        <v>18.44</v>
      </c>
      <c r="AI71" s="2" t="n">
        <v>12.01</v>
      </c>
      <c r="AJ71" s="2" t="n">
        <v>0</v>
      </c>
      <c r="AK71" s="2" t="n">
        <v>-0.44</v>
      </c>
    </row>
    <row r="72" customFormat="false" ht="12.75" hidden="false" customHeight="false" outlineLevel="0" collapsed="false">
      <c r="A72" s="63" t="n">
        <v>38412</v>
      </c>
      <c r="B72" s="2" t="n">
        <v>0</v>
      </c>
      <c r="C72" s="2" t="n">
        <v>0</v>
      </c>
      <c r="D72" s="2" t="n">
        <v>0</v>
      </c>
      <c r="E72" s="2" t="n">
        <v>0</v>
      </c>
      <c r="F72" s="2" t="n">
        <v>0</v>
      </c>
      <c r="G72" s="2" t="n">
        <v>0</v>
      </c>
      <c r="H72" s="2" t="n">
        <v>78.56</v>
      </c>
      <c r="I72" s="2" t="n">
        <v>-20.31</v>
      </c>
      <c r="J72" s="2" t="n">
        <v>2.17</v>
      </c>
      <c r="K72" s="2" t="n">
        <v>0</v>
      </c>
      <c r="L72" s="2" t="n">
        <v>0</v>
      </c>
      <c r="M72" s="2" t="n">
        <v>-78.56</v>
      </c>
      <c r="N72" s="2" t="n">
        <v>11.05</v>
      </c>
      <c r="O72" s="2" t="n">
        <v>0</v>
      </c>
      <c r="P72" s="2" t="n">
        <v>0</v>
      </c>
      <c r="Q72" s="2" t="n">
        <v>0</v>
      </c>
      <c r="R72" s="2" t="n">
        <v>0</v>
      </c>
      <c r="S72" s="2" t="n">
        <v>0</v>
      </c>
      <c r="T72" s="2" t="n">
        <v>0</v>
      </c>
      <c r="U72" s="2" t="n">
        <v>0</v>
      </c>
      <c r="V72" s="2" t="n">
        <v>0</v>
      </c>
      <c r="W72" s="2" t="n">
        <v>0</v>
      </c>
      <c r="X72" s="2" t="n">
        <v>0</v>
      </c>
      <c r="AA72" s="2" t="n">
        <v>0</v>
      </c>
      <c r="AB72" s="2" t="n">
        <v>0</v>
      </c>
      <c r="AC72" s="2" t="n">
        <v>0</v>
      </c>
      <c r="AD72" s="2" t="n">
        <v>0</v>
      </c>
      <c r="AE72" s="2" t="n">
        <v>0</v>
      </c>
      <c r="AF72" s="2" t="n">
        <v>0</v>
      </c>
      <c r="AG72" s="2" t="n">
        <v>0</v>
      </c>
      <c r="AH72" s="2" t="n">
        <v>20.31</v>
      </c>
      <c r="AI72" s="2" t="n">
        <v>13.22</v>
      </c>
      <c r="AJ72" s="2" t="n">
        <v>0</v>
      </c>
      <c r="AK72" s="2" t="n">
        <v>-0.16</v>
      </c>
    </row>
    <row r="73" customFormat="false" ht="12.75" hidden="false" customHeight="false" outlineLevel="0" collapsed="false">
      <c r="A73" s="63" t="n">
        <v>38443</v>
      </c>
      <c r="B73" s="2" t="n">
        <v>0</v>
      </c>
      <c r="C73" s="2" t="n">
        <v>0</v>
      </c>
      <c r="D73" s="2" t="n">
        <v>0</v>
      </c>
      <c r="E73" s="2" t="n">
        <v>0</v>
      </c>
      <c r="F73" s="2" t="n">
        <v>0</v>
      </c>
      <c r="G73" s="2" t="n">
        <v>0</v>
      </c>
      <c r="H73" s="2" t="n">
        <v>75.55</v>
      </c>
      <c r="I73" s="2" t="n">
        <v>-19.53</v>
      </c>
      <c r="J73" s="2" t="n">
        <v>6.93</v>
      </c>
      <c r="K73" s="2" t="n">
        <v>19.53</v>
      </c>
      <c r="L73" s="2" t="n">
        <v>0</v>
      </c>
      <c r="M73" s="2" t="n">
        <v>-75.55</v>
      </c>
      <c r="N73" s="2" t="n">
        <v>10.63</v>
      </c>
      <c r="O73" s="2" t="n">
        <v>0</v>
      </c>
      <c r="P73" s="2" t="n">
        <v>0</v>
      </c>
      <c r="Q73" s="2" t="n">
        <v>0</v>
      </c>
      <c r="R73" s="2" t="n">
        <v>0</v>
      </c>
      <c r="S73" s="2" t="n">
        <v>0</v>
      </c>
      <c r="T73" s="2" t="n">
        <v>0</v>
      </c>
      <c r="U73" s="2" t="n">
        <v>0</v>
      </c>
      <c r="V73" s="2" t="n">
        <v>0</v>
      </c>
      <c r="W73" s="2" t="n">
        <v>0</v>
      </c>
      <c r="X73" s="2" t="n">
        <v>0</v>
      </c>
      <c r="AA73" s="2" t="n">
        <v>0</v>
      </c>
      <c r="AB73" s="2" t="n">
        <v>0</v>
      </c>
      <c r="AC73" s="2" t="n">
        <v>0</v>
      </c>
      <c r="AD73" s="2" t="n">
        <v>0</v>
      </c>
      <c r="AE73" s="2" t="n">
        <v>0</v>
      </c>
      <c r="AF73" s="2" t="n">
        <v>0</v>
      </c>
      <c r="AG73" s="2" t="n">
        <v>0</v>
      </c>
      <c r="AH73" s="2" t="n">
        <v>0</v>
      </c>
      <c r="AI73" s="2" t="n">
        <v>17.55</v>
      </c>
      <c r="AJ73" s="2" t="n">
        <v>0</v>
      </c>
      <c r="AK73" s="2" t="n">
        <v>0.28</v>
      </c>
    </row>
    <row r="74" customFormat="false" ht="12.75" hidden="false" customHeight="false" outlineLevel="0" collapsed="false">
      <c r="A74" s="63" t="n">
        <v>38473</v>
      </c>
      <c r="B74" s="2" t="n">
        <v>0</v>
      </c>
      <c r="C74" s="2" t="n">
        <v>0</v>
      </c>
      <c r="D74" s="2" t="n">
        <v>0</v>
      </c>
      <c r="E74" s="2" t="n">
        <v>0</v>
      </c>
      <c r="F74" s="2" t="n">
        <v>0</v>
      </c>
      <c r="G74" s="2" t="n">
        <v>0</v>
      </c>
      <c r="H74" s="2" t="n">
        <v>77.6</v>
      </c>
      <c r="I74" s="2" t="n">
        <v>-20.06</v>
      </c>
      <c r="J74" s="2" t="n">
        <v>7.12</v>
      </c>
      <c r="K74" s="2" t="n">
        <v>20.06</v>
      </c>
      <c r="L74" s="2" t="n">
        <v>0</v>
      </c>
      <c r="M74" s="2" t="n">
        <v>-77.6</v>
      </c>
      <c r="N74" s="2" t="n">
        <v>10.91</v>
      </c>
      <c r="O74" s="2" t="n">
        <v>0</v>
      </c>
      <c r="P74" s="2" t="n">
        <v>0</v>
      </c>
      <c r="Q74" s="2" t="n">
        <v>0</v>
      </c>
      <c r="R74" s="2" t="n">
        <v>0</v>
      </c>
      <c r="S74" s="2" t="n">
        <v>0</v>
      </c>
      <c r="T74" s="2" t="n">
        <v>0</v>
      </c>
      <c r="U74" s="2" t="n">
        <v>0</v>
      </c>
      <c r="V74" s="2" t="n">
        <v>0</v>
      </c>
      <c r="W74" s="2" t="n">
        <v>0</v>
      </c>
      <c r="X74" s="2" t="n">
        <v>0</v>
      </c>
      <c r="AA74" s="2" t="n">
        <v>0</v>
      </c>
      <c r="AB74" s="2" t="n">
        <v>0</v>
      </c>
      <c r="AC74" s="2" t="n">
        <v>0</v>
      </c>
      <c r="AD74" s="2" t="n">
        <v>0</v>
      </c>
      <c r="AE74" s="2" t="n">
        <v>0</v>
      </c>
      <c r="AF74" s="2" t="n">
        <v>0</v>
      </c>
      <c r="AG74" s="2" t="n">
        <v>0</v>
      </c>
      <c r="AH74" s="2" t="n">
        <v>0</v>
      </c>
      <c r="AI74" s="2" t="n">
        <v>18.03</v>
      </c>
      <c r="AJ74" s="2" t="n">
        <v>0</v>
      </c>
      <c r="AK74" s="2" t="n">
        <v>0.29</v>
      </c>
    </row>
    <row r="75" customFormat="false" ht="12.75" hidden="false" customHeight="false" outlineLevel="0" collapsed="false">
      <c r="A75" s="63" t="n">
        <v>38504</v>
      </c>
      <c r="B75" s="2" t="n">
        <v>0</v>
      </c>
      <c r="C75" s="2" t="n">
        <v>0</v>
      </c>
      <c r="D75" s="2" t="n">
        <v>0</v>
      </c>
      <c r="E75" s="2" t="n">
        <v>0</v>
      </c>
      <c r="F75" s="2" t="n">
        <v>0</v>
      </c>
      <c r="G75" s="2" t="n">
        <v>0</v>
      </c>
      <c r="H75" s="2" t="n">
        <v>74.62</v>
      </c>
      <c r="I75" s="2" t="n">
        <v>-19.29</v>
      </c>
      <c r="J75" s="2" t="n">
        <v>6.84</v>
      </c>
      <c r="K75" s="2" t="n">
        <v>19.29</v>
      </c>
      <c r="L75" s="2" t="n">
        <v>0</v>
      </c>
      <c r="M75" s="2" t="n">
        <v>-74.62</v>
      </c>
      <c r="N75" s="2" t="n">
        <v>10.49</v>
      </c>
      <c r="O75" s="2" t="n">
        <v>0</v>
      </c>
      <c r="P75" s="2" t="n">
        <v>0</v>
      </c>
      <c r="Q75" s="2" t="n">
        <v>0</v>
      </c>
      <c r="R75" s="2" t="n">
        <v>0</v>
      </c>
      <c r="S75" s="2" t="n">
        <v>0</v>
      </c>
      <c r="T75" s="2" t="n">
        <v>0</v>
      </c>
      <c r="U75" s="2" t="n">
        <v>0</v>
      </c>
      <c r="V75" s="2" t="n">
        <v>0</v>
      </c>
      <c r="W75" s="2" t="n">
        <v>0</v>
      </c>
      <c r="X75" s="2" t="n">
        <v>0</v>
      </c>
      <c r="AA75" s="2" t="n">
        <v>0</v>
      </c>
      <c r="AB75" s="2" t="n">
        <v>0</v>
      </c>
      <c r="AC75" s="2" t="n">
        <v>0</v>
      </c>
      <c r="AD75" s="2" t="n">
        <v>0</v>
      </c>
      <c r="AE75" s="2" t="n">
        <v>0</v>
      </c>
      <c r="AF75" s="2" t="n">
        <v>0</v>
      </c>
      <c r="AG75" s="2" t="n">
        <v>0</v>
      </c>
      <c r="AH75" s="2" t="n">
        <v>0</v>
      </c>
      <c r="AI75" s="2" t="n">
        <v>17.34</v>
      </c>
      <c r="AJ75" s="2" t="n">
        <v>0</v>
      </c>
      <c r="AK75" s="2" t="n">
        <v>0.28</v>
      </c>
    </row>
    <row r="76" customFormat="false" ht="12.75" hidden="false" customHeight="false" outlineLevel="0" collapsed="false">
      <c r="A76" s="63" t="n">
        <v>38534</v>
      </c>
      <c r="B76" s="2" t="n">
        <v>0</v>
      </c>
      <c r="C76" s="2" t="n">
        <v>0</v>
      </c>
      <c r="D76" s="2" t="n">
        <v>0</v>
      </c>
      <c r="E76" s="2" t="n">
        <v>0</v>
      </c>
      <c r="F76" s="2" t="n">
        <v>0</v>
      </c>
      <c r="G76" s="2" t="n">
        <v>0</v>
      </c>
      <c r="H76" s="2" t="n">
        <v>76.65</v>
      </c>
      <c r="I76" s="2" t="n">
        <v>-19.81</v>
      </c>
      <c r="J76" s="2" t="n">
        <v>7.03</v>
      </c>
      <c r="K76" s="2" t="n">
        <v>19.81</v>
      </c>
      <c r="L76" s="2" t="n">
        <v>0</v>
      </c>
      <c r="M76" s="2" t="n">
        <v>-76.65</v>
      </c>
      <c r="N76" s="2" t="n">
        <v>10.78</v>
      </c>
      <c r="O76" s="2" t="n">
        <v>0</v>
      </c>
      <c r="P76" s="2" t="n">
        <v>0</v>
      </c>
      <c r="Q76" s="2" t="n">
        <v>0</v>
      </c>
      <c r="R76" s="2" t="n">
        <v>0</v>
      </c>
      <c r="S76" s="2" t="n">
        <v>0</v>
      </c>
      <c r="T76" s="2" t="n">
        <v>0</v>
      </c>
      <c r="U76" s="2" t="n">
        <v>0</v>
      </c>
      <c r="V76" s="2" t="n">
        <v>0</v>
      </c>
      <c r="W76" s="2" t="n">
        <v>0</v>
      </c>
      <c r="X76" s="2" t="n">
        <v>0</v>
      </c>
      <c r="AA76" s="2" t="n">
        <v>0</v>
      </c>
      <c r="AB76" s="2" t="n">
        <v>0</v>
      </c>
      <c r="AC76" s="2" t="n">
        <v>0</v>
      </c>
      <c r="AD76" s="2" t="n">
        <v>0</v>
      </c>
      <c r="AE76" s="2" t="n">
        <v>0</v>
      </c>
      <c r="AF76" s="2" t="n">
        <v>0</v>
      </c>
      <c r="AG76" s="2" t="n">
        <v>0</v>
      </c>
      <c r="AH76" s="2" t="n">
        <v>0</v>
      </c>
      <c r="AI76" s="2" t="n">
        <v>17.81</v>
      </c>
      <c r="AJ76" s="2" t="n">
        <v>0</v>
      </c>
      <c r="AK76" s="2" t="n">
        <v>0.29</v>
      </c>
    </row>
    <row r="77" customFormat="false" ht="12.75" hidden="false" customHeight="false" outlineLevel="0" collapsed="false">
      <c r="A77" s="63" t="n">
        <v>38565</v>
      </c>
      <c r="B77" s="2" t="n">
        <v>0</v>
      </c>
      <c r="C77" s="2" t="n">
        <v>0</v>
      </c>
      <c r="D77" s="2" t="n">
        <v>0</v>
      </c>
      <c r="E77" s="2" t="n">
        <v>0</v>
      </c>
      <c r="F77" s="2" t="n">
        <v>0</v>
      </c>
      <c r="G77" s="2" t="n">
        <v>0</v>
      </c>
      <c r="H77" s="2" t="n">
        <v>76.18</v>
      </c>
      <c r="I77" s="2" t="n">
        <v>-19.69</v>
      </c>
      <c r="J77" s="2" t="n">
        <v>6.99</v>
      </c>
      <c r="K77" s="2" t="n">
        <v>19.69</v>
      </c>
      <c r="L77" s="2" t="n">
        <v>0</v>
      </c>
      <c r="M77" s="2" t="n">
        <v>-76.18</v>
      </c>
      <c r="N77" s="2" t="n">
        <v>10.71</v>
      </c>
      <c r="O77" s="2" t="n">
        <v>0</v>
      </c>
      <c r="P77" s="2" t="n">
        <v>0</v>
      </c>
      <c r="Q77" s="2" t="n">
        <v>0</v>
      </c>
      <c r="R77" s="2" t="n">
        <v>0</v>
      </c>
      <c r="S77" s="2" t="n">
        <v>0</v>
      </c>
      <c r="T77" s="2" t="n">
        <v>0</v>
      </c>
      <c r="U77" s="2" t="n">
        <v>0</v>
      </c>
      <c r="V77" s="2" t="n">
        <v>0</v>
      </c>
      <c r="W77" s="2" t="n">
        <v>0</v>
      </c>
      <c r="X77" s="2" t="n">
        <v>0</v>
      </c>
      <c r="AA77" s="2" t="n">
        <v>0</v>
      </c>
      <c r="AB77" s="2" t="n">
        <v>0</v>
      </c>
      <c r="AC77" s="2" t="n">
        <v>0</v>
      </c>
      <c r="AD77" s="2" t="n">
        <v>0</v>
      </c>
      <c r="AE77" s="2" t="n">
        <v>0</v>
      </c>
      <c r="AF77" s="2" t="n">
        <v>0</v>
      </c>
      <c r="AG77" s="2" t="n">
        <v>0</v>
      </c>
      <c r="AH77" s="2" t="n">
        <v>0</v>
      </c>
      <c r="AI77" s="2" t="n">
        <v>17.7</v>
      </c>
      <c r="AJ77" s="2" t="n">
        <v>0</v>
      </c>
      <c r="AK77" s="2" t="n">
        <v>0.29</v>
      </c>
    </row>
    <row r="78" customFormat="false" ht="12.75" hidden="false" customHeight="false" outlineLevel="0" collapsed="false">
      <c r="A78" s="63" t="n">
        <v>38596</v>
      </c>
      <c r="B78" s="2" t="n">
        <v>0</v>
      </c>
      <c r="C78" s="2" t="n">
        <v>0</v>
      </c>
      <c r="D78" s="2" t="n">
        <v>0</v>
      </c>
      <c r="E78" s="2" t="n">
        <v>0</v>
      </c>
      <c r="F78" s="2" t="n">
        <v>0</v>
      </c>
      <c r="G78" s="2" t="n">
        <v>0</v>
      </c>
      <c r="H78" s="2" t="n">
        <v>73.27</v>
      </c>
      <c r="I78" s="2" t="n">
        <v>-18.94</v>
      </c>
      <c r="J78" s="2" t="n">
        <v>6.72</v>
      </c>
      <c r="K78" s="2" t="n">
        <v>18.94</v>
      </c>
      <c r="L78" s="2" t="n">
        <v>0</v>
      </c>
      <c r="M78" s="2" t="n">
        <v>-73.27</v>
      </c>
      <c r="N78" s="2" t="n">
        <v>10.3</v>
      </c>
      <c r="O78" s="2" t="n">
        <v>0</v>
      </c>
      <c r="P78" s="2" t="n">
        <v>0</v>
      </c>
      <c r="Q78" s="2" t="n">
        <v>0</v>
      </c>
      <c r="R78" s="2" t="n">
        <v>0</v>
      </c>
      <c r="S78" s="2" t="n">
        <v>0</v>
      </c>
      <c r="T78" s="2" t="n">
        <v>0</v>
      </c>
      <c r="U78" s="2" t="n">
        <v>0</v>
      </c>
      <c r="V78" s="2" t="n">
        <v>0</v>
      </c>
      <c r="W78" s="2" t="n">
        <v>0</v>
      </c>
      <c r="X78" s="2" t="n">
        <v>0</v>
      </c>
      <c r="AA78" s="2" t="n">
        <v>0</v>
      </c>
      <c r="AB78" s="2" t="n">
        <v>0</v>
      </c>
      <c r="AC78" s="2" t="n">
        <v>0</v>
      </c>
      <c r="AD78" s="2" t="n">
        <v>0</v>
      </c>
      <c r="AE78" s="2" t="n">
        <v>0</v>
      </c>
      <c r="AF78" s="2" t="n">
        <v>0</v>
      </c>
      <c r="AG78" s="2" t="n">
        <v>0</v>
      </c>
      <c r="AH78" s="2" t="n">
        <v>0</v>
      </c>
      <c r="AI78" s="2" t="n">
        <v>17.02</v>
      </c>
      <c r="AJ78" s="2" t="n">
        <v>0</v>
      </c>
      <c r="AK78" s="2" t="n">
        <v>0.28</v>
      </c>
    </row>
    <row r="79" customFormat="false" ht="12.75" hidden="false" customHeight="false" outlineLevel="0" collapsed="false">
      <c r="A79" s="63" t="n">
        <v>38626</v>
      </c>
      <c r="B79" s="2" t="n">
        <v>0</v>
      </c>
      <c r="C79" s="2" t="n">
        <v>0</v>
      </c>
      <c r="D79" s="2" t="n">
        <v>0</v>
      </c>
      <c r="E79" s="2" t="n">
        <v>0</v>
      </c>
      <c r="F79" s="2" t="n">
        <v>0</v>
      </c>
      <c r="G79" s="2" t="n">
        <v>0</v>
      </c>
      <c r="H79" s="2" t="n">
        <v>75.26</v>
      </c>
      <c r="I79" s="2" t="n">
        <v>-19.45</v>
      </c>
      <c r="J79" s="2" t="n">
        <v>6.9</v>
      </c>
      <c r="K79" s="2" t="n">
        <v>19.45</v>
      </c>
      <c r="L79" s="2" t="n">
        <v>0</v>
      </c>
      <c r="M79" s="2" t="n">
        <v>-75.26</v>
      </c>
      <c r="N79" s="2" t="n">
        <v>10.58</v>
      </c>
      <c r="O79" s="2" t="n">
        <v>0</v>
      </c>
      <c r="P79" s="2" t="n">
        <v>0</v>
      </c>
      <c r="Q79" s="2" t="n">
        <v>0</v>
      </c>
      <c r="R79" s="2" t="n">
        <v>0</v>
      </c>
      <c r="S79" s="2" t="n">
        <v>0</v>
      </c>
      <c r="T79" s="2" t="n">
        <v>0</v>
      </c>
      <c r="U79" s="2" t="n">
        <v>0</v>
      </c>
      <c r="V79" s="2" t="n">
        <v>0</v>
      </c>
      <c r="W79" s="2" t="n">
        <v>0</v>
      </c>
      <c r="X79" s="2" t="n">
        <v>0</v>
      </c>
      <c r="AA79" s="2" t="n">
        <v>0</v>
      </c>
      <c r="AB79" s="2" t="n">
        <v>0</v>
      </c>
      <c r="AC79" s="2" t="n">
        <v>0</v>
      </c>
      <c r="AD79" s="2" t="n">
        <v>0</v>
      </c>
      <c r="AE79" s="2" t="n">
        <v>0</v>
      </c>
      <c r="AF79" s="2" t="n">
        <v>0</v>
      </c>
      <c r="AG79" s="2" t="n">
        <v>0</v>
      </c>
      <c r="AH79" s="2" t="n">
        <v>0</v>
      </c>
      <c r="AI79" s="2" t="n">
        <v>17.49</v>
      </c>
      <c r="AJ79" s="2" t="n">
        <v>0</v>
      </c>
      <c r="AK79" s="2" t="n">
        <v>0.29</v>
      </c>
    </row>
    <row r="80" customFormat="false" ht="12.75" hidden="false" customHeight="false" outlineLevel="0" collapsed="false">
      <c r="A80" s="63" t="n">
        <v>38657</v>
      </c>
      <c r="B80" s="2" t="n">
        <v>0</v>
      </c>
      <c r="C80" s="2" t="n">
        <v>0</v>
      </c>
      <c r="D80" s="2" t="n">
        <v>0</v>
      </c>
      <c r="E80" s="2" t="n">
        <v>0</v>
      </c>
      <c r="F80" s="2" t="n">
        <v>0</v>
      </c>
      <c r="G80" s="2" t="n">
        <v>0</v>
      </c>
      <c r="H80" s="2" t="n">
        <v>72.38</v>
      </c>
      <c r="I80" s="2" t="n">
        <v>-18.71</v>
      </c>
      <c r="J80" s="2" t="n">
        <v>6.64</v>
      </c>
      <c r="K80" s="2" t="n">
        <v>0</v>
      </c>
      <c r="L80" s="2" t="n">
        <v>0</v>
      </c>
      <c r="M80" s="2" t="n">
        <v>-72.38</v>
      </c>
      <c r="N80" s="2" t="n">
        <v>10.18</v>
      </c>
      <c r="O80" s="2" t="n">
        <v>0</v>
      </c>
      <c r="P80" s="2" t="n">
        <v>0</v>
      </c>
      <c r="Q80" s="2" t="n">
        <v>0</v>
      </c>
      <c r="R80" s="2" t="n">
        <v>0</v>
      </c>
      <c r="S80" s="2" t="n">
        <v>0</v>
      </c>
      <c r="T80" s="2" t="n">
        <v>0</v>
      </c>
      <c r="U80" s="2" t="n">
        <v>0</v>
      </c>
      <c r="V80" s="2" t="n">
        <v>0</v>
      </c>
      <c r="W80" s="2" t="n">
        <v>0</v>
      </c>
      <c r="X80" s="2" t="n">
        <v>0</v>
      </c>
      <c r="AA80" s="2" t="n">
        <v>0</v>
      </c>
      <c r="AB80" s="2" t="n">
        <v>0</v>
      </c>
      <c r="AC80" s="2" t="n">
        <v>0</v>
      </c>
      <c r="AD80" s="2" t="n">
        <v>0</v>
      </c>
      <c r="AE80" s="2" t="n">
        <v>0</v>
      </c>
      <c r="AF80" s="2" t="n">
        <v>0</v>
      </c>
      <c r="AG80" s="2" t="n">
        <v>0</v>
      </c>
      <c r="AH80" s="2" t="n">
        <v>18.71</v>
      </c>
      <c r="AI80" s="2" t="n">
        <v>16.82</v>
      </c>
      <c r="AJ80" s="2" t="n">
        <v>0</v>
      </c>
      <c r="AK80" s="2" t="n">
        <v>0.47</v>
      </c>
    </row>
    <row r="81" customFormat="false" ht="12.75" hidden="false" customHeight="false" outlineLevel="0" collapsed="false">
      <c r="A81" s="63" t="n">
        <v>38687</v>
      </c>
      <c r="B81" s="2" t="n">
        <v>0</v>
      </c>
      <c r="C81" s="2" t="n">
        <v>0</v>
      </c>
      <c r="D81" s="2" t="n">
        <v>0</v>
      </c>
      <c r="E81" s="2" t="n">
        <v>0</v>
      </c>
      <c r="F81" s="2" t="n">
        <v>0</v>
      </c>
      <c r="G81" s="2" t="n">
        <v>0</v>
      </c>
      <c r="H81" s="2" t="n">
        <v>74.35</v>
      </c>
      <c r="I81" s="2" t="n">
        <v>-19.22</v>
      </c>
      <c r="J81" s="2" t="n">
        <v>6.82</v>
      </c>
      <c r="K81" s="2" t="n">
        <v>0</v>
      </c>
      <c r="L81" s="2" t="n">
        <v>0</v>
      </c>
      <c r="M81" s="2" t="n">
        <v>-74.35</v>
      </c>
      <c r="N81" s="2" t="n">
        <v>10.46</v>
      </c>
      <c r="O81" s="2" t="n">
        <v>0</v>
      </c>
      <c r="P81" s="2" t="n">
        <v>0</v>
      </c>
      <c r="Q81" s="2" t="n">
        <v>0</v>
      </c>
      <c r="R81" s="2" t="n">
        <v>0</v>
      </c>
      <c r="S81" s="2" t="n">
        <v>0</v>
      </c>
      <c r="T81" s="2" t="n">
        <v>0</v>
      </c>
      <c r="U81" s="2" t="n">
        <v>0</v>
      </c>
      <c r="V81" s="2" t="n">
        <v>0</v>
      </c>
      <c r="W81" s="2" t="n">
        <v>0</v>
      </c>
      <c r="X81" s="2" t="n">
        <v>0</v>
      </c>
      <c r="AA81" s="2" t="n">
        <v>0</v>
      </c>
      <c r="AB81" s="2" t="n">
        <v>0</v>
      </c>
      <c r="AC81" s="2" t="n">
        <v>0</v>
      </c>
      <c r="AD81" s="2" t="n">
        <v>0</v>
      </c>
      <c r="AE81" s="2" t="n">
        <v>0</v>
      </c>
      <c r="AF81" s="2" t="n">
        <v>0</v>
      </c>
      <c r="AG81" s="2" t="n">
        <v>0</v>
      </c>
      <c r="AH81" s="2" t="n">
        <v>19.22</v>
      </c>
      <c r="AI81" s="2" t="n">
        <v>17.28</v>
      </c>
      <c r="AJ81" s="2" t="n">
        <v>0</v>
      </c>
      <c r="AK81" s="2" t="n">
        <v>0.05</v>
      </c>
    </row>
    <row r="82" customFormat="false" ht="12.75" hidden="false" customHeight="false" outlineLevel="0" collapsed="false">
      <c r="A82" s="63" t="n">
        <v>38718</v>
      </c>
      <c r="B82" s="2" t="n">
        <v>0</v>
      </c>
      <c r="C82" s="2" t="n">
        <v>0</v>
      </c>
      <c r="D82" s="2" t="n">
        <v>0</v>
      </c>
      <c r="E82" s="2" t="n">
        <v>0</v>
      </c>
      <c r="F82" s="2" t="n">
        <v>0</v>
      </c>
      <c r="G82" s="2" t="n">
        <v>0</v>
      </c>
      <c r="H82" s="2" t="n">
        <v>73.89</v>
      </c>
      <c r="I82" s="2" t="n">
        <v>-19.1</v>
      </c>
      <c r="J82" s="2" t="n">
        <v>6.78</v>
      </c>
      <c r="K82" s="2" t="n">
        <v>0</v>
      </c>
      <c r="L82" s="2" t="n">
        <v>0</v>
      </c>
      <c r="M82" s="2" t="n">
        <v>-73.89</v>
      </c>
      <c r="N82" s="2" t="n">
        <v>10.39</v>
      </c>
      <c r="O82" s="2" t="n">
        <v>0</v>
      </c>
      <c r="P82" s="2" t="n">
        <v>0</v>
      </c>
      <c r="Q82" s="2" t="n">
        <v>0</v>
      </c>
      <c r="R82" s="2" t="n">
        <v>0</v>
      </c>
      <c r="S82" s="2" t="n">
        <v>0</v>
      </c>
      <c r="T82" s="2" t="n">
        <v>0</v>
      </c>
      <c r="U82" s="2" t="n">
        <v>0</v>
      </c>
      <c r="V82" s="2" t="n">
        <v>0</v>
      </c>
      <c r="W82" s="2" t="n">
        <v>0</v>
      </c>
      <c r="X82" s="2" t="n">
        <v>0</v>
      </c>
      <c r="AA82" s="2" t="n">
        <v>0</v>
      </c>
      <c r="AB82" s="2" t="n">
        <v>0</v>
      </c>
      <c r="AC82" s="2" t="n">
        <v>0</v>
      </c>
      <c r="AD82" s="2" t="n">
        <v>0</v>
      </c>
      <c r="AE82" s="2" t="n">
        <v>0</v>
      </c>
      <c r="AF82" s="2" t="n">
        <v>0</v>
      </c>
      <c r="AG82" s="2" t="n">
        <v>0</v>
      </c>
      <c r="AH82" s="2" t="n">
        <v>19.1</v>
      </c>
      <c r="AI82" s="2" t="n">
        <v>17.17</v>
      </c>
      <c r="AJ82" s="2" t="n">
        <v>0</v>
      </c>
      <c r="AK82" s="2" t="n">
        <v>-0.39</v>
      </c>
    </row>
    <row r="83" customFormat="false" ht="12.75" hidden="false" customHeight="false" outlineLevel="0" collapsed="false">
      <c r="A83" s="63" t="n">
        <v>38749</v>
      </c>
      <c r="B83" s="2" t="n">
        <v>0</v>
      </c>
      <c r="C83" s="2" t="n">
        <v>0</v>
      </c>
      <c r="D83" s="2" t="n">
        <v>0</v>
      </c>
      <c r="E83" s="2" t="n">
        <v>0</v>
      </c>
      <c r="F83" s="2" t="n">
        <v>0</v>
      </c>
      <c r="G83" s="2" t="n">
        <v>0</v>
      </c>
      <c r="H83" s="2" t="n">
        <v>66.33</v>
      </c>
      <c r="I83" s="2" t="n">
        <v>-17.14</v>
      </c>
      <c r="J83" s="2" t="n">
        <v>6.08</v>
      </c>
      <c r="K83" s="2" t="n">
        <v>0</v>
      </c>
      <c r="L83" s="2" t="n">
        <v>0</v>
      </c>
      <c r="M83" s="2" t="n">
        <v>-66.33</v>
      </c>
      <c r="N83" s="2" t="n">
        <v>9.33</v>
      </c>
      <c r="O83" s="2" t="n">
        <v>0</v>
      </c>
      <c r="P83" s="2" t="n">
        <v>0</v>
      </c>
      <c r="Q83" s="2" t="n">
        <v>0</v>
      </c>
      <c r="R83" s="2" t="n">
        <v>0</v>
      </c>
      <c r="S83" s="2" t="n">
        <v>0</v>
      </c>
      <c r="T83" s="2" t="n">
        <v>0</v>
      </c>
      <c r="U83" s="2" t="n">
        <v>0</v>
      </c>
      <c r="V83" s="2" t="n">
        <v>0</v>
      </c>
      <c r="W83" s="2" t="n">
        <v>0</v>
      </c>
      <c r="X83" s="2" t="n">
        <v>0</v>
      </c>
      <c r="AA83" s="2" t="n">
        <v>0</v>
      </c>
      <c r="AB83" s="2" t="n">
        <v>0</v>
      </c>
      <c r="AC83" s="2" t="n">
        <v>0</v>
      </c>
      <c r="AD83" s="2" t="n">
        <v>0</v>
      </c>
      <c r="AE83" s="2" t="n">
        <v>0</v>
      </c>
      <c r="AF83" s="2" t="n">
        <v>0</v>
      </c>
      <c r="AG83" s="2" t="n">
        <v>0</v>
      </c>
      <c r="AH83" s="2" t="n">
        <v>17.14</v>
      </c>
      <c r="AI83" s="2" t="n">
        <v>15.41</v>
      </c>
      <c r="AJ83" s="2" t="n">
        <v>0</v>
      </c>
      <c r="AK83" s="2" t="n">
        <v>-0.32</v>
      </c>
    </row>
    <row r="84" customFormat="false" ht="12.75" hidden="false" customHeight="false" outlineLevel="0" collapsed="false">
      <c r="A84" s="63" t="n">
        <v>38777</v>
      </c>
      <c r="B84" s="2" t="n">
        <v>0</v>
      </c>
      <c r="C84" s="2" t="n">
        <v>0</v>
      </c>
      <c r="D84" s="2" t="n">
        <v>0</v>
      </c>
      <c r="E84" s="2" t="n">
        <v>0</v>
      </c>
      <c r="F84" s="2" t="n">
        <v>0</v>
      </c>
      <c r="G84" s="2" t="n">
        <v>0</v>
      </c>
      <c r="H84" s="2" t="n">
        <v>73.03</v>
      </c>
      <c r="I84" s="2" t="n">
        <v>-18.88</v>
      </c>
      <c r="J84" s="2" t="n">
        <v>6.7</v>
      </c>
      <c r="K84" s="2" t="n">
        <v>0</v>
      </c>
      <c r="L84" s="2" t="n">
        <v>0</v>
      </c>
      <c r="M84" s="2" t="n">
        <v>-73.03</v>
      </c>
      <c r="N84" s="2" t="n">
        <v>10.27</v>
      </c>
      <c r="O84" s="2" t="n">
        <v>0</v>
      </c>
      <c r="P84" s="2" t="n">
        <v>0</v>
      </c>
      <c r="Q84" s="2" t="n">
        <v>0</v>
      </c>
      <c r="R84" s="2" t="n">
        <v>0</v>
      </c>
      <c r="S84" s="2" t="n">
        <v>0</v>
      </c>
      <c r="T84" s="2" t="n">
        <v>0</v>
      </c>
      <c r="U84" s="2" t="n">
        <v>0</v>
      </c>
      <c r="V84" s="2" t="n">
        <v>0</v>
      </c>
      <c r="W84" s="2" t="n">
        <v>0</v>
      </c>
      <c r="X84" s="2" t="n">
        <v>0</v>
      </c>
      <c r="AA84" s="2" t="n">
        <v>0</v>
      </c>
      <c r="AB84" s="2" t="n">
        <v>0</v>
      </c>
      <c r="AC84" s="2" t="n">
        <v>0</v>
      </c>
      <c r="AD84" s="2" t="n">
        <v>0</v>
      </c>
      <c r="AE84" s="2" t="n">
        <v>0</v>
      </c>
      <c r="AF84" s="2" t="n">
        <v>0</v>
      </c>
      <c r="AG84" s="2" t="n">
        <v>0</v>
      </c>
      <c r="AH84" s="2" t="n">
        <v>18.88</v>
      </c>
      <c r="AI84" s="2" t="n">
        <v>16.97</v>
      </c>
      <c r="AJ84" s="2" t="n">
        <v>0</v>
      </c>
      <c r="AK84" s="2" t="n">
        <v>-0.03</v>
      </c>
    </row>
    <row r="85" customFormat="false" ht="12.75" hidden="false" customHeight="false" outlineLevel="0" collapsed="false">
      <c r="A85" s="63" t="n">
        <v>38808</v>
      </c>
      <c r="B85" s="2" t="n">
        <v>0</v>
      </c>
      <c r="C85" s="2" t="n">
        <v>0</v>
      </c>
      <c r="D85" s="2" t="n">
        <v>0</v>
      </c>
      <c r="E85" s="2" t="n">
        <v>0</v>
      </c>
      <c r="F85" s="2" t="n">
        <v>0</v>
      </c>
      <c r="G85" s="2" t="n">
        <v>0</v>
      </c>
      <c r="H85" s="2" t="n">
        <v>70.24</v>
      </c>
      <c r="I85" s="2" t="n">
        <v>-18.15</v>
      </c>
      <c r="J85" s="2" t="n">
        <v>6.44</v>
      </c>
      <c r="K85" s="2" t="n">
        <v>18.15</v>
      </c>
      <c r="L85" s="2" t="n">
        <v>0</v>
      </c>
      <c r="M85" s="2" t="n">
        <v>-70.24</v>
      </c>
      <c r="N85" s="2" t="n">
        <v>9.88</v>
      </c>
      <c r="O85" s="2" t="n">
        <v>0</v>
      </c>
      <c r="P85" s="2" t="n">
        <v>0</v>
      </c>
      <c r="Q85" s="2" t="n">
        <v>0</v>
      </c>
      <c r="R85" s="2" t="n">
        <v>0</v>
      </c>
      <c r="S85" s="2" t="n">
        <v>0</v>
      </c>
      <c r="T85" s="2" t="n">
        <v>0</v>
      </c>
      <c r="U85" s="2" t="n">
        <v>0</v>
      </c>
      <c r="V85" s="2" t="n">
        <v>0</v>
      </c>
      <c r="W85" s="2" t="n">
        <v>0</v>
      </c>
      <c r="X85" s="2" t="n">
        <v>0</v>
      </c>
      <c r="AA85" s="2" t="n">
        <v>0</v>
      </c>
      <c r="AB85" s="2" t="n">
        <v>0</v>
      </c>
      <c r="AC85" s="2" t="n">
        <v>0</v>
      </c>
      <c r="AD85" s="2" t="n">
        <v>0</v>
      </c>
      <c r="AE85" s="2" t="n">
        <v>0</v>
      </c>
      <c r="AF85" s="2" t="n">
        <v>0</v>
      </c>
      <c r="AG85" s="2" t="n">
        <v>0</v>
      </c>
      <c r="AH85" s="2" t="n">
        <v>0</v>
      </c>
      <c r="AI85" s="2" t="n">
        <v>16.32</v>
      </c>
      <c r="AJ85" s="2" t="n">
        <v>0</v>
      </c>
      <c r="AK85" s="2" t="n">
        <v>0.27</v>
      </c>
    </row>
    <row r="86" customFormat="false" ht="12.75" hidden="false" customHeight="false" outlineLevel="0" collapsed="false">
      <c r="A86" s="63" t="n">
        <v>38838</v>
      </c>
      <c r="B86" s="2" t="n">
        <v>0</v>
      </c>
      <c r="C86" s="2" t="n">
        <v>0</v>
      </c>
      <c r="D86" s="2" t="n">
        <v>0</v>
      </c>
      <c r="E86" s="2" t="n">
        <v>0</v>
      </c>
      <c r="F86" s="2" t="n">
        <v>0</v>
      </c>
      <c r="G86" s="2" t="n">
        <v>0</v>
      </c>
      <c r="H86" s="2" t="n">
        <v>72.15</v>
      </c>
      <c r="I86" s="2" t="n">
        <v>-18.65</v>
      </c>
      <c r="J86" s="2" t="n">
        <v>6.62</v>
      </c>
      <c r="K86" s="2" t="n">
        <v>18.65</v>
      </c>
      <c r="L86" s="2" t="n">
        <v>0</v>
      </c>
      <c r="M86" s="2" t="n">
        <v>-72.15</v>
      </c>
      <c r="N86" s="2" t="n">
        <v>10.15</v>
      </c>
      <c r="O86" s="2" t="n">
        <v>0</v>
      </c>
      <c r="P86" s="2" t="n">
        <v>0</v>
      </c>
      <c r="Q86" s="2" t="n">
        <v>0</v>
      </c>
      <c r="R86" s="2" t="n">
        <v>0</v>
      </c>
      <c r="S86" s="2" t="n">
        <v>0</v>
      </c>
      <c r="T86" s="2" t="n">
        <v>0</v>
      </c>
      <c r="U86" s="2" t="n">
        <v>0</v>
      </c>
      <c r="V86" s="2" t="n">
        <v>0</v>
      </c>
      <c r="W86" s="2" t="n">
        <v>0</v>
      </c>
      <c r="X86" s="2" t="n">
        <v>0</v>
      </c>
      <c r="AA86" s="2" t="n">
        <v>0</v>
      </c>
      <c r="AB86" s="2" t="n">
        <v>0</v>
      </c>
      <c r="AC86" s="2" t="n">
        <v>0</v>
      </c>
      <c r="AD86" s="2" t="n">
        <v>0</v>
      </c>
      <c r="AE86" s="2" t="n">
        <v>0</v>
      </c>
      <c r="AF86" s="2" t="n">
        <v>0</v>
      </c>
      <c r="AG86" s="2" t="n">
        <v>0</v>
      </c>
      <c r="AH86" s="2" t="n">
        <v>0</v>
      </c>
      <c r="AI86" s="2" t="n">
        <v>16.76</v>
      </c>
      <c r="AJ86" s="2" t="n">
        <v>0</v>
      </c>
      <c r="AK86" s="2" t="n">
        <v>0.28</v>
      </c>
    </row>
    <row r="87" customFormat="false" ht="12.75" hidden="false" customHeight="false" outlineLevel="0" collapsed="false">
      <c r="A87" s="63" t="n">
        <v>38869</v>
      </c>
      <c r="B87" s="2" t="n">
        <v>0</v>
      </c>
      <c r="C87" s="2" t="n">
        <v>0</v>
      </c>
      <c r="D87" s="2" t="n">
        <v>0</v>
      </c>
      <c r="E87" s="2" t="n">
        <v>0</v>
      </c>
      <c r="F87" s="2" t="n">
        <v>0</v>
      </c>
      <c r="G87" s="2" t="n">
        <v>0</v>
      </c>
      <c r="H87" s="2" t="n">
        <v>69.39</v>
      </c>
      <c r="I87" s="2" t="n">
        <v>-17.93</v>
      </c>
      <c r="J87" s="2" t="n">
        <v>6.36</v>
      </c>
      <c r="K87" s="2" t="n">
        <v>17.93</v>
      </c>
      <c r="L87" s="2" t="n">
        <v>0</v>
      </c>
      <c r="M87" s="2" t="n">
        <v>-69.39</v>
      </c>
      <c r="N87" s="2" t="n">
        <v>9.76</v>
      </c>
      <c r="O87" s="2" t="n">
        <v>0</v>
      </c>
      <c r="P87" s="2" t="n">
        <v>0</v>
      </c>
      <c r="Q87" s="2" t="n">
        <v>0</v>
      </c>
      <c r="R87" s="2" t="n">
        <v>0</v>
      </c>
      <c r="S87" s="2" t="n">
        <v>0</v>
      </c>
      <c r="T87" s="2" t="n">
        <v>0</v>
      </c>
      <c r="U87" s="2" t="n">
        <v>0</v>
      </c>
      <c r="V87" s="2" t="n">
        <v>0</v>
      </c>
      <c r="W87" s="2" t="n">
        <v>0</v>
      </c>
      <c r="X87" s="2" t="n">
        <v>0</v>
      </c>
      <c r="AA87" s="2" t="n">
        <v>0</v>
      </c>
      <c r="AB87" s="2" t="n">
        <v>0</v>
      </c>
      <c r="AC87" s="2" t="n">
        <v>0</v>
      </c>
      <c r="AD87" s="2" t="n">
        <v>0</v>
      </c>
      <c r="AE87" s="2" t="n">
        <v>0</v>
      </c>
      <c r="AF87" s="2" t="n">
        <v>0</v>
      </c>
      <c r="AG87" s="2" t="n">
        <v>0</v>
      </c>
      <c r="AH87" s="2" t="n">
        <v>0</v>
      </c>
      <c r="AI87" s="2" t="n">
        <v>16.12</v>
      </c>
      <c r="AJ87" s="2" t="n">
        <v>0</v>
      </c>
      <c r="AK87" s="2" t="n">
        <v>0.27</v>
      </c>
    </row>
    <row r="88" customFormat="false" ht="12.75" hidden="false" customHeight="false" outlineLevel="0" collapsed="false">
      <c r="A88" s="63" t="n">
        <v>38899</v>
      </c>
      <c r="B88" s="2" t="n">
        <v>0</v>
      </c>
      <c r="C88" s="2" t="n">
        <v>0</v>
      </c>
      <c r="D88" s="2" t="n">
        <v>0</v>
      </c>
      <c r="E88" s="2" t="n">
        <v>0</v>
      </c>
      <c r="F88" s="2" t="n">
        <v>0</v>
      </c>
      <c r="G88" s="2" t="n">
        <v>0</v>
      </c>
      <c r="H88" s="2" t="n">
        <v>71.28</v>
      </c>
      <c r="I88" s="2" t="n">
        <v>-18.42</v>
      </c>
      <c r="J88" s="2" t="n">
        <v>6.54</v>
      </c>
      <c r="K88" s="2" t="n">
        <v>18.42</v>
      </c>
      <c r="L88" s="2" t="n">
        <v>0</v>
      </c>
      <c r="M88" s="2" t="n">
        <v>-71.28</v>
      </c>
      <c r="N88" s="2" t="n">
        <v>10.02</v>
      </c>
      <c r="O88" s="2" t="n">
        <v>0</v>
      </c>
      <c r="P88" s="2" t="n">
        <v>0</v>
      </c>
      <c r="Q88" s="2" t="n">
        <v>0</v>
      </c>
      <c r="R88" s="2" t="n">
        <v>0</v>
      </c>
      <c r="S88" s="2" t="n">
        <v>0</v>
      </c>
      <c r="T88" s="2" t="n">
        <v>0</v>
      </c>
      <c r="U88" s="2" t="n">
        <v>0</v>
      </c>
      <c r="V88" s="2" t="n">
        <v>0</v>
      </c>
      <c r="W88" s="2" t="n">
        <v>0</v>
      </c>
      <c r="X88" s="2" t="n">
        <v>0</v>
      </c>
      <c r="AA88" s="2" t="n">
        <v>0</v>
      </c>
      <c r="AB88" s="2" t="n">
        <v>0</v>
      </c>
      <c r="AC88" s="2" t="n">
        <v>0</v>
      </c>
      <c r="AD88" s="2" t="n">
        <v>0</v>
      </c>
      <c r="AE88" s="2" t="n">
        <v>0</v>
      </c>
      <c r="AF88" s="2" t="n">
        <v>0</v>
      </c>
      <c r="AG88" s="2" t="n">
        <v>0</v>
      </c>
      <c r="AH88" s="2" t="n">
        <v>0</v>
      </c>
      <c r="AI88" s="2" t="n">
        <v>16.56</v>
      </c>
      <c r="AJ88" s="2" t="n">
        <v>0</v>
      </c>
      <c r="AK88" s="2" t="n">
        <v>0.28</v>
      </c>
    </row>
    <row r="89" customFormat="false" ht="12.75" hidden="false" customHeight="false" outlineLevel="0" collapsed="false">
      <c r="A89" s="63" t="n">
        <v>38930</v>
      </c>
      <c r="B89" s="2" t="n">
        <v>0</v>
      </c>
      <c r="C89" s="2" t="n">
        <v>0</v>
      </c>
      <c r="D89" s="2" t="n">
        <v>0</v>
      </c>
      <c r="E89" s="2" t="n">
        <v>0</v>
      </c>
      <c r="F89" s="2" t="n">
        <v>0</v>
      </c>
      <c r="G89" s="2" t="n">
        <v>0</v>
      </c>
      <c r="H89" s="2" t="n">
        <v>70.84</v>
      </c>
      <c r="I89" s="2" t="n">
        <v>-18.31</v>
      </c>
      <c r="J89" s="2" t="n">
        <v>6.5</v>
      </c>
      <c r="K89" s="2" t="n">
        <v>18.31</v>
      </c>
      <c r="L89" s="2" t="n">
        <v>0</v>
      </c>
      <c r="M89" s="2" t="n">
        <v>-70.84</v>
      </c>
      <c r="N89" s="2" t="n">
        <v>9.96</v>
      </c>
      <c r="O89" s="2" t="n">
        <v>0</v>
      </c>
      <c r="P89" s="2" t="n">
        <v>0</v>
      </c>
      <c r="Q89" s="2" t="n">
        <v>0</v>
      </c>
      <c r="R89" s="2" t="n">
        <v>0</v>
      </c>
      <c r="S89" s="2" t="n">
        <v>0</v>
      </c>
      <c r="T89" s="2" t="n">
        <v>0</v>
      </c>
      <c r="U89" s="2" t="n">
        <v>0</v>
      </c>
      <c r="V89" s="2" t="n">
        <v>0</v>
      </c>
      <c r="W89" s="2" t="n">
        <v>0</v>
      </c>
      <c r="X89" s="2" t="n">
        <v>0</v>
      </c>
      <c r="AA89" s="2" t="n">
        <v>0</v>
      </c>
      <c r="AB89" s="2" t="n">
        <v>0</v>
      </c>
      <c r="AC89" s="2" t="n">
        <v>0</v>
      </c>
      <c r="AD89" s="2" t="n">
        <v>0</v>
      </c>
      <c r="AE89" s="2" t="n">
        <v>0</v>
      </c>
      <c r="AF89" s="2" t="n">
        <v>0</v>
      </c>
      <c r="AG89" s="2" t="n">
        <v>0</v>
      </c>
      <c r="AH89" s="2" t="n">
        <v>0</v>
      </c>
      <c r="AI89" s="2" t="n">
        <v>16.46</v>
      </c>
      <c r="AJ89" s="2" t="n">
        <v>0</v>
      </c>
      <c r="AK89" s="2" t="n">
        <v>0.28</v>
      </c>
    </row>
    <row r="90" customFormat="false" ht="12.75" hidden="false" customHeight="false" outlineLevel="0" collapsed="false">
      <c r="A90" s="63" t="n">
        <v>38961</v>
      </c>
      <c r="B90" s="2" t="n">
        <v>0</v>
      </c>
      <c r="C90" s="2" t="n">
        <v>0</v>
      </c>
      <c r="D90" s="2" t="n">
        <v>0</v>
      </c>
      <c r="E90" s="2" t="n">
        <v>0</v>
      </c>
      <c r="F90" s="2" t="n">
        <v>0</v>
      </c>
      <c r="G90" s="2" t="n">
        <v>0</v>
      </c>
      <c r="H90" s="2" t="n">
        <v>68.13</v>
      </c>
      <c r="I90" s="2" t="n">
        <v>-17.61</v>
      </c>
      <c r="J90" s="2" t="n">
        <v>6.25</v>
      </c>
      <c r="K90" s="2" t="n">
        <v>17.61</v>
      </c>
      <c r="L90" s="2" t="n">
        <v>0</v>
      </c>
      <c r="M90" s="2" t="n">
        <v>-68.13</v>
      </c>
      <c r="N90" s="2" t="n">
        <v>9.58</v>
      </c>
      <c r="O90" s="2" t="n">
        <v>0</v>
      </c>
      <c r="P90" s="2" t="n">
        <v>0</v>
      </c>
      <c r="Q90" s="2" t="n">
        <v>0</v>
      </c>
      <c r="R90" s="2" t="n">
        <v>0</v>
      </c>
      <c r="S90" s="2" t="n">
        <v>0</v>
      </c>
      <c r="T90" s="2" t="n">
        <v>0</v>
      </c>
      <c r="U90" s="2" t="n">
        <v>0</v>
      </c>
      <c r="V90" s="2" t="n">
        <v>0</v>
      </c>
      <c r="W90" s="2" t="n">
        <v>0</v>
      </c>
      <c r="X90" s="2" t="n">
        <v>0</v>
      </c>
      <c r="AA90" s="2" t="n">
        <v>0</v>
      </c>
      <c r="AB90" s="2" t="n">
        <v>0</v>
      </c>
      <c r="AC90" s="2" t="n">
        <v>0</v>
      </c>
      <c r="AD90" s="2" t="n">
        <v>0</v>
      </c>
      <c r="AE90" s="2" t="n">
        <v>0</v>
      </c>
      <c r="AF90" s="2" t="n">
        <v>0</v>
      </c>
      <c r="AG90" s="2" t="n">
        <v>0</v>
      </c>
      <c r="AH90" s="2" t="n">
        <v>0</v>
      </c>
      <c r="AI90" s="2" t="n">
        <v>15.83</v>
      </c>
      <c r="AJ90" s="2" t="n">
        <v>0</v>
      </c>
      <c r="AK90" s="2" t="n">
        <v>0.27</v>
      </c>
    </row>
    <row r="91" customFormat="false" ht="12.75" hidden="false" customHeight="false" outlineLevel="0" collapsed="false">
      <c r="A91" s="63" t="n">
        <v>38991</v>
      </c>
      <c r="B91" s="2" t="n">
        <v>0</v>
      </c>
      <c r="C91" s="2" t="n">
        <v>0</v>
      </c>
      <c r="D91" s="2" t="n">
        <v>0</v>
      </c>
      <c r="E91" s="2" t="n">
        <v>0</v>
      </c>
      <c r="F91" s="2" t="n">
        <v>0</v>
      </c>
      <c r="G91" s="2" t="n">
        <v>0</v>
      </c>
      <c r="H91" s="2" t="n">
        <v>69.99</v>
      </c>
      <c r="I91" s="2" t="n">
        <v>-18.09</v>
      </c>
      <c r="J91" s="2" t="n">
        <v>6.42</v>
      </c>
      <c r="K91" s="2" t="n">
        <v>18.09</v>
      </c>
      <c r="L91" s="2" t="n">
        <v>0</v>
      </c>
      <c r="M91" s="2" t="n">
        <v>-69.99</v>
      </c>
      <c r="N91" s="2" t="n">
        <v>9.84</v>
      </c>
      <c r="O91" s="2" t="n">
        <v>0</v>
      </c>
      <c r="P91" s="2" t="n">
        <v>0</v>
      </c>
      <c r="Q91" s="2" t="n">
        <v>0</v>
      </c>
      <c r="R91" s="2" t="n">
        <v>0</v>
      </c>
      <c r="S91" s="2" t="n">
        <v>0</v>
      </c>
      <c r="T91" s="2" t="n">
        <v>0</v>
      </c>
      <c r="U91" s="2" t="n">
        <v>0</v>
      </c>
      <c r="V91" s="2" t="n">
        <v>0</v>
      </c>
      <c r="W91" s="2" t="n">
        <v>0</v>
      </c>
      <c r="X91" s="2" t="n">
        <v>0</v>
      </c>
      <c r="AA91" s="2" t="n">
        <v>0</v>
      </c>
      <c r="AB91" s="2" t="n">
        <v>0</v>
      </c>
      <c r="AC91" s="2" t="n">
        <v>0</v>
      </c>
      <c r="AD91" s="2" t="n">
        <v>0</v>
      </c>
      <c r="AE91" s="2" t="n">
        <v>0</v>
      </c>
      <c r="AF91" s="2" t="n">
        <v>0</v>
      </c>
      <c r="AG91" s="2" t="n">
        <v>0</v>
      </c>
      <c r="AH91" s="2" t="n">
        <v>0</v>
      </c>
      <c r="AI91" s="2" t="n">
        <v>16.26</v>
      </c>
      <c r="AJ91" s="2" t="n">
        <v>0</v>
      </c>
      <c r="AK91" s="2" t="n">
        <v>0.28</v>
      </c>
    </row>
    <row r="92" customFormat="false" ht="12.75" hidden="false" customHeight="false" outlineLevel="0" collapsed="false">
      <c r="A92" s="63" t="n">
        <v>39022</v>
      </c>
      <c r="B92" s="2" t="n">
        <v>0</v>
      </c>
      <c r="C92" s="2" t="n">
        <v>0</v>
      </c>
      <c r="D92" s="2" t="n">
        <v>0</v>
      </c>
      <c r="E92" s="2" t="n">
        <v>0</v>
      </c>
      <c r="F92" s="2" t="n">
        <v>0</v>
      </c>
      <c r="G92" s="2" t="n">
        <v>0</v>
      </c>
      <c r="H92" s="2" t="n">
        <v>67.31</v>
      </c>
      <c r="I92" s="2" t="n">
        <v>-17.4</v>
      </c>
      <c r="J92" s="2" t="n">
        <v>-8.97</v>
      </c>
      <c r="K92" s="2" t="n">
        <v>0</v>
      </c>
      <c r="L92" s="2" t="n">
        <v>0</v>
      </c>
      <c r="M92" s="2" t="n">
        <v>-67.31</v>
      </c>
      <c r="AA92" s="2" t="n">
        <v>0</v>
      </c>
      <c r="AB92" s="2" t="n">
        <v>0</v>
      </c>
      <c r="AC92" s="2" t="n">
        <v>0</v>
      </c>
      <c r="AD92" s="2" t="n">
        <v>0</v>
      </c>
      <c r="AE92" s="2" t="n">
        <v>0</v>
      </c>
      <c r="AF92" s="2" t="n">
        <v>0</v>
      </c>
      <c r="AG92" s="2" t="n">
        <v>0</v>
      </c>
      <c r="AH92" s="2" t="n">
        <v>17.4</v>
      </c>
      <c r="AI92" s="2" t="n">
        <v>-8.97</v>
      </c>
      <c r="AJ92" s="2" t="n">
        <v>0</v>
      </c>
      <c r="AK92" s="2" t="n">
        <v>-0.16</v>
      </c>
    </row>
    <row r="93" customFormat="false" ht="12.75" hidden="false" customHeight="false" outlineLevel="0" collapsed="false">
      <c r="A93" s="63" t="n">
        <v>39052</v>
      </c>
      <c r="B93" s="2" t="n">
        <v>0</v>
      </c>
      <c r="C93" s="2" t="n">
        <v>0</v>
      </c>
      <c r="D93" s="2" t="n">
        <v>0</v>
      </c>
      <c r="E93" s="2" t="n">
        <v>0</v>
      </c>
      <c r="F93" s="2" t="n">
        <v>0</v>
      </c>
      <c r="G93" s="2" t="n">
        <v>0</v>
      </c>
      <c r="H93" s="2" t="n">
        <v>69.14</v>
      </c>
      <c r="I93" s="2" t="n">
        <v>-17.87</v>
      </c>
      <c r="J93" s="2" t="n">
        <v>-9.22</v>
      </c>
      <c r="K93" s="2" t="n">
        <v>0</v>
      </c>
      <c r="L93" s="2" t="n">
        <v>0</v>
      </c>
      <c r="M93" s="2" t="n">
        <v>-69.14</v>
      </c>
      <c r="AA93" s="2" t="n">
        <v>0</v>
      </c>
      <c r="AB93" s="2" t="n">
        <v>0</v>
      </c>
      <c r="AC93" s="2" t="n">
        <v>0</v>
      </c>
      <c r="AD93" s="2" t="n">
        <v>0</v>
      </c>
      <c r="AE93" s="2" t="n">
        <v>0</v>
      </c>
      <c r="AF93" s="2" t="n">
        <v>0</v>
      </c>
      <c r="AG93" s="2" t="n">
        <v>0</v>
      </c>
      <c r="AH93" s="2" t="n">
        <v>17.87</v>
      </c>
      <c r="AI93" s="2" t="n">
        <v>-9.22</v>
      </c>
      <c r="AJ93" s="2" t="n">
        <v>0</v>
      </c>
      <c r="AK93" s="2" t="n">
        <v>-0.2</v>
      </c>
    </row>
    <row r="94" customFormat="false" ht="12.75" hidden="false" customHeight="false" outlineLevel="0" collapsed="false">
      <c r="A94" s="63" t="n">
        <v>39083</v>
      </c>
      <c r="B94" s="2" t="n">
        <v>0</v>
      </c>
      <c r="C94" s="2" t="n">
        <v>0</v>
      </c>
      <c r="D94" s="2" t="n">
        <v>0</v>
      </c>
      <c r="E94" s="2" t="n">
        <v>0</v>
      </c>
      <c r="F94" s="2" t="n">
        <v>0</v>
      </c>
      <c r="G94" s="2" t="n">
        <v>0</v>
      </c>
      <c r="H94" s="2" t="n">
        <v>68.71</v>
      </c>
      <c r="I94" s="2" t="n">
        <v>-17.76</v>
      </c>
      <c r="J94" s="2" t="n">
        <v>-9.16</v>
      </c>
      <c r="K94" s="2" t="n">
        <v>0</v>
      </c>
      <c r="L94" s="2" t="n">
        <v>0</v>
      </c>
      <c r="M94" s="2" t="n">
        <v>-68.71</v>
      </c>
      <c r="AA94" s="2" t="n">
        <v>0</v>
      </c>
      <c r="AB94" s="2" t="n">
        <v>0</v>
      </c>
      <c r="AC94" s="2" t="n">
        <v>0</v>
      </c>
      <c r="AD94" s="2" t="n">
        <v>0</v>
      </c>
      <c r="AE94" s="2" t="n">
        <v>0</v>
      </c>
      <c r="AF94" s="2" t="n">
        <v>0</v>
      </c>
      <c r="AG94" s="2" t="n">
        <v>0</v>
      </c>
      <c r="AH94" s="2" t="n">
        <v>17.76</v>
      </c>
      <c r="AI94" s="2" t="n">
        <v>-9.16</v>
      </c>
      <c r="AJ94" s="2" t="n">
        <v>0</v>
      </c>
      <c r="AK94" s="2" t="n">
        <v>-0.21</v>
      </c>
    </row>
    <row r="95" customFormat="false" ht="12.75" hidden="false" customHeight="false" outlineLevel="0" collapsed="false">
      <c r="A95" s="63" t="n">
        <v>39114</v>
      </c>
      <c r="B95" s="2" t="n">
        <v>0</v>
      </c>
      <c r="C95" s="2" t="n">
        <v>0</v>
      </c>
      <c r="D95" s="2" t="n">
        <v>0</v>
      </c>
      <c r="E95" s="2" t="n">
        <v>0</v>
      </c>
      <c r="F95" s="2" t="n">
        <v>0</v>
      </c>
      <c r="G95" s="2" t="n">
        <v>0</v>
      </c>
      <c r="H95" s="2" t="n">
        <v>61.68</v>
      </c>
      <c r="I95" s="2" t="n">
        <v>-15.94</v>
      </c>
      <c r="J95" s="2" t="n">
        <v>-8.22</v>
      </c>
      <c r="K95" s="2" t="n">
        <v>0</v>
      </c>
      <c r="L95" s="2" t="n">
        <v>0</v>
      </c>
      <c r="M95" s="2" t="n">
        <v>-61.68</v>
      </c>
      <c r="AA95" s="2" t="n">
        <v>0</v>
      </c>
      <c r="AB95" s="2" t="n">
        <v>0</v>
      </c>
      <c r="AC95" s="2" t="n">
        <v>0</v>
      </c>
      <c r="AD95" s="2" t="n">
        <v>0</v>
      </c>
      <c r="AE95" s="2" t="n">
        <v>0</v>
      </c>
      <c r="AF95" s="2" t="n">
        <v>0</v>
      </c>
      <c r="AG95" s="2" t="n">
        <v>0</v>
      </c>
      <c r="AH95" s="2" t="n">
        <v>15.94</v>
      </c>
      <c r="AI95" s="2" t="n">
        <v>-8.22</v>
      </c>
      <c r="AJ95" s="2" t="n">
        <v>0</v>
      </c>
      <c r="AK95" s="2" t="n">
        <v>-0.25</v>
      </c>
    </row>
    <row r="96" customFormat="false" ht="12.75" hidden="false" customHeight="false" outlineLevel="0" collapsed="false">
      <c r="A96" s="63" t="n">
        <v>39142</v>
      </c>
      <c r="B96" s="2" t="n">
        <v>0</v>
      </c>
      <c r="C96" s="2" t="n">
        <v>0</v>
      </c>
      <c r="D96" s="2" t="n">
        <v>0</v>
      </c>
      <c r="E96" s="2" t="n">
        <v>0</v>
      </c>
      <c r="F96" s="2" t="n">
        <v>0</v>
      </c>
      <c r="G96" s="2" t="n">
        <v>0</v>
      </c>
      <c r="H96" s="2" t="n">
        <v>67.91</v>
      </c>
      <c r="I96" s="2" t="n">
        <v>-17.55</v>
      </c>
      <c r="J96" s="2" t="n">
        <v>-9.05</v>
      </c>
      <c r="K96" s="2" t="n">
        <v>0</v>
      </c>
      <c r="L96" s="2" t="n">
        <v>0</v>
      </c>
      <c r="M96" s="2" t="n">
        <v>-67.91</v>
      </c>
      <c r="AA96" s="2" t="n">
        <v>0</v>
      </c>
      <c r="AB96" s="2" t="n">
        <v>0</v>
      </c>
      <c r="AC96" s="2" t="n">
        <v>0</v>
      </c>
      <c r="AD96" s="2" t="n">
        <v>0</v>
      </c>
      <c r="AE96" s="2" t="n">
        <v>0</v>
      </c>
      <c r="AF96" s="2" t="n">
        <v>0</v>
      </c>
      <c r="AG96" s="2" t="n">
        <v>0</v>
      </c>
      <c r="AH96" s="2" t="n">
        <v>17.55</v>
      </c>
      <c r="AI96" s="2" t="n">
        <v>-9.05</v>
      </c>
      <c r="AJ96" s="2" t="n">
        <v>0</v>
      </c>
      <c r="AK96" s="2" t="n">
        <v>-0.28</v>
      </c>
    </row>
    <row r="97" customFormat="false" ht="12.75" hidden="false" customHeight="false" outlineLevel="0" collapsed="false">
      <c r="A97" s="63" t="n">
        <v>39173</v>
      </c>
      <c r="B97" s="2" t="n">
        <v>0</v>
      </c>
      <c r="C97" s="2" t="n">
        <v>0</v>
      </c>
      <c r="D97" s="2" t="n">
        <v>0</v>
      </c>
      <c r="E97" s="2" t="n">
        <v>0</v>
      </c>
      <c r="F97" s="2" t="n">
        <v>0</v>
      </c>
      <c r="G97" s="2" t="n">
        <v>0</v>
      </c>
      <c r="H97" s="2" t="n">
        <v>65.31</v>
      </c>
      <c r="I97" s="2" t="n">
        <v>-16.88</v>
      </c>
      <c r="J97" s="2" t="n">
        <v>-8.71</v>
      </c>
      <c r="K97" s="2" t="n">
        <v>16.88</v>
      </c>
      <c r="L97" s="2" t="n">
        <v>0</v>
      </c>
      <c r="M97" s="2" t="n">
        <v>-65.31</v>
      </c>
      <c r="AA97" s="2" t="n">
        <v>0</v>
      </c>
      <c r="AB97" s="2" t="n">
        <v>0</v>
      </c>
      <c r="AC97" s="2" t="n">
        <v>0</v>
      </c>
      <c r="AD97" s="2" t="n">
        <v>0</v>
      </c>
      <c r="AE97" s="2" t="n">
        <v>0</v>
      </c>
      <c r="AF97" s="2" t="n">
        <v>0</v>
      </c>
      <c r="AG97" s="2" t="n">
        <v>0</v>
      </c>
      <c r="AH97" s="2" t="n">
        <v>0</v>
      </c>
      <c r="AI97" s="2" t="n">
        <v>-8.71</v>
      </c>
      <c r="AJ97" s="2" t="n">
        <v>0</v>
      </c>
      <c r="AK97" s="2" t="n">
        <v>0.19</v>
      </c>
    </row>
    <row r="98" customFormat="false" ht="12.75" hidden="false" customHeight="false" outlineLevel="0" collapsed="false">
      <c r="A98" s="63" t="n">
        <v>39203</v>
      </c>
      <c r="B98" s="2" t="n">
        <v>0</v>
      </c>
      <c r="C98" s="2" t="n">
        <v>0</v>
      </c>
      <c r="D98" s="2" t="n">
        <v>0</v>
      </c>
      <c r="E98" s="2" t="n">
        <v>0</v>
      </c>
      <c r="F98" s="2" t="n">
        <v>0</v>
      </c>
      <c r="G98" s="2" t="n">
        <v>0</v>
      </c>
      <c r="H98" s="2" t="n">
        <v>67.09</v>
      </c>
      <c r="I98" s="2" t="n">
        <v>-17.34</v>
      </c>
      <c r="J98" s="2" t="n">
        <v>-8.94</v>
      </c>
      <c r="K98" s="2" t="n">
        <v>17.34</v>
      </c>
      <c r="L98" s="2" t="n">
        <v>0</v>
      </c>
      <c r="M98" s="2" t="n">
        <v>-67.09</v>
      </c>
      <c r="AA98" s="2" t="n">
        <v>0</v>
      </c>
      <c r="AB98" s="2" t="n">
        <v>0</v>
      </c>
      <c r="AC98" s="2" t="n">
        <v>0</v>
      </c>
      <c r="AD98" s="2" t="n">
        <v>0</v>
      </c>
      <c r="AE98" s="2" t="n">
        <v>0</v>
      </c>
      <c r="AF98" s="2" t="n">
        <v>0</v>
      </c>
      <c r="AG98" s="2" t="n">
        <v>0</v>
      </c>
      <c r="AH98" s="2" t="n">
        <v>0</v>
      </c>
      <c r="AI98" s="2" t="n">
        <v>-8.94</v>
      </c>
      <c r="AJ98" s="2" t="n">
        <v>0</v>
      </c>
      <c r="AK98" s="2" t="n">
        <v>0.2</v>
      </c>
    </row>
    <row r="99" customFormat="false" ht="12.75" hidden="false" customHeight="false" outlineLevel="0" collapsed="false">
      <c r="A99" s="63" t="n">
        <v>39234</v>
      </c>
      <c r="B99" s="2" t="n">
        <v>0</v>
      </c>
      <c r="C99" s="2" t="n">
        <v>0</v>
      </c>
      <c r="D99" s="2" t="n">
        <v>0</v>
      </c>
      <c r="E99" s="2" t="n">
        <v>0</v>
      </c>
      <c r="F99" s="2" t="n">
        <v>0</v>
      </c>
      <c r="G99" s="2" t="n">
        <v>0</v>
      </c>
      <c r="H99" s="2" t="n">
        <v>64.52</v>
      </c>
      <c r="I99" s="2" t="n">
        <v>-16.68</v>
      </c>
      <c r="J99" s="2" t="n">
        <v>-8.6</v>
      </c>
      <c r="K99" s="2" t="n">
        <v>16.68</v>
      </c>
      <c r="L99" s="2" t="n">
        <v>0</v>
      </c>
      <c r="M99" s="2" t="n">
        <v>-64.52</v>
      </c>
      <c r="AA99" s="2" t="n">
        <v>0</v>
      </c>
      <c r="AB99" s="2" t="n">
        <v>0</v>
      </c>
      <c r="AC99" s="2" t="n">
        <v>0</v>
      </c>
      <c r="AD99" s="2" t="n">
        <v>0</v>
      </c>
      <c r="AE99" s="2" t="n">
        <v>0</v>
      </c>
      <c r="AF99" s="2" t="n">
        <v>0</v>
      </c>
      <c r="AG99" s="2" t="n">
        <v>0</v>
      </c>
      <c r="AH99" s="2" t="n">
        <v>0</v>
      </c>
      <c r="AI99" s="2" t="n">
        <v>-8.6</v>
      </c>
      <c r="AJ99" s="2" t="n">
        <v>0</v>
      </c>
      <c r="AK99" s="2" t="n">
        <v>0.19</v>
      </c>
    </row>
    <row r="100" customFormat="false" ht="12.75" hidden="false" customHeight="false" outlineLevel="0" collapsed="false">
      <c r="A100" s="63" t="n">
        <v>39264</v>
      </c>
      <c r="B100" s="2" t="n">
        <v>0</v>
      </c>
      <c r="C100" s="2" t="n">
        <v>0</v>
      </c>
      <c r="D100" s="2" t="n">
        <v>0</v>
      </c>
      <c r="E100" s="2" t="n">
        <v>0</v>
      </c>
      <c r="F100" s="2" t="n">
        <v>0</v>
      </c>
      <c r="G100" s="2" t="n">
        <v>0</v>
      </c>
      <c r="H100" s="2" t="n">
        <v>66.28</v>
      </c>
      <c r="I100" s="2" t="n">
        <v>-17.13</v>
      </c>
      <c r="J100" s="2" t="n">
        <v>-8.83</v>
      </c>
      <c r="K100" s="2" t="n">
        <v>17.13</v>
      </c>
      <c r="L100" s="2" t="n">
        <v>0</v>
      </c>
      <c r="M100" s="2" t="n">
        <v>-66.28</v>
      </c>
      <c r="AA100" s="2" t="n">
        <v>0</v>
      </c>
      <c r="AB100" s="2" t="n">
        <v>0</v>
      </c>
      <c r="AC100" s="2" t="n">
        <v>0</v>
      </c>
      <c r="AD100" s="2" t="n">
        <v>0</v>
      </c>
      <c r="AE100" s="2" t="n">
        <v>0</v>
      </c>
      <c r="AF100" s="2" t="n">
        <v>0</v>
      </c>
      <c r="AG100" s="2" t="n">
        <v>0</v>
      </c>
      <c r="AH100" s="2" t="n">
        <v>0</v>
      </c>
      <c r="AI100" s="2" t="n">
        <v>-8.83</v>
      </c>
      <c r="AJ100" s="2" t="n">
        <v>0</v>
      </c>
      <c r="AK100" s="2" t="n">
        <v>0.2</v>
      </c>
    </row>
    <row r="101" customFormat="false" ht="12.75" hidden="false" customHeight="false" outlineLevel="0" collapsed="false">
      <c r="A101" s="63" t="n">
        <v>39295</v>
      </c>
      <c r="B101" s="2" t="n">
        <v>0</v>
      </c>
      <c r="C101" s="2" t="n">
        <v>0</v>
      </c>
      <c r="D101" s="2" t="n">
        <v>0</v>
      </c>
      <c r="E101" s="2" t="n">
        <v>0</v>
      </c>
      <c r="F101" s="2" t="n">
        <v>0</v>
      </c>
      <c r="G101" s="2" t="n">
        <v>0</v>
      </c>
      <c r="H101" s="2" t="n">
        <v>65.88</v>
      </c>
      <c r="I101" s="2" t="n">
        <v>-17.03</v>
      </c>
      <c r="J101" s="2" t="n">
        <v>-8.78</v>
      </c>
      <c r="K101" s="2" t="n">
        <v>17.03</v>
      </c>
      <c r="L101" s="2" t="n">
        <v>0</v>
      </c>
      <c r="M101" s="2" t="n">
        <v>-65.88</v>
      </c>
      <c r="AA101" s="2" t="n">
        <v>0</v>
      </c>
      <c r="AB101" s="2" t="n">
        <v>0</v>
      </c>
      <c r="AC101" s="2" t="n">
        <v>0</v>
      </c>
      <c r="AD101" s="2" t="n">
        <v>0</v>
      </c>
      <c r="AE101" s="2" t="n">
        <v>0</v>
      </c>
      <c r="AF101" s="2" t="n">
        <v>0</v>
      </c>
      <c r="AG101" s="2" t="n">
        <v>0</v>
      </c>
      <c r="AH101" s="2" t="n">
        <v>0</v>
      </c>
      <c r="AI101" s="2" t="n">
        <v>-8.78</v>
      </c>
      <c r="AJ101" s="2" t="n">
        <v>0</v>
      </c>
      <c r="AK101" s="2" t="n">
        <v>0.2</v>
      </c>
    </row>
    <row r="102" customFormat="false" ht="12.75" hidden="false" customHeight="false" outlineLevel="0" collapsed="false">
      <c r="A102" s="63" t="n">
        <v>39326</v>
      </c>
      <c r="B102" s="2" t="n">
        <v>0</v>
      </c>
      <c r="C102" s="2" t="n">
        <v>0</v>
      </c>
      <c r="D102" s="2" t="n">
        <v>0</v>
      </c>
      <c r="E102" s="2" t="n">
        <v>0</v>
      </c>
      <c r="F102" s="2" t="n">
        <v>0</v>
      </c>
      <c r="G102" s="2" t="n">
        <v>0</v>
      </c>
      <c r="H102" s="2" t="n">
        <v>63.37</v>
      </c>
      <c r="I102" s="2" t="n">
        <v>-16.38</v>
      </c>
      <c r="J102" s="2" t="n">
        <v>-8.45</v>
      </c>
      <c r="K102" s="2" t="n">
        <v>16.38</v>
      </c>
      <c r="L102" s="2" t="n">
        <v>0</v>
      </c>
      <c r="M102" s="2" t="n">
        <v>-63.37</v>
      </c>
      <c r="AA102" s="2" t="n">
        <v>0</v>
      </c>
      <c r="AB102" s="2" t="n">
        <v>0</v>
      </c>
      <c r="AC102" s="2" t="n">
        <v>0</v>
      </c>
      <c r="AD102" s="2" t="n">
        <v>0</v>
      </c>
      <c r="AE102" s="2" t="n">
        <v>0</v>
      </c>
      <c r="AF102" s="2" t="n">
        <v>0</v>
      </c>
      <c r="AG102" s="2" t="n">
        <v>0</v>
      </c>
      <c r="AH102" s="2" t="n">
        <v>0</v>
      </c>
      <c r="AI102" s="2" t="n">
        <v>-8.45</v>
      </c>
      <c r="AJ102" s="2" t="n">
        <v>0</v>
      </c>
      <c r="AK102" s="2" t="n">
        <v>0.19</v>
      </c>
    </row>
    <row r="103" customFormat="false" ht="12.75" hidden="false" customHeight="false" outlineLevel="0" collapsed="false">
      <c r="A103" s="63" t="n">
        <v>39356</v>
      </c>
      <c r="B103" s="2" t="n">
        <v>0</v>
      </c>
      <c r="C103" s="2" t="n">
        <v>0</v>
      </c>
      <c r="D103" s="2" t="n">
        <v>0</v>
      </c>
      <c r="E103" s="2" t="n">
        <v>0</v>
      </c>
      <c r="F103" s="2" t="n">
        <v>0</v>
      </c>
      <c r="G103" s="2" t="n">
        <v>0</v>
      </c>
      <c r="H103" s="2" t="n">
        <v>65.1</v>
      </c>
      <c r="I103" s="2" t="n">
        <v>-16.82</v>
      </c>
      <c r="J103" s="2" t="n">
        <v>-8.68</v>
      </c>
      <c r="K103" s="2" t="n">
        <v>16.82</v>
      </c>
      <c r="L103" s="2" t="n">
        <v>0</v>
      </c>
      <c r="M103" s="2" t="n">
        <v>-65.1</v>
      </c>
      <c r="AA103" s="2" t="n">
        <v>0</v>
      </c>
      <c r="AB103" s="2" t="n">
        <v>0</v>
      </c>
      <c r="AC103" s="2" t="n">
        <v>0</v>
      </c>
      <c r="AD103" s="2" t="n">
        <v>0</v>
      </c>
      <c r="AE103" s="2" t="n">
        <v>0</v>
      </c>
      <c r="AF103" s="2" t="n">
        <v>0</v>
      </c>
      <c r="AG103" s="2" t="n">
        <v>0</v>
      </c>
      <c r="AH103" s="2" t="n">
        <v>0</v>
      </c>
      <c r="AI103" s="2" t="n">
        <v>-8.68</v>
      </c>
      <c r="AJ103" s="2" t="n">
        <v>0</v>
      </c>
      <c r="AK103" s="2" t="n">
        <v>0.2</v>
      </c>
    </row>
    <row r="104" customFormat="false" ht="12.75" hidden="false" customHeight="false" outlineLevel="0" collapsed="false">
      <c r="A104" s="63" t="n">
        <v>39387</v>
      </c>
      <c r="B104" s="2" t="n">
        <v>0</v>
      </c>
      <c r="C104" s="2" t="n">
        <v>0</v>
      </c>
      <c r="D104" s="2" t="n">
        <v>0</v>
      </c>
      <c r="E104" s="2" t="n">
        <v>0</v>
      </c>
      <c r="F104" s="2" t="n">
        <v>0</v>
      </c>
      <c r="G104" s="2" t="n">
        <v>0</v>
      </c>
      <c r="H104" s="2" t="n">
        <v>0</v>
      </c>
      <c r="I104" s="2" t="n">
        <v>-16.18</v>
      </c>
      <c r="J104" s="2" t="n">
        <v>0</v>
      </c>
      <c r="K104" s="2" t="n">
        <v>0</v>
      </c>
      <c r="AA104" s="2" t="n">
        <v>0</v>
      </c>
      <c r="AB104" s="2" t="n">
        <v>0</v>
      </c>
      <c r="AC104" s="2" t="n">
        <v>0</v>
      </c>
      <c r="AD104" s="2" t="n">
        <v>0</v>
      </c>
      <c r="AE104" s="2" t="n">
        <v>0</v>
      </c>
      <c r="AF104" s="2" t="n">
        <v>0</v>
      </c>
      <c r="AG104" s="2" t="n">
        <v>0</v>
      </c>
      <c r="AH104" s="2" t="n">
        <v>16.18</v>
      </c>
      <c r="AI104" s="2" t="n">
        <v>0</v>
      </c>
      <c r="AJ104" s="2" t="n">
        <v>0</v>
      </c>
      <c r="AK104" s="2" t="n">
        <v>0</v>
      </c>
    </row>
    <row r="105" customFormat="false" ht="12.75" hidden="false" customHeight="false" outlineLevel="0" collapsed="false">
      <c r="A105" s="63" t="n">
        <v>39417</v>
      </c>
      <c r="B105" s="2" t="n">
        <v>0</v>
      </c>
      <c r="C105" s="2" t="n">
        <v>0</v>
      </c>
      <c r="D105" s="2" t="n">
        <v>0</v>
      </c>
      <c r="E105" s="2" t="n">
        <v>0</v>
      </c>
      <c r="F105" s="2" t="n">
        <v>0</v>
      </c>
      <c r="G105" s="2" t="n">
        <v>0</v>
      </c>
      <c r="H105" s="2" t="n">
        <v>0</v>
      </c>
      <c r="I105" s="2" t="n">
        <v>-16.63</v>
      </c>
      <c r="J105" s="2" t="n">
        <v>0</v>
      </c>
      <c r="K105" s="2" t="n">
        <v>0</v>
      </c>
      <c r="AA105" s="2" t="n">
        <v>0</v>
      </c>
      <c r="AB105" s="2" t="n">
        <v>0</v>
      </c>
      <c r="AC105" s="2" t="n">
        <v>0</v>
      </c>
      <c r="AD105" s="2" t="n">
        <v>0</v>
      </c>
      <c r="AE105" s="2" t="n">
        <v>0</v>
      </c>
      <c r="AF105" s="2" t="n">
        <v>0</v>
      </c>
      <c r="AG105" s="2" t="n">
        <v>0</v>
      </c>
      <c r="AH105" s="2" t="n">
        <v>16.63</v>
      </c>
      <c r="AI105" s="2" t="n">
        <v>0</v>
      </c>
      <c r="AJ105" s="2" t="n">
        <v>0</v>
      </c>
      <c r="AK105" s="2" t="n">
        <v>0</v>
      </c>
    </row>
    <row r="106" customFormat="false" ht="12.75" hidden="false" customHeight="false" outlineLevel="0" collapsed="false">
      <c r="A106" s="63" t="n">
        <v>39448</v>
      </c>
      <c r="B106" s="2" t="n">
        <v>0</v>
      </c>
      <c r="C106" s="2" t="n">
        <v>0</v>
      </c>
      <c r="D106" s="2" t="n">
        <v>0</v>
      </c>
      <c r="E106" s="2" t="n">
        <v>0</v>
      </c>
      <c r="F106" s="2" t="n">
        <v>0</v>
      </c>
      <c r="G106" s="2" t="n">
        <v>0</v>
      </c>
      <c r="H106" s="2" t="n">
        <v>0</v>
      </c>
      <c r="I106" s="2" t="n">
        <v>-16.53</v>
      </c>
      <c r="J106" s="2" t="n">
        <v>0</v>
      </c>
      <c r="K106" s="2" t="n">
        <v>0</v>
      </c>
      <c r="AA106" s="2" t="n">
        <v>0</v>
      </c>
      <c r="AB106" s="2" t="n">
        <v>0</v>
      </c>
      <c r="AC106" s="2" t="n">
        <v>0</v>
      </c>
      <c r="AD106" s="2" t="n">
        <v>0</v>
      </c>
      <c r="AE106" s="2" t="n">
        <v>0</v>
      </c>
      <c r="AF106" s="2" t="n">
        <v>0</v>
      </c>
      <c r="AG106" s="2" t="n">
        <v>0</v>
      </c>
      <c r="AH106" s="2" t="n">
        <v>16.53</v>
      </c>
      <c r="AI106" s="2" t="n">
        <v>0</v>
      </c>
      <c r="AJ106" s="2" t="n">
        <v>0</v>
      </c>
      <c r="AK106" s="2" t="n">
        <v>0</v>
      </c>
    </row>
    <row r="107" customFormat="false" ht="12.75" hidden="false" customHeight="false" outlineLevel="0" collapsed="false">
      <c r="A107" s="63" t="n">
        <v>39479</v>
      </c>
      <c r="B107" s="2" t="n">
        <v>0</v>
      </c>
      <c r="C107" s="2" t="n">
        <v>0</v>
      </c>
      <c r="D107" s="2" t="n">
        <v>0</v>
      </c>
      <c r="E107" s="2" t="n">
        <v>0</v>
      </c>
      <c r="F107" s="2" t="n">
        <v>0</v>
      </c>
      <c r="G107" s="2" t="n">
        <v>0</v>
      </c>
      <c r="H107" s="2" t="n">
        <v>0</v>
      </c>
      <c r="I107" s="2" t="n">
        <v>-15.37</v>
      </c>
      <c r="J107" s="2" t="n">
        <v>0</v>
      </c>
      <c r="K107" s="2" t="n">
        <v>0</v>
      </c>
      <c r="AA107" s="2" t="n">
        <v>0</v>
      </c>
      <c r="AB107" s="2" t="n">
        <v>0</v>
      </c>
      <c r="AC107" s="2" t="n">
        <v>0</v>
      </c>
      <c r="AD107" s="2" t="n">
        <v>0</v>
      </c>
      <c r="AE107" s="2" t="n">
        <v>0</v>
      </c>
      <c r="AF107" s="2" t="n">
        <v>0</v>
      </c>
      <c r="AG107" s="2" t="n">
        <v>0</v>
      </c>
      <c r="AH107" s="2" t="n">
        <v>15.37</v>
      </c>
      <c r="AI107" s="2" t="n">
        <v>0</v>
      </c>
      <c r="AJ107" s="2" t="n">
        <v>0</v>
      </c>
      <c r="AK107" s="2" t="n">
        <v>0</v>
      </c>
    </row>
    <row r="108" customFormat="false" ht="12.75" hidden="false" customHeight="false" outlineLevel="0" collapsed="false">
      <c r="A108" s="63" t="n">
        <v>39508</v>
      </c>
      <c r="B108" s="2" t="n">
        <v>0</v>
      </c>
      <c r="C108" s="2" t="n">
        <v>0</v>
      </c>
      <c r="D108" s="2" t="n">
        <v>0</v>
      </c>
      <c r="E108" s="2" t="n">
        <v>0</v>
      </c>
      <c r="F108" s="2" t="n">
        <v>0</v>
      </c>
      <c r="G108" s="2" t="n">
        <v>0</v>
      </c>
      <c r="H108" s="2" t="n">
        <v>0</v>
      </c>
      <c r="I108" s="2" t="n">
        <v>-16.33</v>
      </c>
      <c r="J108" s="2" t="n">
        <v>0</v>
      </c>
      <c r="K108" s="2" t="n">
        <v>0</v>
      </c>
      <c r="AA108" s="2" t="n">
        <v>0</v>
      </c>
      <c r="AB108" s="2" t="n">
        <v>0</v>
      </c>
      <c r="AC108" s="2" t="n">
        <v>0</v>
      </c>
      <c r="AD108" s="2" t="n">
        <v>0</v>
      </c>
      <c r="AE108" s="2" t="n">
        <v>0</v>
      </c>
      <c r="AF108" s="2" t="n">
        <v>0</v>
      </c>
      <c r="AG108" s="2" t="n">
        <v>0</v>
      </c>
      <c r="AH108" s="2" t="n">
        <v>16.33</v>
      </c>
      <c r="AI108" s="2" t="n">
        <v>0</v>
      </c>
      <c r="AJ108" s="2" t="n">
        <v>0</v>
      </c>
      <c r="AK108" s="2" t="n">
        <v>0</v>
      </c>
    </row>
    <row r="109" customFormat="false" ht="12.75" hidden="false" customHeight="false" outlineLevel="0" collapsed="false">
      <c r="A109" s="63" t="n">
        <v>39539</v>
      </c>
      <c r="B109" s="2" t="n">
        <v>0</v>
      </c>
      <c r="C109" s="2" t="n">
        <v>0</v>
      </c>
      <c r="D109" s="2" t="n">
        <v>0</v>
      </c>
      <c r="E109" s="2" t="n">
        <v>0</v>
      </c>
      <c r="F109" s="2" t="n">
        <v>0</v>
      </c>
      <c r="G109" s="2" t="n">
        <v>0</v>
      </c>
      <c r="H109" s="2" t="n">
        <v>0</v>
      </c>
      <c r="I109" s="2" t="n">
        <v>-15.71</v>
      </c>
      <c r="J109" s="2" t="n">
        <v>0</v>
      </c>
      <c r="K109" s="2" t="n">
        <v>15.71</v>
      </c>
      <c r="AA109" s="2" t="n">
        <v>0</v>
      </c>
      <c r="AB109" s="2" t="n">
        <v>0</v>
      </c>
      <c r="AC109" s="2" t="n">
        <v>0</v>
      </c>
      <c r="AD109" s="2" t="n">
        <v>0</v>
      </c>
      <c r="AE109" s="2" t="n">
        <v>0</v>
      </c>
      <c r="AF109" s="2" t="n">
        <v>0</v>
      </c>
      <c r="AG109" s="2" t="n">
        <v>0</v>
      </c>
      <c r="AH109" s="2" t="n">
        <v>0</v>
      </c>
      <c r="AI109" s="2" t="n">
        <v>0</v>
      </c>
      <c r="AJ109" s="2" t="n">
        <v>0</v>
      </c>
      <c r="AK109" s="2" t="n">
        <v>0</v>
      </c>
    </row>
    <row r="110" customFormat="false" ht="12.75" hidden="false" customHeight="false" outlineLevel="0" collapsed="false">
      <c r="A110" s="63" t="n">
        <v>39569</v>
      </c>
      <c r="B110" s="2" t="n">
        <v>0</v>
      </c>
      <c r="C110" s="2" t="n">
        <v>0</v>
      </c>
      <c r="D110" s="2" t="n">
        <v>0</v>
      </c>
      <c r="E110" s="2" t="n">
        <v>0</v>
      </c>
      <c r="F110" s="2" t="n">
        <v>0</v>
      </c>
      <c r="G110" s="2" t="n">
        <v>0</v>
      </c>
      <c r="H110" s="2" t="n">
        <v>0</v>
      </c>
      <c r="I110" s="2" t="n">
        <v>-16.14</v>
      </c>
      <c r="J110" s="2" t="n">
        <v>0</v>
      </c>
      <c r="K110" s="2" t="n">
        <v>16.14</v>
      </c>
      <c r="AA110" s="2" t="n">
        <v>0</v>
      </c>
      <c r="AB110" s="2" t="n">
        <v>0</v>
      </c>
      <c r="AC110" s="2" t="n">
        <v>0</v>
      </c>
      <c r="AD110" s="2" t="n">
        <v>0</v>
      </c>
      <c r="AE110" s="2" t="n">
        <v>0</v>
      </c>
      <c r="AF110" s="2" t="n">
        <v>0</v>
      </c>
      <c r="AG110" s="2" t="n">
        <v>0</v>
      </c>
      <c r="AH110" s="2" t="n">
        <v>0</v>
      </c>
      <c r="AI110" s="2" t="n">
        <v>0</v>
      </c>
      <c r="AJ110" s="2" t="n">
        <v>0</v>
      </c>
      <c r="AK110" s="2" t="n">
        <v>0</v>
      </c>
    </row>
    <row r="111" customFormat="false" ht="12.75" hidden="false" customHeight="false" outlineLevel="0" collapsed="false">
      <c r="A111" s="63" t="n">
        <v>39600</v>
      </c>
      <c r="B111" s="2" t="n">
        <v>0</v>
      </c>
      <c r="C111" s="2" t="n">
        <v>0</v>
      </c>
      <c r="D111" s="2" t="n">
        <v>0</v>
      </c>
      <c r="E111" s="2" t="n">
        <v>0</v>
      </c>
      <c r="F111" s="2" t="n">
        <v>0</v>
      </c>
      <c r="G111" s="2" t="n">
        <v>0</v>
      </c>
      <c r="H111" s="2" t="n">
        <v>0</v>
      </c>
      <c r="I111" s="2" t="n">
        <v>-15.52</v>
      </c>
      <c r="J111" s="2" t="n">
        <v>0</v>
      </c>
      <c r="K111" s="2" t="n">
        <v>15.52</v>
      </c>
      <c r="AA111" s="2" t="n">
        <v>0</v>
      </c>
      <c r="AB111" s="2" t="n">
        <v>0</v>
      </c>
      <c r="AC111" s="2" t="n">
        <v>0</v>
      </c>
      <c r="AD111" s="2" t="n">
        <v>0</v>
      </c>
      <c r="AE111" s="2" t="n">
        <v>0</v>
      </c>
      <c r="AF111" s="2" t="n">
        <v>0</v>
      </c>
      <c r="AG111" s="2" t="n">
        <v>0</v>
      </c>
      <c r="AH111" s="2" t="n">
        <v>0</v>
      </c>
      <c r="AI111" s="2" t="n">
        <v>0</v>
      </c>
      <c r="AJ111" s="2" t="n">
        <v>0</v>
      </c>
      <c r="AK111" s="2" t="n">
        <v>0</v>
      </c>
    </row>
    <row r="112" customFormat="false" ht="12.75" hidden="false" customHeight="false" outlineLevel="0" collapsed="false">
      <c r="A112" s="63" t="n">
        <v>39630</v>
      </c>
      <c r="B112" s="2" t="n">
        <v>0</v>
      </c>
      <c r="C112" s="2" t="n">
        <v>0</v>
      </c>
      <c r="D112" s="2" t="n">
        <v>0</v>
      </c>
      <c r="E112" s="2" t="n">
        <v>0</v>
      </c>
      <c r="F112" s="2" t="n">
        <v>0</v>
      </c>
      <c r="G112" s="2" t="n">
        <v>0</v>
      </c>
      <c r="H112" s="2" t="n">
        <v>0</v>
      </c>
      <c r="I112" s="2" t="n">
        <v>-15.95</v>
      </c>
      <c r="J112" s="2" t="n">
        <v>0</v>
      </c>
      <c r="K112" s="2" t="n">
        <v>15.95</v>
      </c>
      <c r="AA112" s="2" t="n">
        <v>0</v>
      </c>
      <c r="AB112" s="2" t="n">
        <v>0</v>
      </c>
      <c r="AC112" s="2" t="n">
        <v>0</v>
      </c>
      <c r="AD112" s="2" t="n">
        <v>0</v>
      </c>
      <c r="AE112" s="2" t="n">
        <v>0</v>
      </c>
      <c r="AF112" s="2" t="n">
        <v>0</v>
      </c>
      <c r="AG112" s="2" t="n">
        <v>0</v>
      </c>
      <c r="AH112" s="2" t="n">
        <v>0</v>
      </c>
      <c r="AI112" s="2" t="n">
        <v>0</v>
      </c>
      <c r="AJ112" s="2" t="n">
        <v>0</v>
      </c>
      <c r="AK112" s="2" t="n">
        <v>0</v>
      </c>
    </row>
    <row r="113" customFormat="false" ht="12.75" hidden="false" customHeight="false" outlineLevel="0" collapsed="false">
      <c r="A113" s="63" t="n">
        <v>39661</v>
      </c>
      <c r="B113" s="2" t="n">
        <v>0</v>
      </c>
      <c r="C113" s="2" t="n">
        <v>0</v>
      </c>
      <c r="D113" s="2" t="n">
        <v>0</v>
      </c>
      <c r="E113" s="2" t="n">
        <v>0</v>
      </c>
      <c r="F113" s="2" t="n">
        <v>0</v>
      </c>
      <c r="G113" s="2" t="n">
        <v>0</v>
      </c>
      <c r="H113" s="2" t="n">
        <v>0</v>
      </c>
      <c r="I113" s="2" t="n">
        <v>-15.85</v>
      </c>
      <c r="J113" s="2" t="n">
        <v>0</v>
      </c>
      <c r="K113" s="2" t="n">
        <v>15.85</v>
      </c>
      <c r="AA113" s="2" t="n">
        <v>0</v>
      </c>
      <c r="AB113" s="2" t="n">
        <v>0</v>
      </c>
      <c r="AC113" s="2" t="n">
        <v>0</v>
      </c>
      <c r="AD113" s="2" t="n">
        <v>0</v>
      </c>
      <c r="AE113" s="2" t="n">
        <v>0</v>
      </c>
      <c r="AF113" s="2" t="n">
        <v>0</v>
      </c>
      <c r="AG113" s="2" t="n">
        <v>0</v>
      </c>
      <c r="AH113" s="2" t="n">
        <v>0</v>
      </c>
      <c r="AI113" s="2" t="n">
        <v>0</v>
      </c>
      <c r="AJ113" s="2" t="n">
        <v>0</v>
      </c>
      <c r="AK113" s="2" t="n">
        <v>0</v>
      </c>
    </row>
    <row r="114" customFormat="false" ht="12.75" hidden="false" customHeight="false" outlineLevel="0" collapsed="false">
      <c r="A114" s="63" t="n">
        <v>39692</v>
      </c>
      <c r="B114" s="2" t="n">
        <v>0</v>
      </c>
      <c r="C114" s="2" t="n">
        <v>0</v>
      </c>
      <c r="D114" s="2" t="n">
        <v>0</v>
      </c>
      <c r="E114" s="2" t="n">
        <v>0</v>
      </c>
      <c r="F114" s="2" t="n">
        <v>0</v>
      </c>
      <c r="G114" s="2" t="n">
        <v>0</v>
      </c>
      <c r="H114" s="2" t="n">
        <v>0</v>
      </c>
      <c r="I114" s="2" t="n">
        <v>-15.25</v>
      </c>
      <c r="J114" s="2" t="n">
        <v>0</v>
      </c>
      <c r="K114" s="2" t="n">
        <v>15.25</v>
      </c>
      <c r="AA114" s="2" t="n">
        <v>0</v>
      </c>
      <c r="AB114" s="2" t="n">
        <v>0</v>
      </c>
      <c r="AC114" s="2" t="n">
        <v>0</v>
      </c>
      <c r="AD114" s="2" t="n">
        <v>0</v>
      </c>
      <c r="AE114" s="2" t="n">
        <v>0</v>
      </c>
      <c r="AF114" s="2" t="n">
        <v>0</v>
      </c>
      <c r="AG114" s="2" t="n">
        <v>0</v>
      </c>
      <c r="AH114" s="2" t="n">
        <v>0</v>
      </c>
      <c r="AI114" s="2" t="n">
        <v>0</v>
      </c>
      <c r="AJ114" s="2" t="n">
        <v>0</v>
      </c>
      <c r="AK114" s="2" t="n">
        <v>0</v>
      </c>
    </row>
    <row r="115" customFormat="false" ht="12.75" hidden="false" customHeight="false" outlineLevel="0" collapsed="false">
      <c r="A115" s="63" t="n">
        <v>39722</v>
      </c>
      <c r="B115" s="2" t="n">
        <v>0</v>
      </c>
      <c r="C115" s="2" t="n">
        <v>0</v>
      </c>
      <c r="D115" s="2" t="n">
        <v>0</v>
      </c>
      <c r="E115" s="2" t="n">
        <v>0</v>
      </c>
      <c r="F115" s="2" t="n">
        <v>0</v>
      </c>
      <c r="G115" s="2" t="n">
        <v>0</v>
      </c>
      <c r="H115" s="2" t="n">
        <v>0</v>
      </c>
      <c r="I115" s="2" t="n">
        <v>-15.67</v>
      </c>
      <c r="J115" s="2" t="n">
        <v>0</v>
      </c>
      <c r="K115" s="2" t="n">
        <v>15.67</v>
      </c>
      <c r="AA115" s="2" t="n">
        <v>0</v>
      </c>
      <c r="AB115" s="2" t="n">
        <v>0</v>
      </c>
      <c r="AC115" s="2" t="n">
        <v>0</v>
      </c>
      <c r="AD115" s="2" t="n">
        <v>0</v>
      </c>
      <c r="AE115" s="2" t="n">
        <v>0</v>
      </c>
      <c r="AF115" s="2" t="n">
        <v>0</v>
      </c>
      <c r="AG115" s="2" t="n">
        <v>0</v>
      </c>
      <c r="AH115" s="2" t="n">
        <v>0</v>
      </c>
      <c r="AI115" s="2" t="n">
        <v>0</v>
      </c>
      <c r="AJ115" s="2" t="n">
        <v>0</v>
      </c>
      <c r="AK115" s="2" t="n">
        <v>0</v>
      </c>
    </row>
    <row r="116" customFormat="false" ht="12.75" hidden="false" customHeight="false" outlineLevel="0" collapsed="false">
      <c r="A116" s="63" t="s">
        <v>163</v>
      </c>
      <c r="B116" s="2" t="s">
        <v>162</v>
      </c>
      <c r="C116" s="2" t="s">
        <v>162</v>
      </c>
      <c r="D116" s="2" t="s">
        <v>162</v>
      </c>
      <c r="E116" s="2" t="s">
        <v>162</v>
      </c>
      <c r="F116" s="2" t="s">
        <v>162</v>
      </c>
      <c r="G116" s="2" t="s">
        <v>162</v>
      </c>
      <c r="H116" s="2" t="s">
        <v>162</v>
      </c>
      <c r="I116" s="2" t="s">
        <v>162</v>
      </c>
      <c r="J116" s="2" t="s">
        <v>162</v>
      </c>
      <c r="K116" s="2" t="s">
        <v>162</v>
      </c>
      <c r="L116" s="2" t="s">
        <v>162</v>
      </c>
      <c r="M116" s="2" t="s">
        <v>162</v>
      </c>
      <c r="N116" s="2" t="s">
        <v>162</v>
      </c>
      <c r="O116" s="2" t="s">
        <v>162</v>
      </c>
      <c r="P116" s="2" t="s">
        <v>162</v>
      </c>
      <c r="Q116" s="2" t="s">
        <v>162</v>
      </c>
      <c r="R116" s="2" t="s">
        <v>162</v>
      </c>
      <c r="S116" s="2" t="s">
        <v>162</v>
      </c>
      <c r="T116" s="2" t="s">
        <v>162</v>
      </c>
      <c r="U116" s="2" t="s">
        <v>162</v>
      </c>
      <c r="V116" s="2" t="s">
        <v>162</v>
      </c>
      <c r="W116" s="2" t="s">
        <v>162</v>
      </c>
      <c r="X116" s="2" t="s">
        <v>162</v>
      </c>
      <c r="Y116" s="2" t="s">
        <v>162</v>
      </c>
      <c r="Z116" s="2" t="s">
        <v>162</v>
      </c>
      <c r="AA116" s="2" t="s">
        <v>162</v>
      </c>
      <c r="AB116" s="2" t="s">
        <v>162</v>
      </c>
      <c r="AC116" s="2" t="s">
        <v>162</v>
      </c>
      <c r="AD116" s="2" t="s">
        <v>162</v>
      </c>
      <c r="AE116" s="2" t="s">
        <v>162</v>
      </c>
      <c r="AF116" s="2" t="s">
        <v>162</v>
      </c>
      <c r="AG116" s="2" t="s">
        <v>162</v>
      </c>
      <c r="AH116" s="2" t="s">
        <v>162</v>
      </c>
      <c r="AI116" s="2" t="s">
        <v>162</v>
      </c>
      <c r="AJ116" s="2" t="s">
        <v>162</v>
      </c>
      <c r="AK116" s="2" t="s">
        <v>162</v>
      </c>
    </row>
    <row r="117" customFormat="false" ht="12.75" hidden="false" customHeight="false" outlineLevel="0" collapsed="false">
      <c r="A117" s="2" t="s">
        <v>164</v>
      </c>
      <c r="B117" s="2" t="n">
        <v>149.13</v>
      </c>
      <c r="C117" s="2" t="n">
        <v>-145.34</v>
      </c>
      <c r="D117" s="2" t="n">
        <v>-138.72</v>
      </c>
      <c r="E117" s="2" t="n">
        <v>1706.07</v>
      </c>
      <c r="F117" s="2" t="n">
        <v>-145.34</v>
      </c>
      <c r="G117" s="2" t="n">
        <v>363.34</v>
      </c>
      <c r="H117" s="2" t="n">
        <v>7403.31</v>
      </c>
      <c r="I117" s="2" t="n">
        <v>-682.03</v>
      </c>
      <c r="J117" s="2" t="n">
        <v>-2185.5</v>
      </c>
      <c r="K117" s="2" t="n">
        <v>1261.89</v>
      </c>
      <c r="L117" s="2" t="n">
        <v>73.44</v>
      </c>
      <c r="M117" s="2" t="n">
        <v>-6775.22</v>
      </c>
      <c r="N117" s="2" t="n">
        <v>-67.94</v>
      </c>
      <c r="O117" s="2" t="n">
        <v>-272.21</v>
      </c>
      <c r="P117" s="2" t="n">
        <v>-55.19</v>
      </c>
      <c r="Q117" s="2" t="n">
        <v>-1346.76</v>
      </c>
      <c r="R117" s="2" t="n">
        <v>-367.09</v>
      </c>
      <c r="S117" s="2" t="n">
        <v>30.37</v>
      </c>
      <c r="T117" s="2" t="n">
        <v>488.55</v>
      </c>
      <c r="U117" s="2" t="n">
        <v>0</v>
      </c>
      <c r="V117" s="2" t="n">
        <v>290.67</v>
      </c>
      <c r="W117" s="2" t="n">
        <v>-14.92</v>
      </c>
      <c r="X117" s="2" t="n">
        <v>0</v>
      </c>
      <c r="Y117" s="2" t="n">
        <v>0</v>
      </c>
      <c r="Z117" s="2" t="s">
        <v>165</v>
      </c>
      <c r="AA117" s="2" t="n">
        <v>-121.54</v>
      </c>
      <c r="AB117" s="2" t="n">
        <v>51.77</v>
      </c>
      <c r="AC117" s="2" t="n">
        <v>298.36</v>
      </c>
      <c r="AD117" s="2" t="n">
        <v>14.92</v>
      </c>
      <c r="AE117" s="2" t="n">
        <v>0</v>
      </c>
      <c r="AF117" s="2" t="n">
        <v>0</v>
      </c>
      <c r="AG117" s="2" t="n">
        <v>0</v>
      </c>
      <c r="AH117" s="2" t="n">
        <v>842.64</v>
      </c>
      <c r="AI117" s="2" t="n">
        <v>1187.77</v>
      </c>
      <c r="AJ117" s="2" t="n">
        <v>-11.53</v>
      </c>
      <c r="AK117" s="2" t="s">
        <v>166</v>
      </c>
    </row>
    <row r="118" customFormat="false" ht="12.75" hidden="false" customHeight="false" outlineLevel="0" collapsed="false">
      <c r="A118" s="2" t="s">
        <v>167</v>
      </c>
    </row>
    <row r="120" customFormat="false" ht="12.75" hidden="false" customHeight="false" outlineLevel="0" collapsed="false">
      <c r="A120" s="2" t="s">
        <v>106</v>
      </c>
      <c r="B120" s="2" t="s">
        <v>107</v>
      </c>
      <c r="F120" s="2" t="s">
        <v>108</v>
      </c>
      <c r="I120" s="2" t="s">
        <v>168</v>
      </c>
    </row>
    <row r="121" customFormat="false" ht="12.75" hidden="false" customHeight="false" outlineLevel="0" collapsed="false">
      <c r="A121" s="2" t="s">
        <v>106</v>
      </c>
      <c r="B121" s="2" t="s">
        <v>110</v>
      </c>
      <c r="F121" s="2" t="s">
        <v>111</v>
      </c>
      <c r="G121" s="2" t="s">
        <v>112</v>
      </c>
    </row>
    <row r="122" customFormat="false" ht="12.75" hidden="false" customHeight="false" outlineLevel="0" collapsed="false">
      <c r="A122" s="2" t="s">
        <v>106</v>
      </c>
      <c r="B122" s="2" t="s">
        <v>113</v>
      </c>
      <c r="F122" s="2" t="s">
        <v>114</v>
      </c>
      <c r="G122" s="2" t="n">
        <v>36690</v>
      </c>
    </row>
    <row r="123" customFormat="false" ht="12.75" hidden="false" customHeight="false" outlineLevel="0" collapsed="false">
      <c r="A123" s="2" t="s">
        <v>106</v>
      </c>
    </row>
    <row r="124" customFormat="false" ht="12.75" hidden="false" customHeight="false" outlineLevel="0" collapsed="false">
      <c r="A124" s="2" t="s">
        <v>106</v>
      </c>
      <c r="D124" s="2" t="s">
        <v>115</v>
      </c>
    </row>
    <row r="125" customFormat="false" ht="12.75" hidden="false" customHeight="false" outlineLevel="0" collapsed="false">
      <c r="A125" s="2" t="s">
        <v>106</v>
      </c>
    </row>
    <row r="126" customFormat="false" ht="12.75" hidden="false" customHeight="false" outlineLevel="0" collapsed="false">
      <c r="A126" s="2" t="s">
        <v>106</v>
      </c>
      <c r="B126" s="2" t="s">
        <v>116</v>
      </c>
      <c r="C126" s="2" t="n">
        <v>808783</v>
      </c>
      <c r="D126" s="2" t="s">
        <v>117</v>
      </c>
    </row>
    <row r="127" customFormat="false" ht="12.75" hidden="false" customHeight="false" outlineLevel="0" collapsed="false">
      <c r="A127" s="2" t="s">
        <v>106</v>
      </c>
      <c r="B127" s="2" t="s">
        <v>118</v>
      </c>
      <c r="C127" s="2" t="s">
        <v>119</v>
      </c>
      <c r="D127" s="2" t="s">
        <v>120</v>
      </c>
      <c r="E127" s="2" t="s">
        <v>121</v>
      </c>
    </row>
    <row r="128" customFormat="false" ht="12.75" hidden="false" customHeight="false" outlineLevel="0" collapsed="false">
      <c r="A128" s="2" t="s">
        <v>106</v>
      </c>
      <c r="B128" s="2" t="s">
        <v>122</v>
      </c>
      <c r="C128" s="2" t="s">
        <v>123</v>
      </c>
    </row>
    <row r="129" customFormat="false" ht="12.75" hidden="false" customHeight="false" outlineLevel="0" collapsed="false">
      <c r="A129" s="2" t="s">
        <v>106</v>
      </c>
    </row>
    <row r="130" customFormat="false" ht="12.75" hidden="false" customHeight="false" outlineLevel="0" collapsed="false">
      <c r="A130" s="2" t="s">
        <v>124</v>
      </c>
      <c r="B130" s="2" t="s">
        <v>150</v>
      </c>
      <c r="C130" s="2" t="s">
        <v>151</v>
      </c>
      <c r="D130" s="2" t="s">
        <v>152</v>
      </c>
      <c r="E130" s="2" t="s">
        <v>153</v>
      </c>
      <c r="F130" s="2" t="s">
        <v>154</v>
      </c>
      <c r="G130" s="2" t="s">
        <v>155</v>
      </c>
      <c r="H130" s="2" t="s">
        <v>156</v>
      </c>
      <c r="I130" s="2" t="s">
        <v>157</v>
      </c>
      <c r="J130" s="2" t="s">
        <v>158</v>
      </c>
      <c r="K130" s="2" t="s">
        <v>159</v>
      </c>
      <c r="L130" s="2" t="s">
        <v>160</v>
      </c>
    </row>
    <row r="131" customFormat="false" ht="12.75" hidden="false" customHeight="false" outlineLevel="0" collapsed="false">
      <c r="A131" s="2" t="s">
        <v>161</v>
      </c>
      <c r="B131" s="2" t="s">
        <v>162</v>
      </c>
      <c r="C131" s="2" t="s">
        <v>162</v>
      </c>
      <c r="D131" s="2" t="s">
        <v>162</v>
      </c>
      <c r="E131" s="2" t="s">
        <v>162</v>
      </c>
      <c r="F131" s="2" t="s">
        <v>162</v>
      </c>
      <c r="G131" s="2" t="s">
        <v>162</v>
      </c>
      <c r="H131" s="2" t="s">
        <v>162</v>
      </c>
      <c r="I131" s="2" t="s">
        <v>162</v>
      </c>
      <c r="J131" s="2" t="s">
        <v>162</v>
      </c>
      <c r="K131" s="2" t="s">
        <v>162</v>
      </c>
      <c r="L131" s="2" t="s">
        <v>162</v>
      </c>
    </row>
    <row r="132" customFormat="false" ht="12.75" hidden="false" customHeight="false" outlineLevel="0" collapsed="false">
      <c r="A132" s="2" t="n">
        <v>36678</v>
      </c>
      <c r="B132" s="2" t="n">
        <v>0</v>
      </c>
      <c r="C132" s="2" t="n">
        <v>0</v>
      </c>
      <c r="D132" s="2" t="n">
        <v>0</v>
      </c>
      <c r="E132" s="2" t="n">
        <v>0</v>
      </c>
      <c r="F132" s="2" t="n">
        <v>0</v>
      </c>
      <c r="G132" s="2" t="n">
        <v>0</v>
      </c>
      <c r="H132" s="2" t="n">
        <v>0</v>
      </c>
      <c r="I132" s="2" t="n">
        <v>0</v>
      </c>
      <c r="J132" s="2" t="n">
        <v>0</v>
      </c>
      <c r="K132" s="2" t="n">
        <v>-25.6</v>
      </c>
      <c r="L132" s="2" t="n">
        <v>-11.42</v>
      </c>
    </row>
    <row r="133" customFormat="false" ht="12.75" hidden="false" customHeight="false" outlineLevel="0" collapsed="false">
      <c r="A133" s="2" t="n">
        <v>36708</v>
      </c>
      <c r="B133" s="2" t="n">
        <v>-30.9</v>
      </c>
      <c r="C133" s="2" t="n">
        <v>21.78</v>
      </c>
      <c r="D133" s="2" t="n">
        <v>108.14</v>
      </c>
      <c r="E133" s="2" t="n">
        <v>0</v>
      </c>
      <c r="F133" s="2" t="n">
        <v>0</v>
      </c>
      <c r="G133" s="2" t="n">
        <v>0</v>
      </c>
      <c r="H133" s="2" t="n">
        <v>0</v>
      </c>
      <c r="I133" s="2" t="n">
        <v>0</v>
      </c>
      <c r="J133" s="2" t="n">
        <v>165.59</v>
      </c>
      <c r="K133" s="2" t="n">
        <v>-26.45</v>
      </c>
      <c r="L133" s="2" t="n">
        <v>93.89</v>
      </c>
    </row>
    <row r="134" customFormat="false" ht="12.75" hidden="false" customHeight="false" outlineLevel="0" collapsed="false">
      <c r="A134" s="2" t="n">
        <v>36739</v>
      </c>
      <c r="B134" s="2" t="n">
        <v>-30.72</v>
      </c>
      <c r="C134" s="2" t="n">
        <v>85.85</v>
      </c>
      <c r="D134" s="2" t="n">
        <v>92.16</v>
      </c>
      <c r="E134" s="2" t="n">
        <v>0</v>
      </c>
      <c r="F134" s="2" t="n">
        <v>0</v>
      </c>
      <c r="G134" s="2" t="n">
        <v>0</v>
      </c>
      <c r="H134" s="2" t="n">
        <v>0</v>
      </c>
      <c r="I134" s="2" t="n">
        <v>0</v>
      </c>
      <c r="J134" s="2" t="n">
        <v>344.81</v>
      </c>
      <c r="K134" s="2" t="n">
        <v>0.16</v>
      </c>
      <c r="L134" s="2" t="n">
        <v>18.04</v>
      </c>
    </row>
    <row r="135" customFormat="false" ht="12.75" hidden="false" customHeight="false" outlineLevel="0" collapsed="false">
      <c r="A135" s="2" t="n">
        <v>36770</v>
      </c>
      <c r="B135" s="2" t="n">
        <v>-29.56</v>
      </c>
      <c r="C135" s="2" t="n">
        <v>-11.68</v>
      </c>
      <c r="D135" s="2" t="n">
        <v>88.67</v>
      </c>
      <c r="E135" s="2" t="n">
        <v>0</v>
      </c>
      <c r="F135" s="2" t="n">
        <v>0</v>
      </c>
      <c r="G135" s="2" t="n">
        <v>0</v>
      </c>
      <c r="H135" s="2" t="n">
        <v>0</v>
      </c>
      <c r="I135" s="2" t="n">
        <v>0</v>
      </c>
      <c r="J135" s="2" t="n">
        <v>202.89</v>
      </c>
      <c r="K135" s="2" t="n">
        <v>0.16</v>
      </c>
      <c r="L135" s="2" t="n">
        <v>-29.26</v>
      </c>
    </row>
    <row r="136" customFormat="false" ht="12.75" hidden="false" customHeight="false" outlineLevel="0" collapsed="false">
      <c r="A136" s="2" t="n">
        <v>36800</v>
      </c>
      <c r="B136" s="2" t="n">
        <v>-30.37</v>
      </c>
      <c r="C136" s="2" t="n">
        <v>-49.34</v>
      </c>
      <c r="D136" s="2" t="n">
        <v>-136.65</v>
      </c>
      <c r="E136" s="2" t="n">
        <v>0</v>
      </c>
      <c r="F136" s="2" t="n">
        <v>0</v>
      </c>
      <c r="G136" s="2" t="n">
        <v>0</v>
      </c>
      <c r="H136" s="2" t="n">
        <v>0</v>
      </c>
      <c r="I136" s="2" t="n">
        <v>0</v>
      </c>
      <c r="J136" s="2" t="n">
        <v>100.56</v>
      </c>
      <c r="K136" s="2" t="n">
        <v>0.16</v>
      </c>
      <c r="L136" s="2" t="n">
        <v>-1.75</v>
      </c>
    </row>
    <row r="137" customFormat="false" ht="12.75" hidden="false" customHeight="false" outlineLevel="0" collapsed="false">
      <c r="A137" s="2" t="n">
        <v>36831</v>
      </c>
      <c r="B137" s="2" t="n">
        <v>0</v>
      </c>
      <c r="C137" s="2" t="n">
        <v>0.76</v>
      </c>
      <c r="D137" s="2" t="n">
        <v>-175.29</v>
      </c>
      <c r="E137" s="2" t="n">
        <v>0</v>
      </c>
      <c r="F137" s="2" t="n">
        <v>0</v>
      </c>
      <c r="G137" s="2" t="n">
        <v>0</v>
      </c>
      <c r="H137" s="2" t="n">
        <v>0</v>
      </c>
      <c r="I137" s="2" t="n">
        <v>26.85</v>
      </c>
      <c r="J137" s="2" t="n">
        <v>-142.15</v>
      </c>
      <c r="K137" s="2" t="n">
        <v>7.95</v>
      </c>
      <c r="L137" s="2" t="n">
        <v>-5.76</v>
      </c>
    </row>
    <row r="138" customFormat="false" ht="12.75" hidden="false" customHeight="false" outlineLevel="0" collapsed="false">
      <c r="A138" s="2" t="n">
        <v>36861</v>
      </c>
      <c r="B138" s="2" t="n">
        <v>0</v>
      </c>
      <c r="C138" s="2" t="n">
        <v>1.75</v>
      </c>
      <c r="D138" s="2" t="n">
        <v>-30.01</v>
      </c>
      <c r="E138" s="2" t="n">
        <v>0</v>
      </c>
      <c r="F138" s="2" t="n">
        <v>0</v>
      </c>
      <c r="G138" s="2" t="n">
        <v>0</v>
      </c>
      <c r="H138" s="2" t="n">
        <v>0</v>
      </c>
      <c r="I138" s="2" t="n">
        <v>27.58</v>
      </c>
      <c r="J138" s="2" t="n">
        <v>199</v>
      </c>
      <c r="K138" s="2" t="n">
        <v>8.22</v>
      </c>
      <c r="L138" s="2" t="n">
        <v>9.62</v>
      </c>
    </row>
    <row r="139" customFormat="false" ht="12.75" hidden="false" customHeight="false" outlineLevel="0" collapsed="false">
      <c r="A139" s="2" t="n">
        <v>36892</v>
      </c>
      <c r="B139" s="2" t="n">
        <v>0</v>
      </c>
      <c r="C139" s="2" t="n">
        <v>0.78</v>
      </c>
      <c r="D139" s="2" t="n">
        <v>-29.83</v>
      </c>
      <c r="E139" s="2" t="n">
        <v>14.92</v>
      </c>
      <c r="F139" s="2" t="n">
        <v>0</v>
      </c>
      <c r="G139" s="2" t="n">
        <v>0</v>
      </c>
      <c r="H139" s="2" t="n">
        <v>0</v>
      </c>
      <c r="I139" s="2" t="n">
        <v>27.41</v>
      </c>
      <c r="J139" s="2" t="n">
        <v>140.65</v>
      </c>
      <c r="K139" s="2" t="n">
        <v>8.22</v>
      </c>
      <c r="L139" s="2" t="n">
        <v>-1.67</v>
      </c>
    </row>
    <row r="140" customFormat="false" ht="12.75" hidden="false" customHeight="false" outlineLevel="0" collapsed="false">
      <c r="A140" s="2" t="n">
        <v>36923</v>
      </c>
      <c r="B140" s="2" t="n">
        <v>0</v>
      </c>
      <c r="C140" s="2" t="n">
        <v>3.09</v>
      </c>
      <c r="D140" s="2" t="n">
        <v>-26.78</v>
      </c>
      <c r="E140" s="2" t="n">
        <v>0</v>
      </c>
      <c r="F140" s="2" t="n">
        <v>0</v>
      </c>
      <c r="G140" s="2" t="n">
        <v>0</v>
      </c>
      <c r="H140" s="2" t="n">
        <v>0</v>
      </c>
      <c r="I140" s="2" t="n">
        <v>24.61</v>
      </c>
      <c r="J140" s="2" t="n">
        <v>-15.14</v>
      </c>
      <c r="K140" s="2" t="n">
        <v>7.42</v>
      </c>
      <c r="L140" s="2" t="n">
        <v>-82.7</v>
      </c>
    </row>
    <row r="141" customFormat="false" ht="12.75" hidden="false" customHeight="false" outlineLevel="0" collapsed="false">
      <c r="A141" s="2" t="n">
        <v>36951</v>
      </c>
      <c r="B141" s="2" t="n">
        <v>0</v>
      </c>
      <c r="C141" s="2" t="n">
        <v>-2.08</v>
      </c>
      <c r="D141" s="2" t="n">
        <v>-29.49</v>
      </c>
      <c r="E141" s="2" t="n">
        <v>0</v>
      </c>
      <c r="F141" s="2" t="n">
        <v>0</v>
      </c>
      <c r="G141" s="2" t="n">
        <v>0</v>
      </c>
      <c r="H141" s="2" t="n">
        <v>0</v>
      </c>
      <c r="I141" s="2" t="n">
        <v>27.1</v>
      </c>
      <c r="J141" s="2" t="n">
        <v>108.08</v>
      </c>
      <c r="K141" s="2" t="n">
        <v>8.22</v>
      </c>
      <c r="L141" s="2" t="n">
        <v>-51.04</v>
      </c>
    </row>
    <row r="142" customFormat="false" ht="12.75" hidden="false" customHeight="false" outlineLevel="0" collapsed="false">
      <c r="A142" s="2" t="n">
        <v>36982</v>
      </c>
      <c r="B142" s="2" t="n">
        <v>0</v>
      </c>
      <c r="C142" s="2" t="n">
        <v>40.65</v>
      </c>
      <c r="D142" s="2" t="n">
        <v>0</v>
      </c>
      <c r="E142" s="2" t="n">
        <v>0</v>
      </c>
      <c r="F142" s="2" t="n">
        <v>0</v>
      </c>
      <c r="G142" s="2" t="n">
        <v>0</v>
      </c>
      <c r="H142" s="2" t="n">
        <v>0</v>
      </c>
      <c r="I142" s="2" t="n">
        <v>0</v>
      </c>
      <c r="J142" s="2" t="n">
        <v>103.25</v>
      </c>
      <c r="K142" s="2" t="n">
        <v>0</v>
      </c>
      <c r="L142" s="2" t="n">
        <v>2.08</v>
      </c>
    </row>
    <row r="143" customFormat="false" ht="12.75" hidden="false" customHeight="false" outlineLevel="0" collapsed="false">
      <c r="A143" s="2" t="n">
        <v>37012</v>
      </c>
      <c r="B143" s="2" t="n">
        <v>0</v>
      </c>
      <c r="C143" s="2" t="n">
        <v>-6.81</v>
      </c>
      <c r="D143" s="2" t="n">
        <v>0</v>
      </c>
      <c r="E143" s="2" t="n">
        <v>0</v>
      </c>
      <c r="F143" s="2" t="n">
        <v>0</v>
      </c>
      <c r="G143" s="2" t="n">
        <v>0</v>
      </c>
      <c r="H143" s="2" t="n">
        <v>0</v>
      </c>
      <c r="I143" s="2" t="n">
        <v>0</v>
      </c>
      <c r="J143" s="2" t="n">
        <v>28.72</v>
      </c>
      <c r="K143" s="2" t="n">
        <v>0</v>
      </c>
      <c r="L143" s="2" t="n">
        <v>-2.25</v>
      </c>
    </row>
    <row r="144" customFormat="false" ht="12.75" hidden="false" customHeight="false" outlineLevel="0" collapsed="false">
      <c r="A144" s="2" t="n">
        <v>37043</v>
      </c>
      <c r="B144" s="2" t="n">
        <v>0</v>
      </c>
      <c r="C144" s="2" t="n">
        <v>-6.55</v>
      </c>
      <c r="D144" s="2" t="n">
        <v>0</v>
      </c>
      <c r="E144" s="2" t="n">
        <v>0</v>
      </c>
      <c r="F144" s="2" t="n">
        <v>0</v>
      </c>
      <c r="G144" s="2" t="n">
        <v>0</v>
      </c>
      <c r="H144" s="2" t="n">
        <v>0</v>
      </c>
      <c r="I144" s="2" t="n">
        <v>0</v>
      </c>
      <c r="J144" s="2" t="n">
        <v>28.13</v>
      </c>
      <c r="K144" s="2" t="n">
        <v>0</v>
      </c>
      <c r="L144" s="2" t="n">
        <v>-2.17</v>
      </c>
    </row>
    <row r="145" customFormat="false" ht="12.75" hidden="false" customHeight="false" outlineLevel="0" collapsed="false">
      <c r="A145" s="2" t="n">
        <v>37073</v>
      </c>
      <c r="B145" s="2" t="n">
        <v>0</v>
      </c>
      <c r="C145" s="2" t="n">
        <v>-6.73</v>
      </c>
      <c r="D145" s="2" t="n">
        <v>0</v>
      </c>
      <c r="E145" s="2" t="n">
        <v>0</v>
      </c>
      <c r="F145" s="2" t="n">
        <v>0</v>
      </c>
      <c r="G145" s="2" t="n">
        <v>0</v>
      </c>
      <c r="H145" s="2" t="n">
        <v>0</v>
      </c>
      <c r="I145" s="2" t="n">
        <v>0</v>
      </c>
      <c r="J145" s="2" t="n">
        <v>28.91</v>
      </c>
      <c r="K145" s="2" t="n">
        <v>0</v>
      </c>
      <c r="L145" s="2" t="n">
        <v>-2.18</v>
      </c>
    </row>
    <row r="146" customFormat="false" ht="12.75" hidden="false" customHeight="false" outlineLevel="0" collapsed="false">
      <c r="A146" s="2" t="n">
        <v>37104</v>
      </c>
      <c r="B146" s="2" t="n">
        <v>0</v>
      </c>
      <c r="C146" s="2" t="n">
        <v>-6.68</v>
      </c>
      <c r="D146" s="2" t="n">
        <v>0</v>
      </c>
      <c r="E146" s="2" t="n">
        <v>0</v>
      </c>
      <c r="F146" s="2" t="n">
        <v>0</v>
      </c>
      <c r="G146" s="2" t="n">
        <v>0</v>
      </c>
      <c r="H146" s="2" t="n">
        <v>0</v>
      </c>
      <c r="I146" s="2" t="n">
        <v>0</v>
      </c>
      <c r="J146" s="2" t="n">
        <v>28.77</v>
      </c>
      <c r="K146" s="2" t="n">
        <v>0</v>
      </c>
      <c r="L146" s="2" t="n">
        <v>-2.18</v>
      </c>
    </row>
    <row r="147" customFormat="false" ht="12.75" hidden="false" customHeight="false" outlineLevel="0" collapsed="false">
      <c r="A147" s="2" t="n">
        <v>37135</v>
      </c>
      <c r="B147" s="2" t="n">
        <v>0</v>
      </c>
      <c r="C147" s="2" t="n">
        <v>-6.43</v>
      </c>
      <c r="D147" s="2" t="n">
        <v>0</v>
      </c>
      <c r="E147" s="2" t="n">
        <v>0</v>
      </c>
      <c r="F147" s="2" t="n">
        <v>0</v>
      </c>
      <c r="G147" s="2" t="n">
        <v>0</v>
      </c>
      <c r="H147" s="2" t="n">
        <v>0</v>
      </c>
      <c r="I147" s="2" t="n">
        <v>0</v>
      </c>
      <c r="J147" s="2" t="n">
        <v>27.81</v>
      </c>
      <c r="K147" s="2" t="n">
        <v>0</v>
      </c>
      <c r="L147" s="2" t="n">
        <v>-2.24</v>
      </c>
    </row>
    <row r="148" customFormat="false" ht="12.75" hidden="false" customHeight="false" outlineLevel="0" collapsed="false">
      <c r="A148" s="2" t="n">
        <v>37165</v>
      </c>
      <c r="B148" s="2" t="n">
        <v>0</v>
      </c>
      <c r="C148" s="2" t="n">
        <v>-6.6</v>
      </c>
      <c r="D148" s="2" t="n">
        <v>0</v>
      </c>
      <c r="E148" s="2" t="n">
        <v>0</v>
      </c>
      <c r="F148" s="2" t="n">
        <v>0</v>
      </c>
      <c r="G148" s="2" t="n">
        <v>0</v>
      </c>
      <c r="H148" s="2" t="n">
        <v>0</v>
      </c>
      <c r="I148" s="2" t="n">
        <v>0</v>
      </c>
      <c r="J148" s="2" t="n">
        <v>28.32</v>
      </c>
      <c r="K148" s="2" t="n">
        <v>0</v>
      </c>
      <c r="L148" s="2" t="n">
        <v>-2.15</v>
      </c>
    </row>
    <row r="149" customFormat="false" ht="12.75" hidden="false" customHeight="false" outlineLevel="0" collapsed="false">
      <c r="A149" s="2" t="n">
        <v>37196</v>
      </c>
      <c r="B149" s="2" t="n">
        <v>0</v>
      </c>
      <c r="C149" s="2" t="n">
        <v>0</v>
      </c>
      <c r="D149" s="2" t="n">
        <v>13.6</v>
      </c>
      <c r="E149" s="2" t="n">
        <v>0</v>
      </c>
      <c r="F149" s="2" t="n">
        <v>0</v>
      </c>
      <c r="G149" s="2" t="n">
        <v>0</v>
      </c>
      <c r="H149" s="2" t="n">
        <v>0</v>
      </c>
      <c r="I149" s="2" t="n">
        <v>24.99</v>
      </c>
      <c r="J149" s="2" t="n">
        <v>-58.59</v>
      </c>
      <c r="K149" s="2" t="n">
        <v>0</v>
      </c>
      <c r="L149" s="2" t="n">
        <v>-0.27</v>
      </c>
    </row>
    <row r="150" customFormat="false" ht="12.75" hidden="false" customHeight="false" outlineLevel="0" collapsed="false">
      <c r="A150" s="2" t="n">
        <v>37226</v>
      </c>
      <c r="B150" s="2" t="n">
        <v>0</v>
      </c>
      <c r="C150" s="2" t="n">
        <v>0</v>
      </c>
      <c r="D150" s="2" t="n">
        <v>13.97</v>
      </c>
      <c r="E150" s="2" t="n">
        <v>0</v>
      </c>
      <c r="F150" s="2" t="n">
        <v>0</v>
      </c>
      <c r="G150" s="2" t="n">
        <v>0</v>
      </c>
      <c r="H150" s="2" t="n">
        <v>0</v>
      </c>
      <c r="I150" s="2" t="n">
        <v>25.67</v>
      </c>
      <c r="J150" s="2" t="n">
        <v>-60.01</v>
      </c>
      <c r="K150" s="2" t="n">
        <v>0</v>
      </c>
      <c r="L150" s="2" t="n">
        <v>-1.99</v>
      </c>
    </row>
    <row r="151" customFormat="false" ht="12.75" hidden="false" customHeight="false" outlineLevel="0" collapsed="false">
      <c r="A151" s="2" t="n">
        <v>37257</v>
      </c>
      <c r="B151" s="2" t="n">
        <v>0</v>
      </c>
      <c r="C151" s="2" t="n">
        <v>0</v>
      </c>
      <c r="D151" s="2" t="n">
        <v>13.88</v>
      </c>
      <c r="E151" s="2" t="n">
        <v>0</v>
      </c>
      <c r="F151" s="2" t="n">
        <v>0</v>
      </c>
      <c r="G151" s="2" t="n">
        <v>0</v>
      </c>
      <c r="H151" s="2" t="n">
        <v>0</v>
      </c>
      <c r="I151" s="2" t="n">
        <v>25.51</v>
      </c>
      <c r="J151" s="2" t="n">
        <v>-59.65</v>
      </c>
      <c r="K151" s="2" t="n">
        <v>0</v>
      </c>
      <c r="L151" s="2" t="n">
        <v>-3.41</v>
      </c>
    </row>
    <row r="152" customFormat="false" ht="12.75" hidden="false" customHeight="false" outlineLevel="0" collapsed="false">
      <c r="A152" s="2" t="n">
        <v>37288</v>
      </c>
      <c r="B152" s="2" t="n">
        <v>0</v>
      </c>
      <c r="C152" s="2" t="n">
        <v>0</v>
      </c>
      <c r="D152" s="2" t="n">
        <v>12.46</v>
      </c>
      <c r="E152" s="2" t="n">
        <v>0</v>
      </c>
      <c r="F152" s="2" t="n">
        <v>0</v>
      </c>
      <c r="G152" s="2" t="n">
        <v>0</v>
      </c>
      <c r="H152" s="2" t="n">
        <v>0</v>
      </c>
      <c r="I152" s="2" t="n">
        <v>22.9</v>
      </c>
      <c r="J152" s="2" t="n">
        <v>-53.99</v>
      </c>
      <c r="K152" s="2" t="n">
        <v>0</v>
      </c>
      <c r="L152" s="2" t="n">
        <v>-2.61</v>
      </c>
    </row>
    <row r="153" customFormat="false" ht="12.75" hidden="false" customHeight="false" outlineLevel="0" collapsed="false">
      <c r="A153" s="2" t="n">
        <v>37316</v>
      </c>
      <c r="B153" s="2" t="n">
        <v>0</v>
      </c>
      <c r="C153" s="2" t="n">
        <v>0</v>
      </c>
      <c r="D153" s="2" t="n">
        <v>13.72</v>
      </c>
      <c r="E153" s="2" t="n">
        <v>0</v>
      </c>
      <c r="F153" s="2" t="n">
        <v>0</v>
      </c>
      <c r="G153" s="2" t="n">
        <v>0</v>
      </c>
      <c r="H153" s="2" t="n">
        <v>0</v>
      </c>
      <c r="I153" s="2" t="n">
        <v>25.21</v>
      </c>
      <c r="J153" s="2" t="n">
        <v>-58.75</v>
      </c>
      <c r="K153" s="2" t="n">
        <v>0</v>
      </c>
      <c r="L153" s="2" t="n">
        <v>-0.39</v>
      </c>
    </row>
    <row r="154" customFormat="false" ht="12.75" hidden="false" customHeight="false" outlineLevel="0" collapsed="false">
      <c r="A154" s="2" t="n">
        <v>37347</v>
      </c>
      <c r="B154" s="2" t="n">
        <v>0</v>
      </c>
      <c r="C154" s="2" t="n">
        <v>0</v>
      </c>
      <c r="D154" s="2" t="n">
        <v>52.78</v>
      </c>
      <c r="E154" s="2" t="n">
        <v>0</v>
      </c>
      <c r="F154" s="2" t="n">
        <v>0</v>
      </c>
      <c r="G154" s="2" t="n">
        <v>0</v>
      </c>
      <c r="H154" s="2" t="n">
        <v>0</v>
      </c>
      <c r="I154" s="2" t="n">
        <v>0</v>
      </c>
      <c r="J154" s="2" t="n">
        <v>-22.39</v>
      </c>
      <c r="K154" s="2" t="n">
        <v>0</v>
      </c>
      <c r="L154" s="2" t="n">
        <v>1.28</v>
      </c>
    </row>
    <row r="155" customFormat="false" ht="12.75" hidden="false" customHeight="false" outlineLevel="0" collapsed="false">
      <c r="A155" s="2" t="n">
        <v>37377</v>
      </c>
      <c r="B155" s="2" t="n">
        <v>0</v>
      </c>
      <c r="C155" s="2" t="n">
        <v>0</v>
      </c>
      <c r="D155" s="2" t="n">
        <v>54.22</v>
      </c>
      <c r="E155" s="2" t="n">
        <v>0</v>
      </c>
      <c r="F155" s="2" t="n">
        <v>0</v>
      </c>
      <c r="G155" s="2" t="n">
        <v>0</v>
      </c>
      <c r="H155" s="2" t="n">
        <v>0</v>
      </c>
      <c r="I155" s="2" t="n">
        <v>0</v>
      </c>
      <c r="J155" s="2" t="n">
        <v>-22.78</v>
      </c>
      <c r="K155" s="2" t="n">
        <v>0</v>
      </c>
      <c r="L155" s="2" t="n">
        <v>1.24</v>
      </c>
    </row>
    <row r="156" customFormat="false" ht="12.75" hidden="false" customHeight="false" outlineLevel="0" collapsed="false">
      <c r="A156" s="2" t="n">
        <v>37408</v>
      </c>
      <c r="B156" s="2" t="n">
        <v>0</v>
      </c>
      <c r="C156" s="2" t="n">
        <v>0</v>
      </c>
      <c r="D156" s="2" t="n">
        <v>52.16</v>
      </c>
      <c r="E156" s="2" t="n">
        <v>0</v>
      </c>
      <c r="F156" s="2" t="n">
        <v>0</v>
      </c>
      <c r="G156" s="2" t="n">
        <v>0</v>
      </c>
      <c r="H156" s="2" t="n">
        <v>0</v>
      </c>
      <c r="I156" s="2" t="n">
        <v>0</v>
      </c>
      <c r="J156" s="2" t="n">
        <v>-22.08</v>
      </c>
      <c r="K156" s="2" t="n">
        <v>0</v>
      </c>
      <c r="L156" s="2" t="n">
        <v>1.17</v>
      </c>
    </row>
    <row r="157" customFormat="false" ht="12.75" hidden="false" customHeight="false" outlineLevel="0" collapsed="false">
      <c r="A157" s="2" t="n">
        <v>37438</v>
      </c>
      <c r="B157" s="2" t="n">
        <v>0</v>
      </c>
      <c r="C157" s="2" t="n">
        <v>0</v>
      </c>
      <c r="D157" s="2" t="n">
        <v>53.58</v>
      </c>
      <c r="E157" s="2" t="n">
        <v>0</v>
      </c>
      <c r="F157" s="2" t="n">
        <v>0</v>
      </c>
      <c r="G157" s="2" t="n">
        <v>0</v>
      </c>
      <c r="H157" s="2" t="n">
        <v>0</v>
      </c>
      <c r="I157" s="2" t="n">
        <v>0</v>
      </c>
      <c r="J157" s="2" t="n">
        <v>-22.47</v>
      </c>
      <c r="K157" s="2" t="n">
        <v>0</v>
      </c>
      <c r="L157" s="2" t="n">
        <v>1.13</v>
      </c>
    </row>
    <row r="158" customFormat="false" ht="12.75" hidden="false" customHeight="false" outlineLevel="0" collapsed="false">
      <c r="A158" s="2" t="n">
        <v>37469</v>
      </c>
      <c r="B158" s="2" t="n">
        <v>0</v>
      </c>
      <c r="C158" s="2" t="n">
        <v>0</v>
      </c>
      <c r="D158" s="2" t="n">
        <v>53.25</v>
      </c>
      <c r="E158" s="2" t="n">
        <v>0</v>
      </c>
      <c r="F158" s="2" t="n">
        <v>0</v>
      </c>
      <c r="G158" s="2" t="n">
        <v>0</v>
      </c>
      <c r="H158" s="2" t="n">
        <v>0</v>
      </c>
      <c r="I158" s="2" t="n">
        <v>0</v>
      </c>
      <c r="J158" s="2" t="n">
        <v>-22.31</v>
      </c>
      <c r="K158" s="2" t="n">
        <v>0</v>
      </c>
      <c r="L158" s="2" t="n">
        <v>1.11</v>
      </c>
    </row>
    <row r="159" customFormat="false" ht="12.75" hidden="false" customHeight="false" outlineLevel="0" collapsed="false">
      <c r="A159" s="2" t="n">
        <v>37500</v>
      </c>
      <c r="B159" s="2" t="n">
        <v>0</v>
      </c>
      <c r="C159" s="2" t="n">
        <v>0</v>
      </c>
      <c r="D159" s="2" t="n">
        <v>51.22</v>
      </c>
      <c r="E159" s="2" t="n">
        <v>0</v>
      </c>
      <c r="F159" s="2" t="n">
        <v>0</v>
      </c>
      <c r="G159" s="2" t="n">
        <v>0</v>
      </c>
      <c r="H159" s="2" t="n">
        <v>0</v>
      </c>
      <c r="I159" s="2" t="n">
        <v>0</v>
      </c>
      <c r="J159" s="2" t="n">
        <v>-21.65</v>
      </c>
      <c r="K159" s="2" t="n">
        <v>0</v>
      </c>
      <c r="L159" s="2" t="n">
        <v>1.05</v>
      </c>
    </row>
    <row r="160" customFormat="false" ht="12.75" hidden="false" customHeight="false" outlineLevel="0" collapsed="false">
      <c r="A160" s="2" t="n">
        <v>37530</v>
      </c>
      <c r="B160" s="2" t="n">
        <v>0</v>
      </c>
      <c r="C160" s="2" t="n">
        <v>0</v>
      </c>
      <c r="D160" s="2" t="n">
        <v>52.62</v>
      </c>
      <c r="E160" s="2" t="n">
        <v>0</v>
      </c>
      <c r="F160" s="2" t="n">
        <v>0</v>
      </c>
      <c r="G160" s="2" t="n">
        <v>0</v>
      </c>
      <c r="H160" s="2" t="n">
        <v>0</v>
      </c>
      <c r="I160" s="2" t="n">
        <v>0</v>
      </c>
      <c r="J160" s="2" t="n">
        <v>-22.05</v>
      </c>
      <c r="K160" s="2" t="n">
        <v>0</v>
      </c>
      <c r="L160" s="2" t="n">
        <v>1.2</v>
      </c>
    </row>
    <row r="161" customFormat="false" ht="12.75" hidden="false" customHeight="false" outlineLevel="0" collapsed="false">
      <c r="A161" s="2" t="n">
        <v>37561</v>
      </c>
      <c r="B161" s="2" t="n">
        <v>0</v>
      </c>
      <c r="C161" s="2" t="n">
        <v>0</v>
      </c>
      <c r="D161" s="2" t="n">
        <v>0</v>
      </c>
      <c r="E161" s="2" t="n">
        <v>0</v>
      </c>
      <c r="F161" s="2" t="n">
        <v>0</v>
      </c>
      <c r="G161" s="2" t="n">
        <v>0</v>
      </c>
      <c r="H161" s="2" t="n">
        <v>0</v>
      </c>
      <c r="I161" s="2" t="n">
        <v>23.25</v>
      </c>
      <c r="J161" s="2" t="n">
        <v>10.97</v>
      </c>
      <c r="K161" s="2" t="n">
        <v>0</v>
      </c>
      <c r="L161" s="2" t="n">
        <v>-0.08</v>
      </c>
    </row>
    <row r="162" customFormat="false" ht="12.75" hidden="false" customHeight="false" outlineLevel="0" collapsed="false">
      <c r="A162" s="2" t="n">
        <v>37591</v>
      </c>
      <c r="B162" s="2" t="n">
        <v>0</v>
      </c>
      <c r="C162" s="2" t="n">
        <v>0</v>
      </c>
      <c r="D162" s="2" t="n">
        <v>0</v>
      </c>
      <c r="E162" s="2" t="n">
        <v>0</v>
      </c>
      <c r="F162" s="2" t="n">
        <v>0</v>
      </c>
      <c r="G162" s="2" t="n">
        <v>0</v>
      </c>
      <c r="H162" s="2" t="n">
        <v>0</v>
      </c>
      <c r="I162" s="2" t="n">
        <v>23.89</v>
      </c>
      <c r="J162" s="2" t="n">
        <v>11.27</v>
      </c>
      <c r="K162" s="2" t="n">
        <v>0</v>
      </c>
      <c r="L162" s="2" t="n">
        <v>0</v>
      </c>
    </row>
    <row r="163" customFormat="false" ht="12.75" hidden="false" customHeight="false" outlineLevel="0" collapsed="false">
      <c r="A163" s="2" t="n">
        <v>37622</v>
      </c>
      <c r="B163" s="2" t="n">
        <v>0</v>
      </c>
      <c r="C163" s="2" t="n">
        <v>0</v>
      </c>
      <c r="D163" s="2" t="n">
        <v>0</v>
      </c>
      <c r="E163" s="2" t="n">
        <v>0</v>
      </c>
      <c r="F163" s="2" t="n">
        <v>0</v>
      </c>
      <c r="G163" s="2" t="n">
        <v>0</v>
      </c>
      <c r="H163" s="2" t="n">
        <v>0</v>
      </c>
      <c r="I163" s="2" t="n">
        <v>23.74</v>
      </c>
      <c r="J163" s="2" t="n">
        <v>11.2</v>
      </c>
      <c r="K163" s="2" t="n">
        <v>0</v>
      </c>
      <c r="L163" s="2" t="n">
        <v>-0.07</v>
      </c>
    </row>
    <row r="164" customFormat="false" ht="12.75" hidden="false" customHeight="false" outlineLevel="0" collapsed="false">
      <c r="A164" s="2" t="n">
        <v>37653</v>
      </c>
      <c r="B164" s="2" t="n">
        <v>0</v>
      </c>
      <c r="C164" s="2" t="n">
        <v>0</v>
      </c>
      <c r="D164" s="2" t="n">
        <v>0</v>
      </c>
      <c r="E164" s="2" t="n">
        <v>0</v>
      </c>
      <c r="F164" s="2" t="n">
        <v>0</v>
      </c>
      <c r="G164" s="2" t="n">
        <v>0</v>
      </c>
      <c r="H164" s="2" t="n">
        <v>0</v>
      </c>
      <c r="I164" s="2" t="n">
        <v>21.32</v>
      </c>
      <c r="J164" s="2" t="n">
        <v>10.06</v>
      </c>
      <c r="K164" s="2" t="n">
        <v>0</v>
      </c>
      <c r="L164" s="2" t="n">
        <v>0</v>
      </c>
    </row>
    <row r="165" customFormat="false" ht="12.75" hidden="false" customHeight="false" outlineLevel="0" collapsed="false">
      <c r="A165" s="2" t="n">
        <v>37681</v>
      </c>
      <c r="B165" s="2" t="n">
        <v>0</v>
      </c>
      <c r="C165" s="2" t="n">
        <v>0</v>
      </c>
      <c r="D165" s="2" t="n">
        <v>0</v>
      </c>
      <c r="E165" s="2" t="n">
        <v>0</v>
      </c>
      <c r="F165" s="2" t="n">
        <v>0</v>
      </c>
      <c r="G165" s="2" t="n">
        <v>0</v>
      </c>
      <c r="H165" s="2" t="n">
        <v>0</v>
      </c>
      <c r="I165" s="2" t="n">
        <v>23.47</v>
      </c>
      <c r="J165" s="2" t="n">
        <v>11.07</v>
      </c>
      <c r="K165" s="2" t="n">
        <v>0</v>
      </c>
      <c r="L165" s="2" t="n">
        <v>0.04</v>
      </c>
    </row>
    <row r="166" customFormat="false" ht="12.75" hidden="false" customHeight="false" outlineLevel="0" collapsed="false">
      <c r="A166" s="2" t="n">
        <v>37712</v>
      </c>
      <c r="B166" s="2" t="n">
        <v>0</v>
      </c>
      <c r="C166" s="2" t="n">
        <v>0</v>
      </c>
      <c r="D166" s="2" t="n">
        <v>0</v>
      </c>
      <c r="E166" s="2" t="n">
        <v>0</v>
      </c>
      <c r="F166" s="2" t="n">
        <v>0</v>
      </c>
      <c r="G166" s="2" t="n">
        <v>0</v>
      </c>
      <c r="H166" s="2" t="n">
        <v>0</v>
      </c>
      <c r="I166" s="2" t="n">
        <v>0</v>
      </c>
      <c r="J166" s="2" t="n">
        <v>-13.92</v>
      </c>
      <c r="K166" s="2" t="n">
        <v>0</v>
      </c>
      <c r="L166" s="2" t="n">
        <v>0.45</v>
      </c>
    </row>
    <row r="167" customFormat="false" ht="12.75" hidden="false" customHeight="false" outlineLevel="0" collapsed="false">
      <c r="A167" s="2" t="n">
        <v>37742</v>
      </c>
      <c r="B167" s="2" t="n">
        <v>0</v>
      </c>
      <c r="C167" s="2" t="n">
        <v>0</v>
      </c>
      <c r="D167" s="2" t="n">
        <v>0</v>
      </c>
      <c r="E167" s="2" t="n">
        <v>0</v>
      </c>
      <c r="F167" s="2" t="n">
        <v>0</v>
      </c>
      <c r="G167" s="2" t="n">
        <v>0</v>
      </c>
      <c r="H167" s="2" t="n">
        <v>0</v>
      </c>
      <c r="I167" s="2" t="n">
        <v>0</v>
      </c>
      <c r="J167" s="2" t="n">
        <v>-39.54</v>
      </c>
      <c r="K167" s="2" t="n">
        <v>0</v>
      </c>
      <c r="L167" s="2" t="n">
        <v>0.43</v>
      </c>
    </row>
    <row r="168" customFormat="false" ht="12.75" hidden="false" customHeight="false" outlineLevel="0" collapsed="false">
      <c r="A168" s="2" t="n">
        <v>37773</v>
      </c>
      <c r="B168" s="2" t="n">
        <v>0</v>
      </c>
      <c r="C168" s="2" t="n">
        <v>0</v>
      </c>
      <c r="D168" s="2" t="n">
        <v>0</v>
      </c>
      <c r="E168" s="2" t="n">
        <v>0</v>
      </c>
      <c r="F168" s="2" t="n">
        <v>0</v>
      </c>
      <c r="G168" s="2" t="n">
        <v>0</v>
      </c>
      <c r="H168" s="2" t="n">
        <v>0</v>
      </c>
      <c r="I168" s="2" t="n">
        <v>0</v>
      </c>
      <c r="J168" s="2" t="n">
        <v>-38.03</v>
      </c>
      <c r="K168" s="2" t="n">
        <v>0</v>
      </c>
      <c r="L168" s="2" t="n">
        <v>0.41</v>
      </c>
    </row>
    <row r="169" customFormat="false" ht="12.75" hidden="false" customHeight="false" outlineLevel="0" collapsed="false">
      <c r="A169" s="2" t="n">
        <v>37803</v>
      </c>
      <c r="B169" s="2" t="n">
        <v>0</v>
      </c>
      <c r="C169" s="2" t="n">
        <v>0</v>
      </c>
      <c r="D169" s="2" t="n">
        <v>0</v>
      </c>
      <c r="E169" s="2" t="n">
        <v>0</v>
      </c>
      <c r="F169" s="2" t="n">
        <v>0</v>
      </c>
      <c r="G169" s="2" t="n">
        <v>0</v>
      </c>
      <c r="H169" s="2" t="n">
        <v>0</v>
      </c>
      <c r="I169" s="2" t="n">
        <v>0</v>
      </c>
      <c r="J169" s="2" t="n">
        <v>-39.07</v>
      </c>
      <c r="K169" s="2" t="n">
        <v>0</v>
      </c>
      <c r="L169" s="2" t="n">
        <v>0.43</v>
      </c>
    </row>
    <row r="170" customFormat="false" ht="12.75" hidden="false" customHeight="false" outlineLevel="0" collapsed="false">
      <c r="A170" s="2" t="n">
        <v>37834</v>
      </c>
      <c r="B170" s="2" t="n">
        <v>0</v>
      </c>
      <c r="C170" s="2" t="n">
        <v>0</v>
      </c>
      <c r="D170" s="2" t="n">
        <v>0</v>
      </c>
      <c r="E170" s="2" t="n">
        <v>0</v>
      </c>
      <c r="F170" s="2" t="n">
        <v>0</v>
      </c>
      <c r="G170" s="2" t="n">
        <v>0</v>
      </c>
      <c r="H170" s="2" t="n">
        <v>0</v>
      </c>
      <c r="I170" s="2" t="n">
        <v>0</v>
      </c>
      <c r="J170" s="2" t="n">
        <v>-38.84</v>
      </c>
      <c r="K170" s="2" t="n">
        <v>0</v>
      </c>
      <c r="L170" s="2" t="n">
        <v>0.43</v>
      </c>
    </row>
    <row r="171" customFormat="false" ht="12.75" hidden="false" customHeight="false" outlineLevel="0" collapsed="false">
      <c r="A171" s="2" t="n">
        <v>37865</v>
      </c>
      <c r="B171" s="2" t="n">
        <v>0</v>
      </c>
      <c r="C171" s="2" t="n">
        <v>0</v>
      </c>
      <c r="D171" s="2" t="n">
        <v>0</v>
      </c>
      <c r="E171" s="2" t="n">
        <v>0</v>
      </c>
      <c r="F171" s="2" t="n">
        <v>0</v>
      </c>
      <c r="G171" s="2" t="n">
        <v>0</v>
      </c>
      <c r="H171" s="2" t="n">
        <v>0</v>
      </c>
      <c r="I171" s="2" t="n">
        <v>0</v>
      </c>
      <c r="J171" s="2" t="n">
        <v>-37.36</v>
      </c>
      <c r="K171" s="2" t="n">
        <v>0</v>
      </c>
      <c r="L171" s="2" t="n">
        <v>0.41</v>
      </c>
    </row>
    <row r="172" customFormat="false" ht="12.75" hidden="false" customHeight="false" outlineLevel="0" collapsed="false">
      <c r="A172" s="2" t="n">
        <v>37895</v>
      </c>
      <c r="B172" s="2" t="n">
        <v>0</v>
      </c>
      <c r="C172" s="2" t="n">
        <v>0</v>
      </c>
      <c r="D172" s="2" t="n">
        <v>0</v>
      </c>
      <c r="E172" s="2" t="n">
        <v>0</v>
      </c>
      <c r="F172" s="2" t="n">
        <v>0</v>
      </c>
      <c r="G172" s="2" t="n">
        <v>0</v>
      </c>
      <c r="H172" s="2" t="n">
        <v>0</v>
      </c>
      <c r="I172" s="2" t="n">
        <v>0</v>
      </c>
      <c r="J172" s="2" t="n">
        <v>-38.38</v>
      </c>
      <c r="K172" s="2" t="n">
        <v>0</v>
      </c>
      <c r="L172" s="2" t="n">
        <v>0.43</v>
      </c>
    </row>
    <row r="173" customFormat="false" ht="12.75" hidden="false" customHeight="false" outlineLevel="0" collapsed="false">
      <c r="A173" s="2" t="n">
        <v>37926</v>
      </c>
      <c r="B173" s="2" t="n">
        <v>0</v>
      </c>
      <c r="C173" s="2" t="n">
        <v>0</v>
      </c>
      <c r="D173" s="2" t="n">
        <v>0</v>
      </c>
      <c r="E173" s="2" t="n">
        <v>0</v>
      </c>
      <c r="F173" s="2" t="n">
        <v>0</v>
      </c>
      <c r="G173" s="2" t="n">
        <v>0</v>
      </c>
      <c r="H173" s="2" t="n">
        <v>0</v>
      </c>
      <c r="I173" s="2" t="n">
        <v>21.66</v>
      </c>
      <c r="J173" s="2" t="n">
        <v>14.09</v>
      </c>
      <c r="K173" s="2" t="n">
        <v>0</v>
      </c>
      <c r="L173" s="2" t="n">
        <v>0.39</v>
      </c>
    </row>
    <row r="174" customFormat="false" ht="12.75" hidden="false" customHeight="false" outlineLevel="0" collapsed="false">
      <c r="A174" s="2" t="n">
        <v>37956</v>
      </c>
      <c r="B174" s="2" t="n">
        <v>0</v>
      </c>
      <c r="C174" s="2" t="n">
        <v>0</v>
      </c>
      <c r="D174" s="2" t="n">
        <v>0</v>
      </c>
      <c r="E174" s="2" t="n">
        <v>0</v>
      </c>
      <c r="F174" s="2" t="n">
        <v>0</v>
      </c>
      <c r="G174" s="2" t="n">
        <v>0</v>
      </c>
      <c r="H174" s="2" t="n">
        <v>0</v>
      </c>
      <c r="I174" s="2" t="n">
        <v>22.25</v>
      </c>
      <c r="J174" s="2" t="n">
        <v>14.48</v>
      </c>
      <c r="K174" s="2" t="n">
        <v>0</v>
      </c>
      <c r="L174" s="2" t="n">
        <v>-0.04</v>
      </c>
    </row>
    <row r="175" customFormat="false" ht="12.75" hidden="false" customHeight="false" outlineLevel="0" collapsed="false">
      <c r="A175" s="2" t="n">
        <v>37987</v>
      </c>
      <c r="B175" s="2" t="n">
        <v>0</v>
      </c>
      <c r="C175" s="2" t="n">
        <v>0</v>
      </c>
      <c r="D175" s="2" t="n">
        <v>0</v>
      </c>
      <c r="E175" s="2" t="n">
        <v>0</v>
      </c>
      <c r="F175" s="2" t="n">
        <v>0</v>
      </c>
      <c r="G175" s="2" t="n">
        <v>0</v>
      </c>
      <c r="H175" s="2" t="n">
        <v>0</v>
      </c>
      <c r="I175" s="2" t="n">
        <v>22.11</v>
      </c>
      <c r="J175" s="2" t="n">
        <v>14.39</v>
      </c>
      <c r="K175" s="2" t="n">
        <v>0</v>
      </c>
      <c r="L175" s="2" t="n">
        <v>-0.48</v>
      </c>
    </row>
    <row r="176" customFormat="false" ht="12.75" hidden="false" customHeight="false" outlineLevel="0" collapsed="false">
      <c r="A176" s="2" t="n">
        <v>38018</v>
      </c>
      <c r="B176" s="2" t="n">
        <v>0</v>
      </c>
      <c r="C176" s="2" t="n">
        <v>0</v>
      </c>
      <c r="D176" s="2" t="n">
        <v>0</v>
      </c>
      <c r="E176" s="2" t="n">
        <v>0</v>
      </c>
      <c r="F176" s="2" t="n">
        <v>0</v>
      </c>
      <c r="G176" s="2" t="n">
        <v>0</v>
      </c>
      <c r="H176" s="2" t="n">
        <v>0</v>
      </c>
      <c r="I176" s="2" t="n">
        <v>20.56</v>
      </c>
      <c r="J176" s="2" t="n">
        <v>13.38</v>
      </c>
      <c r="K176" s="2" t="n">
        <v>0</v>
      </c>
      <c r="L176" s="2" t="n">
        <v>-0.45</v>
      </c>
    </row>
    <row r="177" customFormat="false" ht="12.75" hidden="false" customHeight="false" outlineLevel="0" collapsed="false">
      <c r="A177" s="2" t="n">
        <v>38047</v>
      </c>
      <c r="B177" s="2" t="n">
        <v>0</v>
      </c>
      <c r="C177" s="2" t="n">
        <v>0</v>
      </c>
      <c r="D177" s="2" t="n">
        <v>0</v>
      </c>
      <c r="E177" s="2" t="n">
        <v>0</v>
      </c>
      <c r="F177" s="2" t="n">
        <v>0</v>
      </c>
      <c r="G177" s="2" t="n">
        <v>0</v>
      </c>
      <c r="H177" s="2" t="n">
        <v>0</v>
      </c>
      <c r="I177" s="2" t="n">
        <v>21.85</v>
      </c>
      <c r="J177" s="2" t="n">
        <v>14.22</v>
      </c>
      <c r="K177" s="2" t="n">
        <v>0</v>
      </c>
      <c r="L177" s="2" t="n">
        <v>-0.16</v>
      </c>
    </row>
    <row r="178" customFormat="false" ht="12.75" hidden="false" customHeight="false" outlineLevel="0" collapsed="false">
      <c r="A178" s="2" t="n">
        <v>38078</v>
      </c>
      <c r="B178" s="2" t="n">
        <v>0</v>
      </c>
      <c r="C178" s="2" t="n">
        <v>0</v>
      </c>
      <c r="D178" s="2" t="n">
        <v>0</v>
      </c>
      <c r="E178" s="2" t="n">
        <v>0</v>
      </c>
      <c r="F178" s="2" t="n">
        <v>0</v>
      </c>
      <c r="G178" s="2" t="n">
        <v>0</v>
      </c>
      <c r="H178" s="2" t="n">
        <v>0</v>
      </c>
      <c r="I178" s="2" t="n">
        <v>0</v>
      </c>
      <c r="J178" s="2" t="n">
        <v>13.68</v>
      </c>
      <c r="K178" s="2" t="n">
        <v>0</v>
      </c>
      <c r="L178" s="2" t="n">
        <v>0.39</v>
      </c>
    </row>
    <row r="179" customFormat="false" ht="12.75" hidden="false" customHeight="false" outlineLevel="0" collapsed="false">
      <c r="A179" s="2" t="n">
        <v>38108</v>
      </c>
      <c r="B179" s="2" t="n">
        <v>0</v>
      </c>
      <c r="C179" s="2" t="n">
        <v>0</v>
      </c>
      <c r="D179" s="2" t="n">
        <v>0</v>
      </c>
      <c r="E179" s="2" t="n">
        <v>0</v>
      </c>
      <c r="F179" s="2" t="n">
        <v>0</v>
      </c>
      <c r="G179" s="2" t="n">
        <v>0</v>
      </c>
      <c r="H179" s="2" t="n">
        <v>0</v>
      </c>
      <c r="I179" s="2" t="n">
        <v>0</v>
      </c>
      <c r="J179" s="2" t="n">
        <v>14.05</v>
      </c>
      <c r="K179" s="2" t="n">
        <v>0</v>
      </c>
      <c r="L179" s="2" t="n">
        <v>0.4</v>
      </c>
    </row>
    <row r="180" customFormat="false" ht="12.75" hidden="false" customHeight="false" outlineLevel="0" collapsed="false">
      <c r="A180" s="2" t="n">
        <v>38139</v>
      </c>
      <c r="B180" s="2" t="n">
        <v>0</v>
      </c>
      <c r="C180" s="2" t="n">
        <v>0</v>
      </c>
      <c r="D180" s="2" t="n">
        <v>0</v>
      </c>
      <c r="E180" s="2" t="n">
        <v>0</v>
      </c>
      <c r="F180" s="2" t="n">
        <v>0</v>
      </c>
      <c r="G180" s="2" t="n">
        <v>0</v>
      </c>
      <c r="H180" s="2" t="n">
        <v>0</v>
      </c>
      <c r="I180" s="2" t="n">
        <v>0</v>
      </c>
      <c r="J180" s="2" t="n">
        <v>13.51</v>
      </c>
      <c r="K180" s="2" t="n">
        <v>0</v>
      </c>
      <c r="L180" s="2" t="n">
        <v>0.39</v>
      </c>
    </row>
    <row r="181" customFormat="false" ht="12.75" hidden="false" customHeight="false" outlineLevel="0" collapsed="false">
      <c r="A181" s="2" t="n">
        <v>38169</v>
      </c>
      <c r="B181" s="2" t="n">
        <v>0</v>
      </c>
      <c r="C181" s="2" t="n">
        <v>0</v>
      </c>
      <c r="D181" s="2" t="n">
        <v>0</v>
      </c>
      <c r="E181" s="2" t="n">
        <v>0</v>
      </c>
      <c r="F181" s="2" t="n">
        <v>0</v>
      </c>
      <c r="G181" s="2" t="n">
        <v>0</v>
      </c>
      <c r="H181" s="2" t="n">
        <v>0</v>
      </c>
      <c r="I181" s="2" t="n">
        <v>0</v>
      </c>
      <c r="J181" s="2" t="n">
        <v>13.88</v>
      </c>
      <c r="K181" s="2" t="n">
        <v>0</v>
      </c>
      <c r="L181" s="2" t="n">
        <v>0.4</v>
      </c>
    </row>
    <row r="182" customFormat="false" ht="12.75" hidden="false" customHeight="false" outlineLevel="0" collapsed="false">
      <c r="A182" s="2" t="n">
        <v>38200</v>
      </c>
      <c r="B182" s="2" t="n">
        <v>0</v>
      </c>
      <c r="C182" s="2" t="n">
        <v>0</v>
      </c>
      <c r="D182" s="2" t="n">
        <v>0</v>
      </c>
      <c r="E182" s="2" t="n">
        <v>0</v>
      </c>
      <c r="F182" s="2" t="n">
        <v>0</v>
      </c>
      <c r="G182" s="2" t="n">
        <v>0</v>
      </c>
      <c r="H182" s="2" t="n">
        <v>0</v>
      </c>
      <c r="I182" s="2" t="n">
        <v>0</v>
      </c>
      <c r="J182" s="2" t="n">
        <v>13.8</v>
      </c>
      <c r="K182" s="2" t="n">
        <v>0</v>
      </c>
      <c r="L182" s="2" t="n">
        <v>0.4</v>
      </c>
    </row>
    <row r="183" customFormat="false" ht="12.75" hidden="false" customHeight="false" outlineLevel="0" collapsed="false">
      <c r="A183" s="2" t="n">
        <v>38231</v>
      </c>
      <c r="B183" s="2" t="n">
        <v>0</v>
      </c>
      <c r="C183" s="2" t="n">
        <v>0</v>
      </c>
      <c r="D183" s="2" t="n">
        <v>0</v>
      </c>
      <c r="E183" s="2" t="n">
        <v>0</v>
      </c>
      <c r="F183" s="2" t="n">
        <v>0</v>
      </c>
      <c r="G183" s="2" t="n">
        <v>0</v>
      </c>
      <c r="H183" s="2" t="n">
        <v>0</v>
      </c>
      <c r="I183" s="2" t="n">
        <v>0</v>
      </c>
      <c r="J183" s="2" t="n">
        <v>13.27</v>
      </c>
      <c r="K183" s="2" t="n">
        <v>0</v>
      </c>
      <c r="L183" s="2" t="n">
        <v>0.39</v>
      </c>
    </row>
    <row r="184" customFormat="false" ht="12.75" hidden="false" customHeight="false" outlineLevel="0" collapsed="false">
      <c r="A184" s="2" t="n">
        <v>38261</v>
      </c>
      <c r="B184" s="2" t="n">
        <v>0</v>
      </c>
      <c r="C184" s="2" t="n">
        <v>0</v>
      </c>
      <c r="D184" s="2" t="n">
        <v>0</v>
      </c>
      <c r="E184" s="2" t="n">
        <v>0</v>
      </c>
      <c r="F184" s="2" t="n">
        <v>0</v>
      </c>
      <c r="G184" s="2" t="n">
        <v>0</v>
      </c>
      <c r="H184" s="2" t="n">
        <v>0</v>
      </c>
      <c r="I184" s="2" t="n">
        <v>0</v>
      </c>
      <c r="J184" s="2" t="n">
        <v>13.63</v>
      </c>
      <c r="K184" s="2" t="n">
        <v>0</v>
      </c>
      <c r="L184" s="2" t="n">
        <v>0.4</v>
      </c>
    </row>
    <row r="185" customFormat="false" ht="12.75" hidden="false" customHeight="false" outlineLevel="0" collapsed="false">
      <c r="A185" s="2" t="n">
        <v>38292</v>
      </c>
      <c r="B185" s="2" t="n">
        <v>0</v>
      </c>
      <c r="C185" s="2" t="n">
        <v>0</v>
      </c>
      <c r="D185" s="2" t="n">
        <v>0</v>
      </c>
      <c r="E185" s="2" t="n">
        <v>0</v>
      </c>
      <c r="F185" s="2" t="n">
        <v>0</v>
      </c>
      <c r="G185" s="2" t="n">
        <v>0</v>
      </c>
      <c r="H185" s="2" t="n">
        <v>0</v>
      </c>
      <c r="I185" s="2" t="n">
        <v>20.13</v>
      </c>
      <c r="J185" s="2" t="n">
        <v>13.1</v>
      </c>
      <c r="K185" s="2" t="n">
        <v>0</v>
      </c>
      <c r="L185" s="2" t="n">
        <v>0.39</v>
      </c>
    </row>
    <row r="186" customFormat="false" ht="12.75" hidden="false" customHeight="false" outlineLevel="0" collapsed="false">
      <c r="A186" s="2" t="n">
        <v>38322</v>
      </c>
      <c r="B186" s="2" t="n">
        <v>0</v>
      </c>
      <c r="C186" s="2" t="n">
        <v>0</v>
      </c>
      <c r="D186" s="2" t="n">
        <v>0</v>
      </c>
      <c r="E186" s="2" t="n">
        <v>0</v>
      </c>
      <c r="F186" s="2" t="n">
        <v>0</v>
      </c>
      <c r="G186" s="2" t="n">
        <v>0</v>
      </c>
      <c r="H186" s="2" t="n">
        <v>0</v>
      </c>
      <c r="I186" s="2" t="n">
        <v>20.68</v>
      </c>
      <c r="J186" s="2" t="n">
        <v>13.46</v>
      </c>
      <c r="K186" s="2" t="n">
        <v>0</v>
      </c>
      <c r="L186" s="2" t="n">
        <v>-0.04</v>
      </c>
    </row>
    <row r="187" customFormat="false" ht="12.75" hidden="false" customHeight="false" outlineLevel="0" collapsed="false">
      <c r="A187" s="2" t="n">
        <v>38353</v>
      </c>
      <c r="B187" s="2" t="n">
        <v>0</v>
      </c>
      <c r="C187" s="2" t="n">
        <v>0</v>
      </c>
      <c r="D187" s="2" t="n">
        <v>0</v>
      </c>
      <c r="E187" s="2" t="n">
        <v>0</v>
      </c>
      <c r="F187" s="2" t="n">
        <v>0</v>
      </c>
      <c r="G187" s="2" t="n">
        <v>0</v>
      </c>
      <c r="H187" s="2" t="n">
        <v>0</v>
      </c>
      <c r="I187" s="2" t="n">
        <v>20.55</v>
      </c>
      <c r="J187" s="2" t="n">
        <v>13.38</v>
      </c>
      <c r="K187" s="2" t="n">
        <v>0</v>
      </c>
      <c r="L187" s="2" t="n">
        <v>-0.49</v>
      </c>
    </row>
    <row r="188" customFormat="false" ht="12.75" hidden="false" customHeight="false" outlineLevel="0" collapsed="false">
      <c r="A188" s="2" t="n">
        <v>38384</v>
      </c>
      <c r="B188" s="2" t="n">
        <v>0</v>
      </c>
      <c r="C188" s="2" t="n">
        <v>0</v>
      </c>
      <c r="D188" s="2" t="n">
        <v>0</v>
      </c>
      <c r="E188" s="2" t="n">
        <v>0</v>
      </c>
      <c r="F188" s="2" t="n">
        <v>0</v>
      </c>
      <c r="G188" s="2" t="n">
        <v>0</v>
      </c>
      <c r="H188" s="2" t="n">
        <v>0</v>
      </c>
      <c r="I188" s="2" t="n">
        <v>18.44</v>
      </c>
      <c r="J188" s="2" t="n">
        <v>12.01</v>
      </c>
      <c r="K188" s="2" t="n">
        <v>0</v>
      </c>
      <c r="L188" s="2" t="n">
        <v>-0.44</v>
      </c>
    </row>
    <row r="189" customFormat="false" ht="12.75" hidden="false" customHeight="false" outlineLevel="0" collapsed="false">
      <c r="A189" s="2" t="n">
        <v>38412</v>
      </c>
      <c r="B189" s="2" t="n">
        <v>0</v>
      </c>
      <c r="C189" s="2" t="n">
        <v>0</v>
      </c>
      <c r="D189" s="2" t="n">
        <v>0</v>
      </c>
      <c r="E189" s="2" t="n">
        <v>0</v>
      </c>
      <c r="F189" s="2" t="n">
        <v>0</v>
      </c>
      <c r="G189" s="2" t="n">
        <v>0</v>
      </c>
      <c r="H189" s="2" t="n">
        <v>0</v>
      </c>
      <c r="I189" s="2" t="n">
        <v>20.31</v>
      </c>
      <c r="J189" s="2" t="n">
        <v>13.22</v>
      </c>
      <c r="K189" s="2" t="n">
        <v>0</v>
      </c>
      <c r="L189" s="2" t="n">
        <v>-0.16</v>
      </c>
    </row>
    <row r="190" customFormat="false" ht="12.75" hidden="false" customHeight="false" outlineLevel="0" collapsed="false">
      <c r="A190" s="2" t="n">
        <v>38443</v>
      </c>
      <c r="B190" s="2" t="n">
        <v>0</v>
      </c>
      <c r="C190" s="2" t="n">
        <v>0</v>
      </c>
      <c r="D190" s="2" t="n">
        <v>0</v>
      </c>
      <c r="E190" s="2" t="n">
        <v>0</v>
      </c>
      <c r="F190" s="2" t="n">
        <v>0</v>
      </c>
      <c r="G190" s="2" t="n">
        <v>0</v>
      </c>
      <c r="H190" s="2" t="n">
        <v>0</v>
      </c>
      <c r="I190" s="2" t="n">
        <v>0</v>
      </c>
      <c r="J190" s="2" t="n">
        <v>17.55</v>
      </c>
      <c r="K190" s="2" t="n">
        <v>0</v>
      </c>
      <c r="L190" s="2" t="n">
        <v>0.28</v>
      </c>
    </row>
    <row r="191" customFormat="false" ht="12.75" hidden="false" customHeight="false" outlineLevel="0" collapsed="false">
      <c r="A191" s="2" t="n">
        <v>38473</v>
      </c>
      <c r="B191" s="2" t="n">
        <v>0</v>
      </c>
      <c r="C191" s="2" t="n">
        <v>0</v>
      </c>
      <c r="D191" s="2" t="n">
        <v>0</v>
      </c>
      <c r="E191" s="2" t="n">
        <v>0</v>
      </c>
      <c r="F191" s="2" t="n">
        <v>0</v>
      </c>
      <c r="G191" s="2" t="n">
        <v>0</v>
      </c>
      <c r="H191" s="2" t="n">
        <v>0</v>
      </c>
      <c r="I191" s="2" t="n">
        <v>0</v>
      </c>
      <c r="J191" s="2" t="n">
        <v>18.03</v>
      </c>
      <c r="K191" s="2" t="n">
        <v>0</v>
      </c>
      <c r="L191" s="2" t="n">
        <v>0.29</v>
      </c>
    </row>
    <row r="192" customFormat="false" ht="12.75" hidden="false" customHeight="false" outlineLevel="0" collapsed="false">
      <c r="A192" s="2" t="n">
        <v>38504</v>
      </c>
      <c r="B192" s="2" t="n">
        <v>0</v>
      </c>
      <c r="C192" s="2" t="n">
        <v>0</v>
      </c>
      <c r="D192" s="2" t="n">
        <v>0</v>
      </c>
      <c r="E192" s="2" t="n">
        <v>0</v>
      </c>
      <c r="F192" s="2" t="n">
        <v>0</v>
      </c>
      <c r="G192" s="2" t="n">
        <v>0</v>
      </c>
      <c r="H192" s="2" t="n">
        <v>0</v>
      </c>
      <c r="I192" s="2" t="n">
        <v>0</v>
      </c>
      <c r="J192" s="2" t="n">
        <v>17.34</v>
      </c>
      <c r="K192" s="2" t="n">
        <v>0</v>
      </c>
      <c r="L192" s="2" t="n">
        <v>0.28</v>
      </c>
    </row>
    <row r="193" customFormat="false" ht="12.75" hidden="false" customHeight="false" outlineLevel="0" collapsed="false">
      <c r="A193" s="2" t="n">
        <v>38534</v>
      </c>
      <c r="B193" s="2" t="n">
        <v>0</v>
      </c>
      <c r="C193" s="2" t="n">
        <v>0</v>
      </c>
      <c r="D193" s="2" t="n">
        <v>0</v>
      </c>
      <c r="E193" s="2" t="n">
        <v>0</v>
      </c>
      <c r="F193" s="2" t="n">
        <v>0</v>
      </c>
      <c r="G193" s="2" t="n">
        <v>0</v>
      </c>
      <c r="H193" s="2" t="n">
        <v>0</v>
      </c>
      <c r="I193" s="2" t="n">
        <v>0</v>
      </c>
      <c r="J193" s="2" t="n">
        <v>17.81</v>
      </c>
      <c r="K193" s="2" t="n">
        <v>0</v>
      </c>
      <c r="L193" s="2" t="n">
        <v>0.29</v>
      </c>
    </row>
    <row r="194" customFormat="false" ht="12.75" hidden="false" customHeight="false" outlineLevel="0" collapsed="false">
      <c r="A194" s="2" t="n">
        <v>38565</v>
      </c>
      <c r="B194" s="2" t="n">
        <v>0</v>
      </c>
      <c r="C194" s="2" t="n">
        <v>0</v>
      </c>
      <c r="D194" s="2" t="n">
        <v>0</v>
      </c>
      <c r="E194" s="2" t="n">
        <v>0</v>
      </c>
      <c r="F194" s="2" t="n">
        <v>0</v>
      </c>
      <c r="G194" s="2" t="n">
        <v>0</v>
      </c>
      <c r="H194" s="2" t="n">
        <v>0</v>
      </c>
      <c r="I194" s="2" t="n">
        <v>0</v>
      </c>
      <c r="J194" s="2" t="n">
        <v>17.7</v>
      </c>
      <c r="K194" s="2" t="n">
        <v>0</v>
      </c>
      <c r="L194" s="2" t="n">
        <v>0.29</v>
      </c>
    </row>
    <row r="195" customFormat="false" ht="12.75" hidden="false" customHeight="false" outlineLevel="0" collapsed="false">
      <c r="A195" s="2" t="n">
        <v>38596</v>
      </c>
      <c r="B195" s="2" t="n">
        <v>0</v>
      </c>
      <c r="C195" s="2" t="n">
        <v>0</v>
      </c>
      <c r="D195" s="2" t="n">
        <v>0</v>
      </c>
      <c r="E195" s="2" t="n">
        <v>0</v>
      </c>
      <c r="F195" s="2" t="n">
        <v>0</v>
      </c>
      <c r="G195" s="2" t="n">
        <v>0</v>
      </c>
      <c r="H195" s="2" t="n">
        <v>0</v>
      </c>
      <c r="I195" s="2" t="n">
        <v>0</v>
      </c>
      <c r="J195" s="2" t="n">
        <v>17.02</v>
      </c>
      <c r="K195" s="2" t="n">
        <v>0</v>
      </c>
      <c r="L195" s="2" t="n">
        <v>0.28</v>
      </c>
    </row>
    <row r="196" customFormat="false" ht="12.75" hidden="false" customHeight="false" outlineLevel="0" collapsed="false">
      <c r="A196" s="2" t="n">
        <v>38626</v>
      </c>
      <c r="B196" s="2" t="n">
        <v>0</v>
      </c>
      <c r="C196" s="2" t="n">
        <v>0</v>
      </c>
      <c r="D196" s="2" t="n">
        <v>0</v>
      </c>
      <c r="E196" s="2" t="n">
        <v>0</v>
      </c>
      <c r="F196" s="2" t="n">
        <v>0</v>
      </c>
      <c r="G196" s="2" t="n">
        <v>0</v>
      </c>
      <c r="H196" s="2" t="n">
        <v>0</v>
      </c>
      <c r="I196" s="2" t="n">
        <v>0</v>
      </c>
      <c r="J196" s="2" t="n">
        <v>17.49</v>
      </c>
      <c r="K196" s="2" t="n">
        <v>0</v>
      </c>
      <c r="L196" s="2" t="n">
        <v>0.29</v>
      </c>
    </row>
    <row r="197" customFormat="false" ht="12.75" hidden="false" customHeight="false" outlineLevel="0" collapsed="false">
      <c r="A197" s="2" t="n">
        <v>38657</v>
      </c>
      <c r="B197" s="2" t="n">
        <v>0</v>
      </c>
      <c r="C197" s="2" t="n">
        <v>0</v>
      </c>
      <c r="D197" s="2" t="n">
        <v>0</v>
      </c>
      <c r="E197" s="2" t="n">
        <v>0</v>
      </c>
      <c r="F197" s="2" t="n">
        <v>0</v>
      </c>
      <c r="G197" s="2" t="n">
        <v>0</v>
      </c>
      <c r="H197" s="2" t="n">
        <v>0</v>
      </c>
      <c r="I197" s="2" t="n">
        <v>18.71</v>
      </c>
      <c r="J197" s="2" t="n">
        <v>16.82</v>
      </c>
      <c r="K197" s="2" t="n">
        <v>0</v>
      </c>
      <c r="L197" s="2" t="n">
        <v>0.47</v>
      </c>
    </row>
    <row r="198" customFormat="false" ht="12.75" hidden="false" customHeight="false" outlineLevel="0" collapsed="false">
      <c r="A198" s="2" t="n">
        <v>38687</v>
      </c>
      <c r="B198" s="2" t="n">
        <v>0</v>
      </c>
      <c r="C198" s="2" t="n">
        <v>0</v>
      </c>
      <c r="D198" s="2" t="n">
        <v>0</v>
      </c>
      <c r="E198" s="2" t="n">
        <v>0</v>
      </c>
      <c r="F198" s="2" t="n">
        <v>0</v>
      </c>
      <c r="G198" s="2" t="n">
        <v>0</v>
      </c>
      <c r="H198" s="2" t="n">
        <v>0</v>
      </c>
      <c r="I198" s="2" t="n">
        <v>19.22</v>
      </c>
      <c r="J198" s="2" t="n">
        <v>17.28</v>
      </c>
      <c r="K198" s="2" t="n">
        <v>0</v>
      </c>
      <c r="L198" s="2" t="n">
        <v>0.05</v>
      </c>
    </row>
    <row r="199" customFormat="false" ht="12.75" hidden="false" customHeight="false" outlineLevel="0" collapsed="false">
      <c r="A199" s="2" t="n">
        <v>38718</v>
      </c>
      <c r="B199" s="2" t="n">
        <v>0</v>
      </c>
      <c r="C199" s="2" t="n">
        <v>0</v>
      </c>
      <c r="D199" s="2" t="n">
        <v>0</v>
      </c>
      <c r="E199" s="2" t="n">
        <v>0</v>
      </c>
      <c r="F199" s="2" t="n">
        <v>0</v>
      </c>
      <c r="G199" s="2" t="n">
        <v>0</v>
      </c>
      <c r="H199" s="2" t="n">
        <v>0</v>
      </c>
      <c r="I199" s="2" t="n">
        <v>19.1</v>
      </c>
      <c r="J199" s="2" t="n">
        <v>17.17</v>
      </c>
      <c r="K199" s="2" t="n">
        <v>0</v>
      </c>
      <c r="L199" s="2" t="n">
        <v>-0.39</v>
      </c>
    </row>
    <row r="200" customFormat="false" ht="12.75" hidden="false" customHeight="false" outlineLevel="0" collapsed="false">
      <c r="A200" s="2" t="n">
        <v>38749</v>
      </c>
      <c r="B200" s="2" t="n">
        <v>0</v>
      </c>
      <c r="C200" s="2" t="n">
        <v>0</v>
      </c>
      <c r="D200" s="2" t="n">
        <v>0</v>
      </c>
      <c r="E200" s="2" t="n">
        <v>0</v>
      </c>
      <c r="F200" s="2" t="n">
        <v>0</v>
      </c>
      <c r="G200" s="2" t="n">
        <v>0</v>
      </c>
      <c r="H200" s="2" t="n">
        <v>0</v>
      </c>
      <c r="I200" s="2" t="n">
        <v>17.14</v>
      </c>
      <c r="J200" s="2" t="n">
        <v>15.41</v>
      </c>
      <c r="K200" s="2" t="n">
        <v>0</v>
      </c>
      <c r="L200" s="2" t="n">
        <v>-0.32</v>
      </c>
    </row>
    <row r="201" customFormat="false" ht="12.75" hidden="false" customHeight="false" outlineLevel="0" collapsed="false">
      <c r="A201" s="2" t="n">
        <v>38777</v>
      </c>
      <c r="B201" s="2" t="n">
        <v>0</v>
      </c>
      <c r="C201" s="2" t="n">
        <v>0</v>
      </c>
      <c r="D201" s="2" t="n">
        <v>0</v>
      </c>
      <c r="E201" s="2" t="n">
        <v>0</v>
      </c>
      <c r="F201" s="2" t="n">
        <v>0</v>
      </c>
      <c r="G201" s="2" t="n">
        <v>0</v>
      </c>
      <c r="H201" s="2" t="n">
        <v>0</v>
      </c>
      <c r="I201" s="2" t="n">
        <v>18.88</v>
      </c>
      <c r="J201" s="2" t="n">
        <v>16.97</v>
      </c>
      <c r="K201" s="2" t="n">
        <v>0</v>
      </c>
      <c r="L201" s="2" t="n">
        <v>-0.03</v>
      </c>
    </row>
    <row r="202" customFormat="false" ht="12.75" hidden="false" customHeight="false" outlineLevel="0" collapsed="false">
      <c r="A202" s="2" t="n">
        <v>38808</v>
      </c>
      <c r="B202" s="2" t="n">
        <v>0</v>
      </c>
      <c r="C202" s="2" t="n">
        <v>0</v>
      </c>
      <c r="D202" s="2" t="n">
        <v>0</v>
      </c>
      <c r="E202" s="2" t="n">
        <v>0</v>
      </c>
      <c r="F202" s="2" t="n">
        <v>0</v>
      </c>
      <c r="G202" s="2" t="n">
        <v>0</v>
      </c>
      <c r="H202" s="2" t="n">
        <v>0</v>
      </c>
      <c r="I202" s="2" t="n">
        <v>0</v>
      </c>
      <c r="J202" s="2" t="n">
        <v>16.32</v>
      </c>
      <c r="K202" s="2" t="n">
        <v>0</v>
      </c>
      <c r="L202" s="2" t="n">
        <v>0.27</v>
      </c>
    </row>
    <row r="203" customFormat="false" ht="12.75" hidden="false" customHeight="false" outlineLevel="0" collapsed="false">
      <c r="A203" s="2" t="n">
        <v>38838</v>
      </c>
      <c r="B203" s="2" t="n">
        <v>0</v>
      </c>
      <c r="C203" s="2" t="n">
        <v>0</v>
      </c>
      <c r="D203" s="2" t="n">
        <v>0</v>
      </c>
      <c r="E203" s="2" t="n">
        <v>0</v>
      </c>
      <c r="F203" s="2" t="n">
        <v>0</v>
      </c>
      <c r="G203" s="2" t="n">
        <v>0</v>
      </c>
      <c r="H203" s="2" t="n">
        <v>0</v>
      </c>
      <c r="I203" s="2" t="n">
        <v>0</v>
      </c>
      <c r="J203" s="2" t="n">
        <v>16.76</v>
      </c>
      <c r="K203" s="2" t="n">
        <v>0</v>
      </c>
      <c r="L203" s="2" t="n">
        <v>0.28</v>
      </c>
    </row>
    <row r="204" customFormat="false" ht="12.75" hidden="false" customHeight="false" outlineLevel="0" collapsed="false">
      <c r="A204" s="2" t="n">
        <v>38869</v>
      </c>
      <c r="B204" s="2" t="n">
        <v>0</v>
      </c>
      <c r="C204" s="2" t="n">
        <v>0</v>
      </c>
      <c r="D204" s="2" t="n">
        <v>0</v>
      </c>
      <c r="E204" s="2" t="n">
        <v>0</v>
      </c>
      <c r="F204" s="2" t="n">
        <v>0</v>
      </c>
      <c r="G204" s="2" t="n">
        <v>0</v>
      </c>
      <c r="H204" s="2" t="n">
        <v>0</v>
      </c>
      <c r="I204" s="2" t="n">
        <v>0</v>
      </c>
      <c r="J204" s="2" t="n">
        <v>16.12</v>
      </c>
      <c r="K204" s="2" t="n">
        <v>0</v>
      </c>
      <c r="L204" s="2" t="n">
        <v>0.27</v>
      </c>
    </row>
    <row r="205" customFormat="false" ht="12.75" hidden="false" customHeight="false" outlineLevel="0" collapsed="false">
      <c r="A205" s="2" t="n">
        <v>38899</v>
      </c>
      <c r="B205" s="2" t="n">
        <v>0</v>
      </c>
      <c r="C205" s="2" t="n">
        <v>0</v>
      </c>
      <c r="D205" s="2" t="n">
        <v>0</v>
      </c>
      <c r="E205" s="2" t="n">
        <v>0</v>
      </c>
      <c r="F205" s="2" t="n">
        <v>0</v>
      </c>
      <c r="G205" s="2" t="n">
        <v>0</v>
      </c>
      <c r="H205" s="2" t="n">
        <v>0</v>
      </c>
      <c r="I205" s="2" t="n">
        <v>0</v>
      </c>
      <c r="J205" s="2" t="n">
        <v>16.56</v>
      </c>
      <c r="K205" s="2" t="n">
        <v>0</v>
      </c>
      <c r="L205" s="2" t="n">
        <v>0.28</v>
      </c>
    </row>
    <row r="206" customFormat="false" ht="12.75" hidden="false" customHeight="false" outlineLevel="0" collapsed="false">
      <c r="A206" s="2" t="n">
        <v>38930</v>
      </c>
      <c r="B206" s="2" t="n">
        <v>0</v>
      </c>
      <c r="C206" s="2" t="n">
        <v>0</v>
      </c>
      <c r="D206" s="2" t="n">
        <v>0</v>
      </c>
      <c r="E206" s="2" t="n">
        <v>0</v>
      </c>
      <c r="F206" s="2" t="n">
        <v>0</v>
      </c>
      <c r="G206" s="2" t="n">
        <v>0</v>
      </c>
      <c r="H206" s="2" t="n">
        <v>0</v>
      </c>
      <c r="I206" s="2" t="n">
        <v>0</v>
      </c>
      <c r="J206" s="2" t="n">
        <v>16.46</v>
      </c>
      <c r="K206" s="2" t="n">
        <v>0</v>
      </c>
      <c r="L206" s="2" t="n">
        <v>0.28</v>
      </c>
    </row>
    <row r="207" customFormat="false" ht="12.75" hidden="false" customHeight="false" outlineLevel="0" collapsed="false">
      <c r="A207" s="2" t="n">
        <v>38961</v>
      </c>
      <c r="B207" s="2" t="n">
        <v>0</v>
      </c>
      <c r="C207" s="2" t="n">
        <v>0</v>
      </c>
      <c r="D207" s="2" t="n">
        <v>0</v>
      </c>
      <c r="E207" s="2" t="n">
        <v>0</v>
      </c>
      <c r="F207" s="2" t="n">
        <v>0</v>
      </c>
      <c r="G207" s="2" t="n">
        <v>0</v>
      </c>
      <c r="H207" s="2" t="n">
        <v>0</v>
      </c>
      <c r="I207" s="2" t="n">
        <v>0</v>
      </c>
      <c r="J207" s="2" t="n">
        <v>15.83</v>
      </c>
      <c r="K207" s="2" t="n">
        <v>0</v>
      </c>
      <c r="L207" s="2" t="n">
        <v>0.27</v>
      </c>
    </row>
    <row r="208" customFormat="false" ht="12.75" hidden="false" customHeight="false" outlineLevel="0" collapsed="false">
      <c r="A208" s="2" t="n">
        <v>38991</v>
      </c>
      <c r="B208" s="2" t="n">
        <v>0</v>
      </c>
      <c r="C208" s="2" t="n">
        <v>0</v>
      </c>
      <c r="D208" s="2" t="n">
        <v>0</v>
      </c>
      <c r="E208" s="2" t="n">
        <v>0</v>
      </c>
      <c r="F208" s="2" t="n">
        <v>0</v>
      </c>
      <c r="G208" s="2" t="n">
        <v>0</v>
      </c>
      <c r="H208" s="2" t="n">
        <v>0</v>
      </c>
      <c r="I208" s="2" t="n">
        <v>0</v>
      </c>
      <c r="J208" s="2" t="n">
        <v>16.26</v>
      </c>
      <c r="K208" s="2" t="n">
        <v>0</v>
      </c>
      <c r="L208" s="2" t="n">
        <v>0.28</v>
      </c>
    </row>
    <row r="209" customFormat="false" ht="12.75" hidden="false" customHeight="false" outlineLevel="0" collapsed="false">
      <c r="A209" s="2" t="n">
        <v>39022</v>
      </c>
      <c r="B209" s="2" t="n">
        <v>0</v>
      </c>
      <c r="C209" s="2" t="n">
        <v>0</v>
      </c>
      <c r="D209" s="2" t="n">
        <v>0</v>
      </c>
      <c r="E209" s="2" t="n">
        <v>0</v>
      </c>
      <c r="F209" s="2" t="n">
        <v>0</v>
      </c>
      <c r="G209" s="2" t="n">
        <v>0</v>
      </c>
      <c r="H209" s="2" t="n">
        <v>0</v>
      </c>
      <c r="I209" s="2" t="n">
        <v>17.4</v>
      </c>
      <c r="J209" s="2" t="n">
        <v>-8.97</v>
      </c>
      <c r="K209" s="2" t="n">
        <v>0</v>
      </c>
      <c r="L209" s="2" t="n">
        <v>-0.16</v>
      </c>
    </row>
    <row r="210" customFormat="false" ht="12.75" hidden="false" customHeight="false" outlineLevel="0" collapsed="false">
      <c r="A210" s="2" t="n">
        <v>39052</v>
      </c>
      <c r="B210" s="2" t="n">
        <v>0</v>
      </c>
      <c r="C210" s="2" t="n">
        <v>0</v>
      </c>
      <c r="D210" s="2" t="n">
        <v>0</v>
      </c>
      <c r="E210" s="2" t="n">
        <v>0</v>
      </c>
      <c r="F210" s="2" t="n">
        <v>0</v>
      </c>
      <c r="G210" s="2" t="n">
        <v>0</v>
      </c>
      <c r="H210" s="2" t="n">
        <v>0</v>
      </c>
      <c r="I210" s="2" t="n">
        <v>17.87</v>
      </c>
      <c r="J210" s="2" t="n">
        <v>-9.22</v>
      </c>
      <c r="K210" s="2" t="n">
        <v>0</v>
      </c>
      <c r="L210" s="2" t="n">
        <v>-0.2</v>
      </c>
    </row>
    <row r="211" customFormat="false" ht="12.75" hidden="false" customHeight="false" outlineLevel="0" collapsed="false">
      <c r="A211" s="2" t="n">
        <v>39083</v>
      </c>
      <c r="B211" s="2" t="n">
        <v>0</v>
      </c>
      <c r="C211" s="2" t="n">
        <v>0</v>
      </c>
      <c r="D211" s="2" t="n">
        <v>0</v>
      </c>
      <c r="E211" s="2" t="n">
        <v>0</v>
      </c>
      <c r="F211" s="2" t="n">
        <v>0</v>
      </c>
      <c r="G211" s="2" t="n">
        <v>0</v>
      </c>
      <c r="H211" s="2" t="n">
        <v>0</v>
      </c>
      <c r="I211" s="2" t="n">
        <v>17.76</v>
      </c>
      <c r="J211" s="2" t="n">
        <v>-9.16</v>
      </c>
      <c r="K211" s="2" t="n">
        <v>0</v>
      </c>
      <c r="L211" s="2" t="n">
        <v>-0.21</v>
      </c>
    </row>
    <row r="212" customFormat="false" ht="12.75" hidden="false" customHeight="false" outlineLevel="0" collapsed="false">
      <c r="A212" s="2" t="n">
        <v>39114</v>
      </c>
      <c r="B212" s="2" t="n">
        <v>0</v>
      </c>
      <c r="C212" s="2" t="n">
        <v>0</v>
      </c>
      <c r="D212" s="2" t="n">
        <v>0</v>
      </c>
      <c r="E212" s="2" t="n">
        <v>0</v>
      </c>
      <c r="F212" s="2" t="n">
        <v>0</v>
      </c>
      <c r="G212" s="2" t="n">
        <v>0</v>
      </c>
      <c r="H212" s="2" t="n">
        <v>0</v>
      </c>
      <c r="I212" s="2" t="n">
        <v>15.94</v>
      </c>
      <c r="J212" s="2" t="n">
        <v>-8.22</v>
      </c>
      <c r="K212" s="2" t="n">
        <v>0</v>
      </c>
      <c r="L212" s="2" t="n">
        <v>-0.25</v>
      </c>
    </row>
    <row r="213" customFormat="false" ht="12.75" hidden="false" customHeight="false" outlineLevel="0" collapsed="false">
      <c r="A213" s="2" t="n">
        <v>39142</v>
      </c>
      <c r="B213" s="2" t="n">
        <v>0</v>
      </c>
      <c r="C213" s="2" t="n">
        <v>0</v>
      </c>
      <c r="D213" s="2" t="n">
        <v>0</v>
      </c>
      <c r="E213" s="2" t="n">
        <v>0</v>
      </c>
      <c r="F213" s="2" t="n">
        <v>0</v>
      </c>
      <c r="G213" s="2" t="n">
        <v>0</v>
      </c>
      <c r="H213" s="2" t="n">
        <v>0</v>
      </c>
      <c r="I213" s="2" t="n">
        <v>17.55</v>
      </c>
      <c r="J213" s="2" t="n">
        <v>-9.05</v>
      </c>
      <c r="K213" s="2" t="n">
        <v>0</v>
      </c>
      <c r="L213" s="2" t="n">
        <v>-0.28</v>
      </c>
    </row>
    <row r="214" customFormat="false" ht="12.75" hidden="false" customHeight="false" outlineLevel="0" collapsed="false">
      <c r="A214" s="2" t="n">
        <v>39173</v>
      </c>
      <c r="B214" s="2" t="n">
        <v>0</v>
      </c>
      <c r="C214" s="2" t="n">
        <v>0</v>
      </c>
      <c r="D214" s="2" t="n">
        <v>0</v>
      </c>
      <c r="E214" s="2" t="n">
        <v>0</v>
      </c>
      <c r="F214" s="2" t="n">
        <v>0</v>
      </c>
      <c r="G214" s="2" t="n">
        <v>0</v>
      </c>
      <c r="H214" s="2" t="n">
        <v>0</v>
      </c>
      <c r="I214" s="2" t="n">
        <v>0</v>
      </c>
      <c r="J214" s="2" t="n">
        <v>-8.71</v>
      </c>
      <c r="K214" s="2" t="n">
        <v>0</v>
      </c>
      <c r="L214" s="2" t="n">
        <v>0.19</v>
      </c>
    </row>
    <row r="215" customFormat="false" ht="12.75" hidden="false" customHeight="false" outlineLevel="0" collapsed="false">
      <c r="A215" s="2" t="n">
        <v>39203</v>
      </c>
      <c r="B215" s="2" t="n">
        <v>0</v>
      </c>
      <c r="C215" s="2" t="n">
        <v>0</v>
      </c>
      <c r="D215" s="2" t="n">
        <v>0</v>
      </c>
      <c r="E215" s="2" t="n">
        <v>0</v>
      </c>
      <c r="F215" s="2" t="n">
        <v>0</v>
      </c>
      <c r="G215" s="2" t="n">
        <v>0</v>
      </c>
      <c r="H215" s="2" t="n">
        <v>0</v>
      </c>
      <c r="I215" s="2" t="n">
        <v>0</v>
      </c>
      <c r="J215" s="2" t="n">
        <v>-8.94</v>
      </c>
      <c r="K215" s="2" t="n">
        <v>0</v>
      </c>
      <c r="L215" s="2" t="n">
        <v>0.2</v>
      </c>
    </row>
    <row r="216" customFormat="false" ht="12.75" hidden="false" customHeight="false" outlineLevel="0" collapsed="false">
      <c r="A216" s="2" t="n">
        <v>39234</v>
      </c>
      <c r="B216" s="2" t="n">
        <v>0</v>
      </c>
      <c r="C216" s="2" t="n">
        <v>0</v>
      </c>
      <c r="D216" s="2" t="n">
        <v>0</v>
      </c>
      <c r="E216" s="2" t="n">
        <v>0</v>
      </c>
      <c r="F216" s="2" t="n">
        <v>0</v>
      </c>
      <c r="G216" s="2" t="n">
        <v>0</v>
      </c>
      <c r="H216" s="2" t="n">
        <v>0</v>
      </c>
      <c r="I216" s="2" t="n">
        <v>0</v>
      </c>
      <c r="J216" s="2" t="n">
        <v>-8.6</v>
      </c>
      <c r="K216" s="2" t="n">
        <v>0</v>
      </c>
      <c r="L216" s="2" t="n">
        <v>0.19</v>
      </c>
    </row>
    <row r="217" customFormat="false" ht="12.75" hidden="false" customHeight="false" outlineLevel="0" collapsed="false">
      <c r="A217" s="2" t="n">
        <v>39264</v>
      </c>
      <c r="B217" s="2" t="n">
        <v>0</v>
      </c>
      <c r="C217" s="2" t="n">
        <v>0</v>
      </c>
      <c r="D217" s="2" t="n">
        <v>0</v>
      </c>
      <c r="E217" s="2" t="n">
        <v>0</v>
      </c>
      <c r="F217" s="2" t="n">
        <v>0</v>
      </c>
      <c r="G217" s="2" t="n">
        <v>0</v>
      </c>
      <c r="H217" s="2" t="n">
        <v>0</v>
      </c>
      <c r="I217" s="2" t="n">
        <v>0</v>
      </c>
      <c r="J217" s="2" t="n">
        <v>-8.83</v>
      </c>
      <c r="K217" s="2" t="n">
        <v>0</v>
      </c>
      <c r="L217" s="2" t="n">
        <v>0.2</v>
      </c>
    </row>
    <row r="218" customFormat="false" ht="12.75" hidden="false" customHeight="false" outlineLevel="0" collapsed="false">
      <c r="A218" s="2" t="n">
        <v>39295</v>
      </c>
      <c r="B218" s="2" t="n">
        <v>0</v>
      </c>
      <c r="C218" s="2" t="n">
        <v>0</v>
      </c>
      <c r="D218" s="2" t="n">
        <v>0</v>
      </c>
      <c r="E218" s="2" t="n">
        <v>0</v>
      </c>
      <c r="F218" s="2" t="n">
        <v>0</v>
      </c>
      <c r="G218" s="2" t="n">
        <v>0</v>
      </c>
      <c r="H218" s="2" t="n">
        <v>0</v>
      </c>
      <c r="I218" s="2" t="n">
        <v>0</v>
      </c>
      <c r="J218" s="2" t="n">
        <v>-8.78</v>
      </c>
      <c r="K218" s="2" t="n">
        <v>0</v>
      </c>
      <c r="L218" s="2" t="n">
        <v>0.2</v>
      </c>
    </row>
    <row r="219" customFormat="false" ht="12.75" hidden="false" customHeight="false" outlineLevel="0" collapsed="false">
      <c r="A219" s="2" t="n">
        <v>39326</v>
      </c>
      <c r="B219" s="2" t="n">
        <v>0</v>
      </c>
      <c r="C219" s="2" t="n">
        <v>0</v>
      </c>
      <c r="D219" s="2" t="n">
        <v>0</v>
      </c>
      <c r="E219" s="2" t="n">
        <v>0</v>
      </c>
      <c r="F219" s="2" t="n">
        <v>0</v>
      </c>
      <c r="G219" s="2" t="n">
        <v>0</v>
      </c>
      <c r="H219" s="2" t="n">
        <v>0</v>
      </c>
      <c r="I219" s="2" t="n">
        <v>0</v>
      </c>
      <c r="J219" s="2" t="n">
        <v>-8.45</v>
      </c>
      <c r="K219" s="2" t="n">
        <v>0</v>
      </c>
      <c r="L219" s="2" t="n">
        <v>0.19</v>
      </c>
    </row>
    <row r="220" customFormat="false" ht="12.75" hidden="false" customHeight="false" outlineLevel="0" collapsed="false">
      <c r="A220" s="2" t="n">
        <v>39356</v>
      </c>
      <c r="B220" s="2" t="n">
        <v>0</v>
      </c>
      <c r="C220" s="2" t="n">
        <v>0</v>
      </c>
      <c r="D220" s="2" t="n">
        <v>0</v>
      </c>
      <c r="E220" s="2" t="n">
        <v>0</v>
      </c>
      <c r="F220" s="2" t="n">
        <v>0</v>
      </c>
      <c r="G220" s="2" t="n">
        <v>0</v>
      </c>
      <c r="H220" s="2" t="n">
        <v>0</v>
      </c>
      <c r="I220" s="2" t="n">
        <v>0</v>
      </c>
      <c r="J220" s="2" t="n">
        <v>-8.68</v>
      </c>
      <c r="K220" s="2" t="n">
        <v>0</v>
      </c>
      <c r="L220" s="2" t="n">
        <v>0.2</v>
      </c>
    </row>
    <row r="221" customFormat="false" ht="12.75" hidden="false" customHeight="false" outlineLevel="0" collapsed="false">
      <c r="A221" s="2" t="n">
        <v>39387</v>
      </c>
      <c r="B221" s="2" t="n">
        <v>0</v>
      </c>
      <c r="C221" s="2" t="n">
        <v>0</v>
      </c>
      <c r="D221" s="2" t="n">
        <v>0</v>
      </c>
      <c r="E221" s="2" t="n">
        <v>0</v>
      </c>
      <c r="F221" s="2" t="n">
        <v>0</v>
      </c>
      <c r="G221" s="2" t="n">
        <v>0</v>
      </c>
      <c r="H221" s="2" t="n">
        <v>0</v>
      </c>
      <c r="I221" s="2" t="n">
        <v>16.18</v>
      </c>
      <c r="J221" s="2" t="n">
        <v>0</v>
      </c>
      <c r="K221" s="2" t="n">
        <v>0</v>
      </c>
      <c r="L221" s="2" t="n">
        <v>0</v>
      </c>
    </row>
    <row r="222" customFormat="false" ht="12.75" hidden="false" customHeight="false" outlineLevel="0" collapsed="false">
      <c r="A222" s="2" t="n">
        <v>39417</v>
      </c>
      <c r="B222" s="2" t="n">
        <v>0</v>
      </c>
      <c r="C222" s="2" t="n">
        <v>0</v>
      </c>
      <c r="D222" s="2" t="n">
        <v>0</v>
      </c>
      <c r="E222" s="2" t="n">
        <v>0</v>
      </c>
      <c r="F222" s="2" t="n">
        <v>0</v>
      </c>
      <c r="G222" s="2" t="n">
        <v>0</v>
      </c>
      <c r="H222" s="2" t="n">
        <v>0</v>
      </c>
      <c r="I222" s="2" t="n">
        <v>16.63</v>
      </c>
      <c r="J222" s="2" t="n">
        <v>0</v>
      </c>
      <c r="K222" s="2" t="n">
        <v>0</v>
      </c>
      <c r="L222" s="2" t="n">
        <v>0</v>
      </c>
    </row>
    <row r="223" customFormat="false" ht="12.75" hidden="false" customHeight="false" outlineLevel="0" collapsed="false">
      <c r="A223" s="2" t="n">
        <v>39448</v>
      </c>
      <c r="B223" s="2" t="n">
        <v>0</v>
      </c>
      <c r="C223" s="2" t="n">
        <v>0</v>
      </c>
      <c r="D223" s="2" t="n">
        <v>0</v>
      </c>
      <c r="E223" s="2" t="n">
        <v>0</v>
      </c>
      <c r="F223" s="2" t="n">
        <v>0</v>
      </c>
      <c r="G223" s="2" t="n">
        <v>0</v>
      </c>
      <c r="H223" s="2" t="n">
        <v>0</v>
      </c>
      <c r="I223" s="2" t="n">
        <v>16.53</v>
      </c>
      <c r="J223" s="2" t="n">
        <v>0</v>
      </c>
      <c r="K223" s="2" t="n">
        <v>0</v>
      </c>
      <c r="L223" s="2" t="n">
        <v>0</v>
      </c>
    </row>
    <row r="224" customFormat="false" ht="12.75" hidden="false" customHeight="false" outlineLevel="0" collapsed="false">
      <c r="A224" s="2" t="n">
        <v>39479</v>
      </c>
      <c r="B224" s="2" t="n">
        <v>0</v>
      </c>
      <c r="C224" s="2" t="n">
        <v>0</v>
      </c>
      <c r="D224" s="2" t="n">
        <v>0</v>
      </c>
      <c r="E224" s="2" t="n">
        <v>0</v>
      </c>
      <c r="F224" s="2" t="n">
        <v>0</v>
      </c>
      <c r="G224" s="2" t="n">
        <v>0</v>
      </c>
      <c r="H224" s="2" t="n">
        <v>0</v>
      </c>
      <c r="I224" s="2" t="n">
        <v>15.37</v>
      </c>
      <c r="J224" s="2" t="n">
        <v>0</v>
      </c>
      <c r="K224" s="2" t="n">
        <v>0</v>
      </c>
      <c r="L224" s="2" t="n">
        <v>0</v>
      </c>
    </row>
    <row r="225" customFormat="false" ht="12.75" hidden="false" customHeight="false" outlineLevel="0" collapsed="false">
      <c r="A225" s="2" t="n">
        <v>39508</v>
      </c>
      <c r="B225" s="2" t="n">
        <v>0</v>
      </c>
      <c r="C225" s="2" t="n">
        <v>0</v>
      </c>
      <c r="D225" s="2" t="n">
        <v>0</v>
      </c>
      <c r="E225" s="2" t="n">
        <v>0</v>
      </c>
      <c r="F225" s="2" t="n">
        <v>0</v>
      </c>
      <c r="G225" s="2" t="n">
        <v>0</v>
      </c>
      <c r="H225" s="2" t="n">
        <v>0</v>
      </c>
      <c r="I225" s="2" t="n">
        <v>16.33</v>
      </c>
      <c r="J225" s="2" t="n">
        <v>0</v>
      </c>
      <c r="K225" s="2" t="n">
        <v>0</v>
      </c>
      <c r="L225" s="2" t="n">
        <v>0</v>
      </c>
    </row>
    <row r="226" customFormat="false" ht="12.75" hidden="false" customHeight="false" outlineLevel="0" collapsed="false">
      <c r="A226" s="2" t="n">
        <v>39539</v>
      </c>
      <c r="B226" s="2" t="n">
        <v>0</v>
      </c>
      <c r="C226" s="2" t="n">
        <v>0</v>
      </c>
      <c r="D226" s="2" t="n">
        <v>0</v>
      </c>
      <c r="E226" s="2" t="n">
        <v>0</v>
      </c>
      <c r="F226" s="2" t="n">
        <v>0</v>
      </c>
      <c r="G226" s="2" t="n">
        <v>0</v>
      </c>
      <c r="H226" s="2" t="n">
        <v>0</v>
      </c>
      <c r="I226" s="2" t="n">
        <v>0</v>
      </c>
      <c r="J226" s="2" t="n">
        <v>0</v>
      </c>
      <c r="K226" s="2" t="n">
        <v>0</v>
      </c>
      <c r="L226" s="2" t="n">
        <v>0</v>
      </c>
    </row>
    <row r="227" customFormat="false" ht="12.75" hidden="false" customHeight="false" outlineLevel="0" collapsed="false">
      <c r="A227" s="2" t="n">
        <v>39569</v>
      </c>
      <c r="B227" s="2" t="n">
        <v>0</v>
      </c>
      <c r="C227" s="2" t="n">
        <v>0</v>
      </c>
      <c r="D227" s="2" t="n">
        <v>0</v>
      </c>
      <c r="E227" s="2" t="n">
        <v>0</v>
      </c>
      <c r="F227" s="2" t="n">
        <v>0</v>
      </c>
      <c r="G227" s="2" t="n">
        <v>0</v>
      </c>
      <c r="H227" s="2" t="n">
        <v>0</v>
      </c>
      <c r="I227" s="2" t="n">
        <v>0</v>
      </c>
      <c r="J227" s="2" t="n">
        <v>0</v>
      </c>
      <c r="K227" s="2" t="n">
        <v>0</v>
      </c>
      <c r="L227" s="2" t="n">
        <v>0</v>
      </c>
    </row>
    <row r="228" customFormat="false" ht="12.75" hidden="false" customHeight="false" outlineLevel="0" collapsed="false">
      <c r="A228" s="2" t="n">
        <v>39600</v>
      </c>
      <c r="B228" s="2" t="n">
        <v>0</v>
      </c>
      <c r="C228" s="2" t="n">
        <v>0</v>
      </c>
      <c r="D228" s="2" t="n">
        <v>0</v>
      </c>
      <c r="E228" s="2" t="n">
        <v>0</v>
      </c>
      <c r="F228" s="2" t="n">
        <v>0</v>
      </c>
      <c r="G228" s="2" t="n">
        <v>0</v>
      </c>
      <c r="H228" s="2" t="n">
        <v>0</v>
      </c>
      <c r="I228" s="2" t="n">
        <v>0</v>
      </c>
      <c r="J228" s="2" t="n">
        <v>0</v>
      </c>
      <c r="K228" s="2" t="n">
        <v>0</v>
      </c>
      <c r="L228" s="2" t="n">
        <v>0</v>
      </c>
    </row>
    <row r="229" customFormat="false" ht="12.75" hidden="false" customHeight="false" outlineLevel="0" collapsed="false">
      <c r="A229" s="2" t="n">
        <v>39630</v>
      </c>
      <c r="B229" s="2" t="n">
        <v>0</v>
      </c>
      <c r="C229" s="2" t="n">
        <v>0</v>
      </c>
      <c r="D229" s="2" t="n">
        <v>0</v>
      </c>
      <c r="E229" s="2" t="n">
        <v>0</v>
      </c>
      <c r="F229" s="2" t="n">
        <v>0</v>
      </c>
      <c r="G229" s="2" t="n">
        <v>0</v>
      </c>
      <c r="H229" s="2" t="n">
        <v>0</v>
      </c>
      <c r="I229" s="2" t="n">
        <v>0</v>
      </c>
      <c r="J229" s="2" t="n">
        <v>0</v>
      </c>
      <c r="K229" s="2" t="n">
        <v>0</v>
      </c>
      <c r="L229" s="2" t="n">
        <v>0</v>
      </c>
    </row>
    <row r="230" customFormat="false" ht="12.75" hidden="false" customHeight="false" outlineLevel="0" collapsed="false">
      <c r="A230" s="2" t="n">
        <v>39661</v>
      </c>
      <c r="B230" s="2" t="n">
        <v>0</v>
      </c>
      <c r="C230" s="2" t="n">
        <v>0</v>
      </c>
      <c r="D230" s="2" t="n">
        <v>0</v>
      </c>
      <c r="E230" s="2" t="n">
        <v>0</v>
      </c>
      <c r="F230" s="2" t="n">
        <v>0</v>
      </c>
      <c r="G230" s="2" t="n">
        <v>0</v>
      </c>
      <c r="H230" s="2" t="n">
        <v>0</v>
      </c>
      <c r="I230" s="2" t="n">
        <v>0</v>
      </c>
      <c r="J230" s="2" t="n">
        <v>0</v>
      </c>
      <c r="K230" s="2" t="n">
        <v>0</v>
      </c>
      <c r="L230" s="2" t="n">
        <v>0</v>
      </c>
    </row>
    <row r="231" customFormat="false" ht="12.75" hidden="false" customHeight="false" outlineLevel="0" collapsed="false">
      <c r="A231" s="2" t="n">
        <v>39692</v>
      </c>
      <c r="B231" s="2" t="n">
        <v>0</v>
      </c>
      <c r="C231" s="2" t="n">
        <v>0</v>
      </c>
      <c r="D231" s="2" t="n">
        <v>0</v>
      </c>
      <c r="E231" s="2" t="n">
        <v>0</v>
      </c>
      <c r="F231" s="2" t="n">
        <v>0</v>
      </c>
      <c r="G231" s="2" t="n">
        <v>0</v>
      </c>
      <c r="H231" s="2" t="n">
        <v>0</v>
      </c>
      <c r="I231" s="2" t="n">
        <v>0</v>
      </c>
      <c r="J231" s="2" t="n">
        <v>0</v>
      </c>
      <c r="K231" s="2" t="n">
        <v>0</v>
      </c>
      <c r="L231" s="2" t="n">
        <v>0</v>
      </c>
    </row>
    <row r="232" customFormat="false" ht="12.75" hidden="false" customHeight="false" outlineLevel="0" collapsed="false">
      <c r="A232" s="2" t="n">
        <v>39722</v>
      </c>
      <c r="B232" s="2" t="n">
        <v>0</v>
      </c>
      <c r="C232" s="2" t="n">
        <v>0</v>
      </c>
      <c r="D232" s="2" t="n">
        <v>0</v>
      </c>
      <c r="E232" s="2" t="n">
        <v>0</v>
      </c>
      <c r="F232" s="2" t="n">
        <v>0</v>
      </c>
      <c r="G232" s="2" t="n">
        <v>0</v>
      </c>
      <c r="H232" s="2" t="n">
        <v>0</v>
      </c>
      <c r="I232" s="2" t="n">
        <v>0</v>
      </c>
      <c r="J232" s="2" t="n">
        <v>0</v>
      </c>
      <c r="K232" s="2" t="n">
        <v>0</v>
      </c>
      <c r="L232" s="2" t="n">
        <v>0</v>
      </c>
    </row>
    <row r="233" customFormat="false" ht="12.75" hidden="false" customHeight="false" outlineLevel="0" collapsed="false">
      <c r="A233" s="2" t="s">
        <v>163</v>
      </c>
      <c r="B233" s="2" t="s">
        <v>162</v>
      </c>
      <c r="C233" s="2" t="s">
        <v>162</v>
      </c>
      <c r="D233" s="2" t="s">
        <v>162</v>
      </c>
      <c r="E233" s="2" t="s">
        <v>162</v>
      </c>
      <c r="F233" s="2" t="s">
        <v>162</v>
      </c>
      <c r="G233" s="2" t="s">
        <v>162</v>
      </c>
      <c r="H233" s="2" t="s">
        <v>162</v>
      </c>
      <c r="I233" s="2" t="s">
        <v>162</v>
      </c>
      <c r="J233" s="2" t="s">
        <v>162</v>
      </c>
      <c r="K233" s="2" t="s">
        <v>162</v>
      </c>
      <c r="L233" s="2" t="s">
        <v>162</v>
      </c>
    </row>
    <row r="234" customFormat="false" ht="12.75" hidden="false" customHeight="false" outlineLevel="0" collapsed="false">
      <c r="A234" s="2" t="s">
        <v>164</v>
      </c>
      <c r="B234" s="2" t="n">
        <v>-121.54</v>
      </c>
      <c r="C234" s="2" t="n">
        <v>51.77</v>
      </c>
      <c r="D234" s="2" t="n">
        <v>298.36</v>
      </c>
      <c r="E234" s="2" t="n">
        <v>14.92</v>
      </c>
      <c r="F234" s="2" t="n">
        <v>0</v>
      </c>
      <c r="G234" s="2" t="n">
        <v>0</v>
      </c>
      <c r="H234" s="2" t="n">
        <v>0</v>
      </c>
      <c r="I234" s="2" t="n">
        <v>842.64</v>
      </c>
      <c r="J234" s="2" t="n">
        <v>1187.77</v>
      </c>
      <c r="K234" s="2" t="n">
        <v>-11.53</v>
      </c>
      <c r="L234" s="2" t="s">
        <v>166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tnEnterPostID">
              <controlPr defaultSize="0" print="false" autoFill="0" autoPict="0" macro="xls.mdlCode.btnEnterPostID_Click">
                <anchor moveWithCells="true" sizeWithCells="false">
                  <from>
                    <xdr:col>4</xdr:col>
                    <xdr:colOff>0</xdr:colOff>
                    <xdr:row>3</xdr:row>
                    <xdr:rowOff>19080</xdr:rowOff>
                  </from>
                  <to>
                    <xdr:col>5</xdr:col>
                    <xdr:colOff>-190440</xdr:colOff>
                    <xdr:row>5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tnEnterPostID">
              <controlPr defaultSize="0" print="false" autoFill="0" autoPict="0" macro="xls.mdlCode.btnEnterPostID_Click">
                <anchor moveWithCells="true" sizeWithCells="false">
                  <from>
                    <xdr:col>4</xdr:col>
                    <xdr:colOff>0</xdr:colOff>
                    <xdr:row>3</xdr:row>
                    <xdr:rowOff>19080</xdr:rowOff>
                  </from>
                  <to>
                    <xdr:col>5</xdr:col>
                    <xdr:colOff>-190440</xdr:colOff>
                    <xdr:row>5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tnEnterPostID">
              <controlPr defaultSize="0" print="false" autoFill="0" autoPict="0">
                <anchor moveWithCells="true" sizeWithCells="false">
                  <from>
                    <xdr:col>4</xdr:col>
                    <xdr:colOff>0</xdr:colOff>
                    <xdr:row>3</xdr:row>
                    <xdr:rowOff>19080</xdr:rowOff>
                  </from>
                  <to>
                    <xdr:col>5</xdr:col>
                    <xdr:colOff>-190440</xdr:colOff>
                    <xdr:row>5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tnEnterPostID">
              <controlPr defaultSize="0" print="false" autoFill="0" autoPict="0" macro="xls.mdlCode.btnEnterPostID_Click">
                <anchor moveWithCells="true" sizeWithCells="false">
                  <from>
                    <xdr:col>4</xdr:col>
                    <xdr:colOff>0</xdr:colOff>
                    <xdr:row>3</xdr:row>
                    <xdr:rowOff>19080</xdr:rowOff>
                  </from>
                  <to>
                    <xdr:col>5</xdr:col>
                    <xdr:colOff>-190440</xdr:colOff>
                    <xdr:row>5</xdr:row>
                    <xdr:rowOff>114480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AK23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B20" activeCellId="0" sqref="AB20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8" min="1" style="2" width="9.14"/>
    <col collapsed="false" customWidth="true" hidden="false" outlineLevel="0" max="30" min="29" style="2" width="16.28"/>
    <col collapsed="false" customWidth="true" hidden="false" outlineLevel="0" max="31" min="31" style="2" width="16.84"/>
    <col collapsed="false" customWidth="true" hidden="false" outlineLevel="0" max="32" min="32" style="2" width="16.99"/>
    <col collapsed="false" customWidth="false" hidden="false" outlineLevel="0" max="257" min="33" style="2" width="9.14"/>
  </cols>
  <sheetData>
    <row r="3" customFormat="false" ht="12.75" hidden="false" customHeight="false" outlineLevel="0" collapsed="false">
      <c r="A3" s="2" t="s">
        <v>106</v>
      </c>
      <c r="B3" s="2" t="s">
        <v>107</v>
      </c>
      <c r="F3" s="2" t="s">
        <v>108</v>
      </c>
      <c r="I3" s="2" t="s">
        <v>109</v>
      </c>
    </row>
    <row r="4" customFormat="false" ht="12.75" hidden="false" customHeight="false" outlineLevel="0" collapsed="false">
      <c r="A4" s="2" t="s">
        <v>106</v>
      </c>
      <c r="B4" s="2" t="s">
        <v>169</v>
      </c>
      <c r="F4" s="2" t="s">
        <v>111</v>
      </c>
      <c r="G4" s="2" t="s">
        <v>112</v>
      </c>
    </row>
    <row r="5" customFormat="false" ht="12.75" hidden="false" customHeight="false" outlineLevel="0" collapsed="false">
      <c r="A5" s="2" t="s">
        <v>106</v>
      </c>
      <c r="B5" s="2" t="s">
        <v>170</v>
      </c>
      <c r="F5" s="2" t="s">
        <v>114</v>
      </c>
      <c r="G5" s="245" t="n">
        <v>36689</v>
      </c>
      <c r="H5" s="246"/>
      <c r="I5" s="246"/>
      <c r="J5" s="246"/>
      <c r="K5" s="246"/>
    </row>
    <row r="6" customFormat="false" ht="12.75" hidden="false" customHeight="false" outlineLevel="0" collapsed="false">
      <c r="A6" s="2" t="s">
        <v>106</v>
      </c>
    </row>
    <row r="7" customFormat="false" ht="12.75" hidden="false" customHeight="false" outlineLevel="0" collapsed="false">
      <c r="A7" s="2" t="s">
        <v>106</v>
      </c>
      <c r="D7" s="2" t="s">
        <v>115</v>
      </c>
    </row>
    <row r="8" customFormat="false" ht="12.75" hidden="false" customHeight="false" outlineLevel="0" collapsed="false">
      <c r="A8" s="2" t="s">
        <v>106</v>
      </c>
    </row>
    <row r="9" customFormat="false" ht="12.75" hidden="false" customHeight="false" outlineLevel="0" collapsed="false">
      <c r="A9" s="2" t="s">
        <v>106</v>
      </c>
      <c r="B9" s="2" t="s">
        <v>116</v>
      </c>
      <c r="C9" s="2" t="n">
        <v>807724</v>
      </c>
      <c r="D9" s="2" t="s">
        <v>117</v>
      </c>
    </row>
    <row r="10" customFormat="false" ht="12.75" hidden="false" customHeight="false" outlineLevel="0" collapsed="false">
      <c r="A10" s="2" t="s">
        <v>106</v>
      </c>
      <c r="B10" s="2" t="s">
        <v>118</v>
      </c>
      <c r="C10" s="2" t="s">
        <v>119</v>
      </c>
      <c r="D10" s="2" t="s">
        <v>120</v>
      </c>
      <c r="E10" s="2" t="s">
        <v>121</v>
      </c>
    </row>
    <row r="11" customFormat="false" ht="12.75" hidden="false" customHeight="false" outlineLevel="0" collapsed="false">
      <c r="A11" s="2" t="s">
        <v>106</v>
      </c>
      <c r="B11" s="2" t="s">
        <v>122</v>
      </c>
      <c r="C11" s="2" t="s">
        <v>123</v>
      </c>
    </row>
    <row r="12" customFormat="false" ht="12.75" hidden="false" customHeight="false" outlineLevel="0" collapsed="false">
      <c r="A12" s="2" t="s">
        <v>106</v>
      </c>
    </row>
    <row r="13" customFormat="false" ht="12.75" hidden="false" customHeight="false" outlineLevel="0" collapsed="false">
      <c r="A13" s="2" t="s">
        <v>124</v>
      </c>
      <c r="B13" s="2" t="s">
        <v>125</v>
      </c>
      <c r="C13" s="2" t="s">
        <v>126</v>
      </c>
      <c r="D13" s="2" t="s">
        <v>127</v>
      </c>
      <c r="E13" s="2" t="s">
        <v>128</v>
      </c>
      <c r="F13" s="2" t="s">
        <v>129</v>
      </c>
      <c r="G13" s="2" t="s">
        <v>130</v>
      </c>
      <c r="H13" s="2" t="s">
        <v>131</v>
      </c>
      <c r="I13" s="2" t="s">
        <v>132</v>
      </c>
      <c r="J13" s="2" t="s">
        <v>133</v>
      </c>
      <c r="K13" s="2" t="s">
        <v>134</v>
      </c>
      <c r="L13" s="2" t="s">
        <v>135</v>
      </c>
      <c r="M13" s="2" t="s">
        <v>136</v>
      </c>
      <c r="N13" s="2" t="s">
        <v>137</v>
      </c>
      <c r="O13" s="2" t="s">
        <v>138</v>
      </c>
      <c r="P13" s="2" t="s">
        <v>139</v>
      </c>
      <c r="Q13" s="2" t="s">
        <v>140</v>
      </c>
      <c r="R13" s="2" t="s">
        <v>141</v>
      </c>
      <c r="S13" s="2" t="s">
        <v>142</v>
      </c>
      <c r="T13" s="2" t="s">
        <v>143</v>
      </c>
      <c r="U13" s="2" t="s">
        <v>144</v>
      </c>
      <c r="V13" s="2" t="s">
        <v>145</v>
      </c>
      <c r="W13" s="2" t="s">
        <v>146</v>
      </c>
      <c r="X13" s="2" t="s">
        <v>147</v>
      </c>
      <c r="Y13" s="2" t="s">
        <v>148</v>
      </c>
      <c r="Z13" s="2" t="s">
        <v>149</v>
      </c>
      <c r="AA13" s="2" t="s">
        <v>150</v>
      </c>
      <c r="AB13" s="2" t="s">
        <v>151</v>
      </c>
      <c r="AC13" s="2" t="s">
        <v>152</v>
      </c>
      <c r="AD13" s="2" t="s">
        <v>153</v>
      </c>
      <c r="AE13" s="2" t="s">
        <v>154</v>
      </c>
      <c r="AF13" s="2" t="s">
        <v>155</v>
      </c>
      <c r="AG13" s="2" t="s">
        <v>156</v>
      </c>
      <c r="AH13" s="2" t="s">
        <v>157</v>
      </c>
      <c r="AI13" s="2" t="s">
        <v>158</v>
      </c>
      <c r="AJ13" s="2" t="s">
        <v>159</v>
      </c>
      <c r="AK13" s="2" t="s">
        <v>160</v>
      </c>
    </row>
    <row r="14" customFormat="false" ht="12.75" hidden="false" customHeight="false" outlineLevel="0" collapsed="false">
      <c r="A14" s="2" t="s">
        <v>161</v>
      </c>
      <c r="B14" s="2" t="s">
        <v>162</v>
      </c>
      <c r="C14" s="2" t="s">
        <v>162</v>
      </c>
      <c r="D14" s="2" t="s">
        <v>162</v>
      </c>
      <c r="E14" s="2" t="s">
        <v>162</v>
      </c>
      <c r="F14" s="2" t="s">
        <v>162</v>
      </c>
      <c r="G14" s="2" t="s">
        <v>162</v>
      </c>
      <c r="H14" s="2" t="s">
        <v>162</v>
      </c>
      <c r="I14" s="2" t="s">
        <v>162</v>
      </c>
      <c r="J14" s="2" t="s">
        <v>162</v>
      </c>
      <c r="K14" s="2" t="s">
        <v>162</v>
      </c>
      <c r="L14" s="2" t="s">
        <v>162</v>
      </c>
      <c r="M14" s="2" t="s">
        <v>162</v>
      </c>
      <c r="N14" s="2" t="s">
        <v>162</v>
      </c>
      <c r="O14" s="2" t="s">
        <v>162</v>
      </c>
      <c r="P14" s="2" t="s">
        <v>162</v>
      </c>
      <c r="Q14" s="2" t="s">
        <v>162</v>
      </c>
      <c r="R14" s="2" t="s">
        <v>162</v>
      </c>
      <c r="S14" s="2" t="s">
        <v>162</v>
      </c>
      <c r="T14" s="2" t="s">
        <v>162</v>
      </c>
      <c r="U14" s="2" t="s">
        <v>162</v>
      </c>
      <c r="V14" s="2" t="s">
        <v>162</v>
      </c>
      <c r="W14" s="2" t="s">
        <v>162</v>
      </c>
      <c r="X14" s="2" t="s">
        <v>162</v>
      </c>
      <c r="Y14" s="2" t="s">
        <v>162</v>
      </c>
      <c r="Z14" s="2" t="s">
        <v>162</v>
      </c>
      <c r="AA14" s="2" t="s">
        <v>162</v>
      </c>
      <c r="AB14" s="2" t="s">
        <v>162</v>
      </c>
      <c r="AC14" s="2" t="s">
        <v>162</v>
      </c>
      <c r="AD14" s="2" t="s">
        <v>162</v>
      </c>
      <c r="AE14" s="2" t="s">
        <v>162</v>
      </c>
      <c r="AF14" s="2" t="s">
        <v>162</v>
      </c>
      <c r="AG14" s="2" t="s">
        <v>162</v>
      </c>
      <c r="AH14" s="2" t="s">
        <v>162</v>
      </c>
      <c r="AI14" s="2" t="s">
        <v>162</v>
      </c>
      <c r="AJ14" s="2" t="s">
        <v>162</v>
      </c>
      <c r="AK14" s="2" t="s">
        <v>162</v>
      </c>
    </row>
    <row r="15" customFormat="false" ht="12.75" hidden="false" customHeight="false" outlineLevel="0" collapsed="false">
      <c r="A15" s="63" t="n">
        <v>36678</v>
      </c>
      <c r="AA15" s="2" t="n">
        <v>0</v>
      </c>
      <c r="AB15" s="2" t="n">
        <v>0</v>
      </c>
      <c r="AC15" s="2" t="n">
        <v>0</v>
      </c>
      <c r="AD15" s="2" t="n">
        <v>0</v>
      </c>
      <c r="AE15" s="2" t="n">
        <v>0</v>
      </c>
      <c r="AF15" s="2" t="n">
        <v>0</v>
      </c>
      <c r="AG15" s="2" t="n">
        <v>0</v>
      </c>
      <c r="AH15" s="2" t="n">
        <v>0</v>
      </c>
      <c r="AI15" s="2" t="n">
        <v>0</v>
      </c>
      <c r="AJ15" s="2" t="n">
        <v>-25.6</v>
      </c>
      <c r="AK15" s="2" t="n">
        <v>-11.42</v>
      </c>
    </row>
    <row r="16" customFormat="false" ht="12.75" hidden="false" customHeight="false" outlineLevel="0" collapsed="false">
      <c r="A16" s="63" t="n">
        <v>36708</v>
      </c>
      <c r="B16" s="2" t="n">
        <v>0</v>
      </c>
      <c r="C16" s="2" t="n">
        <v>0</v>
      </c>
      <c r="D16" s="2" t="n">
        <v>-36.43</v>
      </c>
      <c r="E16" s="2" t="n">
        <v>-58.74</v>
      </c>
      <c r="F16" s="2" t="n">
        <v>0</v>
      </c>
      <c r="G16" s="2" t="n">
        <v>0</v>
      </c>
      <c r="H16" s="2" t="n">
        <v>109.83</v>
      </c>
      <c r="I16" s="2" t="n">
        <v>126.07</v>
      </c>
      <c r="J16" s="2" t="n">
        <v>5.6</v>
      </c>
      <c r="K16" s="2" t="n">
        <v>28.39</v>
      </c>
      <c r="L16" s="2" t="n">
        <v>55.61</v>
      </c>
      <c r="M16" s="2" t="n">
        <v>-57.81</v>
      </c>
      <c r="N16" s="2" t="n">
        <v>-23</v>
      </c>
      <c r="O16" s="2" t="n">
        <v>61.78</v>
      </c>
      <c r="P16" s="2" t="n">
        <v>9.22</v>
      </c>
      <c r="Q16" s="2" t="n">
        <v>-61.29</v>
      </c>
      <c r="R16" s="2" t="n">
        <v>0</v>
      </c>
      <c r="S16" s="2" t="n">
        <v>0</v>
      </c>
      <c r="T16" s="2" t="n">
        <v>0</v>
      </c>
      <c r="U16" s="2" t="n">
        <v>0</v>
      </c>
      <c r="V16" s="2" t="n">
        <v>0</v>
      </c>
      <c r="W16" s="2" t="n">
        <v>0</v>
      </c>
      <c r="X16" s="2" t="n">
        <v>0</v>
      </c>
      <c r="Y16" s="2" t="n">
        <v>0</v>
      </c>
      <c r="Z16" s="2" t="n">
        <v>-92.68</v>
      </c>
      <c r="AA16" s="2" t="n">
        <v>-30.89</v>
      </c>
      <c r="AB16" s="2" t="n">
        <v>-29.05</v>
      </c>
      <c r="AC16" s="2" t="n">
        <v>108.12</v>
      </c>
      <c r="AD16" s="2" t="n">
        <v>0</v>
      </c>
      <c r="AE16" s="2" t="n">
        <v>0</v>
      </c>
      <c r="AF16" s="2" t="n">
        <v>0</v>
      </c>
      <c r="AG16" s="2" t="n">
        <v>0</v>
      </c>
      <c r="AH16" s="2" t="n">
        <v>0</v>
      </c>
      <c r="AI16" s="2" t="n">
        <v>114.74</v>
      </c>
      <c r="AJ16" s="2" t="n">
        <v>-26.45</v>
      </c>
      <c r="AK16" s="2" t="n">
        <v>93.94</v>
      </c>
    </row>
    <row r="17" customFormat="false" ht="12.75" hidden="false" customHeight="false" outlineLevel="0" collapsed="false">
      <c r="A17" s="63" t="n">
        <v>36739</v>
      </c>
      <c r="B17" s="2" t="n">
        <v>0</v>
      </c>
      <c r="C17" s="2" t="n">
        <v>0</v>
      </c>
      <c r="D17" s="2" t="n">
        <v>-36.88</v>
      </c>
      <c r="E17" s="2" t="n">
        <v>104.49</v>
      </c>
      <c r="F17" s="2" t="n">
        <v>0</v>
      </c>
      <c r="G17" s="2" t="n">
        <v>0</v>
      </c>
      <c r="H17" s="2" t="n">
        <v>109.2</v>
      </c>
      <c r="I17" s="2" t="n">
        <v>156.06</v>
      </c>
      <c r="J17" s="2" t="n">
        <v>-40.72</v>
      </c>
      <c r="K17" s="2" t="n">
        <v>28.22</v>
      </c>
      <c r="L17" s="2" t="n">
        <v>55.29</v>
      </c>
      <c r="M17" s="2" t="n">
        <v>-57.48</v>
      </c>
      <c r="N17" s="2" t="n">
        <v>-22.87</v>
      </c>
      <c r="O17" s="2" t="n">
        <v>-46.07</v>
      </c>
      <c r="P17" s="2" t="n">
        <v>9.16</v>
      </c>
      <c r="Q17" s="2" t="n">
        <v>-60.94</v>
      </c>
      <c r="R17" s="2" t="n">
        <v>0</v>
      </c>
      <c r="S17" s="2" t="n">
        <v>0</v>
      </c>
      <c r="T17" s="2" t="n">
        <v>0</v>
      </c>
      <c r="U17" s="2" t="n">
        <v>0</v>
      </c>
      <c r="V17" s="2" t="n">
        <v>0</v>
      </c>
      <c r="W17" s="2" t="n">
        <v>0</v>
      </c>
      <c r="X17" s="2" t="n">
        <v>0</v>
      </c>
      <c r="Y17" s="2" t="n">
        <v>0</v>
      </c>
      <c r="Z17" s="2" t="n">
        <v>0</v>
      </c>
      <c r="AA17" s="2" t="n">
        <v>-30.71</v>
      </c>
      <c r="AB17" s="2" t="n">
        <v>85.84</v>
      </c>
      <c r="AC17" s="2" t="n">
        <v>92.14</v>
      </c>
      <c r="AD17" s="2" t="n">
        <v>0</v>
      </c>
      <c r="AE17" s="2" t="n">
        <v>0</v>
      </c>
      <c r="AF17" s="2" t="n">
        <v>0</v>
      </c>
      <c r="AG17" s="2" t="n">
        <v>0</v>
      </c>
      <c r="AH17" s="2" t="n">
        <v>0</v>
      </c>
      <c r="AI17" s="2" t="n">
        <v>344.74</v>
      </c>
      <c r="AJ17" s="2" t="n">
        <v>0.16</v>
      </c>
      <c r="AK17" s="2" t="n">
        <v>18.56</v>
      </c>
    </row>
    <row r="18" customFormat="false" ht="12.75" hidden="false" customHeight="false" outlineLevel="0" collapsed="false">
      <c r="A18" s="63" t="n">
        <v>36770</v>
      </c>
      <c r="B18" s="2" t="n">
        <v>0</v>
      </c>
      <c r="C18" s="2" t="n">
        <v>0</v>
      </c>
      <c r="D18" s="2" t="n">
        <v>-35.55</v>
      </c>
      <c r="E18" s="2" t="n">
        <v>65.99</v>
      </c>
      <c r="F18" s="2" t="n">
        <v>0</v>
      </c>
      <c r="G18" s="2" t="n">
        <v>0</v>
      </c>
      <c r="H18" s="2" t="n">
        <v>105.06</v>
      </c>
      <c r="I18" s="2" t="n">
        <v>150.15</v>
      </c>
      <c r="J18" s="2" t="n">
        <v>-39.18</v>
      </c>
      <c r="K18" s="2" t="n">
        <v>27.15</v>
      </c>
      <c r="L18" s="2" t="n">
        <v>53.19</v>
      </c>
      <c r="M18" s="2" t="n">
        <v>-55.3</v>
      </c>
      <c r="N18" s="2" t="n">
        <v>-22</v>
      </c>
      <c r="O18" s="2" t="n">
        <v>-44.32</v>
      </c>
      <c r="P18" s="2" t="n">
        <v>8.86</v>
      </c>
      <c r="Q18" s="2" t="n">
        <v>-58.63</v>
      </c>
      <c r="R18" s="2" t="n">
        <v>0</v>
      </c>
      <c r="S18" s="2" t="n">
        <v>0</v>
      </c>
      <c r="T18" s="2" t="n">
        <v>0</v>
      </c>
      <c r="U18" s="2" t="n">
        <v>0</v>
      </c>
      <c r="V18" s="2" t="n">
        <v>0</v>
      </c>
      <c r="W18" s="2" t="n">
        <v>0</v>
      </c>
      <c r="X18" s="2" t="n">
        <v>0</v>
      </c>
      <c r="Y18" s="2" t="n">
        <v>0</v>
      </c>
      <c r="Z18" s="2" t="n">
        <v>0</v>
      </c>
      <c r="AA18" s="2" t="n">
        <v>-29.55</v>
      </c>
      <c r="AB18" s="2" t="n">
        <v>-11.68</v>
      </c>
      <c r="AC18" s="2" t="n">
        <v>88.65</v>
      </c>
      <c r="AD18" s="2" t="n">
        <v>0</v>
      </c>
      <c r="AE18" s="2" t="n">
        <v>0</v>
      </c>
      <c r="AF18" s="2" t="n">
        <v>0</v>
      </c>
      <c r="AG18" s="2" t="n">
        <v>0</v>
      </c>
      <c r="AH18" s="2" t="n">
        <v>0</v>
      </c>
      <c r="AI18" s="2" t="n">
        <v>202.85</v>
      </c>
      <c r="AJ18" s="2" t="n">
        <v>0.16</v>
      </c>
      <c r="AK18" s="2" t="n">
        <v>-29.31</v>
      </c>
    </row>
    <row r="19" customFormat="false" ht="12.75" hidden="false" customHeight="false" outlineLevel="0" collapsed="false">
      <c r="A19" s="63" t="n">
        <v>36800</v>
      </c>
      <c r="B19" s="2" t="n">
        <v>0</v>
      </c>
      <c r="C19" s="2" t="n">
        <v>0</v>
      </c>
      <c r="D19" s="2" t="n">
        <v>-37.71</v>
      </c>
      <c r="E19" s="2" t="n">
        <v>89.56</v>
      </c>
      <c r="F19" s="2" t="n">
        <v>0</v>
      </c>
      <c r="G19" s="2" t="n">
        <v>0</v>
      </c>
      <c r="H19" s="2" t="n">
        <v>107.94</v>
      </c>
      <c r="I19" s="2" t="n">
        <v>154.27</v>
      </c>
      <c r="J19" s="2" t="n">
        <v>-40.25</v>
      </c>
      <c r="K19" s="2" t="n">
        <v>27.9</v>
      </c>
      <c r="L19" s="2" t="n">
        <v>54.65</v>
      </c>
      <c r="M19" s="2" t="n">
        <v>-56.82</v>
      </c>
      <c r="N19" s="2" t="n">
        <v>-22.6</v>
      </c>
      <c r="O19" s="2" t="n">
        <v>-45.54</v>
      </c>
      <c r="P19" s="2" t="n">
        <v>9.06</v>
      </c>
      <c r="Q19" s="2" t="n">
        <v>-60.24</v>
      </c>
      <c r="R19" s="2" t="n">
        <v>0</v>
      </c>
      <c r="S19" s="2" t="n">
        <v>30.36</v>
      </c>
      <c r="T19" s="2" t="n">
        <v>91.08</v>
      </c>
      <c r="U19" s="2" t="n">
        <v>0</v>
      </c>
      <c r="V19" s="2" t="n">
        <v>0</v>
      </c>
      <c r="W19" s="2" t="n">
        <v>0</v>
      </c>
      <c r="X19" s="2" t="n">
        <v>0</v>
      </c>
      <c r="Y19" s="2" t="n">
        <v>0</v>
      </c>
      <c r="Z19" s="2" t="n">
        <v>15.18</v>
      </c>
      <c r="AA19" s="2" t="n">
        <v>-30.36</v>
      </c>
      <c r="AB19" s="2" t="n">
        <v>-49.33</v>
      </c>
      <c r="AC19" s="2" t="n">
        <v>-136.62</v>
      </c>
      <c r="AD19" s="2" t="n">
        <v>0</v>
      </c>
      <c r="AE19" s="2" t="n">
        <v>0</v>
      </c>
      <c r="AF19" s="2" t="n">
        <v>0</v>
      </c>
      <c r="AG19" s="2" t="n">
        <v>0</v>
      </c>
      <c r="AH19" s="2" t="n">
        <v>0</v>
      </c>
      <c r="AI19" s="2" t="n">
        <v>100.54</v>
      </c>
      <c r="AJ19" s="2" t="n">
        <v>0.16</v>
      </c>
      <c r="AK19" s="2" t="n">
        <v>-2.05</v>
      </c>
    </row>
    <row r="20" customFormat="false" ht="12.75" hidden="false" customHeight="false" outlineLevel="0" collapsed="false">
      <c r="A20" s="63" t="n">
        <v>36831</v>
      </c>
      <c r="B20" s="2" t="n">
        <v>58.41</v>
      </c>
      <c r="C20" s="2" t="n">
        <v>-29.21</v>
      </c>
      <c r="D20" s="2" t="n">
        <v>-0.98</v>
      </c>
      <c r="E20" s="2" t="n">
        <v>23.05</v>
      </c>
      <c r="F20" s="2" t="n">
        <v>-43.81</v>
      </c>
      <c r="G20" s="2" t="n">
        <v>73.02</v>
      </c>
      <c r="H20" s="2" t="n">
        <v>103.84</v>
      </c>
      <c r="I20" s="2" t="n">
        <v>-26.84</v>
      </c>
      <c r="J20" s="2" t="n">
        <v>-40.22</v>
      </c>
      <c r="K20" s="2" t="n">
        <v>0</v>
      </c>
      <c r="L20" s="2" t="n">
        <v>-29.21</v>
      </c>
      <c r="M20" s="2" t="n">
        <v>-13.07</v>
      </c>
      <c r="N20" s="2" t="n">
        <v>9.88</v>
      </c>
      <c r="O20" s="2" t="n">
        <v>-29.21</v>
      </c>
      <c r="P20" s="2" t="n">
        <v>-12.17</v>
      </c>
      <c r="Q20" s="2" t="n">
        <v>-8.76</v>
      </c>
      <c r="R20" s="2" t="n">
        <v>-73.77</v>
      </c>
      <c r="S20" s="2" t="n">
        <v>0</v>
      </c>
      <c r="T20" s="2" t="n">
        <v>0</v>
      </c>
      <c r="U20" s="2" t="n">
        <v>0</v>
      </c>
      <c r="V20" s="2" t="n">
        <v>58.41</v>
      </c>
      <c r="W20" s="2" t="n">
        <v>0</v>
      </c>
      <c r="X20" s="2" t="n">
        <v>0</v>
      </c>
      <c r="Y20" s="2" t="n">
        <v>0</v>
      </c>
      <c r="Z20" s="2" t="n">
        <v>0</v>
      </c>
      <c r="AA20" s="2" t="n">
        <v>0</v>
      </c>
      <c r="AB20" s="2" t="n">
        <v>0</v>
      </c>
      <c r="AC20" s="2" t="n">
        <v>-175.24</v>
      </c>
      <c r="AD20" s="2" t="n">
        <v>0</v>
      </c>
      <c r="AE20" s="2" t="n">
        <v>0</v>
      </c>
      <c r="AF20" s="2" t="n">
        <v>0</v>
      </c>
      <c r="AG20" s="2" t="n">
        <v>0</v>
      </c>
      <c r="AH20" s="2" t="n">
        <v>26.84</v>
      </c>
      <c r="AI20" s="2" t="n">
        <v>-129.03</v>
      </c>
      <c r="AJ20" s="2" t="n">
        <v>0</v>
      </c>
      <c r="AK20" s="2" t="n">
        <v>-0.68</v>
      </c>
    </row>
    <row r="21" customFormat="false" ht="12.75" hidden="false" customHeight="false" outlineLevel="0" collapsed="false">
      <c r="A21" s="63" t="n">
        <v>36861</v>
      </c>
      <c r="B21" s="2" t="n">
        <v>60.01</v>
      </c>
      <c r="C21" s="2" t="n">
        <v>-30</v>
      </c>
      <c r="D21" s="2" t="n">
        <v>-1.4</v>
      </c>
      <c r="E21" s="2" t="n">
        <v>177.09</v>
      </c>
      <c r="F21" s="2" t="n">
        <v>-45.01</v>
      </c>
      <c r="G21" s="2" t="n">
        <v>75.01</v>
      </c>
      <c r="H21" s="2" t="n">
        <v>106.68</v>
      </c>
      <c r="I21" s="2" t="n">
        <v>12.94</v>
      </c>
      <c r="J21" s="2" t="n">
        <v>-41.32</v>
      </c>
      <c r="K21" s="2" t="n">
        <v>0</v>
      </c>
      <c r="L21" s="2" t="n">
        <v>-30</v>
      </c>
      <c r="M21" s="2" t="n">
        <v>-13.43</v>
      </c>
      <c r="N21" s="2" t="n">
        <v>10.15</v>
      </c>
      <c r="O21" s="2" t="n">
        <v>-30</v>
      </c>
      <c r="P21" s="2" t="n">
        <v>-12.1</v>
      </c>
      <c r="Q21" s="2" t="n">
        <v>-9</v>
      </c>
      <c r="R21" s="2" t="n">
        <v>-75.79</v>
      </c>
      <c r="S21" s="2" t="n">
        <v>0</v>
      </c>
      <c r="T21" s="2" t="n">
        <v>0</v>
      </c>
      <c r="U21" s="2" t="n">
        <v>0</v>
      </c>
      <c r="V21" s="2" t="n">
        <v>60.01</v>
      </c>
      <c r="W21" s="2" t="n">
        <v>0</v>
      </c>
      <c r="X21" s="2" t="n">
        <v>0</v>
      </c>
      <c r="Y21" s="2" t="n">
        <v>0</v>
      </c>
      <c r="Z21" s="2" t="n">
        <v>0</v>
      </c>
      <c r="AA21" s="2" t="n">
        <v>0</v>
      </c>
      <c r="AB21" s="2" t="n">
        <v>0.97</v>
      </c>
      <c r="AC21" s="2" t="n">
        <v>-30</v>
      </c>
      <c r="AD21" s="2" t="n">
        <v>0</v>
      </c>
      <c r="AE21" s="2" t="n">
        <v>0</v>
      </c>
      <c r="AF21" s="2" t="n">
        <v>0</v>
      </c>
      <c r="AG21" s="2" t="n">
        <v>0</v>
      </c>
      <c r="AH21" s="2" t="n">
        <v>27.57</v>
      </c>
      <c r="AI21" s="2" t="n">
        <v>212.37</v>
      </c>
      <c r="AJ21" s="2" t="n">
        <v>0</v>
      </c>
      <c r="AK21" s="2" t="n">
        <v>14.88</v>
      </c>
    </row>
    <row r="22" customFormat="false" ht="12.75" hidden="false" customHeight="false" outlineLevel="0" collapsed="false">
      <c r="A22" s="63" t="n">
        <v>36892</v>
      </c>
      <c r="B22" s="2" t="n">
        <v>59.65</v>
      </c>
      <c r="C22" s="2" t="n">
        <v>-29.82</v>
      </c>
      <c r="D22" s="2" t="n">
        <v>5.46</v>
      </c>
      <c r="E22" s="2" t="n">
        <v>98.09</v>
      </c>
      <c r="F22" s="2" t="n">
        <v>-44.73</v>
      </c>
      <c r="G22" s="2" t="n">
        <v>74.56</v>
      </c>
      <c r="H22" s="2" t="n">
        <v>106.03</v>
      </c>
      <c r="I22" s="2" t="n">
        <v>12.86</v>
      </c>
      <c r="J22" s="2" t="n">
        <v>-41.07</v>
      </c>
      <c r="K22" s="2" t="n">
        <v>0</v>
      </c>
      <c r="L22" s="2" t="n">
        <v>-29.82</v>
      </c>
      <c r="M22" s="2" t="n">
        <v>-13.35</v>
      </c>
      <c r="N22" s="2" t="n">
        <v>10.09</v>
      </c>
      <c r="O22" s="2" t="n">
        <v>-14.91</v>
      </c>
      <c r="P22" s="2" t="n">
        <v>-12.03</v>
      </c>
      <c r="Q22" s="2" t="n">
        <v>-8.95</v>
      </c>
      <c r="R22" s="2" t="n">
        <v>-75.33</v>
      </c>
      <c r="S22" s="2" t="n">
        <v>0</v>
      </c>
      <c r="T22" s="2" t="n">
        <v>0</v>
      </c>
      <c r="U22" s="2" t="n">
        <v>0</v>
      </c>
      <c r="V22" s="2" t="n">
        <v>59.65</v>
      </c>
      <c r="W22" s="2" t="n">
        <v>-14.91</v>
      </c>
      <c r="X22" s="2" t="n">
        <v>0</v>
      </c>
      <c r="Y22" s="2" t="n">
        <v>0</v>
      </c>
      <c r="Z22" s="2" t="n">
        <v>0</v>
      </c>
      <c r="AA22" s="2" t="n">
        <v>0</v>
      </c>
      <c r="AB22" s="2" t="n">
        <v>0</v>
      </c>
      <c r="AC22" s="2" t="n">
        <v>-29.82</v>
      </c>
      <c r="AD22" s="2" t="n">
        <v>14.91</v>
      </c>
      <c r="AE22" s="2" t="n">
        <v>0</v>
      </c>
      <c r="AF22" s="2" t="n">
        <v>0</v>
      </c>
      <c r="AG22" s="2" t="n">
        <v>0</v>
      </c>
      <c r="AH22" s="2" t="n">
        <v>27.4</v>
      </c>
      <c r="AI22" s="2" t="n">
        <v>153.95</v>
      </c>
      <c r="AJ22" s="2" t="n">
        <v>0</v>
      </c>
      <c r="AK22" s="2" t="n">
        <v>3.86</v>
      </c>
    </row>
    <row r="23" customFormat="false" ht="12.75" hidden="false" customHeight="false" outlineLevel="0" collapsed="false">
      <c r="A23" s="63" t="n">
        <v>36923</v>
      </c>
      <c r="B23" s="2" t="n">
        <v>53.54</v>
      </c>
      <c r="C23" s="2" t="n">
        <v>-26.77</v>
      </c>
      <c r="D23" s="2" t="n">
        <v>4.79</v>
      </c>
      <c r="E23" s="2" t="n">
        <v>-41.02</v>
      </c>
      <c r="F23" s="2" t="n">
        <v>-40.16</v>
      </c>
      <c r="G23" s="2" t="n">
        <v>66.93</v>
      </c>
      <c r="H23" s="2" t="n">
        <v>95.18</v>
      </c>
      <c r="I23" s="2" t="n">
        <v>11.54</v>
      </c>
      <c r="J23" s="2" t="n">
        <v>-36.86</v>
      </c>
      <c r="K23" s="2" t="n">
        <v>0</v>
      </c>
      <c r="L23" s="2" t="n">
        <v>-26.77</v>
      </c>
      <c r="M23" s="2" t="n">
        <v>-11.98</v>
      </c>
      <c r="N23" s="2" t="n">
        <v>9.06</v>
      </c>
      <c r="O23" s="2" t="n">
        <v>-26.77</v>
      </c>
      <c r="P23" s="2" t="n">
        <v>-11.95</v>
      </c>
      <c r="Q23" s="2" t="n">
        <v>-8.03</v>
      </c>
      <c r="R23" s="2" t="n">
        <v>-67.62</v>
      </c>
      <c r="S23" s="2" t="n">
        <v>0</v>
      </c>
      <c r="T23" s="2" t="n">
        <v>0</v>
      </c>
      <c r="U23" s="2" t="n">
        <v>0</v>
      </c>
      <c r="V23" s="2" t="n">
        <v>53.54</v>
      </c>
      <c r="W23" s="2" t="n">
        <v>0</v>
      </c>
      <c r="X23" s="2" t="n">
        <v>0</v>
      </c>
      <c r="Y23" s="2" t="n">
        <v>0</v>
      </c>
      <c r="Z23" s="2" t="n">
        <v>0</v>
      </c>
      <c r="AA23" s="2" t="n">
        <v>0</v>
      </c>
      <c r="AB23" s="2" t="n">
        <v>2.39</v>
      </c>
      <c r="AC23" s="2" t="n">
        <v>-26.77</v>
      </c>
      <c r="AD23" s="2" t="n">
        <v>0</v>
      </c>
      <c r="AE23" s="2" t="n">
        <v>0</v>
      </c>
      <c r="AF23" s="2" t="n">
        <v>0</v>
      </c>
      <c r="AG23" s="2" t="n">
        <v>0</v>
      </c>
      <c r="AH23" s="2" t="n">
        <v>24.6</v>
      </c>
      <c r="AI23" s="2" t="n">
        <v>-3.14</v>
      </c>
      <c r="AJ23" s="2" t="n">
        <v>0</v>
      </c>
      <c r="AK23" s="2" t="n">
        <v>-77.46</v>
      </c>
    </row>
    <row r="24" customFormat="false" ht="12.75" hidden="false" customHeight="false" outlineLevel="0" collapsed="false">
      <c r="A24" s="63" t="n">
        <v>36951</v>
      </c>
      <c r="B24" s="2" t="n">
        <v>58.95</v>
      </c>
      <c r="C24" s="2" t="n">
        <v>-29.47</v>
      </c>
      <c r="D24" s="2" t="n">
        <v>5.69</v>
      </c>
      <c r="E24" s="2" t="n">
        <v>123.09</v>
      </c>
      <c r="F24" s="2" t="n">
        <v>-44.21</v>
      </c>
      <c r="G24" s="2" t="n">
        <v>73.69</v>
      </c>
      <c r="H24" s="2" t="n">
        <v>104.79</v>
      </c>
      <c r="I24" s="2" t="n">
        <v>-27.08</v>
      </c>
      <c r="J24" s="2" t="n">
        <v>-40.59</v>
      </c>
      <c r="K24" s="2" t="n">
        <v>0</v>
      </c>
      <c r="L24" s="2" t="n">
        <v>-29.47</v>
      </c>
      <c r="M24" s="2" t="n">
        <v>-13.19</v>
      </c>
      <c r="N24" s="2" t="n">
        <v>9.97</v>
      </c>
      <c r="O24" s="2" t="n">
        <v>-29.47</v>
      </c>
      <c r="P24" s="2" t="n">
        <v>-11.88</v>
      </c>
      <c r="Q24" s="2" t="n">
        <v>-8.84</v>
      </c>
      <c r="R24" s="2" t="n">
        <v>-74.45</v>
      </c>
      <c r="S24" s="2" t="n">
        <v>0</v>
      </c>
      <c r="T24" s="2" t="n">
        <v>0</v>
      </c>
      <c r="U24" s="2" t="n">
        <v>0</v>
      </c>
      <c r="V24" s="2" t="n">
        <v>58.95</v>
      </c>
      <c r="W24" s="2" t="n">
        <v>0</v>
      </c>
      <c r="X24" s="2" t="n">
        <v>0</v>
      </c>
      <c r="Y24" s="2" t="n">
        <v>0</v>
      </c>
      <c r="Z24" s="2" t="n">
        <v>0</v>
      </c>
      <c r="AA24" s="2" t="n">
        <v>0</v>
      </c>
      <c r="AB24" s="2" t="n">
        <v>-2.85</v>
      </c>
      <c r="AC24" s="2" t="n">
        <v>-29.47</v>
      </c>
      <c r="AD24" s="2" t="n">
        <v>0</v>
      </c>
      <c r="AE24" s="2" t="n">
        <v>0</v>
      </c>
      <c r="AF24" s="2" t="n">
        <v>0</v>
      </c>
      <c r="AG24" s="2" t="n">
        <v>0</v>
      </c>
      <c r="AH24" s="2" t="n">
        <v>27.08</v>
      </c>
      <c r="AI24" s="2" t="n">
        <v>121.22</v>
      </c>
      <c r="AJ24" s="2" t="n">
        <v>0</v>
      </c>
      <c r="AK24" s="2" t="n">
        <v>-45.1</v>
      </c>
    </row>
    <row r="25" customFormat="false" ht="12.75" hidden="false" customHeight="false" outlineLevel="0" collapsed="false">
      <c r="A25" s="63" t="n">
        <v>36982</v>
      </c>
      <c r="B25" s="2" t="n">
        <v>0</v>
      </c>
      <c r="C25" s="2" t="n">
        <v>0</v>
      </c>
      <c r="D25" s="2" t="n">
        <v>-1.44</v>
      </c>
      <c r="E25" s="2" t="n">
        <v>63.46</v>
      </c>
      <c r="F25" s="2" t="n">
        <v>0</v>
      </c>
      <c r="G25" s="2" t="n">
        <v>0</v>
      </c>
      <c r="H25" s="2" t="n">
        <v>100.78</v>
      </c>
      <c r="I25" s="2" t="n">
        <v>16.47</v>
      </c>
      <c r="J25" s="2" t="n">
        <v>-81.55</v>
      </c>
      <c r="K25" s="2" t="n">
        <v>26.05</v>
      </c>
      <c r="L25" s="2" t="n">
        <v>0</v>
      </c>
      <c r="M25" s="2" t="n">
        <v>-104.81</v>
      </c>
      <c r="N25" s="2" t="n">
        <v>-18.75</v>
      </c>
      <c r="O25" s="2" t="n">
        <v>0</v>
      </c>
      <c r="P25" s="2" t="n">
        <v>0</v>
      </c>
      <c r="Q25" s="2" t="n">
        <v>-36.85</v>
      </c>
      <c r="R25" s="2" t="n">
        <v>0</v>
      </c>
      <c r="S25" s="2" t="n">
        <v>0</v>
      </c>
      <c r="T25" s="2" t="n">
        <v>56.69</v>
      </c>
      <c r="U25" s="2" t="n">
        <v>0</v>
      </c>
      <c r="V25" s="2" t="n">
        <v>0</v>
      </c>
      <c r="W25" s="2" t="n">
        <v>0</v>
      </c>
      <c r="X25" s="2" t="n">
        <v>0</v>
      </c>
      <c r="Y25" s="2" t="n">
        <v>0</v>
      </c>
      <c r="Z25" s="2" t="n">
        <v>42.52</v>
      </c>
      <c r="AA25" s="2" t="n">
        <v>0</v>
      </c>
      <c r="AB25" s="2" t="n">
        <v>40.62</v>
      </c>
      <c r="AC25" s="2" t="n">
        <v>0</v>
      </c>
      <c r="AD25" s="2" t="n">
        <v>0</v>
      </c>
      <c r="AE25" s="2" t="n">
        <v>0</v>
      </c>
      <c r="AF25" s="2" t="n">
        <v>0</v>
      </c>
      <c r="AG25" s="2" t="n">
        <v>0</v>
      </c>
      <c r="AH25" s="2" t="n">
        <v>0</v>
      </c>
      <c r="AI25" s="2" t="n">
        <v>103.19</v>
      </c>
      <c r="AJ25" s="2" t="n">
        <v>0</v>
      </c>
      <c r="AK25" s="2" t="n">
        <v>2.18</v>
      </c>
    </row>
    <row r="26" customFormat="false" ht="12.75" hidden="false" customHeight="false" outlineLevel="0" collapsed="false">
      <c r="A26" s="63" t="n">
        <v>37012</v>
      </c>
      <c r="B26" s="2" t="n">
        <v>0</v>
      </c>
      <c r="C26" s="2" t="n">
        <v>0</v>
      </c>
      <c r="D26" s="2" t="n">
        <v>-0.91</v>
      </c>
      <c r="E26" s="2" t="n">
        <v>35.85</v>
      </c>
      <c r="F26" s="2" t="n">
        <v>0</v>
      </c>
      <c r="G26" s="2" t="n">
        <v>0</v>
      </c>
      <c r="H26" s="2" t="n">
        <v>103.52</v>
      </c>
      <c r="I26" s="2" t="n">
        <v>16.92</v>
      </c>
      <c r="J26" s="2" t="n">
        <v>-83.77</v>
      </c>
      <c r="K26" s="2" t="n">
        <v>26.76</v>
      </c>
      <c r="L26" s="2" t="n">
        <v>0</v>
      </c>
      <c r="M26" s="2" t="n">
        <v>-107.67</v>
      </c>
      <c r="N26" s="2" t="n">
        <v>-19.26</v>
      </c>
      <c r="O26" s="2" t="n">
        <v>0</v>
      </c>
      <c r="P26" s="2" t="n">
        <v>0</v>
      </c>
      <c r="Q26" s="2" t="n">
        <v>-37.85</v>
      </c>
      <c r="R26" s="2" t="n">
        <v>0</v>
      </c>
      <c r="S26" s="2" t="n">
        <v>0</v>
      </c>
      <c r="T26" s="2" t="n">
        <v>58.24</v>
      </c>
      <c r="U26" s="2" t="n">
        <v>0</v>
      </c>
      <c r="V26" s="2" t="n">
        <v>0</v>
      </c>
      <c r="W26" s="2" t="n">
        <v>0</v>
      </c>
      <c r="X26" s="2" t="n">
        <v>0</v>
      </c>
      <c r="Y26" s="2" t="n">
        <v>0</v>
      </c>
      <c r="Z26" s="2" t="n">
        <v>43.68</v>
      </c>
      <c r="AA26" s="2" t="n">
        <v>0</v>
      </c>
      <c r="AB26" s="2" t="n">
        <v>-6.8</v>
      </c>
      <c r="AC26" s="2" t="n">
        <v>0</v>
      </c>
      <c r="AD26" s="2" t="n">
        <v>0</v>
      </c>
      <c r="AE26" s="2" t="n">
        <v>0</v>
      </c>
      <c r="AF26" s="2" t="n">
        <v>0</v>
      </c>
      <c r="AG26" s="2" t="n">
        <v>0</v>
      </c>
      <c r="AH26" s="2" t="n">
        <v>0</v>
      </c>
      <c r="AI26" s="2" t="n">
        <v>28.7</v>
      </c>
      <c r="AJ26" s="2" t="n">
        <v>0</v>
      </c>
      <c r="AK26" s="2" t="n">
        <v>-2.3</v>
      </c>
    </row>
    <row r="27" customFormat="false" ht="12.75" hidden="false" customHeight="false" outlineLevel="0" collapsed="false">
      <c r="A27" s="63" t="n">
        <v>37043</v>
      </c>
      <c r="B27" s="2" t="n">
        <v>0</v>
      </c>
      <c r="C27" s="2" t="n">
        <v>0</v>
      </c>
      <c r="D27" s="2" t="n">
        <v>-0.58</v>
      </c>
      <c r="E27" s="2" t="n">
        <v>34.69</v>
      </c>
      <c r="F27" s="2" t="n">
        <v>0</v>
      </c>
      <c r="G27" s="2" t="n">
        <v>0</v>
      </c>
      <c r="H27" s="2" t="n">
        <v>99.57</v>
      </c>
      <c r="I27" s="2" t="n">
        <v>16.27</v>
      </c>
      <c r="J27" s="2" t="n">
        <v>-80.57</v>
      </c>
      <c r="K27" s="2" t="n">
        <v>25.73</v>
      </c>
      <c r="L27" s="2" t="n">
        <v>0</v>
      </c>
      <c r="M27" s="2" t="n">
        <v>-103.55</v>
      </c>
      <c r="N27" s="2" t="n">
        <v>-18.53</v>
      </c>
      <c r="O27" s="2" t="n">
        <v>0</v>
      </c>
      <c r="P27" s="2" t="n">
        <v>0</v>
      </c>
      <c r="Q27" s="2" t="n">
        <v>-36.41</v>
      </c>
      <c r="R27" s="2" t="n">
        <v>0</v>
      </c>
      <c r="S27" s="2" t="n">
        <v>0</v>
      </c>
      <c r="T27" s="2" t="n">
        <v>56.01</v>
      </c>
      <c r="U27" s="2" t="n">
        <v>0</v>
      </c>
      <c r="V27" s="2" t="n">
        <v>0</v>
      </c>
      <c r="W27" s="2" t="n">
        <v>0</v>
      </c>
      <c r="X27" s="2" t="n">
        <v>0</v>
      </c>
      <c r="Y27" s="2" t="n">
        <v>0</v>
      </c>
      <c r="Z27" s="2" t="n">
        <v>42.01</v>
      </c>
      <c r="AA27" s="2" t="n">
        <v>0</v>
      </c>
      <c r="AB27" s="2" t="n">
        <v>-6.54</v>
      </c>
      <c r="AC27" s="2" t="n">
        <v>0</v>
      </c>
      <c r="AD27" s="2" t="n">
        <v>0</v>
      </c>
      <c r="AE27" s="2" t="n">
        <v>0</v>
      </c>
      <c r="AF27" s="2" t="n">
        <v>0</v>
      </c>
      <c r="AG27" s="2" t="n">
        <v>0</v>
      </c>
      <c r="AH27" s="2" t="n">
        <v>0</v>
      </c>
      <c r="AI27" s="2" t="n">
        <v>28.11</v>
      </c>
      <c r="AJ27" s="2" t="n">
        <v>0</v>
      </c>
      <c r="AK27" s="2" t="n">
        <v>-2.22</v>
      </c>
    </row>
    <row r="28" customFormat="false" ht="12.75" hidden="false" customHeight="false" outlineLevel="0" collapsed="false">
      <c r="A28" s="63" t="n">
        <v>37073</v>
      </c>
      <c r="B28" s="2" t="n">
        <v>0</v>
      </c>
      <c r="C28" s="2" t="n">
        <v>0</v>
      </c>
      <c r="D28" s="2" t="n">
        <v>-0.37</v>
      </c>
      <c r="E28" s="2" t="n">
        <v>35.42</v>
      </c>
      <c r="F28" s="2" t="n">
        <v>0</v>
      </c>
      <c r="G28" s="2" t="n">
        <v>0</v>
      </c>
      <c r="H28" s="2" t="n">
        <v>102.27</v>
      </c>
      <c r="I28" s="2" t="n">
        <v>16.72</v>
      </c>
      <c r="J28" s="2" t="n">
        <v>-82.76</v>
      </c>
      <c r="K28" s="2" t="n">
        <v>26.43</v>
      </c>
      <c r="L28" s="2" t="n">
        <v>0</v>
      </c>
      <c r="M28" s="2" t="n">
        <v>-106.36</v>
      </c>
      <c r="N28" s="2" t="n">
        <v>-19.03</v>
      </c>
      <c r="O28" s="2" t="n">
        <v>0</v>
      </c>
      <c r="P28" s="2" t="n">
        <v>0</v>
      </c>
      <c r="Q28" s="2" t="n">
        <v>-37.39</v>
      </c>
      <c r="R28" s="2" t="n">
        <v>0</v>
      </c>
      <c r="S28" s="2" t="n">
        <v>0</v>
      </c>
      <c r="T28" s="2" t="n">
        <v>57.53</v>
      </c>
      <c r="U28" s="2" t="n">
        <v>0</v>
      </c>
      <c r="V28" s="2" t="n">
        <v>0</v>
      </c>
      <c r="W28" s="2" t="n">
        <v>0</v>
      </c>
      <c r="X28" s="2" t="n">
        <v>0</v>
      </c>
      <c r="Y28" s="2" t="n">
        <v>0</v>
      </c>
      <c r="Z28" s="2" t="n">
        <v>43.15</v>
      </c>
      <c r="AA28" s="2" t="n">
        <v>0</v>
      </c>
      <c r="AB28" s="2" t="n">
        <v>-6.72</v>
      </c>
      <c r="AC28" s="2" t="n">
        <v>0</v>
      </c>
      <c r="AD28" s="2" t="n">
        <v>0</v>
      </c>
      <c r="AE28" s="2" t="n">
        <v>0</v>
      </c>
      <c r="AF28" s="2" t="n">
        <v>0</v>
      </c>
      <c r="AG28" s="2" t="n">
        <v>0</v>
      </c>
      <c r="AH28" s="2" t="n">
        <v>0</v>
      </c>
      <c r="AI28" s="2" t="n">
        <v>28.88</v>
      </c>
      <c r="AJ28" s="2" t="n">
        <v>0</v>
      </c>
      <c r="AK28" s="2" t="n">
        <v>-2.23</v>
      </c>
    </row>
    <row r="29" customFormat="false" ht="12.75" hidden="false" customHeight="false" outlineLevel="0" collapsed="false">
      <c r="A29" s="63" t="n">
        <v>37104</v>
      </c>
      <c r="B29" s="2" t="n">
        <v>0</v>
      </c>
      <c r="C29" s="2" t="n">
        <v>0</v>
      </c>
      <c r="D29" s="2" t="n">
        <v>-0.32</v>
      </c>
      <c r="E29" s="2" t="n">
        <v>35.2</v>
      </c>
      <c r="F29" s="2" t="n">
        <v>0</v>
      </c>
      <c r="G29" s="2" t="n">
        <v>0</v>
      </c>
      <c r="H29" s="2" t="n">
        <v>101.64</v>
      </c>
      <c r="I29" s="2" t="n">
        <v>16.61</v>
      </c>
      <c r="J29" s="2" t="n">
        <v>-82.25</v>
      </c>
      <c r="K29" s="2" t="n">
        <v>26.27</v>
      </c>
      <c r="L29" s="2" t="n">
        <v>0</v>
      </c>
      <c r="M29" s="2" t="n">
        <v>-105.71</v>
      </c>
      <c r="N29" s="2" t="n">
        <v>-18.91</v>
      </c>
      <c r="O29" s="2" t="n">
        <v>0</v>
      </c>
      <c r="P29" s="2" t="n">
        <v>0</v>
      </c>
      <c r="Q29" s="2" t="n">
        <v>-37.16</v>
      </c>
      <c r="R29" s="2" t="n">
        <v>0</v>
      </c>
      <c r="S29" s="2" t="n">
        <v>0</v>
      </c>
      <c r="T29" s="2" t="n">
        <v>57.18</v>
      </c>
      <c r="U29" s="2" t="n">
        <v>0</v>
      </c>
      <c r="V29" s="2" t="n">
        <v>0</v>
      </c>
      <c r="W29" s="2" t="n">
        <v>0</v>
      </c>
      <c r="X29" s="2" t="n">
        <v>0</v>
      </c>
      <c r="Y29" s="2" t="n">
        <v>0</v>
      </c>
      <c r="Z29" s="2" t="n">
        <v>42.88</v>
      </c>
      <c r="AA29" s="2" t="n">
        <v>0</v>
      </c>
      <c r="AB29" s="2" t="n">
        <v>-6.68</v>
      </c>
      <c r="AC29" s="2" t="n">
        <v>0</v>
      </c>
      <c r="AD29" s="2" t="n">
        <v>0</v>
      </c>
      <c r="AE29" s="2" t="n">
        <v>0</v>
      </c>
      <c r="AF29" s="2" t="n">
        <v>0</v>
      </c>
      <c r="AG29" s="2" t="n">
        <v>0</v>
      </c>
      <c r="AH29" s="2" t="n">
        <v>0</v>
      </c>
      <c r="AI29" s="2" t="n">
        <v>28.75</v>
      </c>
      <c r="AJ29" s="2" t="n">
        <v>0</v>
      </c>
      <c r="AK29" s="2" t="n">
        <v>-2.24</v>
      </c>
    </row>
    <row r="30" customFormat="false" ht="12.75" hidden="false" customHeight="false" outlineLevel="0" collapsed="false">
      <c r="A30" s="63" t="n">
        <v>37135</v>
      </c>
      <c r="B30" s="2" t="n">
        <v>0</v>
      </c>
      <c r="C30" s="2" t="n">
        <v>0</v>
      </c>
      <c r="D30" s="2" t="n">
        <v>-0.39</v>
      </c>
      <c r="E30" s="2" t="n">
        <v>34.06</v>
      </c>
      <c r="F30" s="2" t="n">
        <v>0</v>
      </c>
      <c r="G30" s="2" t="n">
        <v>0</v>
      </c>
      <c r="H30" s="2" t="n">
        <v>97.75</v>
      </c>
      <c r="I30" s="2" t="n">
        <v>15.98</v>
      </c>
      <c r="J30" s="2" t="n">
        <v>-79.1</v>
      </c>
      <c r="K30" s="2" t="n">
        <v>25.26</v>
      </c>
      <c r="L30" s="2" t="n">
        <v>0</v>
      </c>
      <c r="M30" s="2" t="n">
        <v>-101.66</v>
      </c>
      <c r="N30" s="2" t="n">
        <v>-18.19</v>
      </c>
      <c r="O30" s="2" t="n">
        <v>0</v>
      </c>
      <c r="P30" s="2" t="n">
        <v>0</v>
      </c>
      <c r="Q30" s="2" t="n">
        <v>-35.74</v>
      </c>
      <c r="R30" s="2" t="n">
        <v>0</v>
      </c>
      <c r="S30" s="2" t="n">
        <v>0</v>
      </c>
      <c r="T30" s="2" t="n">
        <v>54.99</v>
      </c>
      <c r="U30" s="2" t="n">
        <v>0</v>
      </c>
      <c r="V30" s="2" t="n">
        <v>0</v>
      </c>
      <c r="W30" s="2" t="n">
        <v>0</v>
      </c>
      <c r="X30" s="2" t="n">
        <v>0</v>
      </c>
      <c r="Y30" s="2" t="n">
        <v>0</v>
      </c>
      <c r="Z30" s="2" t="n">
        <v>41.24</v>
      </c>
      <c r="AA30" s="2" t="n">
        <v>0</v>
      </c>
      <c r="AB30" s="2" t="n">
        <v>-6.42</v>
      </c>
      <c r="AC30" s="2" t="n">
        <v>0</v>
      </c>
      <c r="AD30" s="2" t="n">
        <v>0</v>
      </c>
      <c r="AE30" s="2" t="n">
        <v>0</v>
      </c>
      <c r="AF30" s="2" t="n">
        <v>0</v>
      </c>
      <c r="AG30" s="2" t="n">
        <v>0</v>
      </c>
      <c r="AH30" s="2" t="n">
        <v>0</v>
      </c>
      <c r="AI30" s="2" t="n">
        <v>27.78</v>
      </c>
      <c r="AJ30" s="2" t="n">
        <v>0</v>
      </c>
      <c r="AK30" s="2" t="n">
        <v>-2.29</v>
      </c>
    </row>
    <row r="31" customFormat="false" ht="12.75" hidden="false" customHeight="false" outlineLevel="0" collapsed="false">
      <c r="A31" s="63" t="n">
        <v>37165</v>
      </c>
      <c r="B31" s="2" t="n">
        <v>0</v>
      </c>
      <c r="C31" s="2" t="n">
        <v>0</v>
      </c>
      <c r="D31" s="2" t="n">
        <v>-0.43</v>
      </c>
      <c r="E31" s="2" t="n">
        <v>34.77</v>
      </c>
      <c r="F31" s="2" t="n">
        <v>0</v>
      </c>
      <c r="G31" s="2" t="n">
        <v>0</v>
      </c>
      <c r="H31" s="2" t="n">
        <v>100.41</v>
      </c>
      <c r="I31" s="2" t="n">
        <v>16.41</v>
      </c>
      <c r="J31" s="2" t="n">
        <v>-81.25</v>
      </c>
      <c r="K31" s="2" t="n">
        <v>25.95</v>
      </c>
      <c r="L31" s="2" t="n">
        <v>0</v>
      </c>
      <c r="M31" s="2" t="n">
        <v>-104.42</v>
      </c>
      <c r="N31" s="2" t="n">
        <v>-18.68</v>
      </c>
      <c r="O31" s="2" t="n">
        <v>0</v>
      </c>
      <c r="P31" s="2" t="n">
        <v>0</v>
      </c>
      <c r="Q31" s="2" t="n">
        <v>-36.71</v>
      </c>
      <c r="R31" s="2" t="n">
        <v>0</v>
      </c>
      <c r="S31" s="2" t="n">
        <v>0</v>
      </c>
      <c r="T31" s="2" t="n">
        <v>56.48</v>
      </c>
      <c r="U31" s="2" t="n">
        <v>0</v>
      </c>
      <c r="V31" s="2" t="n">
        <v>0</v>
      </c>
      <c r="W31" s="2" t="n">
        <v>0</v>
      </c>
      <c r="X31" s="2" t="n">
        <v>0</v>
      </c>
      <c r="Y31" s="2" t="n">
        <v>0</v>
      </c>
      <c r="Z31" s="2" t="n">
        <v>42.36</v>
      </c>
      <c r="AA31" s="2" t="n">
        <v>0</v>
      </c>
      <c r="AB31" s="2" t="n">
        <v>-6.6</v>
      </c>
      <c r="AC31" s="2" t="n">
        <v>0</v>
      </c>
      <c r="AD31" s="2" t="n">
        <v>0</v>
      </c>
      <c r="AE31" s="2" t="n">
        <v>0</v>
      </c>
      <c r="AF31" s="2" t="n">
        <v>0</v>
      </c>
      <c r="AG31" s="2" t="n">
        <v>0</v>
      </c>
      <c r="AH31" s="2" t="n">
        <v>0</v>
      </c>
      <c r="AI31" s="2" t="n">
        <v>28.29</v>
      </c>
      <c r="AJ31" s="2" t="n">
        <v>0</v>
      </c>
      <c r="AK31" s="2" t="n">
        <v>-2.21</v>
      </c>
    </row>
    <row r="32" customFormat="false" ht="12.75" hidden="false" customHeight="false" outlineLevel="0" collapsed="false">
      <c r="A32" s="63" t="n">
        <v>37196</v>
      </c>
      <c r="B32" s="2" t="n">
        <v>0</v>
      </c>
      <c r="C32" s="2" t="n">
        <v>0</v>
      </c>
      <c r="D32" s="2" t="n">
        <v>-0.25</v>
      </c>
      <c r="E32" s="2" t="n">
        <v>76.47</v>
      </c>
      <c r="F32" s="2" t="n">
        <v>0</v>
      </c>
      <c r="G32" s="2" t="n">
        <v>0</v>
      </c>
      <c r="H32" s="2" t="n">
        <v>96.57</v>
      </c>
      <c r="I32" s="2" t="n">
        <v>-11.38</v>
      </c>
      <c r="J32" s="2" t="n">
        <v>-90.57</v>
      </c>
      <c r="K32" s="2" t="n">
        <v>0</v>
      </c>
      <c r="L32" s="2" t="n">
        <v>0</v>
      </c>
      <c r="M32" s="2" t="n">
        <v>-96.57</v>
      </c>
      <c r="N32" s="2" t="n">
        <v>-29.69</v>
      </c>
      <c r="O32" s="2" t="n">
        <v>-13.58</v>
      </c>
      <c r="P32" s="2" t="n">
        <v>-6.34</v>
      </c>
      <c r="Q32" s="2" t="n">
        <v>-35.31</v>
      </c>
      <c r="R32" s="2" t="n">
        <v>0</v>
      </c>
      <c r="S32" s="2" t="n">
        <v>0</v>
      </c>
      <c r="T32" s="2" t="n">
        <v>0</v>
      </c>
      <c r="U32" s="2" t="n">
        <v>0</v>
      </c>
      <c r="V32" s="2" t="n">
        <v>0</v>
      </c>
      <c r="W32" s="2" t="n">
        <v>0</v>
      </c>
      <c r="X32" s="2" t="n">
        <v>0</v>
      </c>
      <c r="Y32" s="2" t="n">
        <v>0</v>
      </c>
      <c r="Z32" s="2" t="n">
        <v>13.58</v>
      </c>
      <c r="AA32" s="2" t="n">
        <v>0</v>
      </c>
      <c r="AB32" s="2" t="n">
        <v>0</v>
      </c>
      <c r="AC32" s="2" t="n">
        <v>13.58</v>
      </c>
      <c r="AD32" s="2" t="n">
        <v>0</v>
      </c>
      <c r="AE32" s="2" t="n">
        <v>0</v>
      </c>
      <c r="AF32" s="2" t="n">
        <v>0</v>
      </c>
      <c r="AG32" s="2" t="n">
        <v>0</v>
      </c>
      <c r="AH32" s="2" t="n">
        <v>24.96</v>
      </c>
      <c r="AI32" s="2" t="n">
        <v>-58.53</v>
      </c>
      <c r="AJ32" s="2" t="n">
        <v>0</v>
      </c>
      <c r="AK32" s="2" t="n">
        <v>-0.22</v>
      </c>
    </row>
    <row r="33" customFormat="false" ht="12.75" hidden="false" customHeight="false" outlineLevel="0" collapsed="false">
      <c r="A33" s="63" t="n">
        <v>37226</v>
      </c>
      <c r="B33" s="2" t="n">
        <v>0</v>
      </c>
      <c r="C33" s="2" t="n">
        <v>0</v>
      </c>
      <c r="D33" s="2" t="n">
        <v>-0.29</v>
      </c>
      <c r="E33" s="2" t="n">
        <v>78.54</v>
      </c>
      <c r="F33" s="2" t="n">
        <v>0</v>
      </c>
      <c r="G33" s="2" t="n">
        <v>0</v>
      </c>
      <c r="H33" s="2" t="n">
        <v>99.19</v>
      </c>
      <c r="I33" s="2" t="n">
        <v>-11.69</v>
      </c>
      <c r="J33" s="2" t="n">
        <v>-93.03</v>
      </c>
      <c r="K33" s="2" t="n">
        <v>0</v>
      </c>
      <c r="L33" s="2" t="n">
        <v>0</v>
      </c>
      <c r="M33" s="2" t="n">
        <v>-99.19</v>
      </c>
      <c r="N33" s="2" t="n">
        <v>-30.49</v>
      </c>
      <c r="O33" s="2" t="n">
        <v>-13.95</v>
      </c>
      <c r="P33" s="2" t="n">
        <v>-6.3</v>
      </c>
      <c r="Q33" s="2" t="n">
        <v>-36.27</v>
      </c>
      <c r="R33" s="2" t="n">
        <v>0</v>
      </c>
      <c r="S33" s="2" t="n">
        <v>0</v>
      </c>
      <c r="T33" s="2" t="n">
        <v>0</v>
      </c>
      <c r="U33" s="2" t="n">
        <v>0</v>
      </c>
      <c r="V33" s="2" t="n">
        <v>0</v>
      </c>
      <c r="W33" s="2" t="n">
        <v>0</v>
      </c>
      <c r="X33" s="2" t="n">
        <v>0</v>
      </c>
      <c r="Y33" s="2" t="n">
        <v>0</v>
      </c>
      <c r="Z33" s="2" t="n">
        <v>13.95</v>
      </c>
      <c r="AA33" s="2" t="n">
        <v>0</v>
      </c>
      <c r="AB33" s="2" t="n">
        <v>0</v>
      </c>
      <c r="AC33" s="2" t="n">
        <v>13.95</v>
      </c>
      <c r="AD33" s="2" t="n">
        <v>0</v>
      </c>
      <c r="AE33" s="2" t="n">
        <v>0</v>
      </c>
      <c r="AF33" s="2" t="n">
        <v>0</v>
      </c>
      <c r="AG33" s="2" t="n">
        <v>0</v>
      </c>
      <c r="AH33" s="2" t="n">
        <v>25.64</v>
      </c>
      <c r="AI33" s="2" t="n">
        <v>-59.94</v>
      </c>
      <c r="AJ33" s="2" t="n">
        <v>0</v>
      </c>
      <c r="AK33" s="2" t="n">
        <v>-1.95</v>
      </c>
    </row>
    <row r="34" customFormat="false" ht="12.75" hidden="false" customHeight="false" outlineLevel="0" collapsed="false">
      <c r="A34" s="63" t="n">
        <v>37257</v>
      </c>
      <c r="B34" s="2" t="n">
        <v>0</v>
      </c>
      <c r="C34" s="2" t="n">
        <v>0</v>
      </c>
      <c r="D34" s="2" t="n">
        <v>-0.3</v>
      </c>
      <c r="E34" s="2" t="n">
        <v>78.06</v>
      </c>
      <c r="F34" s="2" t="n">
        <v>0</v>
      </c>
      <c r="G34" s="2" t="n">
        <v>0</v>
      </c>
      <c r="H34" s="2" t="n">
        <v>98.58</v>
      </c>
      <c r="I34" s="2" t="n">
        <v>-11.62</v>
      </c>
      <c r="J34" s="2" t="n">
        <v>-92.45</v>
      </c>
      <c r="K34" s="2" t="n">
        <v>0</v>
      </c>
      <c r="L34" s="2" t="n">
        <v>0</v>
      </c>
      <c r="M34" s="2" t="n">
        <v>-98.58</v>
      </c>
      <c r="N34" s="2" t="n">
        <v>-30.3</v>
      </c>
      <c r="O34" s="2" t="n">
        <v>-13.86</v>
      </c>
      <c r="P34" s="2" t="n">
        <v>-6.26</v>
      </c>
      <c r="Q34" s="2" t="n">
        <v>-36.05</v>
      </c>
      <c r="R34" s="2" t="n">
        <v>0</v>
      </c>
      <c r="S34" s="2" t="n">
        <v>0</v>
      </c>
      <c r="T34" s="2" t="n">
        <v>0</v>
      </c>
      <c r="U34" s="2" t="n">
        <v>0</v>
      </c>
      <c r="V34" s="2" t="n">
        <v>0</v>
      </c>
      <c r="W34" s="2" t="n">
        <v>0</v>
      </c>
      <c r="X34" s="2" t="n">
        <v>0</v>
      </c>
      <c r="Y34" s="2" t="n">
        <v>0</v>
      </c>
      <c r="Z34" s="2" t="n">
        <v>13.86</v>
      </c>
      <c r="AA34" s="2" t="n">
        <v>0</v>
      </c>
      <c r="AB34" s="2" t="n">
        <v>0</v>
      </c>
      <c r="AC34" s="2" t="n">
        <v>13.86</v>
      </c>
      <c r="AD34" s="2" t="n">
        <v>0</v>
      </c>
      <c r="AE34" s="2" t="n">
        <v>0</v>
      </c>
      <c r="AF34" s="2" t="n">
        <v>0</v>
      </c>
      <c r="AG34" s="2" t="n">
        <v>0</v>
      </c>
      <c r="AH34" s="2" t="n">
        <v>25.48</v>
      </c>
      <c r="AI34" s="2" t="n">
        <v>-59.58</v>
      </c>
      <c r="AJ34" s="2" t="n">
        <v>0</v>
      </c>
      <c r="AK34" s="2" t="n">
        <v>-3.41</v>
      </c>
    </row>
    <row r="35" customFormat="false" ht="12.75" hidden="false" customHeight="false" outlineLevel="0" collapsed="false">
      <c r="A35" s="63" t="n">
        <v>37288</v>
      </c>
      <c r="B35" s="2" t="n">
        <v>0</v>
      </c>
      <c r="C35" s="2" t="n">
        <v>0</v>
      </c>
      <c r="D35" s="2" t="n">
        <v>-0.11</v>
      </c>
      <c r="E35" s="2" t="n">
        <v>70.07</v>
      </c>
      <c r="F35" s="2" t="n">
        <v>0</v>
      </c>
      <c r="G35" s="2" t="n">
        <v>0</v>
      </c>
      <c r="H35" s="2" t="n">
        <v>88.49</v>
      </c>
      <c r="I35" s="2" t="n">
        <v>-10.43</v>
      </c>
      <c r="J35" s="2" t="n">
        <v>-82.99</v>
      </c>
      <c r="K35" s="2" t="n">
        <v>0</v>
      </c>
      <c r="L35" s="2" t="n">
        <v>0</v>
      </c>
      <c r="M35" s="2" t="n">
        <v>-88.49</v>
      </c>
      <c r="N35" s="2" t="n">
        <v>-27.2</v>
      </c>
      <c r="O35" s="2" t="n">
        <v>-12.44</v>
      </c>
      <c r="P35" s="2" t="n">
        <v>-6.22</v>
      </c>
      <c r="Q35" s="2" t="n">
        <v>-32.36</v>
      </c>
      <c r="R35" s="2" t="n">
        <v>0</v>
      </c>
      <c r="S35" s="2" t="n">
        <v>0</v>
      </c>
      <c r="T35" s="2" t="n">
        <v>0</v>
      </c>
      <c r="U35" s="2" t="n">
        <v>0</v>
      </c>
      <c r="V35" s="2" t="n">
        <v>0</v>
      </c>
      <c r="W35" s="2" t="n">
        <v>0</v>
      </c>
      <c r="X35" s="2" t="n">
        <v>0</v>
      </c>
      <c r="Y35" s="2" t="n">
        <v>0</v>
      </c>
      <c r="Z35" s="2" t="n">
        <v>12.44</v>
      </c>
      <c r="AA35" s="2" t="n">
        <v>0</v>
      </c>
      <c r="AB35" s="2" t="n">
        <v>0</v>
      </c>
      <c r="AC35" s="2" t="n">
        <v>12.44</v>
      </c>
      <c r="AD35" s="2" t="n">
        <v>0</v>
      </c>
      <c r="AE35" s="2" t="n">
        <v>0</v>
      </c>
      <c r="AF35" s="2" t="n">
        <v>0</v>
      </c>
      <c r="AG35" s="2" t="n">
        <v>0</v>
      </c>
      <c r="AH35" s="2" t="n">
        <v>22.87</v>
      </c>
      <c r="AI35" s="2" t="n">
        <v>-53.92</v>
      </c>
      <c r="AJ35" s="2" t="n">
        <v>0</v>
      </c>
      <c r="AK35" s="2" t="n">
        <v>-2.61</v>
      </c>
    </row>
    <row r="36" customFormat="false" ht="12.75" hidden="false" customHeight="false" outlineLevel="0" collapsed="false">
      <c r="A36" s="63" t="n">
        <v>37316</v>
      </c>
      <c r="B36" s="2" t="n">
        <v>0</v>
      </c>
      <c r="C36" s="2" t="n">
        <v>0</v>
      </c>
      <c r="D36" s="2" t="n">
        <v>-0.09</v>
      </c>
      <c r="E36" s="2" t="n">
        <v>77.14</v>
      </c>
      <c r="F36" s="2" t="n">
        <v>0</v>
      </c>
      <c r="G36" s="2" t="n">
        <v>0</v>
      </c>
      <c r="H36" s="2" t="n">
        <v>97.42</v>
      </c>
      <c r="I36" s="2" t="n">
        <v>-11.48</v>
      </c>
      <c r="J36" s="2" t="n">
        <v>-91.37</v>
      </c>
      <c r="K36" s="2" t="n">
        <v>0</v>
      </c>
      <c r="L36" s="2" t="n">
        <v>0</v>
      </c>
      <c r="M36" s="2" t="n">
        <v>-97.42</v>
      </c>
      <c r="N36" s="2" t="n">
        <v>-29.95</v>
      </c>
      <c r="O36" s="2" t="n">
        <v>-13.7</v>
      </c>
      <c r="P36" s="2" t="n">
        <v>-6.19</v>
      </c>
      <c r="Q36" s="2" t="n">
        <v>-35.62</v>
      </c>
      <c r="R36" s="2" t="n">
        <v>0</v>
      </c>
      <c r="S36" s="2" t="n">
        <v>0</v>
      </c>
      <c r="T36" s="2" t="n">
        <v>0</v>
      </c>
      <c r="U36" s="2" t="n">
        <v>0</v>
      </c>
      <c r="V36" s="2" t="n">
        <v>0</v>
      </c>
      <c r="W36" s="2" t="n">
        <v>0</v>
      </c>
      <c r="X36" s="2" t="n">
        <v>0</v>
      </c>
      <c r="Y36" s="2" t="n">
        <v>0</v>
      </c>
      <c r="Z36" s="2" t="n">
        <v>13.7</v>
      </c>
      <c r="AA36" s="2" t="n">
        <v>0</v>
      </c>
      <c r="AB36" s="2" t="n">
        <v>0</v>
      </c>
      <c r="AC36" s="2" t="n">
        <v>13.7</v>
      </c>
      <c r="AD36" s="2" t="n">
        <v>0</v>
      </c>
      <c r="AE36" s="2" t="n">
        <v>0</v>
      </c>
      <c r="AF36" s="2" t="n">
        <v>0</v>
      </c>
      <c r="AG36" s="2" t="n">
        <v>0</v>
      </c>
      <c r="AH36" s="2" t="n">
        <v>25.18</v>
      </c>
      <c r="AI36" s="2" t="n">
        <v>-58.67</v>
      </c>
      <c r="AJ36" s="2" t="n">
        <v>0</v>
      </c>
      <c r="AK36" s="2" t="n">
        <v>-0.39</v>
      </c>
    </row>
    <row r="37" customFormat="false" ht="12.75" hidden="false" customHeight="false" outlineLevel="0" collapsed="false">
      <c r="A37" s="63" t="n">
        <v>37347</v>
      </c>
      <c r="B37" s="2" t="n">
        <v>0</v>
      </c>
      <c r="C37" s="2" t="n">
        <v>0</v>
      </c>
      <c r="D37" s="2" t="n">
        <v>-0.08</v>
      </c>
      <c r="E37" s="2" t="n">
        <v>48.91</v>
      </c>
      <c r="F37" s="2" t="n">
        <v>0</v>
      </c>
      <c r="G37" s="2" t="n">
        <v>0</v>
      </c>
      <c r="H37" s="2" t="n">
        <v>93.7</v>
      </c>
      <c r="I37" s="2" t="n">
        <v>-11.04</v>
      </c>
      <c r="J37" s="2" t="n">
        <v>-87.19</v>
      </c>
      <c r="K37" s="2" t="n">
        <v>24.22</v>
      </c>
      <c r="L37" s="2" t="n">
        <v>0</v>
      </c>
      <c r="M37" s="2" t="n">
        <v>-93.7</v>
      </c>
      <c r="N37" s="2" t="n">
        <v>-28.8</v>
      </c>
      <c r="O37" s="2" t="n">
        <v>0</v>
      </c>
      <c r="P37" s="2" t="n">
        <v>0</v>
      </c>
      <c r="Q37" s="2" t="n">
        <v>-34.26</v>
      </c>
      <c r="R37" s="2" t="n">
        <v>0</v>
      </c>
      <c r="S37" s="2" t="n">
        <v>0</v>
      </c>
      <c r="T37" s="2" t="n">
        <v>0</v>
      </c>
      <c r="U37" s="2" t="n">
        <v>0</v>
      </c>
      <c r="V37" s="2" t="n">
        <v>0</v>
      </c>
      <c r="W37" s="2" t="n">
        <v>0</v>
      </c>
      <c r="X37" s="2" t="n">
        <v>0</v>
      </c>
      <c r="Y37" s="2" t="n">
        <v>0</v>
      </c>
      <c r="Z37" s="2" t="n">
        <v>13.18</v>
      </c>
      <c r="AA37" s="2" t="n">
        <v>0</v>
      </c>
      <c r="AB37" s="2" t="n">
        <v>0</v>
      </c>
      <c r="AC37" s="2" t="n">
        <v>52.71</v>
      </c>
      <c r="AD37" s="2" t="n">
        <v>0</v>
      </c>
      <c r="AE37" s="2" t="n">
        <v>0</v>
      </c>
      <c r="AF37" s="2" t="n">
        <v>0</v>
      </c>
      <c r="AG37" s="2" t="n">
        <v>0</v>
      </c>
      <c r="AH37" s="2" t="n">
        <v>0</v>
      </c>
      <c r="AI37" s="2" t="n">
        <v>-22.36</v>
      </c>
      <c r="AJ37" s="2" t="n">
        <v>0</v>
      </c>
      <c r="AK37" s="2" t="n">
        <v>1.23</v>
      </c>
    </row>
    <row r="38" customFormat="false" ht="12.75" hidden="false" customHeight="false" outlineLevel="0" collapsed="false">
      <c r="A38" s="63" t="n">
        <v>37377</v>
      </c>
      <c r="B38" s="2" t="n">
        <v>0</v>
      </c>
      <c r="C38" s="2" t="n">
        <v>0</v>
      </c>
      <c r="D38" s="2" t="n">
        <v>-0.06</v>
      </c>
      <c r="E38" s="2" t="n">
        <v>50.44</v>
      </c>
      <c r="F38" s="2" t="n">
        <v>0</v>
      </c>
      <c r="G38" s="2" t="n">
        <v>0</v>
      </c>
      <c r="H38" s="2" t="n">
        <v>96.25</v>
      </c>
      <c r="I38" s="2" t="n">
        <v>-11.34</v>
      </c>
      <c r="J38" s="2" t="n">
        <v>-89.56</v>
      </c>
      <c r="K38" s="2" t="n">
        <v>24.88</v>
      </c>
      <c r="L38" s="2" t="n">
        <v>0</v>
      </c>
      <c r="M38" s="2" t="n">
        <v>-96.25</v>
      </c>
      <c r="N38" s="2" t="n">
        <v>-29.59</v>
      </c>
      <c r="O38" s="2" t="n">
        <v>0</v>
      </c>
      <c r="P38" s="2" t="n">
        <v>0</v>
      </c>
      <c r="Q38" s="2" t="n">
        <v>-35.19</v>
      </c>
      <c r="R38" s="2" t="n">
        <v>0</v>
      </c>
      <c r="S38" s="2" t="n">
        <v>0</v>
      </c>
      <c r="T38" s="2" t="n">
        <v>0</v>
      </c>
      <c r="U38" s="2" t="n">
        <v>0</v>
      </c>
      <c r="V38" s="2" t="n">
        <v>0</v>
      </c>
      <c r="W38" s="2" t="n">
        <v>0</v>
      </c>
      <c r="X38" s="2" t="n">
        <v>0</v>
      </c>
      <c r="Y38" s="2" t="n">
        <v>0</v>
      </c>
      <c r="Z38" s="2" t="n">
        <v>13.54</v>
      </c>
      <c r="AA38" s="2" t="n">
        <v>0</v>
      </c>
      <c r="AB38" s="2" t="n">
        <v>0</v>
      </c>
      <c r="AC38" s="2" t="n">
        <v>54.14</v>
      </c>
      <c r="AD38" s="2" t="n">
        <v>0</v>
      </c>
      <c r="AE38" s="2" t="n">
        <v>0</v>
      </c>
      <c r="AF38" s="2" t="n">
        <v>0</v>
      </c>
      <c r="AG38" s="2" t="n">
        <v>0</v>
      </c>
      <c r="AH38" s="2" t="n">
        <v>0</v>
      </c>
      <c r="AI38" s="2" t="n">
        <v>-22.74</v>
      </c>
      <c r="AJ38" s="2" t="n">
        <v>0</v>
      </c>
      <c r="AK38" s="2" t="n">
        <v>1.19</v>
      </c>
    </row>
    <row r="39" customFormat="false" ht="12.75" hidden="false" customHeight="false" outlineLevel="0" collapsed="false">
      <c r="A39" s="63" t="n">
        <v>37408</v>
      </c>
      <c r="B39" s="2" t="n">
        <v>0</v>
      </c>
      <c r="C39" s="2" t="n">
        <v>0</v>
      </c>
      <c r="D39" s="2" t="n">
        <v>-0.03</v>
      </c>
      <c r="E39" s="2" t="n">
        <v>48.32</v>
      </c>
      <c r="F39" s="2" t="n">
        <v>0</v>
      </c>
      <c r="G39" s="2" t="n">
        <v>0</v>
      </c>
      <c r="H39" s="2" t="n">
        <v>92.58</v>
      </c>
      <c r="I39" s="2" t="n">
        <v>-10.91</v>
      </c>
      <c r="J39" s="2" t="n">
        <v>-86.14</v>
      </c>
      <c r="K39" s="2" t="n">
        <v>23.93</v>
      </c>
      <c r="L39" s="2" t="n">
        <v>0</v>
      </c>
      <c r="M39" s="2" t="n">
        <v>-92.58</v>
      </c>
      <c r="N39" s="2" t="n">
        <v>-28.46</v>
      </c>
      <c r="O39" s="2" t="n">
        <v>0</v>
      </c>
      <c r="P39" s="2" t="n">
        <v>0</v>
      </c>
      <c r="Q39" s="2" t="n">
        <v>-33.85</v>
      </c>
      <c r="R39" s="2" t="n">
        <v>0</v>
      </c>
      <c r="S39" s="2" t="n">
        <v>0</v>
      </c>
      <c r="T39" s="2" t="n">
        <v>0</v>
      </c>
      <c r="U39" s="2" t="n">
        <v>0</v>
      </c>
      <c r="V39" s="2" t="n">
        <v>0</v>
      </c>
      <c r="W39" s="2" t="n">
        <v>0</v>
      </c>
      <c r="X39" s="2" t="n">
        <v>0</v>
      </c>
      <c r="Y39" s="2" t="n">
        <v>0</v>
      </c>
      <c r="Z39" s="2" t="n">
        <v>13.02</v>
      </c>
      <c r="AA39" s="2" t="n">
        <v>0</v>
      </c>
      <c r="AB39" s="2" t="n">
        <v>0</v>
      </c>
      <c r="AC39" s="2" t="n">
        <v>52.08</v>
      </c>
      <c r="AD39" s="2" t="n">
        <v>0</v>
      </c>
      <c r="AE39" s="2" t="n">
        <v>0</v>
      </c>
      <c r="AF39" s="2" t="n">
        <v>0</v>
      </c>
      <c r="AG39" s="2" t="n">
        <v>0</v>
      </c>
      <c r="AH39" s="2" t="n">
        <v>0</v>
      </c>
      <c r="AI39" s="2" t="n">
        <v>-22.05</v>
      </c>
      <c r="AJ39" s="2" t="n">
        <v>0</v>
      </c>
      <c r="AK39" s="2" t="n">
        <v>1.12</v>
      </c>
    </row>
    <row r="40" customFormat="false" ht="12.75" hidden="false" customHeight="false" outlineLevel="0" collapsed="false">
      <c r="A40" s="63" t="n">
        <v>37438</v>
      </c>
      <c r="B40" s="2" t="n">
        <v>0</v>
      </c>
      <c r="C40" s="2" t="n">
        <v>0</v>
      </c>
      <c r="D40" s="2" t="n">
        <v>-0.03</v>
      </c>
      <c r="E40" s="2" t="n">
        <v>49.84</v>
      </c>
      <c r="F40" s="2" t="n">
        <v>0</v>
      </c>
      <c r="G40" s="2" t="n">
        <v>0</v>
      </c>
      <c r="H40" s="2" t="n">
        <v>95.09</v>
      </c>
      <c r="I40" s="2" t="n">
        <v>-11.2</v>
      </c>
      <c r="J40" s="2" t="n">
        <v>-88.49</v>
      </c>
      <c r="K40" s="2" t="n">
        <v>24.58</v>
      </c>
      <c r="L40" s="2" t="n">
        <v>0</v>
      </c>
      <c r="M40" s="2" t="n">
        <v>-95.09</v>
      </c>
      <c r="N40" s="2" t="n">
        <v>-29.23</v>
      </c>
      <c r="O40" s="2" t="n">
        <v>0</v>
      </c>
      <c r="P40" s="2" t="n">
        <v>0</v>
      </c>
      <c r="Q40" s="2" t="n">
        <v>-34.77</v>
      </c>
      <c r="R40" s="2" t="n">
        <v>0</v>
      </c>
      <c r="S40" s="2" t="n">
        <v>0</v>
      </c>
      <c r="T40" s="2" t="n">
        <v>0</v>
      </c>
      <c r="U40" s="2" t="n">
        <v>0</v>
      </c>
      <c r="V40" s="2" t="n">
        <v>0</v>
      </c>
      <c r="W40" s="2" t="n">
        <v>0</v>
      </c>
      <c r="X40" s="2" t="n">
        <v>0</v>
      </c>
      <c r="Y40" s="2" t="n">
        <v>0</v>
      </c>
      <c r="Z40" s="2" t="n">
        <v>13.37</v>
      </c>
      <c r="AA40" s="2" t="n">
        <v>0</v>
      </c>
      <c r="AB40" s="2" t="n">
        <v>0</v>
      </c>
      <c r="AC40" s="2" t="n">
        <v>53.49</v>
      </c>
      <c r="AD40" s="2" t="n">
        <v>0</v>
      </c>
      <c r="AE40" s="2" t="n">
        <v>0</v>
      </c>
      <c r="AF40" s="2" t="n">
        <v>0</v>
      </c>
      <c r="AG40" s="2" t="n">
        <v>0</v>
      </c>
      <c r="AH40" s="2" t="n">
        <v>0</v>
      </c>
      <c r="AI40" s="2" t="n">
        <v>-22.44</v>
      </c>
      <c r="AJ40" s="2" t="n">
        <v>0</v>
      </c>
      <c r="AK40" s="2" t="n">
        <v>1.07</v>
      </c>
    </row>
    <row r="41" customFormat="false" ht="12.75" hidden="false" customHeight="false" outlineLevel="0" collapsed="false">
      <c r="A41" s="63" t="n">
        <v>37469</v>
      </c>
      <c r="B41" s="2" t="n">
        <v>0</v>
      </c>
      <c r="C41" s="2" t="n">
        <v>0</v>
      </c>
      <c r="D41" s="2" t="n">
        <v>0</v>
      </c>
      <c r="E41" s="2" t="n">
        <v>49.53</v>
      </c>
      <c r="F41" s="2" t="n">
        <v>0</v>
      </c>
      <c r="G41" s="2" t="n">
        <v>0</v>
      </c>
      <c r="H41" s="2" t="n">
        <v>94.51</v>
      </c>
      <c r="I41" s="2" t="n">
        <v>-11.14</v>
      </c>
      <c r="J41" s="2" t="n">
        <v>-87.95</v>
      </c>
      <c r="K41" s="2" t="n">
        <v>24.43</v>
      </c>
      <c r="L41" s="2" t="n">
        <v>0</v>
      </c>
      <c r="M41" s="2" t="n">
        <v>-94.51</v>
      </c>
      <c r="N41" s="2" t="n">
        <v>-29.05</v>
      </c>
      <c r="O41" s="2" t="n">
        <v>0</v>
      </c>
      <c r="P41" s="2" t="n">
        <v>0</v>
      </c>
      <c r="Q41" s="2" t="n">
        <v>-34.56</v>
      </c>
      <c r="R41" s="2" t="n">
        <v>0</v>
      </c>
      <c r="S41" s="2" t="n">
        <v>0</v>
      </c>
      <c r="T41" s="2" t="n">
        <v>0</v>
      </c>
      <c r="U41" s="2" t="n">
        <v>0</v>
      </c>
      <c r="V41" s="2" t="n">
        <v>0</v>
      </c>
      <c r="W41" s="2" t="n">
        <v>0</v>
      </c>
      <c r="X41" s="2" t="n">
        <v>0</v>
      </c>
      <c r="Y41" s="2" t="n">
        <v>0</v>
      </c>
      <c r="Z41" s="2" t="n">
        <v>13.29</v>
      </c>
      <c r="AA41" s="2" t="n">
        <v>0</v>
      </c>
      <c r="AB41" s="2" t="n">
        <v>0</v>
      </c>
      <c r="AC41" s="2" t="n">
        <v>53.17</v>
      </c>
      <c r="AD41" s="2" t="n">
        <v>0</v>
      </c>
      <c r="AE41" s="2" t="n">
        <v>0</v>
      </c>
      <c r="AF41" s="2" t="n">
        <v>0</v>
      </c>
      <c r="AG41" s="2" t="n">
        <v>0</v>
      </c>
      <c r="AH41" s="2" t="n">
        <v>0</v>
      </c>
      <c r="AI41" s="2" t="n">
        <v>-22.27</v>
      </c>
      <c r="AJ41" s="2" t="n">
        <v>0</v>
      </c>
      <c r="AK41" s="2" t="n">
        <v>1.06</v>
      </c>
    </row>
    <row r="42" customFormat="false" ht="12.75" hidden="false" customHeight="false" outlineLevel="0" collapsed="false">
      <c r="A42" s="63" t="n">
        <v>37500</v>
      </c>
      <c r="B42" s="2" t="n">
        <v>0</v>
      </c>
      <c r="C42" s="2" t="n">
        <v>0</v>
      </c>
      <c r="D42" s="2" t="n">
        <v>0</v>
      </c>
      <c r="E42" s="2" t="n">
        <v>47.45</v>
      </c>
      <c r="F42" s="2" t="n">
        <v>0</v>
      </c>
      <c r="G42" s="2" t="n">
        <v>0</v>
      </c>
      <c r="H42" s="2" t="n">
        <v>90.91</v>
      </c>
      <c r="I42" s="2" t="n">
        <v>-10.71</v>
      </c>
      <c r="J42" s="2" t="n">
        <v>-84.59</v>
      </c>
      <c r="K42" s="2" t="n">
        <v>23.49</v>
      </c>
      <c r="L42" s="2" t="n">
        <v>0</v>
      </c>
      <c r="M42" s="2" t="n">
        <v>-90.91</v>
      </c>
      <c r="N42" s="2" t="n">
        <v>-27.94</v>
      </c>
      <c r="O42" s="2" t="n">
        <v>0</v>
      </c>
      <c r="P42" s="2" t="n">
        <v>0</v>
      </c>
      <c r="Q42" s="2" t="n">
        <v>-33.24</v>
      </c>
      <c r="R42" s="2" t="n">
        <v>0</v>
      </c>
      <c r="S42" s="2" t="n">
        <v>0</v>
      </c>
      <c r="T42" s="2" t="n">
        <v>0</v>
      </c>
      <c r="U42" s="2" t="n">
        <v>0</v>
      </c>
      <c r="V42" s="2" t="n">
        <v>0</v>
      </c>
      <c r="W42" s="2" t="n">
        <v>0</v>
      </c>
      <c r="X42" s="2" t="n">
        <v>0</v>
      </c>
      <c r="Y42" s="2" t="n">
        <v>0</v>
      </c>
      <c r="Z42" s="2" t="n">
        <v>12.78</v>
      </c>
      <c r="AA42" s="2" t="n">
        <v>0</v>
      </c>
      <c r="AB42" s="2" t="n">
        <v>0</v>
      </c>
      <c r="AC42" s="2" t="n">
        <v>51.14</v>
      </c>
      <c r="AD42" s="2" t="n">
        <v>0</v>
      </c>
      <c r="AE42" s="2" t="n">
        <v>0</v>
      </c>
      <c r="AF42" s="2" t="n">
        <v>0</v>
      </c>
      <c r="AG42" s="2" t="n">
        <v>0</v>
      </c>
      <c r="AH42" s="2" t="n">
        <v>0</v>
      </c>
      <c r="AI42" s="2" t="n">
        <v>-21.62</v>
      </c>
      <c r="AJ42" s="2" t="n">
        <v>0</v>
      </c>
      <c r="AK42" s="2" t="n">
        <v>1</v>
      </c>
    </row>
    <row r="43" customFormat="false" ht="12.75" hidden="false" customHeight="false" outlineLevel="0" collapsed="false">
      <c r="A43" s="63" t="n">
        <v>37530</v>
      </c>
      <c r="B43" s="2" t="n">
        <v>0</v>
      </c>
      <c r="C43" s="2" t="n">
        <v>0</v>
      </c>
      <c r="D43" s="2" t="n">
        <v>0</v>
      </c>
      <c r="E43" s="2" t="n">
        <v>48.94</v>
      </c>
      <c r="F43" s="2" t="n">
        <v>0</v>
      </c>
      <c r="G43" s="2" t="n">
        <v>0</v>
      </c>
      <c r="H43" s="2" t="n">
        <v>93.38</v>
      </c>
      <c r="I43" s="2" t="n">
        <v>-11</v>
      </c>
      <c r="J43" s="2" t="n">
        <v>-86.89</v>
      </c>
      <c r="K43" s="2" t="n">
        <v>24.13</v>
      </c>
      <c r="L43" s="2" t="n">
        <v>0</v>
      </c>
      <c r="M43" s="2" t="n">
        <v>-93.38</v>
      </c>
      <c r="N43" s="2" t="n">
        <v>-28.7</v>
      </c>
      <c r="O43" s="2" t="n">
        <v>0</v>
      </c>
      <c r="P43" s="2" t="n">
        <v>0</v>
      </c>
      <c r="Q43" s="2" t="n">
        <v>-34.14</v>
      </c>
      <c r="R43" s="2" t="n">
        <v>0</v>
      </c>
      <c r="S43" s="2" t="n">
        <v>0</v>
      </c>
      <c r="T43" s="2" t="n">
        <v>0</v>
      </c>
      <c r="U43" s="2" t="n">
        <v>0</v>
      </c>
      <c r="V43" s="2" t="n">
        <v>0</v>
      </c>
      <c r="W43" s="2" t="n">
        <v>0</v>
      </c>
      <c r="X43" s="2" t="n">
        <v>0</v>
      </c>
      <c r="Y43" s="2" t="n">
        <v>0</v>
      </c>
      <c r="Z43" s="2" t="n">
        <v>13.13</v>
      </c>
      <c r="AA43" s="2" t="n">
        <v>0</v>
      </c>
      <c r="AB43" s="2" t="n">
        <v>0</v>
      </c>
      <c r="AC43" s="2" t="n">
        <v>52.53</v>
      </c>
      <c r="AD43" s="2" t="n">
        <v>0</v>
      </c>
      <c r="AE43" s="2" t="n">
        <v>0</v>
      </c>
      <c r="AF43" s="2" t="n">
        <v>0</v>
      </c>
      <c r="AG43" s="2" t="n">
        <v>0</v>
      </c>
      <c r="AH43" s="2" t="n">
        <v>0</v>
      </c>
      <c r="AI43" s="2" t="n">
        <v>-22.01</v>
      </c>
      <c r="AJ43" s="2" t="n">
        <v>0</v>
      </c>
      <c r="AK43" s="2" t="n">
        <v>1.15</v>
      </c>
    </row>
    <row r="44" customFormat="false" ht="12.75" hidden="false" customHeight="false" outlineLevel="0" collapsed="false">
      <c r="A44" s="63" t="n">
        <v>37561</v>
      </c>
      <c r="B44" s="2" t="n">
        <v>0</v>
      </c>
      <c r="C44" s="2" t="n">
        <v>0</v>
      </c>
      <c r="D44" s="2" t="n">
        <v>0</v>
      </c>
      <c r="E44" s="2" t="n">
        <v>25.26</v>
      </c>
      <c r="F44" s="2" t="n">
        <v>0</v>
      </c>
      <c r="G44" s="2" t="n">
        <v>0</v>
      </c>
      <c r="H44" s="2" t="n">
        <v>89.82</v>
      </c>
      <c r="I44" s="2" t="n">
        <v>-10.58</v>
      </c>
      <c r="J44" s="2" t="n">
        <v>-25.04</v>
      </c>
      <c r="K44" s="2" t="n">
        <v>0</v>
      </c>
      <c r="L44" s="2" t="n">
        <v>0</v>
      </c>
      <c r="M44" s="2" t="n">
        <v>-89.82</v>
      </c>
      <c r="N44" s="2" t="n">
        <v>5.67</v>
      </c>
      <c r="O44" s="2" t="n">
        <v>0</v>
      </c>
      <c r="P44" s="2" t="n">
        <v>0</v>
      </c>
      <c r="Q44" s="2" t="n">
        <v>-32.84</v>
      </c>
      <c r="R44" s="2" t="n">
        <v>0</v>
      </c>
      <c r="S44" s="2" t="n">
        <v>0</v>
      </c>
      <c r="T44" s="2" t="n">
        <v>0</v>
      </c>
      <c r="U44" s="2" t="n">
        <v>0</v>
      </c>
      <c r="V44" s="2" t="n">
        <v>0</v>
      </c>
      <c r="W44" s="2" t="n">
        <v>0</v>
      </c>
      <c r="X44" s="2" t="n">
        <v>0</v>
      </c>
      <c r="Y44" s="2" t="n">
        <v>0</v>
      </c>
      <c r="Z44" s="2" t="n">
        <v>25.26</v>
      </c>
      <c r="AA44" s="2" t="n">
        <v>0</v>
      </c>
      <c r="AB44" s="2" t="n">
        <v>0</v>
      </c>
      <c r="AC44" s="2" t="n">
        <v>0</v>
      </c>
      <c r="AD44" s="2" t="n">
        <v>0</v>
      </c>
      <c r="AE44" s="2" t="n">
        <v>0</v>
      </c>
      <c r="AF44" s="2" t="n">
        <v>0</v>
      </c>
      <c r="AG44" s="2" t="n">
        <v>0</v>
      </c>
      <c r="AH44" s="2" t="n">
        <v>23.21</v>
      </c>
      <c r="AI44" s="2" t="n">
        <v>10.95</v>
      </c>
      <c r="AJ44" s="2" t="n">
        <v>0</v>
      </c>
      <c r="AK44" s="2" t="n">
        <v>-0.07</v>
      </c>
    </row>
    <row r="45" customFormat="false" ht="12.75" hidden="false" customHeight="false" outlineLevel="0" collapsed="false">
      <c r="A45" s="63" t="n">
        <v>37591</v>
      </c>
      <c r="B45" s="2" t="n">
        <v>0</v>
      </c>
      <c r="C45" s="2" t="n">
        <v>0</v>
      </c>
      <c r="D45" s="2" t="n">
        <v>0</v>
      </c>
      <c r="E45" s="2" t="n">
        <v>25.95</v>
      </c>
      <c r="F45" s="2" t="n">
        <v>0</v>
      </c>
      <c r="G45" s="2" t="n">
        <v>0</v>
      </c>
      <c r="H45" s="2" t="n">
        <v>92.27</v>
      </c>
      <c r="I45" s="2" t="n">
        <v>-10.87</v>
      </c>
      <c r="J45" s="2" t="n">
        <v>-25.72</v>
      </c>
      <c r="K45" s="2" t="n">
        <v>0</v>
      </c>
      <c r="L45" s="2" t="n">
        <v>0</v>
      </c>
      <c r="M45" s="2" t="n">
        <v>-92.27</v>
      </c>
      <c r="N45" s="2" t="n">
        <v>5.83</v>
      </c>
      <c r="O45" s="2" t="n">
        <v>0</v>
      </c>
      <c r="P45" s="2" t="n">
        <v>0</v>
      </c>
      <c r="Q45" s="2" t="n">
        <v>-33.74</v>
      </c>
      <c r="R45" s="2" t="n">
        <v>0</v>
      </c>
      <c r="S45" s="2" t="n">
        <v>0</v>
      </c>
      <c r="T45" s="2" t="n">
        <v>0</v>
      </c>
      <c r="U45" s="2" t="n">
        <v>0</v>
      </c>
      <c r="V45" s="2" t="n">
        <v>0</v>
      </c>
      <c r="W45" s="2" t="n">
        <v>0</v>
      </c>
      <c r="X45" s="2" t="n">
        <v>0</v>
      </c>
      <c r="Y45" s="2" t="n">
        <v>0</v>
      </c>
      <c r="Z45" s="2" t="n">
        <v>25.95</v>
      </c>
      <c r="AA45" s="2" t="n">
        <v>0</v>
      </c>
      <c r="AB45" s="2" t="n">
        <v>0</v>
      </c>
      <c r="AC45" s="2" t="n">
        <v>0</v>
      </c>
      <c r="AD45" s="2" t="n">
        <v>0</v>
      </c>
      <c r="AE45" s="2" t="n">
        <v>0</v>
      </c>
      <c r="AF45" s="2" t="n">
        <v>0</v>
      </c>
      <c r="AG45" s="2" t="n">
        <v>0</v>
      </c>
      <c r="AH45" s="2" t="n">
        <v>23.85</v>
      </c>
      <c r="AI45" s="2" t="n">
        <v>11.25</v>
      </c>
      <c r="AJ45" s="2" t="n">
        <v>0</v>
      </c>
      <c r="AK45" s="2" t="n">
        <v>0</v>
      </c>
    </row>
    <row r="46" customFormat="false" ht="12.75" hidden="false" customHeight="false" outlineLevel="0" collapsed="false">
      <c r="A46" s="63" t="n">
        <v>37622</v>
      </c>
      <c r="B46" s="2" t="n">
        <v>0</v>
      </c>
      <c r="C46" s="2" t="n">
        <v>0</v>
      </c>
      <c r="D46" s="2" t="n">
        <v>0</v>
      </c>
      <c r="E46" s="2" t="n">
        <v>25.79</v>
      </c>
      <c r="F46" s="2" t="n">
        <v>0</v>
      </c>
      <c r="G46" s="2" t="n">
        <v>0</v>
      </c>
      <c r="H46" s="2" t="n">
        <v>91.7</v>
      </c>
      <c r="I46" s="2" t="n">
        <v>-10.8</v>
      </c>
      <c r="J46" s="2" t="n">
        <v>-25.56</v>
      </c>
      <c r="K46" s="2" t="n">
        <v>0</v>
      </c>
      <c r="L46" s="2" t="n">
        <v>0</v>
      </c>
      <c r="M46" s="2" t="n">
        <v>-91.7</v>
      </c>
      <c r="N46" s="2" t="n">
        <v>5.79</v>
      </c>
      <c r="O46" s="2" t="n">
        <v>0</v>
      </c>
      <c r="P46" s="2" t="n">
        <v>0</v>
      </c>
      <c r="Q46" s="2" t="n">
        <v>-33.53</v>
      </c>
      <c r="R46" s="2" t="n">
        <v>0</v>
      </c>
      <c r="S46" s="2" t="n">
        <v>0</v>
      </c>
      <c r="T46" s="2" t="n">
        <v>0</v>
      </c>
      <c r="U46" s="2" t="n">
        <v>0</v>
      </c>
      <c r="V46" s="2" t="n">
        <v>0</v>
      </c>
      <c r="W46" s="2" t="n">
        <v>0</v>
      </c>
      <c r="X46" s="2" t="n">
        <v>0</v>
      </c>
      <c r="Y46" s="2" t="n">
        <v>0</v>
      </c>
      <c r="Z46" s="2" t="n">
        <v>25.79</v>
      </c>
      <c r="AA46" s="2" t="n">
        <v>0</v>
      </c>
      <c r="AB46" s="2" t="n">
        <v>0</v>
      </c>
      <c r="AC46" s="2" t="n">
        <v>0</v>
      </c>
      <c r="AD46" s="2" t="n">
        <v>0</v>
      </c>
      <c r="AE46" s="2" t="n">
        <v>0</v>
      </c>
      <c r="AF46" s="2" t="n">
        <v>0</v>
      </c>
      <c r="AG46" s="2" t="n">
        <v>0</v>
      </c>
      <c r="AH46" s="2" t="n">
        <v>23.7</v>
      </c>
      <c r="AI46" s="2" t="n">
        <v>11.18</v>
      </c>
      <c r="AJ46" s="2" t="n">
        <v>0</v>
      </c>
      <c r="AK46" s="2" t="n">
        <v>-0.07</v>
      </c>
    </row>
    <row r="47" customFormat="false" ht="12.75" hidden="false" customHeight="false" outlineLevel="0" collapsed="false">
      <c r="A47" s="63" t="n">
        <v>37653</v>
      </c>
      <c r="B47" s="2" t="n">
        <v>0</v>
      </c>
      <c r="C47" s="2" t="n">
        <v>0</v>
      </c>
      <c r="D47" s="2" t="n">
        <v>0</v>
      </c>
      <c r="E47" s="2" t="n">
        <v>23.15</v>
      </c>
      <c r="F47" s="2" t="n">
        <v>0</v>
      </c>
      <c r="G47" s="2" t="n">
        <v>0</v>
      </c>
      <c r="H47" s="2" t="n">
        <v>82.32</v>
      </c>
      <c r="I47" s="2" t="n">
        <v>-9.7</v>
      </c>
      <c r="J47" s="2" t="n">
        <v>-22.95</v>
      </c>
      <c r="K47" s="2" t="n">
        <v>0</v>
      </c>
      <c r="L47" s="2" t="n">
        <v>0</v>
      </c>
      <c r="M47" s="2" t="n">
        <v>-82.32</v>
      </c>
      <c r="N47" s="2" t="n">
        <v>5.2</v>
      </c>
      <c r="O47" s="2" t="n">
        <v>0</v>
      </c>
      <c r="P47" s="2" t="n">
        <v>0</v>
      </c>
      <c r="Q47" s="2" t="n">
        <v>-30.1</v>
      </c>
      <c r="R47" s="2" t="n">
        <v>0</v>
      </c>
      <c r="S47" s="2" t="n">
        <v>0</v>
      </c>
      <c r="T47" s="2" t="n">
        <v>0</v>
      </c>
      <c r="U47" s="2" t="n">
        <v>0</v>
      </c>
      <c r="V47" s="2" t="n">
        <v>0</v>
      </c>
      <c r="W47" s="2" t="n">
        <v>0</v>
      </c>
      <c r="X47" s="2" t="n">
        <v>0</v>
      </c>
      <c r="Y47" s="2" t="n">
        <v>0</v>
      </c>
      <c r="Z47" s="2" t="n">
        <v>23.15</v>
      </c>
      <c r="AA47" s="2" t="n">
        <v>0</v>
      </c>
      <c r="AB47" s="2" t="n">
        <v>0</v>
      </c>
      <c r="AC47" s="2" t="n">
        <v>0</v>
      </c>
      <c r="AD47" s="2" t="n">
        <v>0</v>
      </c>
      <c r="AE47" s="2" t="n">
        <v>0</v>
      </c>
      <c r="AF47" s="2" t="n">
        <v>0</v>
      </c>
      <c r="AG47" s="2" t="n">
        <v>0</v>
      </c>
      <c r="AH47" s="2" t="n">
        <v>21.28</v>
      </c>
      <c r="AI47" s="2" t="n">
        <v>10.04</v>
      </c>
      <c r="AJ47" s="2" t="n">
        <v>0</v>
      </c>
      <c r="AK47" s="2" t="n">
        <v>0</v>
      </c>
    </row>
    <row r="48" customFormat="false" ht="12.75" hidden="false" customHeight="false" outlineLevel="0" collapsed="false">
      <c r="A48" s="63" t="n">
        <v>37681</v>
      </c>
      <c r="B48" s="2" t="n">
        <v>0</v>
      </c>
      <c r="C48" s="2" t="n">
        <v>0</v>
      </c>
      <c r="D48" s="2" t="n">
        <v>0</v>
      </c>
      <c r="E48" s="2" t="n">
        <v>25.49</v>
      </c>
      <c r="F48" s="2" t="n">
        <v>0</v>
      </c>
      <c r="G48" s="2" t="n">
        <v>0</v>
      </c>
      <c r="H48" s="2" t="n">
        <v>90.64</v>
      </c>
      <c r="I48" s="2" t="n">
        <v>-10.68</v>
      </c>
      <c r="J48" s="2" t="n">
        <v>-25.27</v>
      </c>
      <c r="K48" s="2" t="n">
        <v>0</v>
      </c>
      <c r="L48" s="2" t="n">
        <v>0</v>
      </c>
      <c r="M48" s="2" t="n">
        <v>-90.64</v>
      </c>
      <c r="N48" s="2" t="n">
        <v>5.73</v>
      </c>
      <c r="O48" s="2" t="n">
        <v>0</v>
      </c>
      <c r="P48" s="2" t="n">
        <v>0</v>
      </c>
      <c r="Q48" s="2" t="n">
        <v>-33.14</v>
      </c>
      <c r="R48" s="2" t="n">
        <v>0</v>
      </c>
      <c r="S48" s="2" t="n">
        <v>0</v>
      </c>
      <c r="T48" s="2" t="n">
        <v>0</v>
      </c>
      <c r="U48" s="2" t="n">
        <v>0</v>
      </c>
      <c r="V48" s="2" t="n">
        <v>0</v>
      </c>
      <c r="W48" s="2" t="n">
        <v>0</v>
      </c>
      <c r="X48" s="2" t="n">
        <v>0</v>
      </c>
      <c r="Y48" s="2" t="n">
        <v>0</v>
      </c>
      <c r="Z48" s="2" t="n">
        <v>25.49</v>
      </c>
      <c r="AA48" s="2" t="n">
        <v>0</v>
      </c>
      <c r="AB48" s="2" t="n">
        <v>0</v>
      </c>
      <c r="AC48" s="2" t="n">
        <v>0</v>
      </c>
      <c r="AD48" s="2" t="n">
        <v>0</v>
      </c>
      <c r="AE48" s="2" t="n">
        <v>0</v>
      </c>
      <c r="AF48" s="2" t="n">
        <v>0</v>
      </c>
      <c r="AG48" s="2" t="n">
        <v>0</v>
      </c>
      <c r="AH48" s="2" t="n">
        <v>23.43</v>
      </c>
      <c r="AI48" s="2" t="n">
        <v>11.05</v>
      </c>
      <c r="AJ48" s="2" t="n">
        <v>0</v>
      </c>
      <c r="AK48" s="2" t="n">
        <v>0.04</v>
      </c>
    </row>
    <row r="49" customFormat="false" ht="12.75" hidden="false" customHeight="false" outlineLevel="0" collapsed="false">
      <c r="A49" s="63" t="n">
        <v>37712</v>
      </c>
      <c r="B49" s="2" t="n">
        <v>0</v>
      </c>
      <c r="C49" s="2" t="n">
        <v>0</v>
      </c>
      <c r="D49" s="2" t="n">
        <v>0</v>
      </c>
      <c r="E49" s="2" t="n">
        <v>0</v>
      </c>
      <c r="F49" s="2" t="n">
        <v>0</v>
      </c>
      <c r="G49" s="2" t="n">
        <v>0</v>
      </c>
      <c r="H49" s="2" t="n">
        <v>87.18</v>
      </c>
      <c r="I49" s="2" t="n">
        <v>-10.27</v>
      </c>
      <c r="J49" s="2" t="n">
        <v>-24.3</v>
      </c>
      <c r="K49" s="2" t="n">
        <v>22.53</v>
      </c>
      <c r="L49" s="2" t="n">
        <v>0</v>
      </c>
      <c r="M49" s="2" t="n">
        <v>-87.18</v>
      </c>
      <c r="N49" s="2" t="n">
        <v>5.51</v>
      </c>
      <c r="O49" s="2" t="n">
        <v>0</v>
      </c>
      <c r="P49" s="2" t="n">
        <v>0</v>
      </c>
      <c r="Q49" s="2" t="n">
        <v>-31.88</v>
      </c>
      <c r="R49" s="2" t="n">
        <v>0</v>
      </c>
      <c r="S49" s="2" t="n">
        <v>0</v>
      </c>
      <c r="T49" s="2" t="n">
        <v>0</v>
      </c>
      <c r="U49" s="2" t="n">
        <v>0</v>
      </c>
      <c r="V49" s="2" t="n">
        <v>0</v>
      </c>
      <c r="W49" s="2" t="n">
        <v>0</v>
      </c>
      <c r="X49" s="2" t="n">
        <v>0</v>
      </c>
      <c r="Y49" s="2" t="n">
        <v>0</v>
      </c>
      <c r="Z49" s="2" t="n">
        <v>24.52</v>
      </c>
      <c r="AA49" s="2" t="n">
        <v>0</v>
      </c>
      <c r="AB49" s="2" t="n">
        <v>0</v>
      </c>
      <c r="AC49" s="2" t="n">
        <v>0</v>
      </c>
      <c r="AD49" s="2" t="n">
        <v>0</v>
      </c>
      <c r="AE49" s="2" t="n">
        <v>0</v>
      </c>
      <c r="AF49" s="2" t="n">
        <v>0</v>
      </c>
      <c r="AG49" s="2" t="n">
        <v>0</v>
      </c>
      <c r="AH49" s="2" t="n">
        <v>0</v>
      </c>
      <c r="AI49" s="2" t="n">
        <v>-13.89</v>
      </c>
      <c r="AJ49" s="2" t="n">
        <v>0</v>
      </c>
      <c r="AK49" s="2" t="n">
        <v>0.43</v>
      </c>
    </row>
    <row r="50" customFormat="false" ht="12.75" hidden="false" customHeight="false" outlineLevel="0" collapsed="false">
      <c r="A50" s="63" t="n">
        <v>37742</v>
      </c>
      <c r="B50" s="2" t="n">
        <v>0</v>
      </c>
      <c r="C50" s="2" t="n">
        <v>0</v>
      </c>
      <c r="D50" s="2" t="n">
        <v>0</v>
      </c>
      <c r="E50" s="2" t="n">
        <v>0</v>
      </c>
      <c r="F50" s="2" t="n">
        <v>0</v>
      </c>
      <c r="G50" s="2" t="n">
        <v>0</v>
      </c>
      <c r="H50" s="2" t="n">
        <v>89.56</v>
      </c>
      <c r="I50" s="2" t="n">
        <v>-10.55</v>
      </c>
      <c r="J50" s="2" t="n">
        <v>-24.97</v>
      </c>
      <c r="K50" s="2" t="n">
        <v>23.15</v>
      </c>
      <c r="L50" s="2" t="n">
        <v>0</v>
      </c>
      <c r="M50" s="2" t="n">
        <v>-89.56</v>
      </c>
      <c r="N50" s="2" t="n">
        <v>5.66</v>
      </c>
      <c r="O50" s="2" t="n">
        <v>0</v>
      </c>
      <c r="P50" s="2" t="n">
        <v>0</v>
      </c>
      <c r="Q50" s="2" t="n">
        <v>-32.75</v>
      </c>
      <c r="AA50" s="2" t="n">
        <v>0</v>
      </c>
      <c r="AB50" s="2" t="n">
        <v>0</v>
      </c>
      <c r="AC50" s="2" t="n">
        <v>0</v>
      </c>
      <c r="AD50" s="2" t="n">
        <v>0</v>
      </c>
      <c r="AE50" s="2" t="n">
        <v>0</v>
      </c>
      <c r="AF50" s="2" t="n">
        <v>0</v>
      </c>
      <c r="AG50" s="2" t="n">
        <v>0</v>
      </c>
      <c r="AH50" s="2" t="n">
        <v>0</v>
      </c>
      <c r="AI50" s="2" t="n">
        <v>-39.46</v>
      </c>
      <c r="AJ50" s="2" t="n">
        <v>0</v>
      </c>
      <c r="AK50" s="2" t="n">
        <v>0.4</v>
      </c>
    </row>
    <row r="51" customFormat="false" ht="12.75" hidden="false" customHeight="false" outlineLevel="0" collapsed="false">
      <c r="A51" s="63" t="n">
        <v>37773</v>
      </c>
      <c r="B51" s="2" t="n">
        <v>0</v>
      </c>
      <c r="C51" s="2" t="n">
        <v>0</v>
      </c>
      <c r="D51" s="2" t="n">
        <v>0</v>
      </c>
      <c r="E51" s="2" t="n">
        <v>0</v>
      </c>
      <c r="F51" s="2" t="n">
        <v>0</v>
      </c>
      <c r="G51" s="2" t="n">
        <v>0</v>
      </c>
      <c r="H51" s="2" t="n">
        <v>86.14</v>
      </c>
      <c r="I51" s="2" t="n">
        <v>-10.15</v>
      </c>
      <c r="J51" s="2" t="n">
        <v>-24.01</v>
      </c>
      <c r="K51" s="2" t="n">
        <v>22.26</v>
      </c>
      <c r="L51" s="2" t="n">
        <v>0</v>
      </c>
      <c r="M51" s="2" t="n">
        <v>-86.14</v>
      </c>
      <c r="N51" s="2" t="n">
        <v>5.44</v>
      </c>
      <c r="O51" s="2" t="n">
        <v>0</v>
      </c>
      <c r="P51" s="2" t="n">
        <v>0</v>
      </c>
      <c r="Q51" s="2" t="n">
        <v>-31.5</v>
      </c>
      <c r="AA51" s="2" t="n">
        <v>0</v>
      </c>
      <c r="AB51" s="2" t="n">
        <v>0</v>
      </c>
      <c r="AC51" s="2" t="n">
        <v>0</v>
      </c>
      <c r="AD51" s="2" t="n">
        <v>0</v>
      </c>
      <c r="AE51" s="2" t="n">
        <v>0</v>
      </c>
      <c r="AF51" s="2" t="n">
        <v>0</v>
      </c>
      <c r="AG51" s="2" t="n">
        <v>0</v>
      </c>
      <c r="AH51" s="2" t="n">
        <v>0</v>
      </c>
      <c r="AI51" s="2" t="n">
        <v>-37.96</v>
      </c>
      <c r="AJ51" s="2" t="n">
        <v>0</v>
      </c>
      <c r="AK51" s="2" t="n">
        <v>0.39</v>
      </c>
    </row>
    <row r="52" customFormat="false" ht="12.75" hidden="false" customHeight="false" outlineLevel="0" collapsed="false">
      <c r="A52" s="63" t="n">
        <v>37803</v>
      </c>
      <c r="B52" s="2" t="n">
        <v>0</v>
      </c>
      <c r="C52" s="2" t="n">
        <v>0</v>
      </c>
      <c r="D52" s="2" t="n">
        <v>0</v>
      </c>
      <c r="E52" s="2" t="n">
        <v>0</v>
      </c>
      <c r="F52" s="2" t="n">
        <v>0</v>
      </c>
      <c r="G52" s="2" t="n">
        <v>0</v>
      </c>
      <c r="H52" s="2" t="n">
        <v>88.49</v>
      </c>
      <c r="I52" s="2" t="n">
        <v>-10.43</v>
      </c>
      <c r="J52" s="2" t="n">
        <v>-24.67</v>
      </c>
      <c r="K52" s="2" t="n">
        <v>22.87</v>
      </c>
      <c r="L52" s="2" t="n">
        <v>0</v>
      </c>
      <c r="M52" s="2" t="n">
        <v>-88.49</v>
      </c>
      <c r="N52" s="2" t="n">
        <v>5.59</v>
      </c>
      <c r="O52" s="2" t="n">
        <v>0</v>
      </c>
      <c r="P52" s="2" t="n">
        <v>0</v>
      </c>
      <c r="Q52" s="2" t="n">
        <v>-32.36</v>
      </c>
      <c r="AA52" s="2" t="n">
        <v>0</v>
      </c>
      <c r="AB52" s="2" t="n">
        <v>0</v>
      </c>
      <c r="AC52" s="2" t="n">
        <v>0</v>
      </c>
      <c r="AD52" s="2" t="n">
        <v>0</v>
      </c>
      <c r="AE52" s="2" t="n">
        <v>0</v>
      </c>
      <c r="AF52" s="2" t="n">
        <v>0</v>
      </c>
      <c r="AG52" s="2" t="n">
        <v>0</v>
      </c>
      <c r="AH52" s="2" t="n">
        <v>0</v>
      </c>
      <c r="AI52" s="2" t="n">
        <v>-38.99</v>
      </c>
      <c r="AJ52" s="2" t="n">
        <v>0</v>
      </c>
      <c r="AK52" s="2" t="n">
        <v>0.4</v>
      </c>
    </row>
    <row r="53" customFormat="false" ht="12.75" hidden="false" customHeight="false" outlineLevel="0" collapsed="false">
      <c r="A53" s="63" t="n">
        <v>37834</v>
      </c>
      <c r="B53" s="2" t="n">
        <v>0</v>
      </c>
      <c r="C53" s="2" t="n">
        <v>0</v>
      </c>
      <c r="D53" s="2" t="n">
        <v>0</v>
      </c>
      <c r="E53" s="2" t="n">
        <v>0</v>
      </c>
      <c r="F53" s="2" t="n">
        <v>0</v>
      </c>
      <c r="G53" s="2" t="n">
        <v>0</v>
      </c>
      <c r="H53" s="2" t="n">
        <v>87.96</v>
      </c>
      <c r="I53" s="2" t="n">
        <v>-10.36</v>
      </c>
      <c r="J53" s="2" t="n">
        <v>-24.52</v>
      </c>
      <c r="K53" s="2" t="n">
        <v>22.73</v>
      </c>
      <c r="L53" s="2" t="n">
        <v>0</v>
      </c>
      <c r="M53" s="2" t="n">
        <v>-87.96</v>
      </c>
      <c r="N53" s="2" t="n">
        <v>5.56</v>
      </c>
      <c r="O53" s="2" t="n">
        <v>0</v>
      </c>
      <c r="P53" s="2" t="n">
        <v>0</v>
      </c>
      <c r="Q53" s="2" t="n">
        <v>-32.16</v>
      </c>
      <c r="AA53" s="2" t="n">
        <v>0</v>
      </c>
      <c r="AB53" s="2" t="n">
        <v>0</v>
      </c>
      <c r="AC53" s="2" t="n">
        <v>0</v>
      </c>
      <c r="AD53" s="2" t="n">
        <v>0</v>
      </c>
      <c r="AE53" s="2" t="n">
        <v>0</v>
      </c>
      <c r="AF53" s="2" t="n">
        <v>0</v>
      </c>
      <c r="AG53" s="2" t="n">
        <v>0</v>
      </c>
      <c r="AH53" s="2" t="n">
        <v>0</v>
      </c>
      <c r="AI53" s="2" t="n">
        <v>-38.75</v>
      </c>
      <c r="AJ53" s="2" t="n">
        <v>0</v>
      </c>
      <c r="AK53" s="2" t="n">
        <v>0.4</v>
      </c>
    </row>
    <row r="54" customFormat="false" ht="12.75" hidden="false" customHeight="false" outlineLevel="0" collapsed="false">
      <c r="A54" s="63" t="n">
        <v>37865</v>
      </c>
      <c r="B54" s="2" t="n">
        <v>0</v>
      </c>
      <c r="C54" s="2" t="n">
        <v>0</v>
      </c>
      <c r="D54" s="2" t="n">
        <v>0</v>
      </c>
      <c r="E54" s="2" t="n">
        <v>0</v>
      </c>
      <c r="F54" s="2" t="n">
        <v>0</v>
      </c>
      <c r="G54" s="2" t="n">
        <v>0</v>
      </c>
      <c r="H54" s="2" t="n">
        <v>84.61</v>
      </c>
      <c r="I54" s="2" t="n">
        <v>-9.97</v>
      </c>
      <c r="J54" s="2" t="n">
        <v>-23.58</v>
      </c>
      <c r="K54" s="2" t="n">
        <v>21.87</v>
      </c>
      <c r="L54" s="2" t="n">
        <v>0</v>
      </c>
      <c r="M54" s="2" t="n">
        <v>-84.61</v>
      </c>
      <c r="N54" s="2" t="n">
        <v>5.34</v>
      </c>
      <c r="O54" s="2" t="n">
        <v>0</v>
      </c>
      <c r="P54" s="2" t="n">
        <v>0</v>
      </c>
      <c r="Q54" s="2" t="n">
        <v>-30.94</v>
      </c>
      <c r="AA54" s="2" t="n">
        <v>0</v>
      </c>
      <c r="AB54" s="2" t="n">
        <v>0</v>
      </c>
      <c r="AC54" s="2" t="n">
        <v>0</v>
      </c>
      <c r="AD54" s="2" t="n">
        <v>0</v>
      </c>
      <c r="AE54" s="2" t="n">
        <v>0</v>
      </c>
      <c r="AF54" s="2" t="n">
        <v>0</v>
      </c>
      <c r="AG54" s="2" t="n">
        <v>0</v>
      </c>
      <c r="AH54" s="2" t="n">
        <v>0</v>
      </c>
      <c r="AI54" s="2" t="n">
        <v>-37.28</v>
      </c>
      <c r="AJ54" s="2" t="n">
        <v>0</v>
      </c>
      <c r="AK54" s="2" t="n">
        <v>0.39</v>
      </c>
    </row>
    <row r="55" customFormat="false" ht="12.75" hidden="false" customHeight="false" outlineLevel="0" collapsed="false">
      <c r="A55" s="63" t="n">
        <v>37895</v>
      </c>
      <c r="B55" s="2" t="n">
        <v>0</v>
      </c>
      <c r="C55" s="2" t="n">
        <v>0</v>
      </c>
      <c r="D55" s="2" t="n">
        <v>0</v>
      </c>
      <c r="E55" s="2" t="n">
        <v>0</v>
      </c>
      <c r="F55" s="2" t="n">
        <v>0</v>
      </c>
      <c r="G55" s="2" t="n">
        <v>0</v>
      </c>
      <c r="H55" s="2" t="n">
        <v>86.91</v>
      </c>
      <c r="I55" s="2" t="n">
        <v>-10.24</v>
      </c>
      <c r="J55" s="2" t="n">
        <v>-24.23</v>
      </c>
      <c r="K55" s="2" t="n">
        <v>22.46</v>
      </c>
      <c r="L55" s="2" t="n">
        <v>0</v>
      </c>
      <c r="M55" s="2" t="n">
        <v>-86.91</v>
      </c>
      <c r="N55" s="2" t="n">
        <v>5.49</v>
      </c>
      <c r="O55" s="2" t="n">
        <v>0</v>
      </c>
      <c r="P55" s="2" t="n">
        <v>0</v>
      </c>
      <c r="Q55" s="2" t="n">
        <v>-31.78</v>
      </c>
      <c r="AA55" s="2" t="n">
        <v>0</v>
      </c>
      <c r="AB55" s="2" t="n">
        <v>0</v>
      </c>
      <c r="AC55" s="2" t="n">
        <v>0</v>
      </c>
      <c r="AD55" s="2" t="n">
        <v>0</v>
      </c>
      <c r="AE55" s="2" t="n">
        <v>0</v>
      </c>
      <c r="AF55" s="2" t="n">
        <v>0</v>
      </c>
      <c r="AG55" s="2" t="n">
        <v>0</v>
      </c>
      <c r="AH55" s="2" t="n">
        <v>0</v>
      </c>
      <c r="AI55" s="2" t="n">
        <v>-38.29</v>
      </c>
      <c r="AJ55" s="2" t="n">
        <v>0</v>
      </c>
      <c r="AK55" s="2" t="n">
        <v>0.4</v>
      </c>
    </row>
    <row r="56" customFormat="false" ht="12.75" hidden="false" customHeight="false" outlineLevel="0" collapsed="false">
      <c r="A56" s="63" t="n">
        <v>37926</v>
      </c>
      <c r="B56" s="2" t="n">
        <v>0</v>
      </c>
      <c r="C56" s="2" t="n">
        <v>0</v>
      </c>
      <c r="D56" s="2" t="n">
        <v>0</v>
      </c>
      <c r="E56" s="2" t="n">
        <v>0</v>
      </c>
      <c r="F56" s="2" t="n">
        <v>0</v>
      </c>
      <c r="G56" s="2" t="n">
        <v>0</v>
      </c>
      <c r="H56" s="2" t="n">
        <v>83.6</v>
      </c>
      <c r="I56" s="2" t="n">
        <v>-21.61</v>
      </c>
      <c r="J56" s="2" t="n">
        <v>2.31</v>
      </c>
      <c r="K56" s="2" t="n">
        <v>0</v>
      </c>
      <c r="L56" s="2" t="n">
        <v>0</v>
      </c>
      <c r="M56" s="2" t="n">
        <v>-83.6</v>
      </c>
      <c r="N56" s="2" t="n">
        <v>11.76</v>
      </c>
      <c r="AA56" s="2" t="n">
        <v>0</v>
      </c>
      <c r="AB56" s="2" t="n">
        <v>0</v>
      </c>
      <c r="AC56" s="2" t="n">
        <v>0</v>
      </c>
      <c r="AD56" s="2" t="n">
        <v>0</v>
      </c>
      <c r="AE56" s="2" t="n">
        <v>0</v>
      </c>
      <c r="AF56" s="2" t="n">
        <v>0</v>
      </c>
      <c r="AG56" s="2" t="n">
        <v>0</v>
      </c>
      <c r="AH56" s="2" t="n">
        <v>21.61</v>
      </c>
      <c r="AI56" s="2" t="n">
        <v>14.06</v>
      </c>
      <c r="AJ56" s="2" t="n">
        <v>0</v>
      </c>
      <c r="AK56" s="2" t="n">
        <v>0.38</v>
      </c>
    </row>
    <row r="57" customFormat="false" ht="12.75" hidden="false" customHeight="false" outlineLevel="0" collapsed="false">
      <c r="A57" s="63" t="n">
        <v>37956</v>
      </c>
      <c r="B57" s="2" t="n">
        <v>0</v>
      </c>
      <c r="C57" s="2" t="n">
        <v>0</v>
      </c>
      <c r="D57" s="2" t="n">
        <v>0</v>
      </c>
      <c r="E57" s="2" t="n">
        <v>0</v>
      </c>
      <c r="F57" s="2" t="n">
        <v>0</v>
      </c>
      <c r="G57" s="2" t="n">
        <v>0</v>
      </c>
      <c r="H57" s="2" t="n">
        <v>85.88</v>
      </c>
      <c r="I57" s="2" t="n">
        <v>-22.2</v>
      </c>
      <c r="J57" s="2" t="n">
        <v>2.37</v>
      </c>
      <c r="K57" s="2" t="n">
        <v>0</v>
      </c>
      <c r="L57" s="2" t="n">
        <v>0</v>
      </c>
      <c r="M57" s="2" t="n">
        <v>-85.88</v>
      </c>
      <c r="N57" s="2" t="n">
        <v>12.08</v>
      </c>
      <c r="AA57" s="2" t="n">
        <v>0</v>
      </c>
      <c r="AB57" s="2" t="n">
        <v>0</v>
      </c>
      <c r="AC57" s="2" t="n">
        <v>0</v>
      </c>
      <c r="AD57" s="2" t="n">
        <v>0</v>
      </c>
      <c r="AE57" s="2" t="n">
        <v>0</v>
      </c>
      <c r="AF57" s="2" t="n">
        <v>0</v>
      </c>
      <c r="AG57" s="2" t="n">
        <v>0</v>
      </c>
      <c r="AH57" s="2" t="n">
        <v>22.2</v>
      </c>
      <c r="AI57" s="2" t="n">
        <v>14.45</v>
      </c>
      <c r="AJ57" s="2" t="n">
        <v>0</v>
      </c>
      <c r="AK57" s="2" t="n">
        <v>-0.05</v>
      </c>
    </row>
    <row r="58" customFormat="false" ht="12.75" hidden="false" customHeight="false" outlineLevel="0" collapsed="false">
      <c r="A58" s="63" t="n">
        <v>37987</v>
      </c>
      <c r="B58" s="2" t="n">
        <v>0</v>
      </c>
      <c r="C58" s="2" t="n">
        <v>0</v>
      </c>
      <c r="D58" s="2" t="n">
        <v>0</v>
      </c>
      <c r="E58" s="2" t="n">
        <v>0</v>
      </c>
      <c r="F58" s="2" t="n">
        <v>0</v>
      </c>
      <c r="G58" s="2" t="n">
        <v>0</v>
      </c>
      <c r="H58" s="2" t="n">
        <v>85.36</v>
      </c>
      <c r="I58" s="2" t="n">
        <v>-22.06</v>
      </c>
      <c r="J58" s="2" t="n">
        <v>2.36</v>
      </c>
      <c r="K58" s="2" t="n">
        <v>0</v>
      </c>
      <c r="L58" s="2" t="n">
        <v>0</v>
      </c>
      <c r="M58" s="2" t="n">
        <v>-85.36</v>
      </c>
      <c r="N58" s="2" t="n">
        <v>12</v>
      </c>
      <c r="AA58" s="2" t="n">
        <v>0</v>
      </c>
      <c r="AB58" s="2" t="n">
        <v>0</v>
      </c>
      <c r="AC58" s="2" t="n">
        <v>0</v>
      </c>
      <c r="AD58" s="2" t="n">
        <v>0</v>
      </c>
      <c r="AE58" s="2" t="n">
        <v>0</v>
      </c>
      <c r="AF58" s="2" t="n">
        <v>0</v>
      </c>
      <c r="AG58" s="2" t="n">
        <v>0</v>
      </c>
      <c r="AH58" s="2" t="n">
        <v>22.06</v>
      </c>
      <c r="AI58" s="2" t="n">
        <v>14.36</v>
      </c>
      <c r="AJ58" s="2" t="n">
        <v>0</v>
      </c>
      <c r="AK58" s="2" t="n">
        <v>-0.48</v>
      </c>
    </row>
    <row r="59" customFormat="false" ht="12.75" hidden="false" customHeight="false" outlineLevel="0" collapsed="false">
      <c r="A59" s="63" t="n">
        <v>38018</v>
      </c>
      <c r="B59" s="2" t="n">
        <v>0</v>
      </c>
      <c r="C59" s="2" t="n">
        <v>0</v>
      </c>
      <c r="D59" s="2" t="n">
        <v>0</v>
      </c>
      <c r="E59" s="2" t="n">
        <v>0</v>
      </c>
      <c r="F59" s="2" t="n">
        <v>0</v>
      </c>
      <c r="G59" s="2" t="n">
        <v>0</v>
      </c>
      <c r="H59" s="2" t="n">
        <v>79.37</v>
      </c>
      <c r="I59" s="2" t="n">
        <v>-20.51</v>
      </c>
      <c r="J59" s="2" t="n">
        <v>2.19</v>
      </c>
      <c r="K59" s="2" t="n">
        <v>0</v>
      </c>
      <c r="L59" s="2" t="n">
        <v>0</v>
      </c>
      <c r="M59" s="2" t="n">
        <v>-79.37</v>
      </c>
      <c r="N59" s="2" t="n">
        <v>11.16</v>
      </c>
      <c r="AA59" s="2" t="n">
        <v>0</v>
      </c>
      <c r="AB59" s="2" t="n">
        <v>0</v>
      </c>
      <c r="AC59" s="2" t="n">
        <v>0</v>
      </c>
      <c r="AD59" s="2" t="n">
        <v>0</v>
      </c>
      <c r="AE59" s="2" t="n">
        <v>0</v>
      </c>
      <c r="AF59" s="2" t="n">
        <v>0</v>
      </c>
      <c r="AG59" s="2" t="n">
        <v>0</v>
      </c>
      <c r="AH59" s="2" t="n">
        <v>20.51</v>
      </c>
      <c r="AI59" s="2" t="n">
        <v>13.35</v>
      </c>
      <c r="AJ59" s="2" t="n">
        <v>0</v>
      </c>
      <c r="AK59" s="2" t="n">
        <v>-0.45</v>
      </c>
    </row>
    <row r="60" customFormat="false" ht="12.75" hidden="false" customHeight="false" outlineLevel="0" collapsed="false">
      <c r="A60" s="63" t="n">
        <v>38047</v>
      </c>
      <c r="B60" s="2" t="n">
        <v>0</v>
      </c>
      <c r="C60" s="2" t="n">
        <v>0</v>
      </c>
      <c r="D60" s="2" t="n">
        <v>0</v>
      </c>
      <c r="E60" s="2" t="n">
        <v>0</v>
      </c>
      <c r="F60" s="2" t="n">
        <v>0</v>
      </c>
      <c r="G60" s="2" t="n">
        <v>0</v>
      </c>
      <c r="H60" s="2" t="n">
        <v>84.36</v>
      </c>
      <c r="I60" s="2" t="n">
        <v>-21.8</v>
      </c>
      <c r="J60" s="2" t="n">
        <v>2.33</v>
      </c>
      <c r="K60" s="2" t="n">
        <v>0</v>
      </c>
      <c r="L60" s="2" t="n">
        <v>0</v>
      </c>
      <c r="M60" s="2" t="n">
        <v>-84.36</v>
      </c>
      <c r="N60" s="2" t="n">
        <v>11.86</v>
      </c>
      <c r="AA60" s="2" t="n">
        <v>0</v>
      </c>
      <c r="AB60" s="2" t="n">
        <v>0</v>
      </c>
      <c r="AC60" s="2" t="n">
        <v>0</v>
      </c>
      <c r="AD60" s="2" t="n">
        <v>0</v>
      </c>
      <c r="AE60" s="2" t="n">
        <v>0</v>
      </c>
      <c r="AF60" s="2" t="n">
        <v>0</v>
      </c>
      <c r="AG60" s="2" t="n">
        <v>0</v>
      </c>
      <c r="AH60" s="2" t="n">
        <v>21.8</v>
      </c>
      <c r="AI60" s="2" t="n">
        <v>14.19</v>
      </c>
      <c r="AJ60" s="2" t="n">
        <v>0</v>
      </c>
      <c r="AK60" s="2" t="n">
        <v>-0.16</v>
      </c>
    </row>
    <row r="61" customFormat="false" ht="12.75" hidden="false" customHeight="false" outlineLevel="0" collapsed="false">
      <c r="A61" s="63" t="n">
        <v>38078</v>
      </c>
      <c r="B61" s="2" t="n">
        <v>0</v>
      </c>
      <c r="C61" s="2" t="n">
        <v>0</v>
      </c>
      <c r="D61" s="2" t="n">
        <v>0</v>
      </c>
      <c r="E61" s="2" t="n">
        <v>0</v>
      </c>
      <c r="F61" s="2" t="n">
        <v>0</v>
      </c>
      <c r="G61" s="2" t="n">
        <v>0</v>
      </c>
      <c r="H61" s="2" t="n">
        <v>81.14</v>
      </c>
      <c r="I61" s="2" t="n">
        <v>-20.97</v>
      </c>
      <c r="J61" s="2" t="n">
        <v>2.24</v>
      </c>
      <c r="K61" s="2" t="n">
        <v>20.97</v>
      </c>
      <c r="L61" s="2" t="n">
        <v>0</v>
      </c>
      <c r="M61" s="2" t="n">
        <v>-81.14</v>
      </c>
      <c r="N61" s="2" t="n">
        <v>11.41</v>
      </c>
      <c r="AA61" s="2" t="n">
        <v>0</v>
      </c>
      <c r="AB61" s="2" t="n">
        <v>0</v>
      </c>
      <c r="AC61" s="2" t="n">
        <v>0</v>
      </c>
      <c r="AD61" s="2" t="n">
        <v>0</v>
      </c>
      <c r="AE61" s="2" t="n">
        <v>0</v>
      </c>
      <c r="AF61" s="2" t="n">
        <v>0</v>
      </c>
      <c r="AG61" s="2" t="n">
        <v>0</v>
      </c>
      <c r="AH61" s="2" t="n">
        <v>0</v>
      </c>
      <c r="AI61" s="2" t="n">
        <v>13.65</v>
      </c>
      <c r="AJ61" s="2" t="n">
        <v>0</v>
      </c>
      <c r="AK61" s="2" t="n">
        <v>0.4</v>
      </c>
    </row>
    <row r="62" customFormat="false" ht="12.75" hidden="false" customHeight="false" outlineLevel="0" collapsed="false">
      <c r="A62" s="63" t="n">
        <v>38108</v>
      </c>
      <c r="B62" s="2" t="n">
        <v>0</v>
      </c>
      <c r="C62" s="2" t="n">
        <v>0</v>
      </c>
      <c r="D62" s="2" t="n">
        <v>0</v>
      </c>
      <c r="E62" s="2" t="n">
        <v>0</v>
      </c>
      <c r="F62" s="2" t="n">
        <v>0</v>
      </c>
      <c r="G62" s="2" t="n">
        <v>0</v>
      </c>
      <c r="H62" s="2" t="n">
        <v>83.34</v>
      </c>
      <c r="I62" s="2" t="n">
        <v>-21.54</v>
      </c>
      <c r="J62" s="2" t="n">
        <v>2.3</v>
      </c>
      <c r="K62" s="2" t="n">
        <v>21.54</v>
      </c>
      <c r="L62" s="2" t="n">
        <v>0</v>
      </c>
      <c r="M62" s="2" t="n">
        <v>-83.34</v>
      </c>
      <c r="N62" s="2" t="n">
        <v>11.72</v>
      </c>
      <c r="AA62" s="2" t="n">
        <v>0</v>
      </c>
      <c r="AB62" s="2" t="n">
        <v>0</v>
      </c>
      <c r="AC62" s="2" t="n">
        <v>0</v>
      </c>
      <c r="AD62" s="2" t="n">
        <v>0</v>
      </c>
      <c r="AE62" s="2" t="n">
        <v>0</v>
      </c>
      <c r="AF62" s="2" t="n">
        <v>0</v>
      </c>
      <c r="AG62" s="2" t="n">
        <v>0</v>
      </c>
      <c r="AH62" s="2" t="n">
        <v>0</v>
      </c>
      <c r="AI62" s="2" t="n">
        <v>14.02</v>
      </c>
      <c r="AJ62" s="2" t="n">
        <v>0</v>
      </c>
      <c r="AK62" s="2" t="n">
        <v>0.41</v>
      </c>
    </row>
    <row r="63" customFormat="false" ht="12.75" hidden="false" customHeight="false" outlineLevel="0" collapsed="false">
      <c r="A63" s="63" t="n">
        <v>38139</v>
      </c>
      <c r="B63" s="2" t="n">
        <v>0</v>
      </c>
      <c r="C63" s="2" t="n">
        <v>0</v>
      </c>
      <c r="D63" s="2" t="n">
        <v>0</v>
      </c>
      <c r="E63" s="2" t="n">
        <v>0</v>
      </c>
      <c r="F63" s="2" t="n">
        <v>0</v>
      </c>
      <c r="G63" s="2" t="n">
        <v>0</v>
      </c>
      <c r="H63" s="2" t="n">
        <v>80.15</v>
      </c>
      <c r="I63" s="2" t="n">
        <v>-20.72</v>
      </c>
      <c r="J63" s="2" t="n">
        <v>2.21</v>
      </c>
      <c r="K63" s="2" t="n">
        <v>20.72</v>
      </c>
      <c r="L63" s="2" t="n">
        <v>0</v>
      </c>
      <c r="M63" s="2" t="n">
        <v>-80.15</v>
      </c>
      <c r="N63" s="2" t="n">
        <v>11.27</v>
      </c>
      <c r="AA63" s="2" t="n">
        <v>0</v>
      </c>
      <c r="AB63" s="2" t="n">
        <v>0</v>
      </c>
      <c r="AC63" s="2" t="n">
        <v>0</v>
      </c>
      <c r="AD63" s="2" t="n">
        <v>0</v>
      </c>
      <c r="AE63" s="2" t="n">
        <v>0</v>
      </c>
      <c r="AF63" s="2" t="n">
        <v>0</v>
      </c>
      <c r="AG63" s="2" t="n">
        <v>0</v>
      </c>
      <c r="AH63" s="2" t="n">
        <v>0</v>
      </c>
      <c r="AI63" s="2" t="n">
        <v>13.48</v>
      </c>
      <c r="AJ63" s="2" t="n">
        <v>0</v>
      </c>
      <c r="AK63" s="2" t="n">
        <v>0.4</v>
      </c>
    </row>
    <row r="64" customFormat="false" ht="12.75" hidden="false" customHeight="false" outlineLevel="0" collapsed="false">
      <c r="A64" s="63" t="n">
        <v>38169</v>
      </c>
      <c r="B64" s="2" t="n">
        <v>0</v>
      </c>
      <c r="C64" s="2" t="n">
        <v>0</v>
      </c>
      <c r="D64" s="2" t="n">
        <v>0</v>
      </c>
      <c r="E64" s="2" t="n">
        <v>0</v>
      </c>
      <c r="F64" s="2" t="n">
        <v>0</v>
      </c>
      <c r="G64" s="2" t="n">
        <v>0</v>
      </c>
      <c r="H64" s="2" t="n">
        <v>82.33</v>
      </c>
      <c r="I64" s="2" t="n">
        <v>-21.28</v>
      </c>
      <c r="J64" s="2" t="n">
        <v>2.27</v>
      </c>
      <c r="K64" s="2" t="n">
        <v>21.28</v>
      </c>
      <c r="L64" s="2" t="n">
        <v>0</v>
      </c>
      <c r="M64" s="2" t="n">
        <v>-82.33</v>
      </c>
      <c r="N64" s="2" t="n">
        <v>11.58</v>
      </c>
      <c r="AA64" s="2" t="n">
        <v>0</v>
      </c>
      <c r="AB64" s="2" t="n">
        <v>0</v>
      </c>
      <c r="AC64" s="2" t="n">
        <v>0</v>
      </c>
      <c r="AD64" s="2" t="n">
        <v>0</v>
      </c>
      <c r="AE64" s="2" t="n">
        <v>0</v>
      </c>
      <c r="AF64" s="2" t="n">
        <v>0</v>
      </c>
      <c r="AG64" s="2" t="n">
        <v>0</v>
      </c>
      <c r="AH64" s="2" t="n">
        <v>0</v>
      </c>
      <c r="AI64" s="2" t="n">
        <v>13.85</v>
      </c>
      <c r="AJ64" s="2" t="n">
        <v>0</v>
      </c>
      <c r="AK64" s="2" t="n">
        <v>0.41</v>
      </c>
    </row>
    <row r="65" customFormat="false" ht="12.75" hidden="false" customHeight="false" outlineLevel="0" collapsed="false">
      <c r="A65" s="63" t="n">
        <v>38200</v>
      </c>
      <c r="B65" s="2" t="n">
        <v>0</v>
      </c>
      <c r="C65" s="2" t="n">
        <v>0</v>
      </c>
      <c r="D65" s="2" t="n">
        <v>0</v>
      </c>
      <c r="E65" s="2" t="n">
        <v>0</v>
      </c>
      <c r="F65" s="2" t="n">
        <v>0</v>
      </c>
      <c r="G65" s="2" t="n">
        <v>0</v>
      </c>
      <c r="H65" s="2" t="n">
        <v>81.82</v>
      </c>
      <c r="I65" s="2" t="n">
        <v>-21.15</v>
      </c>
      <c r="J65" s="2" t="n">
        <v>2.26</v>
      </c>
      <c r="K65" s="2" t="n">
        <v>21.15</v>
      </c>
      <c r="L65" s="2" t="n">
        <v>0</v>
      </c>
      <c r="M65" s="2" t="n">
        <v>-81.82</v>
      </c>
      <c r="N65" s="2" t="n">
        <v>11.51</v>
      </c>
      <c r="AA65" s="2" t="n">
        <v>0</v>
      </c>
      <c r="AB65" s="2" t="n">
        <v>0</v>
      </c>
      <c r="AC65" s="2" t="n">
        <v>0</v>
      </c>
      <c r="AD65" s="2" t="n">
        <v>0</v>
      </c>
      <c r="AE65" s="2" t="n">
        <v>0</v>
      </c>
      <c r="AF65" s="2" t="n">
        <v>0</v>
      </c>
      <c r="AG65" s="2" t="n">
        <v>0</v>
      </c>
      <c r="AH65" s="2" t="n">
        <v>0</v>
      </c>
      <c r="AI65" s="2" t="n">
        <v>13.76</v>
      </c>
      <c r="AJ65" s="2" t="n">
        <v>0</v>
      </c>
      <c r="AK65" s="2" t="n">
        <v>0.41</v>
      </c>
    </row>
    <row r="66" customFormat="false" ht="12.75" hidden="false" customHeight="false" outlineLevel="0" collapsed="false">
      <c r="A66" s="63" t="n">
        <v>38231</v>
      </c>
      <c r="B66" s="2" t="n">
        <v>0</v>
      </c>
      <c r="C66" s="2" t="n">
        <v>0</v>
      </c>
      <c r="D66" s="2" t="n">
        <v>0</v>
      </c>
      <c r="E66" s="2" t="n">
        <v>0</v>
      </c>
      <c r="F66" s="2" t="n">
        <v>0</v>
      </c>
      <c r="G66" s="2" t="n">
        <v>0</v>
      </c>
      <c r="H66" s="2" t="n">
        <v>78.69</v>
      </c>
      <c r="I66" s="2" t="n">
        <v>-20.34</v>
      </c>
      <c r="J66" s="2" t="n">
        <v>2.17</v>
      </c>
      <c r="K66" s="2" t="n">
        <v>20.34</v>
      </c>
      <c r="L66" s="2" t="n">
        <v>0</v>
      </c>
      <c r="M66" s="2" t="n">
        <v>-78.69</v>
      </c>
      <c r="N66" s="2" t="n">
        <v>11.07</v>
      </c>
      <c r="AA66" s="2" t="n">
        <v>0</v>
      </c>
      <c r="AB66" s="2" t="n">
        <v>0</v>
      </c>
      <c r="AC66" s="2" t="n">
        <v>0</v>
      </c>
      <c r="AD66" s="2" t="n">
        <v>0</v>
      </c>
      <c r="AE66" s="2" t="n">
        <v>0</v>
      </c>
      <c r="AF66" s="2" t="n">
        <v>0</v>
      </c>
      <c r="AG66" s="2" t="n">
        <v>0</v>
      </c>
      <c r="AH66" s="2" t="n">
        <v>0</v>
      </c>
      <c r="AI66" s="2" t="n">
        <v>13.24</v>
      </c>
      <c r="AJ66" s="2" t="n">
        <v>0</v>
      </c>
      <c r="AK66" s="2" t="n">
        <v>0.4</v>
      </c>
    </row>
    <row r="67" customFormat="false" ht="12.75" hidden="false" customHeight="false" outlineLevel="0" collapsed="false">
      <c r="A67" s="63" t="n">
        <v>38261</v>
      </c>
      <c r="B67" s="2" t="n">
        <v>0</v>
      </c>
      <c r="C67" s="2" t="n">
        <v>0</v>
      </c>
      <c r="D67" s="2" t="n">
        <v>0</v>
      </c>
      <c r="E67" s="2" t="n">
        <v>0</v>
      </c>
      <c r="F67" s="2" t="n">
        <v>0</v>
      </c>
      <c r="G67" s="2" t="n">
        <v>0</v>
      </c>
      <c r="H67" s="2" t="n">
        <v>80.82</v>
      </c>
      <c r="I67" s="2" t="n">
        <v>-20.89</v>
      </c>
      <c r="J67" s="2" t="n">
        <v>2.23</v>
      </c>
      <c r="K67" s="2" t="n">
        <v>20.89</v>
      </c>
      <c r="L67" s="2" t="n">
        <v>0</v>
      </c>
      <c r="M67" s="2" t="n">
        <v>-80.82</v>
      </c>
      <c r="N67" s="2" t="n">
        <v>11.37</v>
      </c>
      <c r="AA67" s="2" t="n">
        <v>0</v>
      </c>
      <c r="AB67" s="2" t="n">
        <v>0</v>
      </c>
      <c r="AC67" s="2" t="n">
        <v>0</v>
      </c>
      <c r="AD67" s="2" t="n">
        <v>0</v>
      </c>
      <c r="AE67" s="2" t="n">
        <v>0</v>
      </c>
      <c r="AF67" s="2" t="n">
        <v>0</v>
      </c>
      <c r="AG67" s="2" t="n">
        <v>0</v>
      </c>
      <c r="AH67" s="2" t="n">
        <v>0</v>
      </c>
      <c r="AI67" s="2" t="n">
        <v>13.6</v>
      </c>
      <c r="AJ67" s="2" t="n">
        <v>0</v>
      </c>
      <c r="AK67" s="2" t="n">
        <v>0.41</v>
      </c>
    </row>
    <row r="68" customFormat="false" ht="12.75" hidden="false" customHeight="false" outlineLevel="0" collapsed="false">
      <c r="A68" s="63" t="n">
        <v>38292</v>
      </c>
      <c r="B68" s="2" t="n">
        <v>0</v>
      </c>
      <c r="C68" s="2" t="n">
        <v>0</v>
      </c>
      <c r="D68" s="2" t="n">
        <v>0</v>
      </c>
      <c r="E68" s="2" t="n">
        <v>0</v>
      </c>
      <c r="F68" s="2" t="n">
        <v>0</v>
      </c>
      <c r="G68" s="2" t="n">
        <v>0</v>
      </c>
      <c r="H68" s="2" t="n">
        <v>77.73</v>
      </c>
      <c r="I68" s="2" t="n">
        <v>-20.09</v>
      </c>
      <c r="J68" s="2" t="n">
        <v>2.14</v>
      </c>
      <c r="K68" s="2" t="n">
        <v>0</v>
      </c>
      <c r="L68" s="2" t="n">
        <v>0</v>
      </c>
      <c r="M68" s="2" t="n">
        <v>-77.73</v>
      </c>
      <c r="N68" s="2" t="n">
        <v>10.93</v>
      </c>
      <c r="O68" s="2" t="n">
        <v>0</v>
      </c>
      <c r="P68" s="2" t="n">
        <v>0</v>
      </c>
      <c r="Q68" s="2" t="n">
        <v>0</v>
      </c>
      <c r="R68" s="2" t="n">
        <v>0</v>
      </c>
      <c r="S68" s="2" t="n">
        <v>0</v>
      </c>
      <c r="T68" s="2" t="n">
        <v>0</v>
      </c>
      <c r="U68" s="2" t="n">
        <v>0</v>
      </c>
      <c r="V68" s="2" t="n">
        <v>0</v>
      </c>
      <c r="W68" s="2" t="n">
        <v>0</v>
      </c>
      <c r="X68" s="2" t="n">
        <v>0</v>
      </c>
      <c r="AA68" s="2" t="n">
        <v>0</v>
      </c>
      <c r="AB68" s="2" t="n">
        <v>0</v>
      </c>
      <c r="AC68" s="2" t="n">
        <v>0</v>
      </c>
      <c r="AD68" s="2" t="n">
        <v>0</v>
      </c>
      <c r="AE68" s="2" t="n">
        <v>0</v>
      </c>
      <c r="AF68" s="2" t="n">
        <v>0</v>
      </c>
      <c r="AG68" s="2" t="n">
        <v>0</v>
      </c>
      <c r="AH68" s="2" t="n">
        <v>20.09</v>
      </c>
      <c r="AI68" s="2" t="n">
        <v>13.08</v>
      </c>
      <c r="AJ68" s="2" t="n">
        <v>0</v>
      </c>
      <c r="AK68" s="2" t="n">
        <v>0.38</v>
      </c>
    </row>
    <row r="69" customFormat="false" ht="12.75" hidden="false" customHeight="false" outlineLevel="0" collapsed="false">
      <c r="A69" s="63" t="n">
        <v>38322</v>
      </c>
      <c r="B69" s="2" t="n">
        <v>0</v>
      </c>
      <c r="C69" s="2" t="n">
        <v>0</v>
      </c>
      <c r="D69" s="2" t="n">
        <v>0</v>
      </c>
      <c r="E69" s="2" t="n">
        <v>0</v>
      </c>
      <c r="F69" s="2" t="n">
        <v>0</v>
      </c>
      <c r="G69" s="2" t="n">
        <v>0</v>
      </c>
      <c r="H69" s="2" t="n">
        <v>79.84</v>
      </c>
      <c r="I69" s="2" t="n">
        <v>-20.63</v>
      </c>
      <c r="J69" s="2" t="n">
        <v>2.2</v>
      </c>
      <c r="K69" s="2" t="n">
        <v>0</v>
      </c>
      <c r="L69" s="2" t="n">
        <v>0</v>
      </c>
      <c r="M69" s="2" t="n">
        <v>-79.84</v>
      </c>
      <c r="N69" s="2" t="n">
        <v>11.23</v>
      </c>
      <c r="O69" s="2" t="n">
        <v>0</v>
      </c>
      <c r="P69" s="2" t="n">
        <v>0</v>
      </c>
      <c r="Q69" s="2" t="n">
        <v>0</v>
      </c>
      <c r="R69" s="2" t="n">
        <v>0</v>
      </c>
      <c r="S69" s="2" t="n">
        <v>0</v>
      </c>
      <c r="T69" s="2" t="n">
        <v>0</v>
      </c>
      <c r="U69" s="2" t="n">
        <v>0</v>
      </c>
      <c r="V69" s="2" t="n">
        <v>0</v>
      </c>
      <c r="W69" s="2" t="n">
        <v>0</v>
      </c>
      <c r="X69" s="2" t="n">
        <v>0</v>
      </c>
      <c r="AA69" s="2" t="n">
        <v>0</v>
      </c>
      <c r="AB69" s="2" t="n">
        <v>0</v>
      </c>
      <c r="AC69" s="2" t="n">
        <v>0</v>
      </c>
      <c r="AD69" s="2" t="n">
        <v>0</v>
      </c>
      <c r="AE69" s="2" t="n">
        <v>0</v>
      </c>
      <c r="AF69" s="2" t="n">
        <v>0</v>
      </c>
      <c r="AG69" s="2" t="n">
        <v>0</v>
      </c>
      <c r="AH69" s="2" t="n">
        <v>20.63</v>
      </c>
      <c r="AI69" s="2" t="n">
        <v>13.43</v>
      </c>
      <c r="AJ69" s="2" t="n">
        <v>0</v>
      </c>
      <c r="AK69" s="2" t="n">
        <v>-0.05</v>
      </c>
    </row>
    <row r="70" customFormat="false" ht="12.75" hidden="false" customHeight="false" outlineLevel="0" collapsed="false">
      <c r="A70" s="63" t="n">
        <v>38353</v>
      </c>
      <c r="B70" s="2" t="n">
        <v>0</v>
      </c>
      <c r="C70" s="2" t="n">
        <v>0</v>
      </c>
      <c r="D70" s="2" t="n">
        <v>0</v>
      </c>
      <c r="E70" s="2" t="n">
        <v>0</v>
      </c>
      <c r="F70" s="2" t="n">
        <v>0</v>
      </c>
      <c r="G70" s="2" t="n">
        <v>0</v>
      </c>
      <c r="H70" s="2" t="n">
        <v>79.34</v>
      </c>
      <c r="I70" s="2" t="n">
        <v>-20.51</v>
      </c>
      <c r="J70" s="2" t="n">
        <v>2.19</v>
      </c>
      <c r="K70" s="2" t="n">
        <v>0</v>
      </c>
      <c r="L70" s="2" t="n">
        <v>0</v>
      </c>
      <c r="M70" s="2" t="n">
        <v>-79.34</v>
      </c>
      <c r="N70" s="2" t="n">
        <v>11.16</v>
      </c>
      <c r="O70" s="2" t="n">
        <v>0</v>
      </c>
      <c r="P70" s="2" t="n">
        <v>0</v>
      </c>
      <c r="Q70" s="2" t="n">
        <v>0</v>
      </c>
      <c r="R70" s="2" t="n">
        <v>0</v>
      </c>
      <c r="S70" s="2" t="n">
        <v>0</v>
      </c>
      <c r="T70" s="2" t="n">
        <v>0</v>
      </c>
      <c r="U70" s="2" t="n">
        <v>0</v>
      </c>
      <c r="V70" s="2" t="n">
        <v>0</v>
      </c>
      <c r="W70" s="2" t="n">
        <v>0</v>
      </c>
      <c r="X70" s="2" t="n">
        <v>0</v>
      </c>
      <c r="AA70" s="2" t="n">
        <v>0</v>
      </c>
      <c r="AB70" s="2" t="n">
        <v>0</v>
      </c>
      <c r="AC70" s="2" t="n">
        <v>0</v>
      </c>
      <c r="AD70" s="2" t="n">
        <v>0</v>
      </c>
      <c r="AE70" s="2" t="n">
        <v>0</v>
      </c>
      <c r="AF70" s="2" t="n">
        <v>0</v>
      </c>
      <c r="AG70" s="2" t="n">
        <v>0</v>
      </c>
      <c r="AH70" s="2" t="n">
        <v>20.51</v>
      </c>
      <c r="AI70" s="2" t="n">
        <v>13.35</v>
      </c>
      <c r="AJ70" s="2" t="n">
        <v>0</v>
      </c>
      <c r="AK70" s="2" t="n">
        <v>-0.49</v>
      </c>
    </row>
    <row r="71" customFormat="false" ht="12.75" hidden="false" customHeight="false" outlineLevel="0" collapsed="false">
      <c r="A71" s="63" t="n">
        <v>38384</v>
      </c>
      <c r="B71" s="2" t="n">
        <v>0</v>
      </c>
      <c r="C71" s="2" t="n">
        <v>0</v>
      </c>
      <c r="D71" s="2" t="n">
        <v>0</v>
      </c>
      <c r="E71" s="2" t="n">
        <v>0</v>
      </c>
      <c r="F71" s="2" t="n">
        <v>0</v>
      </c>
      <c r="G71" s="2" t="n">
        <v>0</v>
      </c>
      <c r="H71" s="2" t="n">
        <v>71.22</v>
      </c>
      <c r="I71" s="2" t="n">
        <v>-18.41</v>
      </c>
      <c r="J71" s="2" t="n">
        <v>1.96</v>
      </c>
      <c r="K71" s="2" t="n">
        <v>0</v>
      </c>
      <c r="L71" s="2" t="n">
        <v>0</v>
      </c>
      <c r="M71" s="2" t="n">
        <v>-71.22</v>
      </c>
      <c r="N71" s="2" t="n">
        <v>10.02</v>
      </c>
      <c r="O71" s="2" t="n">
        <v>0</v>
      </c>
      <c r="P71" s="2" t="n">
        <v>0</v>
      </c>
      <c r="Q71" s="2" t="n">
        <v>0</v>
      </c>
      <c r="R71" s="2" t="n">
        <v>0</v>
      </c>
      <c r="S71" s="2" t="n">
        <v>0</v>
      </c>
      <c r="T71" s="2" t="n">
        <v>0</v>
      </c>
      <c r="U71" s="2" t="n">
        <v>0</v>
      </c>
      <c r="V71" s="2" t="n">
        <v>0</v>
      </c>
      <c r="W71" s="2" t="n">
        <v>0</v>
      </c>
      <c r="X71" s="2" t="n">
        <v>0</v>
      </c>
      <c r="AA71" s="2" t="n">
        <v>0</v>
      </c>
      <c r="AB71" s="2" t="n">
        <v>0</v>
      </c>
      <c r="AC71" s="2" t="n">
        <v>0</v>
      </c>
      <c r="AD71" s="2" t="n">
        <v>0</v>
      </c>
      <c r="AE71" s="2" t="n">
        <v>0</v>
      </c>
      <c r="AF71" s="2" t="n">
        <v>0</v>
      </c>
      <c r="AG71" s="2" t="n">
        <v>0</v>
      </c>
      <c r="AH71" s="2" t="n">
        <v>18.41</v>
      </c>
      <c r="AI71" s="2" t="n">
        <v>11.98</v>
      </c>
      <c r="AJ71" s="2" t="n">
        <v>0</v>
      </c>
      <c r="AK71" s="2" t="n">
        <v>-0.44</v>
      </c>
    </row>
    <row r="72" customFormat="false" ht="12.75" hidden="false" customHeight="false" outlineLevel="0" collapsed="false">
      <c r="A72" s="63" t="n">
        <v>38412</v>
      </c>
      <c r="B72" s="2" t="n">
        <v>0</v>
      </c>
      <c r="C72" s="2" t="n">
        <v>0</v>
      </c>
      <c r="D72" s="2" t="n">
        <v>0</v>
      </c>
      <c r="E72" s="2" t="n">
        <v>0</v>
      </c>
      <c r="F72" s="2" t="n">
        <v>0</v>
      </c>
      <c r="G72" s="2" t="n">
        <v>0</v>
      </c>
      <c r="H72" s="2" t="n">
        <v>78.4</v>
      </c>
      <c r="I72" s="2" t="n">
        <v>-20.26</v>
      </c>
      <c r="J72" s="2" t="n">
        <v>2.16</v>
      </c>
      <c r="K72" s="2" t="n">
        <v>0</v>
      </c>
      <c r="L72" s="2" t="n">
        <v>0</v>
      </c>
      <c r="M72" s="2" t="n">
        <v>-78.4</v>
      </c>
      <c r="N72" s="2" t="n">
        <v>11.03</v>
      </c>
      <c r="O72" s="2" t="n">
        <v>0</v>
      </c>
      <c r="P72" s="2" t="n">
        <v>0</v>
      </c>
      <c r="Q72" s="2" t="n">
        <v>0</v>
      </c>
      <c r="R72" s="2" t="n">
        <v>0</v>
      </c>
      <c r="S72" s="2" t="n">
        <v>0</v>
      </c>
      <c r="T72" s="2" t="n">
        <v>0</v>
      </c>
      <c r="U72" s="2" t="n">
        <v>0</v>
      </c>
      <c r="V72" s="2" t="n">
        <v>0</v>
      </c>
      <c r="W72" s="2" t="n">
        <v>0</v>
      </c>
      <c r="X72" s="2" t="n">
        <v>0</v>
      </c>
      <c r="AA72" s="2" t="n">
        <v>0</v>
      </c>
      <c r="AB72" s="2" t="n">
        <v>0</v>
      </c>
      <c r="AC72" s="2" t="n">
        <v>0</v>
      </c>
      <c r="AD72" s="2" t="n">
        <v>0</v>
      </c>
      <c r="AE72" s="2" t="n">
        <v>0</v>
      </c>
      <c r="AF72" s="2" t="n">
        <v>0</v>
      </c>
      <c r="AG72" s="2" t="n">
        <v>0</v>
      </c>
      <c r="AH72" s="2" t="n">
        <v>20.26</v>
      </c>
      <c r="AI72" s="2" t="n">
        <v>13.19</v>
      </c>
      <c r="AJ72" s="2" t="n">
        <v>0</v>
      </c>
      <c r="AK72" s="2" t="n">
        <v>-0.16</v>
      </c>
    </row>
    <row r="73" customFormat="false" ht="12.75" hidden="false" customHeight="false" outlineLevel="0" collapsed="false">
      <c r="A73" s="63" t="n">
        <v>38443</v>
      </c>
      <c r="B73" s="2" t="n">
        <v>0</v>
      </c>
      <c r="C73" s="2" t="n">
        <v>0</v>
      </c>
      <c r="D73" s="2" t="n">
        <v>0</v>
      </c>
      <c r="E73" s="2" t="n">
        <v>0</v>
      </c>
      <c r="F73" s="2" t="n">
        <v>0</v>
      </c>
      <c r="G73" s="2" t="n">
        <v>0</v>
      </c>
      <c r="H73" s="2" t="n">
        <v>75.4</v>
      </c>
      <c r="I73" s="2" t="n">
        <v>-19.49</v>
      </c>
      <c r="J73" s="2" t="n">
        <v>6.92</v>
      </c>
      <c r="K73" s="2" t="n">
        <v>19.49</v>
      </c>
      <c r="L73" s="2" t="n">
        <v>0</v>
      </c>
      <c r="M73" s="2" t="n">
        <v>-75.4</v>
      </c>
      <c r="N73" s="2" t="n">
        <v>10.6</v>
      </c>
      <c r="O73" s="2" t="n">
        <v>0</v>
      </c>
      <c r="P73" s="2" t="n">
        <v>0</v>
      </c>
      <c r="Q73" s="2" t="n">
        <v>0</v>
      </c>
      <c r="R73" s="2" t="n">
        <v>0</v>
      </c>
      <c r="S73" s="2" t="n">
        <v>0</v>
      </c>
      <c r="T73" s="2" t="n">
        <v>0</v>
      </c>
      <c r="U73" s="2" t="n">
        <v>0</v>
      </c>
      <c r="V73" s="2" t="n">
        <v>0</v>
      </c>
      <c r="W73" s="2" t="n">
        <v>0</v>
      </c>
      <c r="X73" s="2" t="n">
        <v>0</v>
      </c>
      <c r="AA73" s="2" t="n">
        <v>0</v>
      </c>
      <c r="AB73" s="2" t="n">
        <v>0</v>
      </c>
      <c r="AC73" s="2" t="n">
        <v>0</v>
      </c>
      <c r="AD73" s="2" t="n">
        <v>0</v>
      </c>
      <c r="AE73" s="2" t="n">
        <v>0</v>
      </c>
      <c r="AF73" s="2" t="n">
        <v>0</v>
      </c>
      <c r="AG73" s="2" t="n">
        <v>0</v>
      </c>
      <c r="AH73" s="2" t="n">
        <v>0</v>
      </c>
      <c r="AI73" s="2" t="n">
        <v>17.52</v>
      </c>
      <c r="AJ73" s="2" t="n">
        <v>0</v>
      </c>
      <c r="AK73" s="2" t="n">
        <v>0.29</v>
      </c>
    </row>
    <row r="74" customFormat="false" ht="12.75" hidden="false" customHeight="false" outlineLevel="0" collapsed="false">
      <c r="A74" s="63" t="n">
        <v>38473</v>
      </c>
      <c r="B74" s="2" t="n">
        <v>0</v>
      </c>
      <c r="C74" s="2" t="n">
        <v>0</v>
      </c>
      <c r="D74" s="2" t="n">
        <v>0</v>
      </c>
      <c r="E74" s="2" t="n">
        <v>0</v>
      </c>
      <c r="F74" s="2" t="n">
        <v>0</v>
      </c>
      <c r="G74" s="2" t="n">
        <v>0</v>
      </c>
      <c r="H74" s="2" t="n">
        <v>77.44</v>
      </c>
      <c r="I74" s="2" t="n">
        <v>-20.02</v>
      </c>
      <c r="J74" s="2" t="n">
        <v>7.1</v>
      </c>
      <c r="K74" s="2" t="n">
        <v>20.02</v>
      </c>
      <c r="L74" s="2" t="n">
        <v>0</v>
      </c>
      <c r="M74" s="2" t="n">
        <v>-77.44</v>
      </c>
      <c r="N74" s="2" t="n">
        <v>10.89</v>
      </c>
      <c r="O74" s="2" t="n">
        <v>0</v>
      </c>
      <c r="P74" s="2" t="n">
        <v>0</v>
      </c>
      <c r="Q74" s="2" t="n">
        <v>0</v>
      </c>
      <c r="R74" s="2" t="n">
        <v>0</v>
      </c>
      <c r="S74" s="2" t="n">
        <v>0</v>
      </c>
      <c r="T74" s="2" t="n">
        <v>0</v>
      </c>
      <c r="U74" s="2" t="n">
        <v>0</v>
      </c>
      <c r="V74" s="2" t="n">
        <v>0</v>
      </c>
      <c r="W74" s="2" t="n">
        <v>0</v>
      </c>
      <c r="X74" s="2" t="n">
        <v>0</v>
      </c>
      <c r="AA74" s="2" t="n">
        <v>0</v>
      </c>
      <c r="AB74" s="2" t="n">
        <v>0</v>
      </c>
      <c r="AC74" s="2" t="n">
        <v>0</v>
      </c>
      <c r="AD74" s="2" t="n">
        <v>0</v>
      </c>
      <c r="AE74" s="2" t="n">
        <v>0</v>
      </c>
      <c r="AF74" s="2" t="n">
        <v>0</v>
      </c>
      <c r="AG74" s="2" t="n">
        <v>0</v>
      </c>
      <c r="AH74" s="2" t="n">
        <v>0</v>
      </c>
      <c r="AI74" s="2" t="n">
        <v>17.99</v>
      </c>
      <c r="AJ74" s="2" t="n">
        <v>0</v>
      </c>
      <c r="AK74" s="2" t="n">
        <v>0.3</v>
      </c>
    </row>
    <row r="75" customFormat="false" ht="12.75" hidden="false" customHeight="false" outlineLevel="0" collapsed="false">
      <c r="A75" s="63" t="n">
        <v>38504</v>
      </c>
      <c r="B75" s="2" t="n">
        <v>0</v>
      </c>
      <c r="C75" s="2" t="n">
        <v>0</v>
      </c>
      <c r="D75" s="2" t="n">
        <v>0</v>
      </c>
      <c r="E75" s="2" t="n">
        <v>0</v>
      </c>
      <c r="F75" s="2" t="n">
        <v>0</v>
      </c>
      <c r="G75" s="2" t="n">
        <v>0</v>
      </c>
      <c r="H75" s="2" t="n">
        <v>74.48</v>
      </c>
      <c r="I75" s="2" t="n">
        <v>-19.25</v>
      </c>
      <c r="J75" s="2" t="n">
        <v>6.83</v>
      </c>
      <c r="K75" s="2" t="n">
        <v>19.25</v>
      </c>
      <c r="L75" s="2" t="n">
        <v>0</v>
      </c>
      <c r="M75" s="2" t="n">
        <v>-74.48</v>
      </c>
      <c r="N75" s="2" t="n">
        <v>10.47</v>
      </c>
      <c r="O75" s="2" t="n">
        <v>0</v>
      </c>
      <c r="P75" s="2" t="n">
        <v>0</v>
      </c>
      <c r="Q75" s="2" t="n">
        <v>0</v>
      </c>
      <c r="R75" s="2" t="n">
        <v>0</v>
      </c>
      <c r="S75" s="2" t="n">
        <v>0</v>
      </c>
      <c r="T75" s="2" t="n">
        <v>0</v>
      </c>
      <c r="U75" s="2" t="n">
        <v>0</v>
      </c>
      <c r="V75" s="2" t="n">
        <v>0</v>
      </c>
      <c r="W75" s="2" t="n">
        <v>0</v>
      </c>
      <c r="X75" s="2" t="n">
        <v>0</v>
      </c>
      <c r="AA75" s="2" t="n">
        <v>0</v>
      </c>
      <c r="AB75" s="2" t="n">
        <v>0</v>
      </c>
      <c r="AC75" s="2" t="n">
        <v>0</v>
      </c>
      <c r="AD75" s="2" t="n">
        <v>0</v>
      </c>
      <c r="AE75" s="2" t="n">
        <v>0</v>
      </c>
      <c r="AF75" s="2" t="n">
        <v>0</v>
      </c>
      <c r="AG75" s="2" t="n">
        <v>0</v>
      </c>
      <c r="AH75" s="2" t="n">
        <v>0</v>
      </c>
      <c r="AI75" s="2" t="n">
        <v>17.3</v>
      </c>
      <c r="AJ75" s="2" t="n">
        <v>0</v>
      </c>
      <c r="AK75" s="2" t="n">
        <v>0.29</v>
      </c>
    </row>
    <row r="76" customFormat="false" ht="12.75" hidden="false" customHeight="false" outlineLevel="0" collapsed="false">
      <c r="A76" s="63" t="n">
        <v>38534</v>
      </c>
      <c r="B76" s="2" t="n">
        <v>0</v>
      </c>
      <c r="C76" s="2" t="n">
        <v>0</v>
      </c>
      <c r="D76" s="2" t="n">
        <v>0</v>
      </c>
      <c r="E76" s="2" t="n">
        <v>0</v>
      </c>
      <c r="F76" s="2" t="n">
        <v>0</v>
      </c>
      <c r="G76" s="2" t="n">
        <v>0</v>
      </c>
      <c r="H76" s="2" t="n">
        <v>76.5</v>
      </c>
      <c r="I76" s="2" t="n">
        <v>-19.77</v>
      </c>
      <c r="J76" s="2" t="n">
        <v>7.02</v>
      </c>
      <c r="K76" s="2" t="n">
        <v>19.77</v>
      </c>
      <c r="L76" s="2" t="n">
        <v>0</v>
      </c>
      <c r="M76" s="2" t="n">
        <v>-76.5</v>
      </c>
      <c r="N76" s="2" t="n">
        <v>10.76</v>
      </c>
      <c r="O76" s="2" t="n">
        <v>0</v>
      </c>
      <c r="P76" s="2" t="n">
        <v>0</v>
      </c>
      <c r="Q76" s="2" t="n">
        <v>0</v>
      </c>
      <c r="R76" s="2" t="n">
        <v>0</v>
      </c>
      <c r="S76" s="2" t="n">
        <v>0</v>
      </c>
      <c r="T76" s="2" t="n">
        <v>0</v>
      </c>
      <c r="U76" s="2" t="n">
        <v>0</v>
      </c>
      <c r="V76" s="2" t="n">
        <v>0</v>
      </c>
      <c r="W76" s="2" t="n">
        <v>0</v>
      </c>
      <c r="X76" s="2" t="n">
        <v>0</v>
      </c>
      <c r="AA76" s="2" t="n">
        <v>0</v>
      </c>
      <c r="AB76" s="2" t="n">
        <v>0</v>
      </c>
      <c r="AC76" s="2" t="n">
        <v>0</v>
      </c>
      <c r="AD76" s="2" t="n">
        <v>0</v>
      </c>
      <c r="AE76" s="2" t="n">
        <v>0</v>
      </c>
      <c r="AF76" s="2" t="n">
        <v>0</v>
      </c>
      <c r="AG76" s="2" t="n">
        <v>0</v>
      </c>
      <c r="AH76" s="2" t="n">
        <v>0</v>
      </c>
      <c r="AI76" s="2" t="n">
        <v>17.77</v>
      </c>
      <c r="AJ76" s="2" t="n">
        <v>0</v>
      </c>
      <c r="AK76" s="2" t="n">
        <v>0.3</v>
      </c>
    </row>
    <row r="77" customFormat="false" ht="12.75" hidden="false" customHeight="false" outlineLevel="0" collapsed="false">
      <c r="A77" s="63" t="n">
        <v>38565</v>
      </c>
      <c r="B77" s="2" t="n">
        <v>0</v>
      </c>
      <c r="C77" s="2" t="n">
        <v>0</v>
      </c>
      <c r="D77" s="2" t="n">
        <v>0</v>
      </c>
      <c r="E77" s="2" t="n">
        <v>0</v>
      </c>
      <c r="F77" s="2" t="n">
        <v>0</v>
      </c>
      <c r="G77" s="2" t="n">
        <v>0</v>
      </c>
      <c r="H77" s="2" t="n">
        <v>76.03</v>
      </c>
      <c r="I77" s="2" t="n">
        <v>-19.65</v>
      </c>
      <c r="J77" s="2" t="n">
        <v>6.97</v>
      </c>
      <c r="K77" s="2" t="n">
        <v>19.65</v>
      </c>
      <c r="L77" s="2" t="n">
        <v>0</v>
      </c>
      <c r="M77" s="2" t="n">
        <v>-76.03</v>
      </c>
      <c r="N77" s="2" t="n">
        <v>10.69</v>
      </c>
      <c r="O77" s="2" t="n">
        <v>0</v>
      </c>
      <c r="P77" s="2" t="n">
        <v>0</v>
      </c>
      <c r="Q77" s="2" t="n">
        <v>0</v>
      </c>
      <c r="R77" s="2" t="n">
        <v>0</v>
      </c>
      <c r="S77" s="2" t="n">
        <v>0</v>
      </c>
      <c r="T77" s="2" t="n">
        <v>0</v>
      </c>
      <c r="U77" s="2" t="n">
        <v>0</v>
      </c>
      <c r="V77" s="2" t="n">
        <v>0</v>
      </c>
      <c r="W77" s="2" t="n">
        <v>0</v>
      </c>
      <c r="X77" s="2" t="n">
        <v>0</v>
      </c>
      <c r="AA77" s="2" t="n">
        <v>0</v>
      </c>
      <c r="AB77" s="2" t="n">
        <v>0</v>
      </c>
      <c r="AC77" s="2" t="n">
        <v>0</v>
      </c>
      <c r="AD77" s="2" t="n">
        <v>0</v>
      </c>
      <c r="AE77" s="2" t="n">
        <v>0</v>
      </c>
      <c r="AF77" s="2" t="n">
        <v>0</v>
      </c>
      <c r="AG77" s="2" t="n">
        <v>0</v>
      </c>
      <c r="AH77" s="2" t="n">
        <v>0</v>
      </c>
      <c r="AI77" s="2" t="n">
        <v>17.67</v>
      </c>
      <c r="AJ77" s="2" t="n">
        <v>0</v>
      </c>
      <c r="AK77" s="2" t="n">
        <v>0.3</v>
      </c>
    </row>
    <row r="78" customFormat="false" ht="12.75" hidden="false" customHeight="false" outlineLevel="0" collapsed="false">
      <c r="A78" s="63" t="n">
        <v>38596</v>
      </c>
      <c r="B78" s="2" t="n">
        <v>0</v>
      </c>
      <c r="C78" s="2" t="n">
        <v>0</v>
      </c>
      <c r="D78" s="2" t="n">
        <v>0</v>
      </c>
      <c r="E78" s="2" t="n">
        <v>0</v>
      </c>
      <c r="F78" s="2" t="n">
        <v>0</v>
      </c>
      <c r="G78" s="2" t="n">
        <v>0</v>
      </c>
      <c r="H78" s="2" t="n">
        <v>73.13</v>
      </c>
      <c r="I78" s="2" t="n">
        <v>-18.9</v>
      </c>
      <c r="J78" s="2" t="n">
        <v>6.71</v>
      </c>
      <c r="K78" s="2" t="n">
        <v>18.9</v>
      </c>
      <c r="L78" s="2" t="n">
        <v>0</v>
      </c>
      <c r="M78" s="2" t="n">
        <v>-73.13</v>
      </c>
      <c r="N78" s="2" t="n">
        <v>10.28</v>
      </c>
      <c r="O78" s="2" t="n">
        <v>0</v>
      </c>
      <c r="P78" s="2" t="n">
        <v>0</v>
      </c>
      <c r="Q78" s="2" t="n">
        <v>0</v>
      </c>
      <c r="R78" s="2" t="n">
        <v>0</v>
      </c>
      <c r="S78" s="2" t="n">
        <v>0</v>
      </c>
      <c r="T78" s="2" t="n">
        <v>0</v>
      </c>
      <c r="U78" s="2" t="n">
        <v>0</v>
      </c>
      <c r="V78" s="2" t="n">
        <v>0</v>
      </c>
      <c r="W78" s="2" t="n">
        <v>0</v>
      </c>
      <c r="X78" s="2" t="n">
        <v>0</v>
      </c>
      <c r="AA78" s="2" t="n">
        <v>0</v>
      </c>
      <c r="AB78" s="2" t="n">
        <v>0</v>
      </c>
      <c r="AC78" s="2" t="n">
        <v>0</v>
      </c>
      <c r="AD78" s="2" t="n">
        <v>0</v>
      </c>
      <c r="AE78" s="2" t="n">
        <v>0</v>
      </c>
      <c r="AF78" s="2" t="n">
        <v>0</v>
      </c>
      <c r="AG78" s="2" t="n">
        <v>0</v>
      </c>
      <c r="AH78" s="2" t="n">
        <v>0</v>
      </c>
      <c r="AI78" s="2" t="n">
        <v>16.99</v>
      </c>
      <c r="AJ78" s="2" t="n">
        <v>0</v>
      </c>
      <c r="AK78" s="2" t="n">
        <v>0.29</v>
      </c>
    </row>
    <row r="79" customFormat="false" ht="12.75" hidden="false" customHeight="false" outlineLevel="0" collapsed="false">
      <c r="A79" s="63" t="n">
        <v>38626</v>
      </c>
      <c r="B79" s="2" t="n">
        <v>0</v>
      </c>
      <c r="C79" s="2" t="n">
        <v>0</v>
      </c>
      <c r="D79" s="2" t="n">
        <v>0</v>
      </c>
      <c r="E79" s="2" t="n">
        <v>0</v>
      </c>
      <c r="F79" s="2" t="n">
        <v>0</v>
      </c>
      <c r="G79" s="2" t="n">
        <v>0</v>
      </c>
      <c r="H79" s="2" t="n">
        <v>75.12</v>
      </c>
      <c r="I79" s="2" t="n">
        <v>-19.41</v>
      </c>
      <c r="J79" s="2" t="n">
        <v>6.89</v>
      </c>
      <c r="K79" s="2" t="n">
        <v>19.41</v>
      </c>
      <c r="L79" s="2" t="n">
        <v>0</v>
      </c>
      <c r="M79" s="2" t="n">
        <v>-75.12</v>
      </c>
      <c r="N79" s="2" t="n">
        <v>10.56</v>
      </c>
      <c r="O79" s="2" t="n">
        <v>0</v>
      </c>
      <c r="P79" s="2" t="n">
        <v>0</v>
      </c>
      <c r="Q79" s="2" t="n">
        <v>0</v>
      </c>
      <c r="R79" s="2" t="n">
        <v>0</v>
      </c>
      <c r="S79" s="2" t="n">
        <v>0</v>
      </c>
      <c r="T79" s="2" t="n">
        <v>0</v>
      </c>
      <c r="U79" s="2" t="n">
        <v>0</v>
      </c>
      <c r="V79" s="2" t="n">
        <v>0</v>
      </c>
      <c r="W79" s="2" t="n">
        <v>0</v>
      </c>
      <c r="X79" s="2" t="n">
        <v>0</v>
      </c>
      <c r="AA79" s="2" t="n">
        <v>0</v>
      </c>
      <c r="AB79" s="2" t="n">
        <v>0</v>
      </c>
      <c r="AC79" s="2" t="n">
        <v>0</v>
      </c>
      <c r="AD79" s="2" t="n">
        <v>0</v>
      </c>
      <c r="AE79" s="2" t="n">
        <v>0</v>
      </c>
      <c r="AF79" s="2" t="n">
        <v>0</v>
      </c>
      <c r="AG79" s="2" t="n">
        <v>0</v>
      </c>
      <c r="AH79" s="2" t="n">
        <v>0</v>
      </c>
      <c r="AI79" s="2" t="n">
        <v>17.45</v>
      </c>
      <c r="AJ79" s="2" t="n">
        <v>0</v>
      </c>
      <c r="AK79" s="2" t="n">
        <v>0.3</v>
      </c>
    </row>
    <row r="80" customFormat="false" ht="12.75" hidden="false" customHeight="false" outlineLevel="0" collapsed="false">
      <c r="A80" s="63" t="n">
        <v>38657</v>
      </c>
      <c r="B80" s="2" t="n">
        <v>0</v>
      </c>
      <c r="C80" s="2" t="n">
        <v>0</v>
      </c>
      <c r="D80" s="2" t="n">
        <v>0</v>
      </c>
      <c r="E80" s="2" t="n">
        <v>0</v>
      </c>
      <c r="F80" s="2" t="n">
        <v>0</v>
      </c>
      <c r="G80" s="2" t="n">
        <v>0</v>
      </c>
      <c r="H80" s="2" t="n">
        <v>72.25</v>
      </c>
      <c r="I80" s="2" t="n">
        <v>-18.67</v>
      </c>
      <c r="J80" s="2" t="n">
        <v>6.63</v>
      </c>
      <c r="K80" s="2" t="n">
        <v>0</v>
      </c>
      <c r="L80" s="2" t="n">
        <v>0</v>
      </c>
      <c r="M80" s="2" t="n">
        <v>-72.25</v>
      </c>
      <c r="N80" s="2" t="n">
        <v>10.16</v>
      </c>
      <c r="O80" s="2" t="n">
        <v>0</v>
      </c>
      <c r="P80" s="2" t="n">
        <v>0</v>
      </c>
      <c r="Q80" s="2" t="n">
        <v>0</v>
      </c>
      <c r="R80" s="2" t="n">
        <v>0</v>
      </c>
      <c r="S80" s="2" t="n">
        <v>0</v>
      </c>
      <c r="T80" s="2" t="n">
        <v>0</v>
      </c>
      <c r="U80" s="2" t="n">
        <v>0</v>
      </c>
      <c r="V80" s="2" t="n">
        <v>0</v>
      </c>
      <c r="W80" s="2" t="n">
        <v>0</v>
      </c>
      <c r="X80" s="2" t="n">
        <v>0</v>
      </c>
      <c r="AA80" s="2" t="n">
        <v>0</v>
      </c>
      <c r="AB80" s="2" t="n">
        <v>0</v>
      </c>
      <c r="AC80" s="2" t="n">
        <v>0</v>
      </c>
      <c r="AD80" s="2" t="n">
        <v>0</v>
      </c>
      <c r="AE80" s="2" t="n">
        <v>0</v>
      </c>
      <c r="AF80" s="2" t="n">
        <v>0</v>
      </c>
      <c r="AG80" s="2" t="n">
        <v>0</v>
      </c>
      <c r="AH80" s="2" t="n">
        <v>18.67</v>
      </c>
      <c r="AI80" s="2" t="n">
        <v>16.79</v>
      </c>
      <c r="AJ80" s="2" t="n">
        <v>0</v>
      </c>
      <c r="AK80" s="2" t="n">
        <v>0.45</v>
      </c>
    </row>
    <row r="81" customFormat="false" ht="12.75" hidden="false" customHeight="false" outlineLevel="0" collapsed="false">
      <c r="A81" s="63" t="n">
        <v>38687</v>
      </c>
      <c r="B81" s="2" t="n">
        <v>0</v>
      </c>
      <c r="C81" s="2" t="n">
        <v>0</v>
      </c>
      <c r="D81" s="2" t="n">
        <v>0</v>
      </c>
      <c r="E81" s="2" t="n">
        <v>0</v>
      </c>
      <c r="F81" s="2" t="n">
        <v>0</v>
      </c>
      <c r="G81" s="2" t="n">
        <v>0</v>
      </c>
      <c r="H81" s="2" t="n">
        <v>74.21</v>
      </c>
      <c r="I81" s="2" t="n">
        <v>-19.18</v>
      </c>
      <c r="J81" s="2" t="n">
        <v>6.81</v>
      </c>
      <c r="K81" s="2" t="n">
        <v>0</v>
      </c>
      <c r="L81" s="2" t="n">
        <v>0</v>
      </c>
      <c r="M81" s="2" t="n">
        <v>-74.21</v>
      </c>
      <c r="N81" s="2" t="n">
        <v>10.44</v>
      </c>
      <c r="O81" s="2" t="n">
        <v>0</v>
      </c>
      <c r="P81" s="2" t="n">
        <v>0</v>
      </c>
      <c r="Q81" s="2" t="n">
        <v>0</v>
      </c>
      <c r="R81" s="2" t="n">
        <v>0</v>
      </c>
      <c r="S81" s="2" t="n">
        <v>0</v>
      </c>
      <c r="T81" s="2" t="n">
        <v>0</v>
      </c>
      <c r="U81" s="2" t="n">
        <v>0</v>
      </c>
      <c r="V81" s="2" t="n">
        <v>0</v>
      </c>
      <c r="W81" s="2" t="n">
        <v>0</v>
      </c>
      <c r="X81" s="2" t="n">
        <v>0</v>
      </c>
      <c r="AA81" s="2" t="n">
        <v>0</v>
      </c>
      <c r="AB81" s="2" t="n">
        <v>0</v>
      </c>
      <c r="AC81" s="2" t="n">
        <v>0</v>
      </c>
      <c r="AD81" s="2" t="n">
        <v>0</v>
      </c>
      <c r="AE81" s="2" t="n">
        <v>0</v>
      </c>
      <c r="AF81" s="2" t="n">
        <v>0</v>
      </c>
      <c r="AG81" s="2" t="n">
        <v>0</v>
      </c>
      <c r="AH81" s="2" t="n">
        <v>19.18</v>
      </c>
      <c r="AI81" s="2" t="n">
        <v>17.24</v>
      </c>
      <c r="AJ81" s="2" t="n">
        <v>0</v>
      </c>
      <c r="AK81" s="2" t="n">
        <v>0.04</v>
      </c>
    </row>
    <row r="82" customFormat="false" ht="12.75" hidden="false" customHeight="false" outlineLevel="0" collapsed="false">
      <c r="A82" s="63" t="n">
        <v>38718</v>
      </c>
      <c r="B82" s="2" t="n">
        <v>0</v>
      </c>
      <c r="C82" s="2" t="n">
        <v>0</v>
      </c>
      <c r="D82" s="2" t="n">
        <v>0</v>
      </c>
      <c r="E82" s="2" t="n">
        <v>0</v>
      </c>
      <c r="F82" s="2" t="n">
        <v>0</v>
      </c>
      <c r="G82" s="2" t="n">
        <v>0</v>
      </c>
      <c r="H82" s="2" t="n">
        <v>73.76</v>
      </c>
      <c r="I82" s="2" t="n">
        <v>-19.06</v>
      </c>
      <c r="J82" s="2" t="n">
        <v>6.77</v>
      </c>
      <c r="K82" s="2" t="n">
        <v>0</v>
      </c>
      <c r="L82" s="2" t="n">
        <v>0</v>
      </c>
      <c r="M82" s="2" t="n">
        <v>-73.76</v>
      </c>
      <c r="N82" s="2" t="n">
        <v>10.37</v>
      </c>
      <c r="O82" s="2" t="n">
        <v>0</v>
      </c>
      <c r="P82" s="2" t="n">
        <v>0</v>
      </c>
      <c r="Q82" s="2" t="n">
        <v>0</v>
      </c>
      <c r="R82" s="2" t="n">
        <v>0</v>
      </c>
      <c r="S82" s="2" t="n">
        <v>0</v>
      </c>
      <c r="T82" s="2" t="n">
        <v>0</v>
      </c>
      <c r="U82" s="2" t="n">
        <v>0</v>
      </c>
      <c r="V82" s="2" t="n">
        <v>0</v>
      </c>
      <c r="W82" s="2" t="n">
        <v>0</v>
      </c>
      <c r="X82" s="2" t="n">
        <v>0</v>
      </c>
      <c r="AA82" s="2" t="n">
        <v>0</v>
      </c>
      <c r="AB82" s="2" t="n">
        <v>0</v>
      </c>
      <c r="AC82" s="2" t="n">
        <v>0</v>
      </c>
      <c r="AD82" s="2" t="n">
        <v>0</v>
      </c>
      <c r="AE82" s="2" t="n">
        <v>0</v>
      </c>
      <c r="AF82" s="2" t="n">
        <v>0</v>
      </c>
      <c r="AG82" s="2" t="n">
        <v>0</v>
      </c>
      <c r="AH82" s="2" t="n">
        <v>19.06</v>
      </c>
      <c r="AI82" s="2" t="n">
        <v>17.14</v>
      </c>
      <c r="AJ82" s="2" t="n">
        <v>0</v>
      </c>
      <c r="AK82" s="2" t="n">
        <v>-0.39</v>
      </c>
    </row>
    <row r="83" customFormat="false" ht="12.75" hidden="false" customHeight="false" outlineLevel="0" collapsed="false">
      <c r="A83" s="63" t="n">
        <v>38749</v>
      </c>
      <c r="B83" s="2" t="n">
        <v>0</v>
      </c>
      <c r="C83" s="2" t="n">
        <v>0</v>
      </c>
      <c r="D83" s="2" t="n">
        <v>0</v>
      </c>
      <c r="E83" s="2" t="n">
        <v>0</v>
      </c>
      <c r="F83" s="2" t="n">
        <v>0</v>
      </c>
      <c r="G83" s="2" t="n">
        <v>0</v>
      </c>
      <c r="H83" s="2" t="n">
        <v>66.21</v>
      </c>
      <c r="I83" s="2" t="n">
        <v>-17.11</v>
      </c>
      <c r="J83" s="2" t="n">
        <v>6.07</v>
      </c>
      <c r="K83" s="2" t="n">
        <v>0</v>
      </c>
      <c r="L83" s="2" t="n">
        <v>0</v>
      </c>
      <c r="M83" s="2" t="n">
        <v>-66.21</v>
      </c>
      <c r="N83" s="2" t="n">
        <v>9.31</v>
      </c>
      <c r="O83" s="2" t="n">
        <v>0</v>
      </c>
      <c r="P83" s="2" t="n">
        <v>0</v>
      </c>
      <c r="Q83" s="2" t="n">
        <v>0</v>
      </c>
      <c r="R83" s="2" t="n">
        <v>0</v>
      </c>
      <c r="S83" s="2" t="n">
        <v>0</v>
      </c>
      <c r="T83" s="2" t="n">
        <v>0</v>
      </c>
      <c r="U83" s="2" t="n">
        <v>0</v>
      </c>
      <c r="V83" s="2" t="n">
        <v>0</v>
      </c>
      <c r="W83" s="2" t="n">
        <v>0</v>
      </c>
      <c r="X83" s="2" t="n">
        <v>0</v>
      </c>
      <c r="AA83" s="2" t="n">
        <v>0</v>
      </c>
      <c r="AB83" s="2" t="n">
        <v>0</v>
      </c>
      <c r="AC83" s="2" t="n">
        <v>0</v>
      </c>
      <c r="AD83" s="2" t="n">
        <v>0</v>
      </c>
      <c r="AE83" s="2" t="n">
        <v>0</v>
      </c>
      <c r="AF83" s="2" t="n">
        <v>0</v>
      </c>
      <c r="AG83" s="2" t="n">
        <v>0</v>
      </c>
      <c r="AH83" s="2" t="n">
        <v>17.11</v>
      </c>
      <c r="AI83" s="2" t="n">
        <v>15.38</v>
      </c>
      <c r="AJ83" s="2" t="n">
        <v>0</v>
      </c>
      <c r="AK83" s="2" t="n">
        <v>-0.32</v>
      </c>
    </row>
    <row r="84" customFormat="false" ht="12.75" hidden="false" customHeight="false" outlineLevel="0" collapsed="false">
      <c r="A84" s="63" t="n">
        <v>38777</v>
      </c>
      <c r="B84" s="2" t="n">
        <v>0</v>
      </c>
      <c r="C84" s="2" t="n">
        <v>0</v>
      </c>
      <c r="D84" s="2" t="n">
        <v>0</v>
      </c>
      <c r="E84" s="2" t="n">
        <v>0</v>
      </c>
      <c r="F84" s="2" t="n">
        <v>0</v>
      </c>
      <c r="G84" s="2" t="n">
        <v>0</v>
      </c>
      <c r="H84" s="2" t="n">
        <v>72.9</v>
      </c>
      <c r="I84" s="2" t="n">
        <v>-18.84</v>
      </c>
      <c r="J84" s="2" t="n">
        <v>6.69</v>
      </c>
      <c r="K84" s="2" t="n">
        <v>0</v>
      </c>
      <c r="L84" s="2" t="n">
        <v>0</v>
      </c>
      <c r="M84" s="2" t="n">
        <v>-72.9</v>
      </c>
      <c r="N84" s="2" t="n">
        <v>10.25</v>
      </c>
      <c r="O84" s="2" t="n">
        <v>0</v>
      </c>
      <c r="P84" s="2" t="n">
        <v>0</v>
      </c>
      <c r="Q84" s="2" t="n">
        <v>0</v>
      </c>
      <c r="R84" s="2" t="n">
        <v>0</v>
      </c>
      <c r="S84" s="2" t="n">
        <v>0</v>
      </c>
      <c r="T84" s="2" t="n">
        <v>0</v>
      </c>
      <c r="U84" s="2" t="n">
        <v>0</v>
      </c>
      <c r="V84" s="2" t="n">
        <v>0</v>
      </c>
      <c r="W84" s="2" t="n">
        <v>0</v>
      </c>
      <c r="X84" s="2" t="n">
        <v>0</v>
      </c>
      <c r="AA84" s="2" t="n">
        <v>0</v>
      </c>
      <c r="AB84" s="2" t="n">
        <v>0</v>
      </c>
      <c r="AC84" s="2" t="n">
        <v>0</v>
      </c>
      <c r="AD84" s="2" t="n">
        <v>0</v>
      </c>
      <c r="AE84" s="2" t="n">
        <v>0</v>
      </c>
      <c r="AF84" s="2" t="n">
        <v>0</v>
      </c>
      <c r="AG84" s="2" t="n">
        <v>0</v>
      </c>
      <c r="AH84" s="2" t="n">
        <v>18.84</v>
      </c>
      <c r="AI84" s="2" t="n">
        <v>16.94</v>
      </c>
      <c r="AJ84" s="2" t="n">
        <v>0</v>
      </c>
      <c r="AK84" s="2" t="n">
        <v>-0.03</v>
      </c>
    </row>
    <row r="85" customFormat="false" ht="12.75" hidden="false" customHeight="false" outlineLevel="0" collapsed="false">
      <c r="A85" s="63" t="n">
        <v>38808</v>
      </c>
      <c r="B85" s="2" t="n">
        <v>0</v>
      </c>
      <c r="C85" s="2" t="n">
        <v>0</v>
      </c>
      <c r="D85" s="2" t="n">
        <v>0</v>
      </c>
      <c r="E85" s="2" t="n">
        <v>0</v>
      </c>
      <c r="F85" s="2" t="n">
        <v>0</v>
      </c>
      <c r="G85" s="2" t="n">
        <v>0</v>
      </c>
      <c r="H85" s="2" t="n">
        <v>70.12</v>
      </c>
      <c r="I85" s="2" t="n">
        <v>-18.12</v>
      </c>
      <c r="J85" s="2" t="n">
        <v>6.43</v>
      </c>
      <c r="K85" s="2" t="n">
        <v>18.12</v>
      </c>
      <c r="L85" s="2" t="n">
        <v>0</v>
      </c>
      <c r="M85" s="2" t="n">
        <v>-70.12</v>
      </c>
      <c r="N85" s="2" t="n">
        <v>9.86</v>
      </c>
      <c r="O85" s="2" t="n">
        <v>0</v>
      </c>
      <c r="P85" s="2" t="n">
        <v>0</v>
      </c>
      <c r="Q85" s="2" t="n">
        <v>0</v>
      </c>
      <c r="R85" s="2" t="n">
        <v>0</v>
      </c>
      <c r="S85" s="2" t="n">
        <v>0</v>
      </c>
      <c r="T85" s="2" t="n">
        <v>0</v>
      </c>
      <c r="U85" s="2" t="n">
        <v>0</v>
      </c>
      <c r="V85" s="2" t="n">
        <v>0</v>
      </c>
      <c r="W85" s="2" t="n">
        <v>0</v>
      </c>
      <c r="X85" s="2" t="n">
        <v>0</v>
      </c>
      <c r="AA85" s="2" t="n">
        <v>0</v>
      </c>
      <c r="AB85" s="2" t="n">
        <v>0</v>
      </c>
      <c r="AC85" s="2" t="n">
        <v>0</v>
      </c>
      <c r="AD85" s="2" t="n">
        <v>0</v>
      </c>
      <c r="AE85" s="2" t="n">
        <v>0</v>
      </c>
      <c r="AF85" s="2" t="n">
        <v>0</v>
      </c>
      <c r="AG85" s="2" t="n">
        <v>0</v>
      </c>
      <c r="AH85" s="2" t="n">
        <v>0</v>
      </c>
      <c r="AI85" s="2" t="n">
        <v>16.29</v>
      </c>
      <c r="AJ85" s="2" t="n">
        <v>0</v>
      </c>
      <c r="AK85" s="2" t="n">
        <v>0.28</v>
      </c>
    </row>
    <row r="86" customFormat="false" ht="12.75" hidden="false" customHeight="false" outlineLevel="0" collapsed="false">
      <c r="A86" s="63" t="n">
        <v>38838</v>
      </c>
      <c r="B86" s="2" t="n">
        <v>0</v>
      </c>
      <c r="C86" s="2" t="n">
        <v>0</v>
      </c>
      <c r="D86" s="2" t="n">
        <v>0</v>
      </c>
      <c r="E86" s="2" t="n">
        <v>0</v>
      </c>
      <c r="F86" s="2" t="n">
        <v>0</v>
      </c>
      <c r="G86" s="2" t="n">
        <v>0</v>
      </c>
      <c r="H86" s="2" t="n">
        <v>72.02</v>
      </c>
      <c r="I86" s="2" t="n">
        <v>-18.61</v>
      </c>
      <c r="J86" s="2" t="n">
        <v>6.61</v>
      </c>
      <c r="K86" s="2" t="n">
        <v>18.61</v>
      </c>
      <c r="L86" s="2" t="n">
        <v>0</v>
      </c>
      <c r="M86" s="2" t="n">
        <v>-72.02</v>
      </c>
      <c r="N86" s="2" t="n">
        <v>10.13</v>
      </c>
      <c r="O86" s="2" t="n">
        <v>0</v>
      </c>
      <c r="P86" s="2" t="n">
        <v>0</v>
      </c>
      <c r="Q86" s="2" t="n">
        <v>0</v>
      </c>
      <c r="R86" s="2" t="n">
        <v>0</v>
      </c>
      <c r="S86" s="2" t="n">
        <v>0</v>
      </c>
      <c r="T86" s="2" t="n">
        <v>0</v>
      </c>
      <c r="U86" s="2" t="n">
        <v>0</v>
      </c>
      <c r="V86" s="2" t="n">
        <v>0</v>
      </c>
      <c r="W86" s="2" t="n">
        <v>0</v>
      </c>
      <c r="X86" s="2" t="n">
        <v>0</v>
      </c>
      <c r="AA86" s="2" t="n">
        <v>0</v>
      </c>
      <c r="AB86" s="2" t="n">
        <v>0</v>
      </c>
      <c r="AC86" s="2" t="n">
        <v>0</v>
      </c>
      <c r="AD86" s="2" t="n">
        <v>0</v>
      </c>
      <c r="AE86" s="2" t="n">
        <v>0</v>
      </c>
      <c r="AF86" s="2" t="n">
        <v>0</v>
      </c>
      <c r="AG86" s="2" t="n">
        <v>0</v>
      </c>
      <c r="AH86" s="2" t="n">
        <v>0</v>
      </c>
      <c r="AI86" s="2" t="n">
        <v>16.74</v>
      </c>
      <c r="AJ86" s="2" t="n">
        <v>0</v>
      </c>
      <c r="AK86" s="2" t="n">
        <v>0.29</v>
      </c>
    </row>
    <row r="87" customFormat="false" ht="12.75" hidden="false" customHeight="false" outlineLevel="0" collapsed="false">
      <c r="A87" s="63" t="n">
        <v>38869</v>
      </c>
      <c r="B87" s="2" t="n">
        <v>0</v>
      </c>
      <c r="C87" s="2" t="n">
        <v>0</v>
      </c>
      <c r="D87" s="2" t="n">
        <v>0</v>
      </c>
      <c r="E87" s="2" t="n">
        <v>0</v>
      </c>
      <c r="F87" s="2" t="n">
        <v>0</v>
      </c>
      <c r="G87" s="2" t="n">
        <v>0</v>
      </c>
      <c r="H87" s="2" t="n">
        <v>69.27</v>
      </c>
      <c r="I87" s="2" t="n">
        <v>-17.9</v>
      </c>
      <c r="J87" s="2" t="n">
        <v>6.35</v>
      </c>
      <c r="K87" s="2" t="n">
        <v>17.9</v>
      </c>
      <c r="L87" s="2" t="n">
        <v>0</v>
      </c>
      <c r="M87" s="2" t="n">
        <v>-69.27</v>
      </c>
      <c r="N87" s="2" t="n">
        <v>9.74</v>
      </c>
      <c r="O87" s="2" t="n">
        <v>0</v>
      </c>
      <c r="P87" s="2" t="n">
        <v>0</v>
      </c>
      <c r="Q87" s="2" t="n">
        <v>0</v>
      </c>
      <c r="R87" s="2" t="n">
        <v>0</v>
      </c>
      <c r="S87" s="2" t="n">
        <v>0</v>
      </c>
      <c r="T87" s="2" t="n">
        <v>0</v>
      </c>
      <c r="U87" s="2" t="n">
        <v>0</v>
      </c>
      <c r="V87" s="2" t="n">
        <v>0</v>
      </c>
      <c r="W87" s="2" t="n">
        <v>0</v>
      </c>
      <c r="X87" s="2" t="n">
        <v>0</v>
      </c>
      <c r="AA87" s="2" t="n">
        <v>0</v>
      </c>
      <c r="AB87" s="2" t="n">
        <v>0</v>
      </c>
      <c r="AC87" s="2" t="n">
        <v>0</v>
      </c>
      <c r="AD87" s="2" t="n">
        <v>0</v>
      </c>
      <c r="AE87" s="2" t="n">
        <v>0</v>
      </c>
      <c r="AF87" s="2" t="n">
        <v>0</v>
      </c>
      <c r="AG87" s="2" t="n">
        <v>0</v>
      </c>
      <c r="AH87" s="2" t="n">
        <v>0</v>
      </c>
      <c r="AI87" s="2" t="n">
        <v>16.1</v>
      </c>
      <c r="AJ87" s="2" t="n">
        <v>0</v>
      </c>
      <c r="AK87" s="2" t="n">
        <v>0.28</v>
      </c>
    </row>
    <row r="88" customFormat="false" ht="12.75" hidden="false" customHeight="false" outlineLevel="0" collapsed="false">
      <c r="A88" s="63" t="n">
        <v>38899</v>
      </c>
      <c r="B88" s="2" t="n">
        <v>0</v>
      </c>
      <c r="C88" s="2" t="n">
        <v>0</v>
      </c>
      <c r="D88" s="2" t="n">
        <v>0</v>
      </c>
      <c r="E88" s="2" t="n">
        <v>0</v>
      </c>
      <c r="F88" s="2" t="n">
        <v>0</v>
      </c>
      <c r="G88" s="2" t="n">
        <v>0</v>
      </c>
      <c r="H88" s="2" t="n">
        <v>71.16</v>
      </c>
      <c r="I88" s="2" t="n">
        <v>-18.39</v>
      </c>
      <c r="J88" s="2" t="n">
        <v>6.53</v>
      </c>
      <c r="K88" s="2" t="n">
        <v>18.39</v>
      </c>
      <c r="L88" s="2" t="n">
        <v>0</v>
      </c>
      <c r="M88" s="2" t="n">
        <v>-71.16</v>
      </c>
      <c r="N88" s="2" t="n">
        <v>10.01</v>
      </c>
      <c r="O88" s="2" t="n">
        <v>0</v>
      </c>
      <c r="P88" s="2" t="n">
        <v>0</v>
      </c>
      <c r="Q88" s="2" t="n">
        <v>0</v>
      </c>
      <c r="R88" s="2" t="n">
        <v>0</v>
      </c>
      <c r="S88" s="2" t="n">
        <v>0</v>
      </c>
      <c r="T88" s="2" t="n">
        <v>0</v>
      </c>
      <c r="U88" s="2" t="n">
        <v>0</v>
      </c>
      <c r="V88" s="2" t="n">
        <v>0</v>
      </c>
      <c r="W88" s="2" t="n">
        <v>0</v>
      </c>
      <c r="X88" s="2" t="n">
        <v>0</v>
      </c>
      <c r="AA88" s="2" t="n">
        <v>0</v>
      </c>
      <c r="AB88" s="2" t="n">
        <v>0</v>
      </c>
      <c r="AC88" s="2" t="n">
        <v>0</v>
      </c>
      <c r="AD88" s="2" t="n">
        <v>0</v>
      </c>
      <c r="AE88" s="2" t="n">
        <v>0</v>
      </c>
      <c r="AF88" s="2" t="n">
        <v>0</v>
      </c>
      <c r="AG88" s="2" t="n">
        <v>0</v>
      </c>
      <c r="AH88" s="2" t="n">
        <v>0</v>
      </c>
      <c r="AI88" s="2" t="n">
        <v>16.53</v>
      </c>
      <c r="AJ88" s="2" t="n">
        <v>0</v>
      </c>
      <c r="AK88" s="2" t="n">
        <v>0.29</v>
      </c>
    </row>
    <row r="89" customFormat="false" ht="12.75" hidden="false" customHeight="false" outlineLevel="0" collapsed="false">
      <c r="A89" s="63" t="n">
        <v>38930</v>
      </c>
      <c r="B89" s="2" t="n">
        <v>0</v>
      </c>
      <c r="C89" s="2" t="n">
        <v>0</v>
      </c>
      <c r="D89" s="2" t="n">
        <v>0</v>
      </c>
      <c r="E89" s="2" t="n">
        <v>0</v>
      </c>
      <c r="F89" s="2" t="n">
        <v>0</v>
      </c>
      <c r="G89" s="2" t="n">
        <v>0</v>
      </c>
      <c r="H89" s="2" t="n">
        <v>70.72</v>
      </c>
      <c r="I89" s="2" t="n">
        <v>-18.28</v>
      </c>
      <c r="J89" s="2" t="n">
        <v>6.49</v>
      </c>
      <c r="K89" s="2" t="n">
        <v>18.28</v>
      </c>
      <c r="L89" s="2" t="n">
        <v>0</v>
      </c>
      <c r="M89" s="2" t="n">
        <v>-70.72</v>
      </c>
      <c r="N89" s="2" t="n">
        <v>9.95</v>
      </c>
      <c r="O89" s="2" t="n">
        <v>0</v>
      </c>
      <c r="P89" s="2" t="n">
        <v>0</v>
      </c>
      <c r="Q89" s="2" t="n">
        <v>0</v>
      </c>
      <c r="R89" s="2" t="n">
        <v>0</v>
      </c>
      <c r="S89" s="2" t="n">
        <v>0</v>
      </c>
      <c r="T89" s="2" t="n">
        <v>0</v>
      </c>
      <c r="U89" s="2" t="n">
        <v>0</v>
      </c>
      <c r="V89" s="2" t="n">
        <v>0</v>
      </c>
      <c r="W89" s="2" t="n">
        <v>0</v>
      </c>
      <c r="X89" s="2" t="n">
        <v>0</v>
      </c>
      <c r="AA89" s="2" t="n">
        <v>0</v>
      </c>
      <c r="AB89" s="2" t="n">
        <v>0</v>
      </c>
      <c r="AC89" s="2" t="n">
        <v>0</v>
      </c>
      <c r="AD89" s="2" t="n">
        <v>0</v>
      </c>
      <c r="AE89" s="2" t="n">
        <v>0</v>
      </c>
      <c r="AF89" s="2" t="n">
        <v>0</v>
      </c>
      <c r="AG89" s="2" t="n">
        <v>0</v>
      </c>
      <c r="AH89" s="2" t="n">
        <v>0</v>
      </c>
      <c r="AI89" s="2" t="n">
        <v>16.43</v>
      </c>
      <c r="AJ89" s="2" t="n">
        <v>0</v>
      </c>
      <c r="AK89" s="2" t="n">
        <v>0.29</v>
      </c>
    </row>
    <row r="90" customFormat="false" ht="12.75" hidden="false" customHeight="false" outlineLevel="0" collapsed="false">
      <c r="A90" s="63" t="n">
        <v>38961</v>
      </c>
      <c r="B90" s="2" t="n">
        <v>0</v>
      </c>
      <c r="C90" s="2" t="n">
        <v>0</v>
      </c>
      <c r="D90" s="2" t="n">
        <v>0</v>
      </c>
      <c r="E90" s="2" t="n">
        <v>0</v>
      </c>
      <c r="F90" s="2" t="n">
        <v>0</v>
      </c>
      <c r="G90" s="2" t="n">
        <v>0</v>
      </c>
      <c r="H90" s="2" t="n">
        <v>68.02</v>
      </c>
      <c r="I90" s="2" t="n">
        <v>-17.58</v>
      </c>
      <c r="J90" s="2" t="n">
        <v>6.24</v>
      </c>
      <c r="K90" s="2" t="n">
        <v>17.58</v>
      </c>
      <c r="L90" s="2" t="n">
        <v>0</v>
      </c>
      <c r="M90" s="2" t="n">
        <v>-68.02</v>
      </c>
      <c r="N90" s="2" t="n">
        <v>9.57</v>
      </c>
      <c r="O90" s="2" t="n">
        <v>0</v>
      </c>
      <c r="P90" s="2" t="n">
        <v>0</v>
      </c>
      <c r="Q90" s="2" t="n">
        <v>0</v>
      </c>
      <c r="R90" s="2" t="n">
        <v>0</v>
      </c>
      <c r="S90" s="2" t="n">
        <v>0</v>
      </c>
      <c r="T90" s="2" t="n">
        <v>0</v>
      </c>
      <c r="U90" s="2" t="n">
        <v>0</v>
      </c>
      <c r="V90" s="2" t="n">
        <v>0</v>
      </c>
      <c r="W90" s="2" t="n">
        <v>0</v>
      </c>
      <c r="X90" s="2" t="n">
        <v>0</v>
      </c>
      <c r="AA90" s="2" t="n">
        <v>0</v>
      </c>
      <c r="AB90" s="2" t="n">
        <v>0</v>
      </c>
      <c r="AC90" s="2" t="n">
        <v>0</v>
      </c>
      <c r="AD90" s="2" t="n">
        <v>0</v>
      </c>
      <c r="AE90" s="2" t="n">
        <v>0</v>
      </c>
      <c r="AF90" s="2" t="n">
        <v>0</v>
      </c>
      <c r="AG90" s="2" t="n">
        <v>0</v>
      </c>
      <c r="AH90" s="2" t="n">
        <v>0</v>
      </c>
      <c r="AI90" s="2" t="n">
        <v>15.81</v>
      </c>
      <c r="AJ90" s="2" t="n">
        <v>0</v>
      </c>
      <c r="AK90" s="2" t="n">
        <v>0.28</v>
      </c>
    </row>
    <row r="91" customFormat="false" ht="12.75" hidden="false" customHeight="false" outlineLevel="0" collapsed="false">
      <c r="A91" s="63" t="n">
        <v>38991</v>
      </c>
      <c r="B91" s="2" t="n">
        <v>0</v>
      </c>
      <c r="C91" s="2" t="n">
        <v>0</v>
      </c>
      <c r="D91" s="2" t="n">
        <v>0</v>
      </c>
      <c r="E91" s="2" t="n">
        <v>0</v>
      </c>
      <c r="F91" s="2" t="n">
        <v>0</v>
      </c>
      <c r="G91" s="2" t="n">
        <v>0</v>
      </c>
      <c r="H91" s="2" t="n">
        <v>69.87</v>
      </c>
      <c r="I91" s="2" t="n">
        <v>-18.06</v>
      </c>
      <c r="J91" s="2" t="n">
        <v>6.41</v>
      </c>
      <c r="K91" s="2" t="n">
        <v>18.06</v>
      </c>
      <c r="L91" s="2" t="n">
        <v>0</v>
      </c>
      <c r="M91" s="2" t="n">
        <v>-69.87</v>
      </c>
      <c r="N91" s="2" t="n">
        <v>9.83</v>
      </c>
      <c r="O91" s="2" t="n">
        <v>0</v>
      </c>
      <c r="P91" s="2" t="n">
        <v>0</v>
      </c>
      <c r="Q91" s="2" t="n">
        <v>0</v>
      </c>
      <c r="R91" s="2" t="n">
        <v>0</v>
      </c>
      <c r="S91" s="2" t="n">
        <v>0</v>
      </c>
      <c r="T91" s="2" t="n">
        <v>0</v>
      </c>
      <c r="U91" s="2" t="n">
        <v>0</v>
      </c>
      <c r="V91" s="2" t="n">
        <v>0</v>
      </c>
      <c r="W91" s="2" t="n">
        <v>0</v>
      </c>
      <c r="X91" s="2" t="n">
        <v>0</v>
      </c>
      <c r="AA91" s="2" t="n">
        <v>0</v>
      </c>
      <c r="AB91" s="2" t="n">
        <v>0</v>
      </c>
      <c r="AC91" s="2" t="n">
        <v>0</v>
      </c>
      <c r="AD91" s="2" t="n">
        <v>0</v>
      </c>
      <c r="AE91" s="2" t="n">
        <v>0</v>
      </c>
      <c r="AF91" s="2" t="n">
        <v>0</v>
      </c>
      <c r="AG91" s="2" t="n">
        <v>0</v>
      </c>
      <c r="AH91" s="2" t="n">
        <v>0</v>
      </c>
      <c r="AI91" s="2" t="n">
        <v>16.23</v>
      </c>
      <c r="AJ91" s="2" t="n">
        <v>0</v>
      </c>
      <c r="AK91" s="2" t="n">
        <v>0.29</v>
      </c>
    </row>
    <row r="92" customFormat="false" ht="12.75" hidden="false" customHeight="false" outlineLevel="0" collapsed="false">
      <c r="A92" s="63" t="n">
        <v>39022</v>
      </c>
      <c r="B92" s="2" t="n">
        <v>0</v>
      </c>
      <c r="C92" s="2" t="n">
        <v>0</v>
      </c>
      <c r="D92" s="2" t="n">
        <v>0</v>
      </c>
      <c r="E92" s="2" t="n">
        <v>0</v>
      </c>
      <c r="F92" s="2" t="n">
        <v>0</v>
      </c>
      <c r="G92" s="2" t="n">
        <v>0</v>
      </c>
      <c r="H92" s="2" t="n">
        <v>67.2</v>
      </c>
      <c r="I92" s="2" t="n">
        <v>-17.37</v>
      </c>
      <c r="J92" s="2" t="n">
        <v>-8.96</v>
      </c>
      <c r="K92" s="2" t="n">
        <v>0</v>
      </c>
      <c r="L92" s="2" t="n">
        <v>0</v>
      </c>
      <c r="M92" s="2" t="n">
        <v>-67.2</v>
      </c>
      <c r="AA92" s="2" t="n">
        <v>0</v>
      </c>
      <c r="AB92" s="2" t="n">
        <v>0</v>
      </c>
      <c r="AC92" s="2" t="n">
        <v>0</v>
      </c>
      <c r="AD92" s="2" t="n">
        <v>0</v>
      </c>
      <c r="AE92" s="2" t="n">
        <v>0</v>
      </c>
      <c r="AF92" s="2" t="n">
        <v>0</v>
      </c>
      <c r="AG92" s="2" t="n">
        <v>0</v>
      </c>
      <c r="AH92" s="2" t="n">
        <v>17.37</v>
      </c>
      <c r="AI92" s="2" t="n">
        <v>-8.96</v>
      </c>
      <c r="AJ92" s="2" t="n">
        <v>0</v>
      </c>
      <c r="AK92" s="2" t="n">
        <v>-0.16</v>
      </c>
    </row>
    <row r="93" customFormat="false" ht="12.75" hidden="false" customHeight="false" outlineLevel="0" collapsed="false">
      <c r="A93" s="63" t="n">
        <v>39052</v>
      </c>
      <c r="B93" s="2" t="n">
        <v>0</v>
      </c>
      <c r="C93" s="2" t="n">
        <v>0</v>
      </c>
      <c r="D93" s="2" t="n">
        <v>0</v>
      </c>
      <c r="E93" s="2" t="n">
        <v>0</v>
      </c>
      <c r="F93" s="2" t="n">
        <v>0</v>
      </c>
      <c r="G93" s="2" t="n">
        <v>0</v>
      </c>
      <c r="H93" s="2" t="n">
        <v>69.03</v>
      </c>
      <c r="I93" s="2" t="n">
        <v>-17.84</v>
      </c>
      <c r="J93" s="2" t="n">
        <v>-9.2</v>
      </c>
      <c r="K93" s="2" t="n">
        <v>0</v>
      </c>
      <c r="L93" s="2" t="n">
        <v>0</v>
      </c>
      <c r="M93" s="2" t="n">
        <v>-69.03</v>
      </c>
      <c r="AA93" s="2" t="n">
        <v>0</v>
      </c>
      <c r="AB93" s="2" t="n">
        <v>0</v>
      </c>
      <c r="AC93" s="2" t="n">
        <v>0</v>
      </c>
      <c r="AD93" s="2" t="n">
        <v>0</v>
      </c>
      <c r="AE93" s="2" t="n">
        <v>0</v>
      </c>
      <c r="AF93" s="2" t="n">
        <v>0</v>
      </c>
      <c r="AG93" s="2" t="n">
        <v>0</v>
      </c>
      <c r="AH93" s="2" t="n">
        <v>17.84</v>
      </c>
      <c r="AI93" s="2" t="n">
        <v>-9.2</v>
      </c>
      <c r="AJ93" s="2" t="n">
        <v>0</v>
      </c>
      <c r="AK93" s="2" t="n">
        <v>-0.19</v>
      </c>
    </row>
    <row r="94" customFormat="false" ht="12.75" hidden="false" customHeight="false" outlineLevel="0" collapsed="false">
      <c r="A94" s="63" t="n">
        <v>39083</v>
      </c>
      <c r="B94" s="2" t="n">
        <v>0</v>
      </c>
      <c r="C94" s="2" t="n">
        <v>0</v>
      </c>
      <c r="D94" s="2" t="n">
        <v>0</v>
      </c>
      <c r="E94" s="2" t="n">
        <v>0</v>
      </c>
      <c r="F94" s="2" t="n">
        <v>0</v>
      </c>
      <c r="G94" s="2" t="n">
        <v>0</v>
      </c>
      <c r="H94" s="2" t="n">
        <v>68.61</v>
      </c>
      <c r="I94" s="2" t="n">
        <v>-17.73</v>
      </c>
      <c r="J94" s="2" t="n">
        <v>-9.14</v>
      </c>
      <c r="K94" s="2" t="n">
        <v>0</v>
      </c>
      <c r="L94" s="2" t="n">
        <v>0</v>
      </c>
      <c r="M94" s="2" t="n">
        <v>-68.61</v>
      </c>
      <c r="AA94" s="2" t="n">
        <v>0</v>
      </c>
      <c r="AB94" s="2" t="n">
        <v>0</v>
      </c>
      <c r="AC94" s="2" t="n">
        <v>0</v>
      </c>
      <c r="AD94" s="2" t="n">
        <v>0</v>
      </c>
      <c r="AE94" s="2" t="n">
        <v>0</v>
      </c>
      <c r="AF94" s="2" t="n">
        <v>0</v>
      </c>
      <c r="AG94" s="2" t="n">
        <v>0</v>
      </c>
      <c r="AH94" s="2" t="n">
        <v>17.73</v>
      </c>
      <c r="AI94" s="2" t="n">
        <v>-9.14</v>
      </c>
      <c r="AJ94" s="2" t="n">
        <v>0</v>
      </c>
      <c r="AK94" s="2" t="n">
        <v>-0.21</v>
      </c>
    </row>
    <row r="95" customFormat="false" ht="12.75" hidden="false" customHeight="false" outlineLevel="0" collapsed="false">
      <c r="A95" s="63" t="n">
        <v>39114</v>
      </c>
      <c r="B95" s="2" t="n">
        <v>0</v>
      </c>
      <c r="C95" s="2" t="n">
        <v>0</v>
      </c>
      <c r="D95" s="2" t="n">
        <v>0</v>
      </c>
      <c r="E95" s="2" t="n">
        <v>0</v>
      </c>
      <c r="F95" s="2" t="n">
        <v>0</v>
      </c>
      <c r="G95" s="2" t="n">
        <v>0</v>
      </c>
      <c r="H95" s="2" t="n">
        <v>61.59</v>
      </c>
      <c r="I95" s="2" t="n">
        <v>-15.92</v>
      </c>
      <c r="J95" s="2" t="n">
        <v>-8.21</v>
      </c>
      <c r="K95" s="2" t="n">
        <v>0</v>
      </c>
      <c r="L95" s="2" t="n">
        <v>0</v>
      </c>
      <c r="M95" s="2" t="n">
        <v>-61.59</v>
      </c>
      <c r="AA95" s="2" t="n">
        <v>0</v>
      </c>
      <c r="AB95" s="2" t="n">
        <v>0</v>
      </c>
      <c r="AC95" s="2" t="n">
        <v>0</v>
      </c>
      <c r="AD95" s="2" t="n">
        <v>0</v>
      </c>
      <c r="AE95" s="2" t="n">
        <v>0</v>
      </c>
      <c r="AF95" s="2" t="n">
        <v>0</v>
      </c>
      <c r="AG95" s="2" t="n">
        <v>0</v>
      </c>
      <c r="AH95" s="2" t="n">
        <v>15.92</v>
      </c>
      <c r="AI95" s="2" t="n">
        <v>-8.21</v>
      </c>
      <c r="AJ95" s="2" t="n">
        <v>0</v>
      </c>
      <c r="AK95" s="2" t="n">
        <v>-0.25</v>
      </c>
    </row>
    <row r="96" customFormat="false" ht="12.75" hidden="false" customHeight="false" outlineLevel="0" collapsed="false">
      <c r="A96" s="63" t="n">
        <v>39142</v>
      </c>
      <c r="B96" s="2" t="n">
        <v>0</v>
      </c>
      <c r="C96" s="2" t="n">
        <v>0</v>
      </c>
      <c r="D96" s="2" t="n">
        <v>0</v>
      </c>
      <c r="E96" s="2" t="n">
        <v>0</v>
      </c>
      <c r="F96" s="2" t="n">
        <v>0</v>
      </c>
      <c r="G96" s="2" t="n">
        <v>0</v>
      </c>
      <c r="H96" s="2" t="n">
        <v>67.81</v>
      </c>
      <c r="I96" s="2" t="n">
        <v>-17.53</v>
      </c>
      <c r="J96" s="2" t="n">
        <v>-9.04</v>
      </c>
      <c r="K96" s="2" t="n">
        <v>0</v>
      </c>
      <c r="L96" s="2" t="n">
        <v>0</v>
      </c>
      <c r="M96" s="2" t="n">
        <v>-67.81</v>
      </c>
      <c r="AA96" s="2" t="n">
        <v>0</v>
      </c>
      <c r="AB96" s="2" t="n">
        <v>0</v>
      </c>
      <c r="AC96" s="2" t="n">
        <v>0</v>
      </c>
      <c r="AD96" s="2" t="n">
        <v>0</v>
      </c>
      <c r="AE96" s="2" t="n">
        <v>0</v>
      </c>
      <c r="AF96" s="2" t="n">
        <v>0</v>
      </c>
      <c r="AG96" s="2" t="n">
        <v>0</v>
      </c>
      <c r="AH96" s="2" t="n">
        <v>17.53</v>
      </c>
      <c r="AI96" s="2" t="n">
        <v>-9.04</v>
      </c>
      <c r="AJ96" s="2" t="n">
        <v>0</v>
      </c>
      <c r="AK96" s="2" t="n">
        <v>-0.28</v>
      </c>
    </row>
    <row r="97" customFormat="false" ht="12.75" hidden="false" customHeight="false" outlineLevel="0" collapsed="false">
      <c r="A97" s="63" t="n">
        <v>39173</v>
      </c>
      <c r="B97" s="2" t="n">
        <v>0</v>
      </c>
      <c r="C97" s="2" t="n">
        <v>0</v>
      </c>
      <c r="D97" s="2" t="n">
        <v>0</v>
      </c>
      <c r="E97" s="2" t="n">
        <v>0</v>
      </c>
      <c r="F97" s="2" t="n">
        <v>0</v>
      </c>
      <c r="G97" s="2" t="n">
        <v>0</v>
      </c>
      <c r="H97" s="2" t="n">
        <v>65.22</v>
      </c>
      <c r="I97" s="2" t="n">
        <v>-16.86</v>
      </c>
      <c r="J97" s="2" t="n">
        <v>-8.69</v>
      </c>
      <c r="K97" s="2" t="n">
        <v>16.86</v>
      </c>
      <c r="L97" s="2" t="n">
        <v>0</v>
      </c>
      <c r="M97" s="2" t="n">
        <v>-65.22</v>
      </c>
      <c r="AA97" s="2" t="n">
        <v>0</v>
      </c>
      <c r="AB97" s="2" t="n">
        <v>0</v>
      </c>
      <c r="AC97" s="2" t="n">
        <v>0</v>
      </c>
      <c r="AD97" s="2" t="n">
        <v>0</v>
      </c>
      <c r="AE97" s="2" t="n">
        <v>0</v>
      </c>
      <c r="AF97" s="2" t="n">
        <v>0</v>
      </c>
      <c r="AG97" s="2" t="n">
        <v>0</v>
      </c>
      <c r="AH97" s="2" t="n">
        <v>0</v>
      </c>
      <c r="AI97" s="2" t="n">
        <v>-8.69</v>
      </c>
      <c r="AJ97" s="2" t="n">
        <v>0</v>
      </c>
      <c r="AK97" s="2" t="n">
        <v>0.18</v>
      </c>
    </row>
    <row r="98" customFormat="false" ht="12.75" hidden="false" customHeight="false" outlineLevel="0" collapsed="false">
      <c r="A98" s="63" t="n">
        <v>39203</v>
      </c>
      <c r="B98" s="2" t="n">
        <v>0</v>
      </c>
      <c r="C98" s="2" t="n">
        <v>0</v>
      </c>
      <c r="D98" s="2" t="n">
        <v>0</v>
      </c>
      <c r="E98" s="2" t="n">
        <v>0</v>
      </c>
      <c r="F98" s="2" t="n">
        <v>0</v>
      </c>
      <c r="G98" s="2" t="n">
        <v>0</v>
      </c>
      <c r="H98" s="2" t="n">
        <v>67</v>
      </c>
      <c r="I98" s="2" t="n">
        <v>-17.32</v>
      </c>
      <c r="J98" s="2" t="n">
        <v>-8.93</v>
      </c>
      <c r="K98" s="2" t="n">
        <v>17.32</v>
      </c>
      <c r="L98" s="2" t="n">
        <v>0</v>
      </c>
      <c r="M98" s="2" t="n">
        <v>-67</v>
      </c>
      <c r="AA98" s="2" t="n">
        <v>0</v>
      </c>
      <c r="AB98" s="2" t="n">
        <v>0</v>
      </c>
      <c r="AC98" s="2" t="n">
        <v>0</v>
      </c>
      <c r="AD98" s="2" t="n">
        <v>0</v>
      </c>
      <c r="AE98" s="2" t="n">
        <v>0</v>
      </c>
      <c r="AF98" s="2" t="n">
        <v>0</v>
      </c>
      <c r="AG98" s="2" t="n">
        <v>0</v>
      </c>
      <c r="AH98" s="2" t="n">
        <v>0</v>
      </c>
      <c r="AI98" s="2" t="n">
        <v>-8.93</v>
      </c>
      <c r="AJ98" s="2" t="n">
        <v>0</v>
      </c>
      <c r="AK98" s="2" t="n">
        <v>0.19</v>
      </c>
    </row>
    <row r="99" customFormat="false" ht="12.75" hidden="false" customHeight="false" outlineLevel="0" collapsed="false">
      <c r="A99" s="63" t="n">
        <v>39234</v>
      </c>
      <c r="B99" s="2" t="n">
        <v>0</v>
      </c>
      <c r="C99" s="2" t="n">
        <v>0</v>
      </c>
      <c r="D99" s="2" t="n">
        <v>0</v>
      </c>
      <c r="E99" s="2" t="n">
        <v>0</v>
      </c>
      <c r="F99" s="2" t="n">
        <v>0</v>
      </c>
      <c r="G99" s="2" t="n">
        <v>0</v>
      </c>
      <c r="H99" s="2" t="n">
        <v>64.44</v>
      </c>
      <c r="I99" s="2" t="n">
        <v>-16.65</v>
      </c>
      <c r="J99" s="2" t="n">
        <v>-8.59</v>
      </c>
      <c r="K99" s="2" t="n">
        <v>16.65</v>
      </c>
      <c r="L99" s="2" t="n">
        <v>0</v>
      </c>
      <c r="M99" s="2" t="n">
        <v>-64.44</v>
      </c>
      <c r="AA99" s="2" t="n">
        <v>0</v>
      </c>
      <c r="AB99" s="2" t="n">
        <v>0</v>
      </c>
      <c r="AC99" s="2" t="n">
        <v>0</v>
      </c>
      <c r="AD99" s="2" t="n">
        <v>0</v>
      </c>
      <c r="AE99" s="2" t="n">
        <v>0</v>
      </c>
      <c r="AF99" s="2" t="n">
        <v>0</v>
      </c>
      <c r="AG99" s="2" t="n">
        <v>0</v>
      </c>
      <c r="AH99" s="2" t="n">
        <v>0</v>
      </c>
      <c r="AI99" s="2" t="n">
        <v>-8.59</v>
      </c>
      <c r="AJ99" s="2" t="n">
        <v>0</v>
      </c>
      <c r="AK99" s="2" t="n">
        <v>0.18</v>
      </c>
    </row>
    <row r="100" customFormat="false" ht="12.75" hidden="false" customHeight="false" outlineLevel="0" collapsed="false">
      <c r="A100" s="63" t="n">
        <v>39264</v>
      </c>
      <c r="B100" s="2" t="n">
        <v>0</v>
      </c>
      <c r="C100" s="2" t="n">
        <v>0</v>
      </c>
      <c r="D100" s="2" t="n">
        <v>0</v>
      </c>
      <c r="E100" s="2" t="n">
        <v>0</v>
      </c>
      <c r="F100" s="2" t="n">
        <v>0</v>
      </c>
      <c r="G100" s="2" t="n">
        <v>0</v>
      </c>
      <c r="H100" s="2" t="n">
        <v>66.19</v>
      </c>
      <c r="I100" s="2" t="n">
        <v>-17.11</v>
      </c>
      <c r="J100" s="2" t="n">
        <v>-8.82</v>
      </c>
      <c r="K100" s="2" t="n">
        <v>17.11</v>
      </c>
      <c r="L100" s="2" t="n">
        <v>0</v>
      </c>
      <c r="M100" s="2" t="n">
        <v>-66.19</v>
      </c>
      <c r="AA100" s="2" t="n">
        <v>0</v>
      </c>
      <c r="AB100" s="2" t="n">
        <v>0</v>
      </c>
      <c r="AC100" s="2" t="n">
        <v>0</v>
      </c>
      <c r="AD100" s="2" t="n">
        <v>0</v>
      </c>
      <c r="AE100" s="2" t="n">
        <v>0</v>
      </c>
      <c r="AF100" s="2" t="n">
        <v>0</v>
      </c>
      <c r="AG100" s="2" t="n">
        <v>0</v>
      </c>
      <c r="AH100" s="2" t="n">
        <v>0</v>
      </c>
      <c r="AI100" s="2" t="n">
        <v>-8.82</v>
      </c>
      <c r="AJ100" s="2" t="n">
        <v>0</v>
      </c>
      <c r="AK100" s="2" t="n">
        <v>0.19</v>
      </c>
    </row>
    <row r="101" customFormat="false" ht="12.75" hidden="false" customHeight="false" outlineLevel="0" collapsed="false">
      <c r="A101" s="63" t="n">
        <v>39295</v>
      </c>
      <c r="B101" s="2" t="n">
        <v>0</v>
      </c>
      <c r="C101" s="2" t="n">
        <v>0</v>
      </c>
      <c r="D101" s="2" t="n">
        <v>0</v>
      </c>
      <c r="E101" s="2" t="n">
        <v>0</v>
      </c>
      <c r="F101" s="2" t="n">
        <v>0</v>
      </c>
      <c r="G101" s="2" t="n">
        <v>0</v>
      </c>
      <c r="H101" s="2" t="n">
        <v>65.8</v>
      </c>
      <c r="I101" s="2" t="n">
        <v>-17.01</v>
      </c>
      <c r="J101" s="2" t="n">
        <v>-8.77</v>
      </c>
      <c r="K101" s="2" t="n">
        <v>17.01</v>
      </c>
      <c r="L101" s="2" t="n">
        <v>0</v>
      </c>
      <c r="M101" s="2" t="n">
        <v>-65.8</v>
      </c>
      <c r="AA101" s="2" t="n">
        <v>0</v>
      </c>
      <c r="AB101" s="2" t="n">
        <v>0</v>
      </c>
      <c r="AC101" s="2" t="n">
        <v>0</v>
      </c>
      <c r="AD101" s="2" t="n">
        <v>0</v>
      </c>
      <c r="AE101" s="2" t="n">
        <v>0</v>
      </c>
      <c r="AF101" s="2" t="n">
        <v>0</v>
      </c>
      <c r="AG101" s="2" t="n">
        <v>0</v>
      </c>
      <c r="AH101" s="2" t="n">
        <v>0</v>
      </c>
      <c r="AI101" s="2" t="n">
        <v>-8.77</v>
      </c>
      <c r="AJ101" s="2" t="n">
        <v>0</v>
      </c>
      <c r="AK101" s="2" t="n">
        <v>0.19</v>
      </c>
    </row>
    <row r="102" customFormat="false" ht="12.75" hidden="false" customHeight="false" outlineLevel="0" collapsed="false">
      <c r="A102" s="63" t="n">
        <v>39326</v>
      </c>
      <c r="B102" s="2" t="n">
        <v>0</v>
      </c>
      <c r="C102" s="2" t="n">
        <v>0</v>
      </c>
      <c r="D102" s="2" t="n">
        <v>0</v>
      </c>
      <c r="E102" s="2" t="n">
        <v>0</v>
      </c>
      <c r="F102" s="2" t="n">
        <v>0</v>
      </c>
      <c r="G102" s="2" t="n">
        <v>0</v>
      </c>
      <c r="H102" s="2" t="n">
        <v>63.29</v>
      </c>
      <c r="I102" s="2" t="n">
        <v>-16.36</v>
      </c>
      <c r="J102" s="2" t="n">
        <v>-8.44</v>
      </c>
      <c r="K102" s="2" t="n">
        <v>16.36</v>
      </c>
      <c r="L102" s="2" t="n">
        <v>0</v>
      </c>
      <c r="M102" s="2" t="n">
        <v>-63.29</v>
      </c>
      <c r="AA102" s="2" t="n">
        <v>0</v>
      </c>
      <c r="AB102" s="2" t="n">
        <v>0</v>
      </c>
      <c r="AC102" s="2" t="n">
        <v>0</v>
      </c>
      <c r="AD102" s="2" t="n">
        <v>0</v>
      </c>
      <c r="AE102" s="2" t="n">
        <v>0</v>
      </c>
      <c r="AF102" s="2" t="n">
        <v>0</v>
      </c>
      <c r="AG102" s="2" t="n">
        <v>0</v>
      </c>
      <c r="AH102" s="2" t="n">
        <v>0</v>
      </c>
      <c r="AI102" s="2" t="n">
        <v>-8.44</v>
      </c>
      <c r="AJ102" s="2" t="n">
        <v>0</v>
      </c>
      <c r="AK102" s="2" t="n">
        <v>0.18</v>
      </c>
    </row>
    <row r="103" customFormat="false" ht="12.75" hidden="false" customHeight="false" outlineLevel="0" collapsed="false">
      <c r="A103" s="63" t="n">
        <v>39356</v>
      </c>
      <c r="B103" s="2" t="n">
        <v>0</v>
      </c>
      <c r="C103" s="2" t="n">
        <v>0</v>
      </c>
      <c r="D103" s="2" t="n">
        <v>0</v>
      </c>
      <c r="E103" s="2" t="n">
        <v>0</v>
      </c>
      <c r="F103" s="2" t="n">
        <v>0</v>
      </c>
      <c r="G103" s="2" t="n">
        <v>0</v>
      </c>
      <c r="H103" s="2" t="n">
        <v>65.02</v>
      </c>
      <c r="I103" s="2" t="n">
        <v>-16.8</v>
      </c>
      <c r="J103" s="2" t="n">
        <v>-8.67</v>
      </c>
      <c r="K103" s="2" t="n">
        <v>16.8</v>
      </c>
      <c r="L103" s="2" t="n">
        <v>0</v>
      </c>
      <c r="M103" s="2" t="n">
        <v>-65.02</v>
      </c>
      <c r="AA103" s="2" t="n">
        <v>0</v>
      </c>
      <c r="AB103" s="2" t="n">
        <v>0</v>
      </c>
      <c r="AC103" s="2" t="n">
        <v>0</v>
      </c>
      <c r="AD103" s="2" t="n">
        <v>0</v>
      </c>
      <c r="AE103" s="2" t="n">
        <v>0</v>
      </c>
      <c r="AF103" s="2" t="n">
        <v>0</v>
      </c>
      <c r="AG103" s="2" t="n">
        <v>0</v>
      </c>
      <c r="AH103" s="2" t="n">
        <v>0</v>
      </c>
      <c r="AI103" s="2" t="n">
        <v>-8.67</v>
      </c>
      <c r="AJ103" s="2" t="n">
        <v>0</v>
      </c>
      <c r="AK103" s="2" t="n">
        <v>0.19</v>
      </c>
    </row>
    <row r="104" customFormat="false" ht="12.75" hidden="false" customHeight="false" outlineLevel="0" collapsed="false">
      <c r="A104" s="63" t="n">
        <v>39387</v>
      </c>
      <c r="B104" s="2" t="n">
        <v>0</v>
      </c>
      <c r="C104" s="2" t="n">
        <v>0</v>
      </c>
      <c r="D104" s="2" t="n">
        <v>0</v>
      </c>
      <c r="E104" s="2" t="n">
        <v>0</v>
      </c>
      <c r="F104" s="2" t="n">
        <v>0</v>
      </c>
      <c r="G104" s="2" t="n">
        <v>0</v>
      </c>
      <c r="H104" s="2" t="n">
        <v>0</v>
      </c>
      <c r="I104" s="2" t="n">
        <v>-16.16</v>
      </c>
      <c r="J104" s="2" t="n">
        <v>0</v>
      </c>
      <c r="K104" s="2" t="n">
        <v>0</v>
      </c>
      <c r="AA104" s="2" t="n">
        <v>0</v>
      </c>
      <c r="AB104" s="2" t="n">
        <v>0</v>
      </c>
      <c r="AC104" s="2" t="n">
        <v>0</v>
      </c>
      <c r="AD104" s="2" t="n">
        <v>0</v>
      </c>
      <c r="AE104" s="2" t="n">
        <v>0</v>
      </c>
      <c r="AF104" s="2" t="n">
        <v>0</v>
      </c>
      <c r="AG104" s="2" t="n">
        <v>0</v>
      </c>
      <c r="AH104" s="2" t="n">
        <v>16.16</v>
      </c>
      <c r="AI104" s="2" t="n">
        <v>0</v>
      </c>
      <c r="AJ104" s="2" t="n">
        <v>0</v>
      </c>
      <c r="AK104" s="2" t="n">
        <v>0</v>
      </c>
    </row>
    <row r="105" customFormat="false" ht="12.75" hidden="false" customHeight="false" outlineLevel="0" collapsed="false">
      <c r="A105" s="63" t="n">
        <v>39417</v>
      </c>
      <c r="B105" s="2" t="n">
        <v>0</v>
      </c>
      <c r="C105" s="2" t="n">
        <v>0</v>
      </c>
      <c r="D105" s="2" t="n">
        <v>0</v>
      </c>
      <c r="E105" s="2" t="n">
        <v>0</v>
      </c>
      <c r="F105" s="2" t="n">
        <v>0</v>
      </c>
      <c r="G105" s="2" t="n">
        <v>0</v>
      </c>
      <c r="H105" s="2" t="n">
        <v>0</v>
      </c>
      <c r="I105" s="2" t="n">
        <v>-16.61</v>
      </c>
      <c r="J105" s="2" t="n">
        <v>0</v>
      </c>
      <c r="K105" s="2" t="n">
        <v>0</v>
      </c>
      <c r="AA105" s="2" t="n">
        <v>0</v>
      </c>
      <c r="AB105" s="2" t="n">
        <v>0</v>
      </c>
      <c r="AC105" s="2" t="n">
        <v>0</v>
      </c>
      <c r="AD105" s="2" t="n">
        <v>0</v>
      </c>
      <c r="AE105" s="2" t="n">
        <v>0</v>
      </c>
      <c r="AF105" s="2" t="n">
        <v>0</v>
      </c>
      <c r="AG105" s="2" t="n">
        <v>0</v>
      </c>
      <c r="AH105" s="2" t="n">
        <v>16.61</v>
      </c>
      <c r="AI105" s="2" t="n">
        <v>0</v>
      </c>
      <c r="AJ105" s="2" t="n">
        <v>0</v>
      </c>
      <c r="AK105" s="2" t="n">
        <v>0</v>
      </c>
    </row>
    <row r="106" customFormat="false" ht="12.75" hidden="false" customHeight="false" outlineLevel="0" collapsed="false">
      <c r="A106" s="63" t="n">
        <v>39448</v>
      </c>
      <c r="B106" s="2" t="n">
        <v>0</v>
      </c>
      <c r="C106" s="2" t="n">
        <v>0</v>
      </c>
      <c r="D106" s="2" t="n">
        <v>0</v>
      </c>
      <c r="E106" s="2" t="n">
        <v>0</v>
      </c>
      <c r="F106" s="2" t="n">
        <v>0</v>
      </c>
      <c r="G106" s="2" t="n">
        <v>0</v>
      </c>
      <c r="H106" s="2" t="n">
        <v>0</v>
      </c>
      <c r="I106" s="2" t="n">
        <v>-16.51</v>
      </c>
      <c r="J106" s="2" t="n">
        <v>0</v>
      </c>
      <c r="K106" s="2" t="n">
        <v>0</v>
      </c>
      <c r="AA106" s="2" t="n">
        <v>0</v>
      </c>
      <c r="AB106" s="2" t="n">
        <v>0</v>
      </c>
      <c r="AC106" s="2" t="n">
        <v>0</v>
      </c>
      <c r="AD106" s="2" t="n">
        <v>0</v>
      </c>
      <c r="AE106" s="2" t="n">
        <v>0</v>
      </c>
      <c r="AF106" s="2" t="n">
        <v>0</v>
      </c>
      <c r="AG106" s="2" t="n">
        <v>0</v>
      </c>
      <c r="AH106" s="2" t="n">
        <v>16.51</v>
      </c>
      <c r="AI106" s="2" t="n">
        <v>0</v>
      </c>
      <c r="AJ106" s="2" t="n">
        <v>0</v>
      </c>
      <c r="AK106" s="2" t="n">
        <v>0</v>
      </c>
    </row>
    <row r="107" customFormat="false" ht="12.75" hidden="false" customHeight="false" outlineLevel="0" collapsed="false">
      <c r="A107" s="63" t="n">
        <v>39479</v>
      </c>
      <c r="B107" s="2" t="n">
        <v>0</v>
      </c>
      <c r="C107" s="2" t="n">
        <v>0</v>
      </c>
      <c r="D107" s="2" t="n">
        <v>0</v>
      </c>
      <c r="E107" s="2" t="n">
        <v>0</v>
      </c>
      <c r="F107" s="2" t="n">
        <v>0</v>
      </c>
      <c r="G107" s="2" t="n">
        <v>0</v>
      </c>
      <c r="H107" s="2" t="n">
        <v>0</v>
      </c>
      <c r="I107" s="2" t="n">
        <v>-15.35</v>
      </c>
      <c r="J107" s="2" t="n">
        <v>0</v>
      </c>
      <c r="K107" s="2" t="n">
        <v>0</v>
      </c>
      <c r="AA107" s="2" t="n">
        <v>0</v>
      </c>
      <c r="AB107" s="2" t="n">
        <v>0</v>
      </c>
      <c r="AC107" s="2" t="n">
        <v>0</v>
      </c>
      <c r="AD107" s="2" t="n">
        <v>0</v>
      </c>
      <c r="AE107" s="2" t="n">
        <v>0</v>
      </c>
      <c r="AF107" s="2" t="n">
        <v>0</v>
      </c>
      <c r="AG107" s="2" t="n">
        <v>0</v>
      </c>
      <c r="AH107" s="2" t="n">
        <v>15.35</v>
      </c>
      <c r="AI107" s="2" t="n">
        <v>0</v>
      </c>
      <c r="AJ107" s="2" t="n">
        <v>0</v>
      </c>
      <c r="AK107" s="2" t="n">
        <v>0</v>
      </c>
    </row>
    <row r="108" customFormat="false" ht="12.75" hidden="false" customHeight="false" outlineLevel="0" collapsed="false">
      <c r="A108" s="63" t="n">
        <v>39508</v>
      </c>
      <c r="B108" s="2" t="n">
        <v>0</v>
      </c>
      <c r="C108" s="2" t="n">
        <v>0</v>
      </c>
      <c r="D108" s="2" t="n">
        <v>0</v>
      </c>
      <c r="E108" s="2" t="n">
        <v>0</v>
      </c>
      <c r="F108" s="2" t="n">
        <v>0</v>
      </c>
      <c r="G108" s="2" t="n">
        <v>0</v>
      </c>
      <c r="H108" s="2" t="n">
        <v>0</v>
      </c>
      <c r="I108" s="2" t="n">
        <v>-16.32</v>
      </c>
      <c r="J108" s="2" t="n">
        <v>0</v>
      </c>
      <c r="K108" s="2" t="n">
        <v>0</v>
      </c>
      <c r="AA108" s="2" t="n">
        <v>0</v>
      </c>
      <c r="AB108" s="2" t="n">
        <v>0</v>
      </c>
      <c r="AC108" s="2" t="n">
        <v>0</v>
      </c>
      <c r="AD108" s="2" t="n">
        <v>0</v>
      </c>
      <c r="AE108" s="2" t="n">
        <v>0</v>
      </c>
      <c r="AF108" s="2" t="n">
        <v>0</v>
      </c>
      <c r="AG108" s="2" t="n">
        <v>0</v>
      </c>
      <c r="AH108" s="2" t="n">
        <v>16.32</v>
      </c>
      <c r="AI108" s="2" t="n">
        <v>0</v>
      </c>
      <c r="AJ108" s="2" t="n">
        <v>0</v>
      </c>
      <c r="AK108" s="2" t="n">
        <v>0</v>
      </c>
    </row>
    <row r="109" customFormat="false" ht="12.75" hidden="false" customHeight="false" outlineLevel="0" collapsed="false">
      <c r="A109" s="63" t="n">
        <v>39539</v>
      </c>
      <c r="B109" s="2" t="n">
        <v>0</v>
      </c>
      <c r="C109" s="2" t="n">
        <v>0</v>
      </c>
      <c r="D109" s="2" t="n">
        <v>0</v>
      </c>
      <c r="E109" s="2" t="n">
        <v>0</v>
      </c>
      <c r="F109" s="2" t="n">
        <v>0</v>
      </c>
      <c r="G109" s="2" t="n">
        <v>0</v>
      </c>
      <c r="H109" s="2" t="n">
        <v>0</v>
      </c>
      <c r="I109" s="2" t="n">
        <v>-15.69</v>
      </c>
      <c r="J109" s="2" t="n">
        <v>0</v>
      </c>
      <c r="K109" s="2" t="n">
        <v>15.69</v>
      </c>
      <c r="AA109" s="2" t="n">
        <v>0</v>
      </c>
      <c r="AB109" s="2" t="n">
        <v>0</v>
      </c>
      <c r="AC109" s="2" t="n">
        <v>0</v>
      </c>
      <c r="AD109" s="2" t="n">
        <v>0</v>
      </c>
      <c r="AE109" s="2" t="n">
        <v>0</v>
      </c>
      <c r="AF109" s="2" t="n">
        <v>0</v>
      </c>
      <c r="AG109" s="2" t="n">
        <v>0</v>
      </c>
      <c r="AH109" s="2" t="n">
        <v>0</v>
      </c>
      <c r="AI109" s="2" t="n">
        <v>0</v>
      </c>
      <c r="AJ109" s="2" t="n">
        <v>0</v>
      </c>
      <c r="AK109" s="2" t="n">
        <v>0</v>
      </c>
    </row>
    <row r="110" customFormat="false" ht="12.75" hidden="false" customHeight="false" outlineLevel="0" collapsed="false">
      <c r="A110" s="63" t="n">
        <v>39569</v>
      </c>
      <c r="B110" s="2" t="n">
        <v>0</v>
      </c>
      <c r="C110" s="2" t="n">
        <v>0</v>
      </c>
      <c r="D110" s="2" t="n">
        <v>0</v>
      </c>
      <c r="E110" s="2" t="n">
        <v>0</v>
      </c>
      <c r="F110" s="2" t="n">
        <v>0</v>
      </c>
      <c r="G110" s="2" t="n">
        <v>0</v>
      </c>
      <c r="H110" s="2" t="n">
        <v>0</v>
      </c>
      <c r="I110" s="2" t="n">
        <v>-16.12</v>
      </c>
      <c r="J110" s="2" t="n">
        <v>0</v>
      </c>
      <c r="K110" s="2" t="n">
        <v>16.12</v>
      </c>
      <c r="AA110" s="2" t="n">
        <v>0</v>
      </c>
      <c r="AB110" s="2" t="n">
        <v>0</v>
      </c>
      <c r="AC110" s="2" t="n">
        <v>0</v>
      </c>
      <c r="AD110" s="2" t="n">
        <v>0</v>
      </c>
      <c r="AE110" s="2" t="n">
        <v>0</v>
      </c>
      <c r="AF110" s="2" t="n">
        <v>0</v>
      </c>
      <c r="AG110" s="2" t="n">
        <v>0</v>
      </c>
      <c r="AH110" s="2" t="n">
        <v>0</v>
      </c>
      <c r="AI110" s="2" t="n">
        <v>0</v>
      </c>
      <c r="AJ110" s="2" t="n">
        <v>0</v>
      </c>
      <c r="AK110" s="2" t="n">
        <v>0</v>
      </c>
    </row>
    <row r="111" customFormat="false" ht="12.75" hidden="false" customHeight="false" outlineLevel="0" collapsed="false">
      <c r="A111" s="63" t="n">
        <v>39600</v>
      </c>
      <c r="B111" s="2" t="n">
        <v>0</v>
      </c>
      <c r="C111" s="2" t="n">
        <v>0</v>
      </c>
      <c r="D111" s="2" t="n">
        <v>0</v>
      </c>
      <c r="E111" s="2" t="n">
        <v>0</v>
      </c>
      <c r="F111" s="2" t="n">
        <v>0</v>
      </c>
      <c r="G111" s="2" t="n">
        <v>0</v>
      </c>
      <c r="H111" s="2" t="n">
        <v>0</v>
      </c>
      <c r="I111" s="2" t="n">
        <v>-15.51</v>
      </c>
      <c r="J111" s="2" t="n">
        <v>0</v>
      </c>
      <c r="K111" s="2" t="n">
        <v>15.51</v>
      </c>
      <c r="AA111" s="2" t="n">
        <v>0</v>
      </c>
      <c r="AB111" s="2" t="n">
        <v>0</v>
      </c>
      <c r="AC111" s="2" t="n">
        <v>0</v>
      </c>
      <c r="AD111" s="2" t="n">
        <v>0</v>
      </c>
      <c r="AE111" s="2" t="n">
        <v>0</v>
      </c>
      <c r="AF111" s="2" t="n">
        <v>0</v>
      </c>
      <c r="AG111" s="2" t="n">
        <v>0</v>
      </c>
      <c r="AH111" s="2" t="n">
        <v>0</v>
      </c>
      <c r="AI111" s="2" t="n">
        <v>0</v>
      </c>
      <c r="AJ111" s="2" t="n">
        <v>0</v>
      </c>
      <c r="AK111" s="2" t="n">
        <v>0</v>
      </c>
    </row>
    <row r="112" customFormat="false" ht="12.75" hidden="false" customHeight="false" outlineLevel="0" collapsed="false">
      <c r="A112" s="63" t="n">
        <v>39630</v>
      </c>
      <c r="B112" s="2" t="n">
        <v>0</v>
      </c>
      <c r="C112" s="2" t="n">
        <v>0</v>
      </c>
      <c r="D112" s="2" t="n">
        <v>0</v>
      </c>
      <c r="E112" s="2" t="n">
        <v>0</v>
      </c>
      <c r="F112" s="2" t="n">
        <v>0</v>
      </c>
      <c r="G112" s="2" t="n">
        <v>0</v>
      </c>
      <c r="H112" s="2" t="n">
        <v>0</v>
      </c>
      <c r="I112" s="2" t="n">
        <v>-15.93</v>
      </c>
      <c r="J112" s="2" t="n">
        <v>0</v>
      </c>
      <c r="K112" s="2" t="n">
        <v>15.93</v>
      </c>
      <c r="AA112" s="2" t="n">
        <v>0</v>
      </c>
      <c r="AB112" s="2" t="n">
        <v>0</v>
      </c>
      <c r="AC112" s="2" t="n">
        <v>0</v>
      </c>
      <c r="AD112" s="2" t="n">
        <v>0</v>
      </c>
      <c r="AE112" s="2" t="n">
        <v>0</v>
      </c>
      <c r="AF112" s="2" t="n">
        <v>0</v>
      </c>
      <c r="AG112" s="2" t="n">
        <v>0</v>
      </c>
      <c r="AH112" s="2" t="n">
        <v>0</v>
      </c>
      <c r="AI112" s="2" t="n">
        <v>0</v>
      </c>
      <c r="AJ112" s="2" t="n">
        <v>0</v>
      </c>
      <c r="AK112" s="2" t="n">
        <v>0</v>
      </c>
    </row>
    <row r="113" customFormat="false" ht="12.75" hidden="false" customHeight="false" outlineLevel="0" collapsed="false">
      <c r="A113" s="63" t="n">
        <v>39661</v>
      </c>
      <c r="B113" s="2" t="n">
        <v>0</v>
      </c>
      <c r="C113" s="2" t="n">
        <v>0</v>
      </c>
      <c r="D113" s="2" t="n">
        <v>0</v>
      </c>
      <c r="E113" s="2" t="n">
        <v>0</v>
      </c>
      <c r="F113" s="2" t="n">
        <v>0</v>
      </c>
      <c r="G113" s="2" t="n">
        <v>0</v>
      </c>
      <c r="H113" s="2" t="n">
        <v>0</v>
      </c>
      <c r="I113" s="2" t="n">
        <v>-15.84</v>
      </c>
      <c r="J113" s="2" t="n">
        <v>0</v>
      </c>
      <c r="K113" s="2" t="n">
        <v>15.84</v>
      </c>
      <c r="AA113" s="2" t="n">
        <v>0</v>
      </c>
      <c r="AB113" s="2" t="n">
        <v>0</v>
      </c>
      <c r="AC113" s="2" t="n">
        <v>0</v>
      </c>
      <c r="AD113" s="2" t="n">
        <v>0</v>
      </c>
      <c r="AE113" s="2" t="n">
        <v>0</v>
      </c>
      <c r="AF113" s="2" t="n">
        <v>0</v>
      </c>
      <c r="AG113" s="2" t="n">
        <v>0</v>
      </c>
      <c r="AH113" s="2" t="n">
        <v>0</v>
      </c>
      <c r="AI113" s="2" t="n">
        <v>0</v>
      </c>
      <c r="AJ113" s="2" t="n">
        <v>0</v>
      </c>
      <c r="AK113" s="2" t="n">
        <v>0</v>
      </c>
    </row>
    <row r="114" customFormat="false" ht="12.75" hidden="false" customHeight="false" outlineLevel="0" collapsed="false">
      <c r="A114" s="63" t="n">
        <v>39692</v>
      </c>
      <c r="B114" s="2" t="n">
        <v>0</v>
      </c>
      <c r="C114" s="2" t="n">
        <v>0</v>
      </c>
      <c r="D114" s="2" t="n">
        <v>0</v>
      </c>
      <c r="E114" s="2" t="n">
        <v>0</v>
      </c>
      <c r="F114" s="2" t="n">
        <v>0</v>
      </c>
      <c r="G114" s="2" t="n">
        <v>0</v>
      </c>
      <c r="H114" s="2" t="n">
        <v>0</v>
      </c>
      <c r="I114" s="2" t="n">
        <v>-15.24</v>
      </c>
      <c r="J114" s="2" t="n">
        <v>0</v>
      </c>
      <c r="K114" s="2" t="n">
        <v>15.24</v>
      </c>
      <c r="AA114" s="2" t="n">
        <v>0</v>
      </c>
      <c r="AB114" s="2" t="n">
        <v>0</v>
      </c>
      <c r="AC114" s="2" t="n">
        <v>0</v>
      </c>
      <c r="AD114" s="2" t="n">
        <v>0</v>
      </c>
      <c r="AE114" s="2" t="n">
        <v>0</v>
      </c>
      <c r="AF114" s="2" t="n">
        <v>0</v>
      </c>
      <c r="AG114" s="2" t="n">
        <v>0</v>
      </c>
      <c r="AH114" s="2" t="n">
        <v>0</v>
      </c>
      <c r="AI114" s="2" t="n">
        <v>0</v>
      </c>
      <c r="AJ114" s="2" t="n">
        <v>0</v>
      </c>
      <c r="AK114" s="2" t="n">
        <v>0</v>
      </c>
    </row>
    <row r="115" customFormat="false" ht="12.75" hidden="false" customHeight="false" outlineLevel="0" collapsed="false">
      <c r="A115" s="63" t="n">
        <v>39722</v>
      </c>
      <c r="B115" s="2" t="n">
        <v>0</v>
      </c>
      <c r="C115" s="2" t="n">
        <v>0</v>
      </c>
      <c r="D115" s="2" t="n">
        <v>0</v>
      </c>
      <c r="E115" s="2" t="n">
        <v>0</v>
      </c>
      <c r="F115" s="2" t="n">
        <v>0</v>
      </c>
      <c r="G115" s="2" t="n">
        <v>0</v>
      </c>
      <c r="H115" s="2" t="n">
        <v>0</v>
      </c>
      <c r="I115" s="2" t="n">
        <v>-15.65</v>
      </c>
      <c r="J115" s="2" t="n">
        <v>0</v>
      </c>
      <c r="K115" s="2" t="n">
        <v>15.65</v>
      </c>
      <c r="AA115" s="2" t="n">
        <v>0</v>
      </c>
      <c r="AB115" s="2" t="n">
        <v>0</v>
      </c>
      <c r="AC115" s="2" t="n">
        <v>0</v>
      </c>
      <c r="AD115" s="2" t="n">
        <v>0</v>
      </c>
      <c r="AE115" s="2" t="n">
        <v>0</v>
      </c>
      <c r="AF115" s="2" t="n">
        <v>0</v>
      </c>
      <c r="AG115" s="2" t="n">
        <v>0</v>
      </c>
      <c r="AH115" s="2" t="n">
        <v>0</v>
      </c>
      <c r="AI115" s="2" t="n">
        <v>0</v>
      </c>
      <c r="AJ115" s="2" t="n">
        <v>0</v>
      </c>
      <c r="AK115" s="2" t="n">
        <v>0</v>
      </c>
    </row>
    <row r="116" customFormat="false" ht="12.75" hidden="false" customHeight="false" outlineLevel="0" collapsed="false">
      <c r="A116" s="63" t="s">
        <v>163</v>
      </c>
      <c r="B116" s="2" t="s">
        <v>162</v>
      </c>
      <c r="C116" s="2" t="s">
        <v>162</v>
      </c>
      <c r="D116" s="2" t="s">
        <v>162</v>
      </c>
      <c r="E116" s="2" t="s">
        <v>162</v>
      </c>
      <c r="F116" s="2" t="s">
        <v>162</v>
      </c>
      <c r="G116" s="2" t="s">
        <v>162</v>
      </c>
      <c r="H116" s="2" t="s">
        <v>162</v>
      </c>
      <c r="I116" s="2" t="s">
        <v>162</v>
      </c>
      <c r="J116" s="2" t="s">
        <v>162</v>
      </c>
      <c r="K116" s="2" t="s">
        <v>162</v>
      </c>
      <c r="L116" s="2" t="s">
        <v>162</v>
      </c>
      <c r="M116" s="2" t="s">
        <v>162</v>
      </c>
      <c r="N116" s="2" t="s">
        <v>162</v>
      </c>
      <c r="O116" s="2" t="s">
        <v>162</v>
      </c>
      <c r="P116" s="2" t="s">
        <v>162</v>
      </c>
      <c r="Q116" s="2" t="s">
        <v>162</v>
      </c>
      <c r="R116" s="2" t="s">
        <v>162</v>
      </c>
      <c r="S116" s="2" t="s">
        <v>162</v>
      </c>
      <c r="T116" s="2" t="s">
        <v>162</v>
      </c>
      <c r="U116" s="2" t="s">
        <v>162</v>
      </c>
      <c r="V116" s="2" t="s">
        <v>162</v>
      </c>
      <c r="W116" s="2" t="s">
        <v>162</v>
      </c>
      <c r="X116" s="2" t="s">
        <v>162</v>
      </c>
      <c r="Y116" s="2" t="s">
        <v>162</v>
      </c>
      <c r="Z116" s="2" t="s">
        <v>162</v>
      </c>
      <c r="AA116" s="2" t="s">
        <v>162</v>
      </c>
      <c r="AB116" s="2" t="s">
        <v>162</v>
      </c>
      <c r="AC116" s="2" t="s">
        <v>162</v>
      </c>
      <c r="AD116" s="2" t="s">
        <v>162</v>
      </c>
      <c r="AE116" s="2" t="s">
        <v>162</v>
      </c>
      <c r="AF116" s="2" t="s">
        <v>162</v>
      </c>
      <c r="AG116" s="2" t="s">
        <v>162</v>
      </c>
      <c r="AH116" s="2" t="s">
        <v>162</v>
      </c>
      <c r="AI116" s="2" t="s">
        <v>162</v>
      </c>
      <c r="AJ116" s="2" t="s">
        <v>162</v>
      </c>
      <c r="AK116" s="2" t="s">
        <v>162</v>
      </c>
    </row>
    <row r="117" customFormat="false" ht="12.75" hidden="false" customHeight="false" outlineLevel="0" collapsed="false">
      <c r="A117" s="2" t="s">
        <v>164</v>
      </c>
      <c r="B117" s="2" t="n">
        <v>290.56</v>
      </c>
      <c r="C117" s="2" t="n">
        <v>-145.28</v>
      </c>
      <c r="D117" s="2" t="n">
        <v>-138.69</v>
      </c>
      <c r="E117" s="2" t="n">
        <v>1704.42</v>
      </c>
      <c r="F117" s="2" t="n">
        <v>-217.92</v>
      </c>
      <c r="G117" s="2" t="n">
        <v>363.2</v>
      </c>
      <c r="H117" s="2" t="n">
        <v>7392.02</v>
      </c>
      <c r="I117" s="2" t="n">
        <v>-679.87</v>
      </c>
      <c r="J117" s="2" t="n">
        <v>-2183</v>
      </c>
      <c r="K117" s="2" t="n">
        <v>1260.05</v>
      </c>
      <c r="L117" s="2" t="n">
        <v>73.45</v>
      </c>
      <c r="M117" s="2" t="n">
        <v>-6764.12</v>
      </c>
      <c r="N117" s="2" t="n">
        <v>-68.25</v>
      </c>
      <c r="O117" s="2" t="n">
        <v>-272.06</v>
      </c>
      <c r="P117" s="2" t="n">
        <v>-55.13</v>
      </c>
      <c r="Q117" s="2" t="n">
        <v>-1345.12</v>
      </c>
      <c r="R117" s="2" t="n">
        <v>-366.95</v>
      </c>
      <c r="S117" s="2" t="n">
        <v>30.36</v>
      </c>
      <c r="T117" s="2" t="n">
        <v>488.2</v>
      </c>
      <c r="U117" s="2" t="n">
        <v>0</v>
      </c>
      <c r="V117" s="2" t="n">
        <v>290.56</v>
      </c>
      <c r="W117" s="2" t="n">
        <v>-14.91</v>
      </c>
      <c r="X117" s="2" t="n">
        <v>0</v>
      </c>
      <c r="Y117" s="2" t="n">
        <v>0</v>
      </c>
      <c r="Z117" s="2" t="s">
        <v>171</v>
      </c>
      <c r="AA117" s="2" t="n">
        <v>-121.52</v>
      </c>
      <c r="AB117" s="2" t="n">
        <v>-2.85</v>
      </c>
      <c r="AC117" s="2" t="n">
        <v>297.77</v>
      </c>
      <c r="AD117" s="2" t="n">
        <v>14.91</v>
      </c>
      <c r="AE117" s="2" t="n">
        <v>0</v>
      </c>
      <c r="AF117" s="2" t="n">
        <v>0</v>
      </c>
      <c r="AG117" s="2" t="n">
        <v>0</v>
      </c>
      <c r="AH117" s="2" t="n">
        <v>841.36</v>
      </c>
      <c r="AI117" s="2" t="n">
        <v>1201.56</v>
      </c>
      <c r="AJ117" s="2" t="n">
        <v>-51.57</v>
      </c>
      <c r="AK117" s="2" t="s">
        <v>172</v>
      </c>
    </row>
    <row r="118" customFormat="false" ht="12.75" hidden="false" customHeight="false" outlineLevel="0" collapsed="false">
      <c r="A118" s="2" t="s">
        <v>167</v>
      </c>
    </row>
    <row r="120" customFormat="false" ht="12.75" hidden="false" customHeight="false" outlineLevel="0" collapsed="false">
      <c r="A120" s="2" t="s">
        <v>106</v>
      </c>
      <c r="B120" s="2" t="s">
        <v>107</v>
      </c>
      <c r="F120" s="2" t="s">
        <v>108</v>
      </c>
      <c r="I120" s="2" t="s">
        <v>168</v>
      </c>
    </row>
    <row r="121" customFormat="false" ht="12.75" hidden="false" customHeight="false" outlineLevel="0" collapsed="false">
      <c r="A121" s="2" t="s">
        <v>106</v>
      </c>
      <c r="B121" s="2" t="s">
        <v>169</v>
      </c>
      <c r="F121" s="2" t="s">
        <v>111</v>
      </c>
      <c r="G121" s="2" t="s">
        <v>112</v>
      </c>
    </row>
    <row r="122" customFormat="false" ht="12.75" hidden="false" customHeight="false" outlineLevel="0" collapsed="false">
      <c r="A122" s="2" t="s">
        <v>106</v>
      </c>
      <c r="B122" s="2" t="s">
        <v>170</v>
      </c>
      <c r="F122" s="2" t="s">
        <v>114</v>
      </c>
      <c r="G122" s="2" t="n">
        <v>36689</v>
      </c>
    </row>
    <row r="123" customFormat="false" ht="12.75" hidden="false" customHeight="false" outlineLevel="0" collapsed="false">
      <c r="A123" s="2" t="s">
        <v>106</v>
      </c>
    </row>
    <row r="124" customFormat="false" ht="12.75" hidden="false" customHeight="false" outlineLevel="0" collapsed="false">
      <c r="A124" s="2" t="s">
        <v>106</v>
      </c>
      <c r="D124" s="2" t="s">
        <v>115</v>
      </c>
    </row>
    <row r="125" customFormat="false" ht="12.75" hidden="false" customHeight="false" outlineLevel="0" collapsed="false">
      <c r="A125" s="2" t="s">
        <v>106</v>
      </c>
    </row>
    <row r="126" customFormat="false" ht="12.75" hidden="false" customHeight="false" outlineLevel="0" collapsed="false">
      <c r="A126" s="2" t="s">
        <v>106</v>
      </c>
      <c r="B126" s="2" t="s">
        <v>116</v>
      </c>
      <c r="C126" s="2" t="n">
        <v>807724</v>
      </c>
      <c r="D126" s="2" t="s">
        <v>117</v>
      </c>
    </row>
    <row r="127" customFormat="false" ht="12.75" hidden="false" customHeight="false" outlineLevel="0" collapsed="false">
      <c r="A127" s="2" t="s">
        <v>106</v>
      </c>
      <c r="B127" s="2" t="s">
        <v>118</v>
      </c>
      <c r="C127" s="2" t="s">
        <v>119</v>
      </c>
      <c r="D127" s="2" t="s">
        <v>120</v>
      </c>
      <c r="E127" s="2" t="s">
        <v>121</v>
      </c>
    </row>
    <row r="128" customFormat="false" ht="12.75" hidden="false" customHeight="false" outlineLevel="0" collapsed="false">
      <c r="A128" s="2" t="s">
        <v>106</v>
      </c>
      <c r="B128" s="2" t="s">
        <v>122</v>
      </c>
      <c r="C128" s="2" t="s">
        <v>123</v>
      </c>
    </row>
    <row r="129" customFormat="false" ht="12.75" hidden="false" customHeight="false" outlineLevel="0" collapsed="false">
      <c r="A129" s="2" t="s">
        <v>106</v>
      </c>
    </row>
    <row r="130" customFormat="false" ht="12.75" hidden="false" customHeight="false" outlineLevel="0" collapsed="false">
      <c r="A130" s="2" t="s">
        <v>124</v>
      </c>
      <c r="B130" s="2" t="s">
        <v>150</v>
      </c>
      <c r="C130" s="2" t="s">
        <v>151</v>
      </c>
      <c r="D130" s="2" t="s">
        <v>152</v>
      </c>
      <c r="E130" s="2" t="s">
        <v>153</v>
      </c>
      <c r="F130" s="2" t="s">
        <v>154</v>
      </c>
      <c r="G130" s="2" t="s">
        <v>155</v>
      </c>
      <c r="H130" s="2" t="s">
        <v>156</v>
      </c>
      <c r="I130" s="2" t="s">
        <v>157</v>
      </c>
      <c r="J130" s="2" t="s">
        <v>158</v>
      </c>
      <c r="K130" s="2" t="s">
        <v>159</v>
      </c>
      <c r="L130" s="2" t="s">
        <v>160</v>
      </c>
    </row>
    <row r="131" customFormat="false" ht="12.75" hidden="false" customHeight="false" outlineLevel="0" collapsed="false">
      <c r="A131" s="2" t="s">
        <v>161</v>
      </c>
      <c r="B131" s="2" t="s">
        <v>162</v>
      </c>
      <c r="C131" s="2" t="s">
        <v>162</v>
      </c>
      <c r="D131" s="2" t="s">
        <v>162</v>
      </c>
      <c r="E131" s="2" t="s">
        <v>162</v>
      </c>
      <c r="F131" s="2" t="s">
        <v>162</v>
      </c>
      <c r="G131" s="2" t="s">
        <v>162</v>
      </c>
      <c r="H131" s="2" t="s">
        <v>162</v>
      </c>
      <c r="I131" s="2" t="s">
        <v>162</v>
      </c>
      <c r="J131" s="2" t="s">
        <v>162</v>
      </c>
      <c r="K131" s="2" t="s">
        <v>162</v>
      </c>
      <c r="L131" s="2" t="s">
        <v>162</v>
      </c>
    </row>
    <row r="132" customFormat="false" ht="12.75" hidden="false" customHeight="false" outlineLevel="0" collapsed="false">
      <c r="A132" s="2" t="n">
        <v>36678</v>
      </c>
      <c r="B132" s="2" t="n">
        <v>0</v>
      </c>
      <c r="C132" s="2" t="n">
        <v>0</v>
      </c>
      <c r="D132" s="2" t="n">
        <v>0</v>
      </c>
      <c r="E132" s="2" t="n">
        <v>0</v>
      </c>
      <c r="F132" s="2" t="n">
        <v>0</v>
      </c>
      <c r="G132" s="2" t="n">
        <v>0</v>
      </c>
      <c r="H132" s="2" t="n">
        <v>0</v>
      </c>
      <c r="I132" s="2" t="n">
        <v>0</v>
      </c>
      <c r="J132" s="2" t="n">
        <v>0</v>
      </c>
      <c r="K132" s="2" t="n">
        <v>-25.6</v>
      </c>
      <c r="L132" s="2" t="n">
        <v>-11.42</v>
      </c>
    </row>
    <row r="133" customFormat="false" ht="12.75" hidden="false" customHeight="false" outlineLevel="0" collapsed="false">
      <c r="A133" s="2" t="n">
        <v>36708</v>
      </c>
      <c r="B133" s="2" t="n">
        <v>-30.89</v>
      </c>
      <c r="C133" s="2" t="n">
        <v>-29.05</v>
      </c>
      <c r="D133" s="2" t="n">
        <v>108.12</v>
      </c>
      <c r="E133" s="2" t="n">
        <v>0</v>
      </c>
      <c r="F133" s="2" t="n">
        <v>0</v>
      </c>
      <c r="G133" s="2" t="n">
        <v>0</v>
      </c>
      <c r="H133" s="2" t="n">
        <v>0</v>
      </c>
      <c r="I133" s="2" t="n">
        <v>0</v>
      </c>
      <c r="J133" s="2" t="n">
        <v>114.74</v>
      </c>
      <c r="K133" s="2" t="n">
        <v>-26.45</v>
      </c>
      <c r="L133" s="2" t="n">
        <v>93.94</v>
      </c>
    </row>
    <row r="134" customFormat="false" ht="12.75" hidden="false" customHeight="false" outlineLevel="0" collapsed="false">
      <c r="A134" s="2" t="n">
        <v>36739</v>
      </c>
      <c r="B134" s="2" t="n">
        <v>-30.71</v>
      </c>
      <c r="C134" s="2" t="n">
        <v>85.84</v>
      </c>
      <c r="D134" s="2" t="n">
        <v>92.14</v>
      </c>
      <c r="E134" s="2" t="n">
        <v>0</v>
      </c>
      <c r="F134" s="2" t="n">
        <v>0</v>
      </c>
      <c r="G134" s="2" t="n">
        <v>0</v>
      </c>
      <c r="H134" s="2" t="n">
        <v>0</v>
      </c>
      <c r="I134" s="2" t="n">
        <v>0</v>
      </c>
      <c r="J134" s="2" t="n">
        <v>344.74</v>
      </c>
      <c r="K134" s="2" t="n">
        <v>0.16</v>
      </c>
      <c r="L134" s="2" t="n">
        <v>18.56</v>
      </c>
    </row>
    <row r="135" customFormat="false" ht="12.75" hidden="false" customHeight="false" outlineLevel="0" collapsed="false">
      <c r="A135" s="2" t="n">
        <v>36770</v>
      </c>
      <c r="B135" s="2" t="n">
        <v>-29.55</v>
      </c>
      <c r="C135" s="2" t="n">
        <v>-11.68</v>
      </c>
      <c r="D135" s="2" t="n">
        <v>88.65</v>
      </c>
      <c r="E135" s="2" t="n">
        <v>0</v>
      </c>
      <c r="F135" s="2" t="n">
        <v>0</v>
      </c>
      <c r="G135" s="2" t="n">
        <v>0</v>
      </c>
      <c r="H135" s="2" t="n">
        <v>0</v>
      </c>
      <c r="I135" s="2" t="n">
        <v>0</v>
      </c>
      <c r="J135" s="2" t="n">
        <v>202.85</v>
      </c>
      <c r="K135" s="2" t="n">
        <v>0.16</v>
      </c>
      <c r="L135" s="2" t="n">
        <v>-29.31</v>
      </c>
    </row>
    <row r="136" customFormat="false" ht="12.75" hidden="false" customHeight="false" outlineLevel="0" collapsed="false">
      <c r="A136" s="2" t="n">
        <v>36800</v>
      </c>
      <c r="B136" s="2" t="n">
        <v>-30.36</v>
      </c>
      <c r="C136" s="2" t="n">
        <v>-49.33</v>
      </c>
      <c r="D136" s="2" t="n">
        <v>-136.62</v>
      </c>
      <c r="E136" s="2" t="n">
        <v>0</v>
      </c>
      <c r="F136" s="2" t="n">
        <v>0</v>
      </c>
      <c r="G136" s="2" t="n">
        <v>0</v>
      </c>
      <c r="H136" s="2" t="n">
        <v>0</v>
      </c>
      <c r="I136" s="2" t="n">
        <v>0</v>
      </c>
      <c r="J136" s="2" t="n">
        <v>100.54</v>
      </c>
      <c r="K136" s="2" t="n">
        <v>0.16</v>
      </c>
      <c r="L136" s="2" t="n">
        <v>-2.05</v>
      </c>
    </row>
    <row r="137" customFormat="false" ht="12.75" hidden="false" customHeight="false" outlineLevel="0" collapsed="false">
      <c r="A137" s="2" t="n">
        <v>36831</v>
      </c>
      <c r="B137" s="2" t="n">
        <v>0</v>
      </c>
      <c r="C137" s="2" t="n">
        <v>0</v>
      </c>
      <c r="D137" s="2" t="n">
        <v>-175.24</v>
      </c>
      <c r="E137" s="2" t="n">
        <v>0</v>
      </c>
      <c r="F137" s="2" t="n">
        <v>0</v>
      </c>
      <c r="G137" s="2" t="n">
        <v>0</v>
      </c>
      <c r="H137" s="2" t="n">
        <v>0</v>
      </c>
      <c r="I137" s="2" t="n">
        <v>26.84</v>
      </c>
      <c r="J137" s="2" t="n">
        <v>-129.03</v>
      </c>
      <c r="K137" s="2" t="n">
        <v>0</v>
      </c>
      <c r="L137" s="2" t="n">
        <v>-0.68</v>
      </c>
    </row>
    <row r="138" customFormat="false" ht="12.75" hidden="false" customHeight="false" outlineLevel="0" collapsed="false">
      <c r="A138" s="2" t="n">
        <v>36861</v>
      </c>
      <c r="B138" s="2" t="n">
        <v>0</v>
      </c>
      <c r="C138" s="2" t="n">
        <v>0.97</v>
      </c>
      <c r="D138" s="2" t="n">
        <v>-30</v>
      </c>
      <c r="E138" s="2" t="n">
        <v>0</v>
      </c>
      <c r="F138" s="2" t="n">
        <v>0</v>
      </c>
      <c r="G138" s="2" t="n">
        <v>0</v>
      </c>
      <c r="H138" s="2" t="n">
        <v>0</v>
      </c>
      <c r="I138" s="2" t="n">
        <v>27.57</v>
      </c>
      <c r="J138" s="2" t="n">
        <v>212.37</v>
      </c>
      <c r="K138" s="2" t="n">
        <v>0</v>
      </c>
      <c r="L138" s="2" t="n">
        <v>14.88</v>
      </c>
    </row>
    <row r="139" customFormat="false" ht="12.75" hidden="false" customHeight="false" outlineLevel="0" collapsed="false">
      <c r="A139" s="2" t="n">
        <v>36892</v>
      </c>
      <c r="B139" s="2" t="n">
        <v>0</v>
      </c>
      <c r="C139" s="2" t="n">
        <v>0</v>
      </c>
      <c r="D139" s="2" t="n">
        <v>-29.82</v>
      </c>
      <c r="E139" s="2" t="n">
        <v>14.91</v>
      </c>
      <c r="F139" s="2" t="n">
        <v>0</v>
      </c>
      <c r="G139" s="2" t="n">
        <v>0</v>
      </c>
      <c r="H139" s="2" t="n">
        <v>0</v>
      </c>
      <c r="I139" s="2" t="n">
        <v>27.4</v>
      </c>
      <c r="J139" s="2" t="n">
        <v>153.95</v>
      </c>
      <c r="K139" s="2" t="n">
        <v>0</v>
      </c>
      <c r="L139" s="2" t="n">
        <v>3.86</v>
      </c>
    </row>
    <row r="140" customFormat="false" ht="12.75" hidden="false" customHeight="false" outlineLevel="0" collapsed="false">
      <c r="A140" s="2" t="n">
        <v>36923</v>
      </c>
      <c r="B140" s="2" t="n">
        <v>0</v>
      </c>
      <c r="C140" s="2" t="n">
        <v>2.39</v>
      </c>
      <c r="D140" s="2" t="n">
        <v>-26.77</v>
      </c>
      <c r="E140" s="2" t="n">
        <v>0</v>
      </c>
      <c r="F140" s="2" t="n">
        <v>0</v>
      </c>
      <c r="G140" s="2" t="n">
        <v>0</v>
      </c>
      <c r="H140" s="2" t="n">
        <v>0</v>
      </c>
      <c r="I140" s="2" t="n">
        <v>24.6</v>
      </c>
      <c r="J140" s="2" t="n">
        <v>-3.14</v>
      </c>
      <c r="K140" s="2" t="n">
        <v>0</v>
      </c>
      <c r="L140" s="2" t="n">
        <v>-77.46</v>
      </c>
    </row>
    <row r="141" customFormat="false" ht="12.75" hidden="false" customHeight="false" outlineLevel="0" collapsed="false">
      <c r="A141" s="2" t="n">
        <v>36951</v>
      </c>
      <c r="B141" s="2" t="n">
        <v>0</v>
      </c>
      <c r="C141" s="2" t="n">
        <v>-2.85</v>
      </c>
      <c r="D141" s="2" t="n">
        <v>-29.47</v>
      </c>
      <c r="E141" s="2" t="n">
        <v>0</v>
      </c>
      <c r="F141" s="2" t="n">
        <v>0</v>
      </c>
      <c r="G141" s="2" t="n">
        <v>0</v>
      </c>
      <c r="H141" s="2" t="n">
        <v>0</v>
      </c>
      <c r="I141" s="2" t="n">
        <v>27.08</v>
      </c>
      <c r="J141" s="2" t="n">
        <v>121.22</v>
      </c>
      <c r="K141" s="2" t="n">
        <v>0</v>
      </c>
      <c r="L141" s="2" t="n">
        <v>-45.1</v>
      </c>
    </row>
    <row r="142" customFormat="false" ht="12.75" hidden="false" customHeight="false" outlineLevel="0" collapsed="false">
      <c r="A142" s="2" t="n">
        <v>36982</v>
      </c>
      <c r="B142" s="2" t="n">
        <v>0</v>
      </c>
      <c r="C142" s="2" t="n">
        <v>40.62</v>
      </c>
      <c r="D142" s="2" t="n">
        <v>0</v>
      </c>
      <c r="E142" s="2" t="n">
        <v>0</v>
      </c>
      <c r="F142" s="2" t="n">
        <v>0</v>
      </c>
      <c r="G142" s="2" t="n">
        <v>0</v>
      </c>
      <c r="H142" s="2" t="n">
        <v>0</v>
      </c>
      <c r="I142" s="2" t="n">
        <v>0</v>
      </c>
      <c r="J142" s="2" t="n">
        <v>103.19</v>
      </c>
      <c r="K142" s="2" t="n">
        <v>0</v>
      </c>
      <c r="L142" s="2" t="n">
        <v>2.18</v>
      </c>
    </row>
    <row r="143" customFormat="false" ht="12.75" hidden="false" customHeight="false" outlineLevel="0" collapsed="false">
      <c r="A143" s="2" t="n">
        <v>37012</v>
      </c>
      <c r="B143" s="2" t="n">
        <v>0</v>
      </c>
      <c r="C143" s="2" t="n">
        <v>-6.8</v>
      </c>
      <c r="D143" s="2" t="n">
        <v>0</v>
      </c>
      <c r="E143" s="2" t="n">
        <v>0</v>
      </c>
      <c r="F143" s="2" t="n">
        <v>0</v>
      </c>
      <c r="G143" s="2" t="n">
        <v>0</v>
      </c>
      <c r="H143" s="2" t="n">
        <v>0</v>
      </c>
      <c r="I143" s="2" t="n">
        <v>0</v>
      </c>
      <c r="J143" s="2" t="n">
        <v>28.7</v>
      </c>
      <c r="K143" s="2" t="n">
        <v>0</v>
      </c>
      <c r="L143" s="2" t="n">
        <v>-2.3</v>
      </c>
    </row>
    <row r="144" customFormat="false" ht="12.75" hidden="false" customHeight="false" outlineLevel="0" collapsed="false">
      <c r="A144" s="2" t="n">
        <v>37043</v>
      </c>
      <c r="B144" s="2" t="n">
        <v>0</v>
      </c>
      <c r="C144" s="2" t="n">
        <v>-6.54</v>
      </c>
      <c r="D144" s="2" t="n">
        <v>0</v>
      </c>
      <c r="E144" s="2" t="n">
        <v>0</v>
      </c>
      <c r="F144" s="2" t="n">
        <v>0</v>
      </c>
      <c r="G144" s="2" t="n">
        <v>0</v>
      </c>
      <c r="H144" s="2" t="n">
        <v>0</v>
      </c>
      <c r="I144" s="2" t="n">
        <v>0</v>
      </c>
      <c r="J144" s="2" t="n">
        <v>28.11</v>
      </c>
      <c r="K144" s="2" t="n">
        <v>0</v>
      </c>
      <c r="L144" s="2" t="n">
        <v>-2.22</v>
      </c>
    </row>
    <row r="145" customFormat="false" ht="12.75" hidden="false" customHeight="false" outlineLevel="0" collapsed="false">
      <c r="A145" s="2" t="n">
        <v>37073</v>
      </c>
      <c r="B145" s="2" t="n">
        <v>0</v>
      </c>
      <c r="C145" s="2" t="n">
        <v>-6.72</v>
      </c>
      <c r="D145" s="2" t="n">
        <v>0</v>
      </c>
      <c r="E145" s="2" t="n">
        <v>0</v>
      </c>
      <c r="F145" s="2" t="n">
        <v>0</v>
      </c>
      <c r="G145" s="2" t="n">
        <v>0</v>
      </c>
      <c r="H145" s="2" t="n">
        <v>0</v>
      </c>
      <c r="I145" s="2" t="n">
        <v>0</v>
      </c>
      <c r="J145" s="2" t="n">
        <v>28.88</v>
      </c>
      <c r="K145" s="2" t="n">
        <v>0</v>
      </c>
      <c r="L145" s="2" t="n">
        <v>-2.23</v>
      </c>
    </row>
    <row r="146" customFormat="false" ht="12.75" hidden="false" customHeight="false" outlineLevel="0" collapsed="false">
      <c r="A146" s="2" t="n">
        <v>37104</v>
      </c>
      <c r="B146" s="2" t="n">
        <v>0</v>
      </c>
      <c r="C146" s="2" t="n">
        <v>-6.68</v>
      </c>
      <c r="D146" s="2" t="n">
        <v>0</v>
      </c>
      <c r="E146" s="2" t="n">
        <v>0</v>
      </c>
      <c r="F146" s="2" t="n">
        <v>0</v>
      </c>
      <c r="G146" s="2" t="n">
        <v>0</v>
      </c>
      <c r="H146" s="2" t="n">
        <v>0</v>
      </c>
      <c r="I146" s="2" t="n">
        <v>0</v>
      </c>
      <c r="J146" s="2" t="n">
        <v>28.75</v>
      </c>
      <c r="K146" s="2" t="n">
        <v>0</v>
      </c>
      <c r="L146" s="2" t="n">
        <v>-2.24</v>
      </c>
    </row>
    <row r="147" customFormat="false" ht="12.75" hidden="false" customHeight="false" outlineLevel="0" collapsed="false">
      <c r="A147" s="2" t="n">
        <v>37135</v>
      </c>
      <c r="B147" s="2" t="n">
        <v>0</v>
      </c>
      <c r="C147" s="2" t="n">
        <v>-6.42</v>
      </c>
      <c r="D147" s="2" t="n">
        <v>0</v>
      </c>
      <c r="E147" s="2" t="n">
        <v>0</v>
      </c>
      <c r="F147" s="2" t="n">
        <v>0</v>
      </c>
      <c r="G147" s="2" t="n">
        <v>0</v>
      </c>
      <c r="H147" s="2" t="n">
        <v>0</v>
      </c>
      <c r="I147" s="2" t="n">
        <v>0</v>
      </c>
      <c r="J147" s="2" t="n">
        <v>27.78</v>
      </c>
      <c r="K147" s="2" t="n">
        <v>0</v>
      </c>
      <c r="L147" s="2" t="n">
        <v>-2.29</v>
      </c>
    </row>
    <row r="148" customFormat="false" ht="12.75" hidden="false" customHeight="false" outlineLevel="0" collapsed="false">
      <c r="A148" s="2" t="n">
        <v>37165</v>
      </c>
      <c r="B148" s="2" t="n">
        <v>0</v>
      </c>
      <c r="C148" s="2" t="n">
        <v>-6.6</v>
      </c>
      <c r="D148" s="2" t="n">
        <v>0</v>
      </c>
      <c r="E148" s="2" t="n">
        <v>0</v>
      </c>
      <c r="F148" s="2" t="n">
        <v>0</v>
      </c>
      <c r="G148" s="2" t="n">
        <v>0</v>
      </c>
      <c r="H148" s="2" t="n">
        <v>0</v>
      </c>
      <c r="I148" s="2" t="n">
        <v>0</v>
      </c>
      <c r="J148" s="2" t="n">
        <v>28.29</v>
      </c>
      <c r="K148" s="2" t="n">
        <v>0</v>
      </c>
      <c r="L148" s="2" t="n">
        <v>-2.21</v>
      </c>
    </row>
    <row r="149" customFormat="false" ht="12.75" hidden="false" customHeight="false" outlineLevel="0" collapsed="false">
      <c r="A149" s="2" t="n">
        <v>37196</v>
      </c>
      <c r="B149" s="2" t="n">
        <v>0</v>
      </c>
      <c r="C149" s="2" t="n">
        <v>0</v>
      </c>
      <c r="D149" s="2" t="n">
        <v>13.58</v>
      </c>
      <c r="E149" s="2" t="n">
        <v>0</v>
      </c>
      <c r="F149" s="2" t="n">
        <v>0</v>
      </c>
      <c r="G149" s="2" t="n">
        <v>0</v>
      </c>
      <c r="H149" s="2" t="n">
        <v>0</v>
      </c>
      <c r="I149" s="2" t="n">
        <v>24.96</v>
      </c>
      <c r="J149" s="2" t="n">
        <v>-58.53</v>
      </c>
      <c r="K149" s="2" t="n">
        <v>0</v>
      </c>
      <c r="L149" s="2" t="n">
        <v>-0.22</v>
      </c>
    </row>
    <row r="150" customFormat="false" ht="12.75" hidden="false" customHeight="false" outlineLevel="0" collapsed="false">
      <c r="A150" s="2" t="n">
        <v>37226</v>
      </c>
      <c r="B150" s="2" t="n">
        <v>0</v>
      </c>
      <c r="C150" s="2" t="n">
        <v>0</v>
      </c>
      <c r="D150" s="2" t="n">
        <v>13.95</v>
      </c>
      <c r="E150" s="2" t="n">
        <v>0</v>
      </c>
      <c r="F150" s="2" t="n">
        <v>0</v>
      </c>
      <c r="G150" s="2" t="n">
        <v>0</v>
      </c>
      <c r="H150" s="2" t="n">
        <v>0</v>
      </c>
      <c r="I150" s="2" t="n">
        <v>25.64</v>
      </c>
      <c r="J150" s="2" t="n">
        <v>-59.94</v>
      </c>
      <c r="K150" s="2" t="n">
        <v>0</v>
      </c>
      <c r="L150" s="2" t="n">
        <v>-1.95</v>
      </c>
    </row>
    <row r="151" customFormat="false" ht="12.75" hidden="false" customHeight="false" outlineLevel="0" collapsed="false">
      <c r="A151" s="2" t="n">
        <v>37257</v>
      </c>
      <c r="B151" s="2" t="n">
        <v>0</v>
      </c>
      <c r="C151" s="2" t="n">
        <v>0</v>
      </c>
      <c r="D151" s="2" t="n">
        <v>13.86</v>
      </c>
      <c r="E151" s="2" t="n">
        <v>0</v>
      </c>
      <c r="F151" s="2" t="n">
        <v>0</v>
      </c>
      <c r="G151" s="2" t="n">
        <v>0</v>
      </c>
      <c r="H151" s="2" t="n">
        <v>0</v>
      </c>
      <c r="I151" s="2" t="n">
        <v>25.48</v>
      </c>
      <c r="J151" s="2" t="n">
        <v>-59.58</v>
      </c>
      <c r="K151" s="2" t="n">
        <v>0</v>
      </c>
      <c r="L151" s="2" t="n">
        <v>-3.41</v>
      </c>
    </row>
    <row r="152" customFormat="false" ht="12.75" hidden="false" customHeight="false" outlineLevel="0" collapsed="false">
      <c r="A152" s="2" t="n">
        <v>37288</v>
      </c>
      <c r="B152" s="2" t="n">
        <v>0</v>
      </c>
      <c r="C152" s="2" t="n">
        <v>0</v>
      </c>
      <c r="D152" s="2" t="n">
        <v>12.44</v>
      </c>
      <c r="E152" s="2" t="n">
        <v>0</v>
      </c>
      <c r="F152" s="2" t="n">
        <v>0</v>
      </c>
      <c r="G152" s="2" t="n">
        <v>0</v>
      </c>
      <c r="H152" s="2" t="n">
        <v>0</v>
      </c>
      <c r="I152" s="2" t="n">
        <v>22.87</v>
      </c>
      <c r="J152" s="2" t="n">
        <v>-53.92</v>
      </c>
      <c r="K152" s="2" t="n">
        <v>0</v>
      </c>
      <c r="L152" s="2" t="n">
        <v>-2.61</v>
      </c>
    </row>
    <row r="153" customFormat="false" ht="12.75" hidden="false" customHeight="false" outlineLevel="0" collapsed="false">
      <c r="A153" s="2" t="n">
        <v>37316</v>
      </c>
      <c r="B153" s="2" t="n">
        <v>0</v>
      </c>
      <c r="C153" s="2" t="n">
        <v>0</v>
      </c>
      <c r="D153" s="2" t="n">
        <v>13.7</v>
      </c>
      <c r="E153" s="2" t="n">
        <v>0</v>
      </c>
      <c r="F153" s="2" t="n">
        <v>0</v>
      </c>
      <c r="G153" s="2" t="n">
        <v>0</v>
      </c>
      <c r="H153" s="2" t="n">
        <v>0</v>
      </c>
      <c r="I153" s="2" t="n">
        <v>25.18</v>
      </c>
      <c r="J153" s="2" t="n">
        <v>-58.67</v>
      </c>
      <c r="K153" s="2" t="n">
        <v>0</v>
      </c>
      <c r="L153" s="2" t="n">
        <v>-0.39</v>
      </c>
    </row>
    <row r="154" customFormat="false" ht="12.75" hidden="false" customHeight="false" outlineLevel="0" collapsed="false">
      <c r="A154" s="2" t="n">
        <v>37347</v>
      </c>
      <c r="B154" s="2" t="n">
        <v>0</v>
      </c>
      <c r="C154" s="2" t="n">
        <v>0</v>
      </c>
      <c r="D154" s="2" t="n">
        <v>52.71</v>
      </c>
      <c r="E154" s="2" t="n">
        <v>0</v>
      </c>
      <c r="F154" s="2" t="n">
        <v>0</v>
      </c>
      <c r="G154" s="2" t="n">
        <v>0</v>
      </c>
      <c r="H154" s="2" t="n">
        <v>0</v>
      </c>
      <c r="I154" s="2" t="n">
        <v>0</v>
      </c>
      <c r="J154" s="2" t="n">
        <v>-22.36</v>
      </c>
      <c r="K154" s="2" t="n">
        <v>0</v>
      </c>
      <c r="L154" s="2" t="n">
        <v>1.23</v>
      </c>
    </row>
    <row r="155" customFormat="false" ht="12.75" hidden="false" customHeight="false" outlineLevel="0" collapsed="false">
      <c r="A155" s="2" t="n">
        <v>37377</v>
      </c>
      <c r="B155" s="2" t="n">
        <v>0</v>
      </c>
      <c r="C155" s="2" t="n">
        <v>0</v>
      </c>
      <c r="D155" s="2" t="n">
        <v>54.14</v>
      </c>
      <c r="E155" s="2" t="n">
        <v>0</v>
      </c>
      <c r="F155" s="2" t="n">
        <v>0</v>
      </c>
      <c r="G155" s="2" t="n">
        <v>0</v>
      </c>
      <c r="H155" s="2" t="n">
        <v>0</v>
      </c>
      <c r="I155" s="2" t="n">
        <v>0</v>
      </c>
      <c r="J155" s="2" t="n">
        <v>-22.74</v>
      </c>
      <c r="K155" s="2" t="n">
        <v>0</v>
      </c>
      <c r="L155" s="2" t="n">
        <v>1.19</v>
      </c>
    </row>
    <row r="156" customFormat="false" ht="12.75" hidden="false" customHeight="false" outlineLevel="0" collapsed="false">
      <c r="A156" s="2" t="n">
        <v>37408</v>
      </c>
      <c r="B156" s="2" t="n">
        <v>0</v>
      </c>
      <c r="C156" s="2" t="n">
        <v>0</v>
      </c>
      <c r="D156" s="2" t="n">
        <v>52.08</v>
      </c>
      <c r="E156" s="2" t="n">
        <v>0</v>
      </c>
      <c r="F156" s="2" t="n">
        <v>0</v>
      </c>
      <c r="G156" s="2" t="n">
        <v>0</v>
      </c>
      <c r="H156" s="2" t="n">
        <v>0</v>
      </c>
      <c r="I156" s="2" t="n">
        <v>0</v>
      </c>
      <c r="J156" s="2" t="n">
        <v>-22.05</v>
      </c>
      <c r="K156" s="2" t="n">
        <v>0</v>
      </c>
      <c r="L156" s="2" t="n">
        <v>1.12</v>
      </c>
    </row>
    <row r="157" customFormat="false" ht="12.75" hidden="false" customHeight="false" outlineLevel="0" collapsed="false">
      <c r="A157" s="2" t="n">
        <v>37438</v>
      </c>
      <c r="B157" s="2" t="n">
        <v>0</v>
      </c>
      <c r="C157" s="2" t="n">
        <v>0</v>
      </c>
      <c r="D157" s="2" t="n">
        <v>53.49</v>
      </c>
      <c r="E157" s="2" t="n">
        <v>0</v>
      </c>
      <c r="F157" s="2" t="n">
        <v>0</v>
      </c>
      <c r="G157" s="2" t="n">
        <v>0</v>
      </c>
      <c r="H157" s="2" t="n">
        <v>0</v>
      </c>
      <c r="I157" s="2" t="n">
        <v>0</v>
      </c>
      <c r="J157" s="2" t="n">
        <v>-22.44</v>
      </c>
      <c r="K157" s="2" t="n">
        <v>0</v>
      </c>
      <c r="L157" s="2" t="n">
        <v>1.07</v>
      </c>
    </row>
    <row r="158" customFormat="false" ht="12.75" hidden="false" customHeight="false" outlineLevel="0" collapsed="false">
      <c r="A158" s="2" t="n">
        <v>37469</v>
      </c>
      <c r="B158" s="2" t="n">
        <v>0</v>
      </c>
      <c r="C158" s="2" t="n">
        <v>0</v>
      </c>
      <c r="D158" s="2" t="n">
        <v>53.17</v>
      </c>
      <c r="E158" s="2" t="n">
        <v>0</v>
      </c>
      <c r="F158" s="2" t="n">
        <v>0</v>
      </c>
      <c r="G158" s="2" t="n">
        <v>0</v>
      </c>
      <c r="H158" s="2" t="n">
        <v>0</v>
      </c>
      <c r="I158" s="2" t="n">
        <v>0</v>
      </c>
      <c r="J158" s="2" t="n">
        <v>-22.27</v>
      </c>
      <c r="K158" s="2" t="n">
        <v>0</v>
      </c>
      <c r="L158" s="2" t="n">
        <v>1.06</v>
      </c>
    </row>
    <row r="159" customFormat="false" ht="12.75" hidden="false" customHeight="false" outlineLevel="0" collapsed="false">
      <c r="A159" s="2" t="n">
        <v>37500</v>
      </c>
      <c r="B159" s="2" t="n">
        <v>0</v>
      </c>
      <c r="C159" s="2" t="n">
        <v>0</v>
      </c>
      <c r="D159" s="2" t="n">
        <v>51.14</v>
      </c>
      <c r="E159" s="2" t="n">
        <v>0</v>
      </c>
      <c r="F159" s="2" t="n">
        <v>0</v>
      </c>
      <c r="G159" s="2" t="n">
        <v>0</v>
      </c>
      <c r="H159" s="2" t="n">
        <v>0</v>
      </c>
      <c r="I159" s="2" t="n">
        <v>0</v>
      </c>
      <c r="J159" s="2" t="n">
        <v>-21.62</v>
      </c>
      <c r="K159" s="2" t="n">
        <v>0</v>
      </c>
      <c r="L159" s="2" t="n">
        <v>1</v>
      </c>
    </row>
    <row r="160" customFormat="false" ht="12.75" hidden="false" customHeight="false" outlineLevel="0" collapsed="false">
      <c r="A160" s="2" t="n">
        <v>37530</v>
      </c>
      <c r="B160" s="2" t="n">
        <v>0</v>
      </c>
      <c r="C160" s="2" t="n">
        <v>0</v>
      </c>
      <c r="D160" s="2" t="n">
        <v>52.53</v>
      </c>
      <c r="E160" s="2" t="n">
        <v>0</v>
      </c>
      <c r="F160" s="2" t="n">
        <v>0</v>
      </c>
      <c r="G160" s="2" t="n">
        <v>0</v>
      </c>
      <c r="H160" s="2" t="n">
        <v>0</v>
      </c>
      <c r="I160" s="2" t="n">
        <v>0</v>
      </c>
      <c r="J160" s="2" t="n">
        <v>-22.01</v>
      </c>
      <c r="K160" s="2" t="n">
        <v>0</v>
      </c>
      <c r="L160" s="2" t="n">
        <v>1.15</v>
      </c>
    </row>
    <row r="161" customFormat="false" ht="12.75" hidden="false" customHeight="false" outlineLevel="0" collapsed="false">
      <c r="A161" s="2" t="n">
        <v>37561</v>
      </c>
      <c r="B161" s="2" t="n">
        <v>0</v>
      </c>
      <c r="C161" s="2" t="n">
        <v>0</v>
      </c>
      <c r="D161" s="2" t="n">
        <v>0</v>
      </c>
      <c r="E161" s="2" t="n">
        <v>0</v>
      </c>
      <c r="F161" s="2" t="n">
        <v>0</v>
      </c>
      <c r="G161" s="2" t="n">
        <v>0</v>
      </c>
      <c r="H161" s="2" t="n">
        <v>0</v>
      </c>
      <c r="I161" s="2" t="n">
        <v>23.21</v>
      </c>
      <c r="J161" s="2" t="n">
        <v>10.95</v>
      </c>
      <c r="K161" s="2" t="n">
        <v>0</v>
      </c>
      <c r="L161" s="2" t="n">
        <v>-0.07</v>
      </c>
    </row>
    <row r="162" customFormat="false" ht="12.75" hidden="false" customHeight="false" outlineLevel="0" collapsed="false">
      <c r="A162" s="2" t="n">
        <v>37591</v>
      </c>
      <c r="B162" s="2" t="n">
        <v>0</v>
      </c>
      <c r="C162" s="2" t="n">
        <v>0</v>
      </c>
      <c r="D162" s="2" t="n">
        <v>0</v>
      </c>
      <c r="E162" s="2" t="n">
        <v>0</v>
      </c>
      <c r="F162" s="2" t="n">
        <v>0</v>
      </c>
      <c r="G162" s="2" t="n">
        <v>0</v>
      </c>
      <c r="H162" s="2" t="n">
        <v>0</v>
      </c>
      <c r="I162" s="2" t="n">
        <v>23.85</v>
      </c>
      <c r="J162" s="2" t="n">
        <v>11.25</v>
      </c>
      <c r="K162" s="2" t="n">
        <v>0</v>
      </c>
      <c r="L162" s="2" t="n">
        <v>0</v>
      </c>
    </row>
    <row r="163" customFormat="false" ht="12.75" hidden="false" customHeight="false" outlineLevel="0" collapsed="false">
      <c r="A163" s="2" t="n">
        <v>37622</v>
      </c>
      <c r="B163" s="2" t="n">
        <v>0</v>
      </c>
      <c r="C163" s="2" t="n">
        <v>0</v>
      </c>
      <c r="D163" s="2" t="n">
        <v>0</v>
      </c>
      <c r="E163" s="2" t="n">
        <v>0</v>
      </c>
      <c r="F163" s="2" t="n">
        <v>0</v>
      </c>
      <c r="G163" s="2" t="n">
        <v>0</v>
      </c>
      <c r="H163" s="2" t="n">
        <v>0</v>
      </c>
      <c r="I163" s="2" t="n">
        <v>23.7</v>
      </c>
      <c r="J163" s="2" t="n">
        <v>11.18</v>
      </c>
      <c r="K163" s="2" t="n">
        <v>0</v>
      </c>
      <c r="L163" s="2" t="n">
        <v>-0.07</v>
      </c>
    </row>
    <row r="164" customFormat="false" ht="12.75" hidden="false" customHeight="false" outlineLevel="0" collapsed="false">
      <c r="A164" s="2" t="n">
        <v>37653</v>
      </c>
      <c r="B164" s="2" t="n">
        <v>0</v>
      </c>
      <c r="C164" s="2" t="n">
        <v>0</v>
      </c>
      <c r="D164" s="2" t="n">
        <v>0</v>
      </c>
      <c r="E164" s="2" t="n">
        <v>0</v>
      </c>
      <c r="F164" s="2" t="n">
        <v>0</v>
      </c>
      <c r="G164" s="2" t="n">
        <v>0</v>
      </c>
      <c r="H164" s="2" t="n">
        <v>0</v>
      </c>
      <c r="I164" s="2" t="n">
        <v>21.28</v>
      </c>
      <c r="J164" s="2" t="n">
        <v>10.04</v>
      </c>
      <c r="K164" s="2" t="n">
        <v>0</v>
      </c>
      <c r="L164" s="2" t="n">
        <v>0</v>
      </c>
    </row>
    <row r="165" customFormat="false" ht="12.75" hidden="false" customHeight="false" outlineLevel="0" collapsed="false">
      <c r="A165" s="2" t="n">
        <v>37681</v>
      </c>
      <c r="B165" s="2" t="n">
        <v>0</v>
      </c>
      <c r="C165" s="2" t="n">
        <v>0</v>
      </c>
      <c r="D165" s="2" t="n">
        <v>0</v>
      </c>
      <c r="E165" s="2" t="n">
        <v>0</v>
      </c>
      <c r="F165" s="2" t="n">
        <v>0</v>
      </c>
      <c r="G165" s="2" t="n">
        <v>0</v>
      </c>
      <c r="H165" s="2" t="n">
        <v>0</v>
      </c>
      <c r="I165" s="2" t="n">
        <v>23.43</v>
      </c>
      <c r="J165" s="2" t="n">
        <v>11.05</v>
      </c>
      <c r="K165" s="2" t="n">
        <v>0</v>
      </c>
      <c r="L165" s="2" t="n">
        <v>0.04</v>
      </c>
    </row>
    <row r="166" customFormat="false" ht="12.75" hidden="false" customHeight="false" outlineLevel="0" collapsed="false">
      <c r="A166" s="2" t="n">
        <v>37712</v>
      </c>
      <c r="B166" s="2" t="n">
        <v>0</v>
      </c>
      <c r="C166" s="2" t="n">
        <v>0</v>
      </c>
      <c r="D166" s="2" t="n">
        <v>0</v>
      </c>
      <c r="E166" s="2" t="n">
        <v>0</v>
      </c>
      <c r="F166" s="2" t="n">
        <v>0</v>
      </c>
      <c r="G166" s="2" t="n">
        <v>0</v>
      </c>
      <c r="H166" s="2" t="n">
        <v>0</v>
      </c>
      <c r="I166" s="2" t="n">
        <v>0</v>
      </c>
      <c r="J166" s="2" t="n">
        <v>-13.89</v>
      </c>
      <c r="K166" s="2" t="n">
        <v>0</v>
      </c>
      <c r="L166" s="2" t="n">
        <v>0.43</v>
      </c>
    </row>
    <row r="167" customFormat="false" ht="12.75" hidden="false" customHeight="false" outlineLevel="0" collapsed="false">
      <c r="A167" s="2" t="n">
        <v>37742</v>
      </c>
      <c r="B167" s="2" t="n">
        <v>0</v>
      </c>
      <c r="C167" s="2" t="n">
        <v>0</v>
      </c>
      <c r="D167" s="2" t="n">
        <v>0</v>
      </c>
      <c r="E167" s="2" t="n">
        <v>0</v>
      </c>
      <c r="F167" s="2" t="n">
        <v>0</v>
      </c>
      <c r="G167" s="2" t="n">
        <v>0</v>
      </c>
      <c r="H167" s="2" t="n">
        <v>0</v>
      </c>
      <c r="I167" s="2" t="n">
        <v>0</v>
      </c>
      <c r="J167" s="2" t="n">
        <v>-39.46</v>
      </c>
      <c r="K167" s="2" t="n">
        <v>0</v>
      </c>
      <c r="L167" s="2" t="n">
        <v>0.4</v>
      </c>
    </row>
    <row r="168" customFormat="false" ht="12.75" hidden="false" customHeight="false" outlineLevel="0" collapsed="false">
      <c r="A168" s="2" t="n">
        <v>37773</v>
      </c>
      <c r="B168" s="2" t="n">
        <v>0</v>
      </c>
      <c r="C168" s="2" t="n">
        <v>0</v>
      </c>
      <c r="D168" s="2" t="n">
        <v>0</v>
      </c>
      <c r="E168" s="2" t="n">
        <v>0</v>
      </c>
      <c r="F168" s="2" t="n">
        <v>0</v>
      </c>
      <c r="G168" s="2" t="n">
        <v>0</v>
      </c>
      <c r="H168" s="2" t="n">
        <v>0</v>
      </c>
      <c r="I168" s="2" t="n">
        <v>0</v>
      </c>
      <c r="J168" s="2" t="n">
        <v>-37.96</v>
      </c>
      <c r="K168" s="2" t="n">
        <v>0</v>
      </c>
      <c r="L168" s="2" t="n">
        <v>0.39</v>
      </c>
    </row>
    <row r="169" customFormat="false" ht="12.75" hidden="false" customHeight="false" outlineLevel="0" collapsed="false">
      <c r="A169" s="2" t="n">
        <v>37803</v>
      </c>
      <c r="B169" s="2" t="n">
        <v>0</v>
      </c>
      <c r="C169" s="2" t="n">
        <v>0</v>
      </c>
      <c r="D169" s="2" t="n">
        <v>0</v>
      </c>
      <c r="E169" s="2" t="n">
        <v>0</v>
      </c>
      <c r="F169" s="2" t="n">
        <v>0</v>
      </c>
      <c r="G169" s="2" t="n">
        <v>0</v>
      </c>
      <c r="H169" s="2" t="n">
        <v>0</v>
      </c>
      <c r="I169" s="2" t="n">
        <v>0</v>
      </c>
      <c r="J169" s="2" t="n">
        <v>-38.99</v>
      </c>
      <c r="K169" s="2" t="n">
        <v>0</v>
      </c>
      <c r="L169" s="2" t="n">
        <v>0.4</v>
      </c>
    </row>
    <row r="170" customFormat="false" ht="12.75" hidden="false" customHeight="false" outlineLevel="0" collapsed="false">
      <c r="A170" s="2" t="n">
        <v>37834</v>
      </c>
      <c r="B170" s="2" t="n">
        <v>0</v>
      </c>
      <c r="C170" s="2" t="n">
        <v>0</v>
      </c>
      <c r="D170" s="2" t="n">
        <v>0</v>
      </c>
      <c r="E170" s="2" t="n">
        <v>0</v>
      </c>
      <c r="F170" s="2" t="n">
        <v>0</v>
      </c>
      <c r="G170" s="2" t="n">
        <v>0</v>
      </c>
      <c r="H170" s="2" t="n">
        <v>0</v>
      </c>
      <c r="I170" s="2" t="n">
        <v>0</v>
      </c>
      <c r="J170" s="2" t="n">
        <v>-38.75</v>
      </c>
      <c r="K170" s="2" t="n">
        <v>0</v>
      </c>
      <c r="L170" s="2" t="n">
        <v>0.4</v>
      </c>
    </row>
    <row r="171" customFormat="false" ht="12.75" hidden="false" customHeight="false" outlineLevel="0" collapsed="false">
      <c r="A171" s="2" t="n">
        <v>37865</v>
      </c>
      <c r="B171" s="2" t="n">
        <v>0</v>
      </c>
      <c r="C171" s="2" t="n">
        <v>0</v>
      </c>
      <c r="D171" s="2" t="n">
        <v>0</v>
      </c>
      <c r="E171" s="2" t="n">
        <v>0</v>
      </c>
      <c r="F171" s="2" t="n">
        <v>0</v>
      </c>
      <c r="G171" s="2" t="n">
        <v>0</v>
      </c>
      <c r="H171" s="2" t="n">
        <v>0</v>
      </c>
      <c r="I171" s="2" t="n">
        <v>0</v>
      </c>
      <c r="J171" s="2" t="n">
        <v>-37.28</v>
      </c>
      <c r="K171" s="2" t="n">
        <v>0</v>
      </c>
      <c r="L171" s="2" t="n">
        <v>0.39</v>
      </c>
    </row>
    <row r="172" customFormat="false" ht="12.75" hidden="false" customHeight="false" outlineLevel="0" collapsed="false">
      <c r="A172" s="2" t="n">
        <v>37895</v>
      </c>
      <c r="B172" s="2" t="n">
        <v>0</v>
      </c>
      <c r="C172" s="2" t="n">
        <v>0</v>
      </c>
      <c r="D172" s="2" t="n">
        <v>0</v>
      </c>
      <c r="E172" s="2" t="n">
        <v>0</v>
      </c>
      <c r="F172" s="2" t="n">
        <v>0</v>
      </c>
      <c r="G172" s="2" t="n">
        <v>0</v>
      </c>
      <c r="H172" s="2" t="n">
        <v>0</v>
      </c>
      <c r="I172" s="2" t="n">
        <v>0</v>
      </c>
      <c r="J172" s="2" t="n">
        <v>-38.29</v>
      </c>
      <c r="K172" s="2" t="n">
        <v>0</v>
      </c>
      <c r="L172" s="2" t="n">
        <v>0.4</v>
      </c>
    </row>
    <row r="173" customFormat="false" ht="12.75" hidden="false" customHeight="false" outlineLevel="0" collapsed="false">
      <c r="A173" s="2" t="n">
        <v>37926</v>
      </c>
      <c r="B173" s="2" t="n">
        <v>0</v>
      </c>
      <c r="C173" s="2" t="n">
        <v>0</v>
      </c>
      <c r="D173" s="2" t="n">
        <v>0</v>
      </c>
      <c r="E173" s="2" t="n">
        <v>0</v>
      </c>
      <c r="F173" s="2" t="n">
        <v>0</v>
      </c>
      <c r="G173" s="2" t="n">
        <v>0</v>
      </c>
      <c r="H173" s="2" t="n">
        <v>0</v>
      </c>
      <c r="I173" s="2" t="n">
        <v>21.61</v>
      </c>
      <c r="J173" s="2" t="n">
        <v>14.06</v>
      </c>
      <c r="K173" s="2" t="n">
        <v>0</v>
      </c>
      <c r="L173" s="2" t="n">
        <v>0.38</v>
      </c>
    </row>
    <row r="174" customFormat="false" ht="12.75" hidden="false" customHeight="false" outlineLevel="0" collapsed="false">
      <c r="A174" s="2" t="n">
        <v>37956</v>
      </c>
      <c r="B174" s="2" t="n">
        <v>0</v>
      </c>
      <c r="C174" s="2" t="n">
        <v>0</v>
      </c>
      <c r="D174" s="2" t="n">
        <v>0</v>
      </c>
      <c r="E174" s="2" t="n">
        <v>0</v>
      </c>
      <c r="F174" s="2" t="n">
        <v>0</v>
      </c>
      <c r="G174" s="2" t="n">
        <v>0</v>
      </c>
      <c r="H174" s="2" t="n">
        <v>0</v>
      </c>
      <c r="I174" s="2" t="n">
        <v>22.2</v>
      </c>
      <c r="J174" s="2" t="n">
        <v>14.45</v>
      </c>
      <c r="K174" s="2" t="n">
        <v>0</v>
      </c>
      <c r="L174" s="2" t="n">
        <v>-0.05</v>
      </c>
    </row>
    <row r="175" customFormat="false" ht="12.75" hidden="false" customHeight="false" outlineLevel="0" collapsed="false">
      <c r="A175" s="2" t="n">
        <v>37987</v>
      </c>
      <c r="B175" s="2" t="n">
        <v>0</v>
      </c>
      <c r="C175" s="2" t="n">
        <v>0</v>
      </c>
      <c r="D175" s="2" t="n">
        <v>0</v>
      </c>
      <c r="E175" s="2" t="n">
        <v>0</v>
      </c>
      <c r="F175" s="2" t="n">
        <v>0</v>
      </c>
      <c r="G175" s="2" t="n">
        <v>0</v>
      </c>
      <c r="H175" s="2" t="n">
        <v>0</v>
      </c>
      <c r="I175" s="2" t="n">
        <v>22.06</v>
      </c>
      <c r="J175" s="2" t="n">
        <v>14.36</v>
      </c>
      <c r="K175" s="2" t="n">
        <v>0</v>
      </c>
      <c r="L175" s="2" t="n">
        <v>-0.48</v>
      </c>
    </row>
    <row r="176" customFormat="false" ht="12.75" hidden="false" customHeight="false" outlineLevel="0" collapsed="false">
      <c r="A176" s="2" t="n">
        <v>38018</v>
      </c>
      <c r="B176" s="2" t="n">
        <v>0</v>
      </c>
      <c r="C176" s="2" t="n">
        <v>0</v>
      </c>
      <c r="D176" s="2" t="n">
        <v>0</v>
      </c>
      <c r="E176" s="2" t="n">
        <v>0</v>
      </c>
      <c r="F176" s="2" t="n">
        <v>0</v>
      </c>
      <c r="G176" s="2" t="n">
        <v>0</v>
      </c>
      <c r="H176" s="2" t="n">
        <v>0</v>
      </c>
      <c r="I176" s="2" t="n">
        <v>20.51</v>
      </c>
      <c r="J176" s="2" t="n">
        <v>13.35</v>
      </c>
      <c r="K176" s="2" t="n">
        <v>0</v>
      </c>
      <c r="L176" s="2" t="n">
        <v>-0.45</v>
      </c>
    </row>
    <row r="177" customFormat="false" ht="12.75" hidden="false" customHeight="false" outlineLevel="0" collapsed="false">
      <c r="A177" s="2" t="n">
        <v>38047</v>
      </c>
      <c r="B177" s="2" t="n">
        <v>0</v>
      </c>
      <c r="C177" s="2" t="n">
        <v>0</v>
      </c>
      <c r="D177" s="2" t="n">
        <v>0</v>
      </c>
      <c r="E177" s="2" t="n">
        <v>0</v>
      </c>
      <c r="F177" s="2" t="n">
        <v>0</v>
      </c>
      <c r="G177" s="2" t="n">
        <v>0</v>
      </c>
      <c r="H177" s="2" t="n">
        <v>0</v>
      </c>
      <c r="I177" s="2" t="n">
        <v>21.8</v>
      </c>
      <c r="J177" s="2" t="n">
        <v>14.19</v>
      </c>
      <c r="K177" s="2" t="n">
        <v>0</v>
      </c>
      <c r="L177" s="2" t="n">
        <v>-0.16</v>
      </c>
    </row>
    <row r="178" customFormat="false" ht="12.75" hidden="false" customHeight="false" outlineLevel="0" collapsed="false">
      <c r="A178" s="2" t="n">
        <v>38078</v>
      </c>
      <c r="B178" s="2" t="n">
        <v>0</v>
      </c>
      <c r="C178" s="2" t="n">
        <v>0</v>
      </c>
      <c r="D178" s="2" t="n">
        <v>0</v>
      </c>
      <c r="E178" s="2" t="n">
        <v>0</v>
      </c>
      <c r="F178" s="2" t="n">
        <v>0</v>
      </c>
      <c r="G178" s="2" t="n">
        <v>0</v>
      </c>
      <c r="H178" s="2" t="n">
        <v>0</v>
      </c>
      <c r="I178" s="2" t="n">
        <v>0</v>
      </c>
      <c r="J178" s="2" t="n">
        <v>13.65</v>
      </c>
      <c r="K178" s="2" t="n">
        <v>0</v>
      </c>
      <c r="L178" s="2" t="n">
        <v>0.4</v>
      </c>
    </row>
    <row r="179" customFormat="false" ht="12.75" hidden="false" customHeight="false" outlineLevel="0" collapsed="false">
      <c r="A179" s="2" t="n">
        <v>38108</v>
      </c>
      <c r="B179" s="2" t="n">
        <v>0</v>
      </c>
      <c r="C179" s="2" t="n">
        <v>0</v>
      </c>
      <c r="D179" s="2" t="n">
        <v>0</v>
      </c>
      <c r="E179" s="2" t="n">
        <v>0</v>
      </c>
      <c r="F179" s="2" t="n">
        <v>0</v>
      </c>
      <c r="G179" s="2" t="n">
        <v>0</v>
      </c>
      <c r="H179" s="2" t="n">
        <v>0</v>
      </c>
      <c r="I179" s="2" t="n">
        <v>0</v>
      </c>
      <c r="J179" s="2" t="n">
        <v>14.02</v>
      </c>
      <c r="K179" s="2" t="n">
        <v>0</v>
      </c>
      <c r="L179" s="2" t="n">
        <v>0.41</v>
      </c>
    </row>
    <row r="180" customFormat="false" ht="12.75" hidden="false" customHeight="false" outlineLevel="0" collapsed="false">
      <c r="A180" s="2" t="n">
        <v>38139</v>
      </c>
      <c r="B180" s="2" t="n">
        <v>0</v>
      </c>
      <c r="C180" s="2" t="n">
        <v>0</v>
      </c>
      <c r="D180" s="2" t="n">
        <v>0</v>
      </c>
      <c r="E180" s="2" t="n">
        <v>0</v>
      </c>
      <c r="F180" s="2" t="n">
        <v>0</v>
      </c>
      <c r="G180" s="2" t="n">
        <v>0</v>
      </c>
      <c r="H180" s="2" t="n">
        <v>0</v>
      </c>
      <c r="I180" s="2" t="n">
        <v>0</v>
      </c>
      <c r="J180" s="2" t="n">
        <v>13.48</v>
      </c>
      <c r="K180" s="2" t="n">
        <v>0</v>
      </c>
      <c r="L180" s="2" t="n">
        <v>0.4</v>
      </c>
    </row>
    <row r="181" customFormat="false" ht="12.75" hidden="false" customHeight="false" outlineLevel="0" collapsed="false">
      <c r="A181" s="2" t="n">
        <v>38169</v>
      </c>
      <c r="B181" s="2" t="n">
        <v>0</v>
      </c>
      <c r="C181" s="2" t="n">
        <v>0</v>
      </c>
      <c r="D181" s="2" t="n">
        <v>0</v>
      </c>
      <c r="E181" s="2" t="n">
        <v>0</v>
      </c>
      <c r="F181" s="2" t="n">
        <v>0</v>
      </c>
      <c r="G181" s="2" t="n">
        <v>0</v>
      </c>
      <c r="H181" s="2" t="n">
        <v>0</v>
      </c>
      <c r="I181" s="2" t="n">
        <v>0</v>
      </c>
      <c r="J181" s="2" t="n">
        <v>13.85</v>
      </c>
      <c r="K181" s="2" t="n">
        <v>0</v>
      </c>
      <c r="L181" s="2" t="n">
        <v>0.41</v>
      </c>
    </row>
    <row r="182" customFormat="false" ht="12.75" hidden="false" customHeight="false" outlineLevel="0" collapsed="false">
      <c r="A182" s="2" t="n">
        <v>38200</v>
      </c>
      <c r="B182" s="2" t="n">
        <v>0</v>
      </c>
      <c r="C182" s="2" t="n">
        <v>0</v>
      </c>
      <c r="D182" s="2" t="n">
        <v>0</v>
      </c>
      <c r="E182" s="2" t="n">
        <v>0</v>
      </c>
      <c r="F182" s="2" t="n">
        <v>0</v>
      </c>
      <c r="G182" s="2" t="n">
        <v>0</v>
      </c>
      <c r="H182" s="2" t="n">
        <v>0</v>
      </c>
      <c r="I182" s="2" t="n">
        <v>0</v>
      </c>
      <c r="J182" s="2" t="n">
        <v>13.76</v>
      </c>
      <c r="K182" s="2" t="n">
        <v>0</v>
      </c>
      <c r="L182" s="2" t="n">
        <v>0.41</v>
      </c>
    </row>
    <row r="183" customFormat="false" ht="12.75" hidden="false" customHeight="false" outlineLevel="0" collapsed="false">
      <c r="A183" s="2" t="n">
        <v>38231</v>
      </c>
      <c r="B183" s="2" t="n">
        <v>0</v>
      </c>
      <c r="C183" s="2" t="n">
        <v>0</v>
      </c>
      <c r="D183" s="2" t="n">
        <v>0</v>
      </c>
      <c r="E183" s="2" t="n">
        <v>0</v>
      </c>
      <c r="F183" s="2" t="n">
        <v>0</v>
      </c>
      <c r="G183" s="2" t="n">
        <v>0</v>
      </c>
      <c r="H183" s="2" t="n">
        <v>0</v>
      </c>
      <c r="I183" s="2" t="n">
        <v>0</v>
      </c>
      <c r="J183" s="2" t="n">
        <v>13.24</v>
      </c>
      <c r="K183" s="2" t="n">
        <v>0</v>
      </c>
      <c r="L183" s="2" t="n">
        <v>0.4</v>
      </c>
    </row>
    <row r="184" customFormat="false" ht="12.75" hidden="false" customHeight="false" outlineLevel="0" collapsed="false">
      <c r="A184" s="2" t="n">
        <v>38261</v>
      </c>
      <c r="B184" s="2" t="n">
        <v>0</v>
      </c>
      <c r="C184" s="2" t="n">
        <v>0</v>
      </c>
      <c r="D184" s="2" t="n">
        <v>0</v>
      </c>
      <c r="E184" s="2" t="n">
        <v>0</v>
      </c>
      <c r="F184" s="2" t="n">
        <v>0</v>
      </c>
      <c r="G184" s="2" t="n">
        <v>0</v>
      </c>
      <c r="H184" s="2" t="n">
        <v>0</v>
      </c>
      <c r="I184" s="2" t="n">
        <v>0</v>
      </c>
      <c r="J184" s="2" t="n">
        <v>13.6</v>
      </c>
      <c r="K184" s="2" t="n">
        <v>0</v>
      </c>
      <c r="L184" s="2" t="n">
        <v>0.41</v>
      </c>
    </row>
    <row r="185" customFormat="false" ht="12.75" hidden="false" customHeight="false" outlineLevel="0" collapsed="false">
      <c r="A185" s="2" t="n">
        <v>38292</v>
      </c>
      <c r="B185" s="2" t="n">
        <v>0</v>
      </c>
      <c r="C185" s="2" t="n">
        <v>0</v>
      </c>
      <c r="D185" s="2" t="n">
        <v>0</v>
      </c>
      <c r="E185" s="2" t="n">
        <v>0</v>
      </c>
      <c r="F185" s="2" t="n">
        <v>0</v>
      </c>
      <c r="G185" s="2" t="n">
        <v>0</v>
      </c>
      <c r="H185" s="2" t="n">
        <v>0</v>
      </c>
      <c r="I185" s="2" t="n">
        <v>20.09</v>
      </c>
      <c r="J185" s="2" t="n">
        <v>13.08</v>
      </c>
      <c r="K185" s="2" t="n">
        <v>0</v>
      </c>
      <c r="L185" s="2" t="n">
        <v>0.38</v>
      </c>
    </row>
    <row r="186" customFormat="false" ht="12.75" hidden="false" customHeight="false" outlineLevel="0" collapsed="false">
      <c r="A186" s="2" t="n">
        <v>38322</v>
      </c>
      <c r="B186" s="2" t="n">
        <v>0</v>
      </c>
      <c r="C186" s="2" t="n">
        <v>0</v>
      </c>
      <c r="D186" s="2" t="n">
        <v>0</v>
      </c>
      <c r="E186" s="2" t="n">
        <v>0</v>
      </c>
      <c r="F186" s="2" t="n">
        <v>0</v>
      </c>
      <c r="G186" s="2" t="n">
        <v>0</v>
      </c>
      <c r="H186" s="2" t="n">
        <v>0</v>
      </c>
      <c r="I186" s="2" t="n">
        <v>20.63</v>
      </c>
      <c r="J186" s="2" t="n">
        <v>13.43</v>
      </c>
      <c r="K186" s="2" t="n">
        <v>0</v>
      </c>
      <c r="L186" s="2" t="n">
        <v>-0.05</v>
      </c>
    </row>
    <row r="187" customFormat="false" ht="12.75" hidden="false" customHeight="false" outlineLevel="0" collapsed="false">
      <c r="A187" s="2" t="n">
        <v>38353</v>
      </c>
      <c r="B187" s="2" t="n">
        <v>0</v>
      </c>
      <c r="C187" s="2" t="n">
        <v>0</v>
      </c>
      <c r="D187" s="2" t="n">
        <v>0</v>
      </c>
      <c r="E187" s="2" t="n">
        <v>0</v>
      </c>
      <c r="F187" s="2" t="n">
        <v>0</v>
      </c>
      <c r="G187" s="2" t="n">
        <v>0</v>
      </c>
      <c r="H187" s="2" t="n">
        <v>0</v>
      </c>
      <c r="I187" s="2" t="n">
        <v>20.51</v>
      </c>
      <c r="J187" s="2" t="n">
        <v>13.35</v>
      </c>
      <c r="K187" s="2" t="n">
        <v>0</v>
      </c>
      <c r="L187" s="2" t="n">
        <v>-0.49</v>
      </c>
    </row>
    <row r="188" customFormat="false" ht="12.75" hidden="false" customHeight="false" outlineLevel="0" collapsed="false">
      <c r="A188" s="2" t="n">
        <v>38384</v>
      </c>
      <c r="B188" s="2" t="n">
        <v>0</v>
      </c>
      <c r="C188" s="2" t="n">
        <v>0</v>
      </c>
      <c r="D188" s="2" t="n">
        <v>0</v>
      </c>
      <c r="E188" s="2" t="n">
        <v>0</v>
      </c>
      <c r="F188" s="2" t="n">
        <v>0</v>
      </c>
      <c r="G188" s="2" t="n">
        <v>0</v>
      </c>
      <c r="H188" s="2" t="n">
        <v>0</v>
      </c>
      <c r="I188" s="2" t="n">
        <v>18.41</v>
      </c>
      <c r="J188" s="2" t="n">
        <v>11.98</v>
      </c>
      <c r="K188" s="2" t="n">
        <v>0</v>
      </c>
      <c r="L188" s="2" t="n">
        <v>-0.44</v>
      </c>
    </row>
    <row r="189" customFormat="false" ht="12.75" hidden="false" customHeight="false" outlineLevel="0" collapsed="false">
      <c r="A189" s="2" t="n">
        <v>38412</v>
      </c>
      <c r="B189" s="2" t="n">
        <v>0</v>
      </c>
      <c r="C189" s="2" t="n">
        <v>0</v>
      </c>
      <c r="D189" s="2" t="n">
        <v>0</v>
      </c>
      <c r="E189" s="2" t="n">
        <v>0</v>
      </c>
      <c r="F189" s="2" t="n">
        <v>0</v>
      </c>
      <c r="G189" s="2" t="n">
        <v>0</v>
      </c>
      <c r="H189" s="2" t="n">
        <v>0</v>
      </c>
      <c r="I189" s="2" t="n">
        <v>20.26</v>
      </c>
      <c r="J189" s="2" t="n">
        <v>13.19</v>
      </c>
      <c r="K189" s="2" t="n">
        <v>0</v>
      </c>
      <c r="L189" s="2" t="n">
        <v>-0.16</v>
      </c>
    </row>
    <row r="190" customFormat="false" ht="12.75" hidden="false" customHeight="false" outlineLevel="0" collapsed="false">
      <c r="A190" s="2" t="n">
        <v>38443</v>
      </c>
      <c r="B190" s="2" t="n">
        <v>0</v>
      </c>
      <c r="C190" s="2" t="n">
        <v>0</v>
      </c>
      <c r="D190" s="2" t="n">
        <v>0</v>
      </c>
      <c r="E190" s="2" t="n">
        <v>0</v>
      </c>
      <c r="F190" s="2" t="n">
        <v>0</v>
      </c>
      <c r="G190" s="2" t="n">
        <v>0</v>
      </c>
      <c r="H190" s="2" t="n">
        <v>0</v>
      </c>
      <c r="I190" s="2" t="n">
        <v>0</v>
      </c>
      <c r="J190" s="2" t="n">
        <v>17.52</v>
      </c>
      <c r="K190" s="2" t="n">
        <v>0</v>
      </c>
      <c r="L190" s="2" t="n">
        <v>0.29</v>
      </c>
    </row>
    <row r="191" customFormat="false" ht="12.75" hidden="false" customHeight="false" outlineLevel="0" collapsed="false">
      <c r="A191" s="2" t="n">
        <v>38473</v>
      </c>
      <c r="B191" s="2" t="n">
        <v>0</v>
      </c>
      <c r="C191" s="2" t="n">
        <v>0</v>
      </c>
      <c r="D191" s="2" t="n">
        <v>0</v>
      </c>
      <c r="E191" s="2" t="n">
        <v>0</v>
      </c>
      <c r="F191" s="2" t="n">
        <v>0</v>
      </c>
      <c r="G191" s="2" t="n">
        <v>0</v>
      </c>
      <c r="H191" s="2" t="n">
        <v>0</v>
      </c>
      <c r="I191" s="2" t="n">
        <v>0</v>
      </c>
      <c r="J191" s="2" t="n">
        <v>17.99</v>
      </c>
      <c r="K191" s="2" t="n">
        <v>0</v>
      </c>
      <c r="L191" s="2" t="n">
        <v>0.3</v>
      </c>
    </row>
    <row r="192" customFormat="false" ht="12.75" hidden="false" customHeight="false" outlineLevel="0" collapsed="false">
      <c r="A192" s="2" t="n">
        <v>38504</v>
      </c>
      <c r="B192" s="2" t="n">
        <v>0</v>
      </c>
      <c r="C192" s="2" t="n">
        <v>0</v>
      </c>
      <c r="D192" s="2" t="n">
        <v>0</v>
      </c>
      <c r="E192" s="2" t="n">
        <v>0</v>
      </c>
      <c r="F192" s="2" t="n">
        <v>0</v>
      </c>
      <c r="G192" s="2" t="n">
        <v>0</v>
      </c>
      <c r="H192" s="2" t="n">
        <v>0</v>
      </c>
      <c r="I192" s="2" t="n">
        <v>0</v>
      </c>
      <c r="J192" s="2" t="n">
        <v>17.3</v>
      </c>
      <c r="K192" s="2" t="n">
        <v>0</v>
      </c>
      <c r="L192" s="2" t="n">
        <v>0.29</v>
      </c>
    </row>
    <row r="193" customFormat="false" ht="12.75" hidden="false" customHeight="false" outlineLevel="0" collapsed="false">
      <c r="A193" s="2" t="n">
        <v>38534</v>
      </c>
      <c r="B193" s="2" t="n">
        <v>0</v>
      </c>
      <c r="C193" s="2" t="n">
        <v>0</v>
      </c>
      <c r="D193" s="2" t="n">
        <v>0</v>
      </c>
      <c r="E193" s="2" t="n">
        <v>0</v>
      </c>
      <c r="F193" s="2" t="n">
        <v>0</v>
      </c>
      <c r="G193" s="2" t="n">
        <v>0</v>
      </c>
      <c r="H193" s="2" t="n">
        <v>0</v>
      </c>
      <c r="I193" s="2" t="n">
        <v>0</v>
      </c>
      <c r="J193" s="2" t="n">
        <v>17.77</v>
      </c>
      <c r="K193" s="2" t="n">
        <v>0</v>
      </c>
      <c r="L193" s="2" t="n">
        <v>0.3</v>
      </c>
    </row>
    <row r="194" customFormat="false" ht="12.75" hidden="false" customHeight="false" outlineLevel="0" collapsed="false">
      <c r="A194" s="2" t="n">
        <v>38565</v>
      </c>
      <c r="B194" s="2" t="n">
        <v>0</v>
      </c>
      <c r="C194" s="2" t="n">
        <v>0</v>
      </c>
      <c r="D194" s="2" t="n">
        <v>0</v>
      </c>
      <c r="E194" s="2" t="n">
        <v>0</v>
      </c>
      <c r="F194" s="2" t="n">
        <v>0</v>
      </c>
      <c r="G194" s="2" t="n">
        <v>0</v>
      </c>
      <c r="H194" s="2" t="n">
        <v>0</v>
      </c>
      <c r="I194" s="2" t="n">
        <v>0</v>
      </c>
      <c r="J194" s="2" t="n">
        <v>17.67</v>
      </c>
      <c r="K194" s="2" t="n">
        <v>0</v>
      </c>
      <c r="L194" s="2" t="n">
        <v>0.3</v>
      </c>
    </row>
    <row r="195" customFormat="false" ht="12.75" hidden="false" customHeight="false" outlineLevel="0" collapsed="false">
      <c r="A195" s="2" t="n">
        <v>38596</v>
      </c>
      <c r="B195" s="2" t="n">
        <v>0</v>
      </c>
      <c r="C195" s="2" t="n">
        <v>0</v>
      </c>
      <c r="D195" s="2" t="n">
        <v>0</v>
      </c>
      <c r="E195" s="2" t="n">
        <v>0</v>
      </c>
      <c r="F195" s="2" t="n">
        <v>0</v>
      </c>
      <c r="G195" s="2" t="n">
        <v>0</v>
      </c>
      <c r="H195" s="2" t="n">
        <v>0</v>
      </c>
      <c r="I195" s="2" t="n">
        <v>0</v>
      </c>
      <c r="J195" s="2" t="n">
        <v>16.99</v>
      </c>
      <c r="K195" s="2" t="n">
        <v>0</v>
      </c>
      <c r="L195" s="2" t="n">
        <v>0.29</v>
      </c>
    </row>
    <row r="196" customFormat="false" ht="12.75" hidden="false" customHeight="false" outlineLevel="0" collapsed="false">
      <c r="A196" s="2" t="n">
        <v>38626</v>
      </c>
      <c r="B196" s="2" t="n">
        <v>0</v>
      </c>
      <c r="C196" s="2" t="n">
        <v>0</v>
      </c>
      <c r="D196" s="2" t="n">
        <v>0</v>
      </c>
      <c r="E196" s="2" t="n">
        <v>0</v>
      </c>
      <c r="F196" s="2" t="n">
        <v>0</v>
      </c>
      <c r="G196" s="2" t="n">
        <v>0</v>
      </c>
      <c r="H196" s="2" t="n">
        <v>0</v>
      </c>
      <c r="I196" s="2" t="n">
        <v>0</v>
      </c>
      <c r="J196" s="2" t="n">
        <v>17.45</v>
      </c>
      <c r="K196" s="2" t="n">
        <v>0</v>
      </c>
      <c r="L196" s="2" t="n">
        <v>0.3</v>
      </c>
    </row>
    <row r="197" customFormat="false" ht="12.75" hidden="false" customHeight="false" outlineLevel="0" collapsed="false">
      <c r="A197" s="2" t="n">
        <v>38657</v>
      </c>
      <c r="B197" s="2" t="n">
        <v>0</v>
      </c>
      <c r="C197" s="2" t="n">
        <v>0</v>
      </c>
      <c r="D197" s="2" t="n">
        <v>0</v>
      </c>
      <c r="E197" s="2" t="n">
        <v>0</v>
      </c>
      <c r="F197" s="2" t="n">
        <v>0</v>
      </c>
      <c r="G197" s="2" t="n">
        <v>0</v>
      </c>
      <c r="H197" s="2" t="n">
        <v>0</v>
      </c>
      <c r="I197" s="2" t="n">
        <v>18.67</v>
      </c>
      <c r="J197" s="2" t="n">
        <v>16.79</v>
      </c>
      <c r="K197" s="2" t="n">
        <v>0</v>
      </c>
      <c r="L197" s="2" t="n">
        <v>0.45</v>
      </c>
    </row>
    <row r="198" customFormat="false" ht="12.75" hidden="false" customHeight="false" outlineLevel="0" collapsed="false">
      <c r="A198" s="2" t="n">
        <v>38687</v>
      </c>
      <c r="B198" s="2" t="n">
        <v>0</v>
      </c>
      <c r="C198" s="2" t="n">
        <v>0</v>
      </c>
      <c r="D198" s="2" t="n">
        <v>0</v>
      </c>
      <c r="E198" s="2" t="n">
        <v>0</v>
      </c>
      <c r="F198" s="2" t="n">
        <v>0</v>
      </c>
      <c r="G198" s="2" t="n">
        <v>0</v>
      </c>
      <c r="H198" s="2" t="n">
        <v>0</v>
      </c>
      <c r="I198" s="2" t="n">
        <v>19.18</v>
      </c>
      <c r="J198" s="2" t="n">
        <v>17.24</v>
      </c>
      <c r="K198" s="2" t="n">
        <v>0</v>
      </c>
      <c r="L198" s="2" t="n">
        <v>0.04</v>
      </c>
    </row>
    <row r="199" customFormat="false" ht="12.75" hidden="false" customHeight="false" outlineLevel="0" collapsed="false">
      <c r="A199" s="2" t="n">
        <v>38718</v>
      </c>
      <c r="B199" s="2" t="n">
        <v>0</v>
      </c>
      <c r="C199" s="2" t="n">
        <v>0</v>
      </c>
      <c r="D199" s="2" t="n">
        <v>0</v>
      </c>
      <c r="E199" s="2" t="n">
        <v>0</v>
      </c>
      <c r="F199" s="2" t="n">
        <v>0</v>
      </c>
      <c r="G199" s="2" t="n">
        <v>0</v>
      </c>
      <c r="H199" s="2" t="n">
        <v>0</v>
      </c>
      <c r="I199" s="2" t="n">
        <v>19.06</v>
      </c>
      <c r="J199" s="2" t="n">
        <v>17.14</v>
      </c>
      <c r="K199" s="2" t="n">
        <v>0</v>
      </c>
      <c r="L199" s="2" t="n">
        <v>-0.39</v>
      </c>
    </row>
    <row r="200" customFormat="false" ht="12.75" hidden="false" customHeight="false" outlineLevel="0" collapsed="false">
      <c r="A200" s="2" t="n">
        <v>38749</v>
      </c>
      <c r="B200" s="2" t="n">
        <v>0</v>
      </c>
      <c r="C200" s="2" t="n">
        <v>0</v>
      </c>
      <c r="D200" s="2" t="n">
        <v>0</v>
      </c>
      <c r="E200" s="2" t="n">
        <v>0</v>
      </c>
      <c r="F200" s="2" t="n">
        <v>0</v>
      </c>
      <c r="G200" s="2" t="n">
        <v>0</v>
      </c>
      <c r="H200" s="2" t="n">
        <v>0</v>
      </c>
      <c r="I200" s="2" t="n">
        <v>17.11</v>
      </c>
      <c r="J200" s="2" t="n">
        <v>15.38</v>
      </c>
      <c r="K200" s="2" t="n">
        <v>0</v>
      </c>
      <c r="L200" s="2" t="n">
        <v>-0.32</v>
      </c>
    </row>
    <row r="201" customFormat="false" ht="12.75" hidden="false" customHeight="false" outlineLevel="0" collapsed="false">
      <c r="A201" s="2" t="n">
        <v>38777</v>
      </c>
      <c r="B201" s="2" t="n">
        <v>0</v>
      </c>
      <c r="C201" s="2" t="n">
        <v>0</v>
      </c>
      <c r="D201" s="2" t="n">
        <v>0</v>
      </c>
      <c r="E201" s="2" t="n">
        <v>0</v>
      </c>
      <c r="F201" s="2" t="n">
        <v>0</v>
      </c>
      <c r="G201" s="2" t="n">
        <v>0</v>
      </c>
      <c r="H201" s="2" t="n">
        <v>0</v>
      </c>
      <c r="I201" s="2" t="n">
        <v>18.84</v>
      </c>
      <c r="J201" s="2" t="n">
        <v>16.94</v>
      </c>
      <c r="K201" s="2" t="n">
        <v>0</v>
      </c>
      <c r="L201" s="2" t="n">
        <v>-0.03</v>
      </c>
    </row>
    <row r="202" customFormat="false" ht="12.75" hidden="false" customHeight="false" outlineLevel="0" collapsed="false">
      <c r="A202" s="2" t="n">
        <v>38808</v>
      </c>
      <c r="B202" s="2" t="n">
        <v>0</v>
      </c>
      <c r="C202" s="2" t="n">
        <v>0</v>
      </c>
      <c r="D202" s="2" t="n">
        <v>0</v>
      </c>
      <c r="E202" s="2" t="n">
        <v>0</v>
      </c>
      <c r="F202" s="2" t="n">
        <v>0</v>
      </c>
      <c r="G202" s="2" t="n">
        <v>0</v>
      </c>
      <c r="H202" s="2" t="n">
        <v>0</v>
      </c>
      <c r="I202" s="2" t="n">
        <v>0</v>
      </c>
      <c r="J202" s="2" t="n">
        <v>16.29</v>
      </c>
      <c r="K202" s="2" t="n">
        <v>0</v>
      </c>
      <c r="L202" s="2" t="n">
        <v>0.28</v>
      </c>
    </row>
    <row r="203" customFormat="false" ht="12.75" hidden="false" customHeight="false" outlineLevel="0" collapsed="false">
      <c r="A203" s="2" t="n">
        <v>38838</v>
      </c>
      <c r="B203" s="2" t="n">
        <v>0</v>
      </c>
      <c r="C203" s="2" t="n">
        <v>0</v>
      </c>
      <c r="D203" s="2" t="n">
        <v>0</v>
      </c>
      <c r="E203" s="2" t="n">
        <v>0</v>
      </c>
      <c r="F203" s="2" t="n">
        <v>0</v>
      </c>
      <c r="G203" s="2" t="n">
        <v>0</v>
      </c>
      <c r="H203" s="2" t="n">
        <v>0</v>
      </c>
      <c r="I203" s="2" t="n">
        <v>0</v>
      </c>
      <c r="J203" s="2" t="n">
        <v>16.74</v>
      </c>
      <c r="K203" s="2" t="n">
        <v>0</v>
      </c>
      <c r="L203" s="2" t="n">
        <v>0.29</v>
      </c>
    </row>
    <row r="204" customFormat="false" ht="12.75" hidden="false" customHeight="false" outlineLevel="0" collapsed="false">
      <c r="A204" s="2" t="n">
        <v>38869</v>
      </c>
      <c r="B204" s="2" t="n">
        <v>0</v>
      </c>
      <c r="C204" s="2" t="n">
        <v>0</v>
      </c>
      <c r="D204" s="2" t="n">
        <v>0</v>
      </c>
      <c r="E204" s="2" t="n">
        <v>0</v>
      </c>
      <c r="F204" s="2" t="n">
        <v>0</v>
      </c>
      <c r="G204" s="2" t="n">
        <v>0</v>
      </c>
      <c r="H204" s="2" t="n">
        <v>0</v>
      </c>
      <c r="I204" s="2" t="n">
        <v>0</v>
      </c>
      <c r="J204" s="2" t="n">
        <v>16.1</v>
      </c>
      <c r="K204" s="2" t="n">
        <v>0</v>
      </c>
      <c r="L204" s="2" t="n">
        <v>0.28</v>
      </c>
    </row>
    <row r="205" customFormat="false" ht="12.75" hidden="false" customHeight="false" outlineLevel="0" collapsed="false">
      <c r="A205" s="2" t="n">
        <v>38899</v>
      </c>
      <c r="B205" s="2" t="n">
        <v>0</v>
      </c>
      <c r="C205" s="2" t="n">
        <v>0</v>
      </c>
      <c r="D205" s="2" t="n">
        <v>0</v>
      </c>
      <c r="E205" s="2" t="n">
        <v>0</v>
      </c>
      <c r="F205" s="2" t="n">
        <v>0</v>
      </c>
      <c r="G205" s="2" t="n">
        <v>0</v>
      </c>
      <c r="H205" s="2" t="n">
        <v>0</v>
      </c>
      <c r="I205" s="2" t="n">
        <v>0</v>
      </c>
      <c r="J205" s="2" t="n">
        <v>16.53</v>
      </c>
      <c r="K205" s="2" t="n">
        <v>0</v>
      </c>
      <c r="L205" s="2" t="n">
        <v>0.29</v>
      </c>
    </row>
    <row r="206" customFormat="false" ht="12.75" hidden="false" customHeight="false" outlineLevel="0" collapsed="false">
      <c r="A206" s="2" t="n">
        <v>38930</v>
      </c>
      <c r="B206" s="2" t="n">
        <v>0</v>
      </c>
      <c r="C206" s="2" t="n">
        <v>0</v>
      </c>
      <c r="D206" s="2" t="n">
        <v>0</v>
      </c>
      <c r="E206" s="2" t="n">
        <v>0</v>
      </c>
      <c r="F206" s="2" t="n">
        <v>0</v>
      </c>
      <c r="G206" s="2" t="n">
        <v>0</v>
      </c>
      <c r="H206" s="2" t="n">
        <v>0</v>
      </c>
      <c r="I206" s="2" t="n">
        <v>0</v>
      </c>
      <c r="J206" s="2" t="n">
        <v>16.43</v>
      </c>
      <c r="K206" s="2" t="n">
        <v>0</v>
      </c>
      <c r="L206" s="2" t="n">
        <v>0.29</v>
      </c>
    </row>
    <row r="207" customFormat="false" ht="12.75" hidden="false" customHeight="false" outlineLevel="0" collapsed="false">
      <c r="A207" s="2" t="n">
        <v>38961</v>
      </c>
      <c r="B207" s="2" t="n">
        <v>0</v>
      </c>
      <c r="C207" s="2" t="n">
        <v>0</v>
      </c>
      <c r="D207" s="2" t="n">
        <v>0</v>
      </c>
      <c r="E207" s="2" t="n">
        <v>0</v>
      </c>
      <c r="F207" s="2" t="n">
        <v>0</v>
      </c>
      <c r="G207" s="2" t="n">
        <v>0</v>
      </c>
      <c r="H207" s="2" t="n">
        <v>0</v>
      </c>
      <c r="I207" s="2" t="n">
        <v>0</v>
      </c>
      <c r="J207" s="2" t="n">
        <v>15.81</v>
      </c>
      <c r="K207" s="2" t="n">
        <v>0</v>
      </c>
      <c r="L207" s="2" t="n">
        <v>0.28</v>
      </c>
    </row>
    <row r="208" customFormat="false" ht="12.75" hidden="false" customHeight="false" outlineLevel="0" collapsed="false">
      <c r="A208" s="2" t="n">
        <v>38991</v>
      </c>
      <c r="B208" s="2" t="n">
        <v>0</v>
      </c>
      <c r="C208" s="2" t="n">
        <v>0</v>
      </c>
      <c r="D208" s="2" t="n">
        <v>0</v>
      </c>
      <c r="E208" s="2" t="n">
        <v>0</v>
      </c>
      <c r="F208" s="2" t="n">
        <v>0</v>
      </c>
      <c r="G208" s="2" t="n">
        <v>0</v>
      </c>
      <c r="H208" s="2" t="n">
        <v>0</v>
      </c>
      <c r="I208" s="2" t="n">
        <v>0</v>
      </c>
      <c r="J208" s="2" t="n">
        <v>16.23</v>
      </c>
      <c r="K208" s="2" t="n">
        <v>0</v>
      </c>
      <c r="L208" s="2" t="n">
        <v>0.29</v>
      </c>
    </row>
    <row r="209" customFormat="false" ht="12.75" hidden="false" customHeight="false" outlineLevel="0" collapsed="false">
      <c r="A209" s="2" t="n">
        <v>39022</v>
      </c>
      <c r="B209" s="2" t="n">
        <v>0</v>
      </c>
      <c r="C209" s="2" t="n">
        <v>0</v>
      </c>
      <c r="D209" s="2" t="n">
        <v>0</v>
      </c>
      <c r="E209" s="2" t="n">
        <v>0</v>
      </c>
      <c r="F209" s="2" t="n">
        <v>0</v>
      </c>
      <c r="G209" s="2" t="n">
        <v>0</v>
      </c>
      <c r="H209" s="2" t="n">
        <v>0</v>
      </c>
      <c r="I209" s="2" t="n">
        <v>17.37</v>
      </c>
      <c r="J209" s="2" t="n">
        <v>-8.96</v>
      </c>
      <c r="K209" s="2" t="n">
        <v>0</v>
      </c>
      <c r="L209" s="2" t="n">
        <v>-0.16</v>
      </c>
    </row>
    <row r="210" customFormat="false" ht="12.75" hidden="false" customHeight="false" outlineLevel="0" collapsed="false">
      <c r="A210" s="2" t="n">
        <v>39052</v>
      </c>
      <c r="B210" s="2" t="n">
        <v>0</v>
      </c>
      <c r="C210" s="2" t="n">
        <v>0</v>
      </c>
      <c r="D210" s="2" t="n">
        <v>0</v>
      </c>
      <c r="E210" s="2" t="n">
        <v>0</v>
      </c>
      <c r="F210" s="2" t="n">
        <v>0</v>
      </c>
      <c r="G210" s="2" t="n">
        <v>0</v>
      </c>
      <c r="H210" s="2" t="n">
        <v>0</v>
      </c>
      <c r="I210" s="2" t="n">
        <v>17.84</v>
      </c>
      <c r="J210" s="2" t="n">
        <v>-9.2</v>
      </c>
      <c r="K210" s="2" t="n">
        <v>0</v>
      </c>
      <c r="L210" s="2" t="n">
        <v>-0.19</v>
      </c>
    </row>
    <row r="211" customFormat="false" ht="12.75" hidden="false" customHeight="false" outlineLevel="0" collapsed="false">
      <c r="A211" s="2" t="n">
        <v>39083</v>
      </c>
      <c r="B211" s="2" t="n">
        <v>0</v>
      </c>
      <c r="C211" s="2" t="n">
        <v>0</v>
      </c>
      <c r="D211" s="2" t="n">
        <v>0</v>
      </c>
      <c r="E211" s="2" t="n">
        <v>0</v>
      </c>
      <c r="F211" s="2" t="n">
        <v>0</v>
      </c>
      <c r="G211" s="2" t="n">
        <v>0</v>
      </c>
      <c r="H211" s="2" t="n">
        <v>0</v>
      </c>
      <c r="I211" s="2" t="n">
        <v>17.73</v>
      </c>
      <c r="J211" s="2" t="n">
        <v>-9.14</v>
      </c>
      <c r="K211" s="2" t="n">
        <v>0</v>
      </c>
      <c r="L211" s="2" t="n">
        <v>-0.21</v>
      </c>
    </row>
    <row r="212" customFormat="false" ht="12.75" hidden="false" customHeight="false" outlineLevel="0" collapsed="false">
      <c r="A212" s="2" t="n">
        <v>39114</v>
      </c>
      <c r="B212" s="2" t="n">
        <v>0</v>
      </c>
      <c r="C212" s="2" t="n">
        <v>0</v>
      </c>
      <c r="D212" s="2" t="n">
        <v>0</v>
      </c>
      <c r="E212" s="2" t="n">
        <v>0</v>
      </c>
      <c r="F212" s="2" t="n">
        <v>0</v>
      </c>
      <c r="G212" s="2" t="n">
        <v>0</v>
      </c>
      <c r="H212" s="2" t="n">
        <v>0</v>
      </c>
      <c r="I212" s="2" t="n">
        <v>15.92</v>
      </c>
      <c r="J212" s="2" t="n">
        <v>-8.21</v>
      </c>
      <c r="K212" s="2" t="n">
        <v>0</v>
      </c>
      <c r="L212" s="2" t="n">
        <v>-0.25</v>
      </c>
    </row>
    <row r="213" customFormat="false" ht="12.75" hidden="false" customHeight="false" outlineLevel="0" collapsed="false">
      <c r="A213" s="2" t="n">
        <v>39142</v>
      </c>
      <c r="B213" s="2" t="n">
        <v>0</v>
      </c>
      <c r="C213" s="2" t="n">
        <v>0</v>
      </c>
      <c r="D213" s="2" t="n">
        <v>0</v>
      </c>
      <c r="E213" s="2" t="n">
        <v>0</v>
      </c>
      <c r="F213" s="2" t="n">
        <v>0</v>
      </c>
      <c r="G213" s="2" t="n">
        <v>0</v>
      </c>
      <c r="H213" s="2" t="n">
        <v>0</v>
      </c>
      <c r="I213" s="2" t="n">
        <v>17.53</v>
      </c>
      <c r="J213" s="2" t="n">
        <v>-9.04</v>
      </c>
      <c r="K213" s="2" t="n">
        <v>0</v>
      </c>
      <c r="L213" s="2" t="n">
        <v>-0.28</v>
      </c>
    </row>
    <row r="214" customFormat="false" ht="12.75" hidden="false" customHeight="false" outlineLevel="0" collapsed="false">
      <c r="A214" s="2" t="n">
        <v>39173</v>
      </c>
      <c r="B214" s="2" t="n">
        <v>0</v>
      </c>
      <c r="C214" s="2" t="n">
        <v>0</v>
      </c>
      <c r="D214" s="2" t="n">
        <v>0</v>
      </c>
      <c r="E214" s="2" t="n">
        <v>0</v>
      </c>
      <c r="F214" s="2" t="n">
        <v>0</v>
      </c>
      <c r="G214" s="2" t="n">
        <v>0</v>
      </c>
      <c r="H214" s="2" t="n">
        <v>0</v>
      </c>
      <c r="I214" s="2" t="n">
        <v>0</v>
      </c>
      <c r="J214" s="2" t="n">
        <v>-8.69</v>
      </c>
      <c r="K214" s="2" t="n">
        <v>0</v>
      </c>
      <c r="L214" s="2" t="n">
        <v>0.18</v>
      </c>
    </row>
    <row r="215" customFormat="false" ht="12.75" hidden="false" customHeight="false" outlineLevel="0" collapsed="false">
      <c r="A215" s="2" t="n">
        <v>39203</v>
      </c>
      <c r="B215" s="2" t="n">
        <v>0</v>
      </c>
      <c r="C215" s="2" t="n">
        <v>0</v>
      </c>
      <c r="D215" s="2" t="n">
        <v>0</v>
      </c>
      <c r="E215" s="2" t="n">
        <v>0</v>
      </c>
      <c r="F215" s="2" t="n">
        <v>0</v>
      </c>
      <c r="G215" s="2" t="n">
        <v>0</v>
      </c>
      <c r="H215" s="2" t="n">
        <v>0</v>
      </c>
      <c r="I215" s="2" t="n">
        <v>0</v>
      </c>
      <c r="J215" s="2" t="n">
        <v>-8.93</v>
      </c>
      <c r="K215" s="2" t="n">
        <v>0</v>
      </c>
      <c r="L215" s="2" t="n">
        <v>0.19</v>
      </c>
    </row>
    <row r="216" customFormat="false" ht="12.75" hidden="false" customHeight="false" outlineLevel="0" collapsed="false">
      <c r="A216" s="2" t="n">
        <v>39234</v>
      </c>
      <c r="B216" s="2" t="n">
        <v>0</v>
      </c>
      <c r="C216" s="2" t="n">
        <v>0</v>
      </c>
      <c r="D216" s="2" t="n">
        <v>0</v>
      </c>
      <c r="E216" s="2" t="n">
        <v>0</v>
      </c>
      <c r="F216" s="2" t="n">
        <v>0</v>
      </c>
      <c r="G216" s="2" t="n">
        <v>0</v>
      </c>
      <c r="H216" s="2" t="n">
        <v>0</v>
      </c>
      <c r="I216" s="2" t="n">
        <v>0</v>
      </c>
      <c r="J216" s="2" t="n">
        <v>-8.59</v>
      </c>
      <c r="K216" s="2" t="n">
        <v>0</v>
      </c>
      <c r="L216" s="2" t="n">
        <v>0.18</v>
      </c>
    </row>
    <row r="217" customFormat="false" ht="12.75" hidden="false" customHeight="false" outlineLevel="0" collapsed="false">
      <c r="A217" s="2" t="n">
        <v>39264</v>
      </c>
      <c r="B217" s="2" t="n">
        <v>0</v>
      </c>
      <c r="C217" s="2" t="n">
        <v>0</v>
      </c>
      <c r="D217" s="2" t="n">
        <v>0</v>
      </c>
      <c r="E217" s="2" t="n">
        <v>0</v>
      </c>
      <c r="F217" s="2" t="n">
        <v>0</v>
      </c>
      <c r="G217" s="2" t="n">
        <v>0</v>
      </c>
      <c r="H217" s="2" t="n">
        <v>0</v>
      </c>
      <c r="I217" s="2" t="n">
        <v>0</v>
      </c>
      <c r="J217" s="2" t="n">
        <v>-8.82</v>
      </c>
      <c r="K217" s="2" t="n">
        <v>0</v>
      </c>
      <c r="L217" s="2" t="n">
        <v>0.19</v>
      </c>
    </row>
    <row r="218" customFormat="false" ht="12.75" hidden="false" customHeight="false" outlineLevel="0" collapsed="false">
      <c r="A218" s="2" t="n">
        <v>39295</v>
      </c>
      <c r="B218" s="2" t="n">
        <v>0</v>
      </c>
      <c r="C218" s="2" t="n">
        <v>0</v>
      </c>
      <c r="D218" s="2" t="n">
        <v>0</v>
      </c>
      <c r="E218" s="2" t="n">
        <v>0</v>
      </c>
      <c r="F218" s="2" t="n">
        <v>0</v>
      </c>
      <c r="G218" s="2" t="n">
        <v>0</v>
      </c>
      <c r="H218" s="2" t="n">
        <v>0</v>
      </c>
      <c r="I218" s="2" t="n">
        <v>0</v>
      </c>
      <c r="J218" s="2" t="n">
        <v>-8.77</v>
      </c>
      <c r="K218" s="2" t="n">
        <v>0</v>
      </c>
      <c r="L218" s="2" t="n">
        <v>0.19</v>
      </c>
    </row>
    <row r="219" customFormat="false" ht="12.75" hidden="false" customHeight="false" outlineLevel="0" collapsed="false">
      <c r="A219" s="2" t="n">
        <v>39326</v>
      </c>
      <c r="B219" s="2" t="n">
        <v>0</v>
      </c>
      <c r="C219" s="2" t="n">
        <v>0</v>
      </c>
      <c r="D219" s="2" t="n">
        <v>0</v>
      </c>
      <c r="E219" s="2" t="n">
        <v>0</v>
      </c>
      <c r="F219" s="2" t="n">
        <v>0</v>
      </c>
      <c r="G219" s="2" t="n">
        <v>0</v>
      </c>
      <c r="H219" s="2" t="n">
        <v>0</v>
      </c>
      <c r="I219" s="2" t="n">
        <v>0</v>
      </c>
      <c r="J219" s="2" t="n">
        <v>-8.44</v>
      </c>
      <c r="K219" s="2" t="n">
        <v>0</v>
      </c>
      <c r="L219" s="2" t="n">
        <v>0.18</v>
      </c>
    </row>
    <row r="220" customFormat="false" ht="12.75" hidden="false" customHeight="false" outlineLevel="0" collapsed="false">
      <c r="A220" s="2" t="n">
        <v>39356</v>
      </c>
      <c r="B220" s="2" t="n">
        <v>0</v>
      </c>
      <c r="C220" s="2" t="n">
        <v>0</v>
      </c>
      <c r="D220" s="2" t="n">
        <v>0</v>
      </c>
      <c r="E220" s="2" t="n">
        <v>0</v>
      </c>
      <c r="F220" s="2" t="n">
        <v>0</v>
      </c>
      <c r="G220" s="2" t="n">
        <v>0</v>
      </c>
      <c r="H220" s="2" t="n">
        <v>0</v>
      </c>
      <c r="I220" s="2" t="n">
        <v>0</v>
      </c>
      <c r="J220" s="2" t="n">
        <v>-8.67</v>
      </c>
      <c r="K220" s="2" t="n">
        <v>0</v>
      </c>
      <c r="L220" s="2" t="n">
        <v>0.19</v>
      </c>
    </row>
    <row r="221" customFormat="false" ht="12.75" hidden="false" customHeight="false" outlineLevel="0" collapsed="false">
      <c r="A221" s="2" t="n">
        <v>39387</v>
      </c>
      <c r="B221" s="2" t="n">
        <v>0</v>
      </c>
      <c r="C221" s="2" t="n">
        <v>0</v>
      </c>
      <c r="D221" s="2" t="n">
        <v>0</v>
      </c>
      <c r="E221" s="2" t="n">
        <v>0</v>
      </c>
      <c r="F221" s="2" t="n">
        <v>0</v>
      </c>
      <c r="G221" s="2" t="n">
        <v>0</v>
      </c>
      <c r="H221" s="2" t="n">
        <v>0</v>
      </c>
      <c r="I221" s="2" t="n">
        <v>16.16</v>
      </c>
      <c r="J221" s="2" t="n">
        <v>0</v>
      </c>
      <c r="K221" s="2" t="n">
        <v>0</v>
      </c>
      <c r="L221" s="2" t="n">
        <v>0</v>
      </c>
    </row>
    <row r="222" customFormat="false" ht="12.75" hidden="false" customHeight="false" outlineLevel="0" collapsed="false">
      <c r="A222" s="2" t="n">
        <v>39417</v>
      </c>
      <c r="B222" s="2" t="n">
        <v>0</v>
      </c>
      <c r="C222" s="2" t="n">
        <v>0</v>
      </c>
      <c r="D222" s="2" t="n">
        <v>0</v>
      </c>
      <c r="E222" s="2" t="n">
        <v>0</v>
      </c>
      <c r="F222" s="2" t="n">
        <v>0</v>
      </c>
      <c r="G222" s="2" t="n">
        <v>0</v>
      </c>
      <c r="H222" s="2" t="n">
        <v>0</v>
      </c>
      <c r="I222" s="2" t="n">
        <v>16.61</v>
      </c>
      <c r="J222" s="2" t="n">
        <v>0</v>
      </c>
      <c r="K222" s="2" t="n">
        <v>0</v>
      </c>
      <c r="L222" s="2" t="n">
        <v>0</v>
      </c>
    </row>
    <row r="223" customFormat="false" ht="12.75" hidden="false" customHeight="false" outlineLevel="0" collapsed="false">
      <c r="A223" s="2" t="n">
        <v>39448</v>
      </c>
      <c r="B223" s="2" t="n">
        <v>0</v>
      </c>
      <c r="C223" s="2" t="n">
        <v>0</v>
      </c>
      <c r="D223" s="2" t="n">
        <v>0</v>
      </c>
      <c r="E223" s="2" t="n">
        <v>0</v>
      </c>
      <c r="F223" s="2" t="n">
        <v>0</v>
      </c>
      <c r="G223" s="2" t="n">
        <v>0</v>
      </c>
      <c r="H223" s="2" t="n">
        <v>0</v>
      </c>
      <c r="I223" s="2" t="n">
        <v>16.51</v>
      </c>
      <c r="J223" s="2" t="n">
        <v>0</v>
      </c>
      <c r="K223" s="2" t="n">
        <v>0</v>
      </c>
      <c r="L223" s="2" t="n">
        <v>0</v>
      </c>
    </row>
    <row r="224" customFormat="false" ht="12.75" hidden="false" customHeight="false" outlineLevel="0" collapsed="false">
      <c r="A224" s="2" t="n">
        <v>39479</v>
      </c>
      <c r="B224" s="2" t="n">
        <v>0</v>
      </c>
      <c r="C224" s="2" t="n">
        <v>0</v>
      </c>
      <c r="D224" s="2" t="n">
        <v>0</v>
      </c>
      <c r="E224" s="2" t="n">
        <v>0</v>
      </c>
      <c r="F224" s="2" t="n">
        <v>0</v>
      </c>
      <c r="G224" s="2" t="n">
        <v>0</v>
      </c>
      <c r="H224" s="2" t="n">
        <v>0</v>
      </c>
      <c r="I224" s="2" t="n">
        <v>15.35</v>
      </c>
      <c r="J224" s="2" t="n">
        <v>0</v>
      </c>
      <c r="K224" s="2" t="n">
        <v>0</v>
      </c>
      <c r="L224" s="2" t="n">
        <v>0</v>
      </c>
    </row>
    <row r="225" customFormat="false" ht="12.75" hidden="false" customHeight="false" outlineLevel="0" collapsed="false">
      <c r="A225" s="2" t="n">
        <v>39508</v>
      </c>
      <c r="B225" s="2" t="n">
        <v>0</v>
      </c>
      <c r="C225" s="2" t="n">
        <v>0</v>
      </c>
      <c r="D225" s="2" t="n">
        <v>0</v>
      </c>
      <c r="E225" s="2" t="n">
        <v>0</v>
      </c>
      <c r="F225" s="2" t="n">
        <v>0</v>
      </c>
      <c r="G225" s="2" t="n">
        <v>0</v>
      </c>
      <c r="H225" s="2" t="n">
        <v>0</v>
      </c>
      <c r="I225" s="2" t="n">
        <v>16.32</v>
      </c>
      <c r="J225" s="2" t="n">
        <v>0</v>
      </c>
      <c r="K225" s="2" t="n">
        <v>0</v>
      </c>
      <c r="L225" s="2" t="n">
        <v>0</v>
      </c>
    </row>
    <row r="226" customFormat="false" ht="12.75" hidden="false" customHeight="false" outlineLevel="0" collapsed="false">
      <c r="A226" s="2" t="n">
        <v>39539</v>
      </c>
      <c r="B226" s="2" t="n">
        <v>0</v>
      </c>
      <c r="C226" s="2" t="n">
        <v>0</v>
      </c>
      <c r="D226" s="2" t="n">
        <v>0</v>
      </c>
      <c r="E226" s="2" t="n">
        <v>0</v>
      </c>
      <c r="F226" s="2" t="n">
        <v>0</v>
      </c>
      <c r="G226" s="2" t="n">
        <v>0</v>
      </c>
      <c r="H226" s="2" t="n">
        <v>0</v>
      </c>
      <c r="I226" s="2" t="n">
        <v>0</v>
      </c>
      <c r="J226" s="2" t="n">
        <v>0</v>
      </c>
      <c r="K226" s="2" t="n">
        <v>0</v>
      </c>
      <c r="L226" s="2" t="n">
        <v>0</v>
      </c>
    </row>
    <row r="227" customFormat="false" ht="12.75" hidden="false" customHeight="false" outlineLevel="0" collapsed="false">
      <c r="A227" s="2" t="n">
        <v>39569</v>
      </c>
      <c r="B227" s="2" t="n">
        <v>0</v>
      </c>
      <c r="C227" s="2" t="n">
        <v>0</v>
      </c>
      <c r="D227" s="2" t="n">
        <v>0</v>
      </c>
      <c r="E227" s="2" t="n">
        <v>0</v>
      </c>
      <c r="F227" s="2" t="n">
        <v>0</v>
      </c>
      <c r="G227" s="2" t="n">
        <v>0</v>
      </c>
      <c r="H227" s="2" t="n">
        <v>0</v>
      </c>
      <c r="I227" s="2" t="n">
        <v>0</v>
      </c>
      <c r="J227" s="2" t="n">
        <v>0</v>
      </c>
      <c r="K227" s="2" t="n">
        <v>0</v>
      </c>
      <c r="L227" s="2" t="n">
        <v>0</v>
      </c>
    </row>
    <row r="228" customFormat="false" ht="12.75" hidden="false" customHeight="false" outlineLevel="0" collapsed="false">
      <c r="A228" s="2" t="n">
        <v>39600</v>
      </c>
      <c r="B228" s="2" t="n">
        <v>0</v>
      </c>
      <c r="C228" s="2" t="n">
        <v>0</v>
      </c>
      <c r="D228" s="2" t="n">
        <v>0</v>
      </c>
      <c r="E228" s="2" t="n">
        <v>0</v>
      </c>
      <c r="F228" s="2" t="n">
        <v>0</v>
      </c>
      <c r="G228" s="2" t="n">
        <v>0</v>
      </c>
      <c r="H228" s="2" t="n">
        <v>0</v>
      </c>
      <c r="I228" s="2" t="n">
        <v>0</v>
      </c>
      <c r="J228" s="2" t="n">
        <v>0</v>
      </c>
      <c r="K228" s="2" t="n">
        <v>0</v>
      </c>
      <c r="L228" s="2" t="n">
        <v>0</v>
      </c>
    </row>
    <row r="229" customFormat="false" ht="12.75" hidden="false" customHeight="false" outlineLevel="0" collapsed="false">
      <c r="A229" s="2" t="n">
        <v>39630</v>
      </c>
      <c r="B229" s="2" t="n">
        <v>0</v>
      </c>
      <c r="C229" s="2" t="n">
        <v>0</v>
      </c>
      <c r="D229" s="2" t="n">
        <v>0</v>
      </c>
      <c r="E229" s="2" t="n">
        <v>0</v>
      </c>
      <c r="F229" s="2" t="n">
        <v>0</v>
      </c>
      <c r="G229" s="2" t="n">
        <v>0</v>
      </c>
      <c r="H229" s="2" t="n">
        <v>0</v>
      </c>
      <c r="I229" s="2" t="n">
        <v>0</v>
      </c>
      <c r="J229" s="2" t="n">
        <v>0</v>
      </c>
      <c r="K229" s="2" t="n">
        <v>0</v>
      </c>
      <c r="L229" s="2" t="n">
        <v>0</v>
      </c>
    </row>
    <row r="230" customFormat="false" ht="12.75" hidden="false" customHeight="false" outlineLevel="0" collapsed="false">
      <c r="A230" s="2" t="n">
        <v>39630</v>
      </c>
      <c r="B230" s="2" t="n">
        <v>0</v>
      </c>
      <c r="C230" s="2" t="n">
        <v>0</v>
      </c>
      <c r="D230" s="2" t="n">
        <v>0</v>
      </c>
      <c r="E230" s="2" t="n">
        <v>0</v>
      </c>
      <c r="F230" s="2" t="n">
        <v>0</v>
      </c>
      <c r="H230" s="2" t="n">
        <v>0</v>
      </c>
      <c r="I230" s="2" t="n">
        <v>0</v>
      </c>
    </row>
    <row r="231" customFormat="false" ht="12.75" hidden="false" customHeight="false" outlineLevel="0" collapsed="false">
      <c r="A231" s="2" t="n">
        <v>39661</v>
      </c>
      <c r="B231" s="2" t="n">
        <v>0</v>
      </c>
      <c r="C231" s="2" t="n">
        <v>0</v>
      </c>
      <c r="D231" s="2" t="n">
        <v>0</v>
      </c>
      <c r="E231" s="2" t="n">
        <v>0</v>
      </c>
      <c r="F231" s="2" t="n">
        <v>0</v>
      </c>
      <c r="H231" s="2" t="n">
        <v>0</v>
      </c>
      <c r="I231" s="2" t="n">
        <v>0</v>
      </c>
    </row>
    <row r="232" customFormat="false" ht="12.75" hidden="false" customHeight="false" outlineLevel="0" collapsed="false">
      <c r="A232" s="2" t="n">
        <v>39692</v>
      </c>
      <c r="B232" s="2" t="n">
        <v>0</v>
      </c>
      <c r="C232" s="2" t="n">
        <v>0</v>
      </c>
      <c r="D232" s="2" t="n">
        <v>0</v>
      </c>
      <c r="E232" s="2" t="n">
        <v>0</v>
      </c>
      <c r="F232" s="2" t="n">
        <v>0</v>
      </c>
      <c r="H232" s="2" t="n">
        <v>0</v>
      </c>
      <c r="I232" s="2" t="n">
        <v>0</v>
      </c>
    </row>
    <row r="233" customFormat="false" ht="12.75" hidden="false" customHeight="false" outlineLevel="0" collapsed="false">
      <c r="A233" s="2" t="n">
        <v>39722</v>
      </c>
      <c r="B233" s="2" t="n">
        <v>0</v>
      </c>
      <c r="C233" s="2" t="n">
        <v>0</v>
      </c>
      <c r="D233" s="2" t="n">
        <v>0</v>
      </c>
      <c r="E233" s="2" t="n">
        <v>0</v>
      </c>
      <c r="F233" s="2" t="n">
        <v>0</v>
      </c>
      <c r="H233" s="2" t="n">
        <v>0</v>
      </c>
      <c r="I233" s="2" t="n">
        <v>0</v>
      </c>
    </row>
    <row r="234" customFormat="false" ht="12.75" hidden="false" customHeight="false" outlineLevel="0" collapsed="false">
      <c r="A234" s="2" t="s">
        <v>163</v>
      </c>
      <c r="B234" s="2" t="s">
        <v>162</v>
      </c>
      <c r="C234" s="2" t="s">
        <v>162</v>
      </c>
      <c r="D234" s="2" t="s">
        <v>162</v>
      </c>
      <c r="E234" s="2" t="s">
        <v>162</v>
      </c>
      <c r="F234" s="2" t="s">
        <v>162</v>
      </c>
      <c r="H234" s="2" t="s">
        <v>162</v>
      </c>
      <c r="I234" s="2" t="s">
        <v>162</v>
      </c>
    </row>
    <row r="235" customFormat="false" ht="12.75" hidden="false" customHeight="false" outlineLevel="0" collapsed="false">
      <c r="A235" s="2" t="s">
        <v>164</v>
      </c>
      <c r="B235" s="2" t="n">
        <v>0</v>
      </c>
      <c r="C235" s="2" t="n">
        <v>0</v>
      </c>
      <c r="D235" s="2" t="n">
        <v>0</v>
      </c>
      <c r="E235" s="2" t="n">
        <v>826.46</v>
      </c>
      <c r="F235" s="2" t="n">
        <v>767.52</v>
      </c>
      <c r="H235" s="2" t="n">
        <v>0.97</v>
      </c>
      <c r="I235" s="2" t="s">
        <v>173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05"/>
  <sheetViews>
    <sheetView showFormulas="false" showGridLines="false" showRowColHeaders="true" showZeros="true" rightToLeft="false" tabSelected="false" showOutlineSymbols="true" defaultGridColor="true" view="normal" topLeftCell="R1" colorId="64" zoomScale="100" zoomScaleNormal="100" zoomScalePageLayoutView="100" workbookViewId="0">
      <selection pane="topLeft" activeCell="AB11" activeCellId="0" sqref="AB1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" width="9.7"/>
    <col collapsed="false" customWidth="true" hidden="false" outlineLevel="0" max="2" min="2" style="2" width="9.28"/>
    <col collapsed="false" customWidth="true" hidden="false" outlineLevel="0" max="3" min="3" style="2" width="9.7"/>
    <col collapsed="false" customWidth="true" hidden="false" outlineLevel="0" max="36" min="4" style="2" width="10.71"/>
    <col collapsed="false" customWidth="false" hidden="false" outlineLevel="0" max="257" min="37" style="2" width="9.14"/>
  </cols>
  <sheetData>
    <row r="1" customFormat="false" ht="12.75" hidden="false" customHeight="false" outlineLevel="0" collapsed="false">
      <c r="BK1" s="247"/>
      <c r="CG1" s="248"/>
      <c r="CH1" s="248"/>
      <c r="CI1" s="248"/>
    </row>
    <row r="2" customFormat="false" ht="12.75" hidden="false" customHeight="false" outlineLevel="0" collapsed="false">
      <c r="CG2" s="248"/>
      <c r="CH2" s="248"/>
      <c r="CI2" s="248"/>
    </row>
    <row r="3" customFormat="false" ht="12.75" hidden="false" customHeight="false" outlineLevel="0" collapsed="false">
      <c r="CG3" s="248"/>
      <c r="CH3" s="248"/>
      <c r="CI3" s="248"/>
    </row>
    <row r="4" customFormat="false" ht="12.75" hidden="false" customHeight="false" outlineLevel="0" collapsed="false">
      <c r="CG4" s="248"/>
      <c r="CH4" s="248"/>
      <c r="CI4" s="248"/>
    </row>
    <row r="5" customFormat="false" ht="12.75" hidden="false" customHeight="false" outlineLevel="0" collapsed="false">
      <c r="CG5" s="248"/>
      <c r="CH5" s="248"/>
      <c r="CI5" s="248"/>
    </row>
    <row r="6" customFormat="false" ht="12.75" hidden="false" customHeight="false" outlineLevel="0" collapsed="false">
      <c r="CG6" s="248"/>
      <c r="CH6" s="248"/>
      <c r="CI6" s="248"/>
    </row>
    <row r="7" customFormat="false" ht="12.75" hidden="false" customHeight="false" outlineLevel="0" collapsed="false">
      <c r="CG7" s="248"/>
      <c r="CH7" s="248"/>
      <c r="CI7" s="248"/>
    </row>
    <row r="8" customFormat="false" ht="12.75" hidden="false" customHeight="false" outlineLevel="0" collapsed="false">
      <c r="CG8" s="248"/>
      <c r="CH8" s="248"/>
      <c r="CI8" s="248"/>
    </row>
    <row r="9" customFormat="false" ht="12.75" hidden="false" customHeight="false" outlineLevel="0" collapsed="false">
      <c r="CG9" s="248"/>
      <c r="CH9" s="248"/>
      <c r="CI9" s="248"/>
    </row>
    <row r="10" customFormat="false" ht="12.75" hidden="false" customHeight="false" outlineLevel="0" collapsed="false">
      <c r="AZ10" s="249"/>
      <c r="BA10" s="249"/>
      <c r="BC10" s="250"/>
      <c r="CG10" s="248"/>
      <c r="CH10" s="248"/>
      <c r="CI10" s="248"/>
    </row>
    <row r="11" customFormat="false" ht="12.75" hidden="false" customHeight="false" outlineLevel="0" collapsed="false">
      <c r="B11" s="18" t="n">
        <f aca="false">SUM(B15:B115)</f>
        <v>-141.43</v>
      </c>
      <c r="C11" s="18" t="n">
        <f aca="false">SUM(C15:C115)</f>
        <v>-0.0500000000000007</v>
      </c>
      <c r="D11" s="18" t="n">
        <f aca="false">SUM(D15:D115)</f>
        <v>-0.0200000000000014</v>
      </c>
      <c r="E11" s="18" t="n">
        <f aca="false">SUM(E15:E115)</f>
        <v>1.68000000000002</v>
      </c>
      <c r="F11" s="18" t="n">
        <f aca="false">SUM(F15:F115)</f>
        <v>72.6</v>
      </c>
      <c r="G11" s="18" t="n">
        <f aca="false">SUM(G15:G115)</f>
        <v>0.140000000000001</v>
      </c>
      <c r="H11" s="18" t="n">
        <f aca="false">SUM(H15:H115)</f>
        <v>11.3200000000001</v>
      </c>
      <c r="I11" s="18" t="n">
        <f aca="false">SUM(I15:I115)</f>
        <v>-2.18000000000002</v>
      </c>
      <c r="J11" s="18" t="n">
        <f aca="false">SUM(J15:J115)</f>
        <v>-2.49999999999999</v>
      </c>
      <c r="K11" s="18" t="n">
        <f aca="false">SUM(K15:K115)</f>
        <v>1.83000000000001</v>
      </c>
      <c r="L11" s="18" t="n">
        <f aca="false">SUM(L15:L115)</f>
        <v>-0.0100000000000016</v>
      </c>
      <c r="M11" s="18" t="n">
        <f aca="false">SUM(M15:M115)</f>
        <v>-11.1200000000001</v>
      </c>
      <c r="N11" s="18" t="n">
        <f aca="false">SUM(N15:N115)</f>
        <v>0.290000000000015</v>
      </c>
      <c r="O11" s="18" t="n">
        <f aca="false">SUM(O15:O115)</f>
        <v>-0.160000000000005</v>
      </c>
      <c r="P11" s="18" t="n">
        <f aca="false">SUM(P15:P115)</f>
        <v>-0.0400000000000018</v>
      </c>
      <c r="Q11" s="18" t="n">
        <f aca="false">SUM(Q15:Q115)</f>
        <v>-1.62</v>
      </c>
      <c r="R11" s="18" t="n">
        <f aca="false">SUM(R15:R115)</f>
        <v>-0.140000000000001</v>
      </c>
      <c r="S11" s="18" t="n">
        <f aca="false">SUM(S15:S115)</f>
        <v>0.0100000000000016</v>
      </c>
      <c r="T11" s="18" t="n">
        <f aca="false">SUM(T15:T115)</f>
        <v>0.339999999999989</v>
      </c>
      <c r="U11" s="18" t="n">
        <f aca="false">SUM(U15:U115)</f>
        <v>0</v>
      </c>
      <c r="V11" s="18" t="n">
        <f aca="false">SUM(V15:V115)</f>
        <v>0.120000000000005</v>
      </c>
      <c r="W11" s="18" t="n">
        <f aca="false">SUM(W15:W115)</f>
        <v>-0.00999999999999979</v>
      </c>
      <c r="X11" s="18" t="n">
        <f aca="false">SUM(X15:X115)</f>
        <v>0</v>
      </c>
      <c r="Y11" s="18" t="n">
        <f aca="false">SUM(Y15:Y115)</f>
        <v>0</v>
      </c>
      <c r="Z11" s="18" t="n">
        <f aca="false">SUM(Z15:Z115)</f>
        <v>0.790000000000012</v>
      </c>
      <c r="AA11" s="18" t="n">
        <f aca="false">SUM(AA15:AA115)</f>
        <v>-0.0399999999999956</v>
      </c>
      <c r="AB11" s="18" t="n">
        <f aca="false">SUM(AB15:AB115)</f>
        <v>54.61</v>
      </c>
      <c r="AC11" s="18" t="n">
        <f aca="false">SUM(AC15:AC115)</f>
        <v>0.599999999999994</v>
      </c>
      <c r="AD11" s="18" t="n">
        <f aca="false">SUM(AD15:AD115)</f>
        <v>0.00999999999999979</v>
      </c>
      <c r="AE11" s="18" t="n">
        <f aca="false">SUM(AE15:AE115)</f>
        <v>0</v>
      </c>
      <c r="AF11" s="18" t="n">
        <f aca="false">SUM(AF15:AF115)</f>
        <v>0</v>
      </c>
      <c r="AG11" s="18" t="n">
        <f aca="false">SUM(AG15:AG115)</f>
        <v>0</v>
      </c>
      <c r="AH11" s="18" t="n">
        <f aca="false">SUM(AH15:AH115)</f>
        <v>1.27999999999999</v>
      </c>
      <c r="AI11" s="18"/>
      <c r="AJ11" s="18"/>
      <c r="AY11" s="249"/>
      <c r="AZ11" s="249"/>
      <c r="BA11" s="249"/>
      <c r="BB11" s="249"/>
      <c r="BC11" s="249"/>
      <c r="BD11" s="249"/>
      <c r="BJ11" s="251"/>
      <c r="BM11" s="249"/>
      <c r="BN11" s="249"/>
      <c r="CG11" s="248"/>
      <c r="CH11" s="248"/>
      <c r="CI11" s="248"/>
      <c r="FV11" s="249"/>
      <c r="FW11" s="249"/>
      <c r="FX11" s="249"/>
      <c r="FY11" s="249"/>
      <c r="GA11" s="249"/>
      <c r="GI11" s="251"/>
      <c r="GJ11" s="251"/>
      <c r="GR11" s="251"/>
      <c r="GS11" s="251"/>
    </row>
    <row r="12" customFormat="false" ht="12.75" hidden="false" customHeight="false" outlineLevel="0" collapsed="false">
      <c r="AZ12" s="55"/>
      <c r="BA12" s="55"/>
      <c r="BB12" s="55"/>
      <c r="CG12" s="248"/>
      <c r="CH12" s="248"/>
      <c r="CI12" s="248"/>
    </row>
    <row r="13" customFormat="false" ht="12.75" hidden="false" customHeight="false" outlineLevel="0" collapsed="false">
      <c r="A13" s="160" t="s">
        <v>174</v>
      </c>
      <c r="B13" s="160" t="str">
        <f aca="false">p0!B13</f>
        <v>CGPR-AECO/BASIS</v>
      </c>
      <c r="C13" s="160" t="str">
        <f aca="false">p0!C13</f>
        <v> CGPR-CARLTON  </v>
      </c>
      <c r="D13" s="160" t="str">
        <f aca="false">p0!D13</f>
        <v> CGPR-CHIPPAWA </v>
      </c>
      <c r="E13" s="160" t="str">
        <f aca="false">p0!E13</f>
        <v>   CGPR-DAWN   </v>
      </c>
      <c r="F13" s="160" t="str">
        <f aca="false">p0!F13</f>
        <v>CGPR-EMERSONUSA</v>
      </c>
      <c r="G13" s="160" t="s">
        <v>175</v>
      </c>
      <c r="H13" s="160" t="str">
        <f aca="false">p0!H13</f>
        <v>   CGPR-IROQ   </v>
      </c>
      <c r="I13" s="160" t="str">
        <f aca="false">p0!I13</f>
        <v> CGPR-NIAGARA  </v>
      </c>
      <c r="J13" s="160" t="str">
        <f aca="false">p0!J13</f>
        <v> CGPR-PARKWAY  </v>
      </c>
      <c r="K13" s="160" t="str">
        <f aca="false">p0!K13</f>
        <v>   CGPR-SPUR   </v>
      </c>
      <c r="L13" s="160" t="str">
        <f aca="false">p0!L13</f>
        <v> CGPR-ST.CLAIR </v>
      </c>
      <c r="M13" s="160" t="str">
        <f aca="false">p0!M13</f>
        <v> CGPR-WADDING  </v>
      </c>
      <c r="N13" s="160" t="str">
        <f aca="false">p0!N13</f>
        <v> CONSUMERS_CDA </v>
      </c>
      <c r="O13" s="160" t="str">
        <f aca="false">p0!O13</f>
        <v>   GDM-DAWN    </v>
      </c>
      <c r="P13" s="160" t="str">
        <f aca="false">p0!P13</f>
        <v>  GDM-NIAGARA  </v>
      </c>
      <c r="Q13" s="160" t="str">
        <f aca="false">p0!Q13</f>
        <v>GDM-WADDINGTON </v>
      </c>
      <c r="R13" s="160" t="s">
        <v>176</v>
      </c>
      <c r="S13" s="160" t="str">
        <f aca="false">p0!S13</f>
        <v>IF-CGT/APPALAC </v>
      </c>
      <c r="T13" s="160" t="str">
        <f aca="false">p0!T13</f>
        <v>IF-CNG/APPALACH</v>
      </c>
      <c r="U13" s="160" t="str">
        <f aca="false">p0!U13</f>
        <v>   IF-HEHUB    </v>
      </c>
      <c r="V13" s="160" t="str">
        <f aca="false">p0!V13</f>
        <v>  IF-NNG/VENT  </v>
      </c>
      <c r="W13" s="160" t="str">
        <f aca="false">p0!W13</f>
        <v>  IF-TETCO/M3  </v>
      </c>
      <c r="X13" s="160" t="str">
        <f aca="false">p0!X13</f>
        <v> IF-TRANSCO/Z6 </v>
      </c>
      <c r="Y13" s="160" t="str">
        <f aca="false">p0!Y13</f>
        <v>   MICH/CONS   </v>
      </c>
      <c r="Z13" s="160" t="str">
        <f aca="false">p0!Z13</f>
        <v>  MICH_CG-GD   </v>
      </c>
      <c r="AA13" s="160" t="str">
        <f aca="false">p0!AA13</f>
        <v>    ML7/CG     </v>
      </c>
      <c r="AB13" s="160" t="str">
        <f aca="false">p0!AB13</f>
        <v>      NG       </v>
      </c>
      <c r="AC13" s="160" t="str">
        <f aca="false">p0!AC13</f>
        <v> NGI/CHI. GATE </v>
      </c>
      <c r="AD13" s="160" t="s">
        <v>177</v>
      </c>
      <c r="AE13" s="160" t="str">
        <f aca="false">p0!AE13</f>
        <v>TOLL:EMP/EAST.Z</v>
      </c>
      <c r="AF13" s="160" t="str">
        <f aca="false">p0!AF13</f>
        <v> TOLL:EMP/WADD </v>
      </c>
      <c r="AG13" s="160" t="str">
        <f aca="false">p0!AG13</f>
        <v>TRANS:AECO/EMP </v>
      </c>
      <c r="AH13" s="160" t="str">
        <f aca="false">p0!AH13</f>
        <v>   UNION_CDA   </v>
      </c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0"/>
      <c r="IH13" s="160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  <c r="IW13" s="160"/>
    </row>
    <row r="14" customFormat="false" ht="12.75" hidden="false" customHeight="false" outlineLevel="0" collapsed="false">
      <c r="A14" s="2" t="s">
        <v>178</v>
      </c>
      <c r="B14" s="2" t="s">
        <v>162</v>
      </c>
      <c r="C14" s="2" t="s">
        <v>162</v>
      </c>
      <c r="D14" s="2" t="s">
        <v>162</v>
      </c>
      <c r="E14" s="2" t="s">
        <v>162</v>
      </c>
      <c r="F14" s="2" t="s">
        <v>162</v>
      </c>
      <c r="G14" s="2" t="s">
        <v>162</v>
      </c>
      <c r="H14" s="2" t="s">
        <v>162</v>
      </c>
      <c r="I14" s="2" t="s">
        <v>162</v>
      </c>
      <c r="J14" s="2" t="s">
        <v>162</v>
      </c>
      <c r="K14" s="2" t="s">
        <v>162</v>
      </c>
      <c r="L14" s="2" t="s">
        <v>162</v>
      </c>
      <c r="M14" s="2" t="s">
        <v>162</v>
      </c>
      <c r="N14" s="2" t="s">
        <v>162</v>
      </c>
      <c r="O14" s="2" t="s">
        <v>162</v>
      </c>
      <c r="P14" s="2" t="s">
        <v>162</v>
      </c>
      <c r="Q14" s="2" t="s">
        <v>162</v>
      </c>
      <c r="R14" s="2" t="s">
        <v>162</v>
      </c>
      <c r="S14" s="2" t="s">
        <v>162</v>
      </c>
      <c r="T14" s="2" t="s">
        <v>162</v>
      </c>
      <c r="U14" s="2" t="s">
        <v>162</v>
      </c>
      <c r="V14" s="2" t="s">
        <v>162</v>
      </c>
      <c r="W14" s="2" t="s">
        <v>162</v>
      </c>
      <c r="X14" s="2" t="s">
        <v>162</v>
      </c>
      <c r="Y14" s="2" t="s">
        <v>162</v>
      </c>
      <c r="Z14" s="2" t="s">
        <v>162</v>
      </c>
      <c r="AA14" s="2" t="s">
        <v>162</v>
      </c>
      <c r="AB14" s="2" t="s">
        <v>162</v>
      </c>
      <c r="AC14" s="2" t="s">
        <v>162</v>
      </c>
      <c r="AD14" s="2" t="s">
        <v>162</v>
      </c>
      <c r="AE14" s="2" t="s">
        <v>162</v>
      </c>
      <c r="AF14" s="2" t="s">
        <v>162</v>
      </c>
      <c r="AG14" s="2" t="s">
        <v>162</v>
      </c>
      <c r="AH14" s="2" t="s">
        <v>162</v>
      </c>
      <c r="BA14" s="247"/>
      <c r="BB14" s="247"/>
      <c r="CG14" s="248"/>
      <c r="CH14" s="248"/>
      <c r="CI14" s="248"/>
    </row>
    <row r="15" customFormat="false" ht="12.75" hidden="false" customHeight="false" outlineLevel="0" collapsed="false">
      <c r="A15" s="63" t="n">
        <v>36678</v>
      </c>
      <c r="B15" s="252" t="n">
        <f aca="false">p1!B15-p0!B15</f>
        <v>0</v>
      </c>
      <c r="C15" s="252" t="n">
        <f aca="false">p1!C15-p0!C15</f>
        <v>0</v>
      </c>
      <c r="D15" s="252" t="n">
        <f aca="false">p1!D15-p0!D15</f>
        <v>0</v>
      </c>
      <c r="E15" s="252" t="n">
        <f aca="false">p1!E15-p0!E15</f>
        <v>0</v>
      </c>
      <c r="F15" s="252" t="n">
        <f aca="false">p1!F15-p0!F15</f>
        <v>0</v>
      </c>
      <c r="G15" s="252" t="n">
        <f aca="false">p1!G15-p0!G15</f>
        <v>0</v>
      </c>
      <c r="H15" s="252" t="n">
        <f aca="false">p1!H15-p0!H15</f>
        <v>0</v>
      </c>
      <c r="I15" s="252" t="n">
        <f aca="false">p1!I15-p0!I15</f>
        <v>0</v>
      </c>
      <c r="J15" s="252" t="n">
        <f aca="false">p1!J15-p0!J15</f>
        <v>0</v>
      </c>
      <c r="K15" s="252" t="n">
        <f aca="false">p1!K15-p0!K15</f>
        <v>0</v>
      </c>
      <c r="L15" s="252" t="n">
        <f aca="false">p1!L15-p0!L15</f>
        <v>0</v>
      </c>
      <c r="M15" s="252" t="n">
        <f aca="false">p1!M15-p0!M15</f>
        <v>0</v>
      </c>
      <c r="N15" s="252" t="n">
        <f aca="false">p1!N15-p0!N15</f>
        <v>0</v>
      </c>
      <c r="O15" s="252" t="n">
        <f aca="false">p1!O15-p0!O15</f>
        <v>0</v>
      </c>
      <c r="P15" s="252" t="n">
        <f aca="false">p1!P15-p0!P15</f>
        <v>0</v>
      </c>
      <c r="Q15" s="252" t="n">
        <f aca="false">p1!Q15-p0!Q15</f>
        <v>0</v>
      </c>
      <c r="R15" s="252" t="n">
        <f aca="false">p1!R15-p0!R15</f>
        <v>0</v>
      </c>
      <c r="S15" s="252" t="n">
        <f aca="false">p1!S15-p0!S15</f>
        <v>0</v>
      </c>
      <c r="T15" s="252" t="n">
        <f aca="false">p1!T15-p0!T15</f>
        <v>0</v>
      </c>
      <c r="U15" s="252" t="n">
        <f aca="false">p1!U15-p0!U15</f>
        <v>0</v>
      </c>
      <c r="V15" s="252" t="n">
        <f aca="false">p1!V15-p0!V15</f>
        <v>0</v>
      </c>
      <c r="W15" s="252" t="n">
        <f aca="false">p1!W15-p0!W15</f>
        <v>0</v>
      </c>
      <c r="X15" s="252" t="n">
        <f aca="false">p1!X15-p0!X15</f>
        <v>0</v>
      </c>
      <c r="Y15" s="252" t="n">
        <f aca="false">p1!Y15-p0!Y15</f>
        <v>0</v>
      </c>
      <c r="Z15" s="252" t="n">
        <f aca="false">p1!Z15-p0!Z15</f>
        <v>0</v>
      </c>
      <c r="AA15" s="252" t="n">
        <f aca="false">p1!AA15-p0!AA15</f>
        <v>0</v>
      </c>
      <c r="AB15" s="252"/>
      <c r="AC15" s="252" t="n">
        <f aca="false">p1!AC15-p0!AC15</f>
        <v>0</v>
      </c>
      <c r="AD15" s="252" t="n">
        <f aca="false">p1!AD15-p0!AD15</f>
        <v>0</v>
      </c>
      <c r="AE15" s="252" t="n">
        <f aca="false">p1!AE15-p0!AE15</f>
        <v>0</v>
      </c>
      <c r="AF15" s="252" t="n">
        <f aca="false">p1!AF15-p0!AF15</f>
        <v>0</v>
      </c>
      <c r="AG15" s="252" t="n">
        <f aca="false">p1!AG15-p0!AG15</f>
        <v>0</v>
      </c>
      <c r="AH15" s="252" t="n">
        <f aca="false">p1!AH15-p0!AH15</f>
        <v>0</v>
      </c>
      <c r="AI15" s="252"/>
      <c r="AJ15" s="252"/>
      <c r="AZ15" s="249"/>
      <c r="BA15" s="249"/>
      <c r="BB15" s="249"/>
      <c r="BC15" s="249"/>
      <c r="BD15" s="249"/>
      <c r="BN15" s="253"/>
      <c r="CG15" s="248"/>
      <c r="CH15" s="248"/>
      <c r="CI15" s="248"/>
      <c r="FW15" s="249"/>
      <c r="FX15" s="249"/>
      <c r="FY15" s="249"/>
      <c r="GI15" s="253"/>
      <c r="GJ15" s="253"/>
      <c r="GP15" s="253"/>
      <c r="GR15" s="253"/>
      <c r="GS15" s="253"/>
      <c r="GY15" s="253"/>
    </row>
    <row r="16" customFormat="false" ht="12.75" hidden="false" customHeight="false" outlineLevel="0" collapsed="false">
      <c r="A16" s="63" t="n">
        <v>36708</v>
      </c>
      <c r="B16" s="252" t="n">
        <f aca="false">p1!B16-p0!B16</f>
        <v>0</v>
      </c>
      <c r="C16" s="252" t="n">
        <f aca="false">p1!C16-p0!C16</f>
        <v>0</v>
      </c>
      <c r="D16" s="252" t="n">
        <f aca="false">p1!D16-p0!D16</f>
        <v>-0.00999999999999801</v>
      </c>
      <c r="E16" s="252" t="n">
        <f aca="false">p1!E16-p0!E16</f>
        <v>-0.00999999999999801</v>
      </c>
      <c r="F16" s="252" t="n">
        <f aca="false">p1!F16-p0!F16</f>
        <v>0</v>
      </c>
      <c r="G16" s="252" t="n">
        <f aca="false">p1!G16-p0!G16</f>
        <v>0</v>
      </c>
      <c r="H16" s="252" t="n">
        <f aca="false">p1!H16-p0!H16</f>
        <v>0.019999999999996</v>
      </c>
      <c r="I16" s="252" t="n">
        <f aca="false">p1!I16-p0!I16</f>
        <v>0.0300000000000011</v>
      </c>
      <c r="J16" s="252" t="n">
        <f aca="false">p1!J16-p0!J16</f>
        <v>0</v>
      </c>
      <c r="K16" s="252" t="n">
        <f aca="false">p1!K16-p0!K16</f>
        <v>0</v>
      </c>
      <c r="L16" s="252" t="n">
        <f aca="false">p1!L16-p0!L16</f>
        <v>0.00999999999999801</v>
      </c>
      <c r="M16" s="252" t="n">
        <f aca="false">p1!M16-p0!M16</f>
        <v>-0.00999999999999801</v>
      </c>
      <c r="N16" s="252" t="n">
        <f aca="false">p1!N16-p0!N16</f>
        <v>0</v>
      </c>
      <c r="O16" s="252" t="n">
        <f aca="false">p1!O16-p0!O16</f>
        <v>0.019999999999996</v>
      </c>
      <c r="P16" s="252" t="n">
        <f aca="false">p1!P16-p0!P16</f>
        <v>0</v>
      </c>
      <c r="Q16" s="252" t="n">
        <f aca="false">p1!Q16-p0!Q16</f>
        <v>-0.00999999999999801</v>
      </c>
      <c r="R16" s="252" t="n">
        <f aca="false">p1!R16-p0!R16</f>
        <v>0</v>
      </c>
      <c r="S16" s="252" t="n">
        <f aca="false">p1!S16-p0!S16</f>
        <v>0</v>
      </c>
      <c r="T16" s="252" t="n">
        <f aca="false">p1!T16-p0!T16</f>
        <v>0</v>
      </c>
      <c r="U16" s="252" t="n">
        <f aca="false">p1!U16-p0!U16</f>
        <v>0</v>
      </c>
      <c r="V16" s="252" t="n">
        <f aca="false">p1!V16-p0!V16</f>
        <v>0</v>
      </c>
      <c r="W16" s="252" t="n">
        <f aca="false">p1!W16-p0!W16</f>
        <v>0</v>
      </c>
      <c r="X16" s="252" t="n">
        <f aca="false">p1!X16-p0!X16</f>
        <v>0</v>
      </c>
      <c r="Y16" s="252" t="n">
        <f aca="false">p1!Y16-p0!Y16</f>
        <v>0</v>
      </c>
      <c r="Z16" s="252" t="n">
        <f aca="false">p1!Z16-p0!Z16</f>
        <v>-0.00999999999999091</v>
      </c>
      <c r="AA16" s="252" t="n">
        <f aca="false">p1!AA16-p0!AA16</f>
        <v>-0.00999999999999801</v>
      </c>
      <c r="AB16" s="252" t="n">
        <f aca="false">p1!AB16-p0!AB16</f>
        <v>50.83</v>
      </c>
      <c r="AC16" s="252" t="n">
        <f aca="false">p1!AC16-p0!AC16</f>
        <v>0.019999999999996</v>
      </c>
      <c r="AD16" s="252" t="n">
        <f aca="false">p1!AD16-p0!AD16</f>
        <v>0</v>
      </c>
      <c r="AE16" s="252" t="n">
        <f aca="false">p1!AE16-p0!AE16</f>
        <v>0</v>
      </c>
      <c r="AF16" s="252" t="n">
        <f aca="false">p1!AF16-p0!AF16</f>
        <v>0</v>
      </c>
      <c r="AG16" s="252" t="n">
        <f aca="false">p1!AG16-p0!AG16</f>
        <v>0</v>
      </c>
      <c r="AH16" s="252" t="n">
        <f aca="false">p1!AH16-p0!AH16</f>
        <v>0</v>
      </c>
      <c r="AI16" s="252"/>
      <c r="AJ16" s="252"/>
      <c r="AZ16" s="249"/>
      <c r="BA16" s="249"/>
      <c r="BB16" s="249"/>
      <c r="BC16" s="249"/>
      <c r="BD16" s="249"/>
      <c r="BN16" s="253"/>
      <c r="CG16" s="248"/>
      <c r="CH16" s="248"/>
      <c r="CI16" s="248"/>
      <c r="FW16" s="249"/>
      <c r="FX16" s="249"/>
      <c r="FY16" s="249"/>
      <c r="GI16" s="253"/>
      <c r="GJ16" s="253"/>
      <c r="GP16" s="253"/>
      <c r="GR16" s="253"/>
      <c r="GS16" s="253"/>
      <c r="GY16" s="253"/>
    </row>
    <row r="17" customFormat="false" ht="12.75" hidden="false" customHeight="false" outlineLevel="0" collapsed="false">
      <c r="A17" s="63" t="n">
        <v>36739</v>
      </c>
      <c r="B17" s="252" t="n">
        <f aca="false">p1!B17-p0!B17</f>
        <v>0</v>
      </c>
      <c r="C17" s="252" t="n">
        <f aca="false">p1!C17-p0!C17</f>
        <v>0</v>
      </c>
      <c r="D17" s="252" t="n">
        <f aca="false">p1!D17-p0!D17</f>
        <v>0</v>
      </c>
      <c r="E17" s="252" t="n">
        <f aca="false">p1!E17-p0!E17</f>
        <v>0.0200000000000102</v>
      </c>
      <c r="F17" s="252" t="n">
        <f aca="false">p1!F17-p0!F17</f>
        <v>0</v>
      </c>
      <c r="G17" s="252" t="n">
        <f aca="false">p1!G17-p0!G17</f>
        <v>0</v>
      </c>
      <c r="H17" s="252" t="n">
        <f aca="false">p1!H17-p0!H17</f>
        <v>0.019999999999996</v>
      </c>
      <c r="I17" s="252" t="n">
        <f aca="false">p1!I17-p0!I17</f>
        <v>0.0300000000000011</v>
      </c>
      <c r="J17" s="252" t="n">
        <f aca="false">p1!J17-p0!J17</f>
        <v>-0.00999999999999801</v>
      </c>
      <c r="K17" s="252" t="n">
        <f aca="false">p1!K17-p0!K17</f>
        <v>0.0100000000000016</v>
      </c>
      <c r="L17" s="252" t="n">
        <f aca="false">p1!L17-p0!L17</f>
        <v>0.00999999999999801</v>
      </c>
      <c r="M17" s="252" t="n">
        <f aca="false">p1!M17-p0!M17</f>
        <v>-0.0100000000000051</v>
      </c>
      <c r="N17" s="252" t="n">
        <f aca="false">p1!N17-p0!N17</f>
        <v>0</v>
      </c>
      <c r="O17" s="252" t="n">
        <f aca="false">p1!O17-p0!O17</f>
        <v>-0.00999999999999801</v>
      </c>
      <c r="P17" s="252" t="n">
        <f aca="false">p1!P17-p0!P17</f>
        <v>0.00999999999999979</v>
      </c>
      <c r="Q17" s="252" t="n">
        <f aca="false">p1!Q17-p0!Q17</f>
        <v>-0.0100000000000051</v>
      </c>
      <c r="R17" s="252" t="n">
        <f aca="false">p1!R17-p0!R17</f>
        <v>0</v>
      </c>
      <c r="S17" s="252" t="n">
        <f aca="false">p1!S17-p0!S17</f>
        <v>0</v>
      </c>
      <c r="T17" s="252" t="n">
        <f aca="false">p1!T17-p0!T17</f>
        <v>0</v>
      </c>
      <c r="U17" s="252" t="n">
        <f aca="false">p1!U17-p0!U17</f>
        <v>0</v>
      </c>
      <c r="V17" s="252" t="n">
        <f aca="false">p1!V17-p0!V17</f>
        <v>0</v>
      </c>
      <c r="W17" s="252" t="n">
        <f aca="false">p1!W17-p0!W17</f>
        <v>0</v>
      </c>
      <c r="X17" s="252" t="n">
        <f aca="false">p1!X17-p0!X17</f>
        <v>0</v>
      </c>
      <c r="Y17" s="252" t="n">
        <f aca="false">p1!Y17-p0!Y17</f>
        <v>0</v>
      </c>
      <c r="Z17" s="252" t="n">
        <f aca="false">p1!Z17-p0!Z17</f>
        <v>0</v>
      </c>
      <c r="AA17" s="252" t="n">
        <f aca="false">p1!AA17-p0!AA17</f>
        <v>-0.00999999999999801</v>
      </c>
      <c r="AB17" s="252" t="n">
        <f aca="false">p1!AB17-p0!AB17</f>
        <v>0.00999999999999091</v>
      </c>
      <c r="AC17" s="252" t="n">
        <f aca="false">p1!AC17-p0!AC17</f>
        <v>0.019999999999996</v>
      </c>
      <c r="AD17" s="252" t="n">
        <f aca="false">p1!AD17-p0!AD17</f>
        <v>0</v>
      </c>
      <c r="AE17" s="252" t="n">
        <f aca="false">p1!AE17-p0!AE17</f>
        <v>0</v>
      </c>
      <c r="AF17" s="252" t="n">
        <f aca="false">p1!AF17-p0!AF17</f>
        <v>0</v>
      </c>
      <c r="AG17" s="252" t="n">
        <f aca="false">p1!AG17-p0!AG17</f>
        <v>0</v>
      </c>
      <c r="AH17" s="252" t="n">
        <f aca="false">p1!AH17-p0!AH17</f>
        <v>0</v>
      </c>
      <c r="AI17" s="252"/>
      <c r="AJ17" s="252"/>
      <c r="AZ17" s="249"/>
      <c r="BA17" s="249"/>
      <c r="BB17" s="249"/>
      <c r="BC17" s="249"/>
      <c r="BD17" s="249"/>
      <c r="BN17" s="253"/>
      <c r="CG17" s="248"/>
      <c r="CH17" s="248"/>
      <c r="CI17" s="248"/>
      <c r="FW17" s="249"/>
      <c r="FX17" s="249"/>
      <c r="FY17" s="249"/>
      <c r="GI17" s="253"/>
      <c r="GJ17" s="253"/>
      <c r="GP17" s="253"/>
      <c r="GR17" s="253"/>
      <c r="GS17" s="253"/>
      <c r="GY17" s="253"/>
    </row>
    <row r="18" customFormat="false" ht="12.75" hidden="false" customHeight="false" outlineLevel="0" collapsed="false">
      <c r="A18" s="63" t="n">
        <v>36770</v>
      </c>
      <c r="B18" s="252" t="n">
        <f aca="false">p1!B18-p0!B18</f>
        <v>0</v>
      </c>
      <c r="C18" s="252" t="n">
        <f aca="false">p1!C18-p0!C18</f>
        <v>0</v>
      </c>
      <c r="D18" s="252" t="n">
        <f aca="false">p1!D18-p0!D18</f>
        <v>-0.0100000000000051</v>
      </c>
      <c r="E18" s="252" t="n">
        <f aca="false">p1!E18-p0!E18</f>
        <v>0.0200000000000102</v>
      </c>
      <c r="F18" s="252" t="n">
        <f aca="false">p1!F18-p0!F18</f>
        <v>0</v>
      </c>
      <c r="G18" s="252" t="n">
        <f aca="false">p1!G18-p0!G18</f>
        <v>0</v>
      </c>
      <c r="H18" s="252" t="n">
        <f aca="false">p1!H18-p0!H18</f>
        <v>0.019999999999996</v>
      </c>
      <c r="I18" s="252" t="n">
        <f aca="false">p1!I18-p0!I18</f>
        <v>0.0199999999999818</v>
      </c>
      <c r="J18" s="252" t="n">
        <f aca="false">p1!J18-p0!J18</f>
        <v>0</v>
      </c>
      <c r="K18" s="252" t="n">
        <f aca="false">p1!K18-p0!K18</f>
        <v>0.0100000000000016</v>
      </c>
      <c r="L18" s="252" t="n">
        <f aca="false">p1!L18-p0!L18</f>
        <v>0.0100000000000051</v>
      </c>
      <c r="M18" s="252" t="n">
        <f aca="false">p1!M18-p0!M18</f>
        <v>-0.0100000000000051</v>
      </c>
      <c r="N18" s="252" t="n">
        <f aca="false">p1!N18-p0!N18</f>
        <v>0</v>
      </c>
      <c r="O18" s="252" t="n">
        <f aca="false">p1!O18-p0!O18</f>
        <v>-0.00999999999999801</v>
      </c>
      <c r="P18" s="252" t="n">
        <f aca="false">p1!P18-p0!P18</f>
        <v>0.00999999999999979</v>
      </c>
      <c r="Q18" s="252" t="n">
        <f aca="false">p1!Q18-p0!Q18</f>
        <v>-0.00999999999999801</v>
      </c>
      <c r="R18" s="252" t="n">
        <f aca="false">p1!R18-p0!R18</f>
        <v>0</v>
      </c>
      <c r="S18" s="252" t="n">
        <f aca="false">p1!S18-p0!S18</f>
        <v>0</v>
      </c>
      <c r="T18" s="252" t="n">
        <f aca="false">p1!T18-p0!T18</f>
        <v>0</v>
      </c>
      <c r="U18" s="252" t="n">
        <f aca="false">p1!U18-p0!U18</f>
        <v>0</v>
      </c>
      <c r="V18" s="252" t="n">
        <f aca="false">p1!V18-p0!V18</f>
        <v>0</v>
      </c>
      <c r="W18" s="252" t="n">
        <f aca="false">p1!W18-p0!W18</f>
        <v>0</v>
      </c>
      <c r="X18" s="252" t="n">
        <f aca="false">p1!X18-p0!X18</f>
        <v>0</v>
      </c>
      <c r="Y18" s="252" t="n">
        <f aca="false">p1!Y18-p0!Y18</f>
        <v>0</v>
      </c>
      <c r="Z18" s="252" t="n">
        <f aca="false">p1!Z18-p0!Z18</f>
        <v>0</v>
      </c>
      <c r="AA18" s="252" t="n">
        <f aca="false">p1!AA18-p0!AA18</f>
        <v>-0.00999999999999801</v>
      </c>
      <c r="AB18" s="252" t="n">
        <f aca="false">p1!AB18-p0!AB18</f>
        <v>0</v>
      </c>
      <c r="AC18" s="252" t="n">
        <f aca="false">p1!AC18-p0!AC18</f>
        <v>0.019999999999996</v>
      </c>
      <c r="AD18" s="252" t="n">
        <f aca="false">p1!AD18-p0!AD18</f>
        <v>0</v>
      </c>
      <c r="AE18" s="252" t="n">
        <f aca="false">p1!AE18-p0!AE18</f>
        <v>0</v>
      </c>
      <c r="AF18" s="252" t="n">
        <f aca="false">p1!AF18-p0!AF18</f>
        <v>0</v>
      </c>
      <c r="AG18" s="252" t="n">
        <f aca="false">p1!AG18-p0!AG18</f>
        <v>0</v>
      </c>
      <c r="AH18" s="252" t="n">
        <f aca="false">p1!AH18-p0!AH18</f>
        <v>0</v>
      </c>
      <c r="AI18" s="252"/>
      <c r="AJ18" s="252"/>
      <c r="AZ18" s="249"/>
      <c r="BA18" s="249"/>
      <c r="BB18" s="249"/>
      <c r="BC18" s="249"/>
      <c r="BD18" s="249"/>
      <c r="BN18" s="253"/>
      <c r="CG18" s="248"/>
      <c r="CH18" s="248"/>
      <c r="CI18" s="248"/>
      <c r="FW18" s="249"/>
      <c r="FX18" s="249"/>
      <c r="FY18" s="249"/>
      <c r="GI18" s="253"/>
      <c r="GJ18" s="253"/>
      <c r="GP18" s="253"/>
      <c r="GR18" s="253"/>
      <c r="GS18" s="253"/>
      <c r="GY18" s="253"/>
    </row>
    <row r="19" customFormat="false" ht="12.75" hidden="false" customHeight="false" outlineLevel="0" collapsed="false">
      <c r="A19" s="63" t="n">
        <v>36800</v>
      </c>
      <c r="B19" s="252" t="n">
        <f aca="false">p1!B19-p0!B19</f>
        <v>0</v>
      </c>
      <c r="C19" s="252" t="n">
        <f aca="false">p1!C19-p0!C19</f>
        <v>0</v>
      </c>
      <c r="D19" s="252" t="n">
        <f aca="false">p1!D19-p0!D19</f>
        <v>-0.00999999999999801</v>
      </c>
      <c r="E19" s="252" t="n">
        <f aca="false">p1!E19-p0!E19</f>
        <v>0.019999999999996</v>
      </c>
      <c r="F19" s="252" t="n">
        <f aca="false">p1!F19-p0!F19</f>
        <v>0</v>
      </c>
      <c r="G19" s="252" t="n">
        <f aca="false">p1!G19-p0!G19</f>
        <v>0</v>
      </c>
      <c r="H19" s="252" t="n">
        <f aca="false">p1!H19-p0!H19</f>
        <v>0.0300000000000011</v>
      </c>
      <c r="I19" s="252" t="n">
        <f aca="false">p1!I19-p0!I19</f>
        <v>0.0300000000000011</v>
      </c>
      <c r="J19" s="252" t="n">
        <f aca="false">p1!J19-p0!J19</f>
        <v>-0.00999999999999801</v>
      </c>
      <c r="K19" s="252" t="n">
        <f aca="false">p1!K19-p0!K19</f>
        <v>0</v>
      </c>
      <c r="L19" s="252" t="n">
        <f aca="false">p1!L19-p0!L19</f>
        <v>0.00999999999999801</v>
      </c>
      <c r="M19" s="252" t="n">
        <f aca="false">p1!M19-p0!M19</f>
        <v>-0.00999999999999801</v>
      </c>
      <c r="N19" s="252" t="n">
        <f aca="false">p1!N19-p0!N19</f>
        <v>-0.00999999999999801</v>
      </c>
      <c r="O19" s="252" t="n">
        <f aca="false">p1!O19-p0!O19</f>
        <v>-0.00999999999999801</v>
      </c>
      <c r="P19" s="252" t="n">
        <f aca="false">p1!P19-p0!P19</f>
        <v>0</v>
      </c>
      <c r="Q19" s="252" t="n">
        <f aca="false">p1!Q19-p0!Q19</f>
        <v>-0.00999999999999801</v>
      </c>
      <c r="R19" s="252" t="n">
        <f aca="false">p1!R19-p0!R19</f>
        <v>0</v>
      </c>
      <c r="S19" s="252" t="n">
        <f aca="false">p1!S19-p0!S19</f>
        <v>0.0100000000000016</v>
      </c>
      <c r="T19" s="252" t="n">
        <f aca="false">p1!T19-p0!T19</f>
        <v>0.019999999999996</v>
      </c>
      <c r="U19" s="252" t="n">
        <f aca="false">p1!U19-p0!U19</f>
        <v>0</v>
      </c>
      <c r="V19" s="252" t="n">
        <f aca="false">p1!V19-p0!V19</f>
        <v>0</v>
      </c>
      <c r="W19" s="252" t="n">
        <f aca="false">p1!W19-p0!W19</f>
        <v>0</v>
      </c>
      <c r="X19" s="252" t="n">
        <f aca="false">p1!X19-p0!X19</f>
        <v>0</v>
      </c>
      <c r="Y19" s="252" t="n">
        <f aca="false">p1!Y19-p0!Y19</f>
        <v>0</v>
      </c>
      <c r="Z19" s="252" t="n">
        <f aca="false">p1!Z19-p0!Z19</f>
        <v>0</v>
      </c>
      <c r="AA19" s="252" t="n">
        <f aca="false">p1!AA19-p0!AA19</f>
        <v>-0.0100000000000016</v>
      </c>
      <c r="AB19" s="252" t="n">
        <f aca="false">p1!AB19-p0!AB19</f>
        <v>-0.0100000000000051</v>
      </c>
      <c r="AC19" s="252" t="n">
        <f aca="false">p1!AC19-p0!AC19</f>
        <v>-0.0300000000000011</v>
      </c>
      <c r="AD19" s="252" t="n">
        <f aca="false">p1!AD19-p0!AD19</f>
        <v>0</v>
      </c>
      <c r="AE19" s="252" t="n">
        <f aca="false">p1!AE19-p0!AE19</f>
        <v>0</v>
      </c>
      <c r="AF19" s="252" t="n">
        <f aca="false">p1!AF19-p0!AF19</f>
        <v>0</v>
      </c>
      <c r="AG19" s="252" t="n">
        <f aca="false">p1!AG19-p0!AG19</f>
        <v>0</v>
      </c>
      <c r="AH19" s="252" t="n">
        <f aca="false">p1!AH19-p0!AH19</f>
        <v>0</v>
      </c>
      <c r="AI19" s="252"/>
      <c r="AJ19" s="252"/>
      <c r="AZ19" s="249"/>
      <c r="BA19" s="249"/>
      <c r="BB19" s="249"/>
      <c r="BC19" s="249"/>
      <c r="BD19" s="249"/>
      <c r="BN19" s="253"/>
      <c r="CG19" s="248"/>
      <c r="CH19" s="248"/>
      <c r="CI19" s="248"/>
      <c r="FW19" s="249"/>
      <c r="FX19" s="249"/>
      <c r="FY19" s="249"/>
      <c r="GI19" s="253"/>
      <c r="GJ19" s="253"/>
      <c r="GP19" s="253"/>
      <c r="GR19" s="253"/>
      <c r="GS19" s="253"/>
      <c r="GY19" s="253"/>
    </row>
    <row r="20" customFormat="false" ht="12.75" hidden="false" customHeight="false" outlineLevel="0" collapsed="false">
      <c r="A20" s="63" t="n">
        <v>36831</v>
      </c>
      <c r="B20" s="254" t="n">
        <f aca="false">p1!B20-p0!B20</f>
        <v>-28.43</v>
      </c>
      <c r="C20" s="252" t="n">
        <f aca="false">p1!C20-p0!C20</f>
        <v>0</v>
      </c>
      <c r="D20" s="252" t="n">
        <f aca="false">p1!D20-p0!D20</f>
        <v>0</v>
      </c>
      <c r="E20" s="252" t="n">
        <f aca="false">p1!E20-p0!E20</f>
        <v>0</v>
      </c>
      <c r="F20" s="252" t="n">
        <f aca="false">p1!F20-p0!F20</f>
        <v>14.6</v>
      </c>
      <c r="G20" s="252" t="n">
        <f aca="false">p1!G20-p0!G20</f>
        <v>0.0200000000000102</v>
      </c>
      <c r="H20" s="252" t="n">
        <f aca="false">p1!H20-p0!H20</f>
        <v>0.0300000000000011</v>
      </c>
      <c r="I20" s="252" t="n">
        <f aca="false">p1!I20-p0!I20</f>
        <v>-0.0100000000000016</v>
      </c>
      <c r="J20" s="252" t="n">
        <f aca="false">p1!J20-p0!J20</f>
        <v>-0.00999999999999801</v>
      </c>
      <c r="K20" s="252" t="n">
        <f aca="false">p1!K20-p0!K20</f>
        <v>0</v>
      </c>
      <c r="L20" s="252" t="n">
        <f aca="false">p1!L20-p0!L20</f>
        <v>0</v>
      </c>
      <c r="M20" s="252" t="n">
        <f aca="false">p1!M20-p0!M20</f>
        <v>-0.00999999999999979</v>
      </c>
      <c r="N20" s="252" t="n">
        <f aca="false">p1!N20-p0!N20</f>
        <v>0.00999999999999979</v>
      </c>
      <c r="O20" s="252" t="n">
        <f aca="false">p1!O20-p0!O20</f>
        <v>0</v>
      </c>
      <c r="P20" s="252" t="n">
        <f aca="false">p1!P20-p0!P20</f>
        <v>0</v>
      </c>
      <c r="Q20" s="252" t="n">
        <f aca="false">p1!Q20-p0!Q20</f>
        <v>0</v>
      </c>
      <c r="R20" s="252" t="n">
        <f aca="false">p1!R20-p0!R20</f>
        <v>-0.0200000000000102</v>
      </c>
      <c r="S20" s="252" t="n">
        <f aca="false">p1!S20-p0!S20</f>
        <v>0</v>
      </c>
      <c r="T20" s="252" t="n">
        <f aca="false">p1!T20-p0!T20</f>
        <v>0</v>
      </c>
      <c r="U20" s="252" t="n">
        <f aca="false">p1!U20-p0!U20</f>
        <v>0</v>
      </c>
      <c r="V20" s="252" t="n">
        <f aca="false">p1!V20-p0!V20</f>
        <v>0.0200000000000031</v>
      </c>
      <c r="W20" s="252" t="n">
        <f aca="false">p1!W20-p0!W20</f>
        <v>0</v>
      </c>
      <c r="X20" s="252" t="n">
        <f aca="false">p1!X20-p0!X20</f>
        <v>0</v>
      </c>
      <c r="Y20" s="252" t="n">
        <f aca="false">p1!Y20-p0!Y20</f>
        <v>0</v>
      </c>
      <c r="Z20" s="252" t="n">
        <f aca="false">p1!Z20-p0!Z20</f>
        <v>0</v>
      </c>
      <c r="AA20" s="252" t="n">
        <f aca="false">p1!AA20-p0!AA20</f>
        <v>0</v>
      </c>
      <c r="AB20" s="254" t="n">
        <f aca="false">p1!AB20-p0!AB20</f>
        <v>0.76</v>
      </c>
      <c r="AC20" s="252" t="n">
        <f aca="false">p1!AC20-p0!AC20</f>
        <v>-0.049999999999983</v>
      </c>
      <c r="AD20" s="252" t="n">
        <f aca="false">p1!AD20-p0!AD20</f>
        <v>0</v>
      </c>
      <c r="AE20" s="252" t="n">
        <f aca="false">p1!AE20-p0!AE20</f>
        <v>0</v>
      </c>
      <c r="AF20" s="252" t="n">
        <f aca="false">p1!AF20-p0!AF20</f>
        <v>0</v>
      </c>
      <c r="AG20" s="252" t="n">
        <f aca="false">p1!AG20-p0!AG20</f>
        <v>0</v>
      </c>
      <c r="AH20" s="252" t="n">
        <f aca="false">p1!AH20-p0!AH20</f>
        <v>0.0100000000000016</v>
      </c>
      <c r="AI20" s="252"/>
      <c r="AJ20" s="252"/>
      <c r="AZ20" s="249"/>
      <c r="BA20" s="249"/>
      <c r="BB20" s="249"/>
      <c r="BC20" s="249"/>
      <c r="BD20" s="249"/>
      <c r="BN20" s="253"/>
      <c r="CG20" s="248"/>
      <c r="CH20" s="248"/>
      <c r="CI20" s="248"/>
      <c r="FW20" s="249"/>
      <c r="FX20" s="249"/>
      <c r="FY20" s="249"/>
      <c r="GI20" s="253"/>
      <c r="GJ20" s="253"/>
      <c r="GP20" s="253"/>
      <c r="GR20" s="253"/>
      <c r="GS20" s="253"/>
      <c r="GY20" s="253"/>
    </row>
    <row r="21" customFormat="false" ht="12.75" hidden="false" customHeight="false" outlineLevel="0" collapsed="false">
      <c r="A21" s="63" t="n">
        <v>36861</v>
      </c>
      <c r="B21" s="252" t="n">
        <f aca="false">p1!B21-p0!B21</f>
        <v>-29.21</v>
      </c>
      <c r="C21" s="252" t="n">
        <f aca="false">p1!C21-p0!C21</f>
        <v>-0.0100000000000016</v>
      </c>
      <c r="D21" s="252" t="n">
        <f aca="false">p1!D21-p0!D21</f>
        <v>0</v>
      </c>
      <c r="E21" s="252" t="n">
        <f aca="false">p1!E21-p0!E21</f>
        <v>0.0600000000000023</v>
      </c>
      <c r="F21" s="252" t="n">
        <f aca="false">p1!F21-p0!F21</f>
        <v>15</v>
      </c>
      <c r="G21" s="252" t="n">
        <f aca="false">p1!G21-p0!G21</f>
        <v>0.0300000000000011</v>
      </c>
      <c r="H21" s="252" t="n">
        <f aca="false">p1!H21-p0!H21</f>
        <v>0.0299999999999869</v>
      </c>
      <c r="I21" s="252" t="n">
        <f aca="false">p1!I21-p0!I21</f>
        <v>0</v>
      </c>
      <c r="J21" s="252" t="n">
        <f aca="false">p1!J21-p0!J21</f>
        <v>-0.00999999999999801</v>
      </c>
      <c r="K21" s="252" t="n">
        <f aca="false">p1!K21-p0!K21</f>
        <v>0</v>
      </c>
      <c r="L21" s="252" t="n">
        <f aca="false">p1!L21-p0!L21</f>
        <v>-0.0100000000000016</v>
      </c>
      <c r="M21" s="252" t="n">
        <f aca="false">p1!M21-p0!M21</f>
        <v>0</v>
      </c>
      <c r="N21" s="252" t="n">
        <f aca="false">p1!N21-p0!N21</f>
        <v>0.00999999999999979</v>
      </c>
      <c r="O21" s="252" t="n">
        <f aca="false">p1!O21-p0!O21</f>
        <v>-0.0100000000000016</v>
      </c>
      <c r="P21" s="252" t="n">
        <f aca="false">p1!P21-p0!P21</f>
        <v>0</v>
      </c>
      <c r="Q21" s="252" t="n">
        <f aca="false">p1!Q21-p0!Q21</f>
        <v>0</v>
      </c>
      <c r="R21" s="252" t="n">
        <f aca="false">p1!R21-p0!R21</f>
        <v>-0.019999999999996</v>
      </c>
      <c r="S21" s="252" t="n">
        <f aca="false">p1!S21-p0!S21</f>
        <v>0</v>
      </c>
      <c r="T21" s="252" t="n">
        <f aca="false">p1!T21-p0!T21</f>
        <v>0</v>
      </c>
      <c r="U21" s="252" t="n">
        <f aca="false">p1!U21-p0!U21</f>
        <v>0</v>
      </c>
      <c r="V21" s="252" t="n">
        <f aca="false">p1!V21-p0!V21</f>
        <v>0.0200000000000031</v>
      </c>
      <c r="W21" s="252" t="n">
        <f aca="false">p1!W21-p0!W21</f>
        <v>0</v>
      </c>
      <c r="X21" s="252" t="n">
        <f aca="false">p1!X21-p0!X21</f>
        <v>0</v>
      </c>
      <c r="Y21" s="252" t="n">
        <f aca="false">p1!Y21-p0!Y21</f>
        <v>0</v>
      </c>
      <c r="Z21" s="252" t="n">
        <f aca="false">p1!Z21-p0!Z21</f>
        <v>0</v>
      </c>
      <c r="AA21" s="252" t="n">
        <f aca="false">p1!AA21-p0!AA21</f>
        <v>0</v>
      </c>
      <c r="AB21" s="252" t="n">
        <f aca="false">p1!AB21-p0!AB21</f>
        <v>0.78</v>
      </c>
      <c r="AC21" s="252" t="n">
        <f aca="false">p1!AC21-p0!AC21</f>
        <v>-0.0100000000000016</v>
      </c>
      <c r="AD21" s="252" t="n">
        <f aca="false">p1!AD21-p0!AD21</f>
        <v>0</v>
      </c>
      <c r="AE21" s="252" t="n">
        <f aca="false">p1!AE21-p0!AE21</f>
        <v>0</v>
      </c>
      <c r="AF21" s="252" t="n">
        <f aca="false">p1!AF21-p0!AF21</f>
        <v>0</v>
      </c>
      <c r="AG21" s="252" t="n">
        <f aca="false">p1!AG21-p0!AG21</f>
        <v>0</v>
      </c>
      <c r="AH21" s="252" t="n">
        <f aca="false">p1!AH21-p0!AH21</f>
        <v>0.00999999999999801</v>
      </c>
      <c r="AI21" s="252"/>
      <c r="AJ21" s="252"/>
      <c r="AZ21" s="249"/>
      <c r="BA21" s="249"/>
      <c r="BB21" s="249"/>
      <c r="BC21" s="249"/>
      <c r="BD21" s="249"/>
      <c r="BN21" s="253"/>
      <c r="CG21" s="248"/>
      <c r="CH21" s="248"/>
      <c r="CI21" s="248"/>
      <c r="FW21" s="249"/>
      <c r="FX21" s="249"/>
      <c r="FY21" s="249"/>
      <c r="GI21" s="253"/>
      <c r="GJ21" s="253"/>
      <c r="GP21" s="253"/>
      <c r="GR21" s="253"/>
      <c r="GS21" s="253"/>
      <c r="GY21" s="253"/>
    </row>
    <row r="22" customFormat="false" ht="12.75" hidden="false" customHeight="false" outlineLevel="0" collapsed="false">
      <c r="A22" s="63" t="n">
        <v>36892</v>
      </c>
      <c r="B22" s="252" t="n">
        <f aca="false">p1!B22-p0!B22</f>
        <v>-29.04</v>
      </c>
      <c r="C22" s="252" t="n">
        <f aca="false">p1!C22-p0!C22</f>
        <v>-0.00999999999999801</v>
      </c>
      <c r="D22" s="252" t="n">
        <f aca="false">p1!D22-p0!D22</f>
        <v>0</v>
      </c>
      <c r="E22" s="252" t="n">
        <f aca="false">p1!E22-p0!E22</f>
        <v>0.039999999999992</v>
      </c>
      <c r="F22" s="252" t="n">
        <f aca="false">p1!F22-p0!F22</f>
        <v>14.9</v>
      </c>
      <c r="G22" s="252" t="n">
        <f aca="false">p1!G22-p0!G22</f>
        <v>0.0300000000000011</v>
      </c>
      <c r="H22" s="252" t="n">
        <f aca="false">p1!H22-p0!H22</f>
        <v>0.039999999999992</v>
      </c>
      <c r="I22" s="252" t="n">
        <f aca="false">p1!I22-p0!I22</f>
        <v>0</v>
      </c>
      <c r="J22" s="252" t="n">
        <f aca="false">p1!J22-p0!J22</f>
        <v>-0.00999999999999801</v>
      </c>
      <c r="K22" s="252" t="n">
        <f aca="false">p1!K22-p0!K22</f>
        <v>0</v>
      </c>
      <c r="L22" s="252" t="n">
        <f aca="false">p1!L22-p0!L22</f>
        <v>-0.00999999999999801</v>
      </c>
      <c r="M22" s="252" t="n">
        <f aca="false">p1!M22-p0!M22</f>
        <v>0</v>
      </c>
      <c r="N22" s="252" t="n">
        <f aca="false">p1!N22-p0!N22</f>
        <v>0.00999999999999979</v>
      </c>
      <c r="O22" s="252" t="n">
        <f aca="false">p1!O22-p0!O22</f>
        <v>-0.00999999999999979</v>
      </c>
      <c r="P22" s="252" t="n">
        <f aca="false">p1!P22-p0!P22</f>
        <v>0</v>
      </c>
      <c r="Q22" s="252" t="n">
        <f aca="false">p1!Q22-p0!Q22</f>
        <v>0</v>
      </c>
      <c r="R22" s="252" t="n">
        <f aca="false">p1!R22-p0!R22</f>
        <v>-0.0300000000000011</v>
      </c>
      <c r="S22" s="252" t="n">
        <f aca="false">p1!S22-p0!S22</f>
        <v>0</v>
      </c>
      <c r="T22" s="252" t="n">
        <f aca="false">p1!T22-p0!T22</f>
        <v>0</v>
      </c>
      <c r="U22" s="252" t="n">
        <f aca="false">p1!U22-p0!U22</f>
        <v>0</v>
      </c>
      <c r="V22" s="252" t="n">
        <f aca="false">p1!V22-p0!V22</f>
        <v>0.0200000000000031</v>
      </c>
      <c r="W22" s="252" t="n">
        <f aca="false">p1!W22-p0!W22</f>
        <v>-0.00999999999999979</v>
      </c>
      <c r="X22" s="252" t="n">
        <f aca="false">p1!X22-p0!X22</f>
        <v>0</v>
      </c>
      <c r="Y22" s="252" t="n">
        <f aca="false">p1!Y22-p0!Y22</f>
        <v>0</v>
      </c>
      <c r="Z22" s="252" t="n">
        <f aca="false">p1!Z22-p0!Z22</f>
        <v>0</v>
      </c>
      <c r="AA22" s="252" t="n">
        <f aca="false">p1!AA22-p0!AA22</f>
        <v>0</v>
      </c>
      <c r="AB22" s="252" t="n">
        <f aca="false">p1!AB22-p0!AB22</f>
        <v>0.78</v>
      </c>
      <c r="AC22" s="252" t="n">
        <f aca="false">p1!AC22-p0!AC22</f>
        <v>-0.00999999999999801</v>
      </c>
      <c r="AD22" s="252" t="n">
        <f aca="false">p1!AD22-p0!AD22</f>
        <v>0.00999999999999979</v>
      </c>
      <c r="AE22" s="252" t="n">
        <f aca="false">p1!AE22-p0!AE22</f>
        <v>0</v>
      </c>
      <c r="AF22" s="252" t="n">
        <f aca="false">p1!AF22-p0!AF22</f>
        <v>0</v>
      </c>
      <c r="AG22" s="252" t="n">
        <f aca="false">p1!AG22-p0!AG22</f>
        <v>0</v>
      </c>
      <c r="AH22" s="252" t="n">
        <f aca="false">p1!AH22-p0!AH22</f>
        <v>0.0100000000000016</v>
      </c>
      <c r="AI22" s="252"/>
      <c r="AJ22" s="252"/>
      <c r="AZ22" s="249"/>
      <c r="BA22" s="249"/>
      <c r="BB22" s="249"/>
      <c r="BC22" s="249"/>
      <c r="BD22" s="249"/>
      <c r="BN22" s="253"/>
      <c r="CG22" s="248"/>
      <c r="CH22" s="248"/>
      <c r="CI22" s="248"/>
      <c r="FW22" s="249"/>
      <c r="FX22" s="249"/>
      <c r="FY22" s="249"/>
      <c r="GI22" s="253"/>
      <c r="GJ22" s="253"/>
      <c r="GP22" s="253"/>
      <c r="GR22" s="253"/>
      <c r="GS22" s="253"/>
      <c r="GY22" s="253"/>
    </row>
    <row r="23" customFormat="false" ht="12.75" hidden="false" customHeight="false" outlineLevel="0" collapsed="false">
      <c r="A23" s="63" t="n">
        <v>36923</v>
      </c>
      <c r="B23" s="252" t="n">
        <f aca="false">p1!B23-p0!B23</f>
        <v>-26.06</v>
      </c>
      <c r="C23" s="252" t="n">
        <f aca="false">p1!C23-p0!C23</f>
        <v>-0.0100000000000016</v>
      </c>
      <c r="D23" s="252" t="n">
        <f aca="false">p1!D23-p0!D23</f>
        <v>0</v>
      </c>
      <c r="E23" s="252" t="n">
        <f aca="false">p1!E23-p0!E23</f>
        <v>-0.019999999999996</v>
      </c>
      <c r="F23" s="252" t="n">
        <f aca="false">p1!F23-p0!F23</f>
        <v>13.38</v>
      </c>
      <c r="G23" s="252" t="n">
        <f aca="false">p1!G23-p0!G23</f>
        <v>0.0299999999999869</v>
      </c>
      <c r="H23" s="252" t="n">
        <f aca="false">p1!H23-p0!H23</f>
        <v>0.0499999999999972</v>
      </c>
      <c r="I23" s="252" t="n">
        <f aca="false">p1!I23-p0!I23</f>
        <v>0.0100000000000016</v>
      </c>
      <c r="J23" s="252" t="n">
        <f aca="false">p1!J23-p0!J23</f>
        <v>-0.0200000000000031</v>
      </c>
      <c r="K23" s="252" t="n">
        <f aca="false">p1!K23-p0!K23</f>
        <v>0</v>
      </c>
      <c r="L23" s="252" t="n">
        <f aca="false">p1!L23-p0!L23</f>
        <v>-0.0100000000000016</v>
      </c>
      <c r="M23" s="252" t="n">
        <f aca="false">p1!M23-p0!M23</f>
        <v>-0.00999999999999979</v>
      </c>
      <c r="N23" s="252" t="n">
        <f aca="false">p1!N23-p0!N23</f>
        <v>0</v>
      </c>
      <c r="O23" s="252" t="n">
        <f aca="false">p1!O23-p0!O23</f>
        <v>-0.0100000000000016</v>
      </c>
      <c r="P23" s="252" t="n">
        <f aca="false">p1!P23-p0!P23</f>
        <v>-0.0100000000000016</v>
      </c>
      <c r="Q23" s="252" t="n">
        <f aca="false">p1!Q23-p0!Q23</f>
        <v>-0.00999999999999979</v>
      </c>
      <c r="R23" s="252" t="n">
        <f aca="false">p1!R23-p0!R23</f>
        <v>-0.0300000000000011</v>
      </c>
      <c r="S23" s="252" t="n">
        <f aca="false">p1!S23-p0!S23</f>
        <v>0</v>
      </c>
      <c r="T23" s="252" t="n">
        <f aca="false">p1!T23-p0!T23</f>
        <v>0</v>
      </c>
      <c r="U23" s="252" t="n">
        <f aca="false">p1!U23-p0!U23</f>
        <v>0</v>
      </c>
      <c r="V23" s="252" t="n">
        <f aca="false">p1!V23-p0!V23</f>
        <v>0.0300000000000011</v>
      </c>
      <c r="W23" s="252" t="n">
        <f aca="false">p1!W23-p0!W23</f>
        <v>0</v>
      </c>
      <c r="X23" s="252" t="n">
        <f aca="false">p1!X23-p0!X23</f>
        <v>0</v>
      </c>
      <c r="Y23" s="252" t="n">
        <f aca="false">p1!Y23-p0!Y23</f>
        <v>0</v>
      </c>
      <c r="Z23" s="252" t="n">
        <f aca="false">p1!Z23-p0!Z23</f>
        <v>0</v>
      </c>
      <c r="AA23" s="252" t="n">
        <f aca="false">p1!AA23-p0!AA23</f>
        <v>0</v>
      </c>
      <c r="AB23" s="252" t="n">
        <f aca="false">p1!AB23-p0!AB23</f>
        <v>0.7</v>
      </c>
      <c r="AC23" s="252" t="n">
        <f aca="false">p1!AC23-p0!AC23</f>
        <v>-0.0100000000000016</v>
      </c>
      <c r="AD23" s="252" t="n">
        <f aca="false">p1!AD23-p0!AD23</f>
        <v>0</v>
      </c>
      <c r="AE23" s="252" t="n">
        <f aca="false">p1!AE23-p0!AE23</f>
        <v>0</v>
      </c>
      <c r="AF23" s="252" t="n">
        <f aca="false">p1!AF23-p0!AF23</f>
        <v>0</v>
      </c>
      <c r="AG23" s="252" t="n">
        <f aca="false">p1!AG23-p0!AG23</f>
        <v>0</v>
      </c>
      <c r="AH23" s="252" t="n">
        <f aca="false">p1!AH23-p0!AH23</f>
        <v>0.00999999999999801</v>
      </c>
      <c r="AI23" s="252"/>
      <c r="AJ23" s="252"/>
      <c r="AZ23" s="249"/>
      <c r="BA23" s="249"/>
      <c r="BB23" s="249"/>
      <c r="BC23" s="249"/>
      <c r="BD23" s="249"/>
      <c r="BN23" s="253"/>
      <c r="CG23" s="248"/>
      <c r="CH23" s="248"/>
      <c r="CI23" s="248"/>
      <c r="FW23" s="249"/>
      <c r="FX23" s="249"/>
      <c r="FY23" s="249"/>
      <c r="GI23" s="253"/>
      <c r="GJ23" s="253"/>
      <c r="GP23" s="253"/>
      <c r="GR23" s="253"/>
      <c r="GS23" s="253"/>
      <c r="GY23" s="253"/>
    </row>
    <row r="24" customFormat="false" ht="12.75" hidden="false" customHeight="false" outlineLevel="0" collapsed="false">
      <c r="A24" s="63" t="n">
        <v>36951</v>
      </c>
      <c r="B24" s="252" t="n">
        <f aca="false">p1!B24-p0!B24</f>
        <v>-28.69</v>
      </c>
      <c r="C24" s="252" t="n">
        <f aca="false">p1!C24-p0!C24</f>
        <v>-0.0199999999999996</v>
      </c>
      <c r="D24" s="252" t="n">
        <f aca="false">p1!D24-p0!D24</f>
        <v>0.00999999999999979</v>
      </c>
      <c r="E24" s="252" t="n">
        <f aca="false">p1!E24-p0!E24</f>
        <v>0.0600000000000023</v>
      </c>
      <c r="F24" s="252" t="n">
        <f aca="false">p1!F24-p0!F24</f>
        <v>14.72</v>
      </c>
      <c r="G24" s="252" t="n">
        <f aca="false">p1!G24-p0!G24</f>
        <v>0.0300000000000011</v>
      </c>
      <c r="H24" s="252" t="n">
        <f aca="false">p1!H24-p0!H24</f>
        <v>0.0599999999999881</v>
      </c>
      <c r="I24" s="252" t="n">
        <f aca="false">p1!I24-p0!I24</f>
        <v>-0.0200000000000031</v>
      </c>
      <c r="J24" s="252" t="n">
        <f aca="false">p1!J24-p0!J24</f>
        <v>-0.019999999999996</v>
      </c>
      <c r="K24" s="252" t="n">
        <f aca="false">p1!K24-p0!K24</f>
        <v>0</v>
      </c>
      <c r="L24" s="252" t="n">
        <f aca="false">p1!L24-p0!L24</f>
        <v>-0.0199999999999996</v>
      </c>
      <c r="M24" s="252" t="n">
        <f aca="false">p1!M24-p0!M24</f>
        <v>-0.00999999999999979</v>
      </c>
      <c r="N24" s="252" t="n">
        <f aca="false">p1!N24-p0!N24</f>
        <v>0.00999999999999979</v>
      </c>
      <c r="O24" s="252" t="n">
        <f aca="false">p1!O24-p0!O24</f>
        <v>-0.0199999999999996</v>
      </c>
      <c r="P24" s="252" t="n">
        <f aca="false">p1!P24-p0!P24</f>
        <v>-0.00999999999999979</v>
      </c>
      <c r="Q24" s="252" t="n">
        <f aca="false">p1!Q24-p0!Q24</f>
        <v>-0.00999999999999979</v>
      </c>
      <c r="R24" s="252" t="n">
        <f aca="false">p1!R24-p0!R24</f>
        <v>-0.039999999999992</v>
      </c>
      <c r="S24" s="252" t="n">
        <f aca="false">p1!S24-p0!S24</f>
        <v>0</v>
      </c>
      <c r="T24" s="252" t="n">
        <f aca="false">p1!T24-p0!T24</f>
        <v>0</v>
      </c>
      <c r="U24" s="252" t="n">
        <f aca="false">p1!U24-p0!U24</f>
        <v>0</v>
      </c>
      <c r="V24" s="252" t="n">
        <f aca="false">p1!V24-p0!V24</f>
        <v>0.029999999999994</v>
      </c>
      <c r="W24" s="252" t="n">
        <f aca="false">p1!W24-p0!W24</f>
        <v>0</v>
      </c>
      <c r="X24" s="252" t="n">
        <f aca="false">p1!X24-p0!X24</f>
        <v>0</v>
      </c>
      <c r="Y24" s="252" t="n">
        <f aca="false">p1!Y24-p0!Y24</f>
        <v>0</v>
      </c>
      <c r="Z24" s="252" t="n">
        <f aca="false">p1!Z24-p0!Z24</f>
        <v>0</v>
      </c>
      <c r="AA24" s="252" t="n">
        <f aca="false">p1!AA24-p0!AA24</f>
        <v>0</v>
      </c>
      <c r="AB24" s="252" t="n">
        <f aca="false">p1!AB24-p0!AB24</f>
        <v>0.77</v>
      </c>
      <c r="AC24" s="252" t="n">
        <f aca="false">p1!AC24-p0!AC24</f>
        <v>-0.0199999999999996</v>
      </c>
      <c r="AD24" s="252" t="n">
        <f aca="false">p1!AD24-p0!AD24</f>
        <v>0</v>
      </c>
      <c r="AE24" s="252" t="n">
        <f aca="false">p1!AE24-p0!AE24</f>
        <v>0</v>
      </c>
      <c r="AF24" s="252" t="n">
        <f aca="false">p1!AF24-p0!AF24</f>
        <v>0</v>
      </c>
      <c r="AG24" s="252" t="n">
        <f aca="false">p1!AG24-p0!AG24</f>
        <v>0</v>
      </c>
      <c r="AH24" s="252" t="n">
        <f aca="false">p1!AH24-p0!AH24</f>
        <v>0.0200000000000031</v>
      </c>
      <c r="AI24" s="252"/>
      <c r="AJ24" s="252"/>
      <c r="AZ24" s="249"/>
      <c r="BA24" s="249"/>
      <c r="BB24" s="249"/>
      <c r="BC24" s="249"/>
      <c r="BD24" s="249"/>
      <c r="BN24" s="253"/>
      <c r="CG24" s="248"/>
      <c r="CH24" s="248"/>
      <c r="CI24" s="248"/>
      <c r="FW24" s="249"/>
      <c r="FX24" s="249"/>
      <c r="FY24" s="249"/>
      <c r="GI24" s="253"/>
      <c r="GJ24" s="253"/>
      <c r="GP24" s="253"/>
      <c r="GR24" s="253"/>
      <c r="GS24" s="253"/>
      <c r="GY24" s="253"/>
    </row>
    <row r="25" customFormat="false" ht="12.75" hidden="false" customHeight="false" outlineLevel="0" collapsed="false">
      <c r="A25" s="63" t="n">
        <v>36982</v>
      </c>
      <c r="B25" s="252" t="n">
        <f aca="false">p1!B25-p0!B25</f>
        <v>0</v>
      </c>
      <c r="C25" s="252" t="n">
        <f aca="false">p1!C25-p0!C25</f>
        <v>0</v>
      </c>
      <c r="D25" s="252" t="n">
        <f aca="false">p1!D25-p0!D25</f>
        <v>0</v>
      </c>
      <c r="E25" s="252" t="n">
        <f aca="false">p1!E25-p0!E25</f>
        <v>0.0399999999999992</v>
      </c>
      <c r="F25" s="252" t="n">
        <f aca="false">p1!F25-p0!F25</f>
        <v>0</v>
      </c>
      <c r="G25" s="252" t="n">
        <f aca="false">p1!G25-p0!G25</f>
        <v>0</v>
      </c>
      <c r="H25" s="252" t="n">
        <f aca="false">p1!H25-p0!H25</f>
        <v>0.0600000000000023</v>
      </c>
      <c r="I25" s="252" t="n">
        <f aca="false">p1!I25-p0!I25</f>
        <v>0.0100000000000016</v>
      </c>
      <c r="J25" s="252" t="n">
        <f aca="false">p1!J25-p0!J25</f>
        <v>-0.0499999999999972</v>
      </c>
      <c r="K25" s="252" t="n">
        <f aca="false">p1!K25-p0!K25</f>
        <v>0.00999999999999801</v>
      </c>
      <c r="L25" s="252" t="n">
        <f aca="false">p1!L25-p0!L25</f>
        <v>0</v>
      </c>
      <c r="M25" s="252" t="n">
        <f aca="false">p1!M25-p0!M25</f>
        <v>-0.0699999999999932</v>
      </c>
      <c r="N25" s="252" t="n">
        <f aca="false">p1!N25-p0!N25</f>
        <v>-0.0199999999999996</v>
      </c>
      <c r="O25" s="252" t="n">
        <f aca="false">p1!O25-p0!O25</f>
        <v>0</v>
      </c>
      <c r="P25" s="252" t="n">
        <f aca="false">p1!P25-p0!P25</f>
        <v>0</v>
      </c>
      <c r="Q25" s="252" t="n">
        <f aca="false">p1!Q25-p0!Q25</f>
        <v>-0.019999999999996</v>
      </c>
      <c r="R25" s="252" t="n">
        <f aca="false">p1!R25-p0!R25</f>
        <v>0</v>
      </c>
      <c r="S25" s="252" t="n">
        <f aca="false">p1!S25-p0!S25</f>
        <v>0</v>
      </c>
      <c r="T25" s="252" t="n">
        <f aca="false">p1!T25-p0!T25</f>
        <v>0.0399999999999992</v>
      </c>
      <c r="U25" s="252" t="n">
        <f aca="false">p1!U25-p0!U25</f>
        <v>0</v>
      </c>
      <c r="V25" s="252" t="n">
        <f aca="false">p1!V25-p0!V25</f>
        <v>0</v>
      </c>
      <c r="W25" s="252" t="n">
        <f aca="false">p1!W25-p0!W25</f>
        <v>0</v>
      </c>
      <c r="X25" s="252" t="n">
        <f aca="false">p1!X25-p0!X25</f>
        <v>0</v>
      </c>
      <c r="Y25" s="252" t="n">
        <f aca="false">p1!Y25-p0!Y25</f>
        <v>0</v>
      </c>
      <c r="Z25" s="252" t="n">
        <f aca="false">p1!Z25-p0!Z25</f>
        <v>0.029999999999994</v>
      </c>
      <c r="AA25" s="252" t="n">
        <f aca="false">p1!AA25-p0!AA25</f>
        <v>0</v>
      </c>
      <c r="AB25" s="252" t="n">
        <f aca="false">p1!AB25-p0!AB25</f>
        <v>0.0300000000000011</v>
      </c>
      <c r="AC25" s="252" t="n">
        <f aca="false">p1!AC25-p0!AC25</f>
        <v>0</v>
      </c>
      <c r="AD25" s="252" t="n">
        <f aca="false">p1!AD25-p0!AD25</f>
        <v>0</v>
      </c>
      <c r="AE25" s="252" t="n">
        <f aca="false">p1!AE25-p0!AE25</f>
        <v>0</v>
      </c>
      <c r="AF25" s="252" t="n">
        <f aca="false">p1!AF25-p0!AF25</f>
        <v>0</v>
      </c>
      <c r="AG25" s="252" t="n">
        <f aca="false">p1!AG25-p0!AG25</f>
        <v>0</v>
      </c>
      <c r="AH25" s="252" t="n">
        <f aca="false">p1!AH25-p0!AH25</f>
        <v>0</v>
      </c>
      <c r="AI25" s="252"/>
      <c r="AJ25" s="252"/>
      <c r="AZ25" s="249"/>
      <c r="BA25" s="249"/>
      <c r="BB25" s="249"/>
      <c r="BC25" s="249"/>
      <c r="BD25" s="249"/>
      <c r="BN25" s="253"/>
      <c r="CG25" s="248"/>
      <c r="CH25" s="248"/>
      <c r="CI25" s="248"/>
      <c r="FW25" s="249"/>
      <c r="FX25" s="249"/>
      <c r="FY25" s="249"/>
      <c r="GI25" s="253"/>
      <c r="GJ25" s="253"/>
      <c r="GP25" s="253"/>
      <c r="GR25" s="253"/>
      <c r="GS25" s="253"/>
      <c r="GY25" s="253"/>
    </row>
    <row r="26" customFormat="false" ht="12.75" hidden="false" customHeight="false" outlineLevel="0" collapsed="false">
      <c r="A26" s="63" t="n">
        <v>37012</v>
      </c>
      <c r="B26" s="252" t="n">
        <f aca="false">p1!B26-p0!B26</f>
        <v>0</v>
      </c>
      <c r="C26" s="252" t="n">
        <f aca="false">p1!C26-p0!C26</f>
        <v>0</v>
      </c>
      <c r="D26" s="252" t="n">
        <f aca="false">p1!D26-p0!D26</f>
        <v>0</v>
      </c>
      <c r="E26" s="252" t="n">
        <f aca="false">p1!E26-p0!E26</f>
        <v>0.0300000000000011</v>
      </c>
      <c r="F26" s="252" t="n">
        <f aca="false">p1!F26-p0!F26</f>
        <v>0</v>
      </c>
      <c r="G26" s="252" t="n">
        <f aca="false">p1!G26-p0!G26</f>
        <v>0</v>
      </c>
      <c r="H26" s="252" t="n">
        <f aca="false">p1!H26-p0!H26</f>
        <v>0.0700000000000074</v>
      </c>
      <c r="I26" s="252" t="n">
        <f aca="false">p1!I26-p0!I26</f>
        <v>0.00999999999999801</v>
      </c>
      <c r="J26" s="252" t="n">
        <f aca="false">p1!J26-p0!J26</f>
        <v>-0.0600000000000023</v>
      </c>
      <c r="K26" s="252" t="n">
        <f aca="false">p1!K26-p0!K26</f>
        <v>0.00999999999999801</v>
      </c>
      <c r="L26" s="252" t="n">
        <f aca="false">p1!L26-p0!L26</f>
        <v>0</v>
      </c>
      <c r="M26" s="252" t="n">
        <f aca="false">p1!M26-p0!M26</f>
        <v>-0.0699999999999932</v>
      </c>
      <c r="N26" s="252" t="n">
        <f aca="false">p1!N26-p0!N26</f>
        <v>-0.0199999999999996</v>
      </c>
      <c r="O26" s="252" t="n">
        <f aca="false">p1!O26-p0!O26</f>
        <v>0</v>
      </c>
      <c r="P26" s="252" t="n">
        <f aca="false">p1!P26-p0!P26</f>
        <v>0</v>
      </c>
      <c r="Q26" s="252" t="n">
        <f aca="false">p1!Q26-p0!Q26</f>
        <v>-0.0300000000000011</v>
      </c>
      <c r="R26" s="252" t="n">
        <f aca="false">p1!R26-p0!R26</f>
        <v>0</v>
      </c>
      <c r="S26" s="252" t="n">
        <f aca="false">p1!S26-p0!S26</f>
        <v>0</v>
      </c>
      <c r="T26" s="252" t="n">
        <f aca="false">p1!T26-p0!T26</f>
        <v>0.0300000000000011</v>
      </c>
      <c r="U26" s="252" t="n">
        <f aca="false">p1!U26-p0!U26</f>
        <v>0</v>
      </c>
      <c r="V26" s="252" t="n">
        <f aca="false">p1!V26-p0!V26</f>
        <v>0</v>
      </c>
      <c r="W26" s="252" t="n">
        <f aca="false">p1!W26-p0!W26</f>
        <v>0</v>
      </c>
      <c r="X26" s="252" t="n">
        <f aca="false">p1!X26-p0!X26</f>
        <v>0</v>
      </c>
      <c r="Y26" s="252" t="n">
        <f aca="false">p1!Y26-p0!Y26</f>
        <v>0</v>
      </c>
      <c r="Z26" s="252" t="n">
        <f aca="false">p1!Z26-p0!Z26</f>
        <v>0.0300000000000011</v>
      </c>
      <c r="AA26" s="252" t="n">
        <f aca="false">p1!AA26-p0!AA26</f>
        <v>0</v>
      </c>
      <c r="AB26" s="252" t="n">
        <f aca="false">p1!AB26-p0!AB26</f>
        <v>-0.00999999999999979</v>
      </c>
      <c r="AC26" s="252" t="n">
        <f aca="false">p1!AC26-p0!AC26</f>
        <v>0</v>
      </c>
      <c r="AD26" s="252" t="n">
        <f aca="false">p1!AD26-p0!AD26</f>
        <v>0</v>
      </c>
      <c r="AE26" s="252" t="n">
        <f aca="false">p1!AE26-p0!AE26</f>
        <v>0</v>
      </c>
      <c r="AF26" s="252" t="n">
        <f aca="false">p1!AF26-p0!AF26</f>
        <v>0</v>
      </c>
      <c r="AG26" s="252" t="n">
        <f aca="false">p1!AG26-p0!AG26</f>
        <v>0</v>
      </c>
      <c r="AH26" s="252" t="n">
        <f aca="false">p1!AH26-p0!AH26</f>
        <v>0</v>
      </c>
      <c r="AI26" s="252"/>
      <c r="AJ26" s="252"/>
      <c r="AZ26" s="249"/>
      <c r="BA26" s="249"/>
      <c r="BB26" s="249"/>
      <c r="BC26" s="249"/>
      <c r="BD26" s="249"/>
      <c r="BN26" s="253"/>
      <c r="CG26" s="248"/>
      <c r="CH26" s="248"/>
      <c r="CI26" s="248"/>
      <c r="FW26" s="249"/>
      <c r="FX26" s="249"/>
      <c r="FY26" s="249"/>
      <c r="GI26" s="253"/>
      <c r="GJ26" s="253"/>
      <c r="GP26" s="253"/>
      <c r="GR26" s="253"/>
      <c r="GS26" s="253"/>
      <c r="GY26" s="253"/>
    </row>
    <row r="27" customFormat="false" ht="12.75" hidden="false" customHeight="false" outlineLevel="0" collapsed="false">
      <c r="A27" s="63" t="n">
        <v>37043</v>
      </c>
      <c r="B27" s="252" t="n">
        <f aca="false">p1!B27-p0!B27</f>
        <v>0</v>
      </c>
      <c r="C27" s="252" t="n">
        <f aca="false">p1!C27-p0!C27</f>
        <v>0</v>
      </c>
      <c r="D27" s="252" t="n">
        <f aca="false">p1!D27-p0!D27</f>
        <v>0</v>
      </c>
      <c r="E27" s="252" t="n">
        <f aca="false">p1!E27-p0!E27</f>
        <v>0.0300000000000011</v>
      </c>
      <c r="F27" s="252" t="n">
        <f aca="false">p1!F27-p0!F27</f>
        <v>0</v>
      </c>
      <c r="G27" s="252" t="n">
        <f aca="false">p1!G27-p0!G27</f>
        <v>0</v>
      </c>
      <c r="H27" s="252" t="n">
        <f aca="false">p1!H27-p0!H27</f>
        <v>0.0700000000000074</v>
      </c>
      <c r="I27" s="252" t="n">
        <f aca="false">p1!I27-p0!I27</f>
        <v>0.0199999999999996</v>
      </c>
      <c r="J27" s="252" t="n">
        <f aca="false">p1!J27-p0!J27</f>
        <v>-0.0600000000000023</v>
      </c>
      <c r="K27" s="252" t="n">
        <f aca="false">p1!K27-p0!K27</f>
        <v>0.0199999999999996</v>
      </c>
      <c r="L27" s="252" t="n">
        <f aca="false">p1!L27-p0!L27</f>
        <v>0</v>
      </c>
      <c r="M27" s="252" t="n">
        <f aca="false">p1!M27-p0!M27</f>
        <v>-0.0799999999999983</v>
      </c>
      <c r="N27" s="252" t="n">
        <f aca="false">p1!N27-p0!N27</f>
        <v>-0.00999999999999801</v>
      </c>
      <c r="O27" s="252" t="n">
        <f aca="false">p1!O27-p0!O27</f>
        <v>0</v>
      </c>
      <c r="P27" s="252" t="n">
        <f aca="false">p1!P27-p0!P27</f>
        <v>0</v>
      </c>
      <c r="Q27" s="252" t="n">
        <f aca="false">p1!Q27-p0!Q27</f>
        <v>-0.0200000000000031</v>
      </c>
      <c r="R27" s="252" t="n">
        <f aca="false">p1!R27-p0!R27</f>
        <v>0</v>
      </c>
      <c r="S27" s="252" t="n">
        <f aca="false">p1!S27-p0!S27</f>
        <v>0</v>
      </c>
      <c r="T27" s="252" t="n">
        <f aca="false">p1!T27-p0!T27</f>
        <v>0.0399999999999992</v>
      </c>
      <c r="U27" s="252" t="n">
        <f aca="false">p1!U27-p0!U27</f>
        <v>0</v>
      </c>
      <c r="V27" s="252" t="n">
        <f aca="false">p1!V27-p0!V27</f>
        <v>0</v>
      </c>
      <c r="W27" s="252" t="n">
        <f aca="false">p1!W27-p0!W27</f>
        <v>0</v>
      </c>
      <c r="X27" s="252" t="n">
        <f aca="false">p1!X27-p0!X27</f>
        <v>0</v>
      </c>
      <c r="Y27" s="252" t="n">
        <f aca="false">p1!Y27-p0!Y27</f>
        <v>0</v>
      </c>
      <c r="Z27" s="252" t="n">
        <f aca="false">p1!Z27-p0!Z27</f>
        <v>0.0300000000000011</v>
      </c>
      <c r="AA27" s="252" t="n">
        <f aca="false">p1!AA27-p0!AA27</f>
        <v>0</v>
      </c>
      <c r="AB27" s="252" t="n">
        <f aca="false">p1!AB27-p0!AB27</f>
        <v>-0.00999999999999979</v>
      </c>
      <c r="AC27" s="252" t="n">
        <f aca="false">p1!AC27-p0!AC27</f>
        <v>0</v>
      </c>
      <c r="AD27" s="252" t="n">
        <f aca="false">p1!AD27-p0!AD27</f>
        <v>0</v>
      </c>
      <c r="AE27" s="252" t="n">
        <f aca="false">p1!AE27-p0!AE27</f>
        <v>0</v>
      </c>
      <c r="AF27" s="252" t="n">
        <f aca="false">p1!AF27-p0!AF27</f>
        <v>0</v>
      </c>
      <c r="AG27" s="252" t="n">
        <f aca="false">p1!AG27-p0!AG27</f>
        <v>0</v>
      </c>
      <c r="AH27" s="252" t="n">
        <f aca="false">p1!AH27-p0!AH27</f>
        <v>0</v>
      </c>
      <c r="AI27" s="252"/>
      <c r="AJ27" s="252"/>
      <c r="AZ27" s="249"/>
      <c r="BA27" s="249"/>
      <c r="BB27" s="249"/>
      <c r="BC27" s="249"/>
      <c r="BD27" s="249"/>
      <c r="BN27" s="253"/>
      <c r="CG27" s="248"/>
      <c r="CH27" s="248"/>
      <c r="CI27" s="248"/>
      <c r="FW27" s="249"/>
      <c r="FX27" s="249"/>
      <c r="FY27" s="249"/>
      <c r="GI27" s="253"/>
      <c r="GJ27" s="253"/>
      <c r="GP27" s="253"/>
      <c r="GR27" s="253"/>
      <c r="GS27" s="253"/>
      <c r="GY27" s="253"/>
    </row>
    <row r="28" customFormat="false" ht="12.75" hidden="false" customHeight="false" outlineLevel="0" collapsed="false">
      <c r="A28" s="63" t="n">
        <v>37073</v>
      </c>
      <c r="B28" s="252" t="n">
        <f aca="false">p1!B28-p0!B28</f>
        <v>0</v>
      </c>
      <c r="C28" s="252" t="n">
        <f aca="false">p1!C28-p0!C28</f>
        <v>0</v>
      </c>
      <c r="D28" s="252" t="n">
        <f aca="false">p1!D28-p0!D28</f>
        <v>0</v>
      </c>
      <c r="E28" s="252" t="n">
        <f aca="false">p1!E28-p0!E28</f>
        <v>0.0300000000000011</v>
      </c>
      <c r="F28" s="252" t="n">
        <f aca="false">p1!F28-p0!F28</f>
        <v>0</v>
      </c>
      <c r="G28" s="252" t="n">
        <f aca="false">p1!G28-p0!G28</f>
        <v>0</v>
      </c>
      <c r="H28" s="252" t="n">
        <f aca="false">p1!H28-p0!H28</f>
        <v>0.0900000000000034</v>
      </c>
      <c r="I28" s="252" t="n">
        <f aca="false">p1!I28-p0!I28</f>
        <v>0.0100000000000016</v>
      </c>
      <c r="J28" s="252" t="n">
        <f aca="false">p1!J28-p0!J28</f>
        <v>-0.0699999999999932</v>
      </c>
      <c r="K28" s="252" t="n">
        <f aca="false">p1!K28-p0!K28</f>
        <v>0.0199999999999996</v>
      </c>
      <c r="L28" s="252" t="n">
        <f aca="false">p1!L28-p0!L28</f>
        <v>0</v>
      </c>
      <c r="M28" s="252" t="n">
        <f aca="false">p1!M28-p0!M28</f>
        <v>-0.0900000000000034</v>
      </c>
      <c r="N28" s="252" t="n">
        <f aca="false">p1!N28-p0!N28</f>
        <v>-0.0199999999999996</v>
      </c>
      <c r="O28" s="252" t="n">
        <f aca="false">p1!O28-p0!O28</f>
        <v>0</v>
      </c>
      <c r="P28" s="252" t="n">
        <f aca="false">p1!P28-p0!P28</f>
        <v>0</v>
      </c>
      <c r="Q28" s="252" t="n">
        <f aca="false">p1!Q28-p0!Q28</f>
        <v>-0.0399999999999992</v>
      </c>
      <c r="R28" s="252" t="n">
        <f aca="false">p1!R28-p0!R28</f>
        <v>0</v>
      </c>
      <c r="S28" s="252" t="n">
        <f aca="false">p1!S28-p0!S28</f>
        <v>0</v>
      </c>
      <c r="T28" s="252" t="n">
        <f aca="false">p1!T28-p0!T28</f>
        <v>0.0499999999999972</v>
      </c>
      <c r="U28" s="252" t="n">
        <f aca="false">p1!U28-p0!U28</f>
        <v>0</v>
      </c>
      <c r="V28" s="252" t="n">
        <f aca="false">p1!V28-p0!V28</f>
        <v>0</v>
      </c>
      <c r="W28" s="252" t="n">
        <f aca="false">p1!W28-p0!W28</f>
        <v>0</v>
      </c>
      <c r="X28" s="252" t="n">
        <f aca="false">p1!X28-p0!X28</f>
        <v>0</v>
      </c>
      <c r="Y28" s="252" t="n">
        <f aca="false">p1!Y28-p0!Y28</f>
        <v>0</v>
      </c>
      <c r="Z28" s="252" t="n">
        <f aca="false">p1!Z28-p0!Z28</f>
        <v>0.0300000000000011</v>
      </c>
      <c r="AA28" s="252" t="n">
        <f aca="false">p1!AA28-p0!AA28</f>
        <v>0</v>
      </c>
      <c r="AB28" s="252" t="n">
        <f aca="false">p1!AB28-p0!AB28</f>
        <v>-0.0100000000000007</v>
      </c>
      <c r="AC28" s="252" t="n">
        <f aca="false">p1!AC28-p0!AC28</f>
        <v>0</v>
      </c>
      <c r="AD28" s="252" t="n">
        <f aca="false">p1!AD28-p0!AD28</f>
        <v>0</v>
      </c>
      <c r="AE28" s="252" t="n">
        <f aca="false">p1!AE28-p0!AE28</f>
        <v>0</v>
      </c>
      <c r="AF28" s="252" t="n">
        <f aca="false">p1!AF28-p0!AF28</f>
        <v>0</v>
      </c>
      <c r="AG28" s="252" t="n">
        <f aca="false">p1!AG28-p0!AG28</f>
        <v>0</v>
      </c>
      <c r="AH28" s="252" t="n">
        <f aca="false">p1!AH28-p0!AH28</f>
        <v>0</v>
      </c>
      <c r="AI28" s="252"/>
      <c r="AJ28" s="252"/>
      <c r="AZ28" s="249"/>
      <c r="BA28" s="249"/>
      <c r="BB28" s="249"/>
      <c r="BC28" s="249"/>
      <c r="BD28" s="249"/>
      <c r="BN28" s="253"/>
      <c r="CG28" s="248"/>
      <c r="CH28" s="248"/>
      <c r="CI28" s="248"/>
      <c r="FW28" s="249"/>
      <c r="FX28" s="249"/>
      <c r="FY28" s="249"/>
      <c r="GI28" s="253"/>
      <c r="GJ28" s="253"/>
      <c r="GP28" s="253"/>
      <c r="GR28" s="253"/>
      <c r="GS28" s="253"/>
      <c r="GY28" s="253"/>
    </row>
    <row r="29" customFormat="false" ht="12.75" hidden="false" customHeight="false" outlineLevel="0" collapsed="false">
      <c r="A29" s="63" t="n">
        <v>37104</v>
      </c>
      <c r="B29" s="252" t="n">
        <f aca="false">p1!B29-p0!B29</f>
        <v>0</v>
      </c>
      <c r="C29" s="252" t="n">
        <f aca="false">p1!C29-p0!C29</f>
        <v>0</v>
      </c>
      <c r="D29" s="252" t="n">
        <f aca="false">p1!D29-p0!D29</f>
        <v>0</v>
      </c>
      <c r="E29" s="252" t="n">
        <f aca="false">p1!E29-p0!E29</f>
        <v>0.029999999999994</v>
      </c>
      <c r="F29" s="252" t="n">
        <f aca="false">p1!F29-p0!F29</f>
        <v>0</v>
      </c>
      <c r="G29" s="252" t="n">
        <f aca="false">p1!G29-p0!G29</f>
        <v>0</v>
      </c>
      <c r="H29" s="252" t="n">
        <f aca="false">p1!H29-p0!H29</f>
        <v>0.0900000000000034</v>
      </c>
      <c r="I29" s="252" t="n">
        <f aca="false">p1!I29-p0!I29</f>
        <v>0.0199999999999996</v>
      </c>
      <c r="J29" s="252" t="n">
        <f aca="false">p1!J29-p0!J29</f>
        <v>-0.0699999999999932</v>
      </c>
      <c r="K29" s="252" t="n">
        <f aca="false">p1!K29-p0!K29</f>
        <v>0.0199999999999996</v>
      </c>
      <c r="L29" s="252" t="n">
        <f aca="false">p1!L29-p0!L29</f>
        <v>0</v>
      </c>
      <c r="M29" s="252" t="n">
        <f aca="false">p1!M29-p0!M29</f>
        <v>-0.0900000000000034</v>
      </c>
      <c r="N29" s="252" t="n">
        <f aca="false">p1!N29-p0!N29</f>
        <v>-0.0199999999999996</v>
      </c>
      <c r="O29" s="252" t="n">
        <f aca="false">p1!O29-p0!O29</f>
        <v>0</v>
      </c>
      <c r="P29" s="252" t="n">
        <f aca="false">p1!P29-p0!P29</f>
        <v>0</v>
      </c>
      <c r="Q29" s="252" t="n">
        <f aca="false">p1!Q29-p0!Q29</f>
        <v>-0.0400000000000063</v>
      </c>
      <c r="R29" s="252" t="n">
        <f aca="false">p1!R29-p0!R29</f>
        <v>0</v>
      </c>
      <c r="S29" s="252" t="n">
        <f aca="false">p1!S29-p0!S29</f>
        <v>0</v>
      </c>
      <c r="T29" s="252" t="n">
        <f aca="false">p1!T29-p0!T29</f>
        <v>0.0499999999999972</v>
      </c>
      <c r="U29" s="252" t="n">
        <f aca="false">p1!U29-p0!U29</f>
        <v>0</v>
      </c>
      <c r="V29" s="252" t="n">
        <f aca="false">p1!V29-p0!V29</f>
        <v>0</v>
      </c>
      <c r="W29" s="252" t="n">
        <f aca="false">p1!W29-p0!W29</f>
        <v>0</v>
      </c>
      <c r="X29" s="252" t="n">
        <f aca="false">p1!X29-p0!X29</f>
        <v>0</v>
      </c>
      <c r="Y29" s="252" t="n">
        <f aca="false">p1!Y29-p0!Y29</f>
        <v>0</v>
      </c>
      <c r="Z29" s="252" t="n">
        <f aca="false">p1!Z29-p0!Z29</f>
        <v>0.0399999999999992</v>
      </c>
      <c r="AA29" s="252" t="n">
        <f aca="false">p1!AA29-p0!AA29</f>
        <v>0</v>
      </c>
      <c r="AB29" s="252" t="n">
        <f aca="false">p1!AB29-p0!AB29</f>
        <v>0</v>
      </c>
      <c r="AC29" s="252" t="n">
        <f aca="false">p1!AC29-p0!AC29</f>
        <v>0</v>
      </c>
      <c r="AD29" s="252" t="n">
        <f aca="false">p1!AD29-p0!AD29</f>
        <v>0</v>
      </c>
      <c r="AE29" s="252" t="n">
        <f aca="false">p1!AE29-p0!AE29</f>
        <v>0</v>
      </c>
      <c r="AF29" s="252" t="n">
        <f aca="false">p1!AF29-p0!AF29</f>
        <v>0</v>
      </c>
      <c r="AG29" s="252" t="n">
        <f aca="false">p1!AG29-p0!AG29</f>
        <v>0</v>
      </c>
      <c r="AH29" s="252" t="n">
        <f aca="false">p1!AH29-p0!AH29</f>
        <v>0</v>
      </c>
      <c r="AI29" s="252"/>
      <c r="AJ29" s="252"/>
      <c r="AZ29" s="249"/>
      <c r="BA29" s="249"/>
      <c r="BB29" s="249"/>
      <c r="BC29" s="249"/>
      <c r="BD29" s="249"/>
      <c r="BN29" s="253"/>
      <c r="CG29" s="248"/>
      <c r="CH29" s="248"/>
      <c r="CI29" s="248"/>
      <c r="FW29" s="249"/>
      <c r="FX29" s="249"/>
      <c r="FY29" s="249"/>
      <c r="GI29" s="253"/>
      <c r="GJ29" s="253"/>
      <c r="GP29" s="253"/>
      <c r="GR29" s="253"/>
      <c r="GS29" s="253"/>
      <c r="GY29" s="253"/>
    </row>
    <row r="30" customFormat="false" ht="12.75" hidden="false" customHeight="false" outlineLevel="0" collapsed="false">
      <c r="A30" s="63" t="n">
        <v>37135</v>
      </c>
      <c r="B30" s="252" t="n">
        <f aca="false">p1!B30-p0!B30</f>
        <v>0</v>
      </c>
      <c r="C30" s="252" t="n">
        <f aca="false">p1!C30-p0!C30</f>
        <v>0</v>
      </c>
      <c r="D30" s="252" t="n">
        <f aca="false">p1!D30-p0!D30</f>
        <v>0</v>
      </c>
      <c r="E30" s="252" t="n">
        <f aca="false">p1!E30-p0!E30</f>
        <v>0.0300000000000011</v>
      </c>
      <c r="F30" s="252" t="n">
        <f aca="false">p1!F30-p0!F30</f>
        <v>0</v>
      </c>
      <c r="G30" s="252" t="n">
        <f aca="false">p1!G30-p0!G30</f>
        <v>0</v>
      </c>
      <c r="H30" s="252" t="n">
        <f aca="false">p1!H30-p0!H30</f>
        <v>0.0999999999999943</v>
      </c>
      <c r="I30" s="252" t="n">
        <f aca="false">p1!I30-p0!I30</f>
        <v>0.00999999999999979</v>
      </c>
      <c r="J30" s="252" t="n">
        <f aca="false">p1!J30-p0!J30</f>
        <v>-0.0800000000000125</v>
      </c>
      <c r="K30" s="252" t="n">
        <f aca="false">p1!K30-p0!K30</f>
        <v>0.0299999999999976</v>
      </c>
      <c r="L30" s="252" t="n">
        <f aca="false">p1!L30-p0!L30</f>
        <v>0</v>
      </c>
      <c r="M30" s="252" t="n">
        <f aca="false">p1!M30-p0!M30</f>
        <v>-0.100000000000009</v>
      </c>
      <c r="N30" s="252" t="n">
        <f aca="false">p1!N30-p0!N30</f>
        <v>-0.0199999999999996</v>
      </c>
      <c r="O30" s="252" t="n">
        <f aca="false">p1!O30-p0!O30</f>
        <v>0</v>
      </c>
      <c r="P30" s="252" t="n">
        <f aca="false">p1!P30-p0!P30</f>
        <v>0</v>
      </c>
      <c r="Q30" s="252" t="n">
        <f aca="false">p1!Q30-p0!Q30</f>
        <v>-0.0399999999999992</v>
      </c>
      <c r="R30" s="252" t="n">
        <f aca="false">p1!R30-p0!R30</f>
        <v>0</v>
      </c>
      <c r="S30" s="252" t="n">
        <f aca="false">p1!S30-p0!S30</f>
        <v>0</v>
      </c>
      <c r="T30" s="252" t="n">
        <f aca="false">p1!T30-p0!T30</f>
        <v>0.0499999999999972</v>
      </c>
      <c r="U30" s="252" t="n">
        <f aca="false">p1!U30-p0!U30</f>
        <v>0</v>
      </c>
      <c r="V30" s="252" t="n">
        <f aca="false">p1!V30-p0!V30</f>
        <v>0</v>
      </c>
      <c r="W30" s="252" t="n">
        <f aca="false">p1!W30-p0!W30</f>
        <v>0</v>
      </c>
      <c r="X30" s="252" t="n">
        <f aca="false">p1!X30-p0!X30</f>
        <v>0</v>
      </c>
      <c r="Y30" s="252" t="n">
        <f aca="false">p1!Y30-p0!Y30</f>
        <v>0</v>
      </c>
      <c r="Z30" s="252" t="n">
        <f aca="false">p1!Z30-p0!Z30</f>
        <v>0.0399999999999992</v>
      </c>
      <c r="AA30" s="252" t="n">
        <f aca="false">p1!AA30-p0!AA30</f>
        <v>0</v>
      </c>
      <c r="AB30" s="252" t="n">
        <f aca="false">p1!AB30-p0!AB30</f>
        <v>-0.00999999999999979</v>
      </c>
      <c r="AC30" s="252" t="n">
        <f aca="false">p1!AC30-p0!AC30</f>
        <v>0</v>
      </c>
      <c r="AD30" s="252" t="n">
        <f aca="false">p1!AD30-p0!AD30</f>
        <v>0</v>
      </c>
      <c r="AE30" s="252" t="n">
        <f aca="false">p1!AE30-p0!AE30</f>
        <v>0</v>
      </c>
      <c r="AF30" s="252" t="n">
        <f aca="false">p1!AF30-p0!AF30</f>
        <v>0</v>
      </c>
      <c r="AG30" s="252" t="n">
        <f aca="false">p1!AG30-p0!AG30</f>
        <v>0</v>
      </c>
      <c r="AH30" s="252" t="n">
        <f aca="false">p1!AH30-p0!AH30</f>
        <v>0</v>
      </c>
      <c r="AI30" s="252"/>
      <c r="AJ30" s="252"/>
      <c r="AZ30" s="249"/>
      <c r="BA30" s="249"/>
      <c r="BB30" s="249"/>
      <c r="BC30" s="249"/>
      <c r="BD30" s="249"/>
      <c r="BN30" s="253"/>
      <c r="CG30" s="248"/>
      <c r="CH30" s="248"/>
      <c r="CI30" s="248"/>
      <c r="FW30" s="249"/>
      <c r="FX30" s="249"/>
      <c r="FY30" s="249"/>
      <c r="GI30" s="253"/>
      <c r="GJ30" s="253"/>
      <c r="GP30" s="253"/>
      <c r="GR30" s="253"/>
      <c r="GS30" s="253"/>
      <c r="GY30" s="253"/>
    </row>
    <row r="31" customFormat="false" ht="12.75" hidden="false" customHeight="false" outlineLevel="0" collapsed="false">
      <c r="A31" s="63" t="n">
        <v>37165</v>
      </c>
      <c r="B31" s="252" t="n">
        <f aca="false">p1!B31-p0!B31</f>
        <v>0</v>
      </c>
      <c r="C31" s="252" t="n">
        <f aca="false">p1!C31-p0!C31</f>
        <v>0</v>
      </c>
      <c r="D31" s="252" t="n">
        <f aca="false">p1!D31-p0!D31</f>
        <v>0</v>
      </c>
      <c r="E31" s="252" t="n">
        <f aca="false">p1!E31-p0!E31</f>
        <v>0.0399999999999992</v>
      </c>
      <c r="F31" s="252" t="n">
        <f aca="false">p1!F31-p0!F31</f>
        <v>0</v>
      </c>
      <c r="G31" s="252" t="n">
        <f aca="false">p1!G31-p0!G31</f>
        <v>0</v>
      </c>
      <c r="H31" s="252" t="n">
        <f aca="false">p1!H31-p0!H31</f>
        <v>0.100000000000009</v>
      </c>
      <c r="I31" s="252" t="n">
        <f aca="false">p1!I31-p0!I31</f>
        <v>0.0199999999999996</v>
      </c>
      <c r="J31" s="252" t="n">
        <f aca="false">p1!J31-p0!J31</f>
        <v>-0.0799999999999983</v>
      </c>
      <c r="K31" s="252" t="n">
        <f aca="false">p1!K31-p0!K31</f>
        <v>0.0300000000000011</v>
      </c>
      <c r="L31" s="252" t="n">
        <f aca="false">p1!L31-p0!L31</f>
        <v>0</v>
      </c>
      <c r="M31" s="252" t="n">
        <f aca="false">p1!M31-p0!M31</f>
        <v>-0.109999999999999</v>
      </c>
      <c r="N31" s="252" t="n">
        <f aca="false">p1!N31-p0!N31</f>
        <v>-0.0199999999999996</v>
      </c>
      <c r="O31" s="252" t="n">
        <f aca="false">p1!O31-p0!O31</f>
        <v>0</v>
      </c>
      <c r="P31" s="252" t="n">
        <f aca="false">p1!P31-p0!P31</f>
        <v>0</v>
      </c>
      <c r="Q31" s="252" t="n">
        <f aca="false">p1!Q31-p0!Q31</f>
        <v>-0.0399999999999992</v>
      </c>
      <c r="R31" s="252" t="n">
        <f aca="false">p1!R31-p0!R31</f>
        <v>0</v>
      </c>
      <c r="S31" s="252" t="n">
        <f aca="false">p1!S31-p0!S31</f>
        <v>0</v>
      </c>
      <c r="T31" s="252" t="n">
        <f aca="false">p1!T31-p0!T31</f>
        <v>0.0600000000000023</v>
      </c>
      <c r="U31" s="252" t="n">
        <f aca="false">p1!U31-p0!U31</f>
        <v>0</v>
      </c>
      <c r="V31" s="252" t="n">
        <f aca="false">p1!V31-p0!V31</f>
        <v>0</v>
      </c>
      <c r="W31" s="252" t="n">
        <f aca="false">p1!W31-p0!W31</f>
        <v>0</v>
      </c>
      <c r="X31" s="252" t="n">
        <f aca="false">p1!X31-p0!X31</f>
        <v>0</v>
      </c>
      <c r="Y31" s="252" t="n">
        <f aca="false">p1!Y31-p0!Y31</f>
        <v>0</v>
      </c>
      <c r="Z31" s="252" t="n">
        <f aca="false">p1!Z31-p0!Z31</f>
        <v>0.0499999999999972</v>
      </c>
      <c r="AA31" s="252" t="n">
        <f aca="false">p1!AA31-p0!AA31</f>
        <v>0</v>
      </c>
      <c r="AB31" s="252" t="n">
        <f aca="false">p1!AB31-p0!AB31</f>
        <v>0</v>
      </c>
      <c r="AC31" s="252" t="n">
        <f aca="false">p1!AC31-p0!AC31</f>
        <v>0</v>
      </c>
      <c r="AD31" s="252" t="n">
        <f aca="false">p1!AD31-p0!AD31</f>
        <v>0</v>
      </c>
      <c r="AE31" s="252" t="n">
        <f aca="false">p1!AE31-p0!AE31</f>
        <v>0</v>
      </c>
      <c r="AF31" s="252" t="n">
        <f aca="false">p1!AF31-p0!AF31</f>
        <v>0</v>
      </c>
      <c r="AG31" s="252" t="n">
        <f aca="false">p1!AG31-p0!AG31</f>
        <v>0</v>
      </c>
      <c r="AH31" s="252" t="n">
        <f aca="false">p1!AH31-p0!AH31</f>
        <v>0</v>
      </c>
      <c r="AI31" s="252"/>
      <c r="AJ31" s="252"/>
      <c r="AZ31" s="249"/>
      <c r="BA31" s="249"/>
      <c r="BB31" s="249"/>
      <c r="BC31" s="249"/>
      <c r="BD31" s="249"/>
      <c r="BN31" s="253"/>
      <c r="CG31" s="248"/>
      <c r="CH31" s="248"/>
      <c r="CI31" s="248"/>
      <c r="FW31" s="249"/>
      <c r="FX31" s="249"/>
      <c r="FY31" s="249"/>
      <c r="GI31" s="253"/>
      <c r="GJ31" s="253"/>
      <c r="GP31" s="253"/>
      <c r="GR31" s="253"/>
      <c r="GS31" s="253"/>
      <c r="GY31" s="253"/>
    </row>
    <row r="32" customFormat="false" ht="12.75" hidden="false" customHeight="false" outlineLevel="0" collapsed="false">
      <c r="A32" s="63" t="n">
        <v>37196</v>
      </c>
      <c r="B32" s="252" t="n">
        <f aca="false">p1!B32-p0!B32</f>
        <v>0</v>
      </c>
      <c r="C32" s="252" t="n">
        <f aca="false">p1!C32-p0!C32</f>
        <v>0</v>
      </c>
      <c r="D32" s="252" t="n">
        <f aca="false">p1!D32-p0!D32</f>
        <v>0</v>
      </c>
      <c r="E32" s="252" t="n">
        <f aca="false">p1!E32-p0!E32</f>
        <v>0.0799999999999983</v>
      </c>
      <c r="F32" s="252" t="n">
        <f aca="false">p1!F32-p0!F32</f>
        <v>0</v>
      </c>
      <c r="G32" s="252" t="n">
        <f aca="false">p1!G32-p0!G32</f>
        <v>0</v>
      </c>
      <c r="H32" s="252" t="n">
        <f aca="false">p1!H32-p0!H32</f>
        <v>0.110000000000014</v>
      </c>
      <c r="I32" s="252" t="n">
        <f aca="false">p1!I32-p0!I32</f>
        <v>-0.00999999999999979</v>
      </c>
      <c r="J32" s="252" t="n">
        <f aca="false">p1!J32-p0!J32</f>
        <v>-0.100000000000009</v>
      </c>
      <c r="K32" s="252" t="n">
        <f aca="false">p1!K32-p0!K32</f>
        <v>0</v>
      </c>
      <c r="L32" s="252" t="n">
        <f aca="false">p1!L32-p0!L32</f>
        <v>0</v>
      </c>
      <c r="M32" s="252" t="n">
        <f aca="false">p1!M32-p0!M32</f>
        <v>-0.110000000000014</v>
      </c>
      <c r="N32" s="252" t="n">
        <f aca="false">p1!N32-p0!N32</f>
        <v>-0.0299999999999976</v>
      </c>
      <c r="O32" s="252" t="n">
        <f aca="false">p1!O32-p0!O32</f>
        <v>-0.0199999999999996</v>
      </c>
      <c r="P32" s="252" t="n">
        <f aca="false">p1!P32-p0!P32</f>
        <v>0</v>
      </c>
      <c r="Q32" s="252" t="n">
        <f aca="false">p1!Q32-p0!Q32</f>
        <v>-0.0399999999999992</v>
      </c>
      <c r="R32" s="252" t="n">
        <f aca="false">p1!R32-p0!R32</f>
        <v>0</v>
      </c>
      <c r="S32" s="252" t="n">
        <f aca="false">p1!S32-p0!S32</f>
        <v>0</v>
      </c>
      <c r="T32" s="252" t="n">
        <f aca="false">p1!T32-p0!T32</f>
        <v>0</v>
      </c>
      <c r="U32" s="252" t="n">
        <f aca="false">p1!U32-p0!U32</f>
        <v>0</v>
      </c>
      <c r="V32" s="252" t="n">
        <f aca="false">p1!V32-p0!V32</f>
        <v>0</v>
      </c>
      <c r="W32" s="252" t="n">
        <f aca="false">p1!W32-p0!W32</f>
        <v>0</v>
      </c>
      <c r="X32" s="252" t="n">
        <f aca="false">p1!X32-p0!X32</f>
        <v>0</v>
      </c>
      <c r="Y32" s="252" t="n">
        <f aca="false">p1!Y32-p0!Y32</f>
        <v>0</v>
      </c>
      <c r="Z32" s="252" t="n">
        <f aca="false">p1!Z32-p0!Z32</f>
        <v>0.0199999999999996</v>
      </c>
      <c r="AA32" s="252" t="n">
        <f aca="false">p1!AA32-p0!AA32</f>
        <v>0</v>
      </c>
      <c r="AB32" s="252" t="n">
        <f aca="false">p1!AB32-p0!AB32</f>
        <v>0</v>
      </c>
      <c r="AC32" s="252" t="n">
        <f aca="false">p1!AC32-p0!AC32</f>
        <v>0.0199999999999996</v>
      </c>
      <c r="AD32" s="252" t="n">
        <f aca="false">p1!AD32-p0!AD32</f>
        <v>0</v>
      </c>
      <c r="AE32" s="252" t="n">
        <f aca="false">p1!AE32-p0!AE32</f>
        <v>0</v>
      </c>
      <c r="AF32" s="252" t="n">
        <f aca="false">p1!AF32-p0!AF32</f>
        <v>0</v>
      </c>
      <c r="AG32" s="252" t="n">
        <f aca="false">p1!AG32-p0!AG32</f>
        <v>0</v>
      </c>
      <c r="AH32" s="252" t="n">
        <f aca="false">p1!AH32-p0!AH32</f>
        <v>0.0299999999999976</v>
      </c>
      <c r="AI32" s="252"/>
      <c r="AJ32" s="252"/>
      <c r="AZ32" s="249"/>
      <c r="BA32" s="249"/>
      <c r="BB32" s="249"/>
      <c r="BC32" s="249"/>
      <c r="BD32" s="249"/>
      <c r="BN32" s="253"/>
      <c r="CG32" s="248"/>
      <c r="CH32" s="248"/>
      <c r="CI32" s="248"/>
      <c r="FW32" s="249"/>
      <c r="FX32" s="249"/>
      <c r="FY32" s="249"/>
      <c r="GI32" s="253"/>
      <c r="GJ32" s="253"/>
      <c r="GP32" s="253"/>
      <c r="GR32" s="253"/>
      <c r="GS32" s="253"/>
      <c r="GY32" s="253"/>
    </row>
    <row r="33" customFormat="false" ht="12.75" hidden="false" customHeight="false" outlineLevel="0" collapsed="false">
      <c r="A33" s="63" t="n">
        <v>37226</v>
      </c>
      <c r="B33" s="252" t="n">
        <f aca="false">p1!B33-p0!B33</f>
        <v>0</v>
      </c>
      <c r="C33" s="252" t="n">
        <f aca="false">p1!C33-p0!C33</f>
        <v>0</v>
      </c>
      <c r="D33" s="252" t="n">
        <f aca="false">p1!D33-p0!D33</f>
        <v>0</v>
      </c>
      <c r="E33" s="252" t="n">
        <f aca="false">p1!E33-p0!E33</f>
        <v>0.0999999999999943</v>
      </c>
      <c r="F33" s="252" t="n">
        <f aca="false">p1!F33-p0!F33</f>
        <v>0</v>
      </c>
      <c r="G33" s="252" t="n">
        <f aca="false">p1!G33-p0!G33</f>
        <v>0</v>
      </c>
      <c r="H33" s="252" t="n">
        <f aca="false">p1!H33-p0!H33</f>
        <v>0.120000000000005</v>
      </c>
      <c r="I33" s="252" t="n">
        <f aca="false">p1!I33-p0!I33</f>
        <v>-0.00999999999999979</v>
      </c>
      <c r="J33" s="252" t="n">
        <f aca="false">p1!J33-p0!J33</f>
        <v>-0.109999999999999</v>
      </c>
      <c r="K33" s="252" t="n">
        <f aca="false">p1!K33-p0!K33</f>
        <v>0</v>
      </c>
      <c r="L33" s="252" t="n">
        <f aca="false">p1!L33-p0!L33</f>
        <v>0</v>
      </c>
      <c r="M33" s="252" t="n">
        <f aca="false">p1!M33-p0!M33</f>
        <v>-0.120000000000005</v>
      </c>
      <c r="N33" s="252" t="n">
        <f aca="false">p1!N33-p0!N33</f>
        <v>-0.0400000000000027</v>
      </c>
      <c r="O33" s="252" t="n">
        <f aca="false">p1!O33-p0!O33</f>
        <v>-0.0200000000000014</v>
      </c>
      <c r="P33" s="252" t="n">
        <f aca="false">p1!P33-p0!P33</f>
        <v>-0.00999999999999979</v>
      </c>
      <c r="Q33" s="252" t="n">
        <f aca="false">p1!Q33-p0!Q33</f>
        <v>-0.0399999999999992</v>
      </c>
      <c r="R33" s="252" t="n">
        <f aca="false">p1!R33-p0!R33</f>
        <v>0</v>
      </c>
      <c r="S33" s="252" t="n">
        <f aca="false">p1!S33-p0!S33</f>
        <v>0</v>
      </c>
      <c r="T33" s="252" t="n">
        <f aca="false">p1!T33-p0!T33</f>
        <v>0</v>
      </c>
      <c r="U33" s="252" t="n">
        <f aca="false">p1!U33-p0!U33</f>
        <v>0</v>
      </c>
      <c r="V33" s="252" t="n">
        <f aca="false">p1!V33-p0!V33</f>
        <v>0</v>
      </c>
      <c r="W33" s="252" t="n">
        <f aca="false">p1!W33-p0!W33</f>
        <v>0</v>
      </c>
      <c r="X33" s="252" t="n">
        <f aca="false">p1!X33-p0!X33</f>
        <v>0</v>
      </c>
      <c r="Y33" s="252" t="n">
        <f aca="false">p1!Y33-p0!Y33</f>
        <v>0</v>
      </c>
      <c r="Z33" s="252" t="n">
        <f aca="false">p1!Z33-p0!Z33</f>
        <v>0.0200000000000014</v>
      </c>
      <c r="AA33" s="252" t="n">
        <f aca="false">p1!AA33-p0!AA33</f>
        <v>0</v>
      </c>
      <c r="AB33" s="252" t="n">
        <f aca="false">p1!AB33-p0!AB33</f>
        <v>0</v>
      </c>
      <c r="AC33" s="252" t="n">
        <f aca="false">p1!AC33-p0!AC33</f>
        <v>0.0200000000000014</v>
      </c>
      <c r="AD33" s="252" t="n">
        <f aca="false">p1!AD33-p0!AD33</f>
        <v>0</v>
      </c>
      <c r="AE33" s="252" t="n">
        <f aca="false">p1!AE33-p0!AE33</f>
        <v>0</v>
      </c>
      <c r="AF33" s="252" t="n">
        <f aca="false">p1!AF33-p0!AF33</f>
        <v>0</v>
      </c>
      <c r="AG33" s="252" t="n">
        <f aca="false">p1!AG33-p0!AG33</f>
        <v>0</v>
      </c>
      <c r="AH33" s="252" t="n">
        <f aca="false">p1!AH33-p0!AH33</f>
        <v>0.0300000000000011</v>
      </c>
      <c r="AI33" s="252"/>
      <c r="AJ33" s="252"/>
      <c r="AZ33" s="249"/>
      <c r="BA33" s="249"/>
      <c r="BB33" s="249"/>
      <c r="BC33" s="249"/>
      <c r="BD33" s="249"/>
      <c r="BN33" s="253"/>
      <c r="CG33" s="248"/>
      <c r="CH33" s="248"/>
      <c r="CI33" s="248"/>
      <c r="FW33" s="249"/>
      <c r="FX33" s="249"/>
      <c r="FY33" s="249"/>
      <c r="GI33" s="253"/>
      <c r="GJ33" s="253"/>
      <c r="GP33" s="253"/>
      <c r="GR33" s="253"/>
      <c r="GS33" s="253"/>
      <c r="GY33" s="253"/>
    </row>
    <row r="34" customFormat="false" ht="12.75" hidden="false" customHeight="false" outlineLevel="0" collapsed="false">
      <c r="A34" s="63" t="n">
        <v>37257</v>
      </c>
      <c r="B34" s="252" t="n">
        <f aca="false">p1!B34-p0!B34</f>
        <v>0</v>
      </c>
      <c r="C34" s="252" t="n">
        <f aca="false">p1!C34-p0!C34</f>
        <v>0</v>
      </c>
      <c r="D34" s="252" t="n">
        <f aca="false">p1!D34-p0!D34</f>
        <v>0</v>
      </c>
      <c r="E34" s="252" t="n">
        <f aca="false">p1!E34-p0!E34</f>
        <v>0.0900000000000034</v>
      </c>
      <c r="F34" s="252" t="n">
        <f aca="false">p1!F34-p0!F34</f>
        <v>0</v>
      </c>
      <c r="G34" s="252" t="n">
        <f aca="false">p1!G34-p0!G34</f>
        <v>0</v>
      </c>
      <c r="H34" s="252" t="n">
        <f aca="false">p1!H34-p0!H34</f>
        <v>0.120000000000005</v>
      </c>
      <c r="I34" s="252" t="n">
        <f aca="false">p1!I34-p0!I34</f>
        <v>-0.0100000000000016</v>
      </c>
      <c r="J34" s="252" t="n">
        <f aca="false">p1!J34-p0!J34</f>
        <v>-0.11999999999999</v>
      </c>
      <c r="K34" s="252" t="n">
        <f aca="false">p1!K34-p0!K34</f>
        <v>0</v>
      </c>
      <c r="L34" s="252" t="n">
        <f aca="false">p1!L34-p0!L34</f>
        <v>0</v>
      </c>
      <c r="M34" s="252" t="n">
        <f aca="false">p1!M34-p0!M34</f>
        <v>-0.120000000000005</v>
      </c>
      <c r="N34" s="252" t="n">
        <f aca="false">p1!N34-p0!N34</f>
        <v>-0.0399999999999992</v>
      </c>
      <c r="O34" s="252" t="n">
        <f aca="false">p1!O34-p0!O34</f>
        <v>-0.0200000000000014</v>
      </c>
      <c r="P34" s="252" t="n">
        <f aca="false">p1!P34-p0!P34</f>
        <v>-0.00999999999999979</v>
      </c>
      <c r="Q34" s="252" t="n">
        <f aca="false">p1!Q34-p0!Q34</f>
        <v>-0.0400000000000063</v>
      </c>
      <c r="R34" s="252" t="n">
        <f aca="false">p1!R34-p0!R34</f>
        <v>0</v>
      </c>
      <c r="S34" s="252" t="n">
        <f aca="false">p1!S34-p0!S34</f>
        <v>0</v>
      </c>
      <c r="T34" s="252" t="n">
        <f aca="false">p1!T34-p0!T34</f>
        <v>0</v>
      </c>
      <c r="U34" s="252" t="n">
        <f aca="false">p1!U34-p0!U34</f>
        <v>0</v>
      </c>
      <c r="V34" s="252" t="n">
        <f aca="false">p1!V34-p0!V34</f>
        <v>0</v>
      </c>
      <c r="W34" s="252" t="n">
        <f aca="false">p1!W34-p0!W34</f>
        <v>0</v>
      </c>
      <c r="X34" s="252" t="n">
        <f aca="false">p1!X34-p0!X34</f>
        <v>0</v>
      </c>
      <c r="Y34" s="252" t="n">
        <f aca="false">p1!Y34-p0!Y34</f>
        <v>0</v>
      </c>
      <c r="Z34" s="252" t="n">
        <f aca="false">p1!Z34-p0!Z34</f>
        <v>0.0200000000000014</v>
      </c>
      <c r="AA34" s="252" t="n">
        <f aca="false">p1!AA34-p0!AA34</f>
        <v>0</v>
      </c>
      <c r="AB34" s="252" t="n">
        <f aca="false">p1!AB34-p0!AB34</f>
        <v>0</v>
      </c>
      <c r="AC34" s="252" t="n">
        <f aca="false">p1!AC34-p0!AC34</f>
        <v>0.0200000000000014</v>
      </c>
      <c r="AD34" s="252" t="n">
        <f aca="false">p1!AD34-p0!AD34</f>
        <v>0</v>
      </c>
      <c r="AE34" s="252" t="n">
        <f aca="false">p1!AE34-p0!AE34</f>
        <v>0</v>
      </c>
      <c r="AF34" s="252" t="n">
        <f aca="false">p1!AF34-p0!AF34</f>
        <v>0</v>
      </c>
      <c r="AG34" s="252" t="n">
        <f aca="false">p1!AG34-p0!AG34</f>
        <v>0</v>
      </c>
      <c r="AH34" s="252" t="n">
        <f aca="false">p1!AH34-p0!AH34</f>
        <v>0.0300000000000011</v>
      </c>
      <c r="AI34" s="252"/>
      <c r="AJ34" s="252"/>
      <c r="AZ34" s="249"/>
      <c r="BA34" s="249"/>
      <c r="BB34" s="249"/>
      <c r="BC34" s="249"/>
      <c r="BD34" s="249"/>
      <c r="BN34" s="253"/>
      <c r="CG34" s="248"/>
      <c r="CH34" s="248"/>
      <c r="CI34" s="248"/>
      <c r="FW34" s="249"/>
      <c r="FX34" s="249"/>
      <c r="FY34" s="249"/>
      <c r="GI34" s="253"/>
      <c r="GJ34" s="253"/>
      <c r="GP34" s="253"/>
      <c r="GR34" s="253"/>
      <c r="GS34" s="253"/>
      <c r="GY34" s="253"/>
    </row>
    <row r="35" customFormat="false" ht="12.75" hidden="false" customHeight="false" outlineLevel="0" collapsed="false">
      <c r="A35" s="63" t="n">
        <v>37288</v>
      </c>
      <c r="B35" s="252" t="n">
        <f aca="false">p1!B35-p0!B35</f>
        <v>0</v>
      </c>
      <c r="C35" s="252" t="n">
        <f aca="false">p1!C35-p0!C35</f>
        <v>0</v>
      </c>
      <c r="D35" s="252" t="n">
        <f aca="false">p1!D35-p0!D35</f>
        <v>0</v>
      </c>
      <c r="E35" s="252" t="n">
        <f aca="false">p1!E35-p0!E35</f>
        <v>0.0900000000000034</v>
      </c>
      <c r="F35" s="252" t="n">
        <f aca="false">p1!F35-p0!F35</f>
        <v>0</v>
      </c>
      <c r="G35" s="252" t="n">
        <f aca="false">p1!G35-p0!G35</f>
        <v>0</v>
      </c>
      <c r="H35" s="252" t="n">
        <f aca="false">p1!H35-p0!H35</f>
        <v>0.120000000000005</v>
      </c>
      <c r="I35" s="252" t="n">
        <f aca="false">p1!I35-p0!I35</f>
        <v>-0.00999999999999979</v>
      </c>
      <c r="J35" s="252" t="n">
        <f aca="false">p1!J35-p0!J35</f>
        <v>-0.109999999999999</v>
      </c>
      <c r="K35" s="252" t="n">
        <f aca="false">p1!K35-p0!K35</f>
        <v>0</v>
      </c>
      <c r="L35" s="252" t="n">
        <f aca="false">p1!L35-p0!L35</f>
        <v>0</v>
      </c>
      <c r="M35" s="252" t="n">
        <f aca="false">p1!M35-p0!M35</f>
        <v>-0.120000000000005</v>
      </c>
      <c r="N35" s="252" t="n">
        <f aca="false">p1!N35-p0!N35</f>
        <v>-0.0399999999999992</v>
      </c>
      <c r="O35" s="252" t="n">
        <f aca="false">p1!O35-p0!O35</f>
        <v>-0.0200000000000014</v>
      </c>
      <c r="P35" s="252" t="n">
        <f aca="false">p1!P35-p0!P35</f>
        <v>-0.0100000000000007</v>
      </c>
      <c r="Q35" s="252" t="n">
        <f aca="false">p1!Q35-p0!Q35</f>
        <v>-0.0399999999999992</v>
      </c>
      <c r="R35" s="252" t="n">
        <f aca="false">p1!R35-p0!R35</f>
        <v>0</v>
      </c>
      <c r="S35" s="252" t="n">
        <f aca="false">p1!S35-p0!S35</f>
        <v>0</v>
      </c>
      <c r="T35" s="252" t="n">
        <f aca="false">p1!T35-p0!T35</f>
        <v>0</v>
      </c>
      <c r="U35" s="252" t="n">
        <f aca="false">p1!U35-p0!U35</f>
        <v>0</v>
      </c>
      <c r="V35" s="252" t="n">
        <f aca="false">p1!V35-p0!V35</f>
        <v>0</v>
      </c>
      <c r="W35" s="252" t="n">
        <f aca="false">p1!W35-p0!W35</f>
        <v>0</v>
      </c>
      <c r="X35" s="252" t="n">
        <f aca="false">p1!X35-p0!X35</f>
        <v>0</v>
      </c>
      <c r="Y35" s="252" t="n">
        <f aca="false">p1!Y35-p0!Y35</f>
        <v>0</v>
      </c>
      <c r="Z35" s="252" t="n">
        <f aca="false">p1!Z35-p0!Z35</f>
        <v>0.0200000000000014</v>
      </c>
      <c r="AA35" s="252" t="n">
        <f aca="false">p1!AA35-p0!AA35</f>
        <v>0</v>
      </c>
      <c r="AB35" s="252" t="n">
        <f aca="false">p1!AB35-p0!AB35</f>
        <v>0</v>
      </c>
      <c r="AC35" s="252" t="n">
        <f aca="false">p1!AC35-p0!AC35</f>
        <v>0.0200000000000014</v>
      </c>
      <c r="AD35" s="252" t="n">
        <f aca="false">p1!AD35-p0!AD35</f>
        <v>0</v>
      </c>
      <c r="AE35" s="252" t="n">
        <f aca="false">p1!AE35-p0!AE35</f>
        <v>0</v>
      </c>
      <c r="AF35" s="252" t="n">
        <f aca="false">p1!AF35-p0!AF35</f>
        <v>0</v>
      </c>
      <c r="AG35" s="252" t="n">
        <f aca="false">p1!AG35-p0!AG35</f>
        <v>0</v>
      </c>
      <c r="AH35" s="252" t="n">
        <f aca="false">p1!AH35-p0!AH35</f>
        <v>0.0299999999999976</v>
      </c>
      <c r="AI35" s="252"/>
      <c r="AJ35" s="252"/>
      <c r="AZ35" s="249"/>
      <c r="BA35" s="249"/>
      <c r="BB35" s="249"/>
      <c r="BC35" s="249"/>
      <c r="BD35" s="249"/>
      <c r="BN35" s="253"/>
      <c r="CG35" s="248"/>
      <c r="CH35" s="248"/>
      <c r="CI35" s="248"/>
      <c r="FW35" s="249"/>
      <c r="FX35" s="249"/>
      <c r="FY35" s="249"/>
      <c r="GI35" s="253"/>
      <c r="GJ35" s="253"/>
      <c r="GP35" s="253"/>
      <c r="GR35" s="253"/>
      <c r="GS35" s="253"/>
      <c r="GY35" s="253"/>
    </row>
    <row r="36" customFormat="false" ht="12.75" hidden="false" customHeight="false" outlineLevel="0" collapsed="false">
      <c r="A36" s="63" t="n">
        <v>37316</v>
      </c>
      <c r="B36" s="252" t="n">
        <f aca="false">p1!B36-p0!B36</f>
        <v>0</v>
      </c>
      <c r="C36" s="252" t="n">
        <f aca="false">p1!C36-p0!C36</f>
        <v>0</v>
      </c>
      <c r="D36" s="252" t="n">
        <f aca="false">p1!D36-p0!D36</f>
        <v>0</v>
      </c>
      <c r="E36" s="252" t="n">
        <f aca="false">p1!E36-p0!E36</f>
        <v>0.109999999999999</v>
      </c>
      <c r="F36" s="252" t="n">
        <f aca="false">p1!F36-p0!F36</f>
        <v>0</v>
      </c>
      <c r="G36" s="252" t="n">
        <f aca="false">p1!G36-p0!G36</f>
        <v>0</v>
      </c>
      <c r="H36" s="252" t="n">
        <f aca="false">p1!H36-p0!H36</f>
        <v>0.140000000000001</v>
      </c>
      <c r="I36" s="252" t="n">
        <f aca="false">p1!I36-p0!I36</f>
        <v>-0.00999999999999979</v>
      </c>
      <c r="J36" s="252" t="n">
        <f aca="false">p1!J36-p0!J36</f>
        <v>-0.11999999999999</v>
      </c>
      <c r="K36" s="252" t="n">
        <f aca="false">p1!K36-p0!K36</f>
        <v>0</v>
      </c>
      <c r="L36" s="252" t="n">
        <f aca="false">p1!L36-p0!L36</f>
        <v>0</v>
      </c>
      <c r="M36" s="252" t="n">
        <f aca="false">p1!M36-p0!M36</f>
        <v>-0.140000000000001</v>
      </c>
      <c r="N36" s="252" t="n">
        <f aca="false">p1!N36-p0!N36</f>
        <v>-0.0399999999999992</v>
      </c>
      <c r="O36" s="252" t="n">
        <f aca="false">p1!O36-p0!O36</f>
        <v>-0.0200000000000014</v>
      </c>
      <c r="P36" s="252" t="n">
        <f aca="false">p1!P36-p0!P36</f>
        <v>-0.00999999999999979</v>
      </c>
      <c r="Q36" s="252" t="n">
        <f aca="false">p1!Q36-p0!Q36</f>
        <v>-0.0500000000000043</v>
      </c>
      <c r="R36" s="252" t="n">
        <f aca="false">p1!R36-p0!R36</f>
        <v>0</v>
      </c>
      <c r="S36" s="252" t="n">
        <f aca="false">p1!S36-p0!S36</f>
        <v>0</v>
      </c>
      <c r="T36" s="252" t="n">
        <f aca="false">p1!T36-p0!T36</f>
        <v>0</v>
      </c>
      <c r="U36" s="252" t="n">
        <f aca="false">p1!U36-p0!U36</f>
        <v>0</v>
      </c>
      <c r="V36" s="252" t="n">
        <f aca="false">p1!V36-p0!V36</f>
        <v>0</v>
      </c>
      <c r="W36" s="252" t="n">
        <f aca="false">p1!W36-p0!W36</f>
        <v>0</v>
      </c>
      <c r="X36" s="252" t="n">
        <f aca="false">p1!X36-p0!X36</f>
        <v>0</v>
      </c>
      <c r="Y36" s="252" t="n">
        <f aca="false">p1!Y36-p0!Y36</f>
        <v>0</v>
      </c>
      <c r="Z36" s="252" t="n">
        <f aca="false">p1!Z36-p0!Z36</f>
        <v>0.0200000000000014</v>
      </c>
      <c r="AA36" s="252" t="n">
        <f aca="false">p1!AA36-p0!AA36</f>
        <v>0</v>
      </c>
      <c r="AB36" s="252" t="n">
        <f aca="false">p1!AB36-p0!AB36</f>
        <v>0</v>
      </c>
      <c r="AC36" s="252" t="n">
        <f aca="false">p1!AC36-p0!AC36</f>
        <v>0.0200000000000014</v>
      </c>
      <c r="AD36" s="252" t="n">
        <f aca="false">p1!AD36-p0!AD36</f>
        <v>0</v>
      </c>
      <c r="AE36" s="252" t="n">
        <f aca="false">p1!AE36-p0!AE36</f>
        <v>0</v>
      </c>
      <c r="AF36" s="252" t="n">
        <f aca="false">p1!AF36-p0!AF36</f>
        <v>0</v>
      </c>
      <c r="AG36" s="252" t="n">
        <f aca="false">p1!AG36-p0!AG36</f>
        <v>0</v>
      </c>
      <c r="AH36" s="252" t="n">
        <f aca="false">p1!AH36-p0!AH36</f>
        <v>0.0300000000000011</v>
      </c>
      <c r="AI36" s="252"/>
      <c r="AJ36" s="252"/>
      <c r="AZ36" s="249"/>
      <c r="BA36" s="249"/>
      <c r="BB36" s="249"/>
      <c r="BC36" s="249"/>
      <c r="BD36" s="249"/>
      <c r="BN36" s="253"/>
      <c r="CG36" s="248"/>
      <c r="CH36" s="248"/>
      <c r="CI36" s="248"/>
      <c r="FW36" s="249"/>
      <c r="FX36" s="249"/>
      <c r="FY36" s="249"/>
      <c r="GI36" s="253"/>
      <c r="GJ36" s="253"/>
      <c r="GP36" s="253"/>
      <c r="GR36" s="253"/>
      <c r="GS36" s="253"/>
      <c r="GY36" s="253"/>
    </row>
    <row r="37" customFormat="false" ht="12.75" hidden="false" customHeight="false" outlineLevel="0" collapsed="false">
      <c r="A37" s="63" t="n">
        <v>37347</v>
      </c>
      <c r="B37" s="252" t="n">
        <f aca="false">p1!B37-p0!B37</f>
        <v>0</v>
      </c>
      <c r="C37" s="252" t="n">
        <f aca="false">p1!C37-p0!C37</f>
        <v>0</v>
      </c>
      <c r="D37" s="252" t="n">
        <f aca="false">p1!D37-p0!D37</f>
        <v>0</v>
      </c>
      <c r="E37" s="252" t="n">
        <f aca="false">p1!E37-p0!E37</f>
        <v>0.0700000000000003</v>
      </c>
      <c r="F37" s="252" t="n">
        <f aca="false">p1!F37-p0!F37</f>
        <v>0</v>
      </c>
      <c r="G37" s="252" t="n">
        <f aca="false">p1!G37-p0!G37</f>
        <v>0</v>
      </c>
      <c r="H37" s="252" t="n">
        <f aca="false">p1!H37-p0!H37</f>
        <v>0.129999999999995</v>
      </c>
      <c r="I37" s="252" t="n">
        <f aca="false">p1!I37-p0!I37</f>
        <v>-0.0200000000000014</v>
      </c>
      <c r="J37" s="252" t="n">
        <f aca="false">p1!J37-p0!J37</f>
        <v>-0.120000000000005</v>
      </c>
      <c r="K37" s="252" t="n">
        <f aca="false">p1!K37-p0!K37</f>
        <v>0.0300000000000011</v>
      </c>
      <c r="L37" s="252" t="n">
        <f aca="false">p1!L37-p0!L37</f>
        <v>0</v>
      </c>
      <c r="M37" s="252" t="n">
        <f aca="false">p1!M37-p0!M37</f>
        <v>-0.129999999999995</v>
      </c>
      <c r="N37" s="252" t="n">
        <f aca="false">p1!N37-p0!N37</f>
        <v>-0.0399999999999992</v>
      </c>
      <c r="O37" s="252" t="n">
        <f aca="false">p1!O37-p0!O37</f>
        <v>0</v>
      </c>
      <c r="P37" s="252" t="n">
        <f aca="false">p1!P37-p0!P37</f>
        <v>0</v>
      </c>
      <c r="Q37" s="252" t="n">
        <f aca="false">p1!Q37-p0!Q37</f>
        <v>-0.0500000000000043</v>
      </c>
      <c r="R37" s="252" t="n">
        <f aca="false">p1!R37-p0!R37</f>
        <v>0</v>
      </c>
      <c r="S37" s="252" t="n">
        <f aca="false">p1!S37-p0!S37</f>
        <v>0</v>
      </c>
      <c r="T37" s="252" t="n">
        <f aca="false">p1!T37-p0!T37</f>
        <v>0</v>
      </c>
      <c r="U37" s="252" t="n">
        <f aca="false">p1!U37-p0!U37</f>
        <v>0</v>
      </c>
      <c r="V37" s="252" t="n">
        <f aca="false">p1!V37-p0!V37</f>
        <v>0</v>
      </c>
      <c r="W37" s="252" t="n">
        <f aca="false">p1!W37-p0!W37</f>
        <v>0</v>
      </c>
      <c r="X37" s="252" t="n">
        <f aca="false">p1!X37-p0!X37</f>
        <v>0</v>
      </c>
      <c r="Y37" s="252" t="n">
        <f aca="false">p1!Y37-p0!Y37</f>
        <v>0</v>
      </c>
      <c r="Z37" s="252" t="n">
        <f aca="false">p1!Z37-p0!Z37</f>
        <v>0.0199999999999996</v>
      </c>
      <c r="AA37" s="252" t="n">
        <f aca="false">p1!AA37-p0!AA37</f>
        <v>0</v>
      </c>
      <c r="AB37" s="252" t="n">
        <f aca="false">p1!AB37-p0!AB37</f>
        <v>0</v>
      </c>
      <c r="AC37" s="252" t="n">
        <f aca="false">p1!AC37-p0!AC37</f>
        <v>0.0700000000000003</v>
      </c>
      <c r="AD37" s="252" t="n">
        <f aca="false">p1!AD37-p0!AD37</f>
        <v>0</v>
      </c>
      <c r="AE37" s="252" t="n">
        <f aca="false">p1!AE37-p0!AE37</f>
        <v>0</v>
      </c>
      <c r="AF37" s="252" t="n">
        <f aca="false">p1!AF37-p0!AF37</f>
        <v>0</v>
      </c>
      <c r="AG37" s="252" t="n">
        <f aca="false">p1!AG37-p0!AG37</f>
        <v>0</v>
      </c>
      <c r="AH37" s="252" t="n">
        <f aca="false">p1!AH37-p0!AH37</f>
        <v>0</v>
      </c>
      <c r="AI37" s="252"/>
      <c r="AJ37" s="252"/>
      <c r="AZ37" s="249"/>
      <c r="BA37" s="249"/>
      <c r="BB37" s="249"/>
      <c r="BC37" s="249"/>
      <c r="BD37" s="249"/>
      <c r="BN37" s="253"/>
      <c r="CG37" s="248"/>
      <c r="CH37" s="248"/>
      <c r="CI37" s="248"/>
      <c r="FW37" s="249"/>
      <c r="FX37" s="249"/>
      <c r="FY37" s="249"/>
      <c r="GI37" s="253"/>
      <c r="GJ37" s="253"/>
      <c r="GP37" s="253"/>
      <c r="GR37" s="253"/>
      <c r="GS37" s="253"/>
      <c r="GY37" s="253"/>
    </row>
    <row r="38" customFormat="false" ht="12.75" hidden="false" customHeight="false" outlineLevel="0" collapsed="false">
      <c r="A38" s="63" t="n">
        <v>37377</v>
      </c>
      <c r="B38" s="252" t="n">
        <f aca="false">p1!B38-p0!B38</f>
        <v>0</v>
      </c>
      <c r="C38" s="252" t="n">
        <f aca="false">p1!C38-p0!C38</f>
        <v>0</v>
      </c>
      <c r="D38" s="252" t="n">
        <f aca="false">p1!D38-p0!D38</f>
        <v>0</v>
      </c>
      <c r="E38" s="252" t="n">
        <f aca="false">p1!E38-p0!E38</f>
        <v>0.0800000000000054</v>
      </c>
      <c r="F38" s="252" t="n">
        <f aca="false">p1!F38-p0!F38</f>
        <v>0</v>
      </c>
      <c r="G38" s="252" t="n">
        <f aca="false">p1!G38-p0!G38</f>
        <v>0</v>
      </c>
      <c r="H38" s="252" t="n">
        <f aca="false">p1!H38-p0!H38</f>
        <v>0.140000000000001</v>
      </c>
      <c r="I38" s="252" t="n">
        <f aca="false">p1!I38-p0!I38</f>
        <v>-0.0199999999999996</v>
      </c>
      <c r="J38" s="252" t="n">
        <f aca="false">p1!J38-p0!J38</f>
        <v>-0.129999999999995</v>
      </c>
      <c r="K38" s="252" t="n">
        <f aca="false">p1!K38-p0!K38</f>
        <v>0.0300000000000011</v>
      </c>
      <c r="L38" s="252" t="n">
        <f aca="false">p1!L38-p0!L38</f>
        <v>0</v>
      </c>
      <c r="M38" s="252" t="n">
        <f aca="false">p1!M38-p0!M38</f>
        <v>-0.140000000000001</v>
      </c>
      <c r="N38" s="252" t="n">
        <f aca="false">p1!N38-p0!N38</f>
        <v>-0.0399999999999992</v>
      </c>
      <c r="O38" s="252" t="n">
        <f aca="false">p1!O38-p0!O38</f>
        <v>0</v>
      </c>
      <c r="P38" s="252" t="n">
        <f aca="false">p1!P38-p0!P38</f>
        <v>0</v>
      </c>
      <c r="Q38" s="252" t="n">
        <f aca="false">p1!Q38-p0!Q38</f>
        <v>-0.0500000000000043</v>
      </c>
      <c r="R38" s="252" t="n">
        <f aca="false">p1!R38-p0!R38</f>
        <v>0</v>
      </c>
      <c r="S38" s="252" t="n">
        <f aca="false">p1!S38-p0!S38</f>
        <v>0</v>
      </c>
      <c r="T38" s="252" t="n">
        <f aca="false">p1!T38-p0!T38</f>
        <v>0</v>
      </c>
      <c r="U38" s="252" t="n">
        <f aca="false">p1!U38-p0!U38</f>
        <v>0</v>
      </c>
      <c r="V38" s="252" t="n">
        <f aca="false">p1!V38-p0!V38</f>
        <v>0</v>
      </c>
      <c r="W38" s="252" t="n">
        <f aca="false">p1!W38-p0!W38</f>
        <v>0</v>
      </c>
      <c r="X38" s="252" t="n">
        <f aca="false">p1!X38-p0!X38</f>
        <v>0</v>
      </c>
      <c r="Y38" s="252" t="n">
        <f aca="false">p1!Y38-p0!Y38</f>
        <v>0</v>
      </c>
      <c r="Z38" s="252" t="n">
        <f aca="false">p1!Z38-p0!Z38</f>
        <v>0.0200000000000014</v>
      </c>
      <c r="AA38" s="252" t="n">
        <f aca="false">p1!AA38-p0!AA38</f>
        <v>0</v>
      </c>
      <c r="AB38" s="252" t="n">
        <f aca="false">p1!AB38-p0!AB38</f>
        <v>0</v>
      </c>
      <c r="AC38" s="252" t="n">
        <f aca="false">p1!AC38-p0!AC38</f>
        <v>0.0799999999999983</v>
      </c>
      <c r="AD38" s="252" t="n">
        <f aca="false">p1!AD38-p0!AD38</f>
        <v>0</v>
      </c>
      <c r="AE38" s="252" t="n">
        <f aca="false">p1!AE38-p0!AE38</f>
        <v>0</v>
      </c>
      <c r="AF38" s="252" t="n">
        <f aca="false">p1!AF38-p0!AF38</f>
        <v>0</v>
      </c>
      <c r="AG38" s="252" t="n">
        <f aca="false">p1!AG38-p0!AG38</f>
        <v>0</v>
      </c>
      <c r="AH38" s="252" t="n">
        <f aca="false">p1!AH38-p0!AH38</f>
        <v>0</v>
      </c>
      <c r="AI38" s="252"/>
      <c r="AJ38" s="252"/>
      <c r="AZ38" s="249"/>
      <c r="BA38" s="249"/>
      <c r="BB38" s="249"/>
      <c r="BC38" s="249"/>
      <c r="BD38" s="249"/>
      <c r="BN38" s="253"/>
      <c r="CG38" s="248"/>
      <c r="CH38" s="248"/>
      <c r="CI38" s="248"/>
      <c r="FW38" s="249"/>
      <c r="FX38" s="249"/>
      <c r="FY38" s="249"/>
      <c r="GI38" s="253"/>
      <c r="GJ38" s="253"/>
      <c r="GP38" s="253"/>
      <c r="GR38" s="253"/>
      <c r="GS38" s="253"/>
      <c r="GY38" s="253"/>
    </row>
    <row r="39" customFormat="false" ht="12.75" hidden="false" customHeight="false" outlineLevel="0" collapsed="false">
      <c r="A39" s="63" t="n">
        <v>37408</v>
      </c>
      <c r="B39" s="252" t="n">
        <f aca="false">p1!B39-p0!B39</f>
        <v>0</v>
      </c>
      <c r="C39" s="252" t="n">
        <f aca="false">p1!C39-p0!C39</f>
        <v>0</v>
      </c>
      <c r="D39" s="252" t="n">
        <f aca="false">p1!D39-p0!D39</f>
        <v>0</v>
      </c>
      <c r="E39" s="252" t="n">
        <f aca="false">p1!E39-p0!E39</f>
        <v>0.0700000000000003</v>
      </c>
      <c r="F39" s="252" t="n">
        <f aca="false">p1!F39-p0!F39</f>
        <v>0</v>
      </c>
      <c r="G39" s="252" t="n">
        <f aca="false">p1!G39-p0!G39</f>
        <v>0</v>
      </c>
      <c r="H39" s="252" t="n">
        <f aca="false">p1!H39-p0!H39</f>
        <v>0.140000000000001</v>
      </c>
      <c r="I39" s="252" t="n">
        <f aca="false">p1!I39-p0!I39</f>
        <v>-0.00999999999999979</v>
      </c>
      <c r="J39" s="252" t="n">
        <f aca="false">p1!J39-p0!J39</f>
        <v>-0.129999999999995</v>
      </c>
      <c r="K39" s="252" t="n">
        <f aca="false">p1!K39-p0!K39</f>
        <v>0.0300000000000011</v>
      </c>
      <c r="L39" s="252" t="n">
        <f aca="false">p1!L39-p0!L39</f>
        <v>0</v>
      </c>
      <c r="M39" s="252" t="n">
        <f aca="false">p1!M39-p0!M39</f>
        <v>-0.140000000000001</v>
      </c>
      <c r="N39" s="252" t="n">
        <f aca="false">p1!N39-p0!N39</f>
        <v>-0.0399999999999992</v>
      </c>
      <c r="O39" s="252" t="n">
        <f aca="false">p1!O39-p0!O39</f>
        <v>0</v>
      </c>
      <c r="P39" s="252" t="n">
        <f aca="false">p1!P39-p0!P39</f>
        <v>0</v>
      </c>
      <c r="Q39" s="252" t="n">
        <f aca="false">p1!Q39-p0!Q39</f>
        <v>-0.0499999999999972</v>
      </c>
      <c r="R39" s="252" t="n">
        <f aca="false">p1!R39-p0!R39</f>
        <v>0</v>
      </c>
      <c r="S39" s="252" t="n">
        <f aca="false">p1!S39-p0!S39</f>
        <v>0</v>
      </c>
      <c r="T39" s="252" t="n">
        <f aca="false">p1!T39-p0!T39</f>
        <v>0</v>
      </c>
      <c r="U39" s="252" t="n">
        <f aca="false">p1!U39-p0!U39</f>
        <v>0</v>
      </c>
      <c r="V39" s="252" t="n">
        <f aca="false">p1!V39-p0!V39</f>
        <v>0</v>
      </c>
      <c r="W39" s="252" t="n">
        <f aca="false">p1!W39-p0!W39</f>
        <v>0</v>
      </c>
      <c r="X39" s="252" t="n">
        <f aca="false">p1!X39-p0!X39</f>
        <v>0</v>
      </c>
      <c r="Y39" s="252" t="n">
        <f aca="false">p1!Y39-p0!Y39</f>
        <v>0</v>
      </c>
      <c r="Z39" s="252" t="n">
        <f aca="false">p1!Z39-p0!Z39</f>
        <v>0.0199999999999996</v>
      </c>
      <c r="AA39" s="252" t="n">
        <f aca="false">p1!AA39-p0!AA39</f>
        <v>0</v>
      </c>
      <c r="AB39" s="252" t="n">
        <f aca="false">p1!AB39-p0!AB39</f>
        <v>0</v>
      </c>
      <c r="AC39" s="252" t="n">
        <f aca="false">p1!AC39-p0!AC39</f>
        <v>0.0799999999999983</v>
      </c>
      <c r="AD39" s="252" t="n">
        <f aca="false">p1!AD39-p0!AD39</f>
        <v>0</v>
      </c>
      <c r="AE39" s="252" t="n">
        <f aca="false">p1!AE39-p0!AE39</f>
        <v>0</v>
      </c>
      <c r="AF39" s="252" t="n">
        <f aca="false">p1!AF39-p0!AF39</f>
        <v>0</v>
      </c>
      <c r="AG39" s="252" t="n">
        <f aca="false">p1!AG39-p0!AG39</f>
        <v>0</v>
      </c>
      <c r="AH39" s="252" t="n">
        <f aca="false">p1!AH39-p0!AH39</f>
        <v>0</v>
      </c>
      <c r="AI39" s="252"/>
      <c r="AJ39" s="252"/>
      <c r="AZ39" s="249"/>
      <c r="BA39" s="249"/>
      <c r="BB39" s="249"/>
      <c r="BC39" s="249"/>
      <c r="BD39" s="249"/>
      <c r="BN39" s="253"/>
      <c r="CG39" s="248"/>
      <c r="CH39" s="248"/>
      <c r="CI39" s="248"/>
      <c r="FW39" s="249"/>
      <c r="FX39" s="249"/>
      <c r="FY39" s="249"/>
      <c r="GI39" s="253"/>
      <c r="GJ39" s="253"/>
      <c r="GP39" s="253"/>
      <c r="GR39" s="253"/>
      <c r="GS39" s="253"/>
      <c r="GY39" s="253"/>
    </row>
    <row r="40" customFormat="false" ht="12.75" hidden="false" customHeight="false" outlineLevel="0" collapsed="false">
      <c r="A40" s="63" t="n">
        <v>37438</v>
      </c>
      <c r="B40" s="252" t="n">
        <f aca="false">p1!B40-p0!B40</f>
        <v>0</v>
      </c>
      <c r="C40" s="252" t="n">
        <f aca="false">p1!C40-p0!C40</f>
        <v>0</v>
      </c>
      <c r="D40" s="252" t="n">
        <f aca="false">p1!D40-p0!D40</f>
        <v>0</v>
      </c>
      <c r="E40" s="252" t="n">
        <f aca="false">p1!E40-p0!E40</f>
        <v>0.0799999999999983</v>
      </c>
      <c r="F40" s="252" t="n">
        <f aca="false">p1!F40-p0!F40</f>
        <v>0</v>
      </c>
      <c r="G40" s="252" t="n">
        <f aca="false">p1!G40-p0!G40</f>
        <v>0</v>
      </c>
      <c r="H40" s="252" t="n">
        <f aca="false">p1!H40-p0!H40</f>
        <v>0.149999999999991</v>
      </c>
      <c r="I40" s="252" t="n">
        <f aca="false">p1!I40-p0!I40</f>
        <v>-0.0200000000000014</v>
      </c>
      <c r="J40" s="252" t="n">
        <f aca="false">p1!J40-p0!J40</f>
        <v>-0.13000000000001</v>
      </c>
      <c r="K40" s="252" t="n">
        <f aca="false">p1!K40-p0!K40</f>
        <v>0.0400000000000027</v>
      </c>
      <c r="L40" s="252" t="n">
        <f aca="false">p1!L40-p0!L40</f>
        <v>0</v>
      </c>
      <c r="M40" s="252" t="n">
        <f aca="false">p1!M40-p0!M40</f>
        <v>-0.149999999999991</v>
      </c>
      <c r="N40" s="252" t="n">
        <f aca="false">p1!N40-p0!N40</f>
        <v>-0.0500000000000007</v>
      </c>
      <c r="O40" s="252" t="n">
        <f aca="false">p1!O40-p0!O40</f>
        <v>0</v>
      </c>
      <c r="P40" s="252" t="n">
        <f aca="false">p1!P40-p0!P40</f>
        <v>0</v>
      </c>
      <c r="Q40" s="252" t="n">
        <f aca="false">p1!Q40-p0!Q40</f>
        <v>-0.0599999999999952</v>
      </c>
      <c r="R40" s="252" t="n">
        <f aca="false">p1!R40-p0!R40</f>
        <v>0</v>
      </c>
      <c r="S40" s="252" t="n">
        <f aca="false">p1!S40-p0!S40</f>
        <v>0</v>
      </c>
      <c r="T40" s="252" t="n">
        <f aca="false">p1!T40-p0!T40</f>
        <v>0</v>
      </c>
      <c r="U40" s="252" t="n">
        <f aca="false">p1!U40-p0!U40</f>
        <v>0</v>
      </c>
      <c r="V40" s="252" t="n">
        <f aca="false">p1!V40-p0!V40</f>
        <v>0</v>
      </c>
      <c r="W40" s="252" t="n">
        <f aca="false">p1!W40-p0!W40</f>
        <v>0</v>
      </c>
      <c r="X40" s="252" t="n">
        <f aca="false">p1!X40-p0!X40</f>
        <v>0</v>
      </c>
      <c r="Y40" s="252" t="n">
        <f aca="false">p1!Y40-p0!Y40</f>
        <v>0</v>
      </c>
      <c r="Z40" s="252" t="n">
        <f aca="false">p1!Z40-p0!Z40</f>
        <v>0.0200000000000014</v>
      </c>
      <c r="AA40" s="252" t="n">
        <f aca="false">p1!AA40-p0!AA40</f>
        <v>0</v>
      </c>
      <c r="AB40" s="252" t="n">
        <f aca="false">p1!AB40-p0!AB40</f>
        <v>0</v>
      </c>
      <c r="AC40" s="252" t="n">
        <f aca="false">p1!AC40-p0!AC40</f>
        <v>0.0899999999999963</v>
      </c>
      <c r="AD40" s="252" t="n">
        <f aca="false">p1!AD40-p0!AD40</f>
        <v>0</v>
      </c>
      <c r="AE40" s="252" t="n">
        <f aca="false">p1!AE40-p0!AE40</f>
        <v>0</v>
      </c>
      <c r="AF40" s="252" t="n">
        <f aca="false">p1!AF40-p0!AF40</f>
        <v>0</v>
      </c>
      <c r="AG40" s="252" t="n">
        <f aca="false">p1!AG40-p0!AG40</f>
        <v>0</v>
      </c>
      <c r="AH40" s="252" t="n">
        <f aca="false">p1!AH40-p0!AH40</f>
        <v>0</v>
      </c>
      <c r="AI40" s="252"/>
      <c r="AJ40" s="252"/>
      <c r="AZ40" s="249"/>
      <c r="BA40" s="249"/>
      <c r="BB40" s="249"/>
      <c r="BC40" s="249"/>
      <c r="BD40" s="249"/>
      <c r="BN40" s="253"/>
      <c r="CG40" s="248"/>
      <c r="CH40" s="248"/>
      <c r="CI40" s="248"/>
      <c r="FW40" s="249"/>
      <c r="FX40" s="249"/>
      <c r="FY40" s="249"/>
      <c r="GI40" s="253"/>
      <c r="GJ40" s="253"/>
      <c r="GP40" s="253"/>
      <c r="GR40" s="253"/>
      <c r="GS40" s="253"/>
      <c r="GY40" s="253"/>
    </row>
    <row r="41" customFormat="false" ht="12.75" hidden="false" customHeight="false" outlineLevel="0" collapsed="false">
      <c r="A41" s="63" t="n">
        <v>37469</v>
      </c>
      <c r="B41" s="252" t="n">
        <f aca="false">p1!B41-p0!B41</f>
        <v>0</v>
      </c>
      <c r="C41" s="252" t="n">
        <f aca="false">p1!C41-p0!C41</f>
        <v>0</v>
      </c>
      <c r="D41" s="252" t="n">
        <f aca="false">p1!D41-p0!D41</f>
        <v>0</v>
      </c>
      <c r="E41" s="252" t="n">
        <f aca="false">p1!E41-p0!E41</f>
        <v>0.0799999999999983</v>
      </c>
      <c r="F41" s="252" t="n">
        <f aca="false">p1!F41-p0!F41</f>
        <v>0</v>
      </c>
      <c r="G41" s="252" t="n">
        <f aca="false">p1!G41-p0!G41</f>
        <v>0</v>
      </c>
      <c r="H41" s="252" t="n">
        <f aca="false">p1!H41-p0!H41</f>
        <v>0.159999999999997</v>
      </c>
      <c r="I41" s="252" t="n">
        <f aca="false">p1!I41-p0!I41</f>
        <v>-0.00999999999999979</v>
      </c>
      <c r="J41" s="252" t="n">
        <f aca="false">p1!J41-p0!J41</f>
        <v>-0.140000000000001</v>
      </c>
      <c r="K41" s="252" t="n">
        <f aca="false">p1!K41-p0!K41</f>
        <v>0.0399999999999992</v>
      </c>
      <c r="L41" s="252" t="n">
        <f aca="false">p1!L41-p0!L41</f>
        <v>0</v>
      </c>
      <c r="M41" s="252" t="n">
        <f aca="false">p1!M41-p0!M41</f>
        <v>-0.159999999999997</v>
      </c>
      <c r="N41" s="252" t="n">
        <f aca="false">p1!N41-p0!N41</f>
        <v>-0.0500000000000007</v>
      </c>
      <c r="O41" s="252" t="n">
        <f aca="false">p1!O41-p0!O41</f>
        <v>0</v>
      </c>
      <c r="P41" s="252" t="n">
        <f aca="false">p1!P41-p0!P41</f>
        <v>0</v>
      </c>
      <c r="Q41" s="252" t="n">
        <f aca="false">p1!Q41-p0!Q41</f>
        <v>-0.0499999999999972</v>
      </c>
      <c r="R41" s="252" t="n">
        <f aca="false">p1!R41-p0!R41</f>
        <v>0</v>
      </c>
      <c r="S41" s="252" t="n">
        <f aca="false">p1!S41-p0!S41</f>
        <v>0</v>
      </c>
      <c r="T41" s="252" t="n">
        <f aca="false">p1!T41-p0!T41</f>
        <v>0</v>
      </c>
      <c r="U41" s="252" t="n">
        <f aca="false">p1!U41-p0!U41</f>
        <v>0</v>
      </c>
      <c r="V41" s="252" t="n">
        <f aca="false">p1!V41-p0!V41</f>
        <v>0</v>
      </c>
      <c r="W41" s="252" t="n">
        <f aca="false">p1!W41-p0!W41</f>
        <v>0</v>
      </c>
      <c r="X41" s="252" t="n">
        <f aca="false">p1!X41-p0!X41</f>
        <v>0</v>
      </c>
      <c r="Y41" s="252" t="n">
        <f aca="false">p1!Y41-p0!Y41</f>
        <v>0</v>
      </c>
      <c r="Z41" s="252" t="n">
        <f aca="false">p1!Z41-p0!Z41</f>
        <v>0.0200000000000014</v>
      </c>
      <c r="AA41" s="252" t="n">
        <f aca="false">p1!AA41-p0!AA41</f>
        <v>0</v>
      </c>
      <c r="AB41" s="252" t="n">
        <f aca="false">p1!AB41-p0!AB41</f>
        <v>0</v>
      </c>
      <c r="AC41" s="252" t="n">
        <f aca="false">p1!AC41-p0!AC41</f>
        <v>0.0799999999999983</v>
      </c>
      <c r="AD41" s="252" t="n">
        <f aca="false">p1!AD41-p0!AD41</f>
        <v>0</v>
      </c>
      <c r="AE41" s="252" t="n">
        <f aca="false">p1!AE41-p0!AE41</f>
        <v>0</v>
      </c>
      <c r="AF41" s="252" t="n">
        <f aca="false">p1!AF41-p0!AF41</f>
        <v>0</v>
      </c>
      <c r="AG41" s="252" t="n">
        <f aca="false">p1!AG41-p0!AG41</f>
        <v>0</v>
      </c>
      <c r="AH41" s="252" t="n">
        <f aca="false">p1!AH41-p0!AH41</f>
        <v>0</v>
      </c>
      <c r="AI41" s="252"/>
      <c r="AJ41" s="252"/>
      <c r="AZ41" s="249"/>
      <c r="BA41" s="249"/>
      <c r="BB41" s="249"/>
      <c r="BC41" s="249"/>
      <c r="BD41" s="249"/>
      <c r="BN41" s="253"/>
      <c r="CG41" s="248"/>
      <c r="CH41" s="248"/>
      <c r="CI41" s="248"/>
      <c r="FW41" s="249"/>
      <c r="FX41" s="249"/>
      <c r="FY41" s="249"/>
      <c r="GI41" s="253"/>
      <c r="GJ41" s="253"/>
      <c r="GP41" s="253"/>
      <c r="GR41" s="253"/>
      <c r="GS41" s="253"/>
      <c r="GY41" s="253"/>
    </row>
    <row r="42" customFormat="false" ht="12.75" hidden="false" customHeight="false" outlineLevel="0" collapsed="false">
      <c r="A42" s="63" t="n">
        <v>37500</v>
      </c>
      <c r="B42" s="252" t="n">
        <f aca="false">p1!B42-p0!B42</f>
        <v>0</v>
      </c>
      <c r="C42" s="252" t="n">
        <f aca="false">p1!C42-p0!C42</f>
        <v>0</v>
      </c>
      <c r="D42" s="252" t="n">
        <f aca="false">p1!D42-p0!D42</f>
        <v>0</v>
      </c>
      <c r="E42" s="252" t="n">
        <f aca="false">p1!E42-p0!E42</f>
        <v>0.0799999999999983</v>
      </c>
      <c r="F42" s="252" t="n">
        <f aca="false">p1!F42-p0!F42</f>
        <v>0</v>
      </c>
      <c r="G42" s="252" t="n">
        <f aca="false">p1!G42-p0!G42</f>
        <v>0</v>
      </c>
      <c r="H42" s="252" t="n">
        <f aca="false">p1!H42-p0!H42</f>
        <v>0.150000000000006</v>
      </c>
      <c r="I42" s="252" t="n">
        <f aca="false">p1!I42-p0!I42</f>
        <v>-0.0199999999999996</v>
      </c>
      <c r="J42" s="252" t="n">
        <f aca="false">p1!J42-p0!J42</f>
        <v>-0.140000000000001</v>
      </c>
      <c r="K42" s="252" t="n">
        <f aca="false">p1!K42-p0!K42</f>
        <v>0.0400000000000027</v>
      </c>
      <c r="L42" s="252" t="n">
        <f aca="false">p1!L42-p0!L42</f>
        <v>0</v>
      </c>
      <c r="M42" s="252" t="n">
        <f aca="false">p1!M42-p0!M42</f>
        <v>-0.150000000000006</v>
      </c>
      <c r="N42" s="252" t="n">
        <f aca="false">p1!N42-p0!N42</f>
        <v>-0.0499999999999972</v>
      </c>
      <c r="O42" s="252" t="n">
        <f aca="false">p1!O42-p0!O42</f>
        <v>0</v>
      </c>
      <c r="P42" s="252" t="n">
        <f aca="false">p1!P42-p0!P42</f>
        <v>0</v>
      </c>
      <c r="Q42" s="252" t="n">
        <f aca="false">p1!Q42-p0!Q42</f>
        <v>-0.0499999999999972</v>
      </c>
      <c r="R42" s="252" t="n">
        <f aca="false">p1!R42-p0!R42</f>
        <v>0</v>
      </c>
      <c r="S42" s="252" t="n">
        <f aca="false">p1!S42-p0!S42</f>
        <v>0</v>
      </c>
      <c r="T42" s="252" t="n">
        <f aca="false">p1!T42-p0!T42</f>
        <v>0</v>
      </c>
      <c r="U42" s="252" t="n">
        <f aca="false">p1!U42-p0!U42</f>
        <v>0</v>
      </c>
      <c r="V42" s="252" t="n">
        <f aca="false">p1!V42-p0!V42</f>
        <v>0</v>
      </c>
      <c r="W42" s="252" t="n">
        <f aca="false">p1!W42-p0!W42</f>
        <v>0</v>
      </c>
      <c r="X42" s="252" t="n">
        <f aca="false">p1!X42-p0!X42</f>
        <v>0</v>
      </c>
      <c r="Y42" s="252" t="n">
        <f aca="false">p1!Y42-p0!Y42</f>
        <v>0</v>
      </c>
      <c r="Z42" s="252" t="n">
        <f aca="false">p1!Z42-p0!Z42</f>
        <v>0.0300000000000011</v>
      </c>
      <c r="AA42" s="252" t="n">
        <f aca="false">p1!AA42-p0!AA42</f>
        <v>0</v>
      </c>
      <c r="AB42" s="252" t="n">
        <f aca="false">p1!AB42-p0!AB42</f>
        <v>0</v>
      </c>
      <c r="AC42" s="252" t="n">
        <f aca="false">p1!AC42-p0!AC42</f>
        <v>0.0799999999999983</v>
      </c>
      <c r="AD42" s="252" t="n">
        <f aca="false">p1!AD42-p0!AD42</f>
        <v>0</v>
      </c>
      <c r="AE42" s="252" t="n">
        <f aca="false">p1!AE42-p0!AE42</f>
        <v>0</v>
      </c>
      <c r="AF42" s="252" t="n">
        <f aca="false">p1!AF42-p0!AF42</f>
        <v>0</v>
      </c>
      <c r="AG42" s="252" t="n">
        <f aca="false">p1!AG42-p0!AG42</f>
        <v>0</v>
      </c>
      <c r="AH42" s="252" t="n">
        <f aca="false">p1!AH42-p0!AH42</f>
        <v>0</v>
      </c>
      <c r="AI42" s="252"/>
      <c r="AJ42" s="252"/>
      <c r="AZ42" s="249"/>
      <c r="BA42" s="249"/>
      <c r="BB42" s="249"/>
      <c r="BC42" s="249"/>
      <c r="BD42" s="249"/>
      <c r="BN42" s="253"/>
      <c r="CG42" s="248"/>
      <c r="CH42" s="248"/>
      <c r="CI42" s="248"/>
      <c r="FW42" s="249"/>
      <c r="FX42" s="249"/>
      <c r="FY42" s="249"/>
      <c r="GI42" s="253"/>
      <c r="GJ42" s="253"/>
      <c r="GP42" s="253"/>
      <c r="GR42" s="253"/>
      <c r="GS42" s="253"/>
      <c r="GY42" s="253"/>
    </row>
    <row r="43" customFormat="false" ht="12.75" hidden="false" customHeight="false" outlineLevel="0" collapsed="false">
      <c r="A43" s="63" t="n">
        <v>37530</v>
      </c>
      <c r="B43" s="252" t="n">
        <f aca="false">p1!B43-p0!B43</f>
        <v>0</v>
      </c>
      <c r="C43" s="252" t="n">
        <f aca="false">p1!C43-p0!C43</f>
        <v>0</v>
      </c>
      <c r="D43" s="252" t="n">
        <f aca="false">p1!D43-p0!D43</f>
        <v>0</v>
      </c>
      <c r="E43" s="252" t="n">
        <f aca="false">p1!E43-p0!E43</f>
        <v>0.0800000000000054</v>
      </c>
      <c r="F43" s="252" t="n">
        <f aca="false">p1!F43-p0!F43</f>
        <v>0</v>
      </c>
      <c r="G43" s="252" t="n">
        <f aca="false">p1!G43-p0!G43</f>
        <v>0</v>
      </c>
      <c r="H43" s="252" t="n">
        <f aca="false">p1!H43-p0!H43</f>
        <v>0.160000000000011</v>
      </c>
      <c r="I43" s="252" t="n">
        <f aca="false">p1!I43-p0!I43</f>
        <v>-0.0199999999999996</v>
      </c>
      <c r="J43" s="252" t="n">
        <f aca="false">p1!J43-p0!J43</f>
        <v>-0.150000000000006</v>
      </c>
      <c r="K43" s="252" t="n">
        <f aca="false">p1!K43-p0!K43</f>
        <v>0.0500000000000007</v>
      </c>
      <c r="L43" s="252" t="n">
        <f aca="false">p1!L43-p0!L43</f>
        <v>0</v>
      </c>
      <c r="M43" s="252" t="n">
        <f aca="false">p1!M43-p0!M43</f>
        <v>-0.160000000000011</v>
      </c>
      <c r="N43" s="252" t="n">
        <f aca="false">p1!N43-p0!N43</f>
        <v>-0.0500000000000007</v>
      </c>
      <c r="O43" s="252" t="n">
        <f aca="false">p1!O43-p0!O43</f>
        <v>0</v>
      </c>
      <c r="P43" s="252" t="n">
        <f aca="false">p1!P43-p0!P43</f>
        <v>0</v>
      </c>
      <c r="Q43" s="252" t="n">
        <f aca="false">p1!Q43-p0!Q43</f>
        <v>-0.0600000000000023</v>
      </c>
      <c r="R43" s="252" t="n">
        <f aca="false">p1!R43-p0!R43</f>
        <v>0</v>
      </c>
      <c r="S43" s="252" t="n">
        <f aca="false">p1!S43-p0!S43</f>
        <v>0</v>
      </c>
      <c r="T43" s="252" t="n">
        <f aca="false">p1!T43-p0!T43</f>
        <v>0</v>
      </c>
      <c r="U43" s="252" t="n">
        <f aca="false">p1!U43-p0!U43</f>
        <v>0</v>
      </c>
      <c r="V43" s="252" t="n">
        <f aca="false">p1!V43-p0!V43</f>
        <v>0</v>
      </c>
      <c r="W43" s="252" t="n">
        <f aca="false">p1!W43-p0!W43</f>
        <v>0</v>
      </c>
      <c r="X43" s="252" t="n">
        <f aca="false">p1!X43-p0!X43</f>
        <v>0</v>
      </c>
      <c r="Y43" s="252" t="n">
        <f aca="false">p1!Y43-p0!Y43</f>
        <v>0</v>
      </c>
      <c r="Z43" s="252" t="n">
        <f aca="false">p1!Z43-p0!Z43</f>
        <v>0.0199999999999996</v>
      </c>
      <c r="AA43" s="252" t="n">
        <f aca="false">p1!AA43-p0!AA43</f>
        <v>0</v>
      </c>
      <c r="AB43" s="252" t="n">
        <f aca="false">p1!AB43-p0!AB43</f>
        <v>0</v>
      </c>
      <c r="AC43" s="252" t="n">
        <f aca="false">p1!AC43-p0!AC43</f>
        <v>0.0899999999999963</v>
      </c>
      <c r="AD43" s="252" t="n">
        <f aca="false">p1!AD43-p0!AD43</f>
        <v>0</v>
      </c>
      <c r="AE43" s="252" t="n">
        <f aca="false">p1!AE43-p0!AE43</f>
        <v>0</v>
      </c>
      <c r="AF43" s="252" t="n">
        <f aca="false">p1!AF43-p0!AF43</f>
        <v>0</v>
      </c>
      <c r="AG43" s="252" t="n">
        <f aca="false">p1!AG43-p0!AG43</f>
        <v>0</v>
      </c>
      <c r="AH43" s="252" t="n">
        <f aca="false">p1!AH43-p0!AH43</f>
        <v>0</v>
      </c>
      <c r="AI43" s="252"/>
      <c r="AJ43" s="252"/>
      <c r="AZ43" s="249"/>
      <c r="BA43" s="249"/>
      <c r="BB43" s="249"/>
      <c r="BC43" s="249"/>
      <c r="BD43" s="249"/>
      <c r="BN43" s="253"/>
      <c r="CG43" s="248"/>
      <c r="CH43" s="248"/>
      <c r="CI43" s="248"/>
      <c r="FW43" s="249"/>
      <c r="FX43" s="249"/>
      <c r="FY43" s="249"/>
      <c r="GI43" s="253"/>
      <c r="GJ43" s="253"/>
      <c r="GP43" s="253"/>
      <c r="GR43" s="253"/>
      <c r="GS43" s="253"/>
      <c r="GY43" s="253"/>
    </row>
    <row r="44" customFormat="false" ht="12.75" hidden="false" customHeight="false" outlineLevel="0" collapsed="false">
      <c r="A44" s="63" t="n">
        <v>37561</v>
      </c>
      <c r="B44" s="252" t="n">
        <f aca="false">p1!B44-p0!B44</f>
        <v>0</v>
      </c>
      <c r="C44" s="252" t="n">
        <f aca="false">p1!C44-p0!C44</f>
        <v>0</v>
      </c>
      <c r="D44" s="252" t="n">
        <f aca="false">p1!D44-p0!D44</f>
        <v>0</v>
      </c>
      <c r="E44" s="252" t="n">
        <f aca="false">p1!E44-p0!E44</f>
        <v>0.0499999999999972</v>
      </c>
      <c r="F44" s="252" t="n">
        <f aca="false">p1!F44-p0!F44</f>
        <v>0</v>
      </c>
      <c r="G44" s="252" t="n">
        <f aca="false">p1!G44-p0!G44</f>
        <v>0</v>
      </c>
      <c r="H44" s="252" t="n">
        <f aca="false">p1!H44-p0!H44</f>
        <v>0.160000000000011</v>
      </c>
      <c r="I44" s="252" t="n">
        <f aca="false">p1!I44-p0!I44</f>
        <v>-0.0199999999999996</v>
      </c>
      <c r="J44" s="252" t="n">
        <f aca="false">p1!J44-p0!J44</f>
        <v>-0.0399999999999992</v>
      </c>
      <c r="K44" s="252" t="n">
        <f aca="false">p1!K44-p0!K44</f>
        <v>0</v>
      </c>
      <c r="L44" s="252" t="n">
        <f aca="false">p1!L44-p0!L44</f>
        <v>0</v>
      </c>
      <c r="M44" s="252" t="n">
        <f aca="false">p1!M44-p0!M44</f>
        <v>-0.160000000000011</v>
      </c>
      <c r="N44" s="252" t="n">
        <f aca="false">p1!N44-p0!N44</f>
        <v>0.00999999999999979</v>
      </c>
      <c r="O44" s="252" t="n">
        <f aca="false">p1!O44-p0!O44</f>
        <v>0</v>
      </c>
      <c r="P44" s="252" t="n">
        <f aca="false">p1!P44-p0!P44</f>
        <v>0</v>
      </c>
      <c r="Q44" s="252" t="n">
        <f aca="false">p1!Q44-p0!Q44</f>
        <v>-0.0599999999999952</v>
      </c>
      <c r="R44" s="252" t="n">
        <f aca="false">p1!R44-p0!R44</f>
        <v>0</v>
      </c>
      <c r="S44" s="252" t="n">
        <f aca="false">p1!S44-p0!S44</f>
        <v>0</v>
      </c>
      <c r="T44" s="252" t="n">
        <f aca="false">p1!T44-p0!T44</f>
        <v>0</v>
      </c>
      <c r="U44" s="252" t="n">
        <f aca="false">p1!U44-p0!U44</f>
        <v>0</v>
      </c>
      <c r="V44" s="252" t="n">
        <f aca="false">p1!V44-p0!V44</f>
        <v>0</v>
      </c>
      <c r="W44" s="252" t="n">
        <f aca="false">p1!W44-p0!W44</f>
        <v>0</v>
      </c>
      <c r="X44" s="252" t="n">
        <f aca="false">p1!X44-p0!X44</f>
        <v>0</v>
      </c>
      <c r="Y44" s="252" t="n">
        <f aca="false">p1!Y44-p0!Y44</f>
        <v>0</v>
      </c>
      <c r="Z44" s="252" t="n">
        <f aca="false">p1!Z44-p0!Z44</f>
        <v>0.0499999999999972</v>
      </c>
      <c r="AA44" s="252" t="n">
        <f aca="false">p1!AA44-p0!AA44</f>
        <v>0</v>
      </c>
      <c r="AB44" s="252" t="n">
        <f aca="false">p1!AB44-p0!AB44</f>
        <v>0</v>
      </c>
      <c r="AC44" s="252" t="n">
        <f aca="false">p1!AC44-p0!AC44</f>
        <v>0</v>
      </c>
      <c r="AD44" s="252" t="n">
        <f aca="false">p1!AD44-p0!AD44</f>
        <v>0</v>
      </c>
      <c r="AE44" s="252" t="n">
        <f aca="false">p1!AE44-p0!AE44</f>
        <v>0</v>
      </c>
      <c r="AF44" s="252" t="n">
        <f aca="false">p1!AF44-p0!AF44</f>
        <v>0</v>
      </c>
      <c r="AG44" s="252" t="n">
        <f aca="false">p1!AG44-p0!AG44</f>
        <v>0</v>
      </c>
      <c r="AH44" s="252" t="n">
        <f aca="false">p1!AH44-p0!AH44</f>
        <v>0.0399999999999992</v>
      </c>
      <c r="AI44" s="252"/>
      <c r="AJ44" s="252"/>
      <c r="AZ44" s="249"/>
      <c r="BA44" s="249"/>
      <c r="BB44" s="249"/>
      <c r="BC44" s="249"/>
      <c r="BD44" s="249"/>
      <c r="BN44" s="253"/>
      <c r="CG44" s="248"/>
      <c r="CH44" s="248"/>
      <c r="CI44" s="248"/>
      <c r="FW44" s="249"/>
      <c r="FX44" s="249"/>
      <c r="FY44" s="249"/>
      <c r="GI44" s="253"/>
      <c r="GJ44" s="253"/>
      <c r="GP44" s="253"/>
      <c r="GR44" s="253"/>
      <c r="GS44" s="253"/>
      <c r="GY44" s="253"/>
    </row>
    <row r="45" customFormat="false" ht="12.75" hidden="false" customHeight="false" outlineLevel="0" collapsed="false">
      <c r="A45" s="63" t="n">
        <v>37591</v>
      </c>
      <c r="B45" s="252" t="n">
        <f aca="false">p1!B45-p0!B45</f>
        <v>0</v>
      </c>
      <c r="C45" s="252" t="n">
        <f aca="false">p1!C45-p0!C45</f>
        <v>0</v>
      </c>
      <c r="D45" s="252" t="n">
        <f aca="false">p1!D45-p0!D45</f>
        <v>0</v>
      </c>
      <c r="E45" s="252" t="n">
        <f aca="false">p1!E45-p0!E45</f>
        <v>0.0500000000000007</v>
      </c>
      <c r="F45" s="252" t="n">
        <f aca="false">p1!F45-p0!F45</f>
        <v>0</v>
      </c>
      <c r="G45" s="252" t="n">
        <f aca="false">p1!G45-p0!G45</f>
        <v>0</v>
      </c>
      <c r="H45" s="252" t="n">
        <f aca="false">p1!H45-p0!H45</f>
        <v>0.160000000000011</v>
      </c>
      <c r="I45" s="252" t="n">
        <f aca="false">p1!I45-p0!I45</f>
        <v>-0.0200000000000014</v>
      </c>
      <c r="J45" s="252" t="n">
        <f aca="false">p1!J45-p0!J45</f>
        <v>-0.0500000000000007</v>
      </c>
      <c r="K45" s="252" t="n">
        <f aca="false">p1!K45-p0!K45</f>
        <v>0</v>
      </c>
      <c r="L45" s="252" t="n">
        <f aca="false">p1!L45-p0!L45</f>
        <v>0</v>
      </c>
      <c r="M45" s="252" t="n">
        <f aca="false">p1!M45-p0!M45</f>
        <v>-0.160000000000011</v>
      </c>
      <c r="N45" s="252" t="n">
        <f aca="false">p1!N45-p0!N45</f>
        <v>0.00999999999999979</v>
      </c>
      <c r="O45" s="252" t="n">
        <f aca="false">p1!O45-p0!O45</f>
        <v>0</v>
      </c>
      <c r="P45" s="252" t="n">
        <f aca="false">p1!P45-p0!P45</f>
        <v>0</v>
      </c>
      <c r="Q45" s="252" t="n">
        <f aca="false">p1!Q45-p0!Q45</f>
        <v>-0.0599999999999952</v>
      </c>
      <c r="R45" s="252" t="n">
        <f aca="false">p1!R45-p0!R45</f>
        <v>0</v>
      </c>
      <c r="S45" s="252" t="n">
        <f aca="false">p1!S45-p0!S45</f>
        <v>0</v>
      </c>
      <c r="T45" s="252" t="n">
        <f aca="false">p1!T45-p0!T45</f>
        <v>0</v>
      </c>
      <c r="U45" s="252" t="n">
        <f aca="false">p1!U45-p0!U45</f>
        <v>0</v>
      </c>
      <c r="V45" s="252" t="n">
        <f aca="false">p1!V45-p0!V45</f>
        <v>0</v>
      </c>
      <c r="W45" s="252" t="n">
        <f aca="false">p1!W45-p0!W45</f>
        <v>0</v>
      </c>
      <c r="X45" s="252" t="n">
        <f aca="false">p1!X45-p0!X45</f>
        <v>0</v>
      </c>
      <c r="Y45" s="252" t="n">
        <f aca="false">p1!Y45-p0!Y45</f>
        <v>0</v>
      </c>
      <c r="Z45" s="252" t="n">
        <f aca="false">p1!Z45-p0!Z45</f>
        <v>0.0500000000000007</v>
      </c>
      <c r="AA45" s="252" t="n">
        <f aca="false">p1!AA45-p0!AA45</f>
        <v>0</v>
      </c>
      <c r="AB45" s="252" t="n">
        <f aca="false">p1!AB45-p0!AB45</f>
        <v>0</v>
      </c>
      <c r="AC45" s="252" t="n">
        <f aca="false">p1!AC45-p0!AC45</f>
        <v>0</v>
      </c>
      <c r="AD45" s="252" t="n">
        <f aca="false">p1!AD45-p0!AD45</f>
        <v>0</v>
      </c>
      <c r="AE45" s="252" t="n">
        <f aca="false">p1!AE45-p0!AE45</f>
        <v>0</v>
      </c>
      <c r="AF45" s="252" t="n">
        <f aca="false">p1!AF45-p0!AF45</f>
        <v>0</v>
      </c>
      <c r="AG45" s="252" t="n">
        <f aca="false">p1!AG45-p0!AG45</f>
        <v>0</v>
      </c>
      <c r="AH45" s="252" t="n">
        <f aca="false">p1!AH45-p0!AH45</f>
        <v>0.0399999999999992</v>
      </c>
      <c r="AI45" s="252"/>
      <c r="AJ45" s="252"/>
      <c r="AZ45" s="249"/>
      <c r="BA45" s="249"/>
      <c r="BB45" s="249"/>
      <c r="BC45" s="249"/>
      <c r="BD45" s="249"/>
      <c r="BN45" s="253"/>
      <c r="CG45" s="248"/>
      <c r="CH45" s="248"/>
      <c r="CI45" s="248"/>
      <c r="FW45" s="249"/>
      <c r="FX45" s="249"/>
      <c r="FY45" s="249"/>
      <c r="GI45" s="253"/>
      <c r="GJ45" s="253"/>
      <c r="GP45" s="253"/>
      <c r="GR45" s="253"/>
      <c r="GS45" s="253"/>
      <c r="GY45" s="253"/>
    </row>
    <row r="46" customFormat="false" ht="12.75" hidden="false" customHeight="false" outlineLevel="0" collapsed="false">
      <c r="A46" s="63" t="n">
        <v>37622</v>
      </c>
      <c r="B46" s="252" t="n">
        <f aca="false">p1!B46-p0!B46</f>
        <v>0</v>
      </c>
      <c r="C46" s="252" t="n">
        <f aca="false">p1!C46-p0!C46</f>
        <v>0</v>
      </c>
      <c r="D46" s="252" t="n">
        <f aca="false">p1!D46-p0!D46</f>
        <v>0</v>
      </c>
      <c r="E46" s="252" t="n">
        <f aca="false">p1!E46-p0!E46</f>
        <v>0.0500000000000007</v>
      </c>
      <c r="F46" s="252" t="n">
        <f aca="false">p1!F46-p0!F46</f>
        <v>0</v>
      </c>
      <c r="G46" s="252" t="n">
        <f aca="false">p1!G46-p0!G46</f>
        <v>0</v>
      </c>
      <c r="H46" s="252" t="n">
        <f aca="false">p1!H46-p0!H46</f>
        <v>0.170000000000002</v>
      </c>
      <c r="I46" s="252" t="n">
        <f aca="false">p1!I46-p0!I46</f>
        <v>-0.0199999999999996</v>
      </c>
      <c r="J46" s="252" t="n">
        <f aca="false">p1!J46-p0!J46</f>
        <v>-0.0500000000000007</v>
      </c>
      <c r="K46" s="252" t="n">
        <f aca="false">p1!K46-p0!K46</f>
        <v>0</v>
      </c>
      <c r="L46" s="252" t="n">
        <f aca="false">p1!L46-p0!L46</f>
        <v>0</v>
      </c>
      <c r="M46" s="252" t="n">
        <f aca="false">p1!M46-p0!M46</f>
        <v>-0.170000000000002</v>
      </c>
      <c r="N46" s="252" t="n">
        <f aca="false">p1!N46-p0!N46</f>
        <v>0.00999999999999979</v>
      </c>
      <c r="O46" s="252" t="n">
        <f aca="false">p1!O46-p0!O46</f>
        <v>0</v>
      </c>
      <c r="P46" s="252" t="n">
        <f aca="false">p1!P46-p0!P46</f>
        <v>0</v>
      </c>
      <c r="Q46" s="252" t="n">
        <f aca="false">p1!Q46-p0!Q46</f>
        <v>-0.0600000000000023</v>
      </c>
      <c r="R46" s="252" t="n">
        <f aca="false">p1!R46-p0!R46</f>
        <v>0</v>
      </c>
      <c r="S46" s="252" t="n">
        <f aca="false">p1!S46-p0!S46</f>
        <v>0</v>
      </c>
      <c r="T46" s="252" t="n">
        <f aca="false">p1!T46-p0!T46</f>
        <v>0</v>
      </c>
      <c r="U46" s="252" t="n">
        <f aca="false">p1!U46-p0!U46</f>
        <v>0</v>
      </c>
      <c r="V46" s="252" t="n">
        <f aca="false">p1!V46-p0!V46</f>
        <v>0</v>
      </c>
      <c r="W46" s="252" t="n">
        <f aca="false">p1!W46-p0!W46</f>
        <v>0</v>
      </c>
      <c r="X46" s="252" t="n">
        <f aca="false">p1!X46-p0!X46</f>
        <v>0</v>
      </c>
      <c r="Y46" s="252" t="n">
        <f aca="false">p1!Y46-p0!Y46</f>
        <v>0</v>
      </c>
      <c r="Z46" s="252" t="n">
        <f aca="false">p1!Z46-p0!Z46</f>
        <v>0.0500000000000007</v>
      </c>
      <c r="AA46" s="252" t="n">
        <f aca="false">p1!AA46-p0!AA46</f>
        <v>0</v>
      </c>
      <c r="AB46" s="252" t="n">
        <f aca="false">p1!AB46-p0!AB46</f>
        <v>0</v>
      </c>
      <c r="AC46" s="252" t="n">
        <f aca="false">p1!AC46-p0!AC46</f>
        <v>0</v>
      </c>
      <c r="AD46" s="252" t="n">
        <f aca="false">p1!AD46-p0!AD46</f>
        <v>0</v>
      </c>
      <c r="AE46" s="252" t="n">
        <f aca="false">p1!AE46-p0!AE46</f>
        <v>0</v>
      </c>
      <c r="AF46" s="252" t="n">
        <f aca="false">p1!AF46-p0!AF46</f>
        <v>0</v>
      </c>
      <c r="AG46" s="252" t="n">
        <f aca="false">p1!AG46-p0!AG46</f>
        <v>0</v>
      </c>
      <c r="AH46" s="252" t="n">
        <f aca="false">p1!AH46-p0!AH46</f>
        <v>0.0399999999999992</v>
      </c>
      <c r="AI46" s="252"/>
      <c r="AJ46" s="252"/>
      <c r="AZ46" s="249"/>
      <c r="BA46" s="249"/>
      <c r="BB46" s="249"/>
      <c r="BC46" s="249"/>
      <c r="BD46" s="249"/>
      <c r="BN46" s="253"/>
      <c r="CG46" s="248"/>
      <c r="CH46" s="248"/>
      <c r="CI46" s="248"/>
      <c r="FW46" s="249"/>
      <c r="FX46" s="249"/>
      <c r="FY46" s="249"/>
      <c r="GI46" s="253"/>
      <c r="GJ46" s="253"/>
      <c r="GP46" s="253"/>
      <c r="GR46" s="253"/>
      <c r="GS46" s="253"/>
      <c r="GY46" s="253"/>
    </row>
    <row r="47" customFormat="false" ht="12.75" hidden="false" customHeight="false" outlineLevel="0" collapsed="false">
      <c r="A47" s="63" t="n">
        <v>37653</v>
      </c>
      <c r="B47" s="252" t="n">
        <f aca="false">p1!B47-p0!B47</f>
        <v>0</v>
      </c>
      <c r="C47" s="252" t="n">
        <f aca="false">p1!C47-p0!C47</f>
        <v>0</v>
      </c>
      <c r="D47" s="252" t="n">
        <f aca="false">p1!D47-p0!D47</f>
        <v>0</v>
      </c>
      <c r="E47" s="252" t="n">
        <f aca="false">p1!E47-p0!E47</f>
        <v>0.0500000000000007</v>
      </c>
      <c r="F47" s="252" t="n">
        <f aca="false">p1!F47-p0!F47</f>
        <v>0</v>
      </c>
      <c r="G47" s="252" t="n">
        <f aca="false">p1!G47-p0!G47</f>
        <v>0</v>
      </c>
      <c r="H47" s="252" t="n">
        <f aca="false">p1!H47-p0!H47</f>
        <v>0.160000000000011</v>
      </c>
      <c r="I47" s="252" t="n">
        <f aca="false">p1!I47-p0!I47</f>
        <v>-0.0200000000000014</v>
      </c>
      <c r="J47" s="252" t="n">
        <f aca="false">p1!J47-p0!J47</f>
        <v>-0.0399999999999992</v>
      </c>
      <c r="K47" s="252" t="n">
        <f aca="false">p1!K47-p0!K47</f>
        <v>0</v>
      </c>
      <c r="L47" s="252" t="n">
        <f aca="false">p1!L47-p0!L47</f>
        <v>0</v>
      </c>
      <c r="M47" s="252" t="n">
        <f aca="false">p1!M47-p0!M47</f>
        <v>-0.160000000000011</v>
      </c>
      <c r="N47" s="252" t="n">
        <f aca="false">p1!N47-p0!N47</f>
        <v>0.00999999999999979</v>
      </c>
      <c r="O47" s="252" t="n">
        <f aca="false">p1!O47-p0!O47</f>
        <v>0</v>
      </c>
      <c r="P47" s="252" t="n">
        <f aca="false">p1!P47-p0!P47</f>
        <v>0</v>
      </c>
      <c r="Q47" s="252" t="n">
        <f aca="false">p1!Q47-p0!Q47</f>
        <v>-0.0599999999999987</v>
      </c>
      <c r="R47" s="252" t="n">
        <f aca="false">p1!R47-p0!R47</f>
        <v>0</v>
      </c>
      <c r="S47" s="252" t="n">
        <f aca="false">p1!S47-p0!S47</f>
        <v>0</v>
      </c>
      <c r="T47" s="252" t="n">
        <f aca="false">p1!T47-p0!T47</f>
        <v>0</v>
      </c>
      <c r="U47" s="252" t="n">
        <f aca="false">p1!U47-p0!U47</f>
        <v>0</v>
      </c>
      <c r="V47" s="252" t="n">
        <f aca="false">p1!V47-p0!V47</f>
        <v>0</v>
      </c>
      <c r="W47" s="252" t="n">
        <f aca="false">p1!W47-p0!W47</f>
        <v>0</v>
      </c>
      <c r="X47" s="252" t="n">
        <f aca="false">p1!X47-p0!X47</f>
        <v>0</v>
      </c>
      <c r="Y47" s="252" t="n">
        <f aca="false">p1!Y47-p0!Y47</f>
        <v>0</v>
      </c>
      <c r="Z47" s="252" t="n">
        <f aca="false">p1!Z47-p0!Z47</f>
        <v>0.0500000000000007</v>
      </c>
      <c r="AA47" s="252" t="n">
        <f aca="false">p1!AA47-p0!AA47</f>
        <v>0</v>
      </c>
      <c r="AB47" s="252" t="n">
        <f aca="false">p1!AB47-p0!AB47</f>
        <v>0</v>
      </c>
      <c r="AC47" s="252" t="n">
        <f aca="false">p1!AC47-p0!AC47</f>
        <v>0</v>
      </c>
      <c r="AD47" s="252" t="n">
        <f aca="false">p1!AD47-p0!AD47</f>
        <v>0</v>
      </c>
      <c r="AE47" s="252" t="n">
        <f aca="false">p1!AE47-p0!AE47</f>
        <v>0</v>
      </c>
      <c r="AF47" s="252" t="n">
        <f aca="false">p1!AF47-p0!AF47</f>
        <v>0</v>
      </c>
      <c r="AG47" s="252" t="n">
        <f aca="false">p1!AG47-p0!AG47</f>
        <v>0</v>
      </c>
      <c r="AH47" s="252" t="n">
        <f aca="false">p1!AH47-p0!AH47</f>
        <v>0.0399999999999992</v>
      </c>
      <c r="AI47" s="252"/>
      <c r="AJ47" s="252"/>
      <c r="AZ47" s="249"/>
      <c r="BA47" s="249"/>
      <c r="BB47" s="249"/>
      <c r="BC47" s="249"/>
      <c r="BD47" s="249"/>
      <c r="BN47" s="253"/>
      <c r="CG47" s="248"/>
      <c r="CH47" s="248"/>
      <c r="CI47" s="248"/>
      <c r="FW47" s="249"/>
      <c r="FX47" s="249"/>
      <c r="FY47" s="249"/>
      <c r="GI47" s="253"/>
      <c r="GJ47" s="253"/>
      <c r="GP47" s="253"/>
      <c r="GR47" s="253"/>
      <c r="GS47" s="253"/>
      <c r="GY47" s="253"/>
    </row>
    <row r="48" customFormat="false" ht="12.75" hidden="false" customHeight="false" outlineLevel="0" collapsed="false">
      <c r="A48" s="63" t="n">
        <v>37681</v>
      </c>
      <c r="B48" s="252" t="n">
        <f aca="false">p1!B48-p0!B48</f>
        <v>0</v>
      </c>
      <c r="C48" s="252" t="n">
        <f aca="false">p1!C48-p0!C48</f>
        <v>0</v>
      </c>
      <c r="D48" s="252" t="n">
        <f aca="false">p1!D48-p0!D48</f>
        <v>0</v>
      </c>
      <c r="E48" s="252" t="n">
        <f aca="false">p1!E48-p0!E48</f>
        <v>0.0500000000000007</v>
      </c>
      <c r="F48" s="252" t="n">
        <f aca="false">p1!F48-p0!F48</f>
        <v>0</v>
      </c>
      <c r="G48" s="252" t="n">
        <f aca="false">p1!G48-p0!G48</f>
        <v>0</v>
      </c>
      <c r="H48" s="252" t="n">
        <f aca="false">p1!H48-p0!H48</f>
        <v>0.170000000000002</v>
      </c>
      <c r="I48" s="252" t="n">
        <f aca="false">p1!I48-p0!I48</f>
        <v>-0.0199999999999996</v>
      </c>
      <c r="J48" s="252" t="n">
        <f aca="false">p1!J48-p0!J48</f>
        <v>-0.0500000000000007</v>
      </c>
      <c r="K48" s="252" t="n">
        <f aca="false">p1!K48-p0!K48</f>
        <v>0</v>
      </c>
      <c r="L48" s="252" t="n">
        <f aca="false">p1!L48-p0!L48</f>
        <v>0</v>
      </c>
      <c r="M48" s="252" t="n">
        <f aca="false">p1!M48-p0!M48</f>
        <v>-0.170000000000002</v>
      </c>
      <c r="N48" s="252" t="n">
        <f aca="false">p1!N48-p0!N48</f>
        <v>0.00999999999999979</v>
      </c>
      <c r="O48" s="252" t="n">
        <f aca="false">p1!O48-p0!O48</f>
        <v>0</v>
      </c>
      <c r="P48" s="252" t="n">
        <f aca="false">p1!P48-p0!P48</f>
        <v>0</v>
      </c>
      <c r="Q48" s="252" t="n">
        <f aca="false">p1!Q48-p0!Q48</f>
        <v>-0.0700000000000003</v>
      </c>
      <c r="R48" s="252" t="n">
        <f aca="false">p1!R48-p0!R48</f>
        <v>0</v>
      </c>
      <c r="S48" s="252" t="n">
        <f aca="false">p1!S48-p0!S48</f>
        <v>0</v>
      </c>
      <c r="T48" s="252" t="n">
        <f aca="false">p1!T48-p0!T48</f>
        <v>0</v>
      </c>
      <c r="U48" s="252" t="n">
        <f aca="false">p1!U48-p0!U48</f>
        <v>0</v>
      </c>
      <c r="V48" s="252" t="n">
        <f aca="false">p1!V48-p0!V48</f>
        <v>0</v>
      </c>
      <c r="W48" s="252" t="n">
        <f aca="false">p1!W48-p0!W48</f>
        <v>0</v>
      </c>
      <c r="X48" s="252" t="n">
        <f aca="false">p1!X48-p0!X48</f>
        <v>0</v>
      </c>
      <c r="Y48" s="252" t="n">
        <f aca="false">p1!Y48-p0!Y48</f>
        <v>0</v>
      </c>
      <c r="Z48" s="252" t="n">
        <f aca="false">p1!Z48-p0!Z48</f>
        <v>0.0500000000000007</v>
      </c>
      <c r="AA48" s="252" t="n">
        <f aca="false">p1!AA48-p0!AA48</f>
        <v>0</v>
      </c>
      <c r="AB48" s="252" t="n">
        <f aca="false">p1!AB48-p0!AB48</f>
        <v>0</v>
      </c>
      <c r="AC48" s="252" t="n">
        <f aca="false">p1!AC48-p0!AC48</f>
        <v>0</v>
      </c>
      <c r="AD48" s="252" t="n">
        <f aca="false">p1!AD48-p0!AD48</f>
        <v>0</v>
      </c>
      <c r="AE48" s="252" t="n">
        <f aca="false">p1!AE48-p0!AE48</f>
        <v>0</v>
      </c>
      <c r="AF48" s="252" t="n">
        <f aca="false">p1!AF48-p0!AF48</f>
        <v>0</v>
      </c>
      <c r="AG48" s="252" t="n">
        <f aca="false">p1!AG48-p0!AG48</f>
        <v>0</v>
      </c>
      <c r="AH48" s="252" t="n">
        <f aca="false">p1!AH48-p0!AH48</f>
        <v>0.0399999999999992</v>
      </c>
      <c r="AI48" s="252"/>
      <c r="AJ48" s="252"/>
      <c r="AZ48" s="249"/>
      <c r="BA48" s="249"/>
      <c r="BB48" s="249"/>
      <c r="BC48" s="249"/>
      <c r="BD48" s="249"/>
      <c r="BN48" s="253"/>
      <c r="CG48" s="248"/>
      <c r="CH48" s="248"/>
      <c r="CI48" s="248"/>
      <c r="FW48" s="249"/>
      <c r="FX48" s="249"/>
      <c r="FY48" s="249"/>
      <c r="GI48" s="253"/>
      <c r="GJ48" s="253"/>
      <c r="GP48" s="253"/>
      <c r="GR48" s="253"/>
      <c r="GS48" s="253"/>
      <c r="GY48" s="253"/>
    </row>
    <row r="49" customFormat="false" ht="12.75" hidden="false" customHeight="false" outlineLevel="0" collapsed="false">
      <c r="A49" s="63" t="n">
        <v>37712</v>
      </c>
      <c r="B49" s="252" t="n">
        <f aca="false">p1!B49-p0!B49</f>
        <v>0</v>
      </c>
      <c r="C49" s="252" t="n">
        <f aca="false">p1!C49-p0!C49</f>
        <v>0</v>
      </c>
      <c r="D49" s="252" t="n">
        <f aca="false">p1!D49-p0!D49</f>
        <v>0</v>
      </c>
      <c r="E49" s="252" t="n">
        <f aca="false">p1!E49-p0!E49</f>
        <v>0</v>
      </c>
      <c r="F49" s="252" t="n">
        <f aca="false">p1!F49-p0!F49</f>
        <v>0</v>
      </c>
      <c r="G49" s="252" t="n">
        <f aca="false">p1!G49-p0!G49</f>
        <v>0</v>
      </c>
      <c r="H49" s="252" t="n">
        <f aca="false">p1!H49-p0!H49</f>
        <v>0.169999999999988</v>
      </c>
      <c r="I49" s="252" t="n">
        <f aca="false">p1!I49-p0!I49</f>
        <v>-0.0199999999999996</v>
      </c>
      <c r="J49" s="252" t="n">
        <f aca="false">p1!J49-p0!J49</f>
        <v>-0.0500000000000007</v>
      </c>
      <c r="K49" s="252" t="n">
        <f aca="false">p1!K49-p0!K49</f>
        <v>0.0499999999999972</v>
      </c>
      <c r="L49" s="252" t="n">
        <f aca="false">p1!L49-p0!L49</f>
        <v>0</v>
      </c>
      <c r="M49" s="252" t="n">
        <f aca="false">p1!M49-p0!M49</f>
        <v>-0.169999999999988</v>
      </c>
      <c r="N49" s="252" t="n">
        <f aca="false">p1!N49-p0!N49</f>
        <v>0.00999999999999979</v>
      </c>
      <c r="O49" s="252" t="n">
        <f aca="false">p1!O49-p0!O49</f>
        <v>0</v>
      </c>
      <c r="P49" s="252" t="n">
        <f aca="false">p1!P49-p0!P49</f>
        <v>0</v>
      </c>
      <c r="Q49" s="252" t="n">
        <f aca="false">p1!Q49-p0!Q49</f>
        <v>-0.0600000000000023</v>
      </c>
      <c r="R49" s="252" t="n">
        <f aca="false">p1!R49-p0!R49</f>
        <v>0</v>
      </c>
      <c r="S49" s="252" t="n">
        <f aca="false">p1!S49-p0!S49</f>
        <v>0</v>
      </c>
      <c r="T49" s="252" t="n">
        <f aca="false">p1!T49-p0!T49</f>
        <v>0</v>
      </c>
      <c r="U49" s="252" t="n">
        <f aca="false">p1!U49-p0!U49</f>
        <v>0</v>
      </c>
      <c r="V49" s="252" t="n">
        <f aca="false">p1!V49-p0!V49</f>
        <v>0</v>
      </c>
      <c r="W49" s="252" t="n">
        <f aca="false">p1!W49-p0!W49</f>
        <v>0</v>
      </c>
      <c r="X49" s="252" t="n">
        <f aca="false">p1!X49-p0!X49</f>
        <v>0</v>
      </c>
      <c r="Y49" s="252" t="n">
        <f aca="false">p1!Y49-p0!Y49</f>
        <v>0</v>
      </c>
      <c r="Z49" s="252" t="n">
        <f aca="false">p1!Z49-p0!Z49</f>
        <v>0.0500000000000007</v>
      </c>
      <c r="AA49" s="252" t="n">
        <f aca="false">p1!AA49-p0!AA49</f>
        <v>0</v>
      </c>
      <c r="AB49" s="252" t="n">
        <f aca="false">p1!AB49-p0!AB49</f>
        <v>0</v>
      </c>
      <c r="AC49" s="252" t="n">
        <f aca="false">p1!AC49-p0!AC49</f>
        <v>0</v>
      </c>
      <c r="AD49" s="252" t="n">
        <f aca="false">p1!AD49-p0!AD49</f>
        <v>0</v>
      </c>
      <c r="AE49" s="252" t="n">
        <f aca="false">p1!AE49-p0!AE49</f>
        <v>0</v>
      </c>
      <c r="AF49" s="252" t="n">
        <f aca="false">p1!AF49-p0!AF49</f>
        <v>0</v>
      </c>
      <c r="AG49" s="252" t="n">
        <f aca="false">p1!AG49-p0!AG49</f>
        <v>0</v>
      </c>
      <c r="AH49" s="252" t="n">
        <f aca="false">p1!AH49-p0!AH49</f>
        <v>0</v>
      </c>
      <c r="AI49" s="252"/>
      <c r="AJ49" s="252"/>
      <c r="AZ49" s="249"/>
      <c r="BA49" s="249"/>
      <c r="BB49" s="249"/>
      <c r="BC49" s="249"/>
      <c r="BD49" s="249"/>
      <c r="BN49" s="253"/>
      <c r="CG49" s="248"/>
      <c r="CH49" s="248"/>
      <c r="CI49" s="248"/>
      <c r="FW49" s="249"/>
      <c r="FX49" s="249"/>
      <c r="FY49" s="249"/>
      <c r="GI49" s="253"/>
      <c r="GJ49" s="253"/>
      <c r="GP49" s="253"/>
      <c r="GR49" s="253"/>
      <c r="GS49" s="253"/>
      <c r="GY49" s="253"/>
    </row>
    <row r="50" customFormat="false" ht="12.75" hidden="false" customHeight="false" outlineLevel="0" collapsed="false">
      <c r="A50" s="63" t="n">
        <v>37742</v>
      </c>
      <c r="B50" s="252" t="n">
        <f aca="false">p1!B50-p0!B50</f>
        <v>0</v>
      </c>
      <c r="C50" s="252" t="n">
        <f aca="false">p1!C50-p0!C50</f>
        <v>0</v>
      </c>
      <c r="D50" s="252" t="n">
        <f aca="false">p1!D50-p0!D50</f>
        <v>0</v>
      </c>
      <c r="E50" s="252" t="n">
        <f aca="false">p1!E50-p0!E50</f>
        <v>0</v>
      </c>
      <c r="F50" s="252" t="n">
        <f aca="false">p1!F50-p0!F50</f>
        <v>0</v>
      </c>
      <c r="G50" s="252" t="n">
        <f aca="false">p1!G50-p0!G50</f>
        <v>0</v>
      </c>
      <c r="H50" s="252" t="n">
        <f aca="false">p1!H50-p0!H50</f>
        <v>0.179999999999993</v>
      </c>
      <c r="I50" s="252" t="n">
        <f aca="false">p1!I50-p0!I50</f>
        <v>-0.0199999999999996</v>
      </c>
      <c r="J50" s="252" t="n">
        <f aca="false">p1!J50-p0!J50</f>
        <v>-0.0500000000000007</v>
      </c>
      <c r="K50" s="252" t="n">
        <f aca="false">p1!K50-p0!K50</f>
        <v>0.0400000000000027</v>
      </c>
      <c r="L50" s="252" t="n">
        <f aca="false">p1!L50-p0!L50</f>
        <v>0</v>
      </c>
      <c r="M50" s="252" t="n">
        <f aca="false">p1!M50-p0!M50</f>
        <v>-0.179999999999993</v>
      </c>
      <c r="N50" s="252" t="n">
        <f aca="false">p1!N50-p0!N50</f>
        <v>0.00999999999999979</v>
      </c>
      <c r="O50" s="252" t="n">
        <f aca="false">p1!O50-p0!O50</f>
        <v>0</v>
      </c>
      <c r="P50" s="252" t="n">
        <f aca="false">p1!P50-p0!P50</f>
        <v>0</v>
      </c>
      <c r="Q50" s="252" t="n">
        <f aca="false">p1!Q50-p0!Q50</f>
        <v>-0.0600000000000023</v>
      </c>
      <c r="R50" s="252" t="n">
        <f aca="false">p1!R50-p0!R50</f>
        <v>0</v>
      </c>
      <c r="S50" s="252" t="n">
        <f aca="false">p1!S50-p0!S50</f>
        <v>0</v>
      </c>
      <c r="T50" s="252" t="n">
        <f aca="false">p1!T50-p0!T50</f>
        <v>0</v>
      </c>
      <c r="U50" s="252" t="n">
        <f aca="false">p1!U50-p0!U50</f>
        <v>0</v>
      </c>
      <c r="V50" s="252" t="n">
        <f aca="false">p1!V50-p0!V50</f>
        <v>0</v>
      </c>
      <c r="W50" s="252" t="n">
        <f aca="false">p1!W50-p0!W50</f>
        <v>0</v>
      </c>
      <c r="X50" s="252" t="n">
        <f aca="false">p1!X50-p0!X50</f>
        <v>0</v>
      </c>
      <c r="Y50" s="252" t="n">
        <f aca="false">p1!Y50-p0!Y50</f>
        <v>0</v>
      </c>
      <c r="Z50" s="252" t="n">
        <f aca="false">p1!Z50-p0!Z50</f>
        <v>0</v>
      </c>
      <c r="AA50" s="252" t="n">
        <f aca="false">p1!AA50-p0!AA50</f>
        <v>0</v>
      </c>
      <c r="AB50" s="252" t="n">
        <f aca="false">p1!AB50-p0!AB50</f>
        <v>0</v>
      </c>
      <c r="AC50" s="252" t="n">
        <f aca="false">p1!AC50-p0!AC50</f>
        <v>0</v>
      </c>
      <c r="AD50" s="252" t="n">
        <f aca="false">p1!AD50-p0!AD50</f>
        <v>0</v>
      </c>
      <c r="AE50" s="252" t="n">
        <f aca="false">p1!AE50-p0!AE50</f>
        <v>0</v>
      </c>
      <c r="AF50" s="252" t="n">
        <f aca="false">p1!AF50-p0!AF50</f>
        <v>0</v>
      </c>
      <c r="AG50" s="252" t="n">
        <f aca="false">p1!AG50-p0!AG50</f>
        <v>0</v>
      </c>
      <c r="AH50" s="252" t="n">
        <f aca="false">p1!AH50-p0!AH50</f>
        <v>0</v>
      </c>
      <c r="AI50" s="252"/>
      <c r="AJ50" s="252"/>
      <c r="AZ50" s="249"/>
      <c r="BA50" s="249"/>
      <c r="BB50" s="249"/>
      <c r="BC50" s="249"/>
      <c r="BD50" s="249"/>
      <c r="BN50" s="253"/>
      <c r="CG50" s="248"/>
      <c r="CH50" s="248"/>
      <c r="CI50" s="248"/>
      <c r="FW50" s="249"/>
      <c r="FX50" s="249"/>
      <c r="FY50" s="249"/>
      <c r="GI50" s="253"/>
      <c r="GJ50" s="253"/>
      <c r="GP50" s="253"/>
      <c r="GR50" s="253"/>
      <c r="GS50" s="253"/>
      <c r="GY50" s="253"/>
    </row>
    <row r="51" customFormat="false" ht="12.75" hidden="false" customHeight="false" outlineLevel="0" collapsed="false">
      <c r="A51" s="63" t="n">
        <v>37773</v>
      </c>
      <c r="B51" s="252" t="n">
        <f aca="false">p1!B51-p0!B51</f>
        <v>0</v>
      </c>
      <c r="C51" s="252" t="n">
        <f aca="false">p1!C51-p0!C51</f>
        <v>0</v>
      </c>
      <c r="D51" s="252" t="n">
        <f aca="false">p1!D51-p0!D51</f>
        <v>0</v>
      </c>
      <c r="E51" s="252" t="n">
        <f aca="false">p1!E51-p0!E51</f>
        <v>0</v>
      </c>
      <c r="F51" s="252" t="n">
        <f aca="false">p1!F51-p0!F51</f>
        <v>0</v>
      </c>
      <c r="G51" s="252" t="n">
        <f aca="false">p1!G51-p0!G51</f>
        <v>0</v>
      </c>
      <c r="H51" s="252" t="n">
        <f aca="false">p1!H51-p0!H51</f>
        <v>0.179999999999993</v>
      </c>
      <c r="I51" s="252" t="n">
        <f aca="false">p1!I51-p0!I51</f>
        <v>-0.0199999999999996</v>
      </c>
      <c r="J51" s="252" t="n">
        <f aca="false">p1!J51-p0!J51</f>
        <v>-0.0499999999999972</v>
      </c>
      <c r="K51" s="252" t="n">
        <f aca="false">p1!K51-p0!K51</f>
        <v>0.0499999999999972</v>
      </c>
      <c r="L51" s="252" t="n">
        <f aca="false">p1!L51-p0!L51</f>
        <v>0</v>
      </c>
      <c r="M51" s="252" t="n">
        <f aca="false">p1!M51-p0!M51</f>
        <v>-0.179999999999993</v>
      </c>
      <c r="N51" s="252" t="n">
        <f aca="false">p1!N51-p0!N51</f>
        <v>0.00999999999999979</v>
      </c>
      <c r="O51" s="252" t="n">
        <f aca="false">p1!O51-p0!O51</f>
        <v>0</v>
      </c>
      <c r="P51" s="252" t="n">
        <f aca="false">p1!P51-p0!P51</f>
        <v>0</v>
      </c>
      <c r="Q51" s="252" t="n">
        <f aca="false">p1!Q51-p0!Q51</f>
        <v>-0.0599999999999987</v>
      </c>
      <c r="R51" s="252" t="n">
        <f aca="false">p1!R51-p0!R51</f>
        <v>0</v>
      </c>
      <c r="S51" s="252" t="n">
        <f aca="false">p1!S51-p0!S51</f>
        <v>0</v>
      </c>
      <c r="T51" s="252" t="n">
        <f aca="false">p1!T51-p0!T51</f>
        <v>0</v>
      </c>
      <c r="U51" s="252" t="n">
        <f aca="false">p1!U51-p0!U51</f>
        <v>0</v>
      </c>
      <c r="V51" s="252" t="n">
        <f aca="false">p1!V51-p0!V51</f>
        <v>0</v>
      </c>
      <c r="W51" s="252" t="n">
        <f aca="false">p1!W51-p0!W51</f>
        <v>0</v>
      </c>
      <c r="X51" s="252" t="n">
        <f aca="false">p1!X51-p0!X51</f>
        <v>0</v>
      </c>
      <c r="Y51" s="252" t="n">
        <f aca="false">p1!Y51-p0!Y51</f>
        <v>0</v>
      </c>
      <c r="Z51" s="252" t="n">
        <f aca="false">p1!Z51-p0!Z51</f>
        <v>0</v>
      </c>
      <c r="AA51" s="252" t="n">
        <f aca="false">p1!AA51-p0!AA51</f>
        <v>0</v>
      </c>
      <c r="AB51" s="252" t="n">
        <f aca="false">p1!AB51-p0!AB51</f>
        <v>0</v>
      </c>
      <c r="AC51" s="252" t="n">
        <f aca="false">p1!AC51-p0!AC51</f>
        <v>0</v>
      </c>
      <c r="AD51" s="252" t="n">
        <f aca="false">p1!AD51-p0!AD51</f>
        <v>0</v>
      </c>
      <c r="AE51" s="252" t="n">
        <f aca="false">p1!AE51-p0!AE51</f>
        <v>0</v>
      </c>
      <c r="AF51" s="252" t="n">
        <f aca="false">p1!AF51-p0!AF51</f>
        <v>0</v>
      </c>
      <c r="AG51" s="252" t="n">
        <f aca="false">p1!AG51-p0!AG51</f>
        <v>0</v>
      </c>
      <c r="AH51" s="252" t="n">
        <f aca="false">p1!AH51-p0!AH51</f>
        <v>0</v>
      </c>
      <c r="AI51" s="252"/>
      <c r="AJ51" s="252"/>
      <c r="AZ51" s="249"/>
      <c r="BA51" s="249"/>
      <c r="BB51" s="249"/>
      <c r="BC51" s="249"/>
      <c r="BD51" s="249"/>
      <c r="BN51" s="253"/>
      <c r="CG51" s="248"/>
      <c r="CH51" s="248"/>
      <c r="CI51" s="248"/>
      <c r="FW51" s="249"/>
      <c r="FX51" s="249"/>
      <c r="FY51" s="249"/>
      <c r="GI51" s="253"/>
      <c r="GJ51" s="253"/>
      <c r="GP51" s="253"/>
      <c r="GR51" s="253"/>
      <c r="GS51" s="253"/>
      <c r="GY51" s="253"/>
    </row>
    <row r="52" customFormat="false" ht="12.75" hidden="false" customHeight="false" outlineLevel="0" collapsed="false">
      <c r="A52" s="63" t="n">
        <v>37803</v>
      </c>
      <c r="B52" s="252" t="n">
        <f aca="false">p1!B52-p0!B52</f>
        <v>0</v>
      </c>
      <c r="C52" s="252" t="n">
        <f aca="false">p1!C52-p0!C52</f>
        <v>0</v>
      </c>
      <c r="D52" s="252" t="n">
        <f aca="false">p1!D52-p0!D52</f>
        <v>0</v>
      </c>
      <c r="E52" s="252" t="n">
        <f aca="false">p1!E52-p0!E52</f>
        <v>0</v>
      </c>
      <c r="F52" s="252" t="n">
        <f aca="false">p1!F52-p0!F52</f>
        <v>0</v>
      </c>
      <c r="G52" s="252" t="n">
        <f aca="false">p1!G52-p0!G52</f>
        <v>0</v>
      </c>
      <c r="H52" s="252" t="n">
        <f aca="false">p1!H52-p0!H52</f>
        <v>0.190000000000012</v>
      </c>
      <c r="I52" s="252" t="n">
        <f aca="false">p1!I52-p0!I52</f>
        <v>-0.0199999999999996</v>
      </c>
      <c r="J52" s="252" t="n">
        <f aca="false">p1!J52-p0!J52</f>
        <v>-0.0499999999999972</v>
      </c>
      <c r="K52" s="252" t="n">
        <f aca="false">p1!K52-p0!K52</f>
        <v>0.0500000000000007</v>
      </c>
      <c r="L52" s="252" t="n">
        <f aca="false">p1!L52-p0!L52</f>
        <v>0</v>
      </c>
      <c r="M52" s="252" t="n">
        <f aca="false">p1!M52-p0!M52</f>
        <v>-0.190000000000012</v>
      </c>
      <c r="N52" s="252" t="n">
        <f aca="false">p1!N52-p0!N52</f>
        <v>0.00999999999999979</v>
      </c>
      <c r="O52" s="252" t="n">
        <f aca="false">p1!O52-p0!O52</f>
        <v>0</v>
      </c>
      <c r="P52" s="252" t="n">
        <f aca="false">p1!P52-p0!P52</f>
        <v>0</v>
      </c>
      <c r="Q52" s="252" t="n">
        <f aca="false">p1!Q52-p0!Q52</f>
        <v>-0.0600000000000023</v>
      </c>
      <c r="R52" s="252" t="n">
        <f aca="false">p1!R52-p0!R52</f>
        <v>0</v>
      </c>
      <c r="S52" s="252" t="n">
        <f aca="false">p1!S52-p0!S52</f>
        <v>0</v>
      </c>
      <c r="T52" s="252" t="n">
        <f aca="false">p1!T52-p0!T52</f>
        <v>0</v>
      </c>
      <c r="U52" s="252" t="n">
        <f aca="false">p1!U52-p0!U52</f>
        <v>0</v>
      </c>
      <c r="V52" s="252" t="n">
        <f aca="false">p1!V52-p0!V52</f>
        <v>0</v>
      </c>
      <c r="W52" s="252" t="n">
        <f aca="false">p1!W52-p0!W52</f>
        <v>0</v>
      </c>
      <c r="X52" s="252" t="n">
        <f aca="false">p1!X52-p0!X52</f>
        <v>0</v>
      </c>
      <c r="Y52" s="252" t="n">
        <f aca="false">p1!Y52-p0!Y52</f>
        <v>0</v>
      </c>
      <c r="Z52" s="252" t="n">
        <f aca="false">p1!Z52-p0!Z52</f>
        <v>0</v>
      </c>
      <c r="AA52" s="252" t="n">
        <f aca="false">p1!AA52-p0!AA52</f>
        <v>0</v>
      </c>
      <c r="AB52" s="252" t="n">
        <f aca="false">p1!AB52-p0!AB52</f>
        <v>0</v>
      </c>
      <c r="AC52" s="252" t="n">
        <f aca="false">p1!AC52-p0!AC52</f>
        <v>0</v>
      </c>
      <c r="AD52" s="252" t="n">
        <f aca="false">p1!AD52-p0!AD52</f>
        <v>0</v>
      </c>
      <c r="AE52" s="252" t="n">
        <f aca="false">p1!AE52-p0!AE52</f>
        <v>0</v>
      </c>
      <c r="AF52" s="252" t="n">
        <f aca="false">p1!AF52-p0!AF52</f>
        <v>0</v>
      </c>
      <c r="AG52" s="252" t="n">
        <f aca="false">p1!AG52-p0!AG52</f>
        <v>0</v>
      </c>
      <c r="AH52" s="252" t="n">
        <f aca="false">p1!AH52-p0!AH52</f>
        <v>0</v>
      </c>
      <c r="AI52" s="252"/>
      <c r="AJ52" s="252"/>
      <c r="AZ52" s="249"/>
      <c r="BA52" s="249"/>
      <c r="BB52" s="249"/>
      <c r="BC52" s="249"/>
      <c r="BD52" s="249"/>
      <c r="BN52" s="253"/>
      <c r="CG52" s="248"/>
      <c r="CH52" s="248"/>
      <c r="CI52" s="248"/>
      <c r="FW52" s="249"/>
      <c r="FX52" s="249"/>
      <c r="FY52" s="249"/>
      <c r="GI52" s="253"/>
      <c r="GJ52" s="253"/>
      <c r="GP52" s="253"/>
      <c r="GR52" s="253"/>
      <c r="GS52" s="253"/>
      <c r="GY52" s="253"/>
    </row>
    <row r="53" customFormat="false" ht="12.75" hidden="false" customHeight="false" outlineLevel="0" collapsed="false">
      <c r="A53" s="63" t="n">
        <v>37834</v>
      </c>
      <c r="B53" s="252" t="n">
        <f aca="false">p1!B53-p0!B53</f>
        <v>0</v>
      </c>
      <c r="C53" s="252" t="n">
        <f aca="false">p1!C53-p0!C53</f>
        <v>0</v>
      </c>
      <c r="D53" s="252" t="n">
        <f aca="false">p1!D53-p0!D53</f>
        <v>0</v>
      </c>
      <c r="E53" s="252" t="n">
        <f aca="false">p1!E53-p0!E53</f>
        <v>0</v>
      </c>
      <c r="F53" s="252" t="n">
        <f aca="false">p1!F53-p0!F53</f>
        <v>0</v>
      </c>
      <c r="G53" s="252" t="n">
        <f aca="false">p1!G53-p0!G53</f>
        <v>0</v>
      </c>
      <c r="H53" s="252" t="n">
        <f aca="false">p1!H53-p0!H53</f>
        <v>0.190000000000012</v>
      </c>
      <c r="I53" s="252" t="n">
        <f aca="false">p1!I53-p0!I53</f>
        <v>-0.0300000000000011</v>
      </c>
      <c r="J53" s="252" t="n">
        <f aca="false">p1!J53-p0!J53</f>
        <v>-0.0500000000000007</v>
      </c>
      <c r="K53" s="252" t="n">
        <f aca="false">p1!K53-p0!K53</f>
        <v>0.0500000000000007</v>
      </c>
      <c r="L53" s="252" t="n">
        <f aca="false">p1!L53-p0!L53</f>
        <v>0</v>
      </c>
      <c r="M53" s="252" t="n">
        <f aca="false">p1!M53-p0!M53</f>
        <v>-0.190000000000012</v>
      </c>
      <c r="N53" s="252" t="n">
        <f aca="false">p1!N53-p0!N53</f>
        <v>0.0100000000000007</v>
      </c>
      <c r="O53" s="252" t="n">
        <f aca="false">p1!O53-p0!O53</f>
        <v>0</v>
      </c>
      <c r="P53" s="252" t="n">
        <f aca="false">p1!P53-p0!P53</f>
        <v>0</v>
      </c>
      <c r="Q53" s="252" t="n">
        <f aca="false">p1!Q53-p0!Q53</f>
        <v>-0.0700000000000003</v>
      </c>
      <c r="R53" s="252" t="n">
        <f aca="false">p1!R53-p0!R53</f>
        <v>0</v>
      </c>
      <c r="S53" s="252" t="n">
        <f aca="false">p1!S53-p0!S53</f>
        <v>0</v>
      </c>
      <c r="T53" s="252" t="n">
        <f aca="false">p1!T53-p0!T53</f>
        <v>0</v>
      </c>
      <c r="U53" s="252" t="n">
        <f aca="false">p1!U53-p0!U53</f>
        <v>0</v>
      </c>
      <c r="V53" s="252" t="n">
        <f aca="false">p1!V53-p0!V53</f>
        <v>0</v>
      </c>
      <c r="W53" s="252" t="n">
        <f aca="false">p1!W53-p0!W53</f>
        <v>0</v>
      </c>
      <c r="X53" s="252" t="n">
        <f aca="false">p1!X53-p0!X53</f>
        <v>0</v>
      </c>
      <c r="Y53" s="252" t="n">
        <f aca="false">p1!Y53-p0!Y53</f>
        <v>0</v>
      </c>
      <c r="Z53" s="252" t="n">
        <f aca="false">p1!Z53-p0!Z53</f>
        <v>0</v>
      </c>
      <c r="AA53" s="252" t="n">
        <f aca="false">p1!AA53-p0!AA53</f>
        <v>0</v>
      </c>
      <c r="AB53" s="252" t="n">
        <f aca="false">p1!AB53-p0!AB53</f>
        <v>0</v>
      </c>
      <c r="AC53" s="252" t="n">
        <f aca="false">p1!AC53-p0!AC53</f>
        <v>0</v>
      </c>
      <c r="AD53" s="252" t="n">
        <f aca="false">p1!AD53-p0!AD53</f>
        <v>0</v>
      </c>
      <c r="AE53" s="252" t="n">
        <f aca="false">p1!AE53-p0!AE53</f>
        <v>0</v>
      </c>
      <c r="AF53" s="252" t="n">
        <f aca="false">p1!AF53-p0!AF53</f>
        <v>0</v>
      </c>
      <c r="AG53" s="252" t="n">
        <f aca="false">p1!AG53-p0!AG53</f>
        <v>0</v>
      </c>
      <c r="AH53" s="252" t="n">
        <f aca="false">p1!AH53-p0!AH53</f>
        <v>0</v>
      </c>
      <c r="AI53" s="252"/>
      <c r="AJ53" s="252"/>
      <c r="AZ53" s="249"/>
      <c r="BA53" s="249"/>
      <c r="BB53" s="249"/>
      <c r="BC53" s="249"/>
      <c r="BD53" s="249"/>
      <c r="BN53" s="253"/>
      <c r="CG53" s="248"/>
      <c r="CH53" s="248"/>
      <c r="CI53" s="248"/>
      <c r="FW53" s="249"/>
      <c r="FX53" s="249"/>
      <c r="FY53" s="249"/>
      <c r="GI53" s="253"/>
      <c r="GJ53" s="253"/>
      <c r="GP53" s="253"/>
      <c r="GR53" s="253"/>
      <c r="GS53" s="253"/>
      <c r="GY53" s="253"/>
    </row>
    <row r="54" customFormat="false" ht="12.75" hidden="false" customHeight="false" outlineLevel="0" collapsed="false">
      <c r="A54" s="63" t="n">
        <v>37865</v>
      </c>
      <c r="B54" s="252" t="n">
        <f aca="false">p1!B54-p0!B54</f>
        <v>0</v>
      </c>
      <c r="C54" s="252" t="n">
        <f aca="false">p1!C54-p0!C54</f>
        <v>0</v>
      </c>
      <c r="D54" s="252" t="n">
        <f aca="false">p1!D54-p0!D54</f>
        <v>0</v>
      </c>
      <c r="E54" s="252" t="n">
        <f aca="false">p1!E54-p0!E54</f>
        <v>0</v>
      </c>
      <c r="F54" s="252" t="n">
        <f aca="false">p1!F54-p0!F54</f>
        <v>0</v>
      </c>
      <c r="G54" s="252" t="n">
        <f aca="false">p1!G54-p0!G54</f>
        <v>0</v>
      </c>
      <c r="H54" s="252" t="n">
        <f aca="false">p1!H54-p0!H54</f>
        <v>0.180000000000007</v>
      </c>
      <c r="I54" s="252" t="n">
        <f aca="false">p1!I54-p0!I54</f>
        <v>-0.0199999999999996</v>
      </c>
      <c r="J54" s="252" t="n">
        <f aca="false">p1!J54-p0!J54</f>
        <v>-0.0600000000000023</v>
      </c>
      <c r="K54" s="252" t="n">
        <f aca="false">p1!K54-p0!K54</f>
        <v>0.0399999999999992</v>
      </c>
      <c r="L54" s="252" t="n">
        <f aca="false">p1!L54-p0!L54</f>
        <v>0</v>
      </c>
      <c r="M54" s="252" t="n">
        <f aca="false">p1!M54-p0!M54</f>
        <v>-0.180000000000007</v>
      </c>
      <c r="N54" s="252" t="n">
        <f aca="false">p1!N54-p0!N54</f>
        <v>0.0200000000000005</v>
      </c>
      <c r="O54" s="252" t="n">
        <f aca="false">p1!O54-p0!O54</f>
        <v>0</v>
      </c>
      <c r="P54" s="252" t="n">
        <f aca="false">p1!P54-p0!P54</f>
        <v>0</v>
      </c>
      <c r="Q54" s="252" t="n">
        <f aca="false">p1!Q54-p0!Q54</f>
        <v>-0.0599999999999987</v>
      </c>
      <c r="R54" s="252" t="n">
        <f aca="false">p1!R54-p0!R54</f>
        <v>0</v>
      </c>
      <c r="S54" s="252" t="n">
        <f aca="false">p1!S54-p0!S54</f>
        <v>0</v>
      </c>
      <c r="T54" s="252" t="n">
        <f aca="false">p1!T54-p0!T54</f>
        <v>0</v>
      </c>
      <c r="U54" s="252" t="n">
        <f aca="false">p1!U54-p0!U54</f>
        <v>0</v>
      </c>
      <c r="V54" s="252" t="n">
        <f aca="false">p1!V54-p0!V54</f>
        <v>0</v>
      </c>
      <c r="W54" s="252" t="n">
        <f aca="false">p1!W54-p0!W54</f>
        <v>0</v>
      </c>
      <c r="X54" s="252" t="n">
        <f aca="false">p1!X54-p0!X54</f>
        <v>0</v>
      </c>
      <c r="Y54" s="252" t="n">
        <f aca="false">p1!Y54-p0!Y54</f>
        <v>0</v>
      </c>
      <c r="Z54" s="252" t="n">
        <f aca="false">p1!Z54-p0!Z54</f>
        <v>0</v>
      </c>
      <c r="AA54" s="252" t="n">
        <f aca="false">p1!AA54-p0!AA54</f>
        <v>0</v>
      </c>
      <c r="AB54" s="252" t="n">
        <f aca="false">p1!AB54-p0!AB54</f>
        <v>0</v>
      </c>
      <c r="AC54" s="252" t="n">
        <f aca="false">p1!AC54-p0!AC54</f>
        <v>0</v>
      </c>
      <c r="AD54" s="252" t="n">
        <f aca="false">p1!AD54-p0!AD54</f>
        <v>0</v>
      </c>
      <c r="AE54" s="252" t="n">
        <f aca="false">p1!AE54-p0!AE54</f>
        <v>0</v>
      </c>
      <c r="AF54" s="252" t="n">
        <f aca="false">p1!AF54-p0!AF54</f>
        <v>0</v>
      </c>
      <c r="AG54" s="252" t="n">
        <f aca="false">p1!AG54-p0!AG54</f>
        <v>0</v>
      </c>
      <c r="AH54" s="252" t="n">
        <f aca="false">p1!AH54-p0!AH54</f>
        <v>0</v>
      </c>
      <c r="AI54" s="252"/>
      <c r="AJ54" s="252"/>
      <c r="AZ54" s="249"/>
      <c r="BA54" s="249"/>
      <c r="BB54" s="249"/>
      <c r="BC54" s="249"/>
      <c r="BD54" s="249"/>
      <c r="BN54" s="253"/>
      <c r="CG54" s="248"/>
      <c r="CH54" s="248"/>
      <c r="CI54" s="248"/>
      <c r="FW54" s="249"/>
      <c r="FX54" s="249"/>
      <c r="FY54" s="249"/>
      <c r="GI54" s="253"/>
      <c r="GJ54" s="253"/>
      <c r="GP54" s="253"/>
      <c r="GR54" s="253"/>
      <c r="GS54" s="253"/>
      <c r="GY54" s="253"/>
    </row>
    <row r="55" customFormat="false" ht="12.75" hidden="false" customHeight="false" outlineLevel="0" collapsed="false">
      <c r="A55" s="63" t="n">
        <v>37895</v>
      </c>
      <c r="B55" s="252" t="n">
        <f aca="false">p1!B55-p0!B55</f>
        <v>0</v>
      </c>
      <c r="C55" s="252" t="n">
        <f aca="false">p1!C55-p0!C55</f>
        <v>0</v>
      </c>
      <c r="D55" s="252" t="n">
        <f aca="false">p1!D55-p0!D55</f>
        <v>0</v>
      </c>
      <c r="E55" s="252" t="n">
        <f aca="false">p1!E55-p0!E55</f>
        <v>0</v>
      </c>
      <c r="F55" s="252" t="n">
        <f aca="false">p1!F55-p0!F55</f>
        <v>0</v>
      </c>
      <c r="G55" s="252" t="n">
        <f aca="false">p1!G55-p0!G55</f>
        <v>0</v>
      </c>
      <c r="H55" s="252" t="n">
        <f aca="false">p1!H55-p0!H55</f>
        <v>0.189999999999998</v>
      </c>
      <c r="I55" s="252" t="n">
        <f aca="false">p1!I55-p0!I55</f>
        <v>-0.0199999999999996</v>
      </c>
      <c r="J55" s="252" t="n">
        <f aca="false">p1!J55-p0!J55</f>
        <v>-0.0500000000000007</v>
      </c>
      <c r="K55" s="252" t="n">
        <f aca="false">p1!K55-p0!K55</f>
        <v>0.0500000000000007</v>
      </c>
      <c r="L55" s="252" t="n">
        <f aca="false">p1!L55-p0!L55</f>
        <v>0</v>
      </c>
      <c r="M55" s="252" t="n">
        <f aca="false">p1!M55-p0!M55</f>
        <v>-0.189999999999998</v>
      </c>
      <c r="N55" s="252" t="n">
        <f aca="false">p1!N55-p0!N55</f>
        <v>0.00999999999999979</v>
      </c>
      <c r="O55" s="252" t="n">
        <f aca="false">p1!O55-p0!O55</f>
        <v>0</v>
      </c>
      <c r="P55" s="252" t="n">
        <f aca="false">p1!P55-p0!P55</f>
        <v>0</v>
      </c>
      <c r="Q55" s="252" t="n">
        <f aca="false">p1!Q55-p0!Q55</f>
        <v>-0.0700000000000003</v>
      </c>
      <c r="R55" s="252" t="n">
        <f aca="false">p1!R55-p0!R55</f>
        <v>0</v>
      </c>
      <c r="S55" s="252" t="n">
        <f aca="false">p1!S55-p0!S55</f>
        <v>0</v>
      </c>
      <c r="T55" s="252" t="n">
        <f aca="false">p1!T55-p0!T55</f>
        <v>0</v>
      </c>
      <c r="U55" s="252" t="n">
        <f aca="false">p1!U55-p0!U55</f>
        <v>0</v>
      </c>
      <c r="V55" s="252" t="n">
        <f aca="false">p1!V55-p0!V55</f>
        <v>0</v>
      </c>
      <c r="W55" s="252" t="n">
        <f aca="false">p1!W55-p0!W55</f>
        <v>0</v>
      </c>
      <c r="X55" s="252" t="n">
        <f aca="false">p1!X55-p0!X55</f>
        <v>0</v>
      </c>
      <c r="Y55" s="252" t="n">
        <f aca="false">p1!Y55-p0!Y55</f>
        <v>0</v>
      </c>
      <c r="Z55" s="252" t="n">
        <f aca="false">p1!Z55-p0!Z55</f>
        <v>0</v>
      </c>
      <c r="AA55" s="252" t="n">
        <f aca="false">p1!AA55-p0!AA55</f>
        <v>0</v>
      </c>
      <c r="AB55" s="252" t="n">
        <f aca="false">p1!AB55-p0!AB55</f>
        <v>0</v>
      </c>
      <c r="AC55" s="252" t="n">
        <f aca="false">p1!AC55-p0!AC55</f>
        <v>0</v>
      </c>
      <c r="AD55" s="252" t="n">
        <f aca="false">p1!AD55-p0!AD55</f>
        <v>0</v>
      </c>
      <c r="AE55" s="252" t="n">
        <f aca="false">p1!AE55-p0!AE55</f>
        <v>0</v>
      </c>
      <c r="AF55" s="252" t="n">
        <f aca="false">p1!AF55-p0!AF55</f>
        <v>0</v>
      </c>
      <c r="AG55" s="252" t="n">
        <f aca="false">p1!AG55-p0!AG55</f>
        <v>0</v>
      </c>
      <c r="AH55" s="252" t="n">
        <f aca="false">p1!AH55-p0!AH55</f>
        <v>0</v>
      </c>
      <c r="AI55" s="252"/>
      <c r="AJ55" s="252"/>
      <c r="AZ55" s="249"/>
      <c r="BA55" s="249"/>
      <c r="BB55" s="249"/>
      <c r="BC55" s="249"/>
      <c r="BD55" s="249"/>
      <c r="BN55" s="253"/>
      <c r="CG55" s="248"/>
      <c r="CH55" s="248"/>
      <c r="CI55" s="248"/>
      <c r="FW55" s="249"/>
      <c r="FX55" s="249"/>
      <c r="FY55" s="249"/>
      <c r="GI55" s="253"/>
      <c r="GJ55" s="253"/>
      <c r="GP55" s="253"/>
      <c r="GR55" s="253"/>
      <c r="GS55" s="253"/>
      <c r="GY55" s="253"/>
    </row>
    <row r="56" customFormat="false" ht="12.75" hidden="false" customHeight="false" outlineLevel="0" collapsed="false">
      <c r="A56" s="63" t="n">
        <v>37926</v>
      </c>
      <c r="B56" s="252" t="n">
        <f aca="false">p1!B56-p0!B56</f>
        <v>0</v>
      </c>
      <c r="C56" s="252" t="n">
        <f aca="false">p1!C56-p0!C56</f>
        <v>0</v>
      </c>
      <c r="D56" s="252" t="n">
        <f aca="false">p1!D56-p0!D56</f>
        <v>0</v>
      </c>
      <c r="E56" s="252" t="n">
        <f aca="false">p1!E56-p0!E56</f>
        <v>0</v>
      </c>
      <c r="F56" s="252" t="n">
        <f aca="false">p1!F56-p0!F56</f>
        <v>0</v>
      </c>
      <c r="G56" s="252" t="n">
        <f aca="false">p1!G56-p0!G56</f>
        <v>0</v>
      </c>
      <c r="H56" s="252" t="n">
        <f aca="false">p1!H56-p0!H56</f>
        <v>0.190000000000012</v>
      </c>
      <c r="I56" s="252" t="n">
        <f aca="false">p1!I56-p0!I56</f>
        <v>-0.0500000000000007</v>
      </c>
      <c r="J56" s="252" t="n">
        <f aca="false">p1!J56-p0!J56</f>
        <v>0</v>
      </c>
      <c r="K56" s="252" t="n">
        <f aca="false">p1!K56-p0!K56</f>
        <v>0</v>
      </c>
      <c r="L56" s="252" t="n">
        <f aca="false">p1!L56-p0!L56</f>
        <v>0</v>
      </c>
      <c r="M56" s="252" t="n">
        <f aca="false">p1!M56-p0!M56</f>
        <v>-0.190000000000012</v>
      </c>
      <c r="N56" s="252" t="n">
        <f aca="false">p1!N56-p0!N56</f>
        <v>0.0199999999999996</v>
      </c>
      <c r="O56" s="252" t="n">
        <f aca="false">p1!O56-p0!O56</f>
        <v>0</v>
      </c>
      <c r="P56" s="252" t="n">
        <f aca="false">p1!P56-p0!P56</f>
        <v>0</v>
      </c>
      <c r="Q56" s="252" t="n">
        <f aca="false">p1!Q56-p0!Q56</f>
        <v>0</v>
      </c>
      <c r="R56" s="252" t="n">
        <f aca="false">p1!R56-p0!R56</f>
        <v>0</v>
      </c>
      <c r="S56" s="252" t="n">
        <f aca="false">p1!S56-p0!S56</f>
        <v>0</v>
      </c>
      <c r="T56" s="252" t="n">
        <f aca="false">p1!T56-p0!T56</f>
        <v>0</v>
      </c>
      <c r="U56" s="252" t="n">
        <f aca="false">p1!U56-p0!U56</f>
        <v>0</v>
      </c>
      <c r="V56" s="252" t="n">
        <f aca="false">p1!V56-p0!V56</f>
        <v>0</v>
      </c>
      <c r="W56" s="252" t="n">
        <f aca="false">p1!W56-p0!W56</f>
        <v>0</v>
      </c>
      <c r="X56" s="252" t="n">
        <f aca="false">p1!X56-p0!X56</f>
        <v>0</v>
      </c>
      <c r="Y56" s="252" t="n">
        <f aca="false">p1!Y56-p0!Y56</f>
        <v>0</v>
      </c>
      <c r="Z56" s="252" t="n">
        <f aca="false">p1!Z56-p0!Z56</f>
        <v>0</v>
      </c>
      <c r="AA56" s="252" t="n">
        <f aca="false">p1!AA56-p0!AA56</f>
        <v>0</v>
      </c>
      <c r="AB56" s="252" t="n">
        <f aca="false">p1!AB56-p0!AB56</f>
        <v>0</v>
      </c>
      <c r="AC56" s="252" t="n">
        <f aca="false">p1!AC56-p0!AC56</f>
        <v>0</v>
      </c>
      <c r="AD56" s="252" t="n">
        <f aca="false">p1!AD56-p0!AD56</f>
        <v>0</v>
      </c>
      <c r="AE56" s="252" t="n">
        <f aca="false">p1!AE56-p0!AE56</f>
        <v>0</v>
      </c>
      <c r="AF56" s="252" t="n">
        <f aca="false">p1!AF56-p0!AF56</f>
        <v>0</v>
      </c>
      <c r="AG56" s="252" t="n">
        <f aca="false">p1!AG56-p0!AG56</f>
        <v>0</v>
      </c>
      <c r="AH56" s="252" t="n">
        <f aca="false">p1!AH56-p0!AH56</f>
        <v>0.0500000000000007</v>
      </c>
      <c r="AI56" s="252"/>
      <c r="AJ56" s="252"/>
      <c r="AZ56" s="249"/>
      <c r="BA56" s="249"/>
      <c r="BB56" s="249"/>
      <c r="BC56" s="249"/>
      <c r="BD56" s="249"/>
      <c r="BN56" s="253"/>
      <c r="CG56" s="248"/>
      <c r="CH56" s="248"/>
      <c r="CI56" s="248"/>
      <c r="FW56" s="249"/>
      <c r="FX56" s="249"/>
      <c r="FY56" s="249"/>
      <c r="GI56" s="253"/>
      <c r="GJ56" s="253"/>
      <c r="GP56" s="253"/>
      <c r="GR56" s="253"/>
      <c r="GS56" s="253"/>
      <c r="GY56" s="253"/>
    </row>
    <row r="57" customFormat="false" ht="12.75" hidden="false" customHeight="false" outlineLevel="0" collapsed="false">
      <c r="A57" s="63" t="n">
        <v>37956</v>
      </c>
      <c r="B57" s="252" t="n">
        <f aca="false">p1!B57-p0!B57</f>
        <v>0</v>
      </c>
      <c r="C57" s="252" t="n">
        <f aca="false">p1!C57-p0!C57</f>
        <v>0</v>
      </c>
      <c r="D57" s="252" t="n">
        <f aca="false">p1!D57-p0!D57</f>
        <v>0</v>
      </c>
      <c r="E57" s="252" t="n">
        <f aca="false">p1!E57-p0!E57</f>
        <v>0</v>
      </c>
      <c r="F57" s="252" t="n">
        <f aca="false">p1!F57-p0!F57</f>
        <v>0</v>
      </c>
      <c r="G57" s="252" t="n">
        <f aca="false">p1!G57-p0!G57</f>
        <v>0</v>
      </c>
      <c r="H57" s="252" t="n">
        <f aca="false">p1!H57-p0!H57</f>
        <v>0.200000000000003</v>
      </c>
      <c r="I57" s="252" t="n">
        <f aca="false">p1!I57-p0!I57</f>
        <v>-0.0500000000000007</v>
      </c>
      <c r="J57" s="252" t="n">
        <f aca="false">p1!J57-p0!J57</f>
        <v>0.00999999999999979</v>
      </c>
      <c r="K57" s="252" t="n">
        <f aca="false">p1!K57-p0!K57</f>
        <v>0</v>
      </c>
      <c r="L57" s="252" t="n">
        <f aca="false">p1!L57-p0!L57</f>
        <v>0</v>
      </c>
      <c r="M57" s="252" t="n">
        <f aca="false">p1!M57-p0!M57</f>
        <v>-0.200000000000003</v>
      </c>
      <c r="N57" s="252" t="n">
        <f aca="false">p1!N57-p0!N57</f>
        <v>0.0299999999999994</v>
      </c>
      <c r="O57" s="252" t="n">
        <f aca="false">p1!O57-p0!O57</f>
        <v>0</v>
      </c>
      <c r="P57" s="252" t="n">
        <f aca="false">p1!P57-p0!P57</f>
        <v>0</v>
      </c>
      <c r="Q57" s="252" t="n">
        <f aca="false">p1!Q57-p0!Q57</f>
        <v>0</v>
      </c>
      <c r="R57" s="252" t="n">
        <f aca="false">p1!R57-p0!R57</f>
        <v>0</v>
      </c>
      <c r="S57" s="252" t="n">
        <f aca="false">p1!S57-p0!S57</f>
        <v>0</v>
      </c>
      <c r="T57" s="252" t="n">
        <f aca="false">p1!T57-p0!T57</f>
        <v>0</v>
      </c>
      <c r="U57" s="252" t="n">
        <f aca="false">p1!U57-p0!U57</f>
        <v>0</v>
      </c>
      <c r="V57" s="252" t="n">
        <f aca="false">p1!V57-p0!V57</f>
        <v>0</v>
      </c>
      <c r="W57" s="252" t="n">
        <f aca="false">p1!W57-p0!W57</f>
        <v>0</v>
      </c>
      <c r="X57" s="252" t="n">
        <f aca="false">p1!X57-p0!X57</f>
        <v>0</v>
      </c>
      <c r="Y57" s="252" t="n">
        <f aca="false">p1!Y57-p0!Y57</f>
        <v>0</v>
      </c>
      <c r="Z57" s="252" t="n">
        <f aca="false">p1!Z57-p0!Z57</f>
        <v>0</v>
      </c>
      <c r="AA57" s="252" t="n">
        <f aca="false">p1!AA57-p0!AA57</f>
        <v>0</v>
      </c>
      <c r="AB57" s="252" t="n">
        <f aca="false">p1!AB57-p0!AB57</f>
        <v>0</v>
      </c>
      <c r="AC57" s="252" t="n">
        <f aca="false">p1!AC57-p0!AC57</f>
        <v>0</v>
      </c>
      <c r="AD57" s="252" t="n">
        <f aca="false">p1!AD57-p0!AD57</f>
        <v>0</v>
      </c>
      <c r="AE57" s="252" t="n">
        <f aca="false">p1!AE57-p0!AE57</f>
        <v>0</v>
      </c>
      <c r="AF57" s="252" t="n">
        <f aca="false">p1!AF57-p0!AF57</f>
        <v>0</v>
      </c>
      <c r="AG57" s="252" t="n">
        <f aca="false">p1!AG57-p0!AG57</f>
        <v>0</v>
      </c>
      <c r="AH57" s="252" t="n">
        <f aca="false">p1!AH57-p0!AH57</f>
        <v>0.0500000000000007</v>
      </c>
      <c r="AI57" s="252"/>
      <c r="AJ57" s="252"/>
      <c r="AZ57" s="249"/>
      <c r="BA57" s="249"/>
      <c r="BB57" s="249"/>
      <c r="BC57" s="249"/>
      <c r="BD57" s="249"/>
      <c r="BN57" s="253"/>
      <c r="CG57" s="248"/>
      <c r="CH57" s="248"/>
      <c r="CI57" s="248"/>
      <c r="FW57" s="249"/>
      <c r="FX57" s="249"/>
      <c r="FY57" s="249"/>
      <c r="GI57" s="253"/>
      <c r="GJ57" s="253"/>
      <c r="GP57" s="253"/>
      <c r="GR57" s="253"/>
      <c r="GS57" s="253"/>
      <c r="GY57" s="253"/>
    </row>
    <row r="58" customFormat="false" ht="12.75" hidden="false" customHeight="false" outlineLevel="0" collapsed="false">
      <c r="A58" s="63" t="n">
        <v>37987</v>
      </c>
      <c r="B58" s="252" t="n">
        <f aca="false">p1!B58-p0!B58</f>
        <v>0</v>
      </c>
      <c r="C58" s="252" t="n">
        <f aca="false">p1!C58-p0!C58</f>
        <v>0</v>
      </c>
      <c r="D58" s="252" t="n">
        <f aca="false">p1!D58-p0!D58</f>
        <v>0</v>
      </c>
      <c r="E58" s="252" t="n">
        <f aca="false">p1!E58-p0!E58</f>
        <v>0</v>
      </c>
      <c r="F58" s="252" t="n">
        <f aca="false">p1!F58-p0!F58</f>
        <v>0</v>
      </c>
      <c r="G58" s="252" t="n">
        <f aca="false">p1!G58-p0!G58</f>
        <v>0</v>
      </c>
      <c r="H58" s="252" t="n">
        <f aca="false">p1!H58-p0!H58</f>
        <v>0.200000000000003</v>
      </c>
      <c r="I58" s="252" t="n">
        <f aca="false">p1!I58-p0!I58</f>
        <v>-0.0500000000000007</v>
      </c>
      <c r="J58" s="252" t="n">
        <f aca="false">p1!J58-p0!J58</f>
        <v>0</v>
      </c>
      <c r="K58" s="252" t="n">
        <f aca="false">p1!K58-p0!K58</f>
        <v>0</v>
      </c>
      <c r="L58" s="252" t="n">
        <f aca="false">p1!L58-p0!L58</f>
        <v>0</v>
      </c>
      <c r="M58" s="252" t="n">
        <f aca="false">p1!M58-p0!M58</f>
        <v>-0.200000000000003</v>
      </c>
      <c r="N58" s="252" t="n">
        <f aca="false">p1!N58-p0!N58</f>
        <v>0.0299999999999994</v>
      </c>
      <c r="O58" s="252" t="n">
        <f aca="false">p1!O58-p0!O58</f>
        <v>0</v>
      </c>
      <c r="P58" s="252" t="n">
        <f aca="false">p1!P58-p0!P58</f>
        <v>0</v>
      </c>
      <c r="Q58" s="252" t="n">
        <f aca="false">p1!Q58-p0!Q58</f>
        <v>0</v>
      </c>
      <c r="R58" s="252" t="n">
        <f aca="false">p1!R58-p0!R58</f>
        <v>0</v>
      </c>
      <c r="S58" s="252" t="n">
        <f aca="false">p1!S58-p0!S58</f>
        <v>0</v>
      </c>
      <c r="T58" s="252" t="n">
        <f aca="false">p1!T58-p0!T58</f>
        <v>0</v>
      </c>
      <c r="U58" s="252" t="n">
        <f aca="false">p1!U58-p0!U58</f>
        <v>0</v>
      </c>
      <c r="V58" s="252" t="n">
        <f aca="false">p1!V58-p0!V58</f>
        <v>0</v>
      </c>
      <c r="W58" s="252" t="n">
        <f aca="false">p1!W58-p0!W58</f>
        <v>0</v>
      </c>
      <c r="X58" s="252" t="n">
        <f aca="false">p1!X58-p0!X58</f>
        <v>0</v>
      </c>
      <c r="Y58" s="252" t="n">
        <f aca="false">p1!Y58-p0!Y58</f>
        <v>0</v>
      </c>
      <c r="Z58" s="252" t="n">
        <f aca="false">p1!Z58-p0!Z58</f>
        <v>0</v>
      </c>
      <c r="AA58" s="252" t="n">
        <f aca="false">p1!AA58-p0!AA58</f>
        <v>0</v>
      </c>
      <c r="AB58" s="252" t="n">
        <f aca="false">p1!AB58-p0!AB58</f>
        <v>0</v>
      </c>
      <c r="AC58" s="252" t="n">
        <f aca="false">p1!AC58-p0!AC58</f>
        <v>0</v>
      </c>
      <c r="AD58" s="252" t="n">
        <f aca="false">p1!AD58-p0!AD58</f>
        <v>0</v>
      </c>
      <c r="AE58" s="252" t="n">
        <f aca="false">p1!AE58-p0!AE58</f>
        <v>0</v>
      </c>
      <c r="AF58" s="252" t="n">
        <f aca="false">p1!AF58-p0!AF58</f>
        <v>0</v>
      </c>
      <c r="AG58" s="252" t="n">
        <f aca="false">p1!AG58-p0!AG58</f>
        <v>0</v>
      </c>
      <c r="AH58" s="252" t="n">
        <f aca="false">p1!AH58-p0!AH58</f>
        <v>0.0500000000000007</v>
      </c>
      <c r="AI58" s="252"/>
      <c r="AJ58" s="252"/>
      <c r="AZ58" s="249"/>
      <c r="BA58" s="249"/>
      <c r="BB58" s="249"/>
      <c r="BC58" s="249"/>
      <c r="BD58" s="249"/>
      <c r="BN58" s="253"/>
      <c r="CG58" s="248"/>
      <c r="CH58" s="248"/>
      <c r="CI58" s="248"/>
      <c r="FW58" s="249"/>
      <c r="FX58" s="249"/>
      <c r="FY58" s="249"/>
      <c r="GI58" s="253"/>
      <c r="GJ58" s="253"/>
      <c r="GP58" s="253"/>
      <c r="GR58" s="253"/>
      <c r="GS58" s="253"/>
      <c r="GY58" s="253"/>
    </row>
    <row r="59" customFormat="false" ht="12.75" hidden="false" customHeight="false" outlineLevel="0" collapsed="false">
      <c r="A59" s="63" t="n">
        <v>38018</v>
      </c>
      <c r="B59" s="252" t="n">
        <f aca="false">p1!B59-p0!B59</f>
        <v>0</v>
      </c>
      <c r="C59" s="252" t="n">
        <f aca="false">p1!C59-p0!C59</f>
        <v>0</v>
      </c>
      <c r="D59" s="252" t="n">
        <f aca="false">p1!D59-p0!D59</f>
        <v>0</v>
      </c>
      <c r="E59" s="252" t="n">
        <f aca="false">p1!E59-p0!E59</f>
        <v>0</v>
      </c>
      <c r="F59" s="252" t="n">
        <f aca="false">p1!F59-p0!F59</f>
        <v>0</v>
      </c>
      <c r="G59" s="252" t="n">
        <f aca="false">p1!G59-p0!G59</f>
        <v>0</v>
      </c>
      <c r="H59" s="252" t="n">
        <f aca="false">p1!H59-p0!H59</f>
        <v>0.179999999999993</v>
      </c>
      <c r="I59" s="252" t="n">
        <f aca="false">p1!I59-p0!I59</f>
        <v>-0.0499999999999972</v>
      </c>
      <c r="J59" s="252" t="n">
        <f aca="false">p1!J59-p0!J59</f>
        <v>0</v>
      </c>
      <c r="K59" s="252" t="n">
        <f aca="false">p1!K59-p0!K59</f>
        <v>0</v>
      </c>
      <c r="L59" s="252" t="n">
        <f aca="false">p1!L59-p0!L59</f>
        <v>0</v>
      </c>
      <c r="M59" s="252" t="n">
        <f aca="false">p1!M59-p0!M59</f>
        <v>-0.179999999999993</v>
      </c>
      <c r="N59" s="252" t="n">
        <f aca="false">p1!N59-p0!N59</f>
        <v>0.0299999999999994</v>
      </c>
      <c r="O59" s="252" t="n">
        <f aca="false">p1!O59-p0!O59</f>
        <v>0</v>
      </c>
      <c r="P59" s="252" t="n">
        <f aca="false">p1!P59-p0!P59</f>
        <v>0</v>
      </c>
      <c r="Q59" s="252" t="n">
        <f aca="false">p1!Q59-p0!Q59</f>
        <v>0</v>
      </c>
      <c r="R59" s="252" t="n">
        <f aca="false">p1!R59-p0!R59</f>
        <v>0</v>
      </c>
      <c r="S59" s="252" t="n">
        <f aca="false">p1!S59-p0!S59</f>
        <v>0</v>
      </c>
      <c r="T59" s="252" t="n">
        <f aca="false">p1!T59-p0!T59</f>
        <v>0</v>
      </c>
      <c r="U59" s="252" t="n">
        <f aca="false">p1!U59-p0!U59</f>
        <v>0</v>
      </c>
      <c r="V59" s="252" t="n">
        <f aca="false">p1!V59-p0!V59</f>
        <v>0</v>
      </c>
      <c r="W59" s="252" t="n">
        <f aca="false">p1!W59-p0!W59</f>
        <v>0</v>
      </c>
      <c r="X59" s="252" t="n">
        <f aca="false">p1!X59-p0!X59</f>
        <v>0</v>
      </c>
      <c r="Y59" s="252" t="n">
        <f aca="false">p1!Y59-p0!Y59</f>
        <v>0</v>
      </c>
      <c r="Z59" s="252" t="n">
        <f aca="false">p1!Z59-p0!Z59</f>
        <v>0</v>
      </c>
      <c r="AA59" s="252" t="n">
        <f aca="false">p1!AA59-p0!AA59</f>
        <v>0</v>
      </c>
      <c r="AB59" s="252" t="n">
        <f aca="false">p1!AB59-p0!AB59</f>
        <v>0</v>
      </c>
      <c r="AC59" s="252" t="n">
        <f aca="false">p1!AC59-p0!AC59</f>
        <v>0</v>
      </c>
      <c r="AD59" s="252" t="n">
        <f aca="false">p1!AD59-p0!AD59</f>
        <v>0</v>
      </c>
      <c r="AE59" s="252" t="n">
        <f aca="false">p1!AE59-p0!AE59</f>
        <v>0</v>
      </c>
      <c r="AF59" s="252" t="n">
        <f aca="false">p1!AF59-p0!AF59</f>
        <v>0</v>
      </c>
      <c r="AG59" s="252" t="n">
        <f aca="false">p1!AG59-p0!AG59</f>
        <v>0</v>
      </c>
      <c r="AH59" s="252" t="n">
        <f aca="false">p1!AH59-p0!AH59</f>
        <v>0.0499999999999972</v>
      </c>
      <c r="AI59" s="252"/>
      <c r="AJ59" s="252"/>
      <c r="AZ59" s="249"/>
      <c r="BA59" s="249"/>
      <c r="BB59" s="249"/>
      <c r="BC59" s="249"/>
      <c r="BD59" s="249"/>
      <c r="BN59" s="253"/>
      <c r="CG59" s="248"/>
      <c r="CH59" s="248"/>
      <c r="CI59" s="248"/>
      <c r="FW59" s="249"/>
      <c r="FX59" s="249"/>
      <c r="FY59" s="249"/>
      <c r="GI59" s="253"/>
      <c r="GJ59" s="253"/>
      <c r="GP59" s="253"/>
      <c r="GR59" s="253"/>
      <c r="GS59" s="253"/>
      <c r="GY59" s="253"/>
    </row>
    <row r="60" customFormat="false" ht="12.75" hidden="false" customHeight="false" outlineLevel="0" collapsed="false">
      <c r="A60" s="63" t="n">
        <v>38047</v>
      </c>
      <c r="B60" s="252" t="n">
        <f aca="false">p1!B60-p0!B60</f>
        <v>0</v>
      </c>
      <c r="C60" s="252" t="n">
        <f aca="false">p1!C60-p0!C60</f>
        <v>0</v>
      </c>
      <c r="D60" s="252" t="n">
        <f aca="false">p1!D60-p0!D60</f>
        <v>0</v>
      </c>
      <c r="E60" s="252" t="n">
        <f aca="false">p1!E60-p0!E60</f>
        <v>0</v>
      </c>
      <c r="F60" s="252" t="n">
        <f aca="false">p1!F60-p0!F60</f>
        <v>0</v>
      </c>
      <c r="G60" s="252" t="n">
        <f aca="false">p1!G60-p0!G60</f>
        <v>0</v>
      </c>
      <c r="H60" s="252" t="n">
        <f aca="false">p1!H60-p0!H60</f>
        <v>0.200000000000003</v>
      </c>
      <c r="I60" s="252" t="n">
        <f aca="false">p1!I60-p0!I60</f>
        <v>-0.0500000000000007</v>
      </c>
      <c r="J60" s="252" t="n">
        <f aca="false">p1!J60-p0!J60</f>
        <v>0</v>
      </c>
      <c r="K60" s="252" t="n">
        <f aca="false">p1!K60-p0!K60</f>
        <v>0</v>
      </c>
      <c r="L60" s="252" t="n">
        <f aca="false">p1!L60-p0!L60</f>
        <v>0</v>
      </c>
      <c r="M60" s="252" t="n">
        <f aca="false">p1!M60-p0!M60</f>
        <v>-0.200000000000003</v>
      </c>
      <c r="N60" s="252" t="n">
        <f aca="false">p1!N60-p0!N60</f>
        <v>0.0300000000000011</v>
      </c>
      <c r="O60" s="252" t="n">
        <f aca="false">p1!O60-p0!O60</f>
        <v>0</v>
      </c>
      <c r="P60" s="252" t="n">
        <f aca="false">p1!P60-p0!P60</f>
        <v>0</v>
      </c>
      <c r="Q60" s="252" t="n">
        <f aca="false">p1!Q60-p0!Q60</f>
        <v>0</v>
      </c>
      <c r="R60" s="252" t="n">
        <f aca="false">p1!R60-p0!R60</f>
        <v>0</v>
      </c>
      <c r="S60" s="252" t="n">
        <f aca="false">p1!S60-p0!S60</f>
        <v>0</v>
      </c>
      <c r="T60" s="252" t="n">
        <f aca="false">p1!T60-p0!T60</f>
        <v>0</v>
      </c>
      <c r="U60" s="252" t="n">
        <f aca="false">p1!U60-p0!U60</f>
        <v>0</v>
      </c>
      <c r="V60" s="252" t="n">
        <f aca="false">p1!V60-p0!V60</f>
        <v>0</v>
      </c>
      <c r="W60" s="252" t="n">
        <f aca="false">p1!W60-p0!W60</f>
        <v>0</v>
      </c>
      <c r="X60" s="252" t="n">
        <f aca="false">p1!X60-p0!X60</f>
        <v>0</v>
      </c>
      <c r="Y60" s="252" t="n">
        <f aca="false">p1!Y60-p0!Y60</f>
        <v>0</v>
      </c>
      <c r="Z60" s="252" t="n">
        <f aca="false">p1!Z60-p0!Z60</f>
        <v>0</v>
      </c>
      <c r="AA60" s="252" t="n">
        <f aca="false">p1!AA60-p0!AA60</f>
        <v>0</v>
      </c>
      <c r="AB60" s="252" t="n">
        <f aca="false">p1!AB60-p0!AB60</f>
        <v>0</v>
      </c>
      <c r="AC60" s="252" t="n">
        <f aca="false">p1!AC60-p0!AC60</f>
        <v>0</v>
      </c>
      <c r="AD60" s="252" t="n">
        <f aca="false">p1!AD60-p0!AD60</f>
        <v>0</v>
      </c>
      <c r="AE60" s="252" t="n">
        <f aca="false">p1!AE60-p0!AE60</f>
        <v>0</v>
      </c>
      <c r="AF60" s="252" t="n">
        <f aca="false">p1!AF60-p0!AF60</f>
        <v>0</v>
      </c>
      <c r="AG60" s="252" t="n">
        <f aca="false">p1!AG60-p0!AG60</f>
        <v>0</v>
      </c>
      <c r="AH60" s="252" t="n">
        <f aca="false">p1!AH60-p0!AH60</f>
        <v>0.0500000000000007</v>
      </c>
      <c r="AI60" s="252"/>
      <c r="AJ60" s="252"/>
      <c r="AZ60" s="249"/>
      <c r="BA60" s="249"/>
      <c r="BB60" s="249"/>
      <c r="BC60" s="249"/>
      <c r="BD60" s="249"/>
      <c r="BN60" s="253"/>
      <c r="CG60" s="248"/>
      <c r="CH60" s="248"/>
      <c r="CI60" s="248"/>
      <c r="FW60" s="249"/>
      <c r="FX60" s="249"/>
      <c r="FY60" s="249"/>
      <c r="GI60" s="253"/>
      <c r="GJ60" s="253"/>
      <c r="GP60" s="253"/>
      <c r="GR60" s="253"/>
      <c r="GS60" s="253"/>
      <c r="GY60" s="253"/>
    </row>
    <row r="61" customFormat="false" ht="12.75" hidden="false" customHeight="false" outlineLevel="0" collapsed="false">
      <c r="A61" s="63" t="n">
        <v>38078</v>
      </c>
      <c r="B61" s="252" t="n">
        <f aca="false">p1!B61-p0!B61</f>
        <v>0</v>
      </c>
      <c r="C61" s="252" t="n">
        <f aca="false">p1!C61-p0!C61</f>
        <v>0</v>
      </c>
      <c r="D61" s="252" t="n">
        <f aca="false">p1!D61-p0!D61</f>
        <v>0</v>
      </c>
      <c r="E61" s="252" t="n">
        <f aca="false">p1!E61-p0!E61</f>
        <v>0</v>
      </c>
      <c r="F61" s="252" t="n">
        <f aca="false">p1!F61-p0!F61</f>
        <v>0</v>
      </c>
      <c r="G61" s="252" t="n">
        <f aca="false">p1!G61-p0!G61</f>
        <v>0</v>
      </c>
      <c r="H61" s="252" t="n">
        <f aca="false">p1!H61-p0!H61</f>
        <v>0.189999999999998</v>
      </c>
      <c r="I61" s="252" t="n">
        <f aca="false">p1!I61-p0!I61</f>
        <v>-0.0500000000000007</v>
      </c>
      <c r="J61" s="252" t="n">
        <f aca="false">p1!J61-p0!J61</f>
        <v>0</v>
      </c>
      <c r="K61" s="252" t="n">
        <f aca="false">p1!K61-p0!K61</f>
        <v>0.0500000000000007</v>
      </c>
      <c r="L61" s="252" t="n">
        <f aca="false">p1!L61-p0!L61</f>
        <v>0</v>
      </c>
      <c r="M61" s="252" t="n">
        <f aca="false">p1!M61-p0!M61</f>
        <v>-0.189999999999998</v>
      </c>
      <c r="N61" s="252" t="n">
        <f aca="false">p1!N61-p0!N61</f>
        <v>0.0299999999999994</v>
      </c>
      <c r="O61" s="252" t="n">
        <f aca="false">p1!O61-p0!O61</f>
        <v>0</v>
      </c>
      <c r="P61" s="252" t="n">
        <f aca="false">p1!P61-p0!P61</f>
        <v>0</v>
      </c>
      <c r="Q61" s="252" t="n">
        <f aca="false">p1!Q61-p0!Q61</f>
        <v>0</v>
      </c>
      <c r="R61" s="252" t="n">
        <f aca="false">p1!R61-p0!R61</f>
        <v>0</v>
      </c>
      <c r="S61" s="252" t="n">
        <f aca="false">p1!S61-p0!S61</f>
        <v>0</v>
      </c>
      <c r="T61" s="252" t="n">
        <f aca="false">p1!T61-p0!T61</f>
        <v>0</v>
      </c>
      <c r="U61" s="252" t="n">
        <f aca="false">p1!U61-p0!U61</f>
        <v>0</v>
      </c>
      <c r="V61" s="252" t="n">
        <f aca="false">p1!V61-p0!V61</f>
        <v>0</v>
      </c>
      <c r="W61" s="252" t="n">
        <f aca="false">p1!W61-p0!W61</f>
        <v>0</v>
      </c>
      <c r="X61" s="252" t="n">
        <f aca="false">p1!X61-p0!X61</f>
        <v>0</v>
      </c>
      <c r="Y61" s="252" t="n">
        <f aca="false">p1!Y61-p0!Y61</f>
        <v>0</v>
      </c>
      <c r="Z61" s="252" t="n">
        <f aca="false">p1!Z61-p0!Z61</f>
        <v>0</v>
      </c>
      <c r="AA61" s="252" t="n">
        <f aca="false">p1!AA61-p0!AA61</f>
        <v>0</v>
      </c>
      <c r="AB61" s="252" t="n">
        <f aca="false">p1!AB61-p0!AB61</f>
        <v>0</v>
      </c>
      <c r="AC61" s="252" t="n">
        <f aca="false">p1!AC61-p0!AC61</f>
        <v>0</v>
      </c>
      <c r="AD61" s="252" t="n">
        <f aca="false">p1!AD61-p0!AD61</f>
        <v>0</v>
      </c>
      <c r="AE61" s="252" t="n">
        <f aca="false">p1!AE61-p0!AE61</f>
        <v>0</v>
      </c>
      <c r="AF61" s="252" t="n">
        <f aca="false">p1!AF61-p0!AF61</f>
        <v>0</v>
      </c>
      <c r="AG61" s="252" t="n">
        <f aca="false">p1!AG61-p0!AG61</f>
        <v>0</v>
      </c>
      <c r="AH61" s="252" t="n">
        <f aca="false">p1!AH61-p0!AH61</f>
        <v>0</v>
      </c>
      <c r="AI61" s="252"/>
      <c r="AJ61" s="252"/>
      <c r="AZ61" s="249"/>
      <c r="BA61" s="249"/>
      <c r="BB61" s="249"/>
      <c r="BC61" s="249"/>
      <c r="BD61" s="249"/>
      <c r="BN61" s="253"/>
      <c r="CG61" s="248"/>
      <c r="CH61" s="248"/>
      <c r="CI61" s="248"/>
      <c r="FW61" s="249"/>
      <c r="FX61" s="249"/>
      <c r="FY61" s="249"/>
      <c r="GI61" s="253"/>
      <c r="GJ61" s="253"/>
      <c r="GP61" s="253"/>
      <c r="GR61" s="253"/>
      <c r="GS61" s="253"/>
      <c r="GY61" s="253"/>
    </row>
    <row r="62" customFormat="false" ht="12.75" hidden="false" customHeight="false" outlineLevel="0" collapsed="false">
      <c r="A62" s="63" t="n">
        <v>38108</v>
      </c>
      <c r="B62" s="252" t="n">
        <f aca="false">p1!B62-p0!B62</f>
        <v>0</v>
      </c>
      <c r="C62" s="252" t="n">
        <f aca="false">p1!C62-p0!C62</f>
        <v>0</v>
      </c>
      <c r="D62" s="252" t="n">
        <f aca="false">p1!D62-p0!D62</f>
        <v>0</v>
      </c>
      <c r="E62" s="252" t="n">
        <f aca="false">p1!E62-p0!E62</f>
        <v>0</v>
      </c>
      <c r="F62" s="252" t="n">
        <f aca="false">p1!F62-p0!F62</f>
        <v>0</v>
      </c>
      <c r="G62" s="252" t="n">
        <f aca="false">p1!G62-p0!G62</f>
        <v>0</v>
      </c>
      <c r="H62" s="252" t="n">
        <f aca="false">p1!H62-p0!H62</f>
        <v>0.189999999999998</v>
      </c>
      <c r="I62" s="252" t="n">
        <f aca="false">p1!I62-p0!I62</f>
        <v>-0.0500000000000007</v>
      </c>
      <c r="J62" s="252" t="n">
        <f aca="false">p1!J62-p0!J62</f>
        <v>0</v>
      </c>
      <c r="K62" s="252" t="n">
        <f aca="false">p1!K62-p0!K62</f>
        <v>0.0500000000000007</v>
      </c>
      <c r="L62" s="252" t="n">
        <f aca="false">p1!L62-p0!L62</f>
        <v>0</v>
      </c>
      <c r="M62" s="252" t="n">
        <f aca="false">p1!M62-p0!M62</f>
        <v>-0.189999999999998</v>
      </c>
      <c r="N62" s="252" t="n">
        <f aca="false">p1!N62-p0!N62</f>
        <v>0.0299999999999994</v>
      </c>
      <c r="O62" s="252" t="n">
        <f aca="false">p1!O62-p0!O62</f>
        <v>0</v>
      </c>
      <c r="P62" s="252" t="n">
        <f aca="false">p1!P62-p0!P62</f>
        <v>0</v>
      </c>
      <c r="Q62" s="252" t="n">
        <f aca="false">p1!Q62-p0!Q62</f>
        <v>0</v>
      </c>
      <c r="R62" s="252" t="n">
        <f aca="false">p1!R62-p0!R62</f>
        <v>0</v>
      </c>
      <c r="S62" s="252" t="n">
        <f aca="false">p1!S62-p0!S62</f>
        <v>0</v>
      </c>
      <c r="T62" s="252" t="n">
        <f aca="false">p1!T62-p0!T62</f>
        <v>0</v>
      </c>
      <c r="U62" s="252" t="n">
        <f aca="false">p1!U62-p0!U62</f>
        <v>0</v>
      </c>
      <c r="V62" s="252" t="n">
        <f aca="false">p1!V62-p0!V62</f>
        <v>0</v>
      </c>
      <c r="W62" s="252" t="n">
        <f aca="false">p1!W62-p0!W62</f>
        <v>0</v>
      </c>
      <c r="X62" s="252" t="n">
        <f aca="false">p1!X62-p0!X62</f>
        <v>0</v>
      </c>
      <c r="Y62" s="252" t="n">
        <f aca="false">p1!Y62-p0!Y62</f>
        <v>0</v>
      </c>
      <c r="Z62" s="252" t="n">
        <f aca="false">p1!Z62-p0!Z62</f>
        <v>0</v>
      </c>
      <c r="AA62" s="252" t="n">
        <f aca="false">p1!AA62-p0!AA62</f>
        <v>0</v>
      </c>
      <c r="AB62" s="252" t="n">
        <f aca="false">p1!AB62-p0!AB62</f>
        <v>0</v>
      </c>
      <c r="AC62" s="252" t="n">
        <f aca="false">p1!AC62-p0!AC62</f>
        <v>0</v>
      </c>
      <c r="AD62" s="252" t="n">
        <f aca="false">p1!AD62-p0!AD62</f>
        <v>0</v>
      </c>
      <c r="AE62" s="252" t="n">
        <f aca="false">p1!AE62-p0!AE62</f>
        <v>0</v>
      </c>
      <c r="AF62" s="252" t="n">
        <f aca="false">p1!AF62-p0!AF62</f>
        <v>0</v>
      </c>
      <c r="AG62" s="252" t="n">
        <f aca="false">p1!AG62-p0!AG62</f>
        <v>0</v>
      </c>
      <c r="AH62" s="252" t="n">
        <f aca="false">p1!AH62-p0!AH62</f>
        <v>0</v>
      </c>
      <c r="AI62" s="252"/>
      <c r="AJ62" s="252"/>
      <c r="AZ62" s="249"/>
      <c r="BA62" s="249"/>
      <c r="BB62" s="249"/>
      <c r="BC62" s="249"/>
      <c r="BD62" s="249"/>
      <c r="BN62" s="253"/>
      <c r="CG62" s="248"/>
      <c r="CH62" s="248"/>
      <c r="CI62" s="248"/>
      <c r="FW62" s="249"/>
      <c r="FX62" s="249"/>
      <c r="FY62" s="249"/>
      <c r="GI62" s="253"/>
      <c r="GJ62" s="253"/>
      <c r="GP62" s="253"/>
      <c r="GR62" s="253"/>
      <c r="GS62" s="253"/>
      <c r="GY62" s="253"/>
    </row>
    <row r="63" customFormat="false" ht="12.75" hidden="false" customHeight="false" outlineLevel="0" collapsed="false">
      <c r="A63" s="63" t="n">
        <v>38139</v>
      </c>
      <c r="B63" s="252" t="n">
        <f aca="false">p1!B63-p0!B63</f>
        <v>0</v>
      </c>
      <c r="C63" s="252" t="n">
        <f aca="false">p1!C63-p0!C63</f>
        <v>0</v>
      </c>
      <c r="D63" s="252" t="n">
        <f aca="false">p1!D63-p0!D63</f>
        <v>0</v>
      </c>
      <c r="E63" s="252" t="n">
        <f aca="false">p1!E63-p0!E63</f>
        <v>0</v>
      </c>
      <c r="F63" s="252" t="n">
        <f aca="false">p1!F63-p0!F63</f>
        <v>0</v>
      </c>
      <c r="G63" s="252" t="n">
        <f aca="false">p1!G63-p0!G63</f>
        <v>0</v>
      </c>
      <c r="H63" s="252" t="n">
        <f aca="false">p1!H63-p0!H63</f>
        <v>0.189999999999998</v>
      </c>
      <c r="I63" s="252" t="n">
        <f aca="false">p1!I63-p0!I63</f>
        <v>-0.0400000000000027</v>
      </c>
      <c r="J63" s="252" t="n">
        <f aca="false">p1!J63-p0!J63</f>
        <v>0.0100000000000002</v>
      </c>
      <c r="K63" s="252" t="n">
        <f aca="false">p1!K63-p0!K63</f>
        <v>0.0400000000000027</v>
      </c>
      <c r="L63" s="252" t="n">
        <f aca="false">p1!L63-p0!L63</f>
        <v>0</v>
      </c>
      <c r="M63" s="252" t="n">
        <f aca="false">p1!M63-p0!M63</f>
        <v>-0.189999999999998</v>
      </c>
      <c r="N63" s="252" t="n">
        <f aca="false">p1!N63-p0!N63</f>
        <v>0.0300000000000011</v>
      </c>
      <c r="O63" s="252" t="n">
        <f aca="false">p1!O63-p0!O63</f>
        <v>0</v>
      </c>
      <c r="P63" s="252" t="n">
        <f aca="false">p1!P63-p0!P63</f>
        <v>0</v>
      </c>
      <c r="Q63" s="252" t="n">
        <f aca="false">p1!Q63-p0!Q63</f>
        <v>0</v>
      </c>
      <c r="R63" s="252" t="n">
        <f aca="false">p1!R63-p0!R63</f>
        <v>0</v>
      </c>
      <c r="S63" s="252" t="n">
        <f aca="false">p1!S63-p0!S63</f>
        <v>0</v>
      </c>
      <c r="T63" s="252" t="n">
        <f aca="false">p1!T63-p0!T63</f>
        <v>0</v>
      </c>
      <c r="U63" s="252" t="n">
        <f aca="false">p1!U63-p0!U63</f>
        <v>0</v>
      </c>
      <c r="V63" s="252" t="n">
        <f aca="false">p1!V63-p0!V63</f>
        <v>0</v>
      </c>
      <c r="W63" s="252" t="n">
        <f aca="false">p1!W63-p0!W63</f>
        <v>0</v>
      </c>
      <c r="X63" s="252" t="n">
        <f aca="false">p1!X63-p0!X63</f>
        <v>0</v>
      </c>
      <c r="Y63" s="252" t="n">
        <f aca="false">p1!Y63-p0!Y63</f>
        <v>0</v>
      </c>
      <c r="Z63" s="252" t="n">
        <f aca="false">p1!Z63-p0!Z63</f>
        <v>0</v>
      </c>
      <c r="AA63" s="252" t="n">
        <f aca="false">p1!AA63-p0!AA63</f>
        <v>0</v>
      </c>
      <c r="AB63" s="252" t="n">
        <f aca="false">p1!AB63-p0!AB63</f>
        <v>0</v>
      </c>
      <c r="AC63" s="252" t="n">
        <f aca="false">p1!AC63-p0!AC63</f>
        <v>0</v>
      </c>
      <c r="AD63" s="252" t="n">
        <f aca="false">p1!AD63-p0!AD63</f>
        <v>0</v>
      </c>
      <c r="AE63" s="252" t="n">
        <f aca="false">p1!AE63-p0!AE63</f>
        <v>0</v>
      </c>
      <c r="AF63" s="252" t="n">
        <f aca="false">p1!AF63-p0!AF63</f>
        <v>0</v>
      </c>
      <c r="AG63" s="252" t="n">
        <f aca="false">p1!AG63-p0!AG63</f>
        <v>0</v>
      </c>
      <c r="AH63" s="252" t="n">
        <f aca="false">p1!AH63-p0!AH63</f>
        <v>0</v>
      </c>
      <c r="AI63" s="252"/>
      <c r="AJ63" s="252"/>
      <c r="AZ63" s="249"/>
      <c r="BA63" s="249"/>
      <c r="BB63" s="249"/>
      <c r="BC63" s="249"/>
      <c r="BD63" s="249"/>
      <c r="BN63" s="253"/>
      <c r="CG63" s="248"/>
      <c r="CH63" s="248"/>
      <c r="CI63" s="248"/>
      <c r="FW63" s="249"/>
      <c r="FX63" s="249"/>
      <c r="FY63" s="249"/>
      <c r="GI63" s="253"/>
      <c r="GJ63" s="253"/>
      <c r="GP63" s="253"/>
      <c r="GR63" s="253"/>
      <c r="GS63" s="253"/>
      <c r="GY63" s="253"/>
    </row>
    <row r="64" customFormat="false" ht="12.75" hidden="false" customHeight="false" outlineLevel="0" collapsed="false">
      <c r="A64" s="63" t="n">
        <v>38169</v>
      </c>
      <c r="B64" s="252" t="n">
        <f aca="false">p1!B64-p0!B64</f>
        <v>0</v>
      </c>
      <c r="C64" s="252" t="n">
        <f aca="false">p1!C64-p0!C64</f>
        <v>0</v>
      </c>
      <c r="D64" s="252" t="n">
        <f aca="false">p1!D64-p0!D64</f>
        <v>0</v>
      </c>
      <c r="E64" s="252" t="n">
        <f aca="false">p1!E64-p0!E64</f>
        <v>0</v>
      </c>
      <c r="F64" s="252" t="n">
        <f aca="false">p1!F64-p0!F64</f>
        <v>0</v>
      </c>
      <c r="G64" s="252" t="n">
        <f aca="false">p1!G64-p0!G64</f>
        <v>0</v>
      </c>
      <c r="H64" s="252" t="n">
        <f aca="false">p1!H64-p0!H64</f>
        <v>0.189999999999998</v>
      </c>
      <c r="I64" s="252" t="n">
        <f aca="false">p1!I64-p0!I64</f>
        <v>-0.0499999999999972</v>
      </c>
      <c r="J64" s="252" t="n">
        <f aca="false">p1!J64-p0!J64</f>
        <v>0.00999999999999979</v>
      </c>
      <c r="K64" s="252" t="n">
        <f aca="false">p1!K64-p0!K64</f>
        <v>0.0499999999999972</v>
      </c>
      <c r="L64" s="252" t="n">
        <f aca="false">p1!L64-p0!L64</f>
        <v>0</v>
      </c>
      <c r="M64" s="252" t="n">
        <f aca="false">p1!M64-p0!M64</f>
        <v>-0.189999999999998</v>
      </c>
      <c r="N64" s="252" t="n">
        <f aca="false">p1!N64-p0!N64</f>
        <v>0.0199999999999996</v>
      </c>
      <c r="O64" s="252" t="n">
        <f aca="false">p1!O64-p0!O64</f>
        <v>0</v>
      </c>
      <c r="P64" s="252" t="n">
        <f aca="false">p1!P64-p0!P64</f>
        <v>0</v>
      </c>
      <c r="Q64" s="252" t="n">
        <f aca="false">p1!Q64-p0!Q64</f>
        <v>0</v>
      </c>
      <c r="R64" s="252" t="n">
        <f aca="false">p1!R64-p0!R64</f>
        <v>0</v>
      </c>
      <c r="S64" s="252" t="n">
        <f aca="false">p1!S64-p0!S64</f>
        <v>0</v>
      </c>
      <c r="T64" s="252" t="n">
        <f aca="false">p1!T64-p0!T64</f>
        <v>0</v>
      </c>
      <c r="U64" s="252" t="n">
        <f aca="false">p1!U64-p0!U64</f>
        <v>0</v>
      </c>
      <c r="V64" s="252" t="n">
        <f aca="false">p1!V64-p0!V64</f>
        <v>0</v>
      </c>
      <c r="W64" s="252" t="n">
        <f aca="false">p1!W64-p0!W64</f>
        <v>0</v>
      </c>
      <c r="X64" s="252" t="n">
        <f aca="false">p1!X64-p0!X64</f>
        <v>0</v>
      </c>
      <c r="Y64" s="252" t="n">
        <f aca="false">p1!Y64-p0!Y64</f>
        <v>0</v>
      </c>
      <c r="Z64" s="252" t="n">
        <f aca="false">p1!Z64-p0!Z64</f>
        <v>0</v>
      </c>
      <c r="AA64" s="252" t="n">
        <f aca="false">p1!AA64-p0!AA64</f>
        <v>0</v>
      </c>
      <c r="AB64" s="252" t="n">
        <f aca="false">p1!AB64-p0!AB64</f>
        <v>0</v>
      </c>
      <c r="AC64" s="252" t="n">
        <f aca="false">p1!AC64-p0!AC64</f>
        <v>0</v>
      </c>
      <c r="AD64" s="252" t="n">
        <f aca="false">p1!AD64-p0!AD64</f>
        <v>0</v>
      </c>
      <c r="AE64" s="252" t="n">
        <f aca="false">p1!AE64-p0!AE64</f>
        <v>0</v>
      </c>
      <c r="AF64" s="252" t="n">
        <f aca="false">p1!AF64-p0!AF64</f>
        <v>0</v>
      </c>
      <c r="AG64" s="252" t="n">
        <f aca="false">p1!AG64-p0!AG64</f>
        <v>0</v>
      </c>
      <c r="AH64" s="252" t="n">
        <f aca="false">p1!AH64-p0!AH64</f>
        <v>0</v>
      </c>
      <c r="AI64" s="252"/>
      <c r="AJ64" s="252"/>
      <c r="AZ64" s="249"/>
      <c r="BA64" s="249"/>
      <c r="BB64" s="249"/>
      <c r="BC64" s="249"/>
      <c r="BD64" s="249"/>
      <c r="BN64" s="253"/>
      <c r="CG64" s="248"/>
      <c r="CH64" s="248"/>
      <c r="CI64" s="248"/>
      <c r="FW64" s="249"/>
      <c r="FX64" s="249"/>
      <c r="FY64" s="249"/>
      <c r="GI64" s="253"/>
      <c r="GJ64" s="253"/>
      <c r="GP64" s="253"/>
      <c r="GR64" s="253"/>
      <c r="GS64" s="253"/>
      <c r="GY64" s="253"/>
    </row>
    <row r="65" customFormat="false" ht="12.75" hidden="false" customHeight="false" outlineLevel="0" collapsed="false">
      <c r="A65" s="63" t="n">
        <v>38200</v>
      </c>
      <c r="B65" s="252" t="n">
        <f aca="false">p1!B65-p0!B65</f>
        <v>0</v>
      </c>
      <c r="C65" s="252" t="n">
        <f aca="false">p1!C65-p0!C65</f>
        <v>0</v>
      </c>
      <c r="D65" s="252" t="n">
        <f aca="false">p1!D65-p0!D65</f>
        <v>0</v>
      </c>
      <c r="E65" s="252" t="n">
        <f aca="false">p1!E65-p0!E65</f>
        <v>0</v>
      </c>
      <c r="F65" s="252" t="n">
        <f aca="false">p1!F65-p0!F65</f>
        <v>0</v>
      </c>
      <c r="G65" s="252" t="n">
        <f aca="false">p1!G65-p0!G65</f>
        <v>0</v>
      </c>
      <c r="H65" s="252" t="n">
        <f aca="false">p1!H65-p0!H65</f>
        <v>0.180000000000007</v>
      </c>
      <c r="I65" s="252" t="n">
        <f aca="false">p1!I65-p0!I65</f>
        <v>-0.0400000000000027</v>
      </c>
      <c r="J65" s="252" t="n">
        <f aca="false">p1!J65-p0!J65</f>
        <v>0</v>
      </c>
      <c r="K65" s="252" t="n">
        <f aca="false">p1!K65-p0!K65</f>
        <v>0.0400000000000027</v>
      </c>
      <c r="L65" s="252" t="n">
        <f aca="false">p1!L65-p0!L65</f>
        <v>0</v>
      </c>
      <c r="M65" s="252" t="n">
        <f aca="false">p1!M65-p0!M65</f>
        <v>-0.180000000000007</v>
      </c>
      <c r="N65" s="252" t="n">
        <f aca="false">p1!N65-p0!N65</f>
        <v>0.0199999999999996</v>
      </c>
      <c r="O65" s="252" t="n">
        <f aca="false">p1!O65-p0!O65</f>
        <v>0</v>
      </c>
      <c r="P65" s="252" t="n">
        <f aca="false">p1!P65-p0!P65</f>
        <v>0</v>
      </c>
      <c r="Q65" s="252" t="n">
        <f aca="false">p1!Q65-p0!Q65</f>
        <v>0</v>
      </c>
      <c r="R65" s="252" t="n">
        <f aca="false">p1!R65-p0!R65</f>
        <v>0</v>
      </c>
      <c r="S65" s="252" t="n">
        <f aca="false">p1!S65-p0!S65</f>
        <v>0</v>
      </c>
      <c r="T65" s="252" t="n">
        <f aca="false">p1!T65-p0!T65</f>
        <v>0</v>
      </c>
      <c r="U65" s="252" t="n">
        <f aca="false">p1!U65-p0!U65</f>
        <v>0</v>
      </c>
      <c r="V65" s="252" t="n">
        <f aca="false">p1!V65-p0!V65</f>
        <v>0</v>
      </c>
      <c r="W65" s="252" t="n">
        <f aca="false">p1!W65-p0!W65</f>
        <v>0</v>
      </c>
      <c r="X65" s="252" t="n">
        <f aca="false">p1!X65-p0!X65</f>
        <v>0</v>
      </c>
      <c r="Y65" s="252" t="n">
        <f aca="false">p1!Y65-p0!Y65</f>
        <v>0</v>
      </c>
      <c r="Z65" s="252" t="n">
        <f aca="false">p1!Z65-p0!Z65</f>
        <v>0</v>
      </c>
      <c r="AA65" s="252" t="n">
        <f aca="false">p1!AA65-p0!AA65</f>
        <v>0</v>
      </c>
      <c r="AB65" s="252" t="n">
        <f aca="false">p1!AB65-p0!AB65</f>
        <v>0</v>
      </c>
      <c r="AC65" s="252" t="n">
        <f aca="false">p1!AC65-p0!AC65</f>
        <v>0</v>
      </c>
      <c r="AD65" s="252" t="n">
        <f aca="false">p1!AD65-p0!AD65</f>
        <v>0</v>
      </c>
      <c r="AE65" s="252" t="n">
        <f aca="false">p1!AE65-p0!AE65</f>
        <v>0</v>
      </c>
      <c r="AF65" s="252" t="n">
        <f aca="false">p1!AF65-p0!AF65</f>
        <v>0</v>
      </c>
      <c r="AG65" s="252" t="n">
        <f aca="false">p1!AG65-p0!AG65</f>
        <v>0</v>
      </c>
      <c r="AH65" s="252" t="n">
        <f aca="false">p1!AH65-p0!AH65</f>
        <v>0</v>
      </c>
      <c r="AI65" s="252"/>
      <c r="AJ65" s="252"/>
      <c r="AZ65" s="249"/>
      <c r="BA65" s="249"/>
      <c r="BB65" s="249"/>
      <c r="BC65" s="249"/>
      <c r="BD65" s="249"/>
      <c r="BN65" s="253"/>
      <c r="CG65" s="248"/>
      <c r="CH65" s="248"/>
      <c r="CI65" s="248"/>
      <c r="FW65" s="249"/>
      <c r="FX65" s="249"/>
      <c r="FY65" s="249"/>
      <c r="GI65" s="253"/>
      <c r="GJ65" s="253"/>
      <c r="GP65" s="253"/>
      <c r="GR65" s="253"/>
      <c r="GS65" s="253"/>
      <c r="GY65" s="253"/>
    </row>
    <row r="66" customFormat="false" ht="12.75" hidden="false" customHeight="false" outlineLevel="0" collapsed="false">
      <c r="A66" s="63" t="n">
        <v>38231</v>
      </c>
      <c r="B66" s="252" t="n">
        <f aca="false">p1!B66-p0!B66</f>
        <v>0</v>
      </c>
      <c r="C66" s="252" t="n">
        <f aca="false">p1!C66-p0!C66</f>
        <v>0</v>
      </c>
      <c r="D66" s="252" t="n">
        <f aca="false">p1!D66-p0!D66</f>
        <v>0</v>
      </c>
      <c r="E66" s="252" t="n">
        <f aca="false">p1!E66-p0!E66</f>
        <v>0</v>
      </c>
      <c r="F66" s="252" t="n">
        <f aca="false">p1!F66-p0!F66</f>
        <v>0</v>
      </c>
      <c r="G66" s="252" t="n">
        <f aca="false">p1!G66-p0!G66</f>
        <v>0</v>
      </c>
      <c r="H66" s="252" t="n">
        <f aca="false">p1!H66-p0!H66</f>
        <v>0.170000000000002</v>
      </c>
      <c r="I66" s="252" t="n">
        <f aca="false">p1!I66-p0!I66</f>
        <v>-0.0399999999999992</v>
      </c>
      <c r="J66" s="252" t="n">
        <f aca="false">p1!J66-p0!J66</f>
        <v>0.0100000000000002</v>
      </c>
      <c r="K66" s="252" t="n">
        <f aca="false">p1!K66-p0!K66</f>
        <v>0.0399999999999992</v>
      </c>
      <c r="L66" s="252" t="n">
        <f aca="false">p1!L66-p0!L66</f>
        <v>0</v>
      </c>
      <c r="M66" s="252" t="n">
        <f aca="false">p1!M66-p0!M66</f>
        <v>-0.170000000000002</v>
      </c>
      <c r="N66" s="252" t="n">
        <f aca="false">p1!N66-p0!N66</f>
        <v>0.0199999999999996</v>
      </c>
      <c r="O66" s="252" t="n">
        <f aca="false">p1!O66-p0!O66</f>
        <v>0</v>
      </c>
      <c r="P66" s="252" t="n">
        <f aca="false">p1!P66-p0!P66</f>
        <v>0</v>
      </c>
      <c r="Q66" s="252" t="n">
        <f aca="false">p1!Q66-p0!Q66</f>
        <v>0</v>
      </c>
      <c r="R66" s="252" t="n">
        <f aca="false">p1!R66-p0!R66</f>
        <v>0</v>
      </c>
      <c r="S66" s="252" t="n">
        <f aca="false">p1!S66-p0!S66</f>
        <v>0</v>
      </c>
      <c r="T66" s="252" t="n">
        <f aca="false">p1!T66-p0!T66</f>
        <v>0</v>
      </c>
      <c r="U66" s="252" t="n">
        <f aca="false">p1!U66-p0!U66</f>
        <v>0</v>
      </c>
      <c r="V66" s="252" t="n">
        <f aca="false">p1!V66-p0!V66</f>
        <v>0</v>
      </c>
      <c r="W66" s="252" t="n">
        <f aca="false">p1!W66-p0!W66</f>
        <v>0</v>
      </c>
      <c r="X66" s="252" t="n">
        <f aca="false">p1!X66-p0!X66</f>
        <v>0</v>
      </c>
      <c r="Y66" s="252" t="n">
        <f aca="false">p1!Y66-p0!Y66</f>
        <v>0</v>
      </c>
      <c r="Z66" s="252" t="n">
        <f aca="false">p1!Z66-p0!Z66</f>
        <v>0</v>
      </c>
      <c r="AA66" s="252" t="n">
        <f aca="false">p1!AA66-p0!AA66</f>
        <v>0</v>
      </c>
      <c r="AB66" s="252" t="n">
        <f aca="false">p1!AB66-p0!AB66</f>
        <v>0</v>
      </c>
      <c r="AC66" s="252" t="n">
        <f aca="false">p1!AC66-p0!AC66</f>
        <v>0</v>
      </c>
      <c r="AD66" s="252" t="n">
        <f aca="false">p1!AD66-p0!AD66</f>
        <v>0</v>
      </c>
      <c r="AE66" s="252" t="n">
        <f aca="false">p1!AE66-p0!AE66</f>
        <v>0</v>
      </c>
      <c r="AF66" s="252" t="n">
        <f aca="false">p1!AF66-p0!AF66</f>
        <v>0</v>
      </c>
      <c r="AG66" s="252" t="n">
        <f aca="false">p1!AG66-p0!AG66</f>
        <v>0</v>
      </c>
      <c r="AH66" s="252" t="n">
        <f aca="false">p1!AH66-p0!AH66</f>
        <v>0</v>
      </c>
      <c r="AI66" s="252"/>
      <c r="AJ66" s="252"/>
      <c r="AZ66" s="249"/>
      <c r="BA66" s="249"/>
      <c r="BB66" s="249"/>
      <c r="BC66" s="249"/>
      <c r="BD66" s="249"/>
      <c r="BN66" s="253"/>
      <c r="CG66" s="248"/>
      <c r="CH66" s="248"/>
      <c r="CI66" s="248"/>
      <c r="FW66" s="249"/>
      <c r="FX66" s="249"/>
      <c r="FY66" s="249"/>
      <c r="GI66" s="253"/>
      <c r="GJ66" s="253"/>
      <c r="GP66" s="253"/>
      <c r="GR66" s="253"/>
      <c r="GS66" s="253"/>
      <c r="GY66" s="253"/>
    </row>
    <row r="67" customFormat="false" ht="12.75" hidden="false" customHeight="false" outlineLevel="0" collapsed="false">
      <c r="A67" s="63" t="n">
        <v>38261</v>
      </c>
      <c r="B67" s="252" t="n">
        <f aca="false">p1!B67-p0!B67</f>
        <v>0</v>
      </c>
      <c r="C67" s="252" t="n">
        <f aca="false">p1!C67-p0!C67</f>
        <v>0</v>
      </c>
      <c r="D67" s="252" t="n">
        <f aca="false">p1!D67-p0!D67</f>
        <v>0</v>
      </c>
      <c r="E67" s="252" t="n">
        <f aca="false">p1!E67-p0!E67</f>
        <v>0</v>
      </c>
      <c r="F67" s="252" t="n">
        <f aca="false">p1!F67-p0!F67</f>
        <v>0</v>
      </c>
      <c r="G67" s="252" t="n">
        <f aca="false">p1!G67-p0!G67</f>
        <v>0</v>
      </c>
      <c r="H67" s="252" t="n">
        <f aca="false">p1!H67-p0!H67</f>
        <v>0.180000000000007</v>
      </c>
      <c r="I67" s="252" t="n">
        <f aca="false">p1!I67-p0!I67</f>
        <v>-0.0500000000000007</v>
      </c>
      <c r="J67" s="252" t="n">
        <f aca="false">p1!J67-p0!J67</f>
        <v>0.0100000000000002</v>
      </c>
      <c r="K67" s="252" t="n">
        <f aca="false">p1!K67-p0!K67</f>
        <v>0.0500000000000007</v>
      </c>
      <c r="L67" s="252" t="n">
        <f aca="false">p1!L67-p0!L67</f>
        <v>0</v>
      </c>
      <c r="M67" s="252" t="n">
        <f aca="false">p1!M67-p0!M67</f>
        <v>-0.180000000000007</v>
      </c>
      <c r="N67" s="252" t="n">
        <f aca="false">p1!N67-p0!N67</f>
        <v>0.0200000000000014</v>
      </c>
      <c r="O67" s="252" t="n">
        <f aca="false">p1!O67-p0!O67</f>
        <v>0</v>
      </c>
      <c r="P67" s="252" t="n">
        <f aca="false">p1!P67-p0!P67</f>
        <v>0</v>
      </c>
      <c r="Q67" s="252" t="n">
        <f aca="false">p1!Q67-p0!Q67</f>
        <v>0</v>
      </c>
      <c r="R67" s="252" t="n">
        <f aca="false">p1!R67-p0!R67</f>
        <v>0</v>
      </c>
      <c r="S67" s="252" t="n">
        <f aca="false">p1!S67-p0!S67</f>
        <v>0</v>
      </c>
      <c r="T67" s="252" t="n">
        <f aca="false">p1!T67-p0!T67</f>
        <v>0</v>
      </c>
      <c r="U67" s="252" t="n">
        <f aca="false">p1!U67-p0!U67</f>
        <v>0</v>
      </c>
      <c r="V67" s="252" t="n">
        <f aca="false">p1!V67-p0!V67</f>
        <v>0</v>
      </c>
      <c r="W67" s="252" t="n">
        <f aca="false">p1!W67-p0!W67</f>
        <v>0</v>
      </c>
      <c r="X67" s="252" t="n">
        <f aca="false">p1!X67-p0!X67</f>
        <v>0</v>
      </c>
      <c r="Y67" s="252" t="n">
        <f aca="false">p1!Y67-p0!Y67</f>
        <v>0</v>
      </c>
      <c r="Z67" s="252" t="n">
        <f aca="false">p1!Z67-p0!Z67</f>
        <v>0</v>
      </c>
      <c r="AA67" s="252" t="n">
        <f aca="false">p1!AA67-p0!AA67</f>
        <v>0</v>
      </c>
      <c r="AB67" s="252" t="n">
        <f aca="false">p1!AB67-p0!AB67</f>
        <v>0</v>
      </c>
      <c r="AC67" s="252" t="n">
        <f aca="false">p1!AC67-p0!AC67</f>
        <v>0</v>
      </c>
      <c r="AD67" s="252" t="n">
        <f aca="false">p1!AD67-p0!AD67</f>
        <v>0</v>
      </c>
      <c r="AE67" s="252" t="n">
        <f aca="false">p1!AE67-p0!AE67</f>
        <v>0</v>
      </c>
      <c r="AF67" s="252" t="n">
        <f aca="false">p1!AF67-p0!AF67</f>
        <v>0</v>
      </c>
      <c r="AG67" s="252" t="n">
        <f aca="false">p1!AG67-p0!AG67</f>
        <v>0</v>
      </c>
      <c r="AH67" s="252" t="n">
        <f aca="false">p1!AH67-p0!AH67</f>
        <v>0</v>
      </c>
      <c r="AI67" s="252"/>
      <c r="AJ67" s="252"/>
      <c r="AZ67" s="249"/>
      <c r="BA67" s="249"/>
      <c r="BB67" s="249"/>
      <c r="BC67" s="249"/>
      <c r="BD67" s="249"/>
      <c r="BN67" s="253"/>
      <c r="CG67" s="248"/>
      <c r="CH67" s="248"/>
      <c r="CI67" s="248"/>
      <c r="FW67" s="249"/>
      <c r="FX67" s="249"/>
      <c r="FY67" s="249"/>
      <c r="GI67" s="253"/>
      <c r="GJ67" s="253"/>
      <c r="GP67" s="253"/>
      <c r="GR67" s="253"/>
      <c r="GS67" s="253"/>
      <c r="GY67" s="253"/>
    </row>
    <row r="68" customFormat="false" ht="12.75" hidden="false" customHeight="false" outlineLevel="0" collapsed="false">
      <c r="A68" s="63" t="n">
        <v>38292</v>
      </c>
      <c r="B68" s="252" t="n">
        <f aca="false">p1!B68-p0!B68</f>
        <v>0</v>
      </c>
      <c r="C68" s="252" t="n">
        <f aca="false">p1!C68-p0!C68</f>
        <v>0</v>
      </c>
      <c r="D68" s="252" t="n">
        <f aca="false">p1!D68-p0!D68</f>
        <v>0</v>
      </c>
      <c r="E68" s="252" t="n">
        <f aca="false">p1!E68-p0!E68</f>
        <v>0</v>
      </c>
      <c r="F68" s="252" t="n">
        <f aca="false">p1!F68-p0!F68</f>
        <v>0</v>
      </c>
      <c r="G68" s="252" t="n">
        <f aca="false">p1!G68-p0!G68</f>
        <v>0</v>
      </c>
      <c r="H68" s="252" t="n">
        <f aca="false">p1!H68-p0!H68</f>
        <v>0.170000000000002</v>
      </c>
      <c r="I68" s="252" t="n">
        <f aca="false">p1!I68-p0!I68</f>
        <v>-0.0399999999999992</v>
      </c>
      <c r="J68" s="252" t="n">
        <f aca="false">p1!J68-p0!J68</f>
        <v>0.00999999999999979</v>
      </c>
      <c r="K68" s="252" t="n">
        <f aca="false">p1!K68-p0!K68</f>
        <v>0</v>
      </c>
      <c r="L68" s="252" t="n">
        <f aca="false">p1!L68-p0!L68</f>
        <v>0</v>
      </c>
      <c r="M68" s="252" t="n">
        <f aca="false">p1!M68-p0!M68</f>
        <v>-0.170000000000002</v>
      </c>
      <c r="N68" s="252" t="n">
        <f aca="false">p1!N68-p0!N68</f>
        <v>0.0300000000000011</v>
      </c>
      <c r="O68" s="252" t="n">
        <f aca="false">p1!O68-p0!O68</f>
        <v>0</v>
      </c>
      <c r="P68" s="252" t="n">
        <f aca="false">p1!P68-p0!P68</f>
        <v>0</v>
      </c>
      <c r="Q68" s="252" t="n">
        <f aca="false">p1!Q68-p0!Q68</f>
        <v>0</v>
      </c>
      <c r="R68" s="252" t="n">
        <f aca="false">p1!R68-p0!R68</f>
        <v>0</v>
      </c>
      <c r="S68" s="252" t="n">
        <f aca="false">p1!S68-p0!S68</f>
        <v>0</v>
      </c>
      <c r="T68" s="252" t="n">
        <f aca="false">p1!T68-p0!T68</f>
        <v>0</v>
      </c>
      <c r="U68" s="252" t="n">
        <f aca="false">p1!U68-p0!U68</f>
        <v>0</v>
      </c>
      <c r="V68" s="252" t="n">
        <f aca="false">p1!V68-p0!V68</f>
        <v>0</v>
      </c>
      <c r="W68" s="252" t="n">
        <f aca="false">p1!W68-p0!W68</f>
        <v>0</v>
      </c>
      <c r="X68" s="252" t="n">
        <f aca="false">p1!X68-p0!X68</f>
        <v>0</v>
      </c>
      <c r="Y68" s="252" t="n">
        <f aca="false">p1!Y68-p0!Y68</f>
        <v>0</v>
      </c>
      <c r="Z68" s="252" t="n">
        <f aca="false">p1!Z68-p0!Z68</f>
        <v>0</v>
      </c>
      <c r="AA68" s="252" t="n">
        <f aca="false">p1!AA68-p0!AA68</f>
        <v>0</v>
      </c>
      <c r="AB68" s="252" t="n">
        <f aca="false">p1!AB68-p0!AB68</f>
        <v>0</v>
      </c>
      <c r="AC68" s="252" t="n">
        <f aca="false">p1!AC68-p0!AC68</f>
        <v>0</v>
      </c>
      <c r="AD68" s="252" t="n">
        <f aca="false">p1!AD68-p0!AD68</f>
        <v>0</v>
      </c>
      <c r="AE68" s="252" t="n">
        <f aca="false">p1!AE68-p0!AE68</f>
        <v>0</v>
      </c>
      <c r="AF68" s="252" t="n">
        <f aca="false">p1!AF68-p0!AF68</f>
        <v>0</v>
      </c>
      <c r="AG68" s="252" t="n">
        <f aca="false">p1!AG68-p0!AG68</f>
        <v>0</v>
      </c>
      <c r="AH68" s="252" t="n">
        <f aca="false">p1!AH68-p0!AH68</f>
        <v>0.0399999999999992</v>
      </c>
      <c r="AI68" s="252"/>
      <c r="AJ68" s="252"/>
      <c r="AZ68" s="249"/>
      <c r="BA68" s="249"/>
      <c r="BB68" s="249"/>
      <c r="BC68" s="249"/>
      <c r="BD68" s="249"/>
      <c r="BN68" s="253"/>
      <c r="CG68" s="248"/>
      <c r="CH68" s="248"/>
      <c r="CI68" s="248"/>
      <c r="FW68" s="249"/>
      <c r="FX68" s="249"/>
      <c r="FY68" s="249"/>
      <c r="GI68" s="253"/>
      <c r="GJ68" s="253"/>
      <c r="GP68" s="253"/>
      <c r="GR68" s="253"/>
      <c r="GS68" s="253"/>
      <c r="GY68" s="253"/>
    </row>
    <row r="69" customFormat="false" ht="12.75" hidden="false" customHeight="false" outlineLevel="0" collapsed="false">
      <c r="A69" s="63" t="n">
        <v>38322</v>
      </c>
      <c r="B69" s="252" t="n">
        <f aca="false">p1!B69-p0!B69</f>
        <v>0</v>
      </c>
      <c r="C69" s="252" t="n">
        <f aca="false">p1!C69-p0!C69</f>
        <v>0</v>
      </c>
      <c r="D69" s="252" t="n">
        <f aca="false">p1!D69-p0!D69</f>
        <v>0</v>
      </c>
      <c r="E69" s="252" t="n">
        <f aca="false">p1!E69-p0!E69</f>
        <v>0</v>
      </c>
      <c r="F69" s="252" t="n">
        <f aca="false">p1!F69-p0!F69</f>
        <v>0</v>
      </c>
      <c r="G69" s="252" t="n">
        <f aca="false">p1!G69-p0!G69</f>
        <v>0</v>
      </c>
      <c r="H69" s="252" t="n">
        <f aca="false">p1!H69-p0!H69</f>
        <v>0.170000000000002</v>
      </c>
      <c r="I69" s="252" t="n">
        <f aca="false">p1!I69-p0!I69</f>
        <v>-0.0500000000000007</v>
      </c>
      <c r="J69" s="252" t="n">
        <f aca="false">p1!J69-p0!J69</f>
        <v>0.00999999999999979</v>
      </c>
      <c r="K69" s="252" t="n">
        <f aca="false">p1!K69-p0!K69</f>
        <v>0</v>
      </c>
      <c r="L69" s="252" t="n">
        <f aca="false">p1!L69-p0!L69</f>
        <v>0</v>
      </c>
      <c r="M69" s="252" t="n">
        <f aca="false">p1!M69-p0!M69</f>
        <v>-0.170000000000002</v>
      </c>
      <c r="N69" s="252" t="n">
        <f aca="false">p1!N69-p0!N69</f>
        <v>0.0199999999999996</v>
      </c>
      <c r="O69" s="252" t="n">
        <f aca="false">p1!O69-p0!O69</f>
        <v>0</v>
      </c>
      <c r="P69" s="252" t="n">
        <f aca="false">p1!P69-p0!P69</f>
        <v>0</v>
      </c>
      <c r="Q69" s="252" t="n">
        <f aca="false">p1!Q69-p0!Q69</f>
        <v>0</v>
      </c>
      <c r="R69" s="252" t="n">
        <f aca="false">p1!R69-p0!R69</f>
        <v>0</v>
      </c>
      <c r="S69" s="252" t="n">
        <f aca="false">p1!S69-p0!S69</f>
        <v>0</v>
      </c>
      <c r="T69" s="252" t="n">
        <f aca="false">p1!T69-p0!T69</f>
        <v>0</v>
      </c>
      <c r="U69" s="252" t="n">
        <f aca="false">p1!U69-p0!U69</f>
        <v>0</v>
      </c>
      <c r="V69" s="252" t="n">
        <f aca="false">p1!V69-p0!V69</f>
        <v>0</v>
      </c>
      <c r="W69" s="252" t="n">
        <f aca="false">p1!W69-p0!W69</f>
        <v>0</v>
      </c>
      <c r="X69" s="252" t="n">
        <f aca="false">p1!X69-p0!X69</f>
        <v>0</v>
      </c>
      <c r="Y69" s="252" t="n">
        <f aca="false">p1!Y69-p0!Y69</f>
        <v>0</v>
      </c>
      <c r="Z69" s="252" t="n">
        <f aca="false">p1!Z69-p0!Z69</f>
        <v>0</v>
      </c>
      <c r="AA69" s="252" t="n">
        <f aca="false">p1!AA69-p0!AA69</f>
        <v>0</v>
      </c>
      <c r="AB69" s="252" t="n">
        <f aca="false">p1!AB69-p0!AB69</f>
        <v>0</v>
      </c>
      <c r="AC69" s="252" t="n">
        <f aca="false">p1!AC69-p0!AC69</f>
        <v>0</v>
      </c>
      <c r="AD69" s="252" t="n">
        <f aca="false">p1!AD69-p0!AD69</f>
        <v>0</v>
      </c>
      <c r="AE69" s="252" t="n">
        <f aca="false">p1!AE69-p0!AE69</f>
        <v>0</v>
      </c>
      <c r="AF69" s="252" t="n">
        <f aca="false">p1!AF69-p0!AF69</f>
        <v>0</v>
      </c>
      <c r="AG69" s="252" t="n">
        <f aca="false">p1!AG69-p0!AG69</f>
        <v>0</v>
      </c>
      <c r="AH69" s="252" t="n">
        <f aca="false">p1!AH69-p0!AH69</f>
        <v>0.0500000000000007</v>
      </c>
      <c r="AI69" s="252"/>
      <c r="AJ69" s="252"/>
      <c r="AZ69" s="249"/>
      <c r="BA69" s="249"/>
      <c r="BB69" s="249"/>
      <c r="BC69" s="249"/>
      <c r="BD69" s="249"/>
      <c r="BN69" s="253"/>
      <c r="CG69" s="248"/>
      <c r="CH69" s="248"/>
      <c r="CI69" s="248"/>
      <c r="FW69" s="249"/>
      <c r="FX69" s="249"/>
      <c r="FY69" s="249"/>
      <c r="GI69" s="253"/>
      <c r="GJ69" s="253"/>
      <c r="GP69" s="253"/>
      <c r="GR69" s="253"/>
      <c r="GS69" s="253"/>
      <c r="GY69" s="253"/>
    </row>
    <row r="70" customFormat="false" ht="12.75" hidden="false" customHeight="false" outlineLevel="0" collapsed="false">
      <c r="A70" s="63" t="n">
        <v>38353</v>
      </c>
      <c r="B70" s="252" t="n">
        <f aca="false">p1!B70-p0!B70</f>
        <v>0</v>
      </c>
      <c r="C70" s="252" t="n">
        <f aca="false">p1!C70-p0!C70</f>
        <v>0</v>
      </c>
      <c r="D70" s="252" t="n">
        <f aca="false">p1!D70-p0!D70</f>
        <v>0</v>
      </c>
      <c r="E70" s="252" t="n">
        <f aca="false">p1!E70-p0!E70</f>
        <v>0</v>
      </c>
      <c r="F70" s="252" t="n">
        <f aca="false">p1!F70-p0!F70</f>
        <v>0</v>
      </c>
      <c r="G70" s="252" t="n">
        <f aca="false">p1!G70-p0!G70</f>
        <v>0</v>
      </c>
      <c r="H70" s="252" t="n">
        <f aca="false">p1!H70-p0!H70</f>
        <v>0.170000000000002</v>
      </c>
      <c r="I70" s="252" t="n">
        <f aca="false">p1!I70-p0!I70</f>
        <v>-0.0399999999999992</v>
      </c>
      <c r="J70" s="252" t="n">
        <f aca="false">p1!J70-p0!J70</f>
        <v>0</v>
      </c>
      <c r="K70" s="252" t="n">
        <f aca="false">p1!K70-p0!K70</f>
        <v>0</v>
      </c>
      <c r="L70" s="252" t="n">
        <f aca="false">p1!L70-p0!L70</f>
        <v>0</v>
      </c>
      <c r="M70" s="252" t="n">
        <f aca="false">p1!M70-p0!M70</f>
        <v>-0.170000000000002</v>
      </c>
      <c r="N70" s="252" t="n">
        <f aca="false">p1!N70-p0!N70</f>
        <v>0.0199999999999996</v>
      </c>
      <c r="O70" s="252" t="n">
        <f aca="false">p1!O70-p0!O70</f>
        <v>0</v>
      </c>
      <c r="P70" s="252" t="n">
        <f aca="false">p1!P70-p0!P70</f>
        <v>0</v>
      </c>
      <c r="Q70" s="252" t="n">
        <f aca="false">p1!Q70-p0!Q70</f>
        <v>0</v>
      </c>
      <c r="R70" s="252" t="n">
        <f aca="false">p1!R70-p0!R70</f>
        <v>0</v>
      </c>
      <c r="S70" s="252" t="n">
        <f aca="false">p1!S70-p0!S70</f>
        <v>0</v>
      </c>
      <c r="T70" s="252" t="n">
        <f aca="false">p1!T70-p0!T70</f>
        <v>0</v>
      </c>
      <c r="U70" s="252" t="n">
        <f aca="false">p1!U70-p0!U70</f>
        <v>0</v>
      </c>
      <c r="V70" s="252" t="n">
        <f aca="false">p1!V70-p0!V70</f>
        <v>0</v>
      </c>
      <c r="W70" s="252" t="n">
        <f aca="false">p1!W70-p0!W70</f>
        <v>0</v>
      </c>
      <c r="X70" s="252" t="n">
        <f aca="false">p1!X70-p0!X70</f>
        <v>0</v>
      </c>
      <c r="Y70" s="252" t="n">
        <f aca="false">p1!Y70-p0!Y70</f>
        <v>0</v>
      </c>
      <c r="Z70" s="252" t="n">
        <f aca="false">p1!Z70-p0!Z70</f>
        <v>0</v>
      </c>
      <c r="AA70" s="252" t="n">
        <f aca="false">p1!AA70-p0!AA70</f>
        <v>0</v>
      </c>
      <c r="AB70" s="252" t="n">
        <f aca="false">p1!AB70-p0!AB70</f>
        <v>0</v>
      </c>
      <c r="AC70" s="252" t="n">
        <f aca="false">p1!AC70-p0!AC70</f>
        <v>0</v>
      </c>
      <c r="AD70" s="252" t="n">
        <f aca="false">p1!AD70-p0!AD70</f>
        <v>0</v>
      </c>
      <c r="AE70" s="252" t="n">
        <f aca="false">p1!AE70-p0!AE70</f>
        <v>0</v>
      </c>
      <c r="AF70" s="252" t="n">
        <f aca="false">p1!AF70-p0!AF70</f>
        <v>0</v>
      </c>
      <c r="AG70" s="252" t="n">
        <f aca="false">p1!AG70-p0!AG70</f>
        <v>0</v>
      </c>
      <c r="AH70" s="252" t="n">
        <f aca="false">p1!AH70-p0!AH70</f>
        <v>0.0399999999999992</v>
      </c>
      <c r="AI70" s="252"/>
      <c r="AJ70" s="252"/>
      <c r="AZ70" s="249"/>
      <c r="BA70" s="249"/>
      <c r="BB70" s="249"/>
      <c r="BC70" s="249"/>
      <c r="BD70" s="249"/>
      <c r="BN70" s="253"/>
      <c r="CG70" s="248"/>
      <c r="CH70" s="248"/>
      <c r="CI70" s="248"/>
      <c r="FW70" s="249"/>
      <c r="FX70" s="249"/>
      <c r="FY70" s="249"/>
      <c r="GI70" s="253"/>
      <c r="GJ70" s="253"/>
      <c r="GP70" s="253"/>
      <c r="GR70" s="253"/>
      <c r="GS70" s="253"/>
      <c r="GY70" s="253"/>
    </row>
    <row r="71" customFormat="false" ht="12.75" hidden="false" customHeight="false" outlineLevel="0" collapsed="false">
      <c r="A71" s="63" t="n">
        <v>38384</v>
      </c>
      <c r="B71" s="252" t="n">
        <f aca="false">p1!B71-p0!B71</f>
        <v>0</v>
      </c>
      <c r="C71" s="252" t="n">
        <f aca="false">p1!C71-p0!C71</f>
        <v>0</v>
      </c>
      <c r="D71" s="252" t="n">
        <f aca="false">p1!D71-p0!D71</f>
        <v>0</v>
      </c>
      <c r="E71" s="252" t="n">
        <f aca="false">p1!E71-p0!E71</f>
        <v>0</v>
      </c>
      <c r="F71" s="252" t="n">
        <f aca="false">p1!F71-p0!F71</f>
        <v>0</v>
      </c>
      <c r="G71" s="252" t="n">
        <f aca="false">p1!G71-p0!G71</f>
        <v>0</v>
      </c>
      <c r="H71" s="252" t="n">
        <f aca="false">p1!H71-p0!H71</f>
        <v>0.150000000000006</v>
      </c>
      <c r="I71" s="252" t="n">
        <f aca="false">p1!I71-p0!I71</f>
        <v>-0.0300000000000011</v>
      </c>
      <c r="J71" s="252" t="n">
        <f aca="false">p1!J71-p0!J71</f>
        <v>0.01</v>
      </c>
      <c r="K71" s="252" t="n">
        <f aca="false">p1!K71-p0!K71</f>
        <v>0</v>
      </c>
      <c r="L71" s="252" t="n">
        <f aca="false">p1!L71-p0!L71</f>
        <v>0</v>
      </c>
      <c r="M71" s="252" t="n">
        <f aca="false">p1!M71-p0!M71</f>
        <v>-0.150000000000006</v>
      </c>
      <c r="N71" s="252" t="n">
        <f aca="false">p1!N71-p0!N71</f>
        <v>0.0199999999999996</v>
      </c>
      <c r="O71" s="252" t="n">
        <f aca="false">p1!O71-p0!O71</f>
        <v>0</v>
      </c>
      <c r="P71" s="252" t="n">
        <f aca="false">p1!P71-p0!P71</f>
        <v>0</v>
      </c>
      <c r="Q71" s="252" t="n">
        <f aca="false">p1!Q71-p0!Q71</f>
        <v>0</v>
      </c>
      <c r="R71" s="252" t="n">
        <f aca="false">p1!R71-p0!R71</f>
        <v>0</v>
      </c>
      <c r="S71" s="252" t="n">
        <f aca="false">p1!S71-p0!S71</f>
        <v>0</v>
      </c>
      <c r="T71" s="252" t="n">
        <f aca="false">p1!T71-p0!T71</f>
        <v>0</v>
      </c>
      <c r="U71" s="252" t="n">
        <f aca="false">p1!U71-p0!U71</f>
        <v>0</v>
      </c>
      <c r="V71" s="252" t="n">
        <f aca="false">p1!V71-p0!V71</f>
        <v>0</v>
      </c>
      <c r="W71" s="252" t="n">
        <f aca="false">p1!W71-p0!W71</f>
        <v>0</v>
      </c>
      <c r="X71" s="252" t="n">
        <f aca="false">p1!X71-p0!X71</f>
        <v>0</v>
      </c>
      <c r="Y71" s="252" t="n">
        <f aca="false">p1!Y71-p0!Y71</f>
        <v>0</v>
      </c>
      <c r="Z71" s="252" t="n">
        <f aca="false">p1!Z71-p0!Z71</f>
        <v>0</v>
      </c>
      <c r="AA71" s="252" t="n">
        <f aca="false">p1!AA71-p0!AA71</f>
        <v>0</v>
      </c>
      <c r="AB71" s="252" t="n">
        <f aca="false">p1!AB71-p0!AB71</f>
        <v>0</v>
      </c>
      <c r="AC71" s="252" t="n">
        <f aca="false">p1!AC71-p0!AC71</f>
        <v>0</v>
      </c>
      <c r="AD71" s="252" t="n">
        <f aca="false">p1!AD71-p0!AD71</f>
        <v>0</v>
      </c>
      <c r="AE71" s="252" t="n">
        <f aca="false">p1!AE71-p0!AE71</f>
        <v>0</v>
      </c>
      <c r="AF71" s="252" t="n">
        <f aca="false">p1!AF71-p0!AF71</f>
        <v>0</v>
      </c>
      <c r="AG71" s="252" t="n">
        <f aca="false">p1!AG71-p0!AG71</f>
        <v>0</v>
      </c>
      <c r="AH71" s="252" t="n">
        <f aca="false">p1!AH71-p0!AH71</f>
        <v>0.0300000000000011</v>
      </c>
      <c r="AI71" s="252"/>
      <c r="AJ71" s="252"/>
      <c r="AZ71" s="249"/>
      <c r="BA71" s="249"/>
      <c r="BB71" s="249"/>
      <c r="BC71" s="249"/>
      <c r="BD71" s="249"/>
      <c r="BN71" s="253"/>
      <c r="CG71" s="248"/>
      <c r="CH71" s="248"/>
      <c r="CI71" s="248"/>
      <c r="FW71" s="249"/>
      <c r="FX71" s="249"/>
      <c r="FY71" s="249"/>
      <c r="GI71" s="253"/>
      <c r="GJ71" s="253"/>
      <c r="GP71" s="253"/>
      <c r="GR71" s="253"/>
      <c r="GS71" s="253"/>
      <c r="GY71" s="253"/>
    </row>
    <row r="72" customFormat="false" ht="12.75" hidden="false" customHeight="false" outlineLevel="0" collapsed="false">
      <c r="A72" s="63" t="n">
        <v>38412</v>
      </c>
      <c r="B72" s="252" t="n">
        <f aca="false">p1!B72-p0!B72</f>
        <v>0</v>
      </c>
      <c r="C72" s="252" t="n">
        <f aca="false">p1!C72-p0!C72</f>
        <v>0</v>
      </c>
      <c r="D72" s="252" t="n">
        <f aca="false">p1!D72-p0!D72</f>
        <v>0</v>
      </c>
      <c r="E72" s="252" t="n">
        <f aca="false">p1!E72-p0!E72</f>
        <v>0</v>
      </c>
      <c r="F72" s="252" t="n">
        <f aca="false">p1!F72-p0!F72</f>
        <v>0</v>
      </c>
      <c r="G72" s="252" t="n">
        <f aca="false">p1!G72-p0!G72</f>
        <v>0</v>
      </c>
      <c r="H72" s="252" t="n">
        <f aca="false">p1!H72-p0!H72</f>
        <v>0.159999999999997</v>
      </c>
      <c r="I72" s="252" t="n">
        <f aca="false">p1!I72-p0!I72</f>
        <v>-0.0499999999999972</v>
      </c>
      <c r="J72" s="252" t="n">
        <f aca="false">p1!J72-p0!J72</f>
        <v>0.00999999999999979</v>
      </c>
      <c r="K72" s="252" t="n">
        <f aca="false">p1!K72-p0!K72</f>
        <v>0</v>
      </c>
      <c r="L72" s="252" t="n">
        <f aca="false">p1!L72-p0!L72</f>
        <v>0</v>
      </c>
      <c r="M72" s="252" t="n">
        <f aca="false">p1!M72-p0!M72</f>
        <v>-0.159999999999997</v>
      </c>
      <c r="N72" s="252" t="n">
        <f aca="false">p1!N72-p0!N72</f>
        <v>0.0200000000000014</v>
      </c>
      <c r="O72" s="252" t="n">
        <f aca="false">p1!O72-p0!O72</f>
        <v>0</v>
      </c>
      <c r="P72" s="252" t="n">
        <f aca="false">p1!P72-p0!P72</f>
        <v>0</v>
      </c>
      <c r="Q72" s="252" t="n">
        <f aca="false">p1!Q72-p0!Q72</f>
        <v>0</v>
      </c>
      <c r="R72" s="252" t="n">
        <f aca="false">p1!R72-p0!R72</f>
        <v>0</v>
      </c>
      <c r="S72" s="252" t="n">
        <f aca="false">p1!S72-p0!S72</f>
        <v>0</v>
      </c>
      <c r="T72" s="252" t="n">
        <f aca="false">p1!T72-p0!T72</f>
        <v>0</v>
      </c>
      <c r="U72" s="252" t="n">
        <f aca="false">p1!U72-p0!U72</f>
        <v>0</v>
      </c>
      <c r="V72" s="252" t="n">
        <f aca="false">p1!V72-p0!V72</f>
        <v>0</v>
      </c>
      <c r="W72" s="252" t="n">
        <f aca="false">p1!W72-p0!W72</f>
        <v>0</v>
      </c>
      <c r="X72" s="252" t="n">
        <f aca="false">p1!X72-p0!X72</f>
        <v>0</v>
      </c>
      <c r="Y72" s="252" t="n">
        <f aca="false">p1!Y72-p0!Y72</f>
        <v>0</v>
      </c>
      <c r="Z72" s="252" t="n">
        <f aca="false">p1!Z72-p0!Z72</f>
        <v>0</v>
      </c>
      <c r="AA72" s="252" t="n">
        <f aca="false">p1!AA72-p0!AA72</f>
        <v>0</v>
      </c>
      <c r="AB72" s="252" t="n">
        <f aca="false">p1!AB72-p0!AB72</f>
        <v>0</v>
      </c>
      <c r="AC72" s="252" t="n">
        <f aca="false">p1!AC72-p0!AC72</f>
        <v>0</v>
      </c>
      <c r="AD72" s="252" t="n">
        <f aca="false">p1!AD72-p0!AD72</f>
        <v>0</v>
      </c>
      <c r="AE72" s="252" t="n">
        <f aca="false">p1!AE72-p0!AE72</f>
        <v>0</v>
      </c>
      <c r="AF72" s="252" t="n">
        <f aca="false">p1!AF72-p0!AF72</f>
        <v>0</v>
      </c>
      <c r="AG72" s="252" t="n">
        <f aca="false">p1!AG72-p0!AG72</f>
        <v>0</v>
      </c>
      <c r="AH72" s="252" t="n">
        <f aca="false">p1!AH72-p0!AH72</f>
        <v>0.0499999999999972</v>
      </c>
      <c r="AI72" s="252"/>
      <c r="AJ72" s="252"/>
      <c r="AZ72" s="249"/>
      <c r="BA72" s="249"/>
      <c r="BB72" s="249"/>
      <c r="BC72" s="249"/>
      <c r="BD72" s="249"/>
      <c r="BN72" s="253"/>
      <c r="CG72" s="248"/>
      <c r="CH72" s="248"/>
      <c r="CI72" s="248"/>
      <c r="FW72" s="249"/>
      <c r="FX72" s="249"/>
      <c r="FY72" s="249"/>
      <c r="GI72" s="253"/>
      <c r="GJ72" s="253"/>
      <c r="GP72" s="253"/>
      <c r="GR72" s="253"/>
      <c r="GS72" s="253"/>
      <c r="GY72" s="253"/>
    </row>
    <row r="73" customFormat="false" ht="12.75" hidden="false" customHeight="false" outlineLevel="0" collapsed="false">
      <c r="A73" s="63" t="n">
        <v>38443</v>
      </c>
      <c r="B73" s="252" t="n">
        <f aca="false">p1!B73-p0!B73</f>
        <v>0</v>
      </c>
      <c r="C73" s="252" t="n">
        <f aca="false">p1!C73-p0!C73</f>
        <v>0</v>
      </c>
      <c r="D73" s="252" t="n">
        <f aca="false">p1!D73-p0!D73</f>
        <v>0</v>
      </c>
      <c r="E73" s="252" t="n">
        <f aca="false">p1!E73-p0!E73</f>
        <v>0</v>
      </c>
      <c r="F73" s="252" t="n">
        <f aca="false">p1!F73-p0!F73</f>
        <v>0</v>
      </c>
      <c r="G73" s="252" t="n">
        <f aca="false">p1!G73-p0!G73</f>
        <v>0</v>
      </c>
      <c r="H73" s="252" t="n">
        <f aca="false">p1!H73-p0!H73</f>
        <v>0.149999999999991</v>
      </c>
      <c r="I73" s="252" t="n">
        <f aca="false">p1!I73-p0!I73</f>
        <v>-0.0400000000000027</v>
      </c>
      <c r="J73" s="252" t="n">
        <f aca="false">p1!J73-p0!J73</f>
        <v>0.00999999999999979</v>
      </c>
      <c r="K73" s="252" t="n">
        <f aca="false">p1!K73-p0!K73</f>
        <v>0.0400000000000027</v>
      </c>
      <c r="L73" s="252" t="n">
        <f aca="false">p1!L73-p0!L73</f>
        <v>0</v>
      </c>
      <c r="M73" s="252" t="n">
        <f aca="false">p1!M73-p0!M73</f>
        <v>-0.149999999999991</v>
      </c>
      <c r="N73" s="252" t="n">
        <f aca="false">p1!N73-p0!N73</f>
        <v>0.0300000000000011</v>
      </c>
      <c r="O73" s="252" t="n">
        <f aca="false">p1!O73-p0!O73</f>
        <v>0</v>
      </c>
      <c r="P73" s="252" t="n">
        <f aca="false">p1!P73-p0!P73</f>
        <v>0</v>
      </c>
      <c r="Q73" s="252" t="n">
        <f aca="false">p1!Q73-p0!Q73</f>
        <v>0</v>
      </c>
      <c r="R73" s="252" t="n">
        <f aca="false">p1!R73-p0!R73</f>
        <v>0</v>
      </c>
      <c r="S73" s="252" t="n">
        <f aca="false">p1!S73-p0!S73</f>
        <v>0</v>
      </c>
      <c r="T73" s="252" t="n">
        <f aca="false">p1!T73-p0!T73</f>
        <v>0</v>
      </c>
      <c r="U73" s="252" t="n">
        <f aca="false">p1!U73-p0!U73</f>
        <v>0</v>
      </c>
      <c r="V73" s="252" t="n">
        <f aca="false">p1!V73-p0!V73</f>
        <v>0</v>
      </c>
      <c r="W73" s="252" t="n">
        <f aca="false">p1!W73-p0!W73</f>
        <v>0</v>
      </c>
      <c r="X73" s="252" t="n">
        <f aca="false">p1!X73-p0!X73</f>
        <v>0</v>
      </c>
      <c r="Y73" s="252" t="n">
        <f aca="false">p1!Y73-p0!Y73</f>
        <v>0</v>
      </c>
      <c r="Z73" s="252" t="n">
        <f aca="false">p1!Z73-p0!Z73</f>
        <v>0</v>
      </c>
      <c r="AA73" s="252" t="n">
        <f aca="false">p1!AA73-p0!AA73</f>
        <v>0</v>
      </c>
      <c r="AB73" s="252" t="n">
        <f aca="false">p1!AB73-p0!AB73</f>
        <v>0</v>
      </c>
      <c r="AC73" s="252" t="n">
        <f aca="false">p1!AC73-p0!AC73</f>
        <v>0</v>
      </c>
      <c r="AD73" s="252" t="n">
        <f aca="false">p1!AD73-p0!AD73</f>
        <v>0</v>
      </c>
      <c r="AE73" s="252" t="n">
        <f aca="false">p1!AE73-p0!AE73</f>
        <v>0</v>
      </c>
      <c r="AF73" s="252" t="n">
        <f aca="false">p1!AF73-p0!AF73</f>
        <v>0</v>
      </c>
      <c r="AG73" s="252" t="n">
        <f aca="false">p1!AG73-p0!AG73</f>
        <v>0</v>
      </c>
      <c r="AH73" s="252" t="n">
        <f aca="false">p1!AH73-p0!AH73</f>
        <v>0</v>
      </c>
      <c r="AI73" s="252"/>
      <c r="AJ73" s="252"/>
      <c r="AZ73" s="249"/>
      <c r="BA73" s="249"/>
      <c r="BB73" s="249"/>
      <c r="BC73" s="249"/>
      <c r="BD73" s="249"/>
      <c r="BN73" s="253"/>
      <c r="CG73" s="248"/>
      <c r="CH73" s="248"/>
      <c r="CI73" s="248"/>
      <c r="FW73" s="249"/>
      <c r="FX73" s="249"/>
      <c r="FY73" s="249"/>
      <c r="GI73" s="253"/>
      <c r="GJ73" s="253"/>
      <c r="GP73" s="253"/>
      <c r="GR73" s="253"/>
      <c r="GS73" s="253"/>
      <c r="GY73" s="253"/>
    </row>
    <row r="74" customFormat="false" ht="12.75" hidden="false" customHeight="false" outlineLevel="0" collapsed="false">
      <c r="A74" s="63" t="n">
        <v>38473</v>
      </c>
      <c r="B74" s="252" t="n">
        <f aca="false">p1!B74-p0!B74</f>
        <v>0</v>
      </c>
      <c r="C74" s="252" t="n">
        <f aca="false">p1!C74-p0!C74</f>
        <v>0</v>
      </c>
      <c r="D74" s="252" t="n">
        <f aca="false">p1!D74-p0!D74</f>
        <v>0</v>
      </c>
      <c r="E74" s="252" t="n">
        <f aca="false">p1!E74-p0!E74</f>
        <v>0</v>
      </c>
      <c r="F74" s="252" t="n">
        <f aca="false">p1!F74-p0!F74</f>
        <v>0</v>
      </c>
      <c r="G74" s="252" t="n">
        <f aca="false">p1!G74-p0!G74</f>
        <v>0</v>
      </c>
      <c r="H74" s="252" t="n">
        <f aca="false">p1!H74-p0!H74</f>
        <v>0.159999999999997</v>
      </c>
      <c r="I74" s="252" t="n">
        <f aca="false">p1!I74-p0!I74</f>
        <v>-0.0399999999999992</v>
      </c>
      <c r="J74" s="252" t="n">
        <f aca="false">p1!J74-p0!J74</f>
        <v>0.0200000000000005</v>
      </c>
      <c r="K74" s="252" t="n">
        <f aca="false">p1!K74-p0!K74</f>
        <v>0.0399999999999992</v>
      </c>
      <c r="L74" s="252" t="n">
        <f aca="false">p1!L74-p0!L74</f>
        <v>0</v>
      </c>
      <c r="M74" s="252" t="n">
        <f aca="false">p1!M74-p0!M74</f>
        <v>-0.159999999999997</v>
      </c>
      <c r="N74" s="252" t="n">
        <f aca="false">p1!N74-p0!N74</f>
        <v>0.0199999999999996</v>
      </c>
      <c r="O74" s="252" t="n">
        <f aca="false">p1!O74-p0!O74</f>
        <v>0</v>
      </c>
      <c r="P74" s="252" t="n">
        <f aca="false">p1!P74-p0!P74</f>
        <v>0</v>
      </c>
      <c r="Q74" s="252" t="n">
        <f aca="false">p1!Q74-p0!Q74</f>
        <v>0</v>
      </c>
      <c r="R74" s="252" t="n">
        <f aca="false">p1!R74-p0!R74</f>
        <v>0</v>
      </c>
      <c r="S74" s="252" t="n">
        <f aca="false">p1!S74-p0!S74</f>
        <v>0</v>
      </c>
      <c r="T74" s="252" t="n">
        <f aca="false">p1!T74-p0!T74</f>
        <v>0</v>
      </c>
      <c r="U74" s="252" t="n">
        <f aca="false">p1!U74-p0!U74</f>
        <v>0</v>
      </c>
      <c r="V74" s="252" t="n">
        <f aca="false">p1!V74-p0!V74</f>
        <v>0</v>
      </c>
      <c r="W74" s="252" t="n">
        <f aca="false">p1!W74-p0!W74</f>
        <v>0</v>
      </c>
      <c r="X74" s="252" t="n">
        <f aca="false">p1!X74-p0!X74</f>
        <v>0</v>
      </c>
      <c r="Y74" s="252" t="n">
        <f aca="false">p1!Y74-p0!Y74</f>
        <v>0</v>
      </c>
      <c r="Z74" s="252" t="n">
        <f aca="false">p1!Z74-p0!Z74</f>
        <v>0</v>
      </c>
      <c r="AA74" s="252" t="n">
        <f aca="false">p1!AA74-p0!AA74</f>
        <v>0</v>
      </c>
      <c r="AB74" s="252" t="n">
        <f aca="false">p1!AB74-p0!AB74</f>
        <v>0</v>
      </c>
      <c r="AC74" s="252" t="n">
        <f aca="false">p1!AC74-p0!AC74</f>
        <v>0</v>
      </c>
      <c r="AD74" s="252" t="n">
        <f aca="false">p1!AD74-p0!AD74</f>
        <v>0</v>
      </c>
      <c r="AE74" s="252" t="n">
        <f aca="false">p1!AE74-p0!AE74</f>
        <v>0</v>
      </c>
      <c r="AF74" s="252" t="n">
        <f aca="false">p1!AF74-p0!AF74</f>
        <v>0</v>
      </c>
      <c r="AG74" s="252" t="n">
        <f aca="false">p1!AG74-p0!AG74</f>
        <v>0</v>
      </c>
      <c r="AH74" s="252" t="n">
        <f aca="false">p1!AH74-p0!AH74</f>
        <v>0</v>
      </c>
      <c r="AI74" s="252"/>
      <c r="AJ74" s="252"/>
      <c r="AZ74" s="249"/>
      <c r="BA74" s="249"/>
      <c r="BB74" s="249"/>
      <c r="BC74" s="249"/>
      <c r="BD74" s="249"/>
      <c r="BN74" s="253"/>
      <c r="CG74" s="248"/>
      <c r="CH74" s="248"/>
      <c r="CI74" s="248"/>
      <c r="FW74" s="249"/>
      <c r="FX74" s="249"/>
      <c r="FY74" s="249"/>
      <c r="GI74" s="253"/>
      <c r="GJ74" s="253"/>
      <c r="GP74" s="253"/>
      <c r="GR74" s="253"/>
      <c r="GS74" s="253"/>
      <c r="GY74" s="253"/>
    </row>
    <row r="75" customFormat="false" ht="12.75" hidden="false" customHeight="false" outlineLevel="0" collapsed="false">
      <c r="A75" s="63" t="n">
        <v>38504</v>
      </c>
      <c r="B75" s="252" t="n">
        <f aca="false">p1!B75-p0!B75</f>
        <v>0</v>
      </c>
      <c r="C75" s="252" t="n">
        <f aca="false">p1!C75-p0!C75</f>
        <v>0</v>
      </c>
      <c r="D75" s="252" t="n">
        <f aca="false">p1!D75-p0!D75</f>
        <v>0</v>
      </c>
      <c r="E75" s="252" t="n">
        <f aca="false">p1!E75-p0!E75</f>
        <v>0</v>
      </c>
      <c r="F75" s="252" t="n">
        <f aca="false">p1!F75-p0!F75</f>
        <v>0</v>
      </c>
      <c r="G75" s="252" t="n">
        <f aca="false">p1!G75-p0!G75</f>
        <v>0</v>
      </c>
      <c r="H75" s="252" t="n">
        <f aca="false">p1!H75-p0!H75</f>
        <v>0.140000000000001</v>
      </c>
      <c r="I75" s="252" t="n">
        <f aca="false">p1!I75-p0!I75</f>
        <v>-0.0399999999999992</v>
      </c>
      <c r="J75" s="252" t="n">
        <f aca="false">p1!J75-p0!J75</f>
        <v>0.00999999999999979</v>
      </c>
      <c r="K75" s="252" t="n">
        <f aca="false">p1!K75-p0!K75</f>
        <v>0.0399999999999992</v>
      </c>
      <c r="L75" s="252" t="n">
        <f aca="false">p1!L75-p0!L75</f>
        <v>0</v>
      </c>
      <c r="M75" s="252" t="n">
        <f aca="false">p1!M75-p0!M75</f>
        <v>-0.140000000000001</v>
      </c>
      <c r="N75" s="252" t="n">
        <f aca="false">p1!N75-p0!N75</f>
        <v>0.0199999999999996</v>
      </c>
      <c r="O75" s="252" t="n">
        <f aca="false">p1!O75-p0!O75</f>
        <v>0</v>
      </c>
      <c r="P75" s="252" t="n">
        <f aca="false">p1!P75-p0!P75</f>
        <v>0</v>
      </c>
      <c r="Q75" s="252" t="n">
        <f aca="false">p1!Q75-p0!Q75</f>
        <v>0</v>
      </c>
      <c r="R75" s="252" t="n">
        <f aca="false">p1!R75-p0!R75</f>
        <v>0</v>
      </c>
      <c r="S75" s="252" t="n">
        <f aca="false">p1!S75-p0!S75</f>
        <v>0</v>
      </c>
      <c r="T75" s="252" t="n">
        <f aca="false">p1!T75-p0!T75</f>
        <v>0</v>
      </c>
      <c r="U75" s="252" t="n">
        <f aca="false">p1!U75-p0!U75</f>
        <v>0</v>
      </c>
      <c r="V75" s="252" t="n">
        <f aca="false">p1!V75-p0!V75</f>
        <v>0</v>
      </c>
      <c r="W75" s="252" t="n">
        <f aca="false">p1!W75-p0!W75</f>
        <v>0</v>
      </c>
      <c r="X75" s="252" t="n">
        <f aca="false">p1!X75-p0!X75</f>
        <v>0</v>
      </c>
      <c r="Y75" s="252" t="n">
        <f aca="false">p1!Y75-p0!Y75</f>
        <v>0</v>
      </c>
      <c r="Z75" s="252" t="n">
        <f aca="false">p1!Z75-p0!Z75</f>
        <v>0</v>
      </c>
      <c r="AA75" s="252" t="n">
        <f aca="false">p1!AA75-p0!AA75</f>
        <v>0</v>
      </c>
      <c r="AB75" s="252" t="n">
        <f aca="false">p1!AB75-p0!AB75</f>
        <v>0</v>
      </c>
      <c r="AC75" s="252" t="n">
        <f aca="false">p1!AC75-p0!AC75</f>
        <v>0</v>
      </c>
      <c r="AD75" s="252" t="n">
        <f aca="false">p1!AD75-p0!AD75</f>
        <v>0</v>
      </c>
      <c r="AE75" s="252" t="n">
        <f aca="false">p1!AE75-p0!AE75</f>
        <v>0</v>
      </c>
      <c r="AF75" s="252" t="n">
        <f aca="false">p1!AF75-p0!AF75</f>
        <v>0</v>
      </c>
      <c r="AG75" s="252" t="n">
        <f aca="false">p1!AG75-p0!AG75</f>
        <v>0</v>
      </c>
      <c r="AH75" s="252" t="n">
        <f aca="false">p1!AH75-p0!AH75</f>
        <v>0</v>
      </c>
      <c r="AI75" s="252"/>
      <c r="AJ75" s="252"/>
      <c r="AZ75" s="249"/>
      <c r="BA75" s="249"/>
      <c r="BB75" s="249"/>
      <c r="BC75" s="249"/>
      <c r="BD75" s="249"/>
      <c r="BN75" s="253"/>
      <c r="CG75" s="248"/>
      <c r="CH75" s="248"/>
      <c r="CI75" s="248"/>
      <c r="FW75" s="249"/>
      <c r="FX75" s="249"/>
      <c r="FY75" s="249"/>
      <c r="GI75" s="253"/>
      <c r="GJ75" s="253"/>
      <c r="GP75" s="253"/>
      <c r="GR75" s="253"/>
      <c r="GS75" s="253"/>
      <c r="GY75" s="253"/>
    </row>
    <row r="76" customFormat="false" ht="12.75" hidden="false" customHeight="false" outlineLevel="0" collapsed="false">
      <c r="A76" s="63" t="n">
        <v>38534</v>
      </c>
      <c r="B76" s="252" t="n">
        <f aca="false">p1!B76-p0!B76</f>
        <v>0</v>
      </c>
      <c r="C76" s="252" t="n">
        <f aca="false">p1!C76-p0!C76</f>
        <v>0</v>
      </c>
      <c r="D76" s="252" t="n">
        <f aca="false">p1!D76-p0!D76</f>
        <v>0</v>
      </c>
      <c r="E76" s="252" t="n">
        <f aca="false">p1!E76-p0!E76</f>
        <v>0</v>
      </c>
      <c r="F76" s="252" t="n">
        <f aca="false">p1!F76-p0!F76</f>
        <v>0</v>
      </c>
      <c r="G76" s="252" t="n">
        <f aca="false">p1!G76-p0!G76</f>
        <v>0</v>
      </c>
      <c r="H76" s="252" t="n">
        <f aca="false">p1!H76-p0!H76</f>
        <v>0.150000000000006</v>
      </c>
      <c r="I76" s="252" t="n">
        <f aca="false">p1!I76-p0!I76</f>
        <v>-0.0399999999999992</v>
      </c>
      <c r="J76" s="252" t="n">
        <f aca="false">p1!J76-p0!J76</f>
        <v>0.0100000000000007</v>
      </c>
      <c r="K76" s="252" t="n">
        <f aca="false">p1!K76-p0!K76</f>
        <v>0.0399999999999992</v>
      </c>
      <c r="L76" s="252" t="n">
        <f aca="false">p1!L76-p0!L76</f>
        <v>0</v>
      </c>
      <c r="M76" s="252" t="n">
        <f aca="false">p1!M76-p0!M76</f>
        <v>-0.150000000000006</v>
      </c>
      <c r="N76" s="252" t="n">
        <f aca="false">p1!N76-p0!N76</f>
        <v>0.0199999999999996</v>
      </c>
      <c r="O76" s="252" t="n">
        <f aca="false">p1!O76-p0!O76</f>
        <v>0</v>
      </c>
      <c r="P76" s="252" t="n">
        <f aca="false">p1!P76-p0!P76</f>
        <v>0</v>
      </c>
      <c r="Q76" s="252" t="n">
        <f aca="false">p1!Q76-p0!Q76</f>
        <v>0</v>
      </c>
      <c r="R76" s="252" t="n">
        <f aca="false">p1!R76-p0!R76</f>
        <v>0</v>
      </c>
      <c r="S76" s="252" t="n">
        <f aca="false">p1!S76-p0!S76</f>
        <v>0</v>
      </c>
      <c r="T76" s="252" t="n">
        <f aca="false">p1!T76-p0!T76</f>
        <v>0</v>
      </c>
      <c r="U76" s="252" t="n">
        <f aca="false">p1!U76-p0!U76</f>
        <v>0</v>
      </c>
      <c r="V76" s="252" t="n">
        <f aca="false">p1!V76-p0!V76</f>
        <v>0</v>
      </c>
      <c r="W76" s="252" t="n">
        <f aca="false">p1!W76-p0!W76</f>
        <v>0</v>
      </c>
      <c r="X76" s="252" t="n">
        <f aca="false">p1!X76-p0!X76</f>
        <v>0</v>
      </c>
      <c r="Y76" s="252" t="n">
        <f aca="false">p1!Y76-p0!Y76</f>
        <v>0</v>
      </c>
      <c r="Z76" s="252" t="n">
        <f aca="false">p1!Z76-p0!Z76</f>
        <v>0</v>
      </c>
      <c r="AA76" s="252" t="n">
        <f aca="false">p1!AA76-p0!AA76</f>
        <v>0</v>
      </c>
      <c r="AB76" s="252" t="n">
        <f aca="false">p1!AB76-p0!AB76</f>
        <v>0</v>
      </c>
      <c r="AC76" s="252" t="n">
        <f aca="false">p1!AC76-p0!AC76</f>
        <v>0</v>
      </c>
      <c r="AD76" s="252" t="n">
        <f aca="false">p1!AD76-p0!AD76</f>
        <v>0</v>
      </c>
      <c r="AE76" s="252" t="n">
        <f aca="false">p1!AE76-p0!AE76</f>
        <v>0</v>
      </c>
      <c r="AF76" s="252" t="n">
        <f aca="false">p1!AF76-p0!AF76</f>
        <v>0</v>
      </c>
      <c r="AG76" s="252" t="n">
        <f aca="false">p1!AG76-p0!AG76</f>
        <v>0</v>
      </c>
      <c r="AH76" s="252" t="n">
        <f aca="false">p1!AH76-p0!AH76</f>
        <v>0</v>
      </c>
      <c r="AI76" s="252"/>
      <c r="AJ76" s="252"/>
      <c r="AZ76" s="249"/>
      <c r="BA76" s="249"/>
      <c r="BB76" s="249"/>
      <c r="BC76" s="249"/>
      <c r="BD76" s="249"/>
      <c r="BN76" s="253"/>
      <c r="CG76" s="248"/>
      <c r="CH76" s="248"/>
      <c r="CI76" s="248"/>
      <c r="FW76" s="249"/>
      <c r="FX76" s="249"/>
      <c r="FY76" s="249"/>
      <c r="GI76" s="253"/>
      <c r="GJ76" s="253"/>
      <c r="GP76" s="253"/>
      <c r="GR76" s="253"/>
      <c r="GS76" s="253"/>
      <c r="GY76" s="253"/>
    </row>
    <row r="77" customFormat="false" ht="12.75" hidden="false" customHeight="false" outlineLevel="0" collapsed="false">
      <c r="A77" s="63" t="n">
        <v>38565</v>
      </c>
      <c r="B77" s="252" t="n">
        <f aca="false">p1!B77-p0!B77</f>
        <v>0</v>
      </c>
      <c r="C77" s="252" t="n">
        <f aca="false">p1!C77-p0!C77</f>
        <v>0</v>
      </c>
      <c r="D77" s="252" t="n">
        <f aca="false">p1!D77-p0!D77</f>
        <v>0</v>
      </c>
      <c r="E77" s="252" t="n">
        <f aca="false">p1!E77-p0!E77</f>
        <v>0</v>
      </c>
      <c r="F77" s="252" t="n">
        <f aca="false">p1!F77-p0!F77</f>
        <v>0</v>
      </c>
      <c r="G77" s="252" t="n">
        <f aca="false">p1!G77-p0!G77</f>
        <v>0</v>
      </c>
      <c r="H77" s="252" t="n">
        <f aca="false">p1!H77-p0!H77</f>
        <v>0.150000000000006</v>
      </c>
      <c r="I77" s="252" t="n">
        <f aca="false">p1!I77-p0!I77</f>
        <v>-0.0400000000000027</v>
      </c>
      <c r="J77" s="252" t="n">
        <f aca="false">p1!J77-p0!J77</f>
        <v>0.0200000000000005</v>
      </c>
      <c r="K77" s="252" t="n">
        <f aca="false">p1!K77-p0!K77</f>
        <v>0.0400000000000027</v>
      </c>
      <c r="L77" s="252" t="n">
        <f aca="false">p1!L77-p0!L77</f>
        <v>0</v>
      </c>
      <c r="M77" s="252" t="n">
        <f aca="false">p1!M77-p0!M77</f>
        <v>-0.150000000000006</v>
      </c>
      <c r="N77" s="252" t="n">
        <f aca="false">p1!N77-p0!N77</f>
        <v>0.0200000000000014</v>
      </c>
      <c r="O77" s="252" t="n">
        <f aca="false">p1!O77-p0!O77</f>
        <v>0</v>
      </c>
      <c r="P77" s="252" t="n">
        <f aca="false">p1!P77-p0!P77</f>
        <v>0</v>
      </c>
      <c r="Q77" s="252" t="n">
        <f aca="false">p1!Q77-p0!Q77</f>
        <v>0</v>
      </c>
      <c r="R77" s="252" t="n">
        <f aca="false">p1!R77-p0!R77</f>
        <v>0</v>
      </c>
      <c r="S77" s="252" t="n">
        <f aca="false">p1!S77-p0!S77</f>
        <v>0</v>
      </c>
      <c r="T77" s="252" t="n">
        <f aca="false">p1!T77-p0!T77</f>
        <v>0</v>
      </c>
      <c r="U77" s="252" t="n">
        <f aca="false">p1!U77-p0!U77</f>
        <v>0</v>
      </c>
      <c r="V77" s="252" t="n">
        <f aca="false">p1!V77-p0!V77</f>
        <v>0</v>
      </c>
      <c r="W77" s="252" t="n">
        <f aca="false">p1!W77-p0!W77</f>
        <v>0</v>
      </c>
      <c r="X77" s="252" t="n">
        <f aca="false">p1!X77-p0!X77</f>
        <v>0</v>
      </c>
      <c r="Y77" s="252" t="n">
        <f aca="false">p1!Y77-p0!Y77</f>
        <v>0</v>
      </c>
      <c r="Z77" s="252" t="n">
        <f aca="false">p1!Z77-p0!Z77</f>
        <v>0</v>
      </c>
      <c r="AA77" s="252" t="n">
        <f aca="false">p1!AA77-p0!AA77</f>
        <v>0</v>
      </c>
      <c r="AB77" s="252" t="n">
        <f aca="false">p1!AB77-p0!AB77</f>
        <v>0</v>
      </c>
      <c r="AC77" s="252" t="n">
        <f aca="false">p1!AC77-p0!AC77</f>
        <v>0</v>
      </c>
      <c r="AD77" s="252" t="n">
        <f aca="false">p1!AD77-p0!AD77</f>
        <v>0</v>
      </c>
      <c r="AE77" s="252" t="n">
        <f aca="false">p1!AE77-p0!AE77</f>
        <v>0</v>
      </c>
      <c r="AF77" s="252" t="n">
        <f aca="false">p1!AF77-p0!AF77</f>
        <v>0</v>
      </c>
      <c r="AG77" s="252" t="n">
        <f aca="false">p1!AG77-p0!AG77</f>
        <v>0</v>
      </c>
      <c r="AH77" s="252" t="n">
        <f aca="false">p1!AH77-p0!AH77</f>
        <v>0</v>
      </c>
      <c r="AI77" s="252"/>
      <c r="AJ77" s="252"/>
      <c r="AZ77" s="249"/>
      <c r="BA77" s="249"/>
      <c r="BB77" s="249"/>
      <c r="BC77" s="249"/>
      <c r="BD77" s="249"/>
      <c r="BN77" s="253"/>
      <c r="CG77" s="248"/>
      <c r="CH77" s="248"/>
      <c r="CI77" s="248"/>
      <c r="FW77" s="249"/>
      <c r="FX77" s="249"/>
      <c r="FY77" s="249"/>
      <c r="GI77" s="253"/>
      <c r="GJ77" s="253"/>
      <c r="GP77" s="253"/>
      <c r="GR77" s="253"/>
      <c r="GS77" s="253"/>
      <c r="GY77" s="253"/>
    </row>
    <row r="78" customFormat="false" ht="12.75" hidden="false" customHeight="false" outlineLevel="0" collapsed="false">
      <c r="A78" s="63" t="n">
        <v>38596</v>
      </c>
      <c r="B78" s="252" t="n">
        <f aca="false">p1!B78-p0!B78</f>
        <v>0</v>
      </c>
      <c r="C78" s="252" t="n">
        <f aca="false">p1!C78-p0!C78</f>
        <v>0</v>
      </c>
      <c r="D78" s="252" t="n">
        <f aca="false">p1!D78-p0!D78</f>
        <v>0</v>
      </c>
      <c r="E78" s="252" t="n">
        <f aca="false">p1!E78-p0!E78</f>
        <v>0</v>
      </c>
      <c r="F78" s="252" t="n">
        <f aca="false">p1!F78-p0!F78</f>
        <v>0</v>
      </c>
      <c r="G78" s="252" t="n">
        <f aca="false">p1!G78-p0!G78</f>
        <v>0</v>
      </c>
      <c r="H78" s="252" t="n">
        <f aca="false">p1!H78-p0!H78</f>
        <v>0.140000000000001</v>
      </c>
      <c r="I78" s="252" t="n">
        <f aca="false">p1!I78-p0!I78</f>
        <v>-0.0400000000000027</v>
      </c>
      <c r="J78" s="252" t="n">
        <f aca="false">p1!J78-p0!J78</f>
        <v>0.00999999999999979</v>
      </c>
      <c r="K78" s="252" t="n">
        <f aca="false">p1!K78-p0!K78</f>
        <v>0.0400000000000027</v>
      </c>
      <c r="L78" s="252" t="n">
        <f aca="false">p1!L78-p0!L78</f>
        <v>0</v>
      </c>
      <c r="M78" s="252" t="n">
        <f aca="false">p1!M78-p0!M78</f>
        <v>-0.140000000000001</v>
      </c>
      <c r="N78" s="252" t="n">
        <f aca="false">p1!N78-p0!N78</f>
        <v>0.0200000000000014</v>
      </c>
      <c r="O78" s="252" t="n">
        <f aca="false">p1!O78-p0!O78</f>
        <v>0</v>
      </c>
      <c r="P78" s="252" t="n">
        <f aca="false">p1!P78-p0!P78</f>
        <v>0</v>
      </c>
      <c r="Q78" s="252" t="n">
        <f aca="false">p1!Q78-p0!Q78</f>
        <v>0</v>
      </c>
      <c r="R78" s="252" t="n">
        <f aca="false">p1!R78-p0!R78</f>
        <v>0</v>
      </c>
      <c r="S78" s="252" t="n">
        <f aca="false">p1!S78-p0!S78</f>
        <v>0</v>
      </c>
      <c r="T78" s="252" t="n">
        <f aca="false">p1!T78-p0!T78</f>
        <v>0</v>
      </c>
      <c r="U78" s="252" t="n">
        <f aca="false">p1!U78-p0!U78</f>
        <v>0</v>
      </c>
      <c r="V78" s="252" t="n">
        <f aca="false">p1!V78-p0!V78</f>
        <v>0</v>
      </c>
      <c r="W78" s="252" t="n">
        <f aca="false">p1!W78-p0!W78</f>
        <v>0</v>
      </c>
      <c r="X78" s="252" t="n">
        <f aca="false">p1!X78-p0!X78</f>
        <v>0</v>
      </c>
      <c r="Y78" s="252" t="n">
        <f aca="false">p1!Y78-p0!Y78</f>
        <v>0</v>
      </c>
      <c r="Z78" s="252" t="n">
        <f aca="false">p1!Z78-p0!Z78</f>
        <v>0</v>
      </c>
      <c r="AA78" s="252" t="n">
        <f aca="false">p1!AA78-p0!AA78</f>
        <v>0</v>
      </c>
      <c r="AB78" s="252" t="n">
        <f aca="false">p1!AB78-p0!AB78</f>
        <v>0</v>
      </c>
      <c r="AC78" s="252" t="n">
        <f aca="false">p1!AC78-p0!AC78</f>
        <v>0</v>
      </c>
      <c r="AD78" s="252" t="n">
        <f aca="false">p1!AD78-p0!AD78</f>
        <v>0</v>
      </c>
      <c r="AE78" s="252" t="n">
        <f aca="false">p1!AE78-p0!AE78</f>
        <v>0</v>
      </c>
      <c r="AF78" s="252" t="n">
        <f aca="false">p1!AF78-p0!AF78</f>
        <v>0</v>
      </c>
      <c r="AG78" s="252" t="n">
        <f aca="false">p1!AG78-p0!AG78</f>
        <v>0</v>
      </c>
      <c r="AH78" s="252" t="n">
        <f aca="false">p1!AH78-p0!AH78</f>
        <v>0</v>
      </c>
      <c r="AI78" s="252"/>
      <c r="AJ78" s="252"/>
      <c r="AZ78" s="249"/>
      <c r="BA78" s="249"/>
      <c r="BB78" s="249"/>
      <c r="BC78" s="249"/>
      <c r="BD78" s="249"/>
      <c r="BN78" s="253"/>
      <c r="CG78" s="248"/>
      <c r="CH78" s="248"/>
      <c r="CI78" s="248"/>
      <c r="FW78" s="249"/>
      <c r="FX78" s="249"/>
      <c r="FY78" s="249"/>
      <c r="GI78" s="253"/>
      <c r="GJ78" s="253"/>
      <c r="GP78" s="253"/>
      <c r="GR78" s="253"/>
      <c r="GS78" s="253"/>
      <c r="GY78" s="253"/>
    </row>
    <row r="79" customFormat="false" ht="12.75" hidden="false" customHeight="false" outlineLevel="0" collapsed="false">
      <c r="A79" s="63" t="n">
        <v>38626</v>
      </c>
      <c r="B79" s="252" t="n">
        <f aca="false">p1!B79-p0!B79</f>
        <v>0</v>
      </c>
      <c r="C79" s="252" t="n">
        <f aca="false">p1!C79-p0!C79</f>
        <v>0</v>
      </c>
      <c r="D79" s="252" t="n">
        <f aca="false">p1!D79-p0!D79</f>
        <v>0</v>
      </c>
      <c r="E79" s="252" t="n">
        <f aca="false">p1!E79-p0!E79</f>
        <v>0</v>
      </c>
      <c r="F79" s="252" t="n">
        <f aca="false">p1!F79-p0!F79</f>
        <v>0</v>
      </c>
      <c r="G79" s="252" t="n">
        <f aca="false">p1!G79-p0!G79</f>
        <v>0</v>
      </c>
      <c r="H79" s="252" t="n">
        <f aca="false">p1!H79-p0!H79</f>
        <v>0.140000000000001</v>
      </c>
      <c r="I79" s="252" t="n">
        <f aca="false">p1!I79-p0!I79</f>
        <v>-0.0399999999999992</v>
      </c>
      <c r="J79" s="252" t="n">
        <f aca="false">p1!J79-p0!J79</f>
        <v>0.0100000000000007</v>
      </c>
      <c r="K79" s="252" t="n">
        <f aca="false">p1!K79-p0!K79</f>
        <v>0.0399999999999992</v>
      </c>
      <c r="L79" s="252" t="n">
        <f aca="false">p1!L79-p0!L79</f>
        <v>0</v>
      </c>
      <c r="M79" s="252" t="n">
        <f aca="false">p1!M79-p0!M79</f>
        <v>-0.140000000000001</v>
      </c>
      <c r="N79" s="252" t="n">
        <f aca="false">p1!N79-p0!N79</f>
        <v>0.0199999999999996</v>
      </c>
      <c r="O79" s="252" t="n">
        <f aca="false">p1!O79-p0!O79</f>
        <v>0</v>
      </c>
      <c r="P79" s="252" t="n">
        <f aca="false">p1!P79-p0!P79</f>
        <v>0</v>
      </c>
      <c r="Q79" s="252" t="n">
        <f aca="false">p1!Q79-p0!Q79</f>
        <v>0</v>
      </c>
      <c r="R79" s="252" t="n">
        <f aca="false">p1!R79-p0!R79</f>
        <v>0</v>
      </c>
      <c r="S79" s="252" t="n">
        <f aca="false">p1!S79-p0!S79</f>
        <v>0</v>
      </c>
      <c r="T79" s="252" t="n">
        <f aca="false">p1!T79-p0!T79</f>
        <v>0</v>
      </c>
      <c r="U79" s="252" t="n">
        <f aca="false">p1!U79-p0!U79</f>
        <v>0</v>
      </c>
      <c r="V79" s="252" t="n">
        <f aca="false">p1!V79-p0!V79</f>
        <v>0</v>
      </c>
      <c r="W79" s="252" t="n">
        <f aca="false">p1!W79-p0!W79</f>
        <v>0</v>
      </c>
      <c r="X79" s="252" t="n">
        <f aca="false">p1!X79-p0!X79</f>
        <v>0</v>
      </c>
      <c r="Y79" s="252" t="n">
        <f aca="false">p1!Y79-p0!Y79</f>
        <v>0</v>
      </c>
      <c r="Z79" s="252" t="n">
        <f aca="false">p1!Z79-p0!Z79</f>
        <v>0</v>
      </c>
      <c r="AA79" s="252" t="n">
        <f aca="false">p1!AA79-p0!AA79</f>
        <v>0</v>
      </c>
      <c r="AB79" s="252" t="n">
        <f aca="false">p1!AB79-p0!AB79</f>
        <v>0</v>
      </c>
      <c r="AC79" s="252" t="n">
        <f aca="false">p1!AC79-p0!AC79</f>
        <v>0</v>
      </c>
      <c r="AD79" s="252" t="n">
        <f aca="false">p1!AD79-p0!AD79</f>
        <v>0</v>
      </c>
      <c r="AE79" s="252" t="n">
        <f aca="false">p1!AE79-p0!AE79</f>
        <v>0</v>
      </c>
      <c r="AF79" s="252" t="n">
        <f aca="false">p1!AF79-p0!AF79</f>
        <v>0</v>
      </c>
      <c r="AG79" s="252" t="n">
        <f aca="false">p1!AG79-p0!AG79</f>
        <v>0</v>
      </c>
      <c r="AH79" s="252" t="n">
        <f aca="false">p1!AH79-p0!AH79</f>
        <v>0</v>
      </c>
      <c r="AI79" s="252"/>
      <c r="AJ79" s="252"/>
      <c r="AZ79" s="249"/>
      <c r="BA79" s="249"/>
      <c r="BB79" s="249"/>
      <c r="BC79" s="249"/>
      <c r="BD79" s="249"/>
      <c r="BN79" s="253"/>
      <c r="CG79" s="248"/>
      <c r="CH79" s="248"/>
      <c r="CI79" s="248"/>
      <c r="FW79" s="249"/>
      <c r="FX79" s="249"/>
      <c r="FY79" s="249"/>
      <c r="GI79" s="253"/>
      <c r="GJ79" s="253"/>
      <c r="GP79" s="253"/>
      <c r="GR79" s="253"/>
      <c r="GS79" s="253"/>
      <c r="GY79" s="253"/>
    </row>
    <row r="80" customFormat="false" ht="12.75" hidden="false" customHeight="false" outlineLevel="0" collapsed="false">
      <c r="A80" s="63" t="n">
        <v>38657</v>
      </c>
      <c r="B80" s="252" t="n">
        <f aca="false">p1!B80-p0!B80</f>
        <v>0</v>
      </c>
      <c r="C80" s="252" t="n">
        <f aca="false">p1!C80-p0!C80</f>
        <v>0</v>
      </c>
      <c r="D80" s="252" t="n">
        <f aca="false">p1!D80-p0!D80</f>
        <v>0</v>
      </c>
      <c r="E80" s="252" t="n">
        <f aca="false">p1!E80-p0!E80</f>
        <v>0</v>
      </c>
      <c r="F80" s="252" t="n">
        <f aca="false">p1!F80-p0!F80</f>
        <v>0</v>
      </c>
      <c r="G80" s="252" t="n">
        <f aca="false">p1!G80-p0!G80</f>
        <v>0</v>
      </c>
      <c r="H80" s="252" t="n">
        <f aca="false">p1!H80-p0!H80</f>
        <v>0.129999999999995</v>
      </c>
      <c r="I80" s="252" t="n">
        <f aca="false">p1!I80-p0!I80</f>
        <v>-0.0399999999999992</v>
      </c>
      <c r="J80" s="252" t="n">
        <f aca="false">p1!J80-p0!J80</f>
        <v>0.00999999999999979</v>
      </c>
      <c r="K80" s="252" t="n">
        <f aca="false">p1!K80-p0!K80</f>
        <v>0</v>
      </c>
      <c r="L80" s="252" t="n">
        <f aca="false">p1!L80-p0!L80</f>
        <v>0</v>
      </c>
      <c r="M80" s="252" t="n">
        <f aca="false">p1!M80-p0!M80</f>
        <v>-0.129999999999995</v>
      </c>
      <c r="N80" s="252" t="n">
        <f aca="false">p1!N80-p0!N80</f>
        <v>0.0199999999999996</v>
      </c>
      <c r="O80" s="252" t="n">
        <f aca="false">p1!O80-p0!O80</f>
        <v>0</v>
      </c>
      <c r="P80" s="252" t="n">
        <f aca="false">p1!P80-p0!P80</f>
        <v>0</v>
      </c>
      <c r="Q80" s="252" t="n">
        <f aca="false">p1!Q80-p0!Q80</f>
        <v>0</v>
      </c>
      <c r="R80" s="252" t="n">
        <f aca="false">p1!R80-p0!R80</f>
        <v>0</v>
      </c>
      <c r="S80" s="252" t="n">
        <f aca="false">p1!S80-p0!S80</f>
        <v>0</v>
      </c>
      <c r="T80" s="252" t="n">
        <f aca="false">p1!T80-p0!T80</f>
        <v>0</v>
      </c>
      <c r="U80" s="252" t="n">
        <f aca="false">p1!U80-p0!U80</f>
        <v>0</v>
      </c>
      <c r="V80" s="252" t="n">
        <f aca="false">p1!V80-p0!V80</f>
        <v>0</v>
      </c>
      <c r="W80" s="252" t="n">
        <f aca="false">p1!W80-p0!W80</f>
        <v>0</v>
      </c>
      <c r="X80" s="252" t="n">
        <f aca="false">p1!X80-p0!X80</f>
        <v>0</v>
      </c>
      <c r="Y80" s="252" t="n">
        <f aca="false">p1!Y80-p0!Y80</f>
        <v>0</v>
      </c>
      <c r="Z80" s="252" t="n">
        <f aca="false">p1!Z80-p0!Z80</f>
        <v>0</v>
      </c>
      <c r="AA80" s="252" t="n">
        <f aca="false">p1!AA80-p0!AA80</f>
        <v>0</v>
      </c>
      <c r="AB80" s="252" t="n">
        <f aca="false">p1!AB80-p0!AB80</f>
        <v>0</v>
      </c>
      <c r="AC80" s="252" t="n">
        <f aca="false">p1!AC80-p0!AC80</f>
        <v>0</v>
      </c>
      <c r="AD80" s="252" t="n">
        <f aca="false">p1!AD80-p0!AD80</f>
        <v>0</v>
      </c>
      <c r="AE80" s="252" t="n">
        <f aca="false">p1!AE80-p0!AE80</f>
        <v>0</v>
      </c>
      <c r="AF80" s="252" t="n">
        <f aca="false">p1!AF80-p0!AF80</f>
        <v>0</v>
      </c>
      <c r="AG80" s="252" t="n">
        <f aca="false">p1!AG80-p0!AG80</f>
        <v>0</v>
      </c>
      <c r="AH80" s="252" t="n">
        <f aca="false">p1!AH80-p0!AH80</f>
        <v>0.0399999999999992</v>
      </c>
      <c r="AI80" s="252"/>
      <c r="AJ80" s="252"/>
      <c r="AZ80" s="249"/>
      <c r="BA80" s="249"/>
      <c r="BB80" s="249"/>
      <c r="BC80" s="249"/>
      <c r="BD80" s="249"/>
      <c r="BN80" s="253"/>
      <c r="CG80" s="248"/>
      <c r="CH80" s="248"/>
      <c r="CI80" s="248"/>
      <c r="FW80" s="249"/>
      <c r="FX80" s="249"/>
      <c r="FY80" s="249"/>
      <c r="GI80" s="253"/>
      <c r="GJ80" s="253"/>
      <c r="GP80" s="253"/>
      <c r="GR80" s="253"/>
      <c r="GS80" s="253"/>
      <c r="GY80" s="253"/>
    </row>
    <row r="81" customFormat="false" ht="12.75" hidden="false" customHeight="false" outlineLevel="0" collapsed="false">
      <c r="A81" s="63" t="n">
        <v>38687</v>
      </c>
      <c r="B81" s="252" t="n">
        <f aca="false">p1!B81-p0!B81</f>
        <v>0</v>
      </c>
      <c r="C81" s="252" t="n">
        <f aca="false">p1!C81-p0!C81</f>
        <v>0</v>
      </c>
      <c r="D81" s="252" t="n">
        <f aca="false">p1!D81-p0!D81</f>
        <v>0</v>
      </c>
      <c r="E81" s="252" t="n">
        <f aca="false">p1!E81-p0!E81</f>
        <v>0</v>
      </c>
      <c r="F81" s="252" t="n">
        <f aca="false">p1!F81-p0!F81</f>
        <v>0</v>
      </c>
      <c r="G81" s="252" t="n">
        <f aca="false">p1!G81-p0!G81</f>
        <v>0</v>
      </c>
      <c r="H81" s="252" t="n">
        <f aca="false">p1!H81-p0!H81</f>
        <v>0.140000000000001</v>
      </c>
      <c r="I81" s="252" t="n">
        <f aca="false">p1!I81-p0!I81</f>
        <v>-0.0399999999999992</v>
      </c>
      <c r="J81" s="252" t="n">
        <f aca="false">p1!J81-p0!J81</f>
        <v>0.0100000000000007</v>
      </c>
      <c r="K81" s="252" t="n">
        <f aca="false">p1!K81-p0!K81</f>
        <v>0</v>
      </c>
      <c r="L81" s="252" t="n">
        <f aca="false">p1!L81-p0!L81</f>
        <v>0</v>
      </c>
      <c r="M81" s="252" t="n">
        <f aca="false">p1!M81-p0!M81</f>
        <v>-0.140000000000001</v>
      </c>
      <c r="N81" s="252" t="n">
        <f aca="false">p1!N81-p0!N81</f>
        <v>0.0200000000000014</v>
      </c>
      <c r="O81" s="252" t="n">
        <f aca="false">p1!O81-p0!O81</f>
        <v>0</v>
      </c>
      <c r="P81" s="252" t="n">
        <f aca="false">p1!P81-p0!P81</f>
        <v>0</v>
      </c>
      <c r="Q81" s="252" t="n">
        <f aca="false">p1!Q81-p0!Q81</f>
        <v>0</v>
      </c>
      <c r="R81" s="252" t="n">
        <f aca="false">p1!R81-p0!R81</f>
        <v>0</v>
      </c>
      <c r="S81" s="252" t="n">
        <f aca="false">p1!S81-p0!S81</f>
        <v>0</v>
      </c>
      <c r="T81" s="252" t="n">
        <f aca="false">p1!T81-p0!T81</f>
        <v>0</v>
      </c>
      <c r="U81" s="252" t="n">
        <f aca="false">p1!U81-p0!U81</f>
        <v>0</v>
      </c>
      <c r="V81" s="252" t="n">
        <f aca="false">p1!V81-p0!V81</f>
        <v>0</v>
      </c>
      <c r="W81" s="252" t="n">
        <f aca="false">p1!W81-p0!W81</f>
        <v>0</v>
      </c>
      <c r="X81" s="252" t="n">
        <f aca="false">p1!X81-p0!X81</f>
        <v>0</v>
      </c>
      <c r="Y81" s="252" t="n">
        <f aca="false">p1!Y81-p0!Y81</f>
        <v>0</v>
      </c>
      <c r="Z81" s="252" t="n">
        <f aca="false">p1!Z81-p0!Z81</f>
        <v>0</v>
      </c>
      <c r="AA81" s="252" t="n">
        <f aca="false">p1!AA81-p0!AA81</f>
        <v>0</v>
      </c>
      <c r="AB81" s="252" t="n">
        <f aca="false">p1!AB81-p0!AB81</f>
        <v>0</v>
      </c>
      <c r="AC81" s="252" t="n">
        <f aca="false">p1!AC81-p0!AC81</f>
        <v>0</v>
      </c>
      <c r="AD81" s="252" t="n">
        <f aca="false">p1!AD81-p0!AD81</f>
        <v>0</v>
      </c>
      <c r="AE81" s="252" t="n">
        <f aca="false">p1!AE81-p0!AE81</f>
        <v>0</v>
      </c>
      <c r="AF81" s="252" t="n">
        <f aca="false">p1!AF81-p0!AF81</f>
        <v>0</v>
      </c>
      <c r="AG81" s="252" t="n">
        <f aca="false">p1!AG81-p0!AG81</f>
        <v>0</v>
      </c>
      <c r="AH81" s="252" t="n">
        <f aca="false">p1!AH81-p0!AH81</f>
        <v>0.0399999999999992</v>
      </c>
      <c r="AI81" s="252"/>
      <c r="AJ81" s="252"/>
      <c r="AZ81" s="249"/>
      <c r="BA81" s="249"/>
      <c r="BB81" s="249"/>
      <c r="BC81" s="249"/>
      <c r="BD81" s="249"/>
      <c r="BN81" s="253"/>
      <c r="CG81" s="248"/>
      <c r="CH81" s="248"/>
      <c r="CI81" s="248"/>
      <c r="FW81" s="249"/>
      <c r="FX81" s="249"/>
      <c r="FY81" s="249"/>
      <c r="GI81" s="253"/>
      <c r="GJ81" s="253"/>
      <c r="GP81" s="253"/>
      <c r="GR81" s="253"/>
      <c r="GS81" s="253"/>
      <c r="GY81" s="253"/>
    </row>
    <row r="82" customFormat="false" ht="12.75" hidden="false" customHeight="false" outlineLevel="0" collapsed="false">
      <c r="A82" s="63" t="n">
        <v>38718</v>
      </c>
      <c r="B82" s="252" t="n">
        <f aca="false">p1!B82-p0!B82</f>
        <v>0</v>
      </c>
      <c r="C82" s="252" t="n">
        <f aca="false">p1!C82-p0!C82</f>
        <v>0</v>
      </c>
      <c r="D82" s="252" t="n">
        <f aca="false">p1!D82-p0!D82</f>
        <v>0</v>
      </c>
      <c r="E82" s="252" t="n">
        <f aca="false">p1!E82-p0!E82</f>
        <v>0</v>
      </c>
      <c r="F82" s="252" t="n">
        <f aca="false">p1!F82-p0!F82</f>
        <v>0</v>
      </c>
      <c r="G82" s="252" t="n">
        <f aca="false">p1!G82-p0!G82</f>
        <v>0</v>
      </c>
      <c r="H82" s="252" t="n">
        <f aca="false">p1!H82-p0!H82</f>
        <v>0.129999999999995</v>
      </c>
      <c r="I82" s="252" t="n">
        <f aca="false">p1!I82-p0!I82</f>
        <v>-0.0400000000000027</v>
      </c>
      <c r="J82" s="252" t="n">
        <f aca="false">p1!J82-p0!J82</f>
        <v>0.0100000000000007</v>
      </c>
      <c r="K82" s="252" t="n">
        <f aca="false">p1!K82-p0!K82</f>
        <v>0</v>
      </c>
      <c r="L82" s="252" t="n">
        <f aca="false">p1!L82-p0!L82</f>
        <v>0</v>
      </c>
      <c r="M82" s="252" t="n">
        <f aca="false">p1!M82-p0!M82</f>
        <v>-0.129999999999995</v>
      </c>
      <c r="N82" s="252" t="n">
        <f aca="false">p1!N82-p0!N82</f>
        <v>0.0200000000000014</v>
      </c>
      <c r="O82" s="252" t="n">
        <f aca="false">p1!O82-p0!O82</f>
        <v>0</v>
      </c>
      <c r="P82" s="252" t="n">
        <f aca="false">p1!P82-p0!P82</f>
        <v>0</v>
      </c>
      <c r="Q82" s="252" t="n">
        <f aca="false">p1!Q82-p0!Q82</f>
        <v>0</v>
      </c>
      <c r="R82" s="252" t="n">
        <f aca="false">p1!R82-p0!R82</f>
        <v>0</v>
      </c>
      <c r="S82" s="252" t="n">
        <f aca="false">p1!S82-p0!S82</f>
        <v>0</v>
      </c>
      <c r="T82" s="252" t="n">
        <f aca="false">p1!T82-p0!T82</f>
        <v>0</v>
      </c>
      <c r="U82" s="252" t="n">
        <f aca="false">p1!U82-p0!U82</f>
        <v>0</v>
      </c>
      <c r="V82" s="252" t="n">
        <f aca="false">p1!V82-p0!V82</f>
        <v>0</v>
      </c>
      <c r="W82" s="252" t="n">
        <f aca="false">p1!W82-p0!W82</f>
        <v>0</v>
      </c>
      <c r="X82" s="252" t="n">
        <f aca="false">p1!X82-p0!X82</f>
        <v>0</v>
      </c>
      <c r="Y82" s="252" t="n">
        <f aca="false">p1!Y82-p0!Y82</f>
        <v>0</v>
      </c>
      <c r="Z82" s="252" t="n">
        <f aca="false">p1!Z82-p0!Z82</f>
        <v>0</v>
      </c>
      <c r="AA82" s="252" t="n">
        <f aca="false">p1!AA82-p0!AA82</f>
        <v>0</v>
      </c>
      <c r="AB82" s="252" t="n">
        <f aca="false">p1!AB82-p0!AB82</f>
        <v>0</v>
      </c>
      <c r="AC82" s="252" t="n">
        <f aca="false">p1!AC82-p0!AC82</f>
        <v>0</v>
      </c>
      <c r="AD82" s="252" t="n">
        <f aca="false">p1!AD82-p0!AD82</f>
        <v>0</v>
      </c>
      <c r="AE82" s="252" t="n">
        <f aca="false">p1!AE82-p0!AE82</f>
        <v>0</v>
      </c>
      <c r="AF82" s="252" t="n">
        <f aca="false">p1!AF82-p0!AF82</f>
        <v>0</v>
      </c>
      <c r="AG82" s="252" t="n">
        <f aca="false">p1!AG82-p0!AG82</f>
        <v>0</v>
      </c>
      <c r="AH82" s="252" t="n">
        <f aca="false">p1!AH82-p0!AH82</f>
        <v>0.0400000000000027</v>
      </c>
      <c r="AI82" s="252"/>
      <c r="AJ82" s="252"/>
      <c r="AZ82" s="249"/>
      <c r="BA82" s="249"/>
      <c r="BB82" s="249"/>
      <c r="BC82" s="249"/>
      <c r="BD82" s="249"/>
      <c r="BN82" s="253"/>
      <c r="CG82" s="248"/>
      <c r="CH82" s="248"/>
      <c r="CI82" s="248"/>
      <c r="FW82" s="249"/>
      <c r="FX82" s="249"/>
      <c r="FY82" s="249"/>
      <c r="GI82" s="253"/>
      <c r="GJ82" s="253"/>
      <c r="GP82" s="253"/>
      <c r="GR82" s="253"/>
      <c r="GS82" s="253"/>
      <c r="GY82" s="253"/>
    </row>
    <row r="83" customFormat="false" ht="12.75" hidden="false" customHeight="false" outlineLevel="0" collapsed="false">
      <c r="A83" s="63" t="n">
        <v>38749</v>
      </c>
      <c r="B83" s="252" t="n">
        <f aca="false">p1!B83-p0!B83</f>
        <v>0</v>
      </c>
      <c r="C83" s="252" t="n">
        <f aca="false">p1!C83-p0!C83</f>
        <v>0</v>
      </c>
      <c r="D83" s="252" t="n">
        <f aca="false">p1!D83-p0!D83</f>
        <v>0</v>
      </c>
      <c r="E83" s="252" t="n">
        <f aca="false">p1!E83-p0!E83</f>
        <v>0</v>
      </c>
      <c r="F83" s="252" t="n">
        <f aca="false">p1!F83-p0!F83</f>
        <v>0</v>
      </c>
      <c r="G83" s="252" t="n">
        <f aca="false">p1!G83-p0!G83</f>
        <v>0</v>
      </c>
      <c r="H83" s="252" t="n">
        <f aca="false">p1!H83-p0!H83</f>
        <v>0.120000000000005</v>
      </c>
      <c r="I83" s="252" t="n">
        <f aca="false">p1!I83-p0!I83</f>
        <v>-0.0300000000000011</v>
      </c>
      <c r="J83" s="252" t="n">
        <f aca="false">p1!J83-p0!J83</f>
        <v>0.00999999999999979</v>
      </c>
      <c r="K83" s="252" t="n">
        <f aca="false">p1!K83-p0!K83</f>
        <v>0</v>
      </c>
      <c r="L83" s="252" t="n">
        <f aca="false">p1!L83-p0!L83</f>
        <v>0</v>
      </c>
      <c r="M83" s="252" t="n">
        <f aca="false">p1!M83-p0!M83</f>
        <v>-0.120000000000005</v>
      </c>
      <c r="N83" s="252" t="n">
        <f aca="false">p1!N83-p0!N83</f>
        <v>0.0199999999999996</v>
      </c>
      <c r="O83" s="252" t="n">
        <f aca="false">p1!O83-p0!O83</f>
        <v>0</v>
      </c>
      <c r="P83" s="252" t="n">
        <f aca="false">p1!P83-p0!P83</f>
        <v>0</v>
      </c>
      <c r="Q83" s="252" t="n">
        <f aca="false">p1!Q83-p0!Q83</f>
        <v>0</v>
      </c>
      <c r="R83" s="252" t="n">
        <f aca="false">p1!R83-p0!R83</f>
        <v>0</v>
      </c>
      <c r="S83" s="252" t="n">
        <f aca="false">p1!S83-p0!S83</f>
        <v>0</v>
      </c>
      <c r="T83" s="252" t="n">
        <f aca="false">p1!T83-p0!T83</f>
        <v>0</v>
      </c>
      <c r="U83" s="252" t="n">
        <f aca="false">p1!U83-p0!U83</f>
        <v>0</v>
      </c>
      <c r="V83" s="252" t="n">
        <f aca="false">p1!V83-p0!V83</f>
        <v>0</v>
      </c>
      <c r="W83" s="252" t="n">
        <f aca="false">p1!W83-p0!W83</f>
        <v>0</v>
      </c>
      <c r="X83" s="252" t="n">
        <f aca="false">p1!X83-p0!X83</f>
        <v>0</v>
      </c>
      <c r="Y83" s="252" t="n">
        <f aca="false">p1!Y83-p0!Y83</f>
        <v>0</v>
      </c>
      <c r="Z83" s="252" t="n">
        <f aca="false">p1!Z83-p0!Z83</f>
        <v>0</v>
      </c>
      <c r="AA83" s="252" t="n">
        <f aca="false">p1!AA83-p0!AA83</f>
        <v>0</v>
      </c>
      <c r="AB83" s="252" t="n">
        <f aca="false">p1!AB83-p0!AB83</f>
        <v>0</v>
      </c>
      <c r="AC83" s="252" t="n">
        <f aca="false">p1!AC83-p0!AC83</f>
        <v>0</v>
      </c>
      <c r="AD83" s="252" t="n">
        <f aca="false">p1!AD83-p0!AD83</f>
        <v>0</v>
      </c>
      <c r="AE83" s="252" t="n">
        <f aca="false">p1!AE83-p0!AE83</f>
        <v>0</v>
      </c>
      <c r="AF83" s="252" t="n">
        <f aca="false">p1!AF83-p0!AF83</f>
        <v>0</v>
      </c>
      <c r="AG83" s="252" t="n">
        <f aca="false">p1!AG83-p0!AG83</f>
        <v>0</v>
      </c>
      <c r="AH83" s="252" t="n">
        <f aca="false">p1!AH83-p0!AH83</f>
        <v>0.0300000000000011</v>
      </c>
      <c r="AI83" s="252"/>
      <c r="AJ83" s="252"/>
      <c r="AZ83" s="249"/>
      <c r="BA83" s="249"/>
      <c r="BB83" s="249"/>
      <c r="BC83" s="249"/>
      <c r="BD83" s="249"/>
      <c r="BN83" s="253"/>
      <c r="CG83" s="248"/>
      <c r="CH83" s="248"/>
      <c r="CI83" s="248"/>
      <c r="FW83" s="249"/>
      <c r="FX83" s="249"/>
      <c r="FY83" s="249"/>
      <c r="GI83" s="253"/>
      <c r="GJ83" s="253"/>
      <c r="GP83" s="253"/>
      <c r="GR83" s="253"/>
      <c r="GS83" s="253"/>
      <c r="GY83" s="253"/>
    </row>
    <row r="84" customFormat="false" ht="12.75" hidden="false" customHeight="false" outlineLevel="0" collapsed="false">
      <c r="A84" s="63" t="n">
        <v>38777</v>
      </c>
      <c r="B84" s="252" t="n">
        <f aca="false">p1!B84-p0!B84</f>
        <v>0</v>
      </c>
      <c r="C84" s="252" t="n">
        <f aca="false">p1!C84-p0!C84</f>
        <v>0</v>
      </c>
      <c r="D84" s="252" t="n">
        <f aca="false">p1!D84-p0!D84</f>
        <v>0</v>
      </c>
      <c r="E84" s="252" t="n">
        <f aca="false">p1!E84-p0!E84</f>
        <v>0</v>
      </c>
      <c r="F84" s="252" t="n">
        <f aca="false">p1!F84-p0!F84</f>
        <v>0</v>
      </c>
      <c r="G84" s="252" t="n">
        <f aca="false">p1!G84-p0!G84</f>
        <v>0</v>
      </c>
      <c r="H84" s="252" t="n">
        <f aca="false">p1!H84-p0!H84</f>
        <v>0.129999999999995</v>
      </c>
      <c r="I84" s="252" t="n">
        <f aca="false">p1!I84-p0!I84</f>
        <v>-0.0399999999999992</v>
      </c>
      <c r="J84" s="252" t="n">
        <f aca="false">p1!J84-p0!J84</f>
        <v>0.00999999999999979</v>
      </c>
      <c r="K84" s="252" t="n">
        <f aca="false">p1!K84-p0!K84</f>
        <v>0</v>
      </c>
      <c r="L84" s="252" t="n">
        <f aca="false">p1!L84-p0!L84</f>
        <v>0</v>
      </c>
      <c r="M84" s="252" t="n">
        <f aca="false">p1!M84-p0!M84</f>
        <v>-0.129999999999995</v>
      </c>
      <c r="N84" s="252" t="n">
        <f aca="false">p1!N84-p0!N84</f>
        <v>0.0199999999999996</v>
      </c>
      <c r="O84" s="252" t="n">
        <f aca="false">p1!O84-p0!O84</f>
        <v>0</v>
      </c>
      <c r="P84" s="252" t="n">
        <f aca="false">p1!P84-p0!P84</f>
        <v>0</v>
      </c>
      <c r="Q84" s="252" t="n">
        <f aca="false">p1!Q84-p0!Q84</f>
        <v>0</v>
      </c>
      <c r="R84" s="252" t="n">
        <f aca="false">p1!R84-p0!R84</f>
        <v>0</v>
      </c>
      <c r="S84" s="252" t="n">
        <f aca="false">p1!S84-p0!S84</f>
        <v>0</v>
      </c>
      <c r="T84" s="252" t="n">
        <f aca="false">p1!T84-p0!T84</f>
        <v>0</v>
      </c>
      <c r="U84" s="252" t="n">
        <f aca="false">p1!U84-p0!U84</f>
        <v>0</v>
      </c>
      <c r="V84" s="252" t="n">
        <f aca="false">p1!V84-p0!V84</f>
        <v>0</v>
      </c>
      <c r="W84" s="252" t="n">
        <f aca="false">p1!W84-p0!W84</f>
        <v>0</v>
      </c>
      <c r="X84" s="252" t="n">
        <f aca="false">p1!X84-p0!X84</f>
        <v>0</v>
      </c>
      <c r="Y84" s="252" t="n">
        <f aca="false">p1!Y84-p0!Y84</f>
        <v>0</v>
      </c>
      <c r="Z84" s="252" t="n">
        <f aca="false">p1!Z84-p0!Z84</f>
        <v>0</v>
      </c>
      <c r="AA84" s="252" t="n">
        <f aca="false">p1!AA84-p0!AA84</f>
        <v>0</v>
      </c>
      <c r="AB84" s="252" t="n">
        <f aca="false">p1!AB84-p0!AB84</f>
        <v>0</v>
      </c>
      <c r="AC84" s="252" t="n">
        <f aca="false">p1!AC84-p0!AC84</f>
        <v>0</v>
      </c>
      <c r="AD84" s="252" t="n">
        <f aca="false">p1!AD84-p0!AD84</f>
        <v>0</v>
      </c>
      <c r="AE84" s="252" t="n">
        <f aca="false">p1!AE84-p0!AE84</f>
        <v>0</v>
      </c>
      <c r="AF84" s="252" t="n">
        <f aca="false">p1!AF84-p0!AF84</f>
        <v>0</v>
      </c>
      <c r="AG84" s="252" t="n">
        <f aca="false">p1!AG84-p0!AG84</f>
        <v>0</v>
      </c>
      <c r="AH84" s="252" t="n">
        <f aca="false">p1!AH84-p0!AH84</f>
        <v>0.0399999999999992</v>
      </c>
      <c r="AI84" s="252"/>
      <c r="AJ84" s="252"/>
      <c r="AZ84" s="249"/>
      <c r="BA84" s="249"/>
      <c r="BB84" s="249"/>
      <c r="BC84" s="249"/>
      <c r="BD84" s="249"/>
      <c r="BN84" s="253"/>
      <c r="CG84" s="248"/>
      <c r="CH84" s="248"/>
      <c r="CI84" s="248"/>
      <c r="FW84" s="249"/>
      <c r="FX84" s="249"/>
      <c r="FY84" s="249"/>
      <c r="GI84" s="253"/>
      <c r="GJ84" s="253"/>
      <c r="GP84" s="253"/>
      <c r="GR84" s="253"/>
      <c r="GS84" s="253"/>
      <c r="GY84" s="253"/>
    </row>
    <row r="85" customFormat="false" ht="12.75" hidden="false" customHeight="false" outlineLevel="0" collapsed="false">
      <c r="A85" s="63" t="n">
        <v>38808</v>
      </c>
      <c r="B85" s="252" t="n">
        <f aca="false">p1!B85-p0!B85</f>
        <v>0</v>
      </c>
      <c r="C85" s="252" t="n">
        <f aca="false">p1!C85-p0!C85</f>
        <v>0</v>
      </c>
      <c r="D85" s="252" t="n">
        <f aca="false">p1!D85-p0!D85</f>
        <v>0</v>
      </c>
      <c r="E85" s="252" t="n">
        <f aca="false">p1!E85-p0!E85</f>
        <v>0</v>
      </c>
      <c r="F85" s="252" t="n">
        <f aca="false">p1!F85-p0!F85</f>
        <v>0</v>
      </c>
      <c r="G85" s="252" t="n">
        <f aca="false">p1!G85-p0!G85</f>
        <v>0</v>
      </c>
      <c r="H85" s="252" t="n">
        <f aca="false">p1!H85-p0!H85</f>
        <v>0.11999999999999</v>
      </c>
      <c r="I85" s="252" t="n">
        <f aca="false">p1!I85-p0!I85</f>
        <v>-0.0299999999999976</v>
      </c>
      <c r="J85" s="252" t="n">
        <f aca="false">p1!J85-p0!J85</f>
        <v>0.0100000000000007</v>
      </c>
      <c r="K85" s="252" t="n">
        <f aca="false">p1!K85-p0!K85</f>
        <v>0.0299999999999976</v>
      </c>
      <c r="L85" s="252" t="n">
        <f aca="false">p1!L85-p0!L85</f>
        <v>0</v>
      </c>
      <c r="M85" s="252" t="n">
        <f aca="false">p1!M85-p0!M85</f>
        <v>-0.11999999999999</v>
      </c>
      <c r="N85" s="252" t="n">
        <f aca="false">p1!N85-p0!N85</f>
        <v>0.0200000000000014</v>
      </c>
      <c r="O85" s="252" t="n">
        <f aca="false">p1!O85-p0!O85</f>
        <v>0</v>
      </c>
      <c r="P85" s="252" t="n">
        <f aca="false">p1!P85-p0!P85</f>
        <v>0</v>
      </c>
      <c r="Q85" s="252" t="n">
        <f aca="false">p1!Q85-p0!Q85</f>
        <v>0</v>
      </c>
      <c r="R85" s="252" t="n">
        <f aca="false">p1!R85-p0!R85</f>
        <v>0</v>
      </c>
      <c r="S85" s="252" t="n">
        <f aca="false">p1!S85-p0!S85</f>
        <v>0</v>
      </c>
      <c r="T85" s="252" t="n">
        <f aca="false">p1!T85-p0!T85</f>
        <v>0</v>
      </c>
      <c r="U85" s="252" t="n">
        <f aca="false">p1!U85-p0!U85</f>
        <v>0</v>
      </c>
      <c r="V85" s="252" t="n">
        <f aca="false">p1!V85-p0!V85</f>
        <v>0</v>
      </c>
      <c r="W85" s="252" t="n">
        <f aca="false">p1!W85-p0!W85</f>
        <v>0</v>
      </c>
      <c r="X85" s="252" t="n">
        <f aca="false">p1!X85-p0!X85</f>
        <v>0</v>
      </c>
      <c r="Y85" s="252" t="n">
        <f aca="false">p1!Y85-p0!Y85</f>
        <v>0</v>
      </c>
      <c r="Z85" s="252" t="n">
        <f aca="false">p1!Z85-p0!Z85</f>
        <v>0</v>
      </c>
      <c r="AA85" s="252" t="n">
        <f aca="false">p1!AA85-p0!AA85</f>
        <v>0</v>
      </c>
      <c r="AB85" s="252" t="n">
        <f aca="false">p1!AB85-p0!AB85</f>
        <v>0</v>
      </c>
      <c r="AC85" s="252" t="n">
        <f aca="false">p1!AC85-p0!AC85</f>
        <v>0</v>
      </c>
      <c r="AD85" s="252" t="n">
        <f aca="false">p1!AD85-p0!AD85</f>
        <v>0</v>
      </c>
      <c r="AE85" s="252" t="n">
        <f aca="false">p1!AE85-p0!AE85</f>
        <v>0</v>
      </c>
      <c r="AF85" s="252" t="n">
        <f aca="false">p1!AF85-p0!AF85</f>
        <v>0</v>
      </c>
      <c r="AG85" s="252" t="n">
        <f aca="false">p1!AG85-p0!AG85</f>
        <v>0</v>
      </c>
      <c r="AH85" s="252" t="n">
        <f aca="false">p1!AH85-p0!AH85</f>
        <v>0</v>
      </c>
      <c r="AI85" s="252"/>
      <c r="AJ85" s="252"/>
      <c r="AZ85" s="249"/>
      <c r="BA85" s="249"/>
      <c r="BB85" s="249"/>
      <c r="BC85" s="249"/>
      <c r="BD85" s="249"/>
      <c r="BN85" s="253"/>
      <c r="CG85" s="248"/>
      <c r="CH85" s="248"/>
      <c r="CI85" s="248"/>
      <c r="FW85" s="249"/>
      <c r="FX85" s="249"/>
      <c r="FY85" s="249"/>
      <c r="GI85" s="253"/>
      <c r="GJ85" s="253"/>
      <c r="GP85" s="253"/>
      <c r="GR85" s="253"/>
      <c r="GS85" s="253"/>
      <c r="GY85" s="253"/>
    </row>
    <row r="86" customFormat="false" ht="12.75" hidden="false" customHeight="false" outlineLevel="0" collapsed="false">
      <c r="A86" s="63" t="n">
        <v>38838</v>
      </c>
      <c r="B86" s="252" t="n">
        <f aca="false">p1!B86-p0!B86</f>
        <v>0</v>
      </c>
      <c r="C86" s="252" t="n">
        <f aca="false">p1!C86-p0!C86</f>
        <v>0</v>
      </c>
      <c r="D86" s="252" t="n">
        <f aca="false">p1!D86-p0!D86</f>
        <v>0</v>
      </c>
      <c r="E86" s="252" t="n">
        <f aca="false">p1!E86-p0!E86</f>
        <v>0</v>
      </c>
      <c r="F86" s="252" t="n">
        <f aca="false">p1!F86-p0!F86</f>
        <v>0</v>
      </c>
      <c r="G86" s="252" t="n">
        <f aca="false">p1!G86-p0!G86</f>
        <v>0</v>
      </c>
      <c r="H86" s="252" t="n">
        <f aca="false">p1!H86-p0!H86</f>
        <v>0.13000000000001</v>
      </c>
      <c r="I86" s="252" t="n">
        <f aca="false">p1!I86-p0!I86</f>
        <v>-0.0399999999999992</v>
      </c>
      <c r="J86" s="252" t="n">
        <f aca="false">p1!J86-p0!J86</f>
        <v>0.00999999999999979</v>
      </c>
      <c r="K86" s="252" t="n">
        <f aca="false">p1!K86-p0!K86</f>
        <v>0.0399999999999992</v>
      </c>
      <c r="L86" s="252" t="n">
        <f aca="false">p1!L86-p0!L86</f>
        <v>0</v>
      </c>
      <c r="M86" s="252" t="n">
        <f aca="false">p1!M86-p0!M86</f>
        <v>-0.13000000000001</v>
      </c>
      <c r="N86" s="252" t="n">
        <f aca="false">p1!N86-p0!N86</f>
        <v>0.0199999999999996</v>
      </c>
      <c r="O86" s="252" t="n">
        <f aca="false">p1!O86-p0!O86</f>
        <v>0</v>
      </c>
      <c r="P86" s="252" t="n">
        <f aca="false">p1!P86-p0!P86</f>
        <v>0</v>
      </c>
      <c r="Q86" s="252" t="n">
        <f aca="false">p1!Q86-p0!Q86</f>
        <v>0</v>
      </c>
      <c r="R86" s="252" t="n">
        <f aca="false">p1!R86-p0!R86</f>
        <v>0</v>
      </c>
      <c r="S86" s="252" t="n">
        <f aca="false">p1!S86-p0!S86</f>
        <v>0</v>
      </c>
      <c r="T86" s="252" t="n">
        <f aca="false">p1!T86-p0!T86</f>
        <v>0</v>
      </c>
      <c r="U86" s="252" t="n">
        <f aca="false">p1!U86-p0!U86</f>
        <v>0</v>
      </c>
      <c r="V86" s="252" t="n">
        <f aca="false">p1!V86-p0!V86</f>
        <v>0</v>
      </c>
      <c r="W86" s="252" t="n">
        <f aca="false">p1!W86-p0!W86</f>
        <v>0</v>
      </c>
      <c r="X86" s="252" t="n">
        <f aca="false">p1!X86-p0!X86</f>
        <v>0</v>
      </c>
      <c r="Y86" s="252" t="n">
        <f aca="false">p1!Y86-p0!Y86</f>
        <v>0</v>
      </c>
      <c r="Z86" s="252" t="n">
        <f aca="false">p1!Z86-p0!Z86</f>
        <v>0</v>
      </c>
      <c r="AA86" s="252" t="n">
        <f aca="false">p1!AA86-p0!AA86</f>
        <v>0</v>
      </c>
      <c r="AB86" s="252" t="n">
        <f aca="false">p1!AB86-p0!AB86</f>
        <v>0</v>
      </c>
      <c r="AC86" s="252" t="n">
        <f aca="false">p1!AC86-p0!AC86</f>
        <v>0</v>
      </c>
      <c r="AD86" s="252" t="n">
        <f aca="false">p1!AD86-p0!AD86</f>
        <v>0</v>
      </c>
      <c r="AE86" s="252" t="n">
        <f aca="false">p1!AE86-p0!AE86</f>
        <v>0</v>
      </c>
      <c r="AF86" s="252" t="n">
        <f aca="false">p1!AF86-p0!AF86</f>
        <v>0</v>
      </c>
      <c r="AG86" s="252" t="n">
        <f aca="false">p1!AG86-p0!AG86</f>
        <v>0</v>
      </c>
      <c r="AH86" s="252" t="n">
        <f aca="false">p1!AH86-p0!AH86</f>
        <v>0</v>
      </c>
      <c r="AI86" s="252"/>
      <c r="AJ86" s="252"/>
      <c r="AZ86" s="249"/>
      <c r="BA86" s="249"/>
      <c r="BB86" s="249"/>
      <c r="BC86" s="249"/>
      <c r="BD86" s="249"/>
      <c r="BN86" s="253"/>
      <c r="CG86" s="248"/>
      <c r="CH86" s="248"/>
      <c r="CI86" s="248"/>
      <c r="FW86" s="249"/>
      <c r="FX86" s="249"/>
      <c r="FY86" s="249"/>
      <c r="GI86" s="253"/>
      <c r="GJ86" s="253"/>
      <c r="GP86" s="253"/>
      <c r="GR86" s="253"/>
      <c r="GS86" s="253"/>
      <c r="GY86" s="253"/>
    </row>
    <row r="87" customFormat="false" ht="12.75" hidden="false" customHeight="false" outlineLevel="0" collapsed="false">
      <c r="A87" s="63" t="n">
        <v>38869</v>
      </c>
      <c r="B87" s="252" t="n">
        <f aca="false">p1!B87-p0!B87</f>
        <v>0</v>
      </c>
      <c r="C87" s="252" t="n">
        <f aca="false">p1!C87-p0!C87</f>
        <v>0</v>
      </c>
      <c r="D87" s="252" t="n">
        <f aca="false">p1!D87-p0!D87</f>
        <v>0</v>
      </c>
      <c r="E87" s="252" t="n">
        <f aca="false">p1!E87-p0!E87</f>
        <v>0</v>
      </c>
      <c r="F87" s="252" t="n">
        <f aca="false">p1!F87-p0!F87</f>
        <v>0</v>
      </c>
      <c r="G87" s="252" t="n">
        <f aca="false">p1!G87-p0!G87</f>
        <v>0</v>
      </c>
      <c r="H87" s="252" t="n">
        <f aca="false">p1!H87-p0!H87</f>
        <v>0.120000000000005</v>
      </c>
      <c r="I87" s="252" t="n">
        <f aca="false">p1!I87-p0!I87</f>
        <v>-0.0300000000000011</v>
      </c>
      <c r="J87" s="252" t="n">
        <f aca="false">p1!J87-p0!J87</f>
        <v>0.0100000000000007</v>
      </c>
      <c r="K87" s="252" t="n">
        <f aca="false">p1!K87-p0!K87</f>
        <v>0.0300000000000011</v>
      </c>
      <c r="L87" s="252" t="n">
        <f aca="false">p1!L87-p0!L87</f>
        <v>0</v>
      </c>
      <c r="M87" s="252" t="n">
        <f aca="false">p1!M87-p0!M87</f>
        <v>-0.120000000000005</v>
      </c>
      <c r="N87" s="252" t="n">
        <f aca="false">p1!N87-p0!N87</f>
        <v>0.0199999999999996</v>
      </c>
      <c r="O87" s="252" t="n">
        <f aca="false">p1!O87-p0!O87</f>
        <v>0</v>
      </c>
      <c r="P87" s="252" t="n">
        <f aca="false">p1!P87-p0!P87</f>
        <v>0</v>
      </c>
      <c r="Q87" s="252" t="n">
        <f aca="false">p1!Q87-p0!Q87</f>
        <v>0</v>
      </c>
      <c r="R87" s="252" t="n">
        <f aca="false">p1!R87-p0!R87</f>
        <v>0</v>
      </c>
      <c r="S87" s="252" t="n">
        <f aca="false">p1!S87-p0!S87</f>
        <v>0</v>
      </c>
      <c r="T87" s="252" t="n">
        <f aca="false">p1!T87-p0!T87</f>
        <v>0</v>
      </c>
      <c r="U87" s="252" t="n">
        <f aca="false">p1!U87-p0!U87</f>
        <v>0</v>
      </c>
      <c r="V87" s="252" t="n">
        <f aca="false">p1!V87-p0!V87</f>
        <v>0</v>
      </c>
      <c r="W87" s="252" t="n">
        <f aca="false">p1!W87-p0!W87</f>
        <v>0</v>
      </c>
      <c r="X87" s="252" t="n">
        <f aca="false">p1!X87-p0!X87</f>
        <v>0</v>
      </c>
      <c r="Y87" s="252" t="n">
        <f aca="false">p1!Y87-p0!Y87</f>
        <v>0</v>
      </c>
      <c r="Z87" s="252" t="n">
        <f aca="false">p1!Z87-p0!Z87</f>
        <v>0</v>
      </c>
      <c r="AA87" s="252" t="n">
        <f aca="false">p1!AA87-p0!AA87</f>
        <v>0</v>
      </c>
      <c r="AB87" s="252" t="n">
        <f aca="false">p1!AB87-p0!AB87</f>
        <v>0</v>
      </c>
      <c r="AC87" s="252" t="n">
        <f aca="false">p1!AC87-p0!AC87</f>
        <v>0</v>
      </c>
      <c r="AD87" s="252" t="n">
        <f aca="false">p1!AD87-p0!AD87</f>
        <v>0</v>
      </c>
      <c r="AE87" s="252" t="n">
        <f aca="false">p1!AE87-p0!AE87</f>
        <v>0</v>
      </c>
      <c r="AF87" s="252" t="n">
        <f aca="false">p1!AF87-p0!AF87</f>
        <v>0</v>
      </c>
      <c r="AG87" s="252" t="n">
        <f aca="false">p1!AG87-p0!AG87</f>
        <v>0</v>
      </c>
      <c r="AH87" s="252" t="n">
        <f aca="false">p1!AH87-p0!AH87</f>
        <v>0</v>
      </c>
      <c r="AI87" s="252"/>
      <c r="AJ87" s="252"/>
      <c r="AZ87" s="249"/>
      <c r="BA87" s="249"/>
      <c r="BB87" s="249"/>
      <c r="BC87" s="249"/>
      <c r="BD87" s="249"/>
      <c r="BN87" s="253"/>
      <c r="CG87" s="248"/>
      <c r="CH87" s="248"/>
      <c r="CI87" s="248"/>
      <c r="FW87" s="249"/>
      <c r="FX87" s="249"/>
      <c r="FY87" s="249"/>
      <c r="GI87" s="253"/>
      <c r="GJ87" s="253"/>
      <c r="GP87" s="253"/>
      <c r="GR87" s="253"/>
      <c r="GS87" s="253"/>
      <c r="GY87" s="253"/>
    </row>
    <row r="88" customFormat="false" ht="12.75" hidden="false" customHeight="false" outlineLevel="0" collapsed="false">
      <c r="A88" s="63" t="n">
        <v>38899</v>
      </c>
      <c r="B88" s="252" t="n">
        <f aca="false">p1!B88-p0!B88</f>
        <v>0</v>
      </c>
      <c r="C88" s="252" t="n">
        <f aca="false">p1!C88-p0!C88</f>
        <v>0</v>
      </c>
      <c r="D88" s="252" t="n">
        <f aca="false">p1!D88-p0!D88</f>
        <v>0</v>
      </c>
      <c r="E88" s="252" t="n">
        <f aca="false">p1!E88-p0!E88</f>
        <v>0</v>
      </c>
      <c r="F88" s="252" t="n">
        <f aca="false">p1!F88-p0!F88</f>
        <v>0</v>
      </c>
      <c r="G88" s="252" t="n">
        <f aca="false">p1!G88-p0!G88</f>
        <v>0</v>
      </c>
      <c r="H88" s="252" t="n">
        <f aca="false">p1!H88-p0!H88</f>
        <v>0.120000000000005</v>
      </c>
      <c r="I88" s="252" t="n">
        <f aca="false">p1!I88-p0!I88</f>
        <v>-0.0300000000000011</v>
      </c>
      <c r="J88" s="252" t="n">
        <f aca="false">p1!J88-p0!J88</f>
        <v>0.00999999999999979</v>
      </c>
      <c r="K88" s="252" t="n">
        <f aca="false">p1!K88-p0!K88</f>
        <v>0.0300000000000011</v>
      </c>
      <c r="L88" s="252" t="n">
        <f aca="false">p1!L88-p0!L88</f>
        <v>0</v>
      </c>
      <c r="M88" s="252" t="n">
        <f aca="false">p1!M88-p0!M88</f>
        <v>-0.120000000000005</v>
      </c>
      <c r="N88" s="252" t="n">
        <f aca="false">p1!N88-p0!N88</f>
        <v>0.00999999999999979</v>
      </c>
      <c r="O88" s="252" t="n">
        <f aca="false">p1!O88-p0!O88</f>
        <v>0</v>
      </c>
      <c r="P88" s="252" t="n">
        <f aca="false">p1!P88-p0!P88</f>
        <v>0</v>
      </c>
      <c r="Q88" s="252" t="n">
        <f aca="false">p1!Q88-p0!Q88</f>
        <v>0</v>
      </c>
      <c r="R88" s="252" t="n">
        <f aca="false">p1!R88-p0!R88</f>
        <v>0</v>
      </c>
      <c r="S88" s="252" t="n">
        <f aca="false">p1!S88-p0!S88</f>
        <v>0</v>
      </c>
      <c r="T88" s="252" t="n">
        <f aca="false">p1!T88-p0!T88</f>
        <v>0</v>
      </c>
      <c r="U88" s="252" t="n">
        <f aca="false">p1!U88-p0!U88</f>
        <v>0</v>
      </c>
      <c r="V88" s="252" t="n">
        <f aca="false">p1!V88-p0!V88</f>
        <v>0</v>
      </c>
      <c r="W88" s="252" t="n">
        <f aca="false">p1!W88-p0!W88</f>
        <v>0</v>
      </c>
      <c r="X88" s="252" t="n">
        <f aca="false">p1!X88-p0!X88</f>
        <v>0</v>
      </c>
      <c r="Y88" s="252" t="n">
        <f aca="false">p1!Y88-p0!Y88</f>
        <v>0</v>
      </c>
      <c r="Z88" s="252" t="n">
        <f aca="false">p1!Z88-p0!Z88</f>
        <v>0</v>
      </c>
      <c r="AA88" s="252" t="n">
        <f aca="false">p1!AA88-p0!AA88</f>
        <v>0</v>
      </c>
      <c r="AB88" s="252" t="n">
        <f aca="false">p1!AB88-p0!AB88</f>
        <v>0</v>
      </c>
      <c r="AC88" s="252" t="n">
        <f aca="false">p1!AC88-p0!AC88</f>
        <v>0</v>
      </c>
      <c r="AD88" s="252" t="n">
        <f aca="false">p1!AD88-p0!AD88</f>
        <v>0</v>
      </c>
      <c r="AE88" s="252" t="n">
        <f aca="false">p1!AE88-p0!AE88</f>
        <v>0</v>
      </c>
      <c r="AF88" s="252" t="n">
        <f aca="false">p1!AF88-p0!AF88</f>
        <v>0</v>
      </c>
      <c r="AG88" s="252" t="n">
        <f aca="false">p1!AG88-p0!AG88</f>
        <v>0</v>
      </c>
      <c r="AH88" s="252" t="n">
        <f aca="false">p1!AH88-p0!AH88</f>
        <v>0</v>
      </c>
      <c r="AI88" s="252"/>
      <c r="AJ88" s="252"/>
      <c r="AZ88" s="249"/>
      <c r="BA88" s="249"/>
      <c r="BB88" s="249"/>
      <c r="BC88" s="249"/>
      <c r="BD88" s="249"/>
      <c r="BN88" s="253"/>
      <c r="CG88" s="248"/>
      <c r="CH88" s="248"/>
      <c r="CI88" s="248"/>
      <c r="FW88" s="249"/>
      <c r="FX88" s="249"/>
      <c r="FY88" s="249"/>
      <c r="GI88" s="253"/>
      <c r="GJ88" s="253"/>
      <c r="GP88" s="253"/>
      <c r="GR88" s="253"/>
      <c r="GS88" s="253"/>
      <c r="GY88" s="253"/>
    </row>
    <row r="89" customFormat="false" ht="12.75" hidden="false" customHeight="false" outlineLevel="0" collapsed="false">
      <c r="A89" s="63" t="n">
        <v>38930</v>
      </c>
      <c r="B89" s="252" t="n">
        <f aca="false">p1!B89-p0!B89</f>
        <v>0</v>
      </c>
      <c r="C89" s="252" t="n">
        <f aca="false">p1!C89-p0!C89</f>
        <v>0</v>
      </c>
      <c r="D89" s="252" t="n">
        <f aca="false">p1!D89-p0!D89</f>
        <v>0</v>
      </c>
      <c r="E89" s="252" t="n">
        <f aca="false">p1!E89-p0!E89</f>
        <v>0</v>
      </c>
      <c r="F89" s="252" t="n">
        <f aca="false">p1!F89-p0!F89</f>
        <v>0</v>
      </c>
      <c r="G89" s="252" t="n">
        <f aca="false">p1!G89-p0!G89</f>
        <v>0</v>
      </c>
      <c r="H89" s="252" t="n">
        <f aca="false">p1!H89-p0!H89</f>
        <v>0.120000000000005</v>
      </c>
      <c r="I89" s="252" t="n">
        <f aca="false">p1!I89-p0!I89</f>
        <v>-0.0299999999999976</v>
      </c>
      <c r="J89" s="252" t="n">
        <f aca="false">p1!J89-p0!J89</f>
        <v>0.00999999999999979</v>
      </c>
      <c r="K89" s="252" t="n">
        <f aca="false">p1!K89-p0!K89</f>
        <v>0.0299999999999976</v>
      </c>
      <c r="L89" s="252" t="n">
        <f aca="false">p1!L89-p0!L89</f>
        <v>0</v>
      </c>
      <c r="M89" s="252" t="n">
        <f aca="false">p1!M89-p0!M89</f>
        <v>-0.120000000000005</v>
      </c>
      <c r="N89" s="252" t="n">
        <f aca="false">p1!N89-p0!N89</f>
        <v>0.0100000000000016</v>
      </c>
      <c r="O89" s="252" t="n">
        <f aca="false">p1!O89-p0!O89</f>
        <v>0</v>
      </c>
      <c r="P89" s="252" t="n">
        <f aca="false">p1!P89-p0!P89</f>
        <v>0</v>
      </c>
      <c r="Q89" s="252" t="n">
        <f aca="false">p1!Q89-p0!Q89</f>
        <v>0</v>
      </c>
      <c r="R89" s="252" t="n">
        <f aca="false">p1!R89-p0!R89</f>
        <v>0</v>
      </c>
      <c r="S89" s="252" t="n">
        <f aca="false">p1!S89-p0!S89</f>
        <v>0</v>
      </c>
      <c r="T89" s="252" t="n">
        <f aca="false">p1!T89-p0!T89</f>
        <v>0</v>
      </c>
      <c r="U89" s="252" t="n">
        <f aca="false">p1!U89-p0!U89</f>
        <v>0</v>
      </c>
      <c r="V89" s="252" t="n">
        <f aca="false">p1!V89-p0!V89</f>
        <v>0</v>
      </c>
      <c r="W89" s="252" t="n">
        <f aca="false">p1!W89-p0!W89</f>
        <v>0</v>
      </c>
      <c r="X89" s="252" t="n">
        <f aca="false">p1!X89-p0!X89</f>
        <v>0</v>
      </c>
      <c r="Y89" s="252" t="n">
        <f aca="false">p1!Y89-p0!Y89</f>
        <v>0</v>
      </c>
      <c r="Z89" s="252" t="n">
        <f aca="false">p1!Z89-p0!Z89</f>
        <v>0</v>
      </c>
      <c r="AA89" s="252" t="n">
        <f aca="false">p1!AA89-p0!AA89</f>
        <v>0</v>
      </c>
      <c r="AB89" s="252" t="n">
        <f aca="false">p1!AB89-p0!AB89</f>
        <v>0</v>
      </c>
      <c r="AC89" s="252" t="n">
        <f aca="false">p1!AC89-p0!AC89</f>
        <v>0</v>
      </c>
      <c r="AD89" s="252" t="n">
        <f aca="false">p1!AD89-p0!AD89</f>
        <v>0</v>
      </c>
      <c r="AE89" s="252" t="n">
        <f aca="false">p1!AE89-p0!AE89</f>
        <v>0</v>
      </c>
      <c r="AF89" s="252" t="n">
        <f aca="false">p1!AF89-p0!AF89</f>
        <v>0</v>
      </c>
      <c r="AG89" s="252" t="n">
        <f aca="false">p1!AG89-p0!AG89</f>
        <v>0</v>
      </c>
      <c r="AH89" s="252" t="n">
        <f aca="false">p1!AH89-p0!AH89</f>
        <v>0</v>
      </c>
      <c r="AI89" s="252"/>
      <c r="AJ89" s="252"/>
      <c r="AZ89" s="249"/>
      <c r="BA89" s="249"/>
      <c r="BB89" s="249"/>
      <c r="BC89" s="249"/>
      <c r="BD89" s="249"/>
      <c r="BN89" s="253"/>
      <c r="CG89" s="248"/>
      <c r="CH89" s="248"/>
      <c r="CI89" s="248"/>
      <c r="FW89" s="249"/>
      <c r="FX89" s="249"/>
      <c r="FY89" s="249"/>
      <c r="GI89" s="253"/>
      <c r="GJ89" s="253"/>
      <c r="GP89" s="253"/>
      <c r="GR89" s="253"/>
      <c r="GS89" s="253"/>
      <c r="GY89" s="253"/>
    </row>
    <row r="90" customFormat="false" ht="12.75" hidden="false" customHeight="false" outlineLevel="0" collapsed="false">
      <c r="A90" s="63" t="n">
        <v>38961</v>
      </c>
      <c r="B90" s="252" t="n">
        <f aca="false">p1!B90-p0!B90</f>
        <v>0</v>
      </c>
      <c r="C90" s="252" t="n">
        <f aca="false">p1!C90-p0!C90</f>
        <v>0</v>
      </c>
      <c r="D90" s="252" t="n">
        <f aca="false">p1!D90-p0!D90</f>
        <v>0</v>
      </c>
      <c r="E90" s="252" t="n">
        <f aca="false">p1!E90-p0!E90</f>
        <v>0</v>
      </c>
      <c r="F90" s="252" t="n">
        <f aca="false">p1!F90-p0!F90</f>
        <v>0</v>
      </c>
      <c r="G90" s="252" t="n">
        <f aca="false">p1!G90-p0!G90</f>
        <v>0</v>
      </c>
      <c r="H90" s="252" t="n">
        <f aca="false">p1!H90-p0!H90</f>
        <v>0.109999999999999</v>
      </c>
      <c r="I90" s="252" t="n">
        <f aca="false">p1!I90-p0!I90</f>
        <v>-0.0300000000000011</v>
      </c>
      <c r="J90" s="252" t="n">
        <f aca="false">p1!J90-p0!J90</f>
        <v>0.00999999999999979</v>
      </c>
      <c r="K90" s="252" t="n">
        <f aca="false">p1!K90-p0!K90</f>
        <v>0.0300000000000011</v>
      </c>
      <c r="L90" s="252" t="n">
        <f aca="false">p1!L90-p0!L90</f>
        <v>0</v>
      </c>
      <c r="M90" s="252" t="n">
        <f aca="false">p1!M90-p0!M90</f>
        <v>-0.109999999999999</v>
      </c>
      <c r="N90" s="252" t="n">
        <f aca="false">p1!N90-p0!N90</f>
        <v>0.00999999999999979</v>
      </c>
      <c r="O90" s="252" t="n">
        <f aca="false">p1!O90-p0!O90</f>
        <v>0</v>
      </c>
      <c r="P90" s="252" t="n">
        <f aca="false">p1!P90-p0!P90</f>
        <v>0</v>
      </c>
      <c r="Q90" s="252" t="n">
        <f aca="false">p1!Q90-p0!Q90</f>
        <v>0</v>
      </c>
      <c r="R90" s="252" t="n">
        <f aca="false">p1!R90-p0!R90</f>
        <v>0</v>
      </c>
      <c r="S90" s="252" t="n">
        <f aca="false">p1!S90-p0!S90</f>
        <v>0</v>
      </c>
      <c r="T90" s="252" t="n">
        <f aca="false">p1!T90-p0!T90</f>
        <v>0</v>
      </c>
      <c r="U90" s="252" t="n">
        <f aca="false">p1!U90-p0!U90</f>
        <v>0</v>
      </c>
      <c r="V90" s="252" t="n">
        <f aca="false">p1!V90-p0!V90</f>
        <v>0</v>
      </c>
      <c r="W90" s="252" t="n">
        <f aca="false">p1!W90-p0!W90</f>
        <v>0</v>
      </c>
      <c r="X90" s="252" t="n">
        <f aca="false">p1!X90-p0!X90</f>
        <v>0</v>
      </c>
      <c r="Y90" s="252" t="n">
        <f aca="false">p1!Y90-p0!Y90</f>
        <v>0</v>
      </c>
      <c r="Z90" s="252" t="n">
        <f aca="false">p1!Z90-p0!Z90</f>
        <v>0</v>
      </c>
      <c r="AA90" s="252" t="n">
        <f aca="false">p1!AA90-p0!AA90</f>
        <v>0</v>
      </c>
      <c r="AB90" s="252" t="n">
        <f aca="false">p1!AB90-p0!AB90</f>
        <v>0</v>
      </c>
      <c r="AC90" s="252" t="n">
        <f aca="false">p1!AC90-p0!AC90</f>
        <v>0</v>
      </c>
      <c r="AD90" s="252" t="n">
        <f aca="false">p1!AD90-p0!AD90</f>
        <v>0</v>
      </c>
      <c r="AE90" s="252" t="n">
        <f aca="false">p1!AE90-p0!AE90</f>
        <v>0</v>
      </c>
      <c r="AF90" s="252" t="n">
        <f aca="false">p1!AF90-p0!AF90</f>
        <v>0</v>
      </c>
      <c r="AG90" s="252" t="n">
        <f aca="false">p1!AG90-p0!AG90</f>
        <v>0</v>
      </c>
      <c r="AH90" s="252" t="n">
        <f aca="false">p1!AH90-p0!AH90</f>
        <v>0</v>
      </c>
      <c r="AI90" s="252"/>
      <c r="AJ90" s="252"/>
      <c r="AZ90" s="249"/>
      <c r="BA90" s="249"/>
      <c r="BB90" s="249"/>
      <c r="BC90" s="249"/>
      <c r="BD90" s="249"/>
      <c r="BN90" s="253"/>
      <c r="CG90" s="248"/>
      <c r="CH90" s="248"/>
      <c r="CI90" s="248"/>
      <c r="FW90" s="249"/>
      <c r="FX90" s="249"/>
      <c r="FY90" s="249"/>
      <c r="GI90" s="253"/>
      <c r="GJ90" s="253"/>
      <c r="GP90" s="253"/>
      <c r="GR90" s="253"/>
      <c r="GS90" s="253"/>
      <c r="GY90" s="253"/>
    </row>
    <row r="91" customFormat="false" ht="12.75" hidden="false" customHeight="false" outlineLevel="0" collapsed="false">
      <c r="A91" s="63" t="n">
        <v>38991</v>
      </c>
      <c r="B91" s="252" t="n">
        <f aca="false">p1!B91-p0!B91</f>
        <v>0</v>
      </c>
      <c r="C91" s="252" t="n">
        <f aca="false">p1!C91-p0!C91</f>
        <v>0</v>
      </c>
      <c r="D91" s="252" t="n">
        <f aca="false">p1!D91-p0!D91</f>
        <v>0</v>
      </c>
      <c r="E91" s="252" t="n">
        <f aca="false">p1!E91-p0!E91</f>
        <v>0</v>
      </c>
      <c r="F91" s="252" t="n">
        <f aca="false">p1!F91-p0!F91</f>
        <v>0</v>
      </c>
      <c r="G91" s="252" t="n">
        <f aca="false">p1!G91-p0!G91</f>
        <v>0</v>
      </c>
      <c r="H91" s="252" t="n">
        <f aca="false">p1!H91-p0!H91</f>
        <v>0.11999999999999</v>
      </c>
      <c r="I91" s="252" t="n">
        <f aca="false">p1!I91-p0!I91</f>
        <v>-0.0300000000000011</v>
      </c>
      <c r="J91" s="252" t="n">
        <f aca="false">p1!J91-p0!J91</f>
        <v>0.00999999999999979</v>
      </c>
      <c r="K91" s="252" t="n">
        <f aca="false">p1!K91-p0!K91</f>
        <v>0.0300000000000011</v>
      </c>
      <c r="L91" s="252" t="n">
        <f aca="false">p1!L91-p0!L91</f>
        <v>0</v>
      </c>
      <c r="M91" s="252" t="n">
        <f aca="false">p1!M91-p0!M91</f>
        <v>-0.11999999999999</v>
      </c>
      <c r="N91" s="252" t="n">
        <f aca="false">p1!N91-p0!N91</f>
        <v>0.00999999999999979</v>
      </c>
      <c r="O91" s="252" t="n">
        <f aca="false">p1!O91-p0!O91</f>
        <v>0</v>
      </c>
      <c r="P91" s="252" t="n">
        <f aca="false">p1!P91-p0!P91</f>
        <v>0</v>
      </c>
      <c r="Q91" s="252" t="n">
        <f aca="false">p1!Q91-p0!Q91</f>
        <v>0</v>
      </c>
      <c r="R91" s="252" t="n">
        <f aca="false">p1!R91-p0!R91</f>
        <v>0</v>
      </c>
      <c r="S91" s="252" t="n">
        <f aca="false">p1!S91-p0!S91</f>
        <v>0</v>
      </c>
      <c r="T91" s="252" t="n">
        <f aca="false">p1!T91-p0!T91</f>
        <v>0</v>
      </c>
      <c r="U91" s="252" t="n">
        <f aca="false">p1!U91-p0!U91</f>
        <v>0</v>
      </c>
      <c r="V91" s="252" t="n">
        <f aca="false">p1!V91-p0!V91</f>
        <v>0</v>
      </c>
      <c r="W91" s="252" t="n">
        <f aca="false">p1!W91-p0!W91</f>
        <v>0</v>
      </c>
      <c r="X91" s="252" t="n">
        <f aca="false">p1!X91-p0!X91</f>
        <v>0</v>
      </c>
      <c r="Y91" s="252" t="n">
        <f aca="false">p1!Y91-p0!Y91</f>
        <v>0</v>
      </c>
      <c r="Z91" s="252" t="n">
        <f aca="false">p1!Z91-p0!Z91</f>
        <v>0</v>
      </c>
      <c r="AA91" s="252" t="n">
        <f aca="false">p1!AA91-p0!AA91</f>
        <v>0</v>
      </c>
      <c r="AB91" s="252" t="n">
        <f aca="false">p1!AB91-p0!AB91</f>
        <v>0</v>
      </c>
      <c r="AC91" s="252" t="n">
        <f aca="false">p1!AC91-p0!AC91</f>
        <v>0</v>
      </c>
      <c r="AD91" s="252" t="n">
        <f aca="false">p1!AD91-p0!AD91</f>
        <v>0</v>
      </c>
      <c r="AE91" s="252" t="n">
        <f aca="false">p1!AE91-p0!AE91</f>
        <v>0</v>
      </c>
      <c r="AF91" s="252" t="n">
        <f aca="false">p1!AF91-p0!AF91</f>
        <v>0</v>
      </c>
      <c r="AG91" s="252" t="n">
        <f aca="false">p1!AG91-p0!AG91</f>
        <v>0</v>
      </c>
      <c r="AH91" s="252" t="n">
        <f aca="false">p1!AH91-p0!AH91</f>
        <v>0</v>
      </c>
      <c r="AI91" s="252"/>
      <c r="AJ91" s="252"/>
      <c r="AZ91" s="249"/>
      <c r="BA91" s="249"/>
      <c r="BB91" s="249"/>
      <c r="BC91" s="249"/>
      <c r="BD91" s="249"/>
      <c r="BN91" s="253"/>
      <c r="CG91" s="248"/>
      <c r="CH91" s="248"/>
      <c r="CI91" s="248"/>
      <c r="FW91" s="249"/>
      <c r="FX91" s="249"/>
      <c r="FY91" s="249"/>
      <c r="GI91" s="253"/>
      <c r="GJ91" s="253"/>
      <c r="GP91" s="253"/>
      <c r="GR91" s="253"/>
      <c r="GS91" s="253"/>
      <c r="GY91" s="253"/>
    </row>
    <row r="92" customFormat="false" ht="12.75" hidden="false" customHeight="false" outlineLevel="0" collapsed="false">
      <c r="A92" s="63" t="n">
        <v>39022</v>
      </c>
      <c r="B92" s="252" t="n">
        <f aca="false">p1!B92-p0!B92</f>
        <v>0</v>
      </c>
      <c r="C92" s="252" t="n">
        <f aca="false">p1!C92-p0!C92</f>
        <v>0</v>
      </c>
      <c r="D92" s="252" t="n">
        <f aca="false">p1!D92-p0!D92</f>
        <v>0</v>
      </c>
      <c r="E92" s="252" t="n">
        <f aca="false">p1!E92-p0!E92</f>
        <v>0</v>
      </c>
      <c r="F92" s="252" t="n">
        <f aca="false">p1!F92-p0!F92</f>
        <v>0</v>
      </c>
      <c r="G92" s="252" t="n">
        <f aca="false">p1!G92-p0!G92</f>
        <v>0</v>
      </c>
      <c r="H92" s="252" t="n">
        <f aca="false">p1!H92-p0!H92</f>
        <v>0.109999999999999</v>
      </c>
      <c r="I92" s="252" t="n">
        <f aca="false">p1!I92-p0!I92</f>
        <v>-0.0299999999999976</v>
      </c>
      <c r="J92" s="252" t="n">
        <f aca="false">p1!J92-p0!J92</f>
        <v>-0.00999999999999979</v>
      </c>
      <c r="K92" s="252" t="n">
        <f aca="false">p1!K92-p0!K92</f>
        <v>0</v>
      </c>
      <c r="L92" s="252" t="n">
        <f aca="false">p1!L92-p0!L92</f>
        <v>0</v>
      </c>
      <c r="M92" s="252" t="n">
        <f aca="false">p1!M92-p0!M92</f>
        <v>-0.109999999999999</v>
      </c>
      <c r="N92" s="252" t="n">
        <f aca="false">p1!N92-p0!N92</f>
        <v>0</v>
      </c>
      <c r="O92" s="252" t="n">
        <f aca="false">p1!O92-p0!O92</f>
        <v>0</v>
      </c>
      <c r="P92" s="252" t="n">
        <f aca="false">p1!P92-p0!P92</f>
        <v>0</v>
      </c>
      <c r="Q92" s="252" t="n">
        <f aca="false">p1!Q92-p0!Q92</f>
        <v>0</v>
      </c>
      <c r="R92" s="252" t="n">
        <f aca="false">p1!R92-p0!R92</f>
        <v>0</v>
      </c>
      <c r="S92" s="252" t="n">
        <f aca="false">p1!S92-p0!S92</f>
        <v>0</v>
      </c>
      <c r="T92" s="252" t="n">
        <f aca="false">p1!T92-p0!T92</f>
        <v>0</v>
      </c>
      <c r="U92" s="252" t="n">
        <f aca="false">p1!U92-p0!U92</f>
        <v>0</v>
      </c>
      <c r="V92" s="252" t="n">
        <f aca="false">p1!V92-p0!V92</f>
        <v>0</v>
      </c>
      <c r="W92" s="252" t="n">
        <f aca="false">p1!W92-p0!W92</f>
        <v>0</v>
      </c>
      <c r="X92" s="252" t="n">
        <f aca="false">p1!X92-p0!X92</f>
        <v>0</v>
      </c>
      <c r="Y92" s="252" t="n">
        <f aca="false">p1!Y92-p0!Y92</f>
        <v>0</v>
      </c>
      <c r="Z92" s="252" t="n">
        <f aca="false">p1!Z92-p0!Z92</f>
        <v>0</v>
      </c>
      <c r="AA92" s="252" t="n">
        <f aca="false">p1!AA92-p0!AA92</f>
        <v>0</v>
      </c>
      <c r="AB92" s="252" t="n">
        <f aca="false">p1!AB92-p0!AB92</f>
        <v>0</v>
      </c>
      <c r="AC92" s="252" t="n">
        <f aca="false">p1!AC92-p0!AC92</f>
        <v>0</v>
      </c>
      <c r="AD92" s="252" t="n">
        <f aca="false">p1!AD92-p0!AD92</f>
        <v>0</v>
      </c>
      <c r="AE92" s="252" t="n">
        <f aca="false">p1!AE92-p0!AE92</f>
        <v>0</v>
      </c>
      <c r="AF92" s="252" t="n">
        <f aca="false">p1!AF92-p0!AF92</f>
        <v>0</v>
      </c>
      <c r="AG92" s="252" t="n">
        <f aca="false">p1!AG92-p0!AG92</f>
        <v>0</v>
      </c>
      <c r="AH92" s="252" t="n">
        <f aca="false">p1!AH92-p0!AH92</f>
        <v>0.0299999999999976</v>
      </c>
      <c r="AI92" s="252"/>
      <c r="AJ92" s="252"/>
      <c r="AZ92" s="249"/>
      <c r="BA92" s="249"/>
      <c r="BB92" s="249"/>
      <c r="BC92" s="249"/>
      <c r="BD92" s="249"/>
      <c r="BN92" s="253"/>
      <c r="CG92" s="248"/>
      <c r="CH92" s="248"/>
      <c r="CI92" s="248"/>
      <c r="FW92" s="249"/>
      <c r="FX92" s="249"/>
      <c r="FY92" s="249"/>
      <c r="GI92" s="253"/>
      <c r="GJ92" s="253"/>
      <c r="GP92" s="253"/>
      <c r="GR92" s="253"/>
      <c r="GS92" s="253"/>
      <c r="GY92" s="253"/>
    </row>
    <row r="93" customFormat="false" ht="12.75" hidden="false" customHeight="false" outlineLevel="0" collapsed="false">
      <c r="A93" s="63" t="n">
        <v>39052</v>
      </c>
      <c r="B93" s="252" t="n">
        <f aca="false">p1!B93-p0!B93</f>
        <v>0</v>
      </c>
      <c r="C93" s="252" t="n">
        <f aca="false">p1!C93-p0!C93</f>
        <v>0</v>
      </c>
      <c r="D93" s="252" t="n">
        <f aca="false">p1!D93-p0!D93</f>
        <v>0</v>
      </c>
      <c r="E93" s="252" t="n">
        <f aca="false">p1!E93-p0!E93</f>
        <v>0</v>
      </c>
      <c r="F93" s="252" t="n">
        <f aca="false">p1!F93-p0!F93</f>
        <v>0</v>
      </c>
      <c r="G93" s="252" t="n">
        <f aca="false">p1!G93-p0!G93</f>
        <v>0</v>
      </c>
      <c r="H93" s="252" t="n">
        <f aca="false">p1!H93-p0!H93</f>
        <v>0.109999999999999</v>
      </c>
      <c r="I93" s="252" t="n">
        <f aca="false">p1!I93-p0!I93</f>
        <v>-0.0300000000000011</v>
      </c>
      <c r="J93" s="252" t="n">
        <f aca="false">p1!J93-p0!J93</f>
        <v>-0.0200000000000014</v>
      </c>
      <c r="K93" s="252" t="n">
        <f aca="false">p1!K93-p0!K93</f>
        <v>0</v>
      </c>
      <c r="L93" s="252" t="n">
        <f aca="false">p1!L93-p0!L93</f>
        <v>0</v>
      </c>
      <c r="M93" s="252" t="n">
        <f aca="false">p1!M93-p0!M93</f>
        <v>-0.109999999999999</v>
      </c>
      <c r="N93" s="252" t="n">
        <f aca="false">p1!N93-p0!N93</f>
        <v>0</v>
      </c>
      <c r="O93" s="252" t="n">
        <f aca="false">p1!O93-p0!O93</f>
        <v>0</v>
      </c>
      <c r="P93" s="252" t="n">
        <f aca="false">p1!P93-p0!P93</f>
        <v>0</v>
      </c>
      <c r="Q93" s="252" t="n">
        <f aca="false">p1!Q93-p0!Q93</f>
        <v>0</v>
      </c>
      <c r="R93" s="252" t="n">
        <f aca="false">p1!R93-p0!R93</f>
        <v>0</v>
      </c>
      <c r="S93" s="252" t="n">
        <f aca="false">p1!S93-p0!S93</f>
        <v>0</v>
      </c>
      <c r="T93" s="252" t="n">
        <f aca="false">p1!T93-p0!T93</f>
        <v>0</v>
      </c>
      <c r="U93" s="252" t="n">
        <f aca="false">p1!U93-p0!U93</f>
        <v>0</v>
      </c>
      <c r="V93" s="252" t="n">
        <f aca="false">p1!V93-p0!V93</f>
        <v>0</v>
      </c>
      <c r="W93" s="252" t="n">
        <f aca="false">p1!W93-p0!W93</f>
        <v>0</v>
      </c>
      <c r="X93" s="252" t="n">
        <f aca="false">p1!X93-p0!X93</f>
        <v>0</v>
      </c>
      <c r="Y93" s="252" t="n">
        <f aca="false">p1!Y93-p0!Y93</f>
        <v>0</v>
      </c>
      <c r="Z93" s="252" t="n">
        <f aca="false">p1!Z93-p0!Z93</f>
        <v>0</v>
      </c>
      <c r="AA93" s="252" t="n">
        <f aca="false">p1!AA93-p0!AA93</f>
        <v>0</v>
      </c>
      <c r="AB93" s="252" t="n">
        <f aca="false">p1!AB93-p0!AB93</f>
        <v>0</v>
      </c>
      <c r="AC93" s="252" t="n">
        <f aca="false">p1!AC93-p0!AC93</f>
        <v>0</v>
      </c>
      <c r="AD93" s="252" t="n">
        <f aca="false">p1!AD93-p0!AD93</f>
        <v>0</v>
      </c>
      <c r="AE93" s="252" t="n">
        <f aca="false">p1!AE93-p0!AE93</f>
        <v>0</v>
      </c>
      <c r="AF93" s="252" t="n">
        <f aca="false">p1!AF93-p0!AF93</f>
        <v>0</v>
      </c>
      <c r="AG93" s="252" t="n">
        <f aca="false">p1!AG93-p0!AG93</f>
        <v>0</v>
      </c>
      <c r="AH93" s="252" t="n">
        <f aca="false">p1!AH93-p0!AH93</f>
        <v>0.0300000000000011</v>
      </c>
      <c r="AI93" s="252"/>
      <c r="AJ93" s="252"/>
      <c r="AZ93" s="249"/>
      <c r="BA93" s="249"/>
      <c r="BB93" s="249"/>
      <c r="BC93" s="249"/>
      <c r="BN93" s="253"/>
      <c r="CG93" s="248"/>
      <c r="CH93" s="248"/>
      <c r="CI93" s="248"/>
      <c r="FW93" s="249"/>
      <c r="FX93" s="249"/>
      <c r="FY93" s="249"/>
      <c r="GI93" s="253"/>
      <c r="GJ93" s="253"/>
      <c r="GP93" s="253"/>
      <c r="GR93" s="253"/>
      <c r="GS93" s="253"/>
      <c r="GY93" s="253"/>
    </row>
    <row r="94" customFormat="false" ht="12.75" hidden="false" customHeight="false" outlineLevel="0" collapsed="false">
      <c r="A94" s="63" t="n">
        <v>39083</v>
      </c>
      <c r="B94" s="252" t="n">
        <f aca="false">p1!B94-p0!B94</f>
        <v>0</v>
      </c>
      <c r="C94" s="252" t="n">
        <f aca="false">p1!C94-p0!C94</f>
        <v>0</v>
      </c>
      <c r="D94" s="252" t="n">
        <f aca="false">p1!D94-p0!D94</f>
        <v>0</v>
      </c>
      <c r="E94" s="252" t="n">
        <f aca="false">p1!E94-p0!E94</f>
        <v>0</v>
      </c>
      <c r="F94" s="252" t="n">
        <f aca="false">p1!F94-p0!F94</f>
        <v>0</v>
      </c>
      <c r="G94" s="252" t="n">
        <f aca="false">p1!G94-p0!G94</f>
        <v>0</v>
      </c>
      <c r="H94" s="252" t="n">
        <f aca="false">p1!H94-p0!H94</f>
        <v>0.0999999999999943</v>
      </c>
      <c r="I94" s="252" t="n">
        <f aca="false">p1!I94-p0!I94</f>
        <v>-0.0300000000000011</v>
      </c>
      <c r="J94" s="252" t="n">
        <f aca="false">p1!J94-p0!J94</f>
        <v>-0.0199999999999996</v>
      </c>
      <c r="K94" s="252" t="n">
        <f aca="false">p1!K94-p0!K94</f>
        <v>0</v>
      </c>
      <c r="L94" s="252" t="n">
        <f aca="false">p1!L94-p0!L94</f>
        <v>0</v>
      </c>
      <c r="M94" s="252" t="n">
        <f aca="false">p1!M94-p0!M94</f>
        <v>-0.0999999999999943</v>
      </c>
      <c r="N94" s="252" t="n">
        <f aca="false">p1!N94-p0!N94</f>
        <v>0</v>
      </c>
      <c r="O94" s="252" t="n">
        <f aca="false">p1!O94-p0!O94</f>
        <v>0</v>
      </c>
      <c r="P94" s="252" t="n">
        <f aca="false">p1!P94-p0!P94</f>
        <v>0</v>
      </c>
      <c r="Q94" s="252" t="n">
        <f aca="false">p1!Q94-p0!Q94</f>
        <v>0</v>
      </c>
      <c r="R94" s="252" t="n">
        <f aca="false">p1!R94-p0!R94</f>
        <v>0</v>
      </c>
      <c r="S94" s="252" t="n">
        <f aca="false">p1!S94-p0!S94</f>
        <v>0</v>
      </c>
      <c r="T94" s="252" t="n">
        <f aca="false">p1!T94-p0!T94</f>
        <v>0</v>
      </c>
      <c r="U94" s="252" t="n">
        <f aca="false">p1!U94-p0!U94</f>
        <v>0</v>
      </c>
      <c r="V94" s="252" t="n">
        <f aca="false">p1!V94-p0!V94</f>
        <v>0</v>
      </c>
      <c r="W94" s="252" t="n">
        <f aca="false">p1!W94-p0!W94</f>
        <v>0</v>
      </c>
      <c r="X94" s="252" t="n">
        <f aca="false">p1!X94-p0!X94</f>
        <v>0</v>
      </c>
      <c r="Y94" s="252" t="n">
        <f aca="false">p1!Y94-p0!Y94</f>
        <v>0</v>
      </c>
      <c r="Z94" s="252" t="n">
        <f aca="false">p1!Z94-p0!Z94</f>
        <v>0</v>
      </c>
      <c r="AA94" s="252" t="n">
        <f aca="false">p1!AA94-p0!AA94</f>
        <v>0</v>
      </c>
      <c r="AB94" s="252" t="n">
        <f aca="false">p1!AB94-p0!AB94</f>
        <v>0</v>
      </c>
      <c r="AC94" s="252" t="n">
        <f aca="false">p1!AC94-p0!AC94</f>
        <v>0</v>
      </c>
      <c r="AD94" s="252" t="n">
        <f aca="false">p1!AD94-p0!AD94</f>
        <v>0</v>
      </c>
      <c r="AE94" s="252" t="n">
        <f aca="false">p1!AE94-p0!AE94</f>
        <v>0</v>
      </c>
      <c r="AF94" s="252" t="n">
        <f aca="false">p1!AF94-p0!AF94</f>
        <v>0</v>
      </c>
      <c r="AG94" s="252" t="n">
        <f aca="false">p1!AG94-p0!AG94</f>
        <v>0</v>
      </c>
      <c r="AH94" s="252" t="n">
        <f aca="false">p1!AH94-p0!AH94</f>
        <v>0.0300000000000011</v>
      </c>
      <c r="AI94" s="252"/>
      <c r="AJ94" s="252"/>
      <c r="AZ94" s="249"/>
      <c r="BA94" s="249"/>
      <c r="BB94" s="249"/>
      <c r="BC94" s="249"/>
      <c r="BN94" s="253"/>
      <c r="CG94" s="248"/>
      <c r="CH94" s="248"/>
      <c r="CI94" s="248"/>
      <c r="FW94" s="249"/>
      <c r="FX94" s="249"/>
      <c r="FY94" s="249"/>
      <c r="GI94" s="253"/>
      <c r="GJ94" s="253"/>
      <c r="GP94" s="253"/>
      <c r="GR94" s="253"/>
      <c r="GS94" s="253"/>
      <c r="GY94" s="253"/>
    </row>
    <row r="95" customFormat="false" ht="12.75" hidden="false" customHeight="false" outlineLevel="0" collapsed="false">
      <c r="A95" s="63" t="n">
        <v>39114</v>
      </c>
      <c r="B95" s="252" t="n">
        <f aca="false">p1!B95-p0!B95</f>
        <v>0</v>
      </c>
      <c r="C95" s="252" t="n">
        <f aca="false">p1!C95-p0!C95</f>
        <v>0</v>
      </c>
      <c r="D95" s="252" t="n">
        <f aca="false">p1!D95-p0!D95</f>
        <v>0</v>
      </c>
      <c r="E95" s="252" t="n">
        <f aca="false">p1!E95-p0!E95</f>
        <v>0</v>
      </c>
      <c r="F95" s="252" t="n">
        <f aca="false">p1!F95-p0!F95</f>
        <v>0</v>
      </c>
      <c r="G95" s="252" t="n">
        <f aca="false">p1!G95-p0!G95</f>
        <v>0</v>
      </c>
      <c r="H95" s="252" t="n">
        <f aca="false">p1!H95-p0!H95</f>
        <v>0.0899999999999963</v>
      </c>
      <c r="I95" s="252" t="n">
        <f aca="false">p1!I95-p0!I95</f>
        <v>-0.0199999999999996</v>
      </c>
      <c r="J95" s="252" t="n">
        <f aca="false">p1!J95-p0!J95</f>
        <v>-0.00999999999999979</v>
      </c>
      <c r="K95" s="252" t="n">
        <f aca="false">p1!K95-p0!K95</f>
        <v>0</v>
      </c>
      <c r="L95" s="252" t="n">
        <f aca="false">p1!L95-p0!L95</f>
        <v>0</v>
      </c>
      <c r="M95" s="252" t="n">
        <f aca="false">p1!M95-p0!M95</f>
        <v>-0.0899999999999963</v>
      </c>
      <c r="N95" s="252" t="n">
        <f aca="false">p1!N95-p0!N95</f>
        <v>0</v>
      </c>
      <c r="O95" s="252" t="n">
        <f aca="false">p1!O95-p0!O95</f>
        <v>0</v>
      </c>
      <c r="P95" s="252" t="n">
        <f aca="false">p1!P95-p0!P95</f>
        <v>0</v>
      </c>
      <c r="Q95" s="252" t="n">
        <f aca="false">p1!Q95-p0!Q95</f>
        <v>0</v>
      </c>
      <c r="R95" s="252" t="n">
        <f aca="false">p1!R95-p0!R95</f>
        <v>0</v>
      </c>
      <c r="S95" s="252" t="n">
        <f aca="false">p1!S95-p0!S95</f>
        <v>0</v>
      </c>
      <c r="T95" s="252" t="n">
        <f aca="false">p1!T95-p0!T95</f>
        <v>0</v>
      </c>
      <c r="U95" s="252" t="n">
        <f aca="false">p1!U95-p0!U95</f>
        <v>0</v>
      </c>
      <c r="V95" s="252" t="n">
        <f aca="false">p1!V95-p0!V95</f>
        <v>0</v>
      </c>
      <c r="W95" s="252" t="n">
        <f aca="false">p1!W95-p0!W95</f>
        <v>0</v>
      </c>
      <c r="X95" s="252" t="n">
        <f aca="false">p1!X95-p0!X95</f>
        <v>0</v>
      </c>
      <c r="Y95" s="252" t="n">
        <f aca="false">p1!Y95-p0!Y95</f>
        <v>0</v>
      </c>
      <c r="Z95" s="252" t="n">
        <f aca="false">p1!Z95-p0!Z95</f>
        <v>0</v>
      </c>
      <c r="AA95" s="252" t="n">
        <f aca="false">p1!AA95-p0!AA95</f>
        <v>0</v>
      </c>
      <c r="AB95" s="252" t="n">
        <f aca="false">p1!AB95-p0!AB95</f>
        <v>0</v>
      </c>
      <c r="AC95" s="252" t="n">
        <f aca="false">p1!AC95-p0!AC95</f>
        <v>0</v>
      </c>
      <c r="AD95" s="252" t="n">
        <f aca="false">p1!AD95-p0!AD95</f>
        <v>0</v>
      </c>
      <c r="AE95" s="252" t="n">
        <f aca="false">p1!AE95-p0!AE95</f>
        <v>0</v>
      </c>
      <c r="AF95" s="252" t="n">
        <f aca="false">p1!AF95-p0!AF95</f>
        <v>0</v>
      </c>
      <c r="AG95" s="252" t="n">
        <f aca="false">p1!AG95-p0!AG95</f>
        <v>0</v>
      </c>
      <c r="AH95" s="252" t="n">
        <f aca="false">p1!AH95-p0!AH95</f>
        <v>0.0199999999999996</v>
      </c>
      <c r="AI95" s="252"/>
      <c r="AJ95" s="252"/>
      <c r="AZ95" s="249"/>
      <c r="BA95" s="249"/>
      <c r="BB95" s="249"/>
      <c r="BC95" s="249"/>
      <c r="BN95" s="253"/>
      <c r="CG95" s="248"/>
      <c r="CH95" s="248"/>
      <c r="CI95" s="248"/>
      <c r="FW95" s="249"/>
      <c r="FX95" s="249"/>
      <c r="FY95" s="249"/>
      <c r="GI95" s="253"/>
      <c r="GJ95" s="253"/>
      <c r="GP95" s="253"/>
      <c r="GR95" s="253"/>
      <c r="GS95" s="253"/>
      <c r="GY95" s="253"/>
    </row>
    <row r="96" customFormat="false" ht="12.75" hidden="false" customHeight="false" outlineLevel="0" collapsed="false">
      <c r="A96" s="63" t="n">
        <v>39142</v>
      </c>
      <c r="B96" s="252" t="n">
        <f aca="false">p1!B96-p0!B96</f>
        <v>0</v>
      </c>
      <c r="C96" s="252" t="n">
        <f aca="false">p1!C96-p0!C96</f>
        <v>0</v>
      </c>
      <c r="D96" s="252" t="n">
        <f aca="false">p1!D96-p0!D96</f>
        <v>0</v>
      </c>
      <c r="E96" s="252" t="n">
        <f aca="false">p1!E96-p0!E96</f>
        <v>0</v>
      </c>
      <c r="F96" s="252" t="n">
        <f aca="false">p1!F96-p0!F96</f>
        <v>0</v>
      </c>
      <c r="G96" s="252" t="n">
        <f aca="false">p1!G96-p0!G96</f>
        <v>0</v>
      </c>
      <c r="H96" s="252" t="n">
        <f aca="false">p1!H96-p0!H96</f>
        <v>0.0999999999999943</v>
      </c>
      <c r="I96" s="252" t="n">
        <f aca="false">p1!I96-p0!I96</f>
        <v>-0.0199999999999996</v>
      </c>
      <c r="J96" s="252" t="n">
        <f aca="false">p1!J96-p0!J96</f>
        <v>-0.0100000000000016</v>
      </c>
      <c r="K96" s="252" t="n">
        <f aca="false">p1!K96-p0!K96</f>
        <v>0</v>
      </c>
      <c r="L96" s="252" t="n">
        <f aca="false">p1!L96-p0!L96</f>
        <v>0</v>
      </c>
      <c r="M96" s="252" t="n">
        <f aca="false">p1!M96-p0!M96</f>
        <v>-0.0999999999999943</v>
      </c>
      <c r="N96" s="252" t="n">
        <f aca="false">p1!N96-p0!N96</f>
        <v>0</v>
      </c>
      <c r="O96" s="252" t="n">
        <f aca="false">p1!O96-p0!O96</f>
        <v>0</v>
      </c>
      <c r="P96" s="252" t="n">
        <f aca="false">p1!P96-p0!P96</f>
        <v>0</v>
      </c>
      <c r="Q96" s="252" t="n">
        <f aca="false">p1!Q96-p0!Q96</f>
        <v>0</v>
      </c>
      <c r="R96" s="252" t="n">
        <f aca="false">p1!R96-p0!R96</f>
        <v>0</v>
      </c>
      <c r="S96" s="252" t="n">
        <f aca="false">p1!S96-p0!S96</f>
        <v>0</v>
      </c>
      <c r="T96" s="252" t="n">
        <f aca="false">p1!T96-p0!T96</f>
        <v>0</v>
      </c>
      <c r="U96" s="252" t="n">
        <f aca="false">p1!U96-p0!U96</f>
        <v>0</v>
      </c>
      <c r="V96" s="252" t="n">
        <f aca="false">p1!V96-p0!V96</f>
        <v>0</v>
      </c>
      <c r="W96" s="252" t="n">
        <f aca="false">p1!W96-p0!W96</f>
        <v>0</v>
      </c>
      <c r="X96" s="252" t="n">
        <f aca="false">p1!X96-p0!X96</f>
        <v>0</v>
      </c>
      <c r="Y96" s="252" t="n">
        <f aca="false">p1!Y96-p0!Y96</f>
        <v>0</v>
      </c>
      <c r="Z96" s="252" t="n">
        <f aca="false">p1!Z96-p0!Z96</f>
        <v>0</v>
      </c>
      <c r="AA96" s="252" t="n">
        <f aca="false">p1!AA96-p0!AA96</f>
        <v>0</v>
      </c>
      <c r="AB96" s="252" t="n">
        <f aca="false">p1!AB96-p0!AB96</f>
        <v>0</v>
      </c>
      <c r="AC96" s="252" t="n">
        <f aca="false">p1!AC96-p0!AC96</f>
        <v>0</v>
      </c>
      <c r="AD96" s="252" t="n">
        <f aca="false">p1!AD96-p0!AD96</f>
        <v>0</v>
      </c>
      <c r="AE96" s="252" t="n">
        <f aca="false">p1!AE96-p0!AE96</f>
        <v>0</v>
      </c>
      <c r="AF96" s="252" t="n">
        <f aca="false">p1!AF96-p0!AF96</f>
        <v>0</v>
      </c>
      <c r="AG96" s="252" t="n">
        <f aca="false">p1!AG96-p0!AG96</f>
        <v>0</v>
      </c>
      <c r="AH96" s="252" t="n">
        <f aca="false">p1!AH96-p0!AH96</f>
        <v>0.0199999999999996</v>
      </c>
      <c r="AI96" s="252"/>
      <c r="AJ96" s="252"/>
      <c r="AZ96" s="249"/>
      <c r="BA96" s="249"/>
      <c r="BB96" s="249"/>
      <c r="BC96" s="249"/>
      <c r="BN96" s="253"/>
      <c r="CG96" s="248"/>
      <c r="CH96" s="248"/>
      <c r="CI96" s="248"/>
      <c r="FW96" s="249"/>
      <c r="FX96" s="249"/>
      <c r="FY96" s="249"/>
      <c r="GI96" s="253"/>
      <c r="GJ96" s="253"/>
      <c r="GP96" s="253"/>
      <c r="GR96" s="253"/>
      <c r="GS96" s="253"/>
      <c r="GY96" s="253"/>
    </row>
    <row r="97" customFormat="false" ht="12.75" hidden="false" customHeight="false" outlineLevel="0" collapsed="false">
      <c r="A97" s="63" t="n">
        <v>39173</v>
      </c>
      <c r="B97" s="252" t="n">
        <f aca="false">p1!B97-p0!B97</f>
        <v>0</v>
      </c>
      <c r="C97" s="252" t="n">
        <f aca="false">p1!C97-p0!C97</f>
        <v>0</v>
      </c>
      <c r="D97" s="252" t="n">
        <f aca="false">p1!D97-p0!D97</f>
        <v>0</v>
      </c>
      <c r="E97" s="252" t="n">
        <f aca="false">p1!E97-p0!E97</f>
        <v>0</v>
      </c>
      <c r="F97" s="252" t="n">
        <f aca="false">p1!F97-p0!F97</f>
        <v>0</v>
      </c>
      <c r="G97" s="252" t="n">
        <f aca="false">p1!G97-p0!G97</f>
        <v>0</v>
      </c>
      <c r="H97" s="252" t="n">
        <f aca="false">p1!H97-p0!H97</f>
        <v>0.0900000000000034</v>
      </c>
      <c r="I97" s="252" t="n">
        <f aca="false">p1!I97-p0!I97</f>
        <v>-0.0199999999999996</v>
      </c>
      <c r="J97" s="252" t="n">
        <f aca="false">p1!J97-p0!J97</f>
        <v>-0.0200000000000014</v>
      </c>
      <c r="K97" s="252" t="n">
        <f aca="false">p1!K97-p0!K97</f>
        <v>0.0199999999999996</v>
      </c>
      <c r="L97" s="252" t="n">
        <f aca="false">p1!L97-p0!L97</f>
        <v>0</v>
      </c>
      <c r="M97" s="252" t="n">
        <f aca="false">p1!M97-p0!M97</f>
        <v>-0.0900000000000034</v>
      </c>
      <c r="N97" s="252" t="n">
        <f aca="false">p1!N97-p0!N97</f>
        <v>0</v>
      </c>
      <c r="O97" s="252" t="n">
        <f aca="false">p1!O97-p0!O97</f>
        <v>0</v>
      </c>
      <c r="P97" s="252" t="n">
        <f aca="false">p1!P97-p0!P97</f>
        <v>0</v>
      </c>
      <c r="Q97" s="252" t="n">
        <f aca="false">p1!Q97-p0!Q97</f>
        <v>0</v>
      </c>
      <c r="R97" s="252" t="n">
        <f aca="false">p1!R97-p0!R97</f>
        <v>0</v>
      </c>
      <c r="S97" s="252" t="n">
        <f aca="false">p1!S97-p0!S97</f>
        <v>0</v>
      </c>
      <c r="T97" s="252" t="n">
        <f aca="false">p1!T97-p0!T97</f>
        <v>0</v>
      </c>
      <c r="U97" s="252" t="n">
        <f aca="false">p1!U97-p0!U97</f>
        <v>0</v>
      </c>
      <c r="V97" s="252" t="n">
        <f aca="false">p1!V97-p0!V97</f>
        <v>0</v>
      </c>
      <c r="W97" s="252" t="n">
        <f aca="false">p1!W97-p0!W97</f>
        <v>0</v>
      </c>
      <c r="X97" s="252" t="n">
        <f aca="false">p1!X97-p0!X97</f>
        <v>0</v>
      </c>
      <c r="Y97" s="252" t="n">
        <f aca="false">p1!Y97-p0!Y97</f>
        <v>0</v>
      </c>
      <c r="Z97" s="252" t="n">
        <f aca="false">p1!Z97-p0!Z97</f>
        <v>0</v>
      </c>
      <c r="AA97" s="252" t="n">
        <f aca="false">p1!AA97-p0!AA97</f>
        <v>0</v>
      </c>
      <c r="AB97" s="252" t="n">
        <f aca="false">p1!AB97-p0!AB97</f>
        <v>0</v>
      </c>
      <c r="AC97" s="252" t="n">
        <f aca="false">p1!AC97-p0!AC97</f>
        <v>0</v>
      </c>
      <c r="AD97" s="252" t="n">
        <f aca="false">p1!AD97-p0!AD97</f>
        <v>0</v>
      </c>
      <c r="AE97" s="252" t="n">
        <f aca="false">p1!AE97-p0!AE97</f>
        <v>0</v>
      </c>
      <c r="AF97" s="252" t="n">
        <f aca="false">p1!AF97-p0!AF97</f>
        <v>0</v>
      </c>
      <c r="AG97" s="252" t="n">
        <f aca="false">p1!AG97-p0!AG97</f>
        <v>0</v>
      </c>
      <c r="AH97" s="252" t="n">
        <f aca="false">p1!AH97-p0!AH97</f>
        <v>0</v>
      </c>
      <c r="AI97" s="252"/>
      <c r="AJ97" s="252"/>
      <c r="AZ97" s="249"/>
      <c r="BA97" s="249"/>
      <c r="BB97" s="249"/>
      <c r="BC97" s="249"/>
      <c r="BN97" s="253"/>
      <c r="CG97" s="248"/>
      <c r="CH97" s="248"/>
      <c r="CI97" s="248"/>
      <c r="FW97" s="249"/>
      <c r="FX97" s="249"/>
      <c r="FY97" s="249"/>
      <c r="GI97" s="253"/>
      <c r="GJ97" s="253"/>
      <c r="GP97" s="253"/>
      <c r="GR97" s="253"/>
      <c r="GS97" s="253"/>
      <c r="GY97" s="253"/>
    </row>
    <row r="98" customFormat="false" ht="12.75" hidden="false" customHeight="false" outlineLevel="0" collapsed="false">
      <c r="A98" s="63" t="n">
        <v>39203</v>
      </c>
      <c r="B98" s="252" t="n">
        <f aca="false">p1!B98-p0!B98</f>
        <v>0</v>
      </c>
      <c r="C98" s="252" t="n">
        <f aca="false">p1!C98-p0!C98</f>
        <v>0</v>
      </c>
      <c r="D98" s="252" t="n">
        <f aca="false">p1!D98-p0!D98</f>
        <v>0</v>
      </c>
      <c r="E98" s="252" t="n">
        <f aca="false">p1!E98-p0!E98</f>
        <v>0</v>
      </c>
      <c r="F98" s="252" t="n">
        <f aca="false">p1!F98-p0!F98</f>
        <v>0</v>
      </c>
      <c r="G98" s="252" t="n">
        <f aca="false">p1!G98-p0!G98</f>
        <v>0</v>
      </c>
      <c r="H98" s="252" t="n">
        <f aca="false">p1!H98-p0!H98</f>
        <v>0.0900000000000034</v>
      </c>
      <c r="I98" s="252" t="n">
        <f aca="false">p1!I98-p0!I98</f>
        <v>-0.0199999999999996</v>
      </c>
      <c r="J98" s="252" t="n">
        <f aca="false">p1!J98-p0!J98</f>
        <v>-0.00999999999999979</v>
      </c>
      <c r="K98" s="252" t="n">
        <f aca="false">p1!K98-p0!K98</f>
        <v>0.0199999999999996</v>
      </c>
      <c r="L98" s="252" t="n">
        <f aca="false">p1!L98-p0!L98</f>
        <v>0</v>
      </c>
      <c r="M98" s="252" t="n">
        <f aca="false">p1!M98-p0!M98</f>
        <v>-0.0900000000000034</v>
      </c>
      <c r="N98" s="252" t="n">
        <f aca="false">p1!N98-p0!N98</f>
        <v>0</v>
      </c>
      <c r="O98" s="252" t="n">
        <f aca="false">p1!O98-p0!O98</f>
        <v>0</v>
      </c>
      <c r="P98" s="252" t="n">
        <f aca="false">p1!P98-p0!P98</f>
        <v>0</v>
      </c>
      <c r="Q98" s="252" t="n">
        <f aca="false">p1!Q98-p0!Q98</f>
        <v>0</v>
      </c>
      <c r="R98" s="252" t="n">
        <f aca="false">p1!R98-p0!R98</f>
        <v>0</v>
      </c>
      <c r="S98" s="252" t="n">
        <f aca="false">p1!S98-p0!S98</f>
        <v>0</v>
      </c>
      <c r="T98" s="252" t="n">
        <f aca="false">p1!T98-p0!T98</f>
        <v>0</v>
      </c>
      <c r="U98" s="252" t="n">
        <f aca="false">p1!U98-p0!U98</f>
        <v>0</v>
      </c>
      <c r="V98" s="252" t="n">
        <f aca="false">p1!V98-p0!V98</f>
        <v>0</v>
      </c>
      <c r="W98" s="252" t="n">
        <f aca="false">p1!W98-p0!W98</f>
        <v>0</v>
      </c>
      <c r="X98" s="252" t="n">
        <f aca="false">p1!X98-p0!X98</f>
        <v>0</v>
      </c>
      <c r="Y98" s="252" t="n">
        <f aca="false">p1!Y98-p0!Y98</f>
        <v>0</v>
      </c>
      <c r="Z98" s="252" t="n">
        <f aca="false">p1!Z98-p0!Z98</f>
        <v>0</v>
      </c>
      <c r="AA98" s="252" t="n">
        <f aca="false">p1!AA98-p0!AA98</f>
        <v>0</v>
      </c>
      <c r="AB98" s="252" t="n">
        <f aca="false">p1!AB98-p0!AB98</f>
        <v>0</v>
      </c>
      <c r="AC98" s="252" t="n">
        <f aca="false">p1!AC98-p0!AC98</f>
        <v>0</v>
      </c>
      <c r="AD98" s="252" t="n">
        <f aca="false">p1!AD98-p0!AD98</f>
        <v>0</v>
      </c>
      <c r="AE98" s="252" t="n">
        <f aca="false">p1!AE98-p0!AE98</f>
        <v>0</v>
      </c>
      <c r="AF98" s="252" t="n">
        <f aca="false">p1!AF98-p0!AF98</f>
        <v>0</v>
      </c>
      <c r="AG98" s="252" t="n">
        <f aca="false">p1!AG98-p0!AG98</f>
        <v>0</v>
      </c>
      <c r="AH98" s="252" t="n">
        <f aca="false">p1!AH98-p0!AH98</f>
        <v>0</v>
      </c>
      <c r="AI98" s="252"/>
      <c r="AJ98" s="252"/>
      <c r="AZ98" s="249"/>
      <c r="BA98" s="249"/>
      <c r="BB98" s="249"/>
      <c r="BC98" s="249"/>
      <c r="BN98" s="253"/>
      <c r="CG98" s="248"/>
      <c r="CH98" s="248"/>
      <c r="CI98" s="248"/>
      <c r="FW98" s="249"/>
      <c r="FX98" s="249"/>
      <c r="FY98" s="249"/>
      <c r="GI98" s="253"/>
      <c r="GJ98" s="253"/>
      <c r="GP98" s="253"/>
      <c r="GR98" s="253"/>
      <c r="GS98" s="253"/>
      <c r="GY98" s="253"/>
    </row>
    <row r="99" customFormat="false" ht="12.75" hidden="false" customHeight="false" outlineLevel="0" collapsed="false">
      <c r="A99" s="63" t="n">
        <v>39234</v>
      </c>
      <c r="B99" s="252" t="n">
        <f aca="false">p1!B99-p0!B99</f>
        <v>0</v>
      </c>
      <c r="C99" s="252" t="n">
        <f aca="false">p1!C99-p0!C99</f>
        <v>0</v>
      </c>
      <c r="D99" s="252" t="n">
        <f aca="false">p1!D99-p0!D99</f>
        <v>0</v>
      </c>
      <c r="E99" s="252" t="n">
        <f aca="false">p1!E99-p0!E99</f>
        <v>0</v>
      </c>
      <c r="F99" s="252" t="n">
        <f aca="false">p1!F99-p0!F99</f>
        <v>0</v>
      </c>
      <c r="G99" s="252" t="n">
        <f aca="false">p1!G99-p0!G99</f>
        <v>0</v>
      </c>
      <c r="H99" s="252" t="n">
        <f aca="false">p1!H99-p0!H99</f>
        <v>0.0799999999999983</v>
      </c>
      <c r="I99" s="252" t="n">
        <f aca="false">p1!I99-p0!I99</f>
        <v>-0.0300000000000011</v>
      </c>
      <c r="J99" s="252" t="n">
        <f aca="false">p1!J99-p0!J99</f>
        <v>-0.00999999999999979</v>
      </c>
      <c r="K99" s="252" t="n">
        <f aca="false">p1!K99-p0!K99</f>
        <v>0.0300000000000011</v>
      </c>
      <c r="L99" s="252" t="n">
        <f aca="false">p1!L99-p0!L99</f>
        <v>0</v>
      </c>
      <c r="M99" s="252" t="n">
        <f aca="false">p1!M99-p0!M99</f>
        <v>-0.0799999999999983</v>
      </c>
      <c r="N99" s="252" t="n">
        <f aca="false">p1!N99-p0!N99</f>
        <v>0</v>
      </c>
      <c r="O99" s="252" t="n">
        <f aca="false">p1!O99-p0!O99</f>
        <v>0</v>
      </c>
      <c r="P99" s="252" t="n">
        <f aca="false">p1!P99-p0!P99</f>
        <v>0</v>
      </c>
      <c r="Q99" s="252" t="n">
        <f aca="false">p1!Q99-p0!Q99</f>
        <v>0</v>
      </c>
      <c r="R99" s="252" t="n">
        <f aca="false">p1!R99-p0!R99</f>
        <v>0</v>
      </c>
      <c r="S99" s="252" t="n">
        <f aca="false">p1!S99-p0!S99</f>
        <v>0</v>
      </c>
      <c r="T99" s="252" t="n">
        <f aca="false">p1!T99-p0!T99</f>
        <v>0</v>
      </c>
      <c r="U99" s="252" t="n">
        <f aca="false">p1!U99-p0!U99</f>
        <v>0</v>
      </c>
      <c r="V99" s="252" t="n">
        <f aca="false">p1!V99-p0!V99</f>
        <v>0</v>
      </c>
      <c r="W99" s="252" t="n">
        <f aca="false">p1!W99-p0!W99</f>
        <v>0</v>
      </c>
      <c r="X99" s="252" t="n">
        <f aca="false">p1!X99-p0!X99</f>
        <v>0</v>
      </c>
      <c r="Y99" s="252" t="n">
        <f aca="false">p1!Y99-p0!Y99</f>
        <v>0</v>
      </c>
      <c r="Z99" s="252" t="n">
        <f aca="false">p1!Z99-p0!Z99</f>
        <v>0</v>
      </c>
      <c r="AA99" s="252" t="n">
        <f aca="false">p1!AA99-p0!AA99</f>
        <v>0</v>
      </c>
      <c r="AB99" s="252" t="n">
        <f aca="false">p1!AB99-p0!AB99</f>
        <v>0</v>
      </c>
      <c r="AC99" s="252" t="n">
        <f aca="false">p1!AC99-p0!AC99</f>
        <v>0</v>
      </c>
      <c r="AD99" s="252" t="n">
        <f aca="false">p1!AD99-p0!AD99</f>
        <v>0</v>
      </c>
      <c r="AE99" s="252" t="n">
        <f aca="false">p1!AE99-p0!AE99</f>
        <v>0</v>
      </c>
      <c r="AF99" s="252" t="n">
        <f aca="false">p1!AF99-p0!AF99</f>
        <v>0</v>
      </c>
      <c r="AG99" s="252" t="n">
        <f aca="false">p1!AG99-p0!AG99</f>
        <v>0</v>
      </c>
      <c r="AH99" s="252" t="n">
        <f aca="false">p1!AH99-p0!AH99</f>
        <v>0</v>
      </c>
      <c r="AI99" s="252"/>
      <c r="AJ99" s="252"/>
      <c r="AZ99" s="249"/>
      <c r="BA99" s="249"/>
      <c r="BB99" s="249"/>
      <c r="BC99" s="249"/>
      <c r="BN99" s="253"/>
      <c r="CG99" s="248"/>
      <c r="CH99" s="248"/>
      <c r="CI99" s="248"/>
      <c r="FW99" s="249"/>
      <c r="FX99" s="249"/>
      <c r="FY99" s="249"/>
      <c r="GI99" s="253"/>
      <c r="GJ99" s="253"/>
      <c r="GP99" s="253"/>
      <c r="GR99" s="253"/>
      <c r="GS99" s="253"/>
      <c r="GY99" s="253"/>
    </row>
    <row r="100" customFormat="false" ht="12.75" hidden="false" customHeight="false" outlineLevel="0" collapsed="false">
      <c r="A100" s="63" t="n">
        <v>39264</v>
      </c>
      <c r="B100" s="252" t="n">
        <f aca="false">p1!B100-p0!B100</f>
        <v>0</v>
      </c>
      <c r="C100" s="252" t="n">
        <f aca="false">p1!C100-p0!C100</f>
        <v>0</v>
      </c>
      <c r="D100" s="252" t="n">
        <f aca="false">p1!D100-p0!D100</f>
        <v>0</v>
      </c>
      <c r="E100" s="252" t="n">
        <f aca="false">p1!E100-p0!E100</f>
        <v>0</v>
      </c>
      <c r="F100" s="252" t="n">
        <f aca="false">p1!F100-p0!F100</f>
        <v>0</v>
      </c>
      <c r="G100" s="252" t="n">
        <f aca="false">p1!G100-p0!G100</f>
        <v>0</v>
      </c>
      <c r="H100" s="252" t="n">
        <f aca="false">p1!H100-p0!H100</f>
        <v>0.0900000000000034</v>
      </c>
      <c r="I100" s="252" t="n">
        <f aca="false">p1!I100-p0!I100</f>
        <v>-0.0199999999999996</v>
      </c>
      <c r="J100" s="252" t="n">
        <f aca="false">p1!J100-p0!J100</f>
        <v>-0.00999999999999979</v>
      </c>
      <c r="K100" s="252" t="n">
        <f aca="false">p1!K100-p0!K100</f>
        <v>0.0199999999999996</v>
      </c>
      <c r="L100" s="252" t="n">
        <f aca="false">p1!L100-p0!L100</f>
        <v>0</v>
      </c>
      <c r="M100" s="252" t="n">
        <f aca="false">p1!M100-p0!M100</f>
        <v>-0.0900000000000034</v>
      </c>
      <c r="N100" s="252" t="n">
        <f aca="false">p1!N100-p0!N100</f>
        <v>0</v>
      </c>
      <c r="O100" s="252" t="n">
        <f aca="false">p1!O100-p0!O100</f>
        <v>0</v>
      </c>
      <c r="P100" s="252" t="n">
        <f aca="false">p1!P100-p0!P100</f>
        <v>0</v>
      </c>
      <c r="Q100" s="252" t="n">
        <f aca="false">p1!Q100-p0!Q100</f>
        <v>0</v>
      </c>
      <c r="R100" s="252" t="n">
        <f aca="false">p1!R100-p0!R100</f>
        <v>0</v>
      </c>
      <c r="S100" s="252" t="n">
        <f aca="false">p1!S100-p0!S100</f>
        <v>0</v>
      </c>
      <c r="T100" s="252" t="n">
        <f aca="false">p1!T100-p0!T100</f>
        <v>0</v>
      </c>
      <c r="U100" s="252" t="n">
        <f aca="false">p1!U100-p0!U100</f>
        <v>0</v>
      </c>
      <c r="V100" s="252" t="n">
        <f aca="false">p1!V100-p0!V100</f>
        <v>0</v>
      </c>
      <c r="W100" s="252" t="n">
        <f aca="false">p1!W100-p0!W100</f>
        <v>0</v>
      </c>
      <c r="X100" s="252" t="n">
        <f aca="false">p1!X100-p0!X100</f>
        <v>0</v>
      </c>
      <c r="Y100" s="252" t="n">
        <f aca="false">p1!Y100-p0!Y100</f>
        <v>0</v>
      </c>
      <c r="Z100" s="252" t="n">
        <f aca="false">p1!Z100-p0!Z100</f>
        <v>0</v>
      </c>
      <c r="AA100" s="252" t="n">
        <f aca="false">p1!AA100-p0!AA100</f>
        <v>0</v>
      </c>
      <c r="AB100" s="252" t="n">
        <f aca="false">p1!AB100-p0!AB100</f>
        <v>0</v>
      </c>
      <c r="AC100" s="252" t="n">
        <f aca="false">p1!AC100-p0!AC100</f>
        <v>0</v>
      </c>
      <c r="AD100" s="252" t="n">
        <f aca="false">p1!AD100-p0!AD100</f>
        <v>0</v>
      </c>
      <c r="AE100" s="252" t="n">
        <f aca="false">p1!AE100-p0!AE100</f>
        <v>0</v>
      </c>
      <c r="AF100" s="252" t="n">
        <f aca="false">p1!AF100-p0!AF100</f>
        <v>0</v>
      </c>
      <c r="AG100" s="252" t="n">
        <f aca="false">p1!AG100-p0!AG100</f>
        <v>0</v>
      </c>
      <c r="AH100" s="252" t="n">
        <f aca="false">p1!AH100-p0!AH100</f>
        <v>0</v>
      </c>
      <c r="AI100" s="252"/>
      <c r="AJ100" s="252"/>
      <c r="AZ100" s="249"/>
      <c r="BA100" s="249"/>
      <c r="BB100" s="249"/>
      <c r="BC100" s="249"/>
      <c r="BN100" s="253"/>
      <c r="CG100" s="248"/>
      <c r="CH100" s="248"/>
      <c r="CI100" s="248"/>
      <c r="FW100" s="249"/>
      <c r="FX100" s="249"/>
      <c r="FY100" s="249"/>
      <c r="GI100" s="253"/>
      <c r="GJ100" s="253"/>
      <c r="GP100" s="253"/>
      <c r="GR100" s="253"/>
      <c r="GS100" s="253"/>
      <c r="GY100" s="253"/>
    </row>
    <row r="101" customFormat="false" ht="12.75" hidden="false" customHeight="false" outlineLevel="0" collapsed="false">
      <c r="A101" s="63" t="n">
        <v>39295</v>
      </c>
      <c r="B101" s="252" t="n">
        <f aca="false">p1!B101-p0!B101</f>
        <v>0</v>
      </c>
      <c r="C101" s="252" t="n">
        <f aca="false">p1!C101-p0!C101</f>
        <v>0</v>
      </c>
      <c r="D101" s="252" t="n">
        <f aca="false">p1!D101-p0!D101</f>
        <v>0</v>
      </c>
      <c r="E101" s="252" t="n">
        <f aca="false">p1!E101-p0!E101</f>
        <v>0</v>
      </c>
      <c r="F101" s="252" t="n">
        <f aca="false">p1!F101-p0!F101</f>
        <v>0</v>
      </c>
      <c r="G101" s="252" t="n">
        <f aca="false">p1!G101-p0!G101</f>
        <v>0</v>
      </c>
      <c r="H101" s="252" t="n">
        <f aca="false">p1!H101-p0!H101</f>
        <v>0.0799999999999983</v>
      </c>
      <c r="I101" s="252" t="n">
        <f aca="false">p1!I101-p0!I101</f>
        <v>-0.0199999999999996</v>
      </c>
      <c r="J101" s="252" t="n">
        <f aca="false">p1!J101-p0!J101</f>
        <v>-0.00999999999999979</v>
      </c>
      <c r="K101" s="252" t="n">
        <f aca="false">p1!K101-p0!K101</f>
        <v>0.0199999999999996</v>
      </c>
      <c r="L101" s="252" t="n">
        <f aca="false">p1!L101-p0!L101</f>
        <v>0</v>
      </c>
      <c r="M101" s="252" t="n">
        <f aca="false">p1!M101-p0!M101</f>
        <v>-0.0799999999999983</v>
      </c>
      <c r="N101" s="252" t="n">
        <f aca="false">p1!N101-p0!N101</f>
        <v>0</v>
      </c>
      <c r="O101" s="252" t="n">
        <f aca="false">p1!O101-p0!O101</f>
        <v>0</v>
      </c>
      <c r="P101" s="252" t="n">
        <f aca="false">p1!P101-p0!P101</f>
        <v>0</v>
      </c>
      <c r="Q101" s="252" t="n">
        <f aca="false">p1!Q101-p0!Q101</f>
        <v>0</v>
      </c>
      <c r="R101" s="252" t="n">
        <f aca="false">p1!R101-p0!R101</f>
        <v>0</v>
      </c>
      <c r="S101" s="252" t="n">
        <f aca="false">p1!S101-p0!S101</f>
        <v>0</v>
      </c>
      <c r="T101" s="252" t="n">
        <f aca="false">p1!T101-p0!T101</f>
        <v>0</v>
      </c>
      <c r="U101" s="252" t="n">
        <f aca="false">p1!U101-p0!U101</f>
        <v>0</v>
      </c>
      <c r="V101" s="252" t="n">
        <f aca="false">p1!V101-p0!V101</f>
        <v>0</v>
      </c>
      <c r="W101" s="252" t="n">
        <f aca="false">p1!W101-p0!W101</f>
        <v>0</v>
      </c>
      <c r="X101" s="252" t="n">
        <f aca="false">p1!X101-p0!X101</f>
        <v>0</v>
      </c>
      <c r="Y101" s="252" t="n">
        <f aca="false">p1!Y101-p0!Y101</f>
        <v>0</v>
      </c>
      <c r="Z101" s="252" t="n">
        <f aca="false">p1!Z101-p0!Z101</f>
        <v>0</v>
      </c>
      <c r="AA101" s="252" t="n">
        <f aca="false">p1!AA101-p0!AA101</f>
        <v>0</v>
      </c>
      <c r="AB101" s="252" t="n">
        <f aca="false">p1!AB101-p0!AB101</f>
        <v>0</v>
      </c>
      <c r="AC101" s="252" t="n">
        <f aca="false">p1!AC101-p0!AC101</f>
        <v>0</v>
      </c>
      <c r="AD101" s="252" t="n">
        <f aca="false">p1!AD101-p0!AD101</f>
        <v>0</v>
      </c>
      <c r="AE101" s="252" t="n">
        <f aca="false">p1!AE101-p0!AE101</f>
        <v>0</v>
      </c>
      <c r="AF101" s="252" t="n">
        <f aca="false">p1!AF101-p0!AF101</f>
        <v>0</v>
      </c>
      <c r="AG101" s="252" t="n">
        <f aca="false">p1!AG101-p0!AG101</f>
        <v>0</v>
      </c>
      <c r="AH101" s="252" t="n">
        <f aca="false">p1!AH101-p0!AH101</f>
        <v>0</v>
      </c>
      <c r="AI101" s="252"/>
      <c r="AJ101" s="252"/>
      <c r="AZ101" s="249"/>
      <c r="BA101" s="249"/>
      <c r="BB101" s="249"/>
      <c r="BC101" s="249"/>
      <c r="BN101" s="253"/>
      <c r="CG101" s="248"/>
      <c r="CH101" s="248"/>
      <c r="CI101" s="248"/>
      <c r="FW101" s="249"/>
      <c r="FX101" s="249"/>
      <c r="FY101" s="249"/>
      <c r="GI101" s="253"/>
      <c r="GJ101" s="253"/>
      <c r="GP101" s="253"/>
      <c r="GR101" s="253"/>
      <c r="GS101" s="253"/>
      <c r="GY101" s="253"/>
    </row>
    <row r="102" customFormat="false" ht="12.75" hidden="false" customHeight="false" outlineLevel="0" collapsed="false">
      <c r="A102" s="63" t="n">
        <v>39326</v>
      </c>
      <c r="B102" s="252" t="n">
        <f aca="false">p1!B102-p0!B102</f>
        <v>0</v>
      </c>
      <c r="C102" s="252" t="n">
        <f aca="false">p1!C102-p0!C102</f>
        <v>0</v>
      </c>
      <c r="D102" s="252" t="n">
        <f aca="false">p1!D102-p0!D102</f>
        <v>0</v>
      </c>
      <c r="E102" s="252" t="n">
        <f aca="false">p1!E102-p0!E102</f>
        <v>0</v>
      </c>
      <c r="F102" s="252" t="n">
        <f aca="false">p1!F102-p0!F102</f>
        <v>0</v>
      </c>
      <c r="G102" s="252" t="n">
        <f aca="false">p1!G102-p0!G102</f>
        <v>0</v>
      </c>
      <c r="H102" s="252" t="n">
        <f aca="false">p1!H102-p0!H102</f>
        <v>0.0799999999999983</v>
      </c>
      <c r="I102" s="252" t="n">
        <f aca="false">p1!I102-p0!I102</f>
        <v>-0.0199999999999996</v>
      </c>
      <c r="J102" s="252" t="n">
        <f aca="false">p1!J102-p0!J102</f>
        <v>-0.00999999999999979</v>
      </c>
      <c r="K102" s="252" t="n">
        <f aca="false">p1!K102-p0!K102</f>
        <v>0.0199999999999996</v>
      </c>
      <c r="L102" s="252" t="n">
        <f aca="false">p1!L102-p0!L102</f>
        <v>0</v>
      </c>
      <c r="M102" s="252" t="n">
        <f aca="false">p1!M102-p0!M102</f>
        <v>-0.0799999999999983</v>
      </c>
      <c r="N102" s="252" t="n">
        <f aca="false">p1!N102-p0!N102</f>
        <v>0</v>
      </c>
      <c r="O102" s="252" t="n">
        <f aca="false">p1!O102-p0!O102</f>
        <v>0</v>
      </c>
      <c r="P102" s="252" t="n">
        <f aca="false">p1!P102-p0!P102</f>
        <v>0</v>
      </c>
      <c r="Q102" s="252" t="n">
        <f aca="false">p1!Q102-p0!Q102</f>
        <v>0</v>
      </c>
      <c r="R102" s="252" t="n">
        <f aca="false">p1!R102-p0!R102</f>
        <v>0</v>
      </c>
      <c r="S102" s="252" t="n">
        <f aca="false">p1!S102-p0!S102</f>
        <v>0</v>
      </c>
      <c r="T102" s="252" t="n">
        <f aca="false">p1!T102-p0!T102</f>
        <v>0</v>
      </c>
      <c r="U102" s="252" t="n">
        <f aca="false">p1!U102-p0!U102</f>
        <v>0</v>
      </c>
      <c r="V102" s="252" t="n">
        <f aca="false">p1!V102-p0!V102</f>
        <v>0</v>
      </c>
      <c r="W102" s="252" t="n">
        <f aca="false">p1!W102-p0!W102</f>
        <v>0</v>
      </c>
      <c r="X102" s="252" t="n">
        <f aca="false">p1!X102-p0!X102</f>
        <v>0</v>
      </c>
      <c r="Y102" s="252" t="n">
        <f aca="false">p1!Y102-p0!Y102</f>
        <v>0</v>
      </c>
      <c r="Z102" s="252" t="n">
        <f aca="false">p1!Z102-p0!Z102</f>
        <v>0</v>
      </c>
      <c r="AA102" s="252" t="n">
        <f aca="false">p1!AA102-p0!AA102</f>
        <v>0</v>
      </c>
      <c r="AB102" s="252" t="n">
        <f aca="false">p1!AB102-p0!AB102</f>
        <v>0</v>
      </c>
      <c r="AC102" s="252" t="n">
        <f aca="false">p1!AC102-p0!AC102</f>
        <v>0</v>
      </c>
      <c r="AD102" s="252" t="n">
        <f aca="false">p1!AD102-p0!AD102</f>
        <v>0</v>
      </c>
      <c r="AE102" s="252" t="n">
        <f aca="false">p1!AE102-p0!AE102</f>
        <v>0</v>
      </c>
      <c r="AF102" s="252" t="n">
        <f aca="false">p1!AF102-p0!AF102</f>
        <v>0</v>
      </c>
      <c r="AG102" s="252" t="n">
        <f aca="false">p1!AG102-p0!AG102</f>
        <v>0</v>
      </c>
      <c r="AH102" s="252" t="n">
        <f aca="false">p1!AH102-p0!AH102</f>
        <v>0</v>
      </c>
      <c r="AI102" s="252"/>
      <c r="AJ102" s="252"/>
      <c r="AZ102" s="249"/>
      <c r="BA102" s="249"/>
      <c r="BB102" s="249"/>
      <c r="BC102" s="249"/>
      <c r="BN102" s="253"/>
      <c r="CG102" s="248"/>
      <c r="CH102" s="248"/>
      <c r="CI102" s="248"/>
      <c r="FW102" s="249"/>
      <c r="FX102" s="249"/>
      <c r="FY102" s="249"/>
      <c r="GI102" s="253"/>
      <c r="GJ102" s="253"/>
      <c r="GP102" s="253"/>
      <c r="GR102" s="253"/>
      <c r="GS102" s="253"/>
      <c r="GY102" s="253"/>
    </row>
    <row r="103" customFormat="false" ht="12.75" hidden="false" customHeight="false" outlineLevel="0" collapsed="false">
      <c r="A103" s="63" t="n">
        <v>39356</v>
      </c>
      <c r="B103" s="252" t="n">
        <f aca="false">p1!B103-p0!B103</f>
        <v>0</v>
      </c>
      <c r="C103" s="252" t="n">
        <f aca="false">p1!C103-p0!C103</f>
        <v>0</v>
      </c>
      <c r="D103" s="252" t="n">
        <f aca="false">p1!D103-p0!D103</f>
        <v>0</v>
      </c>
      <c r="E103" s="252" t="n">
        <f aca="false">p1!E103-p0!E103</f>
        <v>0</v>
      </c>
      <c r="F103" s="252" t="n">
        <f aca="false">p1!F103-p0!F103</f>
        <v>0</v>
      </c>
      <c r="G103" s="252" t="n">
        <f aca="false">p1!G103-p0!G103</f>
        <v>0</v>
      </c>
      <c r="H103" s="252" t="n">
        <f aca="false">p1!H103-p0!H103</f>
        <v>0.0799999999999983</v>
      </c>
      <c r="I103" s="252" t="n">
        <f aca="false">p1!I103-p0!I103</f>
        <v>-0.0199999999999996</v>
      </c>
      <c r="J103" s="252" t="n">
        <f aca="false">p1!J103-p0!J103</f>
        <v>-0.00999999999999979</v>
      </c>
      <c r="K103" s="252" t="n">
        <f aca="false">p1!K103-p0!K103</f>
        <v>0.0199999999999996</v>
      </c>
      <c r="L103" s="252" t="n">
        <f aca="false">p1!L103-p0!L103</f>
        <v>0</v>
      </c>
      <c r="M103" s="252" t="n">
        <f aca="false">p1!M103-p0!M103</f>
        <v>-0.0799999999999983</v>
      </c>
      <c r="N103" s="252" t="n">
        <f aca="false">p1!N103-p0!N103</f>
        <v>0</v>
      </c>
      <c r="O103" s="252" t="n">
        <f aca="false">p1!O103-p0!O103</f>
        <v>0</v>
      </c>
      <c r="P103" s="252" t="n">
        <f aca="false">p1!P103-p0!P103</f>
        <v>0</v>
      </c>
      <c r="Q103" s="252" t="n">
        <f aca="false">p1!Q103-p0!Q103</f>
        <v>0</v>
      </c>
      <c r="R103" s="252" t="n">
        <f aca="false">p1!R103-p0!R103</f>
        <v>0</v>
      </c>
      <c r="S103" s="252" t="n">
        <f aca="false">p1!S103-p0!S103</f>
        <v>0</v>
      </c>
      <c r="T103" s="252" t="n">
        <f aca="false">p1!T103-p0!T103</f>
        <v>0</v>
      </c>
      <c r="U103" s="252" t="n">
        <f aca="false">p1!U103-p0!U103</f>
        <v>0</v>
      </c>
      <c r="V103" s="252" t="n">
        <f aca="false">p1!V103-p0!V103</f>
        <v>0</v>
      </c>
      <c r="W103" s="252" t="n">
        <f aca="false">p1!W103-p0!W103</f>
        <v>0</v>
      </c>
      <c r="X103" s="252" t="n">
        <f aca="false">p1!X103-p0!X103</f>
        <v>0</v>
      </c>
      <c r="Y103" s="252" t="n">
        <f aca="false">p1!Y103-p0!Y103</f>
        <v>0</v>
      </c>
      <c r="Z103" s="252" t="n">
        <f aca="false">p1!Z103-p0!Z103</f>
        <v>0</v>
      </c>
      <c r="AA103" s="252" t="n">
        <f aca="false">p1!AA103-p0!AA103</f>
        <v>0</v>
      </c>
      <c r="AB103" s="252" t="n">
        <f aca="false">p1!AB103-p0!AB103</f>
        <v>0</v>
      </c>
      <c r="AC103" s="252" t="n">
        <f aca="false">p1!AC103-p0!AC103</f>
        <v>0</v>
      </c>
      <c r="AD103" s="252" t="n">
        <f aca="false">p1!AD103-p0!AD103</f>
        <v>0</v>
      </c>
      <c r="AE103" s="252" t="n">
        <f aca="false">p1!AE103-p0!AE103</f>
        <v>0</v>
      </c>
      <c r="AF103" s="252" t="n">
        <f aca="false">p1!AF103-p0!AF103</f>
        <v>0</v>
      </c>
      <c r="AG103" s="252" t="n">
        <f aca="false">p1!AG103-p0!AG103</f>
        <v>0</v>
      </c>
      <c r="AH103" s="252" t="n">
        <f aca="false">p1!AH103-p0!AH103</f>
        <v>0</v>
      </c>
      <c r="AI103" s="252"/>
      <c r="AJ103" s="252"/>
      <c r="AZ103" s="249"/>
      <c r="BA103" s="249"/>
      <c r="BB103" s="249"/>
      <c r="BC103" s="249"/>
      <c r="BN103" s="253"/>
      <c r="CG103" s="248"/>
      <c r="CH103" s="248"/>
      <c r="CI103" s="248"/>
      <c r="FW103" s="249"/>
      <c r="FX103" s="249"/>
      <c r="FY103" s="249"/>
      <c r="GI103" s="253"/>
      <c r="GJ103" s="253"/>
      <c r="GP103" s="253"/>
      <c r="GR103" s="253"/>
      <c r="GS103" s="253"/>
      <c r="GY103" s="253"/>
    </row>
    <row r="104" customFormat="false" ht="12.75" hidden="false" customHeight="false" outlineLevel="0" collapsed="false">
      <c r="A104" s="63" t="n">
        <v>39387</v>
      </c>
      <c r="B104" s="252" t="n">
        <f aca="false">p1!B104-p0!B104</f>
        <v>0</v>
      </c>
      <c r="C104" s="252" t="n">
        <f aca="false">p1!C104-p0!C104</f>
        <v>0</v>
      </c>
      <c r="D104" s="252" t="n">
        <f aca="false">p1!D104-p0!D104</f>
        <v>0</v>
      </c>
      <c r="E104" s="252" t="n">
        <f aca="false">p1!E104-p0!E104</f>
        <v>0</v>
      </c>
      <c r="F104" s="252" t="n">
        <f aca="false">p1!F104-p0!F104</f>
        <v>0</v>
      </c>
      <c r="G104" s="252" t="n">
        <f aca="false">p1!G104-p0!G104</f>
        <v>0</v>
      </c>
      <c r="H104" s="252" t="n">
        <f aca="false">p1!H104-p0!H104</f>
        <v>0</v>
      </c>
      <c r="I104" s="252" t="n">
        <f aca="false">p1!I104-p0!I104</f>
        <v>-0.0199999999999996</v>
      </c>
      <c r="J104" s="252" t="n">
        <f aca="false">p1!J104-p0!J104</f>
        <v>0</v>
      </c>
      <c r="K104" s="252" t="n">
        <f aca="false">p1!K104-p0!K104</f>
        <v>0</v>
      </c>
      <c r="L104" s="252" t="n">
        <f aca="false">p1!L104-p0!L104</f>
        <v>0</v>
      </c>
      <c r="M104" s="252" t="n">
        <f aca="false">p1!M104-p0!M104</f>
        <v>0</v>
      </c>
      <c r="N104" s="252" t="n">
        <f aca="false">p1!N104-p0!N104</f>
        <v>0</v>
      </c>
      <c r="O104" s="252" t="n">
        <f aca="false">p1!O104-p0!O104</f>
        <v>0</v>
      </c>
      <c r="P104" s="252" t="n">
        <f aca="false">p1!P104-p0!P104</f>
        <v>0</v>
      </c>
      <c r="Q104" s="252" t="n">
        <f aca="false">p1!Q104-p0!Q104</f>
        <v>0</v>
      </c>
      <c r="R104" s="252" t="n">
        <f aca="false">p1!R104-p0!R104</f>
        <v>0</v>
      </c>
      <c r="S104" s="252" t="n">
        <f aca="false">p1!S104-p0!S104</f>
        <v>0</v>
      </c>
      <c r="T104" s="252" t="n">
        <f aca="false">p1!T104-p0!T104</f>
        <v>0</v>
      </c>
      <c r="U104" s="252" t="n">
        <f aca="false">p1!U104-p0!U104</f>
        <v>0</v>
      </c>
      <c r="V104" s="252" t="n">
        <f aca="false">p1!V104-p0!V104</f>
        <v>0</v>
      </c>
      <c r="W104" s="252" t="n">
        <f aca="false">p1!W104-p0!W104</f>
        <v>0</v>
      </c>
      <c r="X104" s="252" t="n">
        <f aca="false">p1!X104-p0!X104</f>
        <v>0</v>
      </c>
      <c r="Y104" s="252" t="n">
        <f aca="false">p1!Y104-p0!Y104</f>
        <v>0</v>
      </c>
      <c r="Z104" s="252" t="n">
        <f aca="false">p1!Z104-p0!Z104</f>
        <v>0</v>
      </c>
      <c r="AA104" s="252" t="n">
        <f aca="false">p1!AA104-p0!AA104</f>
        <v>0</v>
      </c>
      <c r="AB104" s="252" t="n">
        <f aca="false">p1!AB104-p0!AB104</f>
        <v>0</v>
      </c>
      <c r="AC104" s="252" t="n">
        <f aca="false">p1!AC104-p0!AC104</f>
        <v>0</v>
      </c>
      <c r="AD104" s="252" t="n">
        <f aca="false">p1!AD104-p0!AD104</f>
        <v>0</v>
      </c>
      <c r="AE104" s="252" t="n">
        <f aca="false">p1!AE104-p0!AE104</f>
        <v>0</v>
      </c>
      <c r="AF104" s="252" t="n">
        <f aca="false">p1!AF104-p0!AF104</f>
        <v>0</v>
      </c>
      <c r="AG104" s="252" t="n">
        <f aca="false">p1!AG104-p0!AG104</f>
        <v>0</v>
      </c>
      <c r="AH104" s="252" t="n">
        <f aca="false">p1!AH104-p0!AH104</f>
        <v>0.0199999999999996</v>
      </c>
      <c r="AI104" s="252"/>
      <c r="AJ104" s="252"/>
      <c r="AZ104" s="249"/>
      <c r="BA104" s="249"/>
      <c r="BB104" s="249"/>
      <c r="BC104" s="249"/>
      <c r="BN104" s="253"/>
      <c r="CG104" s="248"/>
      <c r="CH104" s="248"/>
      <c r="CI104" s="248"/>
      <c r="FW104" s="249"/>
      <c r="FX104" s="249"/>
      <c r="FY104" s="249"/>
      <c r="GI104" s="253"/>
      <c r="GJ104" s="253"/>
      <c r="GP104" s="253"/>
      <c r="GR104" s="253"/>
      <c r="GS104" s="253"/>
      <c r="GY104" s="253"/>
    </row>
    <row r="105" customFormat="false" ht="12.75" hidden="false" customHeight="false" outlineLevel="0" collapsed="false">
      <c r="A105" s="63" t="n">
        <v>39417</v>
      </c>
      <c r="B105" s="252" t="n">
        <f aca="false">p1!B105-p0!B105</f>
        <v>0</v>
      </c>
      <c r="C105" s="252" t="n">
        <f aca="false">p1!C105-p0!C105</f>
        <v>0</v>
      </c>
      <c r="D105" s="252" t="n">
        <f aca="false">p1!D105-p0!D105</f>
        <v>0</v>
      </c>
      <c r="E105" s="252" t="n">
        <f aca="false">p1!E105-p0!E105</f>
        <v>0</v>
      </c>
      <c r="F105" s="252" t="n">
        <f aca="false">p1!F105-p0!F105</f>
        <v>0</v>
      </c>
      <c r="G105" s="252" t="n">
        <f aca="false">p1!G105-p0!G105</f>
        <v>0</v>
      </c>
      <c r="H105" s="252" t="n">
        <f aca="false">p1!H105-p0!H105</f>
        <v>0</v>
      </c>
      <c r="I105" s="252" t="n">
        <f aca="false">p1!I105-p0!I105</f>
        <v>-0.0199999999999996</v>
      </c>
      <c r="J105" s="252" t="n">
        <f aca="false">p1!J105-p0!J105</f>
        <v>0</v>
      </c>
      <c r="K105" s="252" t="n">
        <f aca="false">p1!K105-p0!K105</f>
        <v>0</v>
      </c>
      <c r="L105" s="252" t="n">
        <f aca="false">p1!L105-p0!L105</f>
        <v>0</v>
      </c>
      <c r="M105" s="252" t="n">
        <f aca="false">p1!M105-p0!M105</f>
        <v>0</v>
      </c>
      <c r="N105" s="252" t="n">
        <f aca="false">p1!N105-p0!N105</f>
        <v>0</v>
      </c>
      <c r="O105" s="252" t="n">
        <f aca="false">p1!O105-p0!O105</f>
        <v>0</v>
      </c>
      <c r="P105" s="252" t="n">
        <f aca="false">p1!P105-p0!P105</f>
        <v>0</v>
      </c>
      <c r="Q105" s="252" t="n">
        <f aca="false">p1!Q105-p0!Q105</f>
        <v>0</v>
      </c>
      <c r="R105" s="252" t="n">
        <f aca="false">p1!R105-p0!R105</f>
        <v>0</v>
      </c>
      <c r="S105" s="252" t="n">
        <f aca="false">p1!S105-p0!S105</f>
        <v>0</v>
      </c>
      <c r="T105" s="252" t="n">
        <f aca="false">p1!T105-p0!T105</f>
        <v>0</v>
      </c>
      <c r="U105" s="252" t="n">
        <f aca="false">p1!U105-p0!U105</f>
        <v>0</v>
      </c>
      <c r="V105" s="252" t="n">
        <f aca="false">p1!V105-p0!V105</f>
        <v>0</v>
      </c>
      <c r="W105" s="252" t="n">
        <f aca="false">p1!W105-p0!W105</f>
        <v>0</v>
      </c>
      <c r="X105" s="252" t="n">
        <f aca="false">p1!X105-p0!X105</f>
        <v>0</v>
      </c>
      <c r="Y105" s="252" t="n">
        <f aca="false">p1!Y105-p0!Y105</f>
        <v>0</v>
      </c>
      <c r="Z105" s="252" t="n">
        <f aca="false">p1!Z105-p0!Z105</f>
        <v>0</v>
      </c>
      <c r="AA105" s="252" t="n">
        <f aca="false">p1!AA105-p0!AA105</f>
        <v>0</v>
      </c>
      <c r="AB105" s="252" t="n">
        <f aca="false">p1!AB105-p0!AB105</f>
        <v>0</v>
      </c>
      <c r="AC105" s="252" t="n">
        <f aca="false">p1!AC105-p0!AC105</f>
        <v>0</v>
      </c>
      <c r="AD105" s="252" t="n">
        <f aca="false">p1!AD105-p0!AD105</f>
        <v>0</v>
      </c>
      <c r="AE105" s="252" t="n">
        <f aca="false">p1!AE105-p0!AE105</f>
        <v>0</v>
      </c>
      <c r="AF105" s="252" t="n">
        <f aca="false">p1!AF105-p0!AF105</f>
        <v>0</v>
      </c>
      <c r="AG105" s="252" t="n">
        <f aca="false">p1!AG105-p0!AG105</f>
        <v>0</v>
      </c>
      <c r="AH105" s="252" t="n">
        <f aca="false">p1!AH105-p0!AH105</f>
        <v>0.0199999999999996</v>
      </c>
      <c r="AI105" s="252"/>
      <c r="AJ105" s="252"/>
      <c r="AZ105" s="249"/>
      <c r="BA105" s="249"/>
      <c r="BB105" s="249"/>
      <c r="BC105" s="249"/>
      <c r="BN105" s="253"/>
      <c r="CG105" s="248"/>
      <c r="CH105" s="248"/>
      <c r="CI105" s="248"/>
      <c r="FW105" s="249"/>
      <c r="FX105" s="249"/>
      <c r="FY105" s="249"/>
      <c r="GI105" s="253"/>
      <c r="GJ105" s="253"/>
      <c r="GP105" s="253"/>
      <c r="GR105" s="253"/>
      <c r="GS105" s="253"/>
      <c r="GY105" s="253"/>
    </row>
    <row r="106" customFormat="false" ht="12.75" hidden="false" customHeight="false" outlineLevel="0" collapsed="false">
      <c r="A106" s="63" t="n">
        <v>39448</v>
      </c>
      <c r="B106" s="252" t="n">
        <f aca="false">p1!B106-p0!B106</f>
        <v>0</v>
      </c>
      <c r="C106" s="252" t="n">
        <f aca="false">p1!C106-p0!C106</f>
        <v>0</v>
      </c>
      <c r="D106" s="252" t="n">
        <f aca="false">p1!D106-p0!D106</f>
        <v>0</v>
      </c>
      <c r="E106" s="252" t="n">
        <f aca="false">p1!E106-p0!E106</f>
        <v>0</v>
      </c>
      <c r="F106" s="252" t="n">
        <f aca="false">p1!F106-p0!F106</f>
        <v>0</v>
      </c>
      <c r="G106" s="252" t="n">
        <f aca="false">p1!G106-p0!G106</f>
        <v>0</v>
      </c>
      <c r="H106" s="252" t="n">
        <f aca="false">p1!H106-p0!H106</f>
        <v>0</v>
      </c>
      <c r="I106" s="252" t="n">
        <f aca="false">p1!I106-p0!I106</f>
        <v>-0.0199999999999996</v>
      </c>
      <c r="J106" s="252" t="n">
        <f aca="false">p1!J106-p0!J106</f>
        <v>0</v>
      </c>
      <c r="K106" s="252" t="n">
        <f aca="false">p1!K106-p0!K106</f>
        <v>0</v>
      </c>
      <c r="L106" s="252" t="n">
        <f aca="false">p1!L106-p0!L106</f>
        <v>0</v>
      </c>
      <c r="M106" s="252" t="n">
        <f aca="false">p1!M106-p0!M106</f>
        <v>0</v>
      </c>
      <c r="N106" s="252" t="n">
        <f aca="false">p1!N106-p0!N106</f>
        <v>0</v>
      </c>
      <c r="O106" s="252" t="n">
        <f aca="false">p1!O106-p0!O106</f>
        <v>0</v>
      </c>
      <c r="P106" s="252" t="n">
        <f aca="false">p1!P106-p0!P106</f>
        <v>0</v>
      </c>
      <c r="Q106" s="252" t="n">
        <f aca="false">p1!Q106-p0!Q106</f>
        <v>0</v>
      </c>
      <c r="R106" s="252" t="n">
        <f aca="false">p1!R106-p0!R106</f>
        <v>0</v>
      </c>
      <c r="S106" s="252" t="n">
        <f aca="false">p1!S106-p0!S106</f>
        <v>0</v>
      </c>
      <c r="T106" s="252" t="n">
        <f aca="false">p1!T106-p0!T106</f>
        <v>0</v>
      </c>
      <c r="U106" s="252" t="n">
        <f aca="false">p1!U106-p0!U106</f>
        <v>0</v>
      </c>
      <c r="V106" s="252" t="n">
        <f aca="false">p1!V106-p0!V106</f>
        <v>0</v>
      </c>
      <c r="W106" s="252" t="n">
        <f aca="false">p1!W106-p0!W106</f>
        <v>0</v>
      </c>
      <c r="X106" s="252" t="n">
        <f aca="false">p1!X106-p0!X106</f>
        <v>0</v>
      </c>
      <c r="Y106" s="252" t="n">
        <f aca="false">p1!Y106-p0!Y106</f>
        <v>0</v>
      </c>
      <c r="Z106" s="252" t="n">
        <f aca="false">p1!Z106-p0!Z106</f>
        <v>0</v>
      </c>
      <c r="AA106" s="252" t="n">
        <f aca="false">p1!AA106-p0!AA106</f>
        <v>0</v>
      </c>
      <c r="AB106" s="252" t="n">
        <f aca="false">p1!AB106-p0!AB106</f>
        <v>0</v>
      </c>
      <c r="AC106" s="252" t="n">
        <f aca="false">p1!AC106-p0!AC106</f>
        <v>0</v>
      </c>
      <c r="AD106" s="252" t="n">
        <f aca="false">p1!AD106-p0!AD106</f>
        <v>0</v>
      </c>
      <c r="AE106" s="252" t="n">
        <f aca="false">p1!AE106-p0!AE106</f>
        <v>0</v>
      </c>
      <c r="AF106" s="252" t="n">
        <f aca="false">p1!AF106-p0!AF106</f>
        <v>0</v>
      </c>
      <c r="AG106" s="252" t="n">
        <f aca="false">p1!AG106-p0!AG106</f>
        <v>0</v>
      </c>
      <c r="AH106" s="252" t="n">
        <f aca="false">p1!AH106-p0!AH106</f>
        <v>0.0199999999999996</v>
      </c>
      <c r="AI106" s="252"/>
      <c r="AJ106" s="252"/>
      <c r="AZ106" s="249"/>
      <c r="BA106" s="249"/>
      <c r="BB106" s="249"/>
      <c r="BC106" s="249"/>
      <c r="BN106" s="253"/>
      <c r="CG106" s="248"/>
      <c r="CH106" s="248"/>
      <c r="CI106" s="248"/>
      <c r="FW106" s="249"/>
      <c r="FX106" s="249"/>
      <c r="FY106" s="249"/>
      <c r="GI106" s="253"/>
      <c r="GJ106" s="253"/>
      <c r="GP106" s="253"/>
      <c r="GR106" s="253"/>
      <c r="GS106" s="253"/>
      <c r="GY106" s="253"/>
    </row>
    <row r="107" customFormat="false" ht="12.75" hidden="false" customHeight="false" outlineLevel="0" collapsed="false">
      <c r="A107" s="63" t="n">
        <v>39479</v>
      </c>
      <c r="B107" s="252" t="n">
        <f aca="false">p1!B107-p0!B107</f>
        <v>0</v>
      </c>
      <c r="C107" s="252" t="n">
        <f aca="false">p1!C107-p0!C107</f>
        <v>0</v>
      </c>
      <c r="D107" s="252" t="n">
        <f aca="false">p1!D107-p0!D107</f>
        <v>0</v>
      </c>
      <c r="E107" s="252" t="n">
        <f aca="false">p1!E107-p0!E107</f>
        <v>0</v>
      </c>
      <c r="F107" s="252" t="n">
        <f aca="false">p1!F107-p0!F107</f>
        <v>0</v>
      </c>
      <c r="G107" s="252" t="n">
        <f aca="false">p1!G107-p0!G107</f>
        <v>0</v>
      </c>
      <c r="H107" s="252" t="n">
        <f aca="false">p1!H107-p0!H107</f>
        <v>0</v>
      </c>
      <c r="I107" s="252" t="n">
        <f aca="false">p1!I107-p0!I107</f>
        <v>-0.0199999999999996</v>
      </c>
      <c r="J107" s="252" t="n">
        <f aca="false">p1!J107-p0!J107</f>
        <v>0</v>
      </c>
      <c r="K107" s="252" t="n">
        <f aca="false">p1!K107-p0!K107</f>
        <v>0</v>
      </c>
      <c r="L107" s="252" t="n">
        <f aca="false">p1!L107-p0!L107</f>
        <v>0</v>
      </c>
      <c r="M107" s="252" t="n">
        <f aca="false">p1!M107-p0!M107</f>
        <v>0</v>
      </c>
      <c r="N107" s="252" t="n">
        <f aca="false">p1!N107-p0!N107</f>
        <v>0</v>
      </c>
      <c r="O107" s="252" t="n">
        <f aca="false">p1!O107-p0!O107</f>
        <v>0</v>
      </c>
      <c r="P107" s="252" t="n">
        <f aca="false">p1!P107-p0!P107</f>
        <v>0</v>
      </c>
      <c r="Q107" s="252" t="n">
        <f aca="false">p1!Q107-p0!Q107</f>
        <v>0</v>
      </c>
      <c r="R107" s="252" t="n">
        <f aca="false">p1!R107-p0!R107</f>
        <v>0</v>
      </c>
      <c r="S107" s="252" t="n">
        <f aca="false">p1!S107-p0!S107</f>
        <v>0</v>
      </c>
      <c r="T107" s="252" t="n">
        <f aca="false">p1!T107-p0!T107</f>
        <v>0</v>
      </c>
      <c r="U107" s="252" t="n">
        <f aca="false">p1!U107-p0!U107</f>
        <v>0</v>
      </c>
      <c r="V107" s="252" t="n">
        <f aca="false">p1!V107-p0!V107</f>
        <v>0</v>
      </c>
      <c r="W107" s="252" t="n">
        <f aca="false">p1!W107-p0!W107</f>
        <v>0</v>
      </c>
      <c r="X107" s="252" t="n">
        <f aca="false">p1!X107-p0!X107</f>
        <v>0</v>
      </c>
      <c r="Y107" s="252" t="n">
        <f aca="false">p1!Y107-p0!Y107</f>
        <v>0</v>
      </c>
      <c r="Z107" s="252" t="n">
        <f aca="false">p1!Z107-p0!Z107</f>
        <v>0</v>
      </c>
      <c r="AA107" s="252" t="n">
        <f aca="false">p1!AA107-p0!AA107</f>
        <v>0</v>
      </c>
      <c r="AB107" s="252" t="n">
        <f aca="false">p1!AB107-p0!AB107</f>
        <v>0</v>
      </c>
      <c r="AC107" s="252" t="n">
        <f aca="false">p1!AC107-p0!AC107</f>
        <v>0</v>
      </c>
      <c r="AD107" s="252" t="n">
        <f aca="false">p1!AD107-p0!AD107</f>
        <v>0</v>
      </c>
      <c r="AE107" s="252" t="n">
        <f aca="false">p1!AE107-p0!AE107</f>
        <v>0</v>
      </c>
      <c r="AF107" s="252" t="n">
        <f aca="false">p1!AF107-p0!AF107</f>
        <v>0</v>
      </c>
      <c r="AG107" s="252" t="n">
        <f aca="false">p1!AG107-p0!AG107</f>
        <v>0</v>
      </c>
      <c r="AH107" s="252" t="n">
        <f aca="false">p1!AH107-p0!AH107</f>
        <v>0.0199999999999996</v>
      </c>
      <c r="AI107" s="252"/>
      <c r="AJ107" s="252"/>
      <c r="AZ107" s="249"/>
      <c r="BA107" s="249"/>
      <c r="BB107" s="249"/>
      <c r="BC107" s="249"/>
      <c r="BN107" s="253"/>
      <c r="CG107" s="248"/>
      <c r="CH107" s="248"/>
      <c r="CI107" s="248"/>
      <c r="FW107" s="249"/>
      <c r="FX107" s="249"/>
      <c r="FY107" s="249"/>
      <c r="GI107" s="253"/>
      <c r="GJ107" s="253"/>
      <c r="GP107" s="253"/>
      <c r="GR107" s="253"/>
      <c r="GS107" s="253"/>
      <c r="GY107" s="253"/>
    </row>
    <row r="108" customFormat="false" ht="12.75" hidden="false" customHeight="false" outlineLevel="0" collapsed="false">
      <c r="A108" s="63" t="n">
        <v>39508</v>
      </c>
      <c r="B108" s="252" t="n">
        <f aca="false">p1!B108-p0!B108</f>
        <v>0</v>
      </c>
      <c r="C108" s="252" t="n">
        <f aca="false">p1!C108-p0!C108</f>
        <v>0</v>
      </c>
      <c r="D108" s="252" t="n">
        <f aca="false">p1!D108-p0!D108</f>
        <v>0</v>
      </c>
      <c r="E108" s="252" t="n">
        <f aca="false">p1!E108-p0!E108</f>
        <v>0</v>
      </c>
      <c r="F108" s="252" t="n">
        <f aca="false">p1!F108-p0!F108</f>
        <v>0</v>
      </c>
      <c r="G108" s="252" t="n">
        <f aca="false">p1!G108-p0!G108</f>
        <v>0</v>
      </c>
      <c r="H108" s="252" t="n">
        <f aca="false">p1!H108-p0!H108</f>
        <v>0</v>
      </c>
      <c r="I108" s="252" t="n">
        <f aca="false">p1!I108-p0!I108</f>
        <v>-0.00999999999999801</v>
      </c>
      <c r="J108" s="252" t="n">
        <f aca="false">p1!J108-p0!J108</f>
        <v>0</v>
      </c>
      <c r="K108" s="252" t="n">
        <f aca="false">p1!K108-p0!K108</f>
        <v>0</v>
      </c>
      <c r="L108" s="252" t="n">
        <f aca="false">p1!L108-p0!L108</f>
        <v>0</v>
      </c>
      <c r="M108" s="252" t="n">
        <f aca="false">p1!M108-p0!M108</f>
        <v>0</v>
      </c>
      <c r="N108" s="252" t="n">
        <f aca="false">p1!N108-p0!N108</f>
        <v>0</v>
      </c>
      <c r="O108" s="252" t="n">
        <f aca="false">p1!O108-p0!O108</f>
        <v>0</v>
      </c>
      <c r="P108" s="252" t="n">
        <f aca="false">p1!P108-p0!P108</f>
        <v>0</v>
      </c>
      <c r="Q108" s="252" t="n">
        <f aca="false">p1!Q108-p0!Q108</f>
        <v>0</v>
      </c>
      <c r="R108" s="252" t="n">
        <f aca="false">p1!R108-p0!R108</f>
        <v>0</v>
      </c>
      <c r="S108" s="252" t="n">
        <f aca="false">p1!S108-p0!S108</f>
        <v>0</v>
      </c>
      <c r="T108" s="252" t="n">
        <f aca="false">p1!T108-p0!T108</f>
        <v>0</v>
      </c>
      <c r="U108" s="252" t="n">
        <f aca="false">p1!U108-p0!U108</f>
        <v>0</v>
      </c>
      <c r="V108" s="252" t="n">
        <f aca="false">p1!V108-p0!V108</f>
        <v>0</v>
      </c>
      <c r="W108" s="252" t="n">
        <f aca="false">p1!W108-p0!W108</f>
        <v>0</v>
      </c>
      <c r="X108" s="252" t="n">
        <f aca="false">p1!X108-p0!X108</f>
        <v>0</v>
      </c>
      <c r="Y108" s="252" t="n">
        <f aca="false">p1!Y108-p0!Y108</f>
        <v>0</v>
      </c>
      <c r="Z108" s="252" t="n">
        <f aca="false">p1!Z108-p0!Z108</f>
        <v>0</v>
      </c>
      <c r="AA108" s="252" t="n">
        <f aca="false">p1!AA108-p0!AA108</f>
        <v>0</v>
      </c>
      <c r="AB108" s="252" t="n">
        <f aca="false">p1!AB108-p0!AB108</f>
        <v>0</v>
      </c>
      <c r="AC108" s="252" t="n">
        <f aca="false">p1!AC108-p0!AC108</f>
        <v>0</v>
      </c>
      <c r="AD108" s="252" t="n">
        <f aca="false">p1!AD108-p0!AD108</f>
        <v>0</v>
      </c>
      <c r="AE108" s="252" t="n">
        <f aca="false">p1!AE108-p0!AE108</f>
        <v>0</v>
      </c>
      <c r="AF108" s="252" t="n">
        <f aca="false">p1!AF108-p0!AF108</f>
        <v>0</v>
      </c>
      <c r="AG108" s="252" t="n">
        <f aca="false">p1!AG108-p0!AG108</f>
        <v>0</v>
      </c>
      <c r="AH108" s="252" t="n">
        <f aca="false">p1!AH108-p0!AH108</f>
        <v>0.00999999999999801</v>
      </c>
      <c r="AI108" s="252"/>
      <c r="AJ108" s="252"/>
      <c r="AZ108" s="249"/>
      <c r="BA108" s="249"/>
      <c r="BB108" s="249"/>
      <c r="BC108" s="249"/>
      <c r="BN108" s="253"/>
      <c r="CG108" s="248"/>
      <c r="CH108" s="248"/>
      <c r="CI108" s="248"/>
      <c r="FW108" s="249"/>
      <c r="FX108" s="249"/>
      <c r="FY108" s="249"/>
      <c r="GI108" s="253"/>
      <c r="GJ108" s="253"/>
      <c r="GP108" s="253"/>
      <c r="GR108" s="253"/>
      <c r="GS108" s="253"/>
      <c r="GY108" s="253"/>
    </row>
    <row r="109" customFormat="false" ht="12.75" hidden="false" customHeight="false" outlineLevel="0" collapsed="false">
      <c r="A109" s="63" t="n">
        <v>39539</v>
      </c>
      <c r="B109" s="252" t="n">
        <f aca="false">p1!B109-p0!B109</f>
        <v>0</v>
      </c>
      <c r="C109" s="252" t="n">
        <f aca="false">p1!C109-p0!C109</f>
        <v>0</v>
      </c>
      <c r="D109" s="252" t="n">
        <f aca="false">p1!D109-p0!D109</f>
        <v>0</v>
      </c>
      <c r="E109" s="252" t="n">
        <f aca="false">p1!E109-p0!E109</f>
        <v>0</v>
      </c>
      <c r="F109" s="252" t="n">
        <f aca="false">p1!F109-p0!F109</f>
        <v>0</v>
      </c>
      <c r="G109" s="252" t="n">
        <f aca="false">p1!G109-p0!G109</f>
        <v>0</v>
      </c>
      <c r="H109" s="252" t="n">
        <f aca="false">p1!H109-p0!H109</f>
        <v>0</v>
      </c>
      <c r="I109" s="252" t="n">
        <f aca="false">p1!I109-p0!I109</f>
        <v>-0.0200000000000014</v>
      </c>
      <c r="J109" s="252" t="n">
        <f aca="false">p1!J109-p0!J109</f>
        <v>0</v>
      </c>
      <c r="K109" s="252" t="n">
        <f aca="false">p1!K109-p0!K109</f>
        <v>0.0200000000000014</v>
      </c>
      <c r="L109" s="252" t="n">
        <f aca="false">p1!L109-p0!L109</f>
        <v>0</v>
      </c>
      <c r="M109" s="252" t="n">
        <f aca="false">p1!M109-p0!M109</f>
        <v>0</v>
      </c>
      <c r="N109" s="252" t="n">
        <f aca="false">p1!N109-p0!N109</f>
        <v>0</v>
      </c>
      <c r="O109" s="252" t="n">
        <f aca="false">p1!O109-p0!O109</f>
        <v>0</v>
      </c>
      <c r="P109" s="252" t="n">
        <f aca="false">p1!P109-p0!P109</f>
        <v>0</v>
      </c>
      <c r="Q109" s="252" t="n">
        <f aca="false">p1!Q109-p0!Q109</f>
        <v>0</v>
      </c>
      <c r="R109" s="252" t="n">
        <f aca="false">p1!R109-p0!R109</f>
        <v>0</v>
      </c>
      <c r="S109" s="252" t="n">
        <f aca="false">p1!S109-p0!S109</f>
        <v>0</v>
      </c>
      <c r="T109" s="252" t="n">
        <f aca="false">p1!T109-p0!T109</f>
        <v>0</v>
      </c>
      <c r="U109" s="252" t="n">
        <f aca="false">p1!U109-p0!U109</f>
        <v>0</v>
      </c>
      <c r="V109" s="252" t="n">
        <f aca="false">p1!V109-p0!V109</f>
        <v>0</v>
      </c>
      <c r="W109" s="252" t="n">
        <f aca="false">p1!W109-p0!W109</f>
        <v>0</v>
      </c>
      <c r="X109" s="252" t="n">
        <f aca="false">p1!X109-p0!X109</f>
        <v>0</v>
      </c>
      <c r="Y109" s="252" t="n">
        <f aca="false">p1!Y109-p0!Y109</f>
        <v>0</v>
      </c>
      <c r="Z109" s="252" t="n">
        <f aca="false">p1!Z109-p0!Z109</f>
        <v>0</v>
      </c>
      <c r="AA109" s="252" t="n">
        <f aca="false">p1!AA109-p0!AA109</f>
        <v>0</v>
      </c>
      <c r="AB109" s="252" t="n">
        <f aca="false">p1!AB109-p0!AB109</f>
        <v>0</v>
      </c>
      <c r="AC109" s="252" t="n">
        <f aca="false">p1!AC109-p0!AC109</f>
        <v>0</v>
      </c>
      <c r="AD109" s="252" t="n">
        <f aca="false">p1!AD109-p0!AD109</f>
        <v>0</v>
      </c>
      <c r="AE109" s="252" t="n">
        <f aca="false">p1!AE109-p0!AE109</f>
        <v>0</v>
      </c>
      <c r="AF109" s="252" t="n">
        <f aca="false">p1!AF109-p0!AF109</f>
        <v>0</v>
      </c>
      <c r="AG109" s="252" t="n">
        <f aca="false">p1!AG109-p0!AG109</f>
        <v>0</v>
      </c>
      <c r="AH109" s="252" t="n">
        <f aca="false">p1!AH109-p0!AH109</f>
        <v>0</v>
      </c>
      <c r="AI109" s="252"/>
      <c r="AJ109" s="252"/>
      <c r="AZ109" s="249"/>
      <c r="BA109" s="249"/>
      <c r="BB109" s="249"/>
      <c r="BC109" s="249"/>
      <c r="BN109" s="253"/>
      <c r="CG109" s="248"/>
      <c r="CH109" s="248"/>
      <c r="CI109" s="248"/>
      <c r="FW109" s="249"/>
      <c r="FX109" s="249"/>
      <c r="FY109" s="249"/>
      <c r="GI109" s="253"/>
      <c r="GJ109" s="253"/>
      <c r="GP109" s="253"/>
      <c r="GR109" s="253"/>
      <c r="GS109" s="253"/>
      <c r="GY109" s="253"/>
    </row>
    <row r="110" customFormat="false" ht="12.75" hidden="false" customHeight="false" outlineLevel="0" collapsed="false">
      <c r="A110" s="63" t="n">
        <v>39569</v>
      </c>
      <c r="B110" s="252" t="n">
        <f aca="false">p1!B110-p0!B110</f>
        <v>0</v>
      </c>
      <c r="C110" s="252" t="n">
        <f aca="false">p1!C110-p0!C110</f>
        <v>0</v>
      </c>
      <c r="D110" s="252" t="n">
        <f aca="false">p1!D110-p0!D110</f>
        <v>0</v>
      </c>
      <c r="E110" s="252" t="n">
        <f aca="false">p1!E110-p0!E110</f>
        <v>0</v>
      </c>
      <c r="F110" s="252" t="n">
        <f aca="false">p1!F110-p0!F110</f>
        <v>0</v>
      </c>
      <c r="G110" s="252" t="n">
        <f aca="false">p1!G110-p0!G110</f>
        <v>0</v>
      </c>
      <c r="H110" s="252" t="n">
        <f aca="false">p1!H110-p0!H110</f>
        <v>0</v>
      </c>
      <c r="I110" s="252" t="n">
        <f aca="false">p1!I110-p0!I110</f>
        <v>-0.0199999999999996</v>
      </c>
      <c r="J110" s="252" t="n">
        <f aca="false">p1!J110-p0!J110</f>
        <v>0</v>
      </c>
      <c r="K110" s="252" t="n">
        <f aca="false">p1!K110-p0!K110</f>
        <v>0.0199999999999996</v>
      </c>
      <c r="L110" s="252" t="n">
        <f aca="false">p1!L110-p0!L110</f>
        <v>0</v>
      </c>
      <c r="M110" s="252" t="n">
        <f aca="false">p1!M110-p0!M110</f>
        <v>0</v>
      </c>
      <c r="N110" s="252" t="n">
        <f aca="false">p1!N110-p0!N110</f>
        <v>0</v>
      </c>
      <c r="O110" s="252" t="n">
        <f aca="false">p1!O110-p0!O110</f>
        <v>0</v>
      </c>
      <c r="P110" s="252" t="n">
        <f aca="false">p1!P110-p0!P110</f>
        <v>0</v>
      </c>
      <c r="Q110" s="252" t="n">
        <f aca="false">p1!Q110-p0!Q110</f>
        <v>0</v>
      </c>
      <c r="R110" s="252" t="n">
        <f aca="false">p1!R110-p0!R110</f>
        <v>0</v>
      </c>
      <c r="S110" s="252" t="n">
        <f aca="false">p1!S110-p0!S110</f>
        <v>0</v>
      </c>
      <c r="T110" s="252" t="n">
        <f aca="false">p1!T110-p0!T110</f>
        <v>0</v>
      </c>
      <c r="U110" s="252" t="n">
        <f aca="false">p1!U110-p0!U110</f>
        <v>0</v>
      </c>
      <c r="V110" s="252" t="n">
        <f aca="false">p1!V110-p0!V110</f>
        <v>0</v>
      </c>
      <c r="W110" s="252" t="n">
        <f aca="false">p1!W110-p0!W110</f>
        <v>0</v>
      </c>
      <c r="X110" s="252" t="n">
        <f aca="false">p1!X110-p0!X110</f>
        <v>0</v>
      </c>
      <c r="Y110" s="252" t="n">
        <f aca="false">p1!Y110-p0!Y110</f>
        <v>0</v>
      </c>
      <c r="Z110" s="252" t="n">
        <f aca="false">p1!Z110-p0!Z110</f>
        <v>0</v>
      </c>
      <c r="AA110" s="252" t="n">
        <f aca="false">p1!AA110-p0!AA110</f>
        <v>0</v>
      </c>
      <c r="AB110" s="252" t="n">
        <f aca="false">p1!AB110-p0!AB110</f>
        <v>0</v>
      </c>
      <c r="AC110" s="252" t="n">
        <f aca="false">p1!AC110-p0!AC110</f>
        <v>0</v>
      </c>
      <c r="AD110" s="252" t="n">
        <f aca="false">p1!AD110-p0!AD110</f>
        <v>0</v>
      </c>
      <c r="AE110" s="252" t="n">
        <f aca="false">p1!AE110-p0!AE110</f>
        <v>0</v>
      </c>
      <c r="AF110" s="252" t="n">
        <f aca="false">p1!AF110-p0!AF110</f>
        <v>0</v>
      </c>
      <c r="AG110" s="252" t="n">
        <f aca="false">p1!AG110-p0!AG110</f>
        <v>0</v>
      </c>
      <c r="AH110" s="252" t="n">
        <f aca="false">p1!AH110-p0!AH110</f>
        <v>0</v>
      </c>
      <c r="AI110" s="252"/>
      <c r="AJ110" s="252"/>
      <c r="AZ110" s="249"/>
      <c r="BA110" s="249"/>
      <c r="BB110" s="249"/>
      <c r="BC110" s="249"/>
      <c r="BN110" s="253"/>
      <c r="CG110" s="248"/>
      <c r="CH110" s="248"/>
      <c r="CI110" s="248"/>
      <c r="FW110" s="249"/>
      <c r="FX110" s="249"/>
      <c r="FY110" s="249"/>
      <c r="GI110" s="253"/>
      <c r="GJ110" s="253"/>
      <c r="GP110" s="253"/>
      <c r="GR110" s="253"/>
      <c r="GS110" s="253"/>
      <c r="GY110" s="253"/>
    </row>
    <row r="111" customFormat="false" ht="12.75" hidden="false" customHeight="false" outlineLevel="0" collapsed="false">
      <c r="A111" s="63" t="n">
        <v>39600</v>
      </c>
      <c r="B111" s="252" t="n">
        <f aca="false">p1!B111-p0!B111</f>
        <v>0</v>
      </c>
      <c r="C111" s="252" t="n">
        <f aca="false">p1!C111-p0!C111</f>
        <v>0</v>
      </c>
      <c r="D111" s="252" t="n">
        <f aca="false">p1!D111-p0!D111</f>
        <v>0</v>
      </c>
      <c r="E111" s="252" t="n">
        <f aca="false">p1!E111-p0!E111</f>
        <v>0</v>
      </c>
      <c r="F111" s="252" t="n">
        <f aca="false">p1!F111-p0!F111</f>
        <v>0</v>
      </c>
      <c r="G111" s="252" t="n">
        <f aca="false">p1!G111-p0!G111</f>
        <v>0</v>
      </c>
      <c r="H111" s="252" t="n">
        <f aca="false">p1!H111-p0!H111</f>
        <v>0</v>
      </c>
      <c r="I111" s="252" t="n">
        <f aca="false">p1!I111-p0!I111</f>
        <v>-0.00999999999999979</v>
      </c>
      <c r="J111" s="252" t="n">
        <f aca="false">p1!J111-p0!J111</f>
        <v>0</v>
      </c>
      <c r="K111" s="252" t="n">
        <f aca="false">p1!K111-p0!K111</f>
        <v>0.00999999999999979</v>
      </c>
      <c r="L111" s="252" t="n">
        <f aca="false">p1!L111-p0!L111</f>
        <v>0</v>
      </c>
      <c r="M111" s="252" t="n">
        <f aca="false">p1!M111-p0!M111</f>
        <v>0</v>
      </c>
      <c r="N111" s="252" t="n">
        <f aca="false">p1!N111-p0!N111</f>
        <v>0</v>
      </c>
      <c r="O111" s="252" t="n">
        <f aca="false">p1!O111-p0!O111</f>
        <v>0</v>
      </c>
      <c r="P111" s="252" t="n">
        <f aca="false">p1!P111-p0!P111</f>
        <v>0</v>
      </c>
      <c r="Q111" s="252" t="n">
        <f aca="false">p1!Q111-p0!Q111</f>
        <v>0</v>
      </c>
      <c r="R111" s="252" t="n">
        <f aca="false">p1!R111-p0!R111</f>
        <v>0</v>
      </c>
      <c r="S111" s="252" t="n">
        <f aca="false">p1!S111-p0!S111</f>
        <v>0</v>
      </c>
      <c r="T111" s="252" t="n">
        <f aca="false">p1!T111-p0!T111</f>
        <v>0</v>
      </c>
      <c r="U111" s="252" t="n">
        <f aca="false">p1!U111-p0!U111</f>
        <v>0</v>
      </c>
      <c r="V111" s="252" t="n">
        <f aca="false">p1!V111-p0!V111</f>
        <v>0</v>
      </c>
      <c r="W111" s="252" t="n">
        <f aca="false">p1!W111-p0!W111</f>
        <v>0</v>
      </c>
      <c r="X111" s="252" t="n">
        <f aca="false">p1!X111-p0!X111</f>
        <v>0</v>
      </c>
      <c r="Y111" s="252" t="n">
        <f aca="false">p1!Y111-p0!Y111</f>
        <v>0</v>
      </c>
      <c r="Z111" s="252" t="n">
        <f aca="false">p1!Z111-p0!Z111</f>
        <v>0</v>
      </c>
      <c r="AA111" s="252" t="n">
        <f aca="false">p1!AA111-p0!AA111</f>
        <v>0</v>
      </c>
      <c r="AB111" s="252" t="n">
        <f aca="false">p1!AB111-p0!AB111</f>
        <v>0</v>
      </c>
      <c r="AC111" s="252" t="n">
        <f aca="false">p1!AC111-p0!AC111</f>
        <v>0</v>
      </c>
      <c r="AD111" s="252" t="n">
        <f aca="false">p1!AD111-p0!AD111</f>
        <v>0</v>
      </c>
      <c r="AE111" s="252" t="n">
        <f aca="false">p1!AE111-p0!AE111</f>
        <v>0</v>
      </c>
      <c r="AF111" s="252" t="n">
        <f aca="false">p1!AF111-p0!AF111</f>
        <v>0</v>
      </c>
      <c r="AG111" s="252" t="n">
        <f aca="false">p1!AG111-p0!AG111</f>
        <v>0</v>
      </c>
      <c r="AH111" s="252" t="n">
        <f aca="false">p1!AH111-p0!AH111</f>
        <v>0</v>
      </c>
      <c r="AI111" s="252"/>
      <c r="AJ111" s="252"/>
      <c r="AZ111" s="249"/>
      <c r="BA111" s="249"/>
      <c r="BB111" s="249"/>
      <c r="BC111" s="249"/>
      <c r="BN111" s="253"/>
      <c r="CG111" s="248"/>
      <c r="CH111" s="248"/>
      <c r="CI111" s="248"/>
      <c r="FW111" s="249"/>
      <c r="FX111" s="249"/>
      <c r="FY111" s="249"/>
      <c r="GI111" s="253"/>
      <c r="GJ111" s="253"/>
      <c r="GP111" s="253"/>
      <c r="GR111" s="253"/>
      <c r="GS111" s="253"/>
      <c r="GY111" s="253"/>
    </row>
    <row r="112" customFormat="false" ht="12.75" hidden="false" customHeight="false" outlineLevel="0" collapsed="false">
      <c r="A112" s="63" t="n">
        <v>39630</v>
      </c>
      <c r="B112" s="252" t="n">
        <f aca="false">p1!B112-p0!B112</f>
        <v>0</v>
      </c>
      <c r="C112" s="252" t="n">
        <f aca="false">p1!C112-p0!C112</f>
        <v>0</v>
      </c>
      <c r="D112" s="252" t="n">
        <f aca="false">p1!D112-p0!D112</f>
        <v>0</v>
      </c>
      <c r="E112" s="252" t="n">
        <f aca="false">p1!E112-p0!E112</f>
        <v>0</v>
      </c>
      <c r="F112" s="252" t="n">
        <f aca="false">p1!F112-p0!F112</f>
        <v>0</v>
      </c>
      <c r="G112" s="252" t="n">
        <f aca="false">p1!G112-p0!G112</f>
        <v>0</v>
      </c>
      <c r="H112" s="252" t="n">
        <f aca="false">p1!H112-p0!H112</f>
        <v>0</v>
      </c>
      <c r="I112" s="252" t="n">
        <f aca="false">p1!I112-p0!I112</f>
        <v>-0.0199999999999996</v>
      </c>
      <c r="J112" s="252" t="n">
        <f aca="false">p1!J112-p0!J112</f>
        <v>0</v>
      </c>
      <c r="K112" s="252" t="n">
        <f aca="false">p1!K112-p0!K112</f>
        <v>0.0199999999999996</v>
      </c>
      <c r="L112" s="252" t="n">
        <f aca="false">p1!L112-p0!L112</f>
        <v>0</v>
      </c>
      <c r="M112" s="252" t="n">
        <f aca="false">p1!M112-p0!M112</f>
        <v>0</v>
      </c>
      <c r="N112" s="252" t="n">
        <f aca="false">p1!N112-p0!N112</f>
        <v>0</v>
      </c>
      <c r="O112" s="252" t="n">
        <f aca="false">p1!O112-p0!O112</f>
        <v>0</v>
      </c>
      <c r="P112" s="252" t="n">
        <f aca="false">p1!P112-p0!P112</f>
        <v>0</v>
      </c>
      <c r="Q112" s="252" t="n">
        <f aca="false">p1!Q112-p0!Q112</f>
        <v>0</v>
      </c>
      <c r="R112" s="252" t="n">
        <f aca="false">p1!R112-p0!R112</f>
        <v>0</v>
      </c>
      <c r="S112" s="252" t="n">
        <f aca="false">p1!S112-p0!S112</f>
        <v>0</v>
      </c>
      <c r="T112" s="252" t="n">
        <f aca="false">p1!T112-p0!T112</f>
        <v>0</v>
      </c>
      <c r="U112" s="252" t="n">
        <f aca="false">p1!U112-p0!U112</f>
        <v>0</v>
      </c>
      <c r="V112" s="252" t="n">
        <f aca="false">p1!V112-p0!V112</f>
        <v>0</v>
      </c>
      <c r="W112" s="252" t="n">
        <f aca="false">p1!W112-p0!W112</f>
        <v>0</v>
      </c>
      <c r="X112" s="252" t="n">
        <f aca="false">p1!X112-p0!X112</f>
        <v>0</v>
      </c>
      <c r="Y112" s="252" t="n">
        <f aca="false">p1!Y112-p0!Y112</f>
        <v>0</v>
      </c>
      <c r="Z112" s="252" t="n">
        <f aca="false">p1!Z112-p0!Z112</f>
        <v>0</v>
      </c>
      <c r="AA112" s="252" t="n">
        <f aca="false">p1!AA112-p0!AA112</f>
        <v>0</v>
      </c>
      <c r="AB112" s="252" t="n">
        <f aca="false">p1!AB112-p0!AB112</f>
        <v>0</v>
      </c>
      <c r="AC112" s="252" t="n">
        <f aca="false">p1!AC112-p0!AC112</f>
        <v>0</v>
      </c>
      <c r="AD112" s="252" t="n">
        <f aca="false">p1!AD112-p0!AD112</f>
        <v>0</v>
      </c>
      <c r="AE112" s="252" t="n">
        <f aca="false">p1!AE112-p0!AE112</f>
        <v>0</v>
      </c>
      <c r="AF112" s="252" t="n">
        <f aca="false">p1!AF112-p0!AF112</f>
        <v>0</v>
      </c>
      <c r="AG112" s="252" t="n">
        <f aca="false">p1!AG112-p0!AG112</f>
        <v>0</v>
      </c>
      <c r="AH112" s="252" t="n">
        <f aca="false">p1!AH112-p0!AH112</f>
        <v>0</v>
      </c>
      <c r="AI112" s="252"/>
      <c r="AJ112" s="252"/>
      <c r="AZ112" s="249"/>
      <c r="BA112" s="249"/>
      <c r="BB112" s="249"/>
      <c r="BC112" s="249"/>
      <c r="BN112" s="253"/>
      <c r="CG112" s="248"/>
      <c r="CH112" s="248"/>
      <c r="CI112" s="248"/>
      <c r="FW112" s="249"/>
      <c r="FX112" s="249"/>
      <c r="FY112" s="249"/>
      <c r="GI112" s="253"/>
      <c r="GJ112" s="253"/>
      <c r="GP112" s="253"/>
      <c r="GR112" s="253"/>
      <c r="GS112" s="253"/>
      <c r="GY112" s="253"/>
    </row>
    <row r="113" customFormat="false" ht="12.75" hidden="false" customHeight="false" outlineLevel="0" collapsed="false">
      <c r="A113" s="63" t="n">
        <v>39661</v>
      </c>
      <c r="B113" s="252" t="n">
        <f aca="false">p1!B113-p0!B113</f>
        <v>0</v>
      </c>
      <c r="C113" s="252" t="n">
        <f aca="false">p1!C113-p0!C113</f>
        <v>0</v>
      </c>
      <c r="D113" s="252" t="n">
        <f aca="false">p1!D113-p0!D113</f>
        <v>0</v>
      </c>
      <c r="E113" s="252" t="n">
        <f aca="false">p1!E113-p0!E113</f>
        <v>0</v>
      </c>
      <c r="F113" s="252" t="n">
        <f aca="false">p1!F113-p0!F113</f>
        <v>0</v>
      </c>
      <c r="G113" s="252" t="n">
        <f aca="false">p1!G113-p0!G113</f>
        <v>0</v>
      </c>
      <c r="H113" s="252" t="n">
        <f aca="false">p1!H113-p0!H113</f>
        <v>0</v>
      </c>
      <c r="I113" s="252" t="n">
        <f aca="false">p1!I113-p0!I113</f>
        <v>-0.00999999999999979</v>
      </c>
      <c r="J113" s="252" t="n">
        <f aca="false">p1!J113-p0!J113</f>
        <v>0</v>
      </c>
      <c r="K113" s="252" t="n">
        <f aca="false">p1!K113-p0!K113</f>
        <v>0.00999999999999979</v>
      </c>
      <c r="L113" s="252" t="n">
        <f aca="false">p1!L113-p0!L113</f>
        <v>0</v>
      </c>
      <c r="M113" s="252" t="n">
        <f aca="false">p1!M113-p0!M113</f>
        <v>0</v>
      </c>
      <c r="N113" s="252" t="n">
        <f aca="false">p1!N113-p0!N113</f>
        <v>0</v>
      </c>
      <c r="O113" s="252" t="n">
        <f aca="false">p1!O113-p0!O113</f>
        <v>0</v>
      </c>
      <c r="P113" s="252" t="n">
        <f aca="false">p1!P113-p0!P113</f>
        <v>0</v>
      </c>
      <c r="Q113" s="252" t="n">
        <f aca="false">p1!Q113-p0!Q113</f>
        <v>0</v>
      </c>
      <c r="R113" s="252" t="n">
        <f aca="false">p1!R113-p0!R113</f>
        <v>0</v>
      </c>
      <c r="S113" s="252" t="n">
        <f aca="false">p1!S113-p0!S113</f>
        <v>0</v>
      </c>
      <c r="T113" s="252" t="n">
        <f aca="false">p1!T113-p0!T113</f>
        <v>0</v>
      </c>
      <c r="U113" s="252" t="n">
        <f aca="false">p1!U113-p0!U113</f>
        <v>0</v>
      </c>
      <c r="V113" s="252" t="n">
        <f aca="false">p1!V113-p0!V113</f>
        <v>0</v>
      </c>
      <c r="W113" s="252" t="n">
        <f aca="false">p1!W113-p0!W113</f>
        <v>0</v>
      </c>
      <c r="X113" s="252" t="n">
        <f aca="false">p1!X113-p0!X113</f>
        <v>0</v>
      </c>
      <c r="Y113" s="252" t="n">
        <f aca="false">p1!Y113-p0!Y113</f>
        <v>0</v>
      </c>
      <c r="Z113" s="252" t="n">
        <f aca="false">p1!Z113-p0!Z113</f>
        <v>0</v>
      </c>
      <c r="AA113" s="252" t="n">
        <f aca="false">p1!AA113-p0!AA113</f>
        <v>0</v>
      </c>
      <c r="AB113" s="252" t="n">
        <f aca="false">p1!AB113-p0!AB113</f>
        <v>0</v>
      </c>
      <c r="AC113" s="252" t="n">
        <f aca="false">p1!AC113-p0!AC113</f>
        <v>0</v>
      </c>
      <c r="AD113" s="252" t="n">
        <f aca="false">p1!AD113-p0!AD113</f>
        <v>0</v>
      </c>
      <c r="AE113" s="252" t="n">
        <f aca="false">p1!AE113-p0!AE113</f>
        <v>0</v>
      </c>
      <c r="AF113" s="252" t="n">
        <f aca="false">p1!AF113-p0!AF113</f>
        <v>0</v>
      </c>
      <c r="AG113" s="252" t="n">
        <f aca="false">p1!AG113-p0!AG113</f>
        <v>0</v>
      </c>
      <c r="AH113" s="252" t="n">
        <f aca="false">p1!AH113-p0!AH113</f>
        <v>0</v>
      </c>
      <c r="AI113" s="252"/>
      <c r="AJ113" s="252"/>
      <c r="AZ113" s="249"/>
      <c r="BA113" s="249"/>
      <c r="BB113" s="249"/>
      <c r="BC113" s="249"/>
      <c r="BN113" s="253"/>
      <c r="CG113" s="248"/>
      <c r="CH113" s="248"/>
      <c r="CI113" s="248"/>
      <c r="FW113" s="249"/>
      <c r="FX113" s="249"/>
      <c r="FY113" s="249"/>
      <c r="GI113" s="253"/>
      <c r="GJ113" s="253"/>
      <c r="GP113" s="253"/>
      <c r="GR113" s="253"/>
      <c r="GS113" s="253"/>
      <c r="GY113" s="253"/>
    </row>
    <row r="114" customFormat="false" ht="12.75" hidden="false" customHeight="false" outlineLevel="0" collapsed="false">
      <c r="A114" s="63" t="n">
        <v>39692</v>
      </c>
      <c r="B114" s="252" t="n">
        <f aca="false">p1!B114-p0!B114</f>
        <v>0</v>
      </c>
      <c r="C114" s="252" t="n">
        <f aca="false">p1!C114-p0!C114</f>
        <v>0</v>
      </c>
      <c r="D114" s="252" t="n">
        <f aca="false">p1!D114-p0!D114</f>
        <v>0</v>
      </c>
      <c r="E114" s="252" t="n">
        <f aca="false">p1!E114-p0!E114</f>
        <v>0</v>
      </c>
      <c r="F114" s="252" t="n">
        <f aca="false">p1!F114-p0!F114</f>
        <v>0</v>
      </c>
      <c r="G114" s="252" t="n">
        <f aca="false">p1!G114-p0!G114</f>
        <v>0</v>
      </c>
      <c r="H114" s="252" t="n">
        <f aca="false">p1!H114-p0!H114</f>
        <v>0</v>
      </c>
      <c r="I114" s="252" t="n">
        <f aca="false">p1!I114-p0!I114</f>
        <v>-0.00999999999999979</v>
      </c>
      <c r="J114" s="252" t="n">
        <f aca="false">p1!J114-p0!J114</f>
        <v>0</v>
      </c>
      <c r="K114" s="252" t="n">
        <f aca="false">p1!K114-p0!K114</f>
        <v>0.00999999999999979</v>
      </c>
      <c r="L114" s="252" t="n">
        <f aca="false">p1!L114-p0!L114</f>
        <v>0</v>
      </c>
      <c r="M114" s="252" t="n">
        <f aca="false">p1!M114-p0!M114</f>
        <v>0</v>
      </c>
      <c r="N114" s="252" t="n">
        <f aca="false">p1!N114-p0!N114</f>
        <v>0</v>
      </c>
      <c r="O114" s="252" t="n">
        <f aca="false">p1!O114-p0!O114</f>
        <v>0</v>
      </c>
      <c r="P114" s="252" t="n">
        <f aca="false">p1!P114-p0!P114</f>
        <v>0</v>
      </c>
      <c r="Q114" s="252" t="n">
        <f aca="false">p1!Q114-p0!Q114</f>
        <v>0</v>
      </c>
      <c r="R114" s="252" t="n">
        <f aca="false">p1!R114-p0!R114</f>
        <v>0</v>
      </c>
      <c r="S114" s="252" t="n">
        <f aca="false">p1!S114-p0!S114</f>
        <v>0</v>
      </c>
      <c r="T114" s="252" t="n">
        <f aca="false">p1!T114-p0!T114</f>
        <v>0</v>
      </c>
      <c r="U114" s="252" t="n">
        <f aca="false">p1!U114-p0!U114</f>
        <v>0</v>
      </c>
      <c r="V114" s="252" t="n">
        <f aca="false">p1!V114-p0!V114</f>
        <v>0</v>
      </c>
      <c r="W114" s="252" t="n">
        <f aca="false">p1!W114-p0!W114</f>
        <v>0</v>
      </c>
      <c r="X114" s="252" t="n">
        <f aca="false">p1!X114-p0!X114</f>
        <v>0</v>
      </c>
      <c r="Y114" s="252" t="n">
        <f aca="false">p1!Y114-p0!Y114</f>
        <v>0</v>
      </c>
      <c r="Z114" s="252" t="n">
        <f aca="false">p1!Z114-p0!Z114</f>
        <v>0</v>
      </c>
      <c r="AA114" s="252" t="n">
        <f aca="false">p1!AA114-p0!AA114</f>
        <v>0</v>
      </c>
      <c r="AB114" s="252" t="n">
        <f aca="false">p1!AB114-p0!AB114</f>
        <v>0</v>
      </c>
      <c r="AC114" s="252" t="n">
        <f aca="false">p1!AC114-p0!AC114</f>
        <v>0</v>
      </c>
      <c r="AD114" s="252" t="n">
        <f aca="false">p1!AD114-p0!AD114</f>
        <v>0</v>
      </c>
      <c r="AE114" s="252" t="n">
        <f aca="false">p1!AE114-p0!AE114</f>
        <v>0</v>
      </c>
      <c r="AF114" s="252" t="n">
        <f aca="false">p1!AF114-p0!AF114</f>
        <v>0</v>
      </c>
      <c r="AG114" s="252" t="n">
        <f aca="false">p1!AG114-p0!AG114</f>
        <v>0</v>
      </c>
      <c r="AH114" s="252" t="n">
        <f aca="false">p1!AH114-p0!AH114</f>
        <v>0</v>
      </c>
      <c r="AI114" s="252"/>
      <c r="AJ114" s="252"/>
      <c r="AZ114" s="249"/>
      <c r="BA114" s="249"/>
      <c r="BB114" s="249"/>
      <c r="BC114" s="249"/>
      <c r="BN114" s="253"/>
      <c r="CG114" s="248"/>
      <c r="CH114" s="248"/>
      <c r="CI114" s="248"/>
      <c r="FW114" s="249"/>
      <c r="FX114" s="249"/>
      <c r="FY114" s="249"/>
      <c r="GI114" s="253"/>
      <c r="GJ114" s="253"/>
      <c r="GP114" s="253"/>
      <c r="GR114" s="253"/>
      <c r="GS114" s="253"/>
      <c r="GY114" s="253"/>
    </row>
    <row r="115" customFormat="false" ht="12.75" hidden="false" customHeight="false" outlineLevel="0" collapsed="false">
      <c r="A115" s="63" t="n">
        <v>39722</v>
      </c>
      <c r="B115" s="252" t="n">
        <f aca="false">p1!B115-p0!B115</f>
        <v>0</v>
      </c>
      <c r="C115" s="252" t="n">
        <f aca="false">p1!C115-p0!C115</f>
        <v>0</v>
      </c>
      <c r="D115" s="252" t="n">
        <f aca="false">p1!D115-p0!D115</f>
        <v>0</v>
      </c>
      <c r="E115" s="252" t="n">
        <f aca="false">p1!E115-p0!E115</f>
        <v>0</v>
      </c>
      <c r="F115" s="252" t="n">
        <f aca="false">p1!F115-p0!F115</f>
        <v>0</v>
      </c>
      <c r="G115" s="252" t="n">
        <f aca="false">p1!G115-p0!G115</f>
        <v>0</v>
      </c>
      <c r="H115" s="252" t="n">
        <f aca="false">p1!H115-p0!H115</f>
        <v>0</v>
      </c>
      <c r="I115" s="252" t="n">
        <f aca="false">p1!I115-p0!I115</f>
        <v>-0.0199999999999996</v>
      </c>
      <c r="J115" s="252" t="n">
        <f aca="false">p1!J115-p0!J115</f>
        <v>0</v>
      </c>
      <c r="K115" s="252" t="n">
        <f aca="false">p1!K115-p0!K115</f>
        <v>0.0199999999999996</v>
      </c>
      <c r="L115" s="252" t="n">
        <f aca="false">p1!L115-p0!L115</f>
        <v>0</v>
      </c>
      <c r="M115" s="252" t="n">
        <f aca="false">p1!M115-p0!M115</f>
        <v>0</v>
      </c>
      <c r="N115" s="252" t="n">
        <f aca="false">p1!N115-p0!N115</f>
        <v>0</v>
      </c>
      <c r="O115" s="252" t="n">
        <f aca="false">p1!O115-p0!O115</f>
        <v>0</v>
      </c>
      <c r="P115" s="252" t="n">
        <f aca="false">p1!P115-p0!P115</f>
        <v>0</v>
      </c>
      <c r="Q115" s="252" t="n">
        <f aca="false">p1!Q115-p0!Q115</f>
        <v>0</v>
      </c>
      <c r="R115" s="252" t="n">
        <f aca="false">p1!R115-p0!R115</f>
        <v>0</v>
      </c>
      <c r="S115" s="252" t="n">
        <f aca="false">p1!S115-p0!S115</f>
        <v>0</v>
      </c>
      <c r="T115" s="252" t="n">
        <f aca="false">p1!T115-p0!T115</f>
        <v>0</v>
      </c>
      <c r="U115" s="252" t="n">
        <f aca="false">p1!U115-p0!U115</f>
        <v>0</v>
      </c>
      <c r="V115" s="252" t="n">
        <f aca="false">p1!V115-p0!V115</f>
        <v>0</v>
      </c>
      <c r="W115" s="252" t="n">
        <f aca="false">p1!W115-p0!W115</f>
        <v>0</v>
      </c>
      <c r="X115" s="252" t="n">
        <f aca="false">p1!X115-p0!X115</f>
        <v>0</v>
      </c>
      <c r="Y115" s="252" t="n">
        <f aca="false">p1!Y115-p0!Y115</f>
        <v>0</v>
      </c>
      <c r="Z115" s="252" t="n">
        <f aca="false">p1!Z115-p0!Z115</f>
        <v>0</v>
      </c>
      <c r="AA115" s="252" t="n">
        <f aca="false">p1!AA115-p0!AA115</f>
        <v>0</v>
      </c>
      <c r="AB115" s="252" t="n">
        <f aca="false">p1!AB115-p0!AB115</f>
        <v>0</v>
      </c>
      <c r="AC115" s="252" t="n">
        <f aca="false">p1!AC115-p0!AC115</f>
        <v>0</v>
      </c>
      <c r="AD115" s="252" t="n">
        <f aca="false">p1!AD115-p0!AD115</f>
        <v>0</v>
      </c>
      <c r="AE115" s="252" t="n">
        <f aca="false">p1!AE115-p0!AE115</f>
        <v>0</v>
      </c>
      <c r="AF115" s="252" t="n">
        <f aca="false">p1!AF115-p0!AF115</f>
        <v>0</v>
      </c>
      <c r="AG115" s="252" t="n">
        <f aca="false">p1!AG115-p0!AG115</f>
        <v>0</v>
      </c>
      <c r="AH115" s="252" t="n">
        <f aca="false">p1!AH115-p0!AH115</f>
        <v>0</v>
      </c>
      <c r="AI115" s="252"/>
      <c r="AJ115" s="252"/>
      <c r="AZ115" s="249"/>
      <c r="BA115" s="249"/>
      <c r="BB115" s="249"/>
      <c r="BC115" s="249"/>
      <c r="BN115" s="253"/>
      <c r="CG115" s="248"/>
      <c r="CH115" s="248"/>
      <c r="CI115" s="248"/>
      <c r="FW115" s="249"/>
      <c r="FX115" s="249"/>
      <c r="FY115" s="249"/>
      <c r="GI115" s="253"/>
      <c r="GJ115" s="253"/>
      <c r="GP115" s="253"/>
      <c r="GR115" s="253"/>
      <c r="GS115" s="253"/>
      <c r="GY115" s="253"/>
    </row>
    <row r="116" customFormat="false" ht="12.75" hidden="false" customHeight="false" outlineLevel="0" collapsed="false"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Z116" s="249"/>
      <c r="BA116" s="249"/>
      <c r="BB116" s="249"/>
      <c r="BC116" s="249"/>
      <c r="BN116" s="253"/>
      <c r="CG116" s="248"/>
      <c r="CH116" s="248"/>
      <c r="CI116" s="248"/>
      <c r="FW116" s="249"/>
      <c r="FX116" s="249"/>
      <c r="FY116" s="249"/>
      <c r="GI116" s="253"/>
      <c r="GJ116" s="253"/>
      <c r="GP116" s="253"/>
      <c r="GR116" s="253"/>
      <c r="GS116" s="253"/>
      <c r="GY116" s="253"/>
    </row>
    <row r="117" customFormat="false" ht="12.75" hidden="false" customHeight="false" outlineLevel="0" collapsed="false">
      <c r="AZ117" s="249"/>
      <c r="BA117" s="249"/>
      <c r="BB117" s="249"/>
      <c r="BC117" s="249"/>
      <c r="BN117" s="253"/>
      <c r="CG117" s="248"/>
      <c r="CH117" s="248"/>
      <c r="CI117" s="248"/>
      <c r="FW117" s="249"/>
      <c r="FX117" s="249"/>
      <c r="FY117" s="249"/>
      <c r="GI117" s="253"/>
      <c r="GJ117" s="253"/>
      <c r="GP117" s="253"/>
      <c r="GR117" s="253"/>
      <c r="GS117" s="253"/>
      <c r="GY117" s="253"/>
    </row>
    <row r="118" customFormat="false" ht="12.75" hidden="false" customHeight="false" outlineLevel="0" collapsed="false">
      <c r="AZ118" s="249"/>
      <c r="BA118" s="249"/>
      <c r="BB118" s="249"/>
      <c r="BC118" s="249"/>
      <c r="BN118" s="253"/>
      <c r="CG118" s="248"/>
      <c r="CH118" s="248"/>
      <c r="CI118" s="248"/>
      <c r="FW118" s="249"/>
      <c r="FX118" s="249"/>
      <c r="FY118" s="249"/>
      <c r="GI118" s="253"/>
      <c r="GJ118" s="253"/>
      <c r="GP118" s="253"/>
      <c r="GR118" s="253"/>
      <c r="GS118" s="253"/>
      <c r="GY118" s="253"/>
    </row>
    <row r="119" customFormat="false" ht="12.75" hidden="false" customHeight="false" outlineLevel="0" collapsed="false">
      <c r="AZ119" s="249"/>
      <c r="BA119" s="249"/>
      <c r="BB119" s="249"/>
      <c r="BC119" s="249"/>
      <c r="BN119" s="253"/>
      <c r="CG119" s="248"/>
      <c r="CH119" s="248"/>
      <c r="CI119" s="248"/>
      <c r="FW119" s="249"/>
      <c r="FX119" s="249"/>
      <c r="FY119" s="249"/>
      <c r="GI119" s="253"/>
      <c r="GJ119" s="253"/>
      <c r="GP119" s="253"/>
      <c r="GR119" s="253"/>
      <c r="GS119" s="253"/>
      <c r="GY119" s="253"/>
    </row>
    <row r="120" customFormat="false" ht="12.75" hidden="false" customHeight="false" outlineLevel="0" collapsed="false">
      <c r="AZ120" s="249"/>
      <c r="BA120" s="249"/>
      <c r="BB120" s="249"/>
      <c r="BC120" s="249"/>
      <c r="BN120" s="253"/>
      <c r="CG120" s="248"/>
      <c r="CH120" s="248"/>
      <c r="CI120" s="248"/>
      <c r="FW120" s="249"/>
      <c r="FX120" s="249"/>
      <c r="FY120" s="249"/>
      <c r="GI120" s="253"/>
      <c r="GJ120" s="253"/>
      <c r="GP120" s="253"/>
      <c r="GR120" s="253"/>
      <c r="GS120" s="253"/>
      <c r="GY120" s="253"/>
    </row>
    <row r="121" customFormat="false" ht="12.75" hidden="false" customHeight="false" outlineLevel="0" collapsed="false">
      <c r="AZ121" s="249"/>
      <c r="BA121" s="249"/>
      <c r="BB121" s="249"/>
      <c r="BC121" s="249"/>
      <c r="BN121" s="253"/>
      <c r="CG121" s="248"/>
      <c r="CH121" s="248"/>
      <c r="CI121" s="248"/>
      <c r="FW121" s="249"/>
      <c r="FX121" s="249"/>
      <c r="FY121" s="249"/>
      <c r="GI121" s="253"/>
      <c r="GJ121" s="253"/>
      <c r="GP121" s="253"/>
      <c r="GR121" s="253"/>
      <c r="GS121" s="253"/>
      <c r="GY121" s="253"/>
    </row>
    <row r="122" customFormat="false" ht="12.75" hidden="false" customHeight="false" outlineLevel="0" collapsed="false">
      <c r="AZ122" s="249"/>
      <c r="BA122" s="249"/>
      <c r="BB122" s="249"/>
      <c r="BC122" s="249"/>
      <c r="BN122" s="253"/>
      <c r="CG122" s="248"/>
      <c r="CH122" s="248"/>
      <c r="CI122" s="248"/>
      <c r="FW122" s="249"/>
      <c r="FX122" s="249"/>
      <c r="FY122" s="249"/>
      <c r="GI122" s="253"/>
      <c r="GJ122" s="253"/>
      <c r="GP122" s="253"/>
      <c r="GR122" s="253"/>
      <c r="GS122" s="253"/>
      <c r="GY122" s="253"/>
    </row>
    <row r="123" customFormat="false" ht="12.75" hidden="false" customHeight="false" outlineLevel="0" collapsed="false">
      <c r="AZ123" s="249"/>
      <c r="BA123" s="249"/>
      <c r="BB123" s="249"/>
      <c r="BC123" s="249"/>
      <c r="BN123" s="253"/>
      <c r="CG123" s="248"/>
      <c r="CH123" s="248"/>
      <c r="CI123" s="248"/>
      <c r="FW123" s="249"/>
      <c r="FX123" s="249"/>
      <c r="FY123" s="249"/>
      <c r="GI123" s="253"/>
      <c r="GJ123" s="253"/>
      <c r="GP123" s="253"/>
      <c r="GR123" s="253"/>
      <c r="GS123" s="253"/>
      <c r="GY123" s="253"/>
    </row>
    <row r="124" customFormat="false" ht="12.75" hidden="false" customHeight="false" outlineLevel="0" collapsed="false">
      <c r="AZ124" s="249"/>
      <c r="BA124" s="249"/>
      <c r="BB124" s="249"/>
      <c r="BC124" s="249"/>
      <c r="BN124" s="253"/>
      <c r="CG124" s="248"/>
      <c r="CH124" s="248"/>
      <c r="CI124" s="248"/>
      <c r="FW124" s="249"/>
      <c r="FX124" s="249"/>
      <c r="FY124" s="249"/>
      <c r="GI124" s="253"/>
      <c r="GJ124" s="253"/>
      <c r="GP124" s="253"/>
      <c r="GR124" s="253"/>
      <c r="GS124" s="253"/>
      <c r="GY124" s="253"/>
    </row>
    <row r="125" customFormat="false" ht="12.75" hidden="false" customHeight="false" outlineLevel="0" collapsed="false">
      <c r="AZ125" s="249"/>
      <c r="BA125" s="249"/>
      <c r="BB125" s="249"/>
      <c r="BC125" s="249"/>
      <c r="BN125" s="253"/>
      <c r="CG125" s="248"/>
      <c r="CH125" s="248"/>
      <c r="CI125" s="248"/>
      <c r="FW125" s="249"/>
      <c r="FX125" s="249"/>
      <c r="FY125" s="249"/>
      <c r="GI125" s="253"/>
      <c r="GJ125" s="253"/>
      <c r="GP125" s="253"/>
      <c r="GR125" s="253"/>
      <c r="GS125" s="253"/>
      <c r="GY125" s="253"/>
    </row>
    <row r="126" customFormat="false" ht="12.75" hidden="false" customHeight="false" outlineLevel="0" collapsed="false">
      <c r="AZ126" s="249"/>
      <c r="BA126" s="249"/>
      <c r="BB126" s="249"/>
      <c r="BC126" s="249"/>
      <c r="BN126" s="253"/>
      <c r="CG126" s="248"/>
      <c r="CH126" s="248"/>
      <c r="CI126" s="248"/>
      <c r="FW126" s="249"/>
      <c r="FX126" s="249"/>
      <c r="FY126" s="249"/>
      <c r="GI126" s="253"/>
      <c r="GJ126" s="253"/>
      <c r="GP126" s="253"/>
      <c r="GR126" s="253"/>
      <c r="GS126" s="253"/>
      <c r="GY126" s="253"/>
    </row>
    <row r="127" customFormat="false" ht="12.75" hidden="false" customHeight="false" outlineLevel="0" collapsed="false">
      <c r="AZ127" s="249"/>
      <c r="BA127" s="249"/>
      <c r="BB127" s="249"/>
      <c r="BC127" s="249"/>
      <c r="BN127" s="253"/>
      <c r="CG127" s="248"/>
      <c r="CH127" s="248"/>
      <c r="CI127" s="248"/>
      <c r="FW127" s="249"/>
      <c r="FX127" s="249"/>
      <c r="FY127" s="249"/>
      <c r="GI127" s="253"/>
      <c r="GJ127" s="253"/>
      <c r="GP127" s="253"/>
      <c r="GR127" s="253"/>
      <c r="GS127" s="253"/>
      <c r="GY127" s="253"/>
    </row>
    <row r="128" customFormat="false" ht="12.75" hidden="false" customHeight="false" outlineLevel="0" collapsed="false">
      <c r="AZ128" s="249"/>
      <c r="BA128" s="249"/>
      <c r="BB128" s="249"/>
      <c r="BC128" s="249"/>
      <c r="BN128" s="253"/>
      <c r="CG128" s="248"/>
      <c r="CH128" s="248"/>
      <c r="CI128" s="248"/>
      <c r="FW128" s="249"/>
      <c r="FX128" s="249"/>
      <c r="FY128" s="249"/>
      <c r="GI128" s="253"/>
      <c r="GJ128" s="253"/>
      <c r="GP128" s="253"/>
      <c r="GR128" s="253"/>
      <c r="GS128" s="253"/>
      <c r="GY128" s="253"/>
    </row>
    <row r="129" customFormat="false" ht="12.75" hidden="false" customHeight="false" outlineLevel="0" collapsed="false">
      <c r="AZ129" s="249"/>
      <c r="BA129" s="249"/>
      <c r="BB129" s="249"/>
      <c r="BC129" s="249"/>
      <c r="BN129" s="253"/>
      <c r="CG129" s="248"/>
      <c r="CH129" s="248"/>
      <c r="CI129" s="248"/>
      <c r="FW129" s="249"/>
      <c r="FX129" s="249"/>
      <c r="FY129" s="249"/>
      <c r="GI129" s="253"/>
      <c r="GJ129" s="253"/>
      <c r="GP129" s="253"/>
      <c r="GR129" s="253"/>
      <c r="GS129" s="253"/>
      <c r="GY129" s="253"/>
    </row>
    <row r="130" customFormat="false" ht="12.75" hidden="false" customHeight="false" outlineLevel="0" collapsed="false">
      <c r="AZ130" s="249"/>
      <c r="BA130" s="249"/>
      <c r="BB130" s="249"/>
      <c r="BC130" s="249"/>
      <c r="BN130" s="253"/>
      <c r="CG130" s="248"/>
      <c r="CH130" s="248"/>
      <c r="CI130" s="248"/>
      <c r="FW130" s="249"/>
      <c r="FX130" s="249"/>
      <c r="FY130" s="249"/>
      <c r="GI130" s="253"/>
      <c r="GJ130" s="253"/>
      <c r="GP130" s="253"/>
      <c r="GR130" s="253"/>
      <c r="GS130" s="253"/>
      <c r="GY130" s="253"/>
    </row>
    <row r="131" customFormat="false" ht="12.75" hidden="false" customHeight="false" outlineLevel="0" collapsed="false">
      <c r="AZ131" s="249"/>
      <c r="BA131" s="249"/>
      <c r="BB131" s="249"/>
      <c r="BC131" s="249"/>
      <c r="BN131" s="253"/>
      <c r="CG131" s="248"/>
      <c r="CH131" s="248"/>
      <c r="CI131" s="248"/>
      <c r="FW131" s="249"/>
      <c r="FX131" s="249"/>
      <c r="FY131" s="249"/>
      <c r="GI131" s="253"/>
      <c r="GJ131" s="253"/>
      <c r="GP131" s="253"/>
      <c r="GR131" s="253"/>
      <c r="GS131" s="253"/>
      <c r="GY131" s="253"/>
    </row>
    <row r="132" customFormat="false" ht="12.75" hidden="false" customHeight="false" outlineLevel="0" collapsed="false">
      <c r="AZ132" s="249"/>
      <c r="BA132" s="249"/>
      <c r="BB132" s="249"/>
      <c r="BC132" s="249"/>
      <c r="BN132" s="253"/>
      <c r="CG132" s="248"/>
      <c r="CH132" s="248"/>
      <c r="CI132" s="248"/>
      <c r="FW132" s="249"/>
      <c r="FX132" s="249"/>
      <c r="FY132" s="249"/>
      <c r="GI132" s="253"/>
      <c r="GJ132" s="253"/>
      <c r="GP132" s="253"/>
      <c r="GR132" s="253"/>
      <c r="GS132" s="253"/>
      <c r="GY132" s="253"/>
    </row>
    <row r="133" customFormat="false" ht="12.75" hidden="false" customHeight="false" outlineLevel="0" collapsed="false">
      <c r="AZ133" s="249"/>
      <c r="BA133" s="249"/>
      <c r="BB133" s="249"/>
      <c r="BC133" s="249"/>
      <c r="BN133" s="253"/>
      <c r="CG133" s="248"/>
      <c r="CH133" s="248"/>
      <c r="CI133" s="248"/>
      <c r="FW133" s="249"/>
      <c r="FX133" s="249"/>
      <c r="FY133" s="249"/>
      <c r="GI133" s="253"/>
      <c r="GJ133" s="253"/>
      <c r="GP133" s="253"/>
      <c r="GR133" s="253"/>
      <c r="GS133" s="253"/>
      <c r="GY133" s="253"/>
    </row>
    <row r="134" customFormat="false" ht="12.75" hidden="false" customHeight="false" outlineLevel="0" collapsed="false">
      <c r="AZ134" s="249"/>
      <c r="BA134" s="249"/>
      <c r="BB134" s="249"/>
      <c r="BC134" s="249"/>
      <c r="BN134" s="253"/>
      <c r="CG134" s="248"/>
      <c r="CH134" s="248"/>
      <c r="CI134" s="248"/>
      <c r="FW134" s="249"/>
      <c r="FX134" s="249"/>
      <c r="FY134" s="249"/>
      <c r="GI134" s="253"/>
      <c r="GJ134" s="253"/>
      <c r="GP134" s="253"/>
      <c r="GR134" s="253"/>
      <c r="GS134" s="253"/>
      <c r="GY134" s="253"/>
    </row>
    <row r="135" customFormat="false" ht="12.75" hidden="false" customHeight="false" outlineLevel="0" collapsed="false">
      <c r="AZ135" s="249"/>
      <c r="BA135" s="249"/>
      <c r="BB135" s="249"/>
      <c r="BC135" s="249"/>
      <c r="BN135" s="253"/>
      <c r="CG135" s="248"/>
      <c r="CH135" s="248"/>
      <c r="CI135" s="248"/>
      <c r="FW135" s="249"/>
      <c r="FX135" s="249"/>
      <c r="FY135" s="249"/>
      <c r="GI135" s="253"/>
      <c r="GJ135" s="253"/>
      <c r="GP135" s="253"/>
      <c r="GR135" s="253"/>
      <c r="GS135" s="253"/>
      <c r="GY135" s="253"/>
    </row>
    <row r="136" customFormat="false" ht="12.75" hidden="false" customHeight="false" outlineLevel="0" collapsed="false">
      <c r="AZ136" s="249"/>
      <c r="BA136" s="249"/>
      <c r="BB136" s="249"/>
      <c r="BC136" s="249"/>
      <c r="BN136" s="253"/>
      <c r="CG136" s="248"/>
      <c r="CH136" s="248"/>
      <c r="CI136" s="248"/>
      <c r="FW136" s="249"/>
      <c r="FX136" s="249"/>
      <c r="FY136" s="249"/>
      <c r="GI136" s="253"/>
      <c r="GJ136" s="253"/>
      <c r="GP136" s="253"/>
      <c r="GR136" s="253"/>
      <c r="GS136" s="253"/>
      <c r="GY136" s="253"/>
    </row>
    <row r="137" customFormat="false" ht="12.75" hidden="false" customHeight="false" outlineLevel="0" collapsed="false">
      <c r="AZ137" s="249"/>
      <c r="BA137" s="249"/>
      <c r="BB137" s="249"/>
      <c r="BC137" s="249"/>
      <c r="BN137" s="253"/>
      <c r="CG137" s="248"/>
      <c r="CH137" s="248"/>
      <c r="CI137" s="248"/>
      <c r="FW137" s="249"/>
      <c r="FX137" s="249"/>
      <c r="FY137" s="249"/>
      <c r="GI137" s="253"/>
      <c r="GJ137" s="253"/>
      <c r="GP137" s="253"/>
      <c r="GR137" s="253"/>
      <c r="GS137" s="253"/>
      <c r="GY137" s="253"/>
    </row>
    <row r="138" customFormat="false" ht="12.75" hidden="false" customHeight="false" outlineLevel="0" collapsed="false">
      <c r="AZ138" s="249"/>
      <c r="BA138" s="249"/>
      <c r="BB138" s="249"/>
      <c r="BC138" s="249"/>
      <c r="BN138" s="253"/>
      <c r="CG138" s="248"/>
      <c r="CH138" s="248"/>
      <c r="CI138" s="248"/>
      <c r="FW138" s="249"/>
      <c r="FX138" s="249"/>
      <c r="FY138" s="249"/>
      <c r="GI138" s="253"/>
      <c r="GJ138" s="253"/>
      <c r="GP138" s="253"/>
      <c r="GR138" s="253"/>
      <c r="GS138" s="253"/>
      <c r="GY138" s="253"/>
    </row>
    <row r="139" customFormat="false" ht="12.75" hidden="false" customHeight="false" outlineLevel="0" collapsed="false">
      <c r="AZ139" s="249"/>
      <c r="BA139" s="249"/>
      <c r="BB139" s="249"/>
      <c r="BC139" s="249"/>
      <c r="BN139" s="253"/>
      <c r="CG139" s="248"/>
      <c r="CH139" s="248"/>
      <c r="CI139" s="248"/>
      <c r="FW139" s="249"/>
      <c r="FX139" s="249"/>
      <c r="FY139" s="249"/>
      <c r="GI139" s="253"/>
      <c r="GJ139" s="253"/>
      <c r="GP139" s="253"/>
      <c r="GR139" s="253"/>
      <c r="GS139" s="253"/>
      <c r="GY139" s="253"/>
    </row>
    <row r="140" customFormat="false" ht="12.75" hidden="false" customHeight="false" outlineLevel="0" collapsed="false">
      <c r="AZ140" s="249"/>
      <c r="BA140" s="249"/>
      <c r="BB140" s="249"/>
      <c r="BC140" s="249"/>
      <c r="BN140" s="253"/>
      <c r="CG140" s="248"/>
      <c r="CH140" s="248"/>
      <c r="CI140" s="248"/>
      <c r="FW140" s="249"/>
      <c r="FX140" s="249"/>
      <c r="FY140" s="249"/>
      <c r="GI140" s="253"/>
      <c r="GJ140" s="253"/>
      <c r="GP140" s="253"/>
      <c r="GR140" s="253"/>
      <c r="GS140" s="253"/>
      <c r="GY140" s="253"/>
    </row>
    <row r="141" customFormat="false" ht="12.75" hidden="false" customHeight="false" outlineLevel="0" collapsed="false">
      <c r="AZ141" s="249"/>
      <c r="BA141" s="249"/>
      <c r="BB141" s="249"/>
      <c r="BC141" s="249"/>
      <c r="BN141" s="253"/>
      <c r="CG141" s="248"/>
      <c r="CH141" s="248"/>
      <c r="CI141" s="248"/>
      <c r="FW141" s="249"/>
      <c r="FX141" s="249"/>
      <c r="FY141" s="249"/>
      <c r="GI141" s="253"/>
      <c r="GJ141" s="253"/>
      <c r="GP141" s="253"/>
      <c r="GR141" s="253"/>
      <c r="GS141" s="253"/>
      <c r="GY141" s="253"/>
    </row>
    <row r="142" customFormat="false" ht="12.75" hidden="false" customHeight="false" outlineLevel="0" collapsed="false">
      <c r="AZ142" s="249"/>
      <c r="BA142" s="249"/>
      <c r="BB142" s="249"/>
      <c r="BC142" s="249"/>
      <c r="BN142" s="253"/>
      <c r="CG142" s="248"/>
      <c r="CH142" s="248"/>
      <c r="CI142" s="248"/>
      <c r="FW142" s="249"/>
      <c r="FX142" s="249"/>
      <c r="FY142" s="249"/>
      <c r="GI142" s="253"/>
      <c r="GJ142" s="253"/>
      <c r="GP142" s="253"/>
      <c r="GR142" s="253"/>
      <c r="GS142" s="253"/>
      <c r="GY142" s="253"/>
    </row>
    <row r="143" customFormat="false" ht="12.75" hidden="false" customHeight="false" outlineLevel="0" collapsed="false">
      <c r="AZ143" s="249"/>
      <c r="BA143" s="249"/>
      <c r="BB143" s="249"/>
      <c r="BC143" s="249"/>
      <c r="BN143" s="253"/>
      <c r="CG143" s="248"/>
      <c r="CH143" s="248"/>
      <c r="CI143" s="248"/>
      <c r="FW143" s="249"/>
      <c r="FX143" s="249"/>
      <c r="FY143" s="249"/>
      <c r="GI143" s="253"/>
      <c r="GJ143" s="253"/>
      <c r="GP143" s="253"/>
      <c r="GR143" s="253"/>
      <c r="GS143" s="253"/>
      <c r="GY143" s="253"/>
    </row>
    <row r="144" customFormat="false" ht="12.75" hidden="false" customHeight="false" outlineLevel="0" collapsed="false">
      <c r="AZ144" s="249"/>
      <c r="BA144" s="249"/>
      <c r="BB144" s="249"/>
      <c r="BC144" s="249"/>
      <c r="BN144" s="253"/>
      <c r="CG144" s="248"/>
      <c r="CH144" s="248"/>
      <c r="CI144" s="248"/>
      <c r="FW144" s="249"/>
      <c r="FX144" s="249"/>
      <c r="FY144" s="249"/>
      <c r="GI144" s="253"/>
      <c r="GJ144" s="253"/>
      <c r="GP144" s="253"/>
      <c r="GR144" s="253"/>
      <c r="GS144" s="253"/>
      <c r="GY144" s="253"/>
    </row>
    <row r="145" customFormat="false" ht="12.75" hidden="false" customHeight="false" outlineLevel="0" collapsed="false">
      <c r="AZ145" s="249"/>
      <c r="BA145" s="249"/>
      <c r="BB145" s="249"/>
      <c r="BC145" s="249"/>
      <c r="BN145" s="253"/>
      <c r="CG145" s="248"/>
      <c r="CH145" s="248"/>
      <c r="CI145" s="248"/>
      <c r="FW145" s="249"/>
      <c r="FX145" s="249"/>
      <c r="FY145" s="249"/>
      <c r="GI145" s="253"/>
      <c r="GJ145" s="253"/>
      <c r="GP145" s="253"/>
      <c r="GR145" s="253"/>
      <c r="GS145" s="253"/>
      <c r="GY145" s="253"/>
    </row>
    <row r="146" customFormat="false" ht="12.75" hidden="false" customHeight="false" outlineLevel="0" collapsed="false">
      <c r="AZ146" s="249"/>
      <c r="BA146" s="249"/>
      <c r="BB146" s="249"/>
      <c r="BC146" s="249"/>
      <c r="BN146" s="253"/>
      <c r="CG146" s="248"/>
      <c r="CH146" s="248"/>
      <c r="CI146" s="248"/>
      <c r="FW146" s="249"/>
      <c r="FX146" s="249"/>
      <c r="FY146" s="249"/>
      <c r="GI146" s="253"/>
      <c r="GJ146" s="253"/>
      <c r="GP146" s="253"/>
      <c r="GR146" s="253"/>
      <c r="GS146" s="253"/>
      <c r="GY146" s="253"/>
    </row>
    <row r="147" customFormat="false" ht="12.75" hidden="false" customHeight="false" outlineLevel="0" collapsed="false">
      <c r="AZ147" s="249"/>
      <c r="BA147" s="249"/>
      <c r="BB147" s="249"/>
      <c r="BC147" s="249"/>
      <c r="BN147" s="253"/>
      <c r="CG147" s="248"/>
      <c r="CH147" s="248"/>
      <c r="CI147" s="248"/>
      <c r="FW147" s="249"/>
      <c r="FX147" s="249"/>
      <c r="FY147" s="249"/>
      <c r="GI147" s="253"/>
      <c r="GJ147" s="253"/>
      <c r="GP147" s="253"/>
      <c r="GR147" s="253"/>
      <c r="GS147" s="253"/>
      <c r="GY147" s="253"/>
    </row>
    <row r="148" customFormat="false" ht="12.75" hidden="false" customHeight="false" outlineLevel="0" collapsed="false">
      <c r="AZ148" s="249"/>
      <c r="BA148" s="249"/>
      <c r="BB148" s="249"/>
      <c r="BC148" s="249"/>
      <c r="BN148" s="253"/>
      <c r="CG148" s="248"/>
      <c r="CH148" s="248"/>
      <c r="CI148" s="248"/>
      <c r="FW148" s="249"/>
      <c r="FX148" s="249"/>
      <c r="FY148" s="249"/>
      <c r="GI148" s="253"/>
      <c r="GJ148" s="253"/>
      <c r="GP148" s="253"/>
      <c r="GR148" s="253"/>
      <c r="GS148" s="253"/>
      <c r="GY148" s="253"/>
    </row>
    <row r="149" customFormat="false" ht="12.75" hidden="false" customHeight="false" outlineLevel="0" collapsed="false">
      <c r="AZ149" s="249"/>
      <c r="BA149" s="249"/>
      <c r="BB149" s="249"/>
      <c r="BC149" s="249"/>
      <c r="BN149" s="253"/>
      <c r="CG149" s="248"/>
      <c r="CH149" s="248"/>
      <c r="CI149" s="248"/>
      <c r="FW149" s="249"/>
      <c r="FX149" s="249"/>
      <c r="FY149" s="249"/>
      <c r="GI149" s="253"/>
      <c r="GJ149" s="253"/>
      <c r="GP149" s="253"/>
      <c r="GR149" s="253"/>
      <c r="GS149" s="253"/>
      <c r="GY149" s="253"/>
    </row>
    <row r="150" customFormat="false" ht="12.75" hidden="false" customHeight="false" outlineLevel="0" collapsed="false">
      <c r="AZ150" s="249"/>
      <c r="BA150" s="249"/>
      <c r="BB150" s="249"/>
      <c r="BC150" s="249"/>
      <c r="BN150" s="253"/>
      <c r="CG150" s="248"/>
      <c r="CH150" s="248"/>
      <c r="CI150" s="248"/>
      <c r="FW150" s="249"/>
      <c r="FX150" s="249"/>
      <c r="FY150" s="249"/>
      <c r="GI150" s="253"/>
      <c r="GJ150" s="253"/>
      <c r="GP150" s="253"/>
      <c r="GR150" s="253"/>
      <c r="GS150" s="253"/>
      <c r="GY150" s="253"/>
    </row>
    <row r="151" customFormat="false" ht="12.75" hidden="false" customHeight="false" outlineLevel="0" collapsed="false">
      <c r="AZ151" s="249"/>
      <c r="BA151" s="249"/>
      <c r="BB151" s="249"/>
      <c r="BC151" s="249"/>
      <c r="BN151" s="253"/>
      <c r="CG151" s="248"/>
      <c r="CH151" s="248"/>
      <c r="CI151" s="248"/>
      <c r="FW151" s="249"/>
      <c r="FX151" s="249"/>
      <c r="FY151" s="249"/>
      <c r="GI151" s="253"/>
      <c r="GJ151" s="253"/>
      <c r="GP151" s="253"/>
      <c r="GR151" s="253"/>
      <c r="GS151" s="253"/>
      <c r="GY151" s="253"/>
    </row>
    <row r="152" customFormat="false" ht="12.75" hidden="false" customHeight="false" outlineLevel="0" collapsed="false">
      <c r="AZ152" s="249"/>
      <c r="BA152" s="249"/>
      <c r="BB152" s="249"/>
      <c r="BC152" s="249"/>
      <c r="BN152" s="253"/>
      <c r="CG152" s="248"/>
      <c r="CH152" s="248"/>
      <c r="CI152" s="248"/>
      <c r="FW152" s="249"/>
      <c r="FX152" s="249"/>
      <c r="FY152" s="249"/>
      <c r="GI152" s="253"/>
      <c r="GJ152" s="253"/>
      <c r="GP152" s="253"/>
      <c r="GR152" s="253"/>
      <c r="GS152" s="253"/>
      <c r="GY152" s="253"/>
    </row>
    <row r="153" customFormat="false" ht="12.75" hidden="false" customHeight="false" outlineLevel="0" collapsed="false">
      <c r="AZ153" s="249"/>
      <c r="BA153" s="249"/>
      <c r="BB153" s="249"/>
      <c r="BC153" s="249"/>
      <c r="BN153" s="253"/>
      <c r="CG153" s="248"/>
      <c r="CH153" s="248"/>
      <c r="CI153" s="248"/>
      <c r="FW153" s="249"/>
      <c r="FX153" s="249"/>
      <c r="FY153" s="249"/>
      <c r="GI153" s="253"/>
      <c r="GJ153" s="253"/>
      <c r="GP153" s="253"/>
      <c r="GR153" s="253"/>
      <c r="GS153" s="253"/>
      <c r="GY153" s="253"/>
    </row>
    <row r="154" customFormat="false" ht="12.75" hidden="false" customHeight="false" outlineLevel="0" collapsed="false">
      <c r="AZ154" s="249"/>
      <c r="BA154" s="249"/>
      <c r="BB154" s="249"/>
      <c r="BC154" s="249"/>
      <c r="BN154" s="253"/>
      <c r="CG154" s="248"/>
      <c r="CH154" s="248"/>
      <c r="CI154" s="248"/>
      <c r="FW154" s="249"/>
      <c r="FX154" s="249"/>
      <c r="FY154" s="249"/>
      <c r="GI154" s="253"/>
      <c r="GJ154" s="253"/>
      <c r="GP154" s="253"/>
      <c r="GR154" s="253"/>
      <c r="GS154" s="253"/>
      <c r="GY154" s="253"/>
    </row>
    <row r="155" customFormat="false" ht="12.75" hidden="false" customHeight="false" outlineLevel="0" collapsed="false">
      <c r="AZ155" s="249"/>
      <c r="BA155" s="249"/>
      <c r="BB155" s="249"/>
      <c r="BC155" s="249"/>
      <c r="BN155" s="253"/>
      <c r="CG155" s="248"/>
      <c r="CH155" s="248"/>
      <c r="CI155" s="248"/>
      <c r="FW155" s="249"/>
      <c r="FX155" s="249"/>
      <c r="FY155" s="249"/>
      <c r="GI155" s="253"/>
      <c r="GJ155" s="253"/>
      <c r="GP155" s="253"/>
      <c r="GR155" s="253"/>
      <c r="GS155" s="253"/>
      <c r="GY155" s="253"/>
    </row>
    <row r="156" customFormat="false" ht="12.75" hidden="false" customHeight="false" outlineLevel="0" collapsed="false">
      <c r="AZ156" s="249"/>
      <c r="BA156" s="249"/>
      <c r="BB156" s="249"/>
      <c r="BC156" s="249"/>
      <c r="BN156" s="253"/>
      <c r="CG156" s="248"/>
      <c r="CH156" s="248"/>
      <c r="CI156" s="248"/>
      <c r="FW156" s="249"/>
      <c r="FX156" s="249"/>
      <c r="FY156" s="249"/>
      <c r="GI156" s="253"/>
      <c r="GJ156" s="253"/>
      <c r="GP156" s="253"/>
      <c r="GR156" s="253"/>
      <c r="GS156" s="253"/>
      <c r="GY156" s="253"/>
    </row>
    <row r="157" customFormat="false" ht="12.75" hidden="false" customHeight="false" outlineLevel="0" collapsed="false">
      <c r="AZ157" s="249"/>
      <c r="BA157" s="249"/>
      <c r="BB157" s="249"/>
      <c r="BC157" s="249"/>
      <c r="BN157" s="253"/>
      <c r="CG157" s="248"/>
      <c r="CH157" s="248"/>
      <c r="CI157" s="248"/>
      <c r="FW157" s="249"/>
      <c r="FX157" s="249"/>
      <c r="FY157" s="249"/>
      <c r="GI157" s="253"/>
      <c r="GJ157" s="253"/>
      <c r="GP157" s="253"/>
      <c r="GR157" s="253"/>
      <c r="GS157" s="253"/>
      <c r="GY157" s="253"/>
    </row>
    <row r="158" customFormat="false" ht="12.75" hidden="false" customHeight="false" outlineLevel="0" collapsed="false">
      <c r="AZ158" s="249"/>
      <c r="BA158" s="249"/>
      <c r="BB158" s="249"/>
      <c r="BC158" s="249"/>
      <c r="BN158" s="253"/>
      <c r="CG158" s="248"/>
      <c r="CH158" s="248"/>
      <c r="CI158" s="248"/>
      <c r="FW158" s="249"/>
      <c r="FX158" s="249"/>
      <c r="FY158" s="249"/>
      <c r="GI158" s="253"/>
      <c r="GJ158" s="253"/>
      <c r="GP158" s="253"/>
      <c r="GR158" s="253"/>
      <c r="GS158" s="253"/>
      <c r="GY158" s="253"/>
    </row>
    <row r="159" customFormat="false" ht="12.75" hidden="false" customHeight="false" outlineLevel="0" collapsed="false">
      <c r="AZ159" s="249"/>
      <c r="BA159" s="249"/>
      <c r="BB159" s="249"/>
      <c r="BC159" s="249"/>
      <c r="BN159" s="253"/>
      <c r="CG159" s="248"/>
      <c r="CH159" s="248"/>
      <c r="CI159" s="248"/>
      <c r="FW159" s="249"/>
      <c r="FX159" s="249"/>
      <c r="FY159" s="249"/>
      <c r="GI159" s="253"/>
      <c r="GJ159" s="253"/>
      <c r="GP159" s="253"/>
      <c r="GR159" s="253"/>
      <c r="GS159" s="253"/>
      <c r="GY159" s="253"/>
    </row>
    <row r="160" customFormat="false" ht="12.75" hidden="false" customHeight="false" outlineLevel="0" collapsed="false">
      <c r="AZ160" s="249"/>
      <c r="BA160" s="249"/>
      <c r="BB160" s="249"/>
      <c r="BC160" s="249"/>
      <c r="BN160" s="253"/>
      <c r="CG160" s="248"/>
      <c r="CH160" s="248"/>
      <c r="CI160" s="248"/>
      <c r="FW160" s="249"/>
      <c r="FX160" s="249"/>
      <c r="FY160" s="249"/>
      <c r="GI160" s="253"/>
      <c r="GJ160" s="253"/>
      <c r="GP160" s="253"/>
      <c r="GR160" s="253"/>
      <c r="GS160" s="253"/>
      <c r="GY160" s="253"/>
    </row>
    <row r="161" customFormat="false" ht="12.75" hidden="false" customHeight="false" outlineLevel="0" collapsed="false">
      <c r="AZ161" s="249"/>
      <c r="BA161" s="249"/>
      <c r="BB161" s="249"/>
      <c r="BC161" s="249"/>
      <c r="BN161" s="253"/>
      <c r="CG161" s="248"/>
      <c r="CH161" s="248"/>
      <c r="CI161" s="248"/>
      <c r="FW161" s="249"/>
      <c r="FX161" s="249"/>
      <c r="FY161" s="249"/>
      <c r="GI161" s="253"/>
      <c r="GJ161" s="253"/>
      <c r="GP161" s="253"/>
      <c r="GR161" s="253"/>
      <c r="GS161" s="253"/>
      <c r="GY161" s="253"/>
    </row>
    <row r="162" customFormat="false" ht="12.75" hidden="false" customHeight="false" outlineLevel="0" collapsed="false">
      <c r="AZ162" s="249"/>
      <c r="BA162" s="249"/>
      <c r="BB162" s="249"/>
      <c r="BC162" s="249"/>
      <c r="BN162" s="253"/>
      <c r="CG162" s="248"/>
      <c r="CH162" s="248"/>
      <c r="CI162" s="248"/>
      <c r="FW162" s="249"/>
      <c r="FX162" s="249"/>
      <c r="FY162" s="249"/>
      <c r="GI162" s="253"/>
      <c r="GJ162" s="253"/>
      <c r="GP162" s="253"/>
      <c r="GR162" s="253"/>
      <c r="GS162" s="253"/>
      <c r="GY162" s="253"/>
    </row>
    <row r="163" customFormat="false" ht="12.75" hidden="false" customHeight="false" outlineLevel="0" collapsed="false">
      <c r="AZ163" s="249"/>
      <c r="BA163" s="249"/>
      <c r="BB163" s="249"/>
      <c r="BC163" s="249"/>
      <c r="BN163" s="253"/>
      <c r="CG163" s="248"/>
      <c r="CH163" s="248"/>
      <c r="CI163" s="248"/>
      <c r="FW163" s="249"/>
      <c r="FX163" s="249"/>
      <c r="FY163" s="249"/>
      <c r="GI163" s="253"/>
      <c r="GJ163" s="253"/>
      <c r="GP163" s="253"/>
      <c r="GR163" s="253"/>
      <c r="GS163" s="253"/>
      <c r="GY163" s="253"/>
    </row>
    <row r="164" customFormat="false" ht="12.75" hidden="false" customHeight="false" outlineLevel="0" collapsed="false">
      <c r="AZ164" s="249"/>
      <c r="BA164" s="249"/>
      <c r="BB164" s="249"/>
      <c r="BC164" s="249"/>
      <c r="BN164" s="253"/>
      <c r="CG164" s="248"/>
      <c r="CH164" s="248"/>
      <c r="CI164" s="248"/>
      <c r="FW164" s="249"/>
      <c r="FX164" s="249"/>
      <c r="FY164" s="249"/>
      <c r="GI164" s="253"/>
      <c r="GJ164" s="253"/>
      <c r="GP164" s="253"/>
      <c r="GR164" s="253"/>
      <c r="GS164" s="253"/>
      <c r="GY164" s="253"/>
    </row>
    <row r="165" customFormat="false" ht="12.75" hidden="false" customHeight="false" outlineLevel="0" collapsed="false">
      <c r="AZ165" s="249"/>
      <c r="BA165" s="249"/>
      <c r="BB165" s="249"/>
      <c r="BC165" s="249"/>
      <c r="BN165" s="253"/>
      <c r="CG165" s="248"/>
      <c r="CH165" s="248"/>
      <c r="CI165" s="248"/>
      <c r="FW165" s="249"/>
      <c r="FX165" s="249"/>
      <c r="FY165" s="249"/>
      <c r="GI165" s="253"/>
      <c r="GJ165" s="253"/>
      <c r="GP165" s="253"/>
      <c r="GR165" s="253"/>
      <c r="GS165" s="253"/>
      <c r="GY165" s="253"/>
    </row>
    <row r="166" customFormat="false" ht="12.75" hidden="false" customHeight="false" outlineLevel="0" collapsed="false">
      <c r="AZ166" s="249"/>
      <c r="BA166" s="249"/>
      <c r="BB166" s="249"/>
      <c r="BC166" s="249"/>
      <c r="BN166" s="253"/>
      <c r="CG166" s="248"/>
      <c r="CH166" s="248"/>
      <c r="CI166" s="248"/>
      <c r="FW166" s="249"/>
      <c r="FX166" s="249"/>
      <c r="FY166" s="249"/>
      <c r="GI166" s="253"/>
      <c r="GJ166" s="253"/>
      <c r="GP166" s="253"/>
      <c r="GR166" s="253"/>
      <c r="GS166" s="253"/>
      <c r="GY166" s="253"/>
    </row>
    <row r="167" customFormat="false" ht="12.75" hidden="false" customHeight="false" outlineLevel="0" collapsed="false">
      <c r="AZ167" s="249"/>
      <c r="BA167" s="249"/>
      <c r="BB167" s="249"/>
      <c r="BC167" s="249"/>
      <c r="BN167" s="253"/>
      <c r="CG167" s="248"/>
      <c r="CH167" s="248"/>
      <c r="CI167" s="248"/>
      <c r="FW167" s="249"/>
      <c r="FX167" s="249"/>
      <c r="FY167" s="249"/>
      <c r="GI167" s="253"/>
      <c r="GJ167" s="253"/>
      <c r="GP167" s="253"/>
      <c r="GR167" s="253"/>
      <c r="GS167" s="253"/>
      <c r="GY167" s="253"/>
    </row>
    <row r="168" customFormat="false" ht="12.75" hidden="false" customHeight="false" outlineLevel="0" collapsed="false">
      <c r="AZ168" s="249"/>
      <c r="BA168" s="249"/>
      <c r="BB168" s="249"/>
      <c r="BC168" s="249"/>
      <c r="BN168" s="253"/>
      <c r="CG168" s="248"/>
      <c r="CH168" s="248"/>
      <c r="CI168" s="248"/>
      <c r="FW168" s="249"/>
      <c r="FX168" s="249"/>
      <c r="FY168" s="249"/>
      <c r="GI168" s="253"/>
      <c r="GJ168" s="253"/>
      <c r="GP168" s="253"/>
      <c r="GR168" s="253"/>
      <c r="GS168" s="253"/>
      <c r="GY168" s="253"/>
    </row>
    <row r="169" customFormat="false" ht="12.75" hidden="false" customHeight="false" outlineLevel="0" collapsed="false">
      <c r="AZ169" s="249"/>
      <c r="BA169" s="249"/>
      <c r="BB169" s="249"/>
      <c r="BC169" s="249"/>
      <c r="BN169" s="253"/>
      <c r="CG169" s="248"/>
      <c r="CH169" s="248"/>
      <c r="CI169" s="248"/>
      <c r="FW169" s="249"/>
      <c r="FX169" s="249"/>
      <c r="FY169" s="249"/>
      <c r="GI169" s="253"/>
      <c r="GJ169" s="253"/>
      <c r="GP169" s="253"/>
      <c r="GR169" s="253"/>
      <c r="GS169" s="253"/>
      <c r="GY169" s="253"/>
    </row>
    <row r="170" customFormat="false" ht="12.75" hidden="false" customHeight="false" outlineLevel="0" collapsed="false">
      <c r="AZ170" s="249"/>
      <c r="BA170" s="249"/>
      <c r="BB170" s="249"/>
      <c r="BC170" s="249"/>
      <c r="BN170" s="253"/>
      <c r="CG170" s="248"/>
      <c r="CH170" s="248"/>
      <c r="CI170" s="248"/>
      <c r="FW170" s="249"/>
      <c r="FX170" s="249"/>
      <c r="FY170" s="249"/>
      <c r="GI170" s="253"/>
      <c r="GJ170" s="253"/>
      <c r="GP170" s="253"/>
      <c r="GR170" s="253"/>
      <c r="GS170" s="253"/>
      <c r="GY170" s="253"/>
    </row>
    <row r="171" customFormat="false" ht="12.75" hidden="false" customHeight="false" outlineLevel="0" collapsed="false">
      <c r="AZ171" s="249"/>
      <c r="BA171" s="249"/>
      <c r="BB171" s="249"/>
      <c r="BC171" s="249"/>
      <c r="BN171" s="253"/>
      <c r="CG171" s="248"/>
      <c r="CH171" s="248"/>
      <c r="CI171" s="248"/>
      <c r="FW171" s="249"/>
      <c r="FX171" s="249"/>
      <c r="FY171" s="249"/>
      <c r="GI171" s="253"/>
      <c r="GJ171" s="253"/>
      <c r="GP171" s="253"/>
      <c r="GR171" s="253"/>
      <c r="GS171" s="253"/>
      <c r="GY171" s="253"/>
    </row>
    <row r="172" customFormat="false" ht="12.75" hidden="false" customHeight="false" outlineLevel="0" collapsed="false">
      <c r="AZ172" s="249"/>
      <c r="BA172" s="249"/>
      <c r="BB172" s="249"/>
      <c r="BC172" s="249"/>
      <c r="BN172" s="253"/>
      <c r="CG172" s="248"/>
      <c r="CH172" s="248"/>
      <c r="CI172" s="248"/>
      <c r="FW172" s="249"/>
      <c r="FX172" s="249"/>
      <c r="FY172" s="249"/>
      <c r="GI172" s="253"/>
      <c r="GJ172" s="253"/>
      <c r="GP172" s="253"/>
      <c r="GR172" s="253"/>
      <c r="GS172" s="253"/>
      <c r="GY172" s="253"/>
    </row>
    <row r="173" customFormat="false" ht="12.75" hidden="false" customHeight="false" outlineLevel="0" collapsed="false">
      <c r="AZ173" s="249"/>
      <c r="BA173" s="249"/>
      <c r="BB173" s="249"/>
      <c r="BC173" s="249"/>
      <c r="BN173" s="253"/>
      <c r="CG173" s="248"/>
      <c r="CH173" s="248"/>
      <c r="CI173" s="248"/>
      <c r="FW173" s="249"/>
      <c r="FX173" s="249"/>
      <c r="FY173" s="249"/>
      <c r="GI173" s="253"/>
      <c r="GJ173" s="253"/>
      <c r="GP173" s="253"/>
      <c r="GR173" s="253"/>
      <c r="GS173" s="253"/>
      <c r="GY173" s="253"/>
    </row>
    <row r="174" customFormat="false" ht="12.75" hidden="false" customHeight="false" outlineLevel="0" collapsed="false">
      <c r="AZ174" s="249"/>
      <c r="BA174" s="249"/>
      <c r="BB174" s="249"/>
      <c r="BC174" s="249"/>
      <c r="BN174" s="253"/>
      <c r="CG174" s="248"/>
      <c r="CH174" s="248"/>
      <c r="CI174" s="248"/>
      <c r="FW174" s="249"/>
      <c r="FX174" s="249"/>
      <c r="FY174" s="249"/>
      <c r="GI174" s="253"/>
      <c r="GJ174" s="253"/>
      <c r="GP174" s="253"/>
      <c r="GR174" s="253"/>
      <c r="GS174" s="253"/>
      <c r="GY174" s="253"/>
    </row>
    <row r="175" customFormat="false" ht="12.75" hidden="false" customHeight="false" outlineLevel="0" collapsed="false">
      <c r="AZ175" s="249"/>
      <c r="BA175" s="249"/>
      <c r="BB175" s="249"/>
      <c r="BC175" s="249"/>
      <c r="BN175" s="253"/>
      <c r="CG175" s="248"/>
      <c r="CH175" s="248"/>
      <c r="CI175" s="248"/>
      <c r="FW175" s="249"/>
      <c r="FX175" s="249"/>
      <c r="FY175" s="249"/>
      <c r="GI175" s="253"/>
      <c r="GJ175" s="253"/>
      <c r="GP175" s="253"/>
      <c r="GR175" s="253"/>
      <c r="GS175" s="253"/>
      <c r="GY175" s="253"/>
    </row>
    <row r="176" customFormat="false" ht="12.75" hidden="false" customHeight="false" outlineLevel="0" collapsed="false">
      <c r="AZ176" s="249"/>
      <c r="BA176" s="249"/>
      <c r="BB176" s="249"/>
      <c r="BC176" s="249"/>
      <c r="BN176" s="253"/>
      <c r="CG176" s="248"/>
      <c r="CH176" s="248"/>
      <c r="CI176" s="248"/>
      <c r="FW176" s="249"/>
      <c r="FX176" s="249"/>
      <c r="FY176" s="249"/>
      <c r="GI176" s="253"/>
      <c r="GJ176" s="253"/>
      <c r="GP176" s="253"/>
      <c r="GR176" s="253"/>
      <c r="GS176" s="253"/>
      <c r="GY176" s="253"/>
    </row>
    <row r="177" customFormat="false" ht="12.75" hidden="false" customHeight="false" outlineLevel="0" collapsed="false">
      <c r="AZ177" s="249"/>
      <c r="BA177" s="249"/>
      <c r="BB177" s="249"/>
      <c r="BC177" s="249"/>
      <c r="BN177" s="253"/>
      <c r="CG177" s="248"/>
      <c r="CH177" s="248"/>
      <c r="CI177" s="248"/>
      <c r="FW177" s="249"/>
      <c r="FX177" s="249"/>
      <c r="FY177" s="249"/>
      <c r="GI177" s="253"/>
      <c r="GJ177" s="253"/>
      <c r="GP177" s="253"/>
      <c r="GR177" s="253"/>
      <c r="GS177" s="253"/>
      <c r="GY177" s="253"/>
    </row>
    <row r="178" customFormat="false" ht="12.75" hidden="false" customHeight="false" outlineLevel="0" collapsed="false">
      <c r="AZ178" s="249"/>
      <c r="BA178" s="249"/>
      <c r="BB178" s="249"/>
      <c r="BC178" s="249"/>
      <c r="BN178" s="253"/>
      <c r="CG178" s="248"/>
      <c r="CH178" s="248"/>
      <c r="CI178" s="248"/>
      <c r="FW178" s="249"/>
      <c r="FX178" s="249"/>
      <c r="FY178" s="249"/>
      <c r="GI178" s="253"/>
      <c r="GJ178" s="253"/>
      <c r="GP178" s="253"/>
      <c r="GR178" s="253"/>
      <c r="GS178" s="253"/>
      <c r="GY178" s="253"/>
    </row>
    <row r="179" customFormat="false" ht="12.75" hidden="false" customHeight="false" outlineLevel="0" collapsed="false">
      <c r="AZ179" s="249"/>
      <c r="BA179" s="249"/>
      <c r="BB179" s="249"/>
      <c r="BC179" s="249"/>
      <c r="BN179" s="253"/>
      <c r="CG179" s="248"/>
      <c r="CH179" s="248"/>
      <c r="CI179" s="248"/>
      <c r="FW179" s="249"/>
      <c r="FX179" s="249"/>
      <c r="FY179" s="249"/>
      <c r="GI179" s="253"/>
      <c r="GJ179" s="253"/>
      <c r="GP179" s="253"/>
      <c r="GR179" s="253"/>
      <c r="GS179" s="253"/>
      <c r="GY179" s="253"/>
    </row>
    <row r="180" customFormat="false" ht="12.75" hidden="false" customHeight="false" outlineLevel="0" collapsed="false">
      <c r="AZ180" s="249"/>
      <c r="BA180" s="249"/>
      <c r="BB180" s="249"/>
      <c r="BC180" s="249"/>
      <c r="BN180" s="253"/>
      <c r="CG180" s="248"/>
      <c r="CH180" s="248"/>
      <c r="CI180" s="248"/>
      <c r="FW180" s="249"/>
      <c r="FX180" s="249"/>
      <c r="FY180" s="249"/>
      <c r="GI180" s="253"/>
      <c r="GJ180" s="253"/>
      <c r="GP180" s="253"/>
      <c r="GR180" s="253"/>
      <c r="GS180" s="253"/>
      <c r="GY180" s="253"/>
    </row>
    <row r="181" customFormat="false" ht="12.75" hidden="false" customHeight="false" outlineLevel="0" collapsed="false">
      <c r="AZ181" s="249"/>
      <c r="BA181" s="249"/>
      <c r="BB181" s="249"/>
      <c r="BC181" s="249"/>
      <c r="BN181" s="253"/>
      <c r="CG181" s="248"/>
      <c r="CH181" s="248"/>
      <c r="CI181" s="248"/>
      <c r="FW181" s="249"/>
      <c r="FX181" s="249"/>
      <c r="FY181" s="249"/>
      <c r="GI181" s="253"/>
      <c r="GJ181" s="253"/>
      <c r="GP181" s="253"/>
      <c r="GR181" s="253"/>
      <c r="GS181" s="253"/>
      <c r="GY181" s="253"/>
    </row>
    <row r="182" customFormat="false" ht="12.75" hidden="false" customHeight="false" outlineLevel="0" collapsed="false">
      <c r="AZ182" s="249"/>
      <c r="BA182" s="249"/>
      <c r="BB182" s="249"/>
      <c r="BC182" s="249"/>
      <c r="BN182" s="253"/>
      <c r="CG182" s="248"/>
      <c r="CH182" s="248"/>
      <c r="CI182" s="248"/>
      <c r="FW182" s="249"/>
      <c r="FX182" s="249"/>
      <c r="FY182" s="249"/>
      <c r="GI182" s="253"/>
      <c r="GJ182" s="253"/>
      <c r="GP182" s="253"/>
      <c r="GR182" s="253"/>
      <c r="GS182" s="253"/>
      <c r="GY182" s="253"/>
    </row>
    <row r="183" customFormat="false" ht="12.75" hidden="false" customHeight="false" outlineLevel="0" collapsed="false">
      <c r="AZ183" s="249"/>
      <c r="BA183" s="249"/>
      <c r="BB183" s="249"/>
      <c r="BC183" s="249"/>
      <c r="BN183" s="253"/>
      <c r="CG183" s="248"/>
      <c r="CH183" s="248"/>
      <c r="CI183" s="248"/>
      <c r="FW183" s="249"/>
      <c r="FX183" s="249"/>
      <c r="FY183" s="249"/>
      <c r="GI183" s="253"/>
      <c r="GJ183" s="253"/>
      <c r="GP183" s="253"/>
      <c r="GR183" s="253"/>
      <c r="GS183" s="253"/>
      <c r="GY183" s="253"/>
    </row>
    <row r="184" customFormat="false" ht="12.75" hidden="false" customHeight="false" outlineLevel="0" collapsed="false">
      <c r="AZ184" s="249"/>
      <c r="BA184" s="249"/>
      <c r="BB184" s="249"/>
      <c r="BC184" s="249"/>
      <c r="BN184" s="253"/>
      <c r="CG184" s="248"/>
      <c r="CH184" s="248"/>
      <c r="CI184" s="248"/>
      <c r="FW184" s="249"/>
      <c r="FX184" s="249"/>
      <c r="FY184" s="249"/>
      <c r="GI184" s="253"/>
      <c r="GJ184" s="253"/>
      <c r="GP184" s="253"/>
      <c r="GR184" s="253"/>
      <c r="GS184" s="253"/>
      <c r="GY184" s="253"/>
    </row>
    <row r="185" customFormat="false" ht="12.75" hidden="false" customHeight="false" outlineLevel="0" collapsed="false">
      <c r="AZ185" s="249"/>
      <c r="BA185" s="249"/>
      <c r="BB185" s="249"/>
      <c r="BC185" s="249"/>
      <c r="BN185" s="253"/>
      <c r="CG185" s="248"/>
      <c r="CH185" s="248"/>
      <c r="CI185" s="248"/>
      <c r="FW185" s="249"/>
      <c r="FX185" s="249"/>
      <c r="FY185" s="249"/>
      <c r="GI185" s="253"/>
      <c r="GJ185" s="253"/>
      <c r="GP185" s="253"/>
      <c r="GR185" s="253"/>
      <c r="GS185" s="253"/>
      <c r="GY185" s="253"/>
    </row>
    <row r="186" customFormat="false" ht="12.75" hidden="false" customHeight="false" outlineLevel="0" collapsed="false">
      <c r="AZ186" s="249"/>
      <c r="BA186" s="249"/>
      <c r="BB186" s="249"/>
      <c r="BC186" s="249"/>
      <c r="BN186" s="253"/>
      <c r="CG186" s="248"/>
      <c r="CH186" s="248"/>
      <c r="CI186" s="248"/>
      <c r="FW186" s="249"/>
      <c r="FX186" s="249"/>
      <c r="FY186" s="249"/>
      <c r="GI186" s="253"/>
      <c r="GJ186" s="253"/>
      <c r="GP186" s="253"/>
      <c r="GR186" s="253"/>
      <c r="GS186" s="253"/>
      <c r="GY186" s="253"/>
    </row>
    <row r="187" customFormat="false" ht="12.75" hidden="false" customHeight="false" outlineLevel="0" collapsed="false">
      <c r="AZ187" s="249"/>
      <c r="BA187" s="249"/>
      <c r="BB187" s="249"/>
      <c r="BC187" s="249"/>
      <c r="BN187" s="253"/>
      <c r="CG187" s="248"/>
      <c r="CH187" s="248"/>
      <c r="CI187" s="248"/>
      <c r="FW187" s="249"/>
      <c r="FX187" s="249"/>
      <c r="FY187" s="249"/>
      <c r="GI187" s="253"/>
      <c r="GJ187" s="253"/>
      <c r="GP187" s="253"/>
      <c r="GR187" s="253"/>
      <c r="GS187" s="253"/>
      <c r="GY187" s="253"/>
    </row>
    <row r="188" customFormat="false" ht="12.75" hidden="false" customHeight="false" outlineLevel="0" collapsed="false">
      <c r="AZ188" s="249"/>
      <c r="BA188" s="249"/>
      <c r="BB188" s="249"/>
      <c r="BC188" s="249"/>
      <c r="BN188" s="253"/>
      <c r="CG188" s="248"/>
      <c r="CH188" s="248"/>
      <c r="CI188" s="248"/>
      <c r="FW188" s="249"/>
      <c r="FX188" s="249"/>
      <c r="FY188" s="249"/>
      <c r="GI188" s="253"/>
      <c r="GJ188" s="253"/>
      <c r="GP188" s="253"/>
      <c r="GR188" s="253"/>
      <c r="GS188" s="253"/>
      <c r="GY188" s="253"/>
    </row>
    <row r="189" customFormat="false" ht="12.75" hidden="false" customHeight="false" outlineLevel="0" collapsed="false">
      <c r="AZ189" s="249"/>
      <c r="BA189" s="249"/>
      <c r="BN189" s="253"/>
      <c r="CG189" s="248"/>
      <c r="CH189" s="248"/>
      <c r="CI189" s="248"/>
      <c r="FW189" s="249"/>
      <c r="FX189" s="249"/>
      <c r="FY189" s="249"/>
      <c r="GI189" s="253"/>
      <c r="GJ189" s="253"/>
      <c r="GP189" s="253"/>
      <c r="GR189" s="253"/>
      <c r="GS189" s="253"/>
      <c r="GY189" s="253"/>
    </row>
    <row r="190" customFormat="false" ht="12.75" hidden="false" customHeight="false" outlineLevel="0" collapsed="false">
      <c r="AZ190" s="249"/>
      <c r="BA190" s="249"/>
      <c r="BN190" s="253"/>
      <c r="CG190" s="248"/>
      <c r="CH190" s="248"/>
      <c r="CI190" s="248"/>
      <c r="FW190" s="249"/>
      <c r="GP190" s="253"/>
      <c r="GY190" s="253"/>
    </row>
    <row r="191" customFormat="false" ht="12.75" hidden="false" customHeight="false" outlineLevel="0" collapsed="false">
      <c r="AZ191" s="249"/>
      <c r="BA191" s="249"/>
      <c r="BN191" s="253"/>
      <c r="CG191" s="248"/>
      <c r="CH191" s="248"/>
      <c r="CI191" s="248"/>
      <c r="FW191" s="249"/>
      <c r="GP191" s="253"/>
      <c r="GY191" s="253"/>
    </row>
    <row r="192" customFormat="false" ht="12.75" hidden="false" customHeight="false" outlineLevel="0" collapsed="false">
      <c r="AZ192" s="249"/>
      <c r="CG192" s="248"/>
      <c r="CH192" s="248"/>
      <c r="CI192" s="248"/>
      <c r="FW192" s="249"/>
    </row>
    <row r="193" customFormat="false" ht="12.75" hidden="false" customHeight="false" outlineLevel="0" collapsed="false">
      <c r="AZ193" s="249"/>
      <c r="CG193" s="248"/>
      <c r="CH193" s="248"/>
      <c r="CI193" s="248"/>
      <c r="FW193" s="249"/>
    </row>
    <row r="194" customFormat="false" ht="12.75" hidden="false" customHeight="false" outlineLevel="0" collapsed="false">
      <c r="AZ194" s="249"/>
    </row>
    <row r="195" customFormat="false" ht="12.75" hidden="false" customHeight="false" outlineLevel="0" collapsed="false">
      <c r="AZ195" s="249"/>
    </row>
    <row r="196" customFormat="false" ht="12.75" hidden="false" customHeight="false" outlineLevel="0" collapsed="false">
      <c r="AZ196" s="249"/>
    </row>
    <row r="197" customFormat="false" ht="12.75" hidden="false" customHeight="false" outlineLevel="0" collapsed="false">
      <c r="AZ197" s="249"/>
    </row>
    <row r="198" customFormat="false" ht="12.75" hidden="false" customHeight="false" outlineLevel="0" collapsed="false">
      <c r="AZ198" s="249"/>
    </row>
    <row r="199" customFormat="false" ht="12.75" hidden="false" customHeight="false" outlineLevel="0" collapsed="false">
      <c r="AZ199" s="249"/>
    </row>
    <row r="200" customFormat="false" ht="12.75" hidden="false" customHeight="false" outlineLevel="0" collapsed="false">
      <c r="AZ200" s="249"/>
    </row>
    <row r="201" customFormat="false" ht="12.75" hidden="false" customHeight="false" outlineLevel="0" collapsed="false">
      <c r="AZ201" s="249"/>
    </row>
    <row r="202" customFormat="false" ht="12.75" hidden="false" customHeight="false" outlineLevel="0" collapsed="false">
      <c r="AZ202" s="249"/>
    </row>
    <row r="203" customFormat="false" ht="12.75" hidden="false" customHeight="false" outlineLevel="0" collapsed="false">
      <c r="AZ203" s="249"/>
    </row>
    <row r="204" customFormat="false" ht="12.75" hidden="false" customHeight="false" outlineLevel="0" collapsed="false">
      <c r="AZ204" s="249"/>
    </row>
    <row r="205" customFormat="false" ht="12.75" hidden="false" customHeight="false" outlineLevel="0" collapsed="false">
      <c r="AZ205" s="24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23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" width="10.85"/>
    <col collapsed="false" customWidth="true" hidden="false" outlineLevel="0" max="2" min="2" style="2" width="10.41"/>
    <col collapsed="false" customWidth="true" hidden="false" outlineLevel="0" max="4" min="3" style="2" width="9.85"/>
    <col collapsed="false" customWidth="true" hidden="false" outlineLevel="0" max="5" min="5" style="2" width="10.13"/>
    <col collapsed="false" customWidth="true" hidden="false" outlineLevel="0" max="6" min="6" style="2" width="10.71"/>
    <col collapsed="false" customWidth="true" hidden="false" outlineLevel="0" max="7" min="7" style="2" width="9.7"/>
    <col collapsed="false" customWidth="true" hidden="false" outlineLevel="0" max="8" min="8" style="2" width="7.99"/>
    <col collapsed="false" customWidth="true" hidden="false" outlineLevel="0" max="10" min="9" style="2" width="8.56"/>
    <col collapsed="false" customWidth="true" hidden="false" outlineLevel="0" max="11" min="11" style="2" width="10.71"/>
    <col collapsed="false" customWidth="true" hidden="false" outlineLevel="0" max="15" min="12" style="2" width="10.41"/>
    <col collapsed="false" customWidth="true" hidden="false" outlineLevel="0" max="17" min="16" style="2" width="8.28"/>
    <col collapsed="false" customWidth="true" hidden="false" outlineLevel="0" max="18" min="18" style="2" width="8.56"/>
    <col collapsed="false" customWidth="true" hidden="false" outlineLevel="0" max="21" min="19" style="2" width="9.28"/>
    <col collapsed="false" customWidth="true" hidden="false" outlineLevel="0" max="22" min="22" style="2" width="9.85"/>
    <col collapsed="false" customWidth="true" hidden="false" outlineLevel="0" max="23" min="23" style="2" width="4.99"/>
    <col collapsed="false" customWidth="true" hidden="false" outlineLevel="0" max="24" min="24" style="2" width="8.56"/>
    <col collapsed="false" customWidth="true" hidden="false" outlineLevel="0" max="27" min="25" style="2" width="10.71"/>
    <col collapsed="false" customWidth="true" hidden="false" outlineLevel="0" max="48" min="28" style="2" width="14.7"/>
    <col collapsed="false" customWidth="true" hidden="false" outlineLevel="0" max="49" min="49" style="2" width="10.71"/>
    <col collapsed="false" customWidth="false" hidden="false" outlineLevel="0" max="117" min="50" style="2" width="9.14"/>
    <col collapsed="false" customWidth="true" hidden="false" outlineLevel="0" max="118" min="118" style="2" width="63.99"/>
    <col collapsed="false" customWidth="false" hidden="false" outlineLevel="0" max="257" min="119" style="2" width="9.14"/>
  </cols>
  <sheetData>
    <row r="1" customFormat="false" ht="12.75" hidden="false" customHeight="false" outlineLevel="0" collapsed="false">
      <c r="B1" s="55" t="s">
        <v>179</v>
      </c>
      <c r="C1" s="55" t="s">
        <v>41</v>
      </c>
      <c r="D1" s="55" t="s">
        <v>180</v>
      </c>
      <c r="E1" s="21" t="s">
        <v>181</v>
      </c>
      <c r="F1" s="55" t="s">
        <v>182</v>
      </c>
      <c r="G1" s="55" t="s">
        <v>183</v>
      </c>
      <c r="H1" s="23"/>
      <c r="K1" s="255"/>
      <c r="L1" s="256"/>
      <c r="M1" s="256"/>
      <c r="N1" s="256"/>
      <c r="O1" s="256"/>
      <c r="X1" s="18"/>
      <c r="AA1" s="23"/>
      <c r="AB1" s="21" t="s">
        <v>52</v>
      </c>
      <c r="AC1" s="21" t="s">
        <v>53</v>
      </c>
      <c r="AD1" s="21" t="s">
        <v>53</v>
      </c>
      <c r="AE1" s="21" t="s">
        <v>52</v>
      </c>
      <c r="AF1" s="21" t="s">
        <v>52</v>
      </c>
      <c r="AG1" s="21" t="s">
        <v>52</v>
      </c>
      <c r="AH1" s="21" t="s">
        <v>52</v>
      </c>
      <c r="AI1" s="21" t="s">
        <v>52</v>
      </c>
      <c r="AJ1" s="21" t="s">
        <v>52</v>
      </c>
      <c r="AK1" s="21" t="s">
        <v>52</v>
      </c>
      <c r="AL1" s="21" t="s">
        <v>52</v>
      </c>
      <c r="AM1" s="21" t="s">
        <v>52</v>
      </c>
      <c r="AN1" s="21" t="s">
        <v>52</v>
      </c>
      <c r="AO1" s="21" t="s">
        <v>52</v>
      </c>
      <c r="AP1" s="21" t="s">
        <v>52</v>
      </c>
      <c r="AQ1" s="21" t="s">
        <v>52</v>
      </c>
      <c r="AR1" s="21" t="s">
        <v>52</v>
      </c>
      <c r="AS1" s="21" t="s">
        <v>52</v>
      </c>
      <c r="AT1" s="21" t="s">
        <v>52</v>
      </c>
      <c r="AU1" s="21" t="s">
        <v>52</v>
      </c>
      <c r="AV1" s="21" t="s">
        <v>52</v>
      </c>
      <c r="AW1" s="21"/>
      <c r="AY1" s="0"/>
      <c r="AZ1" s="0"/>
      <c r="CH1" s="248"/>
      <c r="CI1" s="248"/>
      <c r="CJ1" s="248"/>
    </row>
    <row r="2" customFormat="false" ht="12.75" hidden="false" customHeight="false" outlineLevel="0" collapsed="false">
      <c r="A2" s="2" t="s">
        <v>115</v>
      </c>
      <c r="B2" s="256" t="n">
        <f aca="false">V5</f>
        <v>0</v>
      </c>
      <c r="C2" s="256" t="n">
        <f aca="false">+B5-B2</f>
        <v>95020.8604999998</v>
      </c>
      <c r="D2" s="256"/>
      <c r="E2" s="23"/>
      <c r="F2" s="23" t="n">
        <f aca="false">AA7</f>
        <v>0</v>
      </c>
      <c r="G2" s="256" t="n">
        <f aca="false">SUM(B2:F2)</f>
        <v>95020.8604999998</v>
      </c>
      <c r="H2" s="23"/>
      <c r="X2" s="18"/>
      <c r="AA2" s="23"/>
      <c r="AB2" s="257" t="n">
        <v>36831</v>
      </c>
      <c r="AC2" s="257" t="n">
        <v>36831</v>
      </c>
      <c r="AD2" s="257" t="n">
        <v>36831</v>
      </c>
      <c r="AE2" s="257" t="n">
        <v>36831</v>
      </c>
      <c r="AF2" s="257" t="n">
        <v>36982</v>
      </c>
      <c r="AG2" s="257" t="n">
        <v>36617</v>
      </c>
      <c r="AH2" s="257" t="n">
        <v>39022</v>
      </c>
      <c r="AI2" s="257" t="n">
        <v>36831</v>
      </c>
      <c r="AJ2" s="257" t="n">
        <v>37196</v>
      </c>
      <c r="AK2" s="257" t="n">
        <v>37561</v>
      </c>
      <c r="AL2" s="257" t="n">
        <v>37926</v>
      </c>
      <c r="AM2" s="257" t="n">
        <v>38292</v>
      </c>
      <c r="AN2" s="257" t="n">
        <v>38657</v>
      </c>
      <c r="AO2" s="257" t="n">
        <v>39022</v>
      </c>
      <c r="AP2" s="257" t="n">
        <v>36617</v>
      </c>
      <c r="AQ2" s="257" t="n">
        <v>36617</v>
      </c>
      <c r="AR2" s="257" t="n">
        <v>36617</v>
      </c>
      <c r="AS2" s="257" t="n">
        <v>36465</v>
      </c>
      <c r="AT2" s="257" t="n">
        <v>36465</v>
      </c>
      <c r="AU2" s="257" t="n">
        <v>36130</v>
      </c>
      <c r="AV2" s="257" t="n">
        <v>36465</v>
      </c>
      <c r="AW2" s="257"/>
      <c r="AY2" s="0"/>
      <c r="AZ2" s="0"/>
      <c r="CH2" s="248"/>
      <c r="CI2" s="248"/>
      <c r="CJ2" s="248"/>
    </row>
    <row r="3" customFormat="false" ht="12.75" hidden="false" customHeight="false" outlineLevel="0" collapsed="false">
      <c r="D3" s="18"/>
      <c r="F3" s="258"/>
      <c r="H3" s="23"/>
      <c r="Y3" s="18"/>
      <c r="AA3" s="259"/>
      <c r="AB3" s="257" t="n">
        <v>36951</v>
      </c>
      <c r="AC3" s="257" t="n">
        <v>36951</v>
      </c>
      <c r="AD3" s="257" t="n">
        <v>36951</v>
      </c>
      <c r="AE3" s="257" t="n">
        <v>36951</v>
      </c>
      <c r="AF3" s="257" t="n">
        <v>37165</v>
      </c>
      <c r="AG3" s="257" t="n">
        <v>36800</v>
      </c>
      <c r="AH3" s="257" t="n">
        <v>39142</v>
      </c>
      <c r="AI3" s="257" t="n">
        <v>36951</v>
      </c>
      <c r="AJ3" s="257" t="n">
        <v>37316</v>
      </c>
      <c r="AK3" s="257" t="n">
        <v>37681</v>
      </c>
      <c r="AL3" s="257" t="n">
        <v>38047</v>
      </c>
      <c r="AM3" s="257" t="n">
        <v>38412</v>
      </c>
      <c r="AN3" s="257" t="n">
        <v>38777</v>
      </c>
      <c r="AO3" s="257" t="n">
        <v>39142</v>
      </c>
      <c r="AP3" s="257" t="n">
        <v>36830</v>
      </c>
      <c r="AQ3" s="257" t="n">
        <v>36830</v>
      </c>
      <c r="AR3" s="257" t="n">
        <v>36830</v>
      </c>
      <c r="AS3" s="257" t="n">
        <v>36616</v>
      </c>
      <c r="AT3" s="257" t="n">
        <v>36616</v>
      </c>
      <c r="AU3" s="257" t="n">
        <v>36160</v>
      </c>
      <c r="AV3" s="257" t="n">
        <v>36465</v>
      </c>
      <c r="AW3" s="257"/>
      <c r="AY3" s="0"/>
      <c r="AZ3" s="0"/>
      <c r="BB3" s="249"/>
      <c r="BD3" s="250"/>
      <c r="CH3" s="248"/>
      <c r="CI3" s="248"/>
      <c r="CJ3" s="248"/>
    </row>
    <row r="4" customFormat="false" ht="12.75" hidden="false" customHeight="false" outlineLevel="0" collapsed="false">
      <c r="D4" s="18"/>
      <c r="H4" s="23"/>
      <c r="AA4" s="260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Y4" s="0"/>
      <c r="AZ4" s="0"/>
      <c r="BA4" s="249"/>
      <c r="BB4" s="249"/>
      <c r="BC4" s="249"/>
      <c r="BD4" s="249"/>
      <c r="BE4" s="249"/>
      <c r="BK4" s="251"/>
      <c r="BN4" s="249"/>
      <c r="BO4" s="249"/>
      <c r="CH4" s="248"/>
      <c r="CI4" s="248"/>
      <c r="CJ4" s="248"/>
      <c r="FW4" s="249"/>
      <c r="FX4" s="249"/>
      <c r="FY4" s="249"/>
      <c r="FZ4" s="249"/>
      <c r="GB4" s="249"/>
      <c r="GJ4" s="251"/>
      <c r="GK4" s="251"/>
      <c r="GS4" s="251"/>
      <c r="GT4" s="251"/>
    </row>
    <row r="5" customFormat="false" ht="12.75" hidden="false" customHeight="false" outlineLevel="0" collapsed="false">
      <c r="A5" s="2" t="s">
        <v>40</v>
      </c>
      <c r="B5" s="262" t="n">
        <f aca="false">SUM(B8:B109)</f>
        <v>95020.8604999998</v>
      </c>
      <c r="C5" s="262" t="n">
        <f aca="false">SUM(C8:C109)</f>
        <v>-823.499999999997</v>
      </c>
      <c r="D5" s="262" t="n">
        <f aca="false">SUM(D8:D109)</f>
        <v>-8917.5</v>
      </c>
      <c r="E5" s="262" t="n">
        <f aca="false">SUM(E8:E109)</f>
        <v>2537</v>
      </c>
      <c r="F5" s="262" t="n">
        <f aca="false">SUM(F8:F109)</f>
        <v>6740.99999999999</v>
      </c>
      <c r="G5" s="262" t="n">
        <f aca="false">SUM(G8:G109)</f>
        <v>445.500000000005</v>
      </c>
      <c r="H5" s="262" t="n">
        <f aca="false">SUM(H8:H109)</f>
        <v>-9130.5</v>
      </c>
      <c r="I5" s="262" t="n">
        <f aca="false">SUM(I8:I109)</f>
        <v>62696.4999999999</v>
      </c>
      <c r="J5" s="262" t="n">
        <f aca="false">SUM(J8:J109)</f>
        <v>3186.99999999998</v>
      </c>
      <c r="K5" s="262" t="n">
        <f aca="false">SUM(K8:K109)</f>
        <v>15755</v>
      </c>
      <c r="L5" s="262" t="n">
        <f aca="false">SUM(L8:L109)</f>
        <v>22219.4999999999</v>
      </c>
      <c r="M5" s="262" t="n">
        <f aca="false">SUM(M8:M109)</f>
        <v>-4440.99999999999</v>
      </c>
      <c r="N5" s="262" t="n">
        <f aca="false">SUM(N8:N109)</f>
        <v>-2886.48749999999</v>
      </c>
      <c r="O5" s="262" t="n">
        <f aca="false">SUM(O8:O109)</f>
        <v>7638.34799999996</v>
      </c>
      <c r="P5" s="262" t="n">
        <f aca="false">SUM(P8:P109)</f>
        <v>0</v>
      </c>
      <c r="Q5" s="262" t="n">
        <f aca="false">SUM(Q8:Q109)</f>
        <v>0</v>
      </c>
      <c r="R5" s="262" t="n">
        <f aca="false">SUM(R8:R109)</f>
        <v>0</v>
      </c>
      <c r="S5" s="262" t="n">
        <f aca="false">SUM(S8:S109)</f>
        <v>0</v>
      </c>
      <c r="T5" s="262" t="n">
        <f aca="false">SUM(T8:T109)</f>
        <v>0</v>
      </c>
      <c r="U5" s="262" t="n">
        <f aca="false">SUM(U8:U109)</f>
        <v>0</v>
      </c>
      <c r="V5" s="262" t="n">
        <f aca="false">SUM(V8:V109)</f>
        <v>0</v>
      </c>
      <c r="X5" s="262"/>
      <c r="AA5" s="263"/>
      <c r="AB5" s="21" t="n">
        <v>0.305</v>
      </c>
      <c r="AC5" s="21" t="n">
        <v>0.46</v>
      </c>
      <c r="AD5" s="21" t="n">
        <v>0.4775</v>
      </c>
      <c r="AE5" s="21" t="n">
        <v>0.315</v>
      </c>
      <c r="AF5" s="21" t="n">
        <v>0.165</v>
      </c>
      <c r="AG5" s="21" t="n">
        <v>0.14</v>
      </c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 t="n">
        <v>0.125</v>
      </c>
      <c r="AW5" s="21"/>
      <c r="BA5" s="55"/>
      <c r="BB5" s="55"/>
      <c r="BC5" s="55"/>
      <c r="CH5" s="248"/>
      <c r="CI5" s="248"/>
      <c r="CJ5" s="248"/>
    </row>
    <row r="6" customFormat="false" ht="12.75" hidden="false" customHeight="false" outlineLevel="0" collapsed="false"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AA6" s="55" t="s">
        <v>98</v>
      </c>
      <c r="AC6" s="264"/>
      <c r="BA6" s="55"/>
      <c r="BB6" s="55"/>
      <c r="BC6" s="55"/>
      <c r="CH6" s="248"/>
      <c r="CI6" s="248"/>
      <c r="CJ6" s="248"/>
    </row>
    <row r="7" customFormat="false" ht="12.75" hidden="false" customHeight="false" outlineLevel="0" collapsed="false">
      <c r="A7" s="55"/>
      <c r="B7" s="265" t="s">
        <v>40</v>
      </c>
      <c r="C7" s="265" t="s">
        <v>52</v>
      </c>
      <c r="D7" s="265" t="s">
        <v>184</v>
      </c>
      <c r="E7" s="265" t="s">
        <v>185</v>
      </c>
      <c r="F7" s="265" t="s">
        <v>53</v>
      </c>
      <c r="G7" s="265" t="s">
        <v>186</v>
      </c>
      <c r="H7" s="265" t="s">
        <v>187</v>
      </c>
      <c r="I7" s="265" t="s">
        <v>54</v>
      </c>
      <c r="J7" s="265" t="s">
        <v>74</v>
      </c>
      <c r="K7" s="265" t="s">
        <v>58</v>
      </c>
      <c r="L7" s="265" t="s">
        <v>188</v>
      </c>
      <c r="M7" s="265" t="s">
        <v>2</v>
      </c>
      <c r="N7" s="265" t="s">
        <v>82</v>
      </c>
      <c r="O7" s="265" t="s">
        <v>83</v>
      </c>
      <c r="P7" s="265" t="s">
        <v>44</v>
      </c>
      <c r="Q7" s="265" t="s">
        <v>86</v>
      </c>
      <c r="R7" s="265" t="s">
        <v>43</v>
      </c>
      <c r="S7" s="265" t="s">
        <v>189</v>
      </c>
      <c r="T7" s="265" t="s">
        <v>66</v>
      </c>
      <c r="U7" s="265" t="s">
        <v>69</v>
      </c>
      <c r="V7" s="265" t="s">
        <v>190</v>
      </c>
      <c r="W7" s="55"/>
      <c r="X7" s="55"/>
      <c r="Y7" s="55"/>
      <c r="Z7" s="55"/>
      <c r="AA7" s="263" t="n">
        <f aca="false">SUM(AA8:AA86)</f>
        <v>0</v>
      </c>
      <c r="AB7" s="263" t="n">
        <f aca="false">SUM(AB8:AB86)</f>
        <v>0</v>
      </c>
      <c r="AC7" s="263" t="n">
        <f aca="false">SUM(AC8:AC86)</f>
        <v>0</v>
      </c>
      <c r="AD7" s="263" t="n">
        <f aca="false">SUM(AD8:AD86)</f>
        <v>0</v>
      </c>
      <c r="AE7" s="263" t="n">
        <f aca="false">SUM(AE8:AE86)</f>
        <v>0</v>
      </c>
      <c r="AF7" s="263" t="n">
        <f aca="false">SUM(AF8:AF86)</f>
        <v>0</v>
      </c>
      <c r="AG7" s="263" t="n">
        <f aca="false">SUM(AG8:AG86)</f>
        <v>0</v>
      </c>
      <c r="AH7" s="263" t="n">
        <f aca="false">SUM(AH8:AH86)</f>
        <v>0</v>
      </c>
      <c r="AI7" s="263" t="n">
        <f aca="false">SUM(AI8:AI86)</f>
        <v>0</v>
      </c>
      <c r="AJ7" s="263" t="n">
        <f aca="false">SUM(AJ8:AJ86)</f>
        <v>0</v>
      </c>
      <c r="AK7" s="263" t="n">
        <f aca="false">SUM(AK8:AK86)</f>
        <v>0</v>
      </c>
      <c r="AL7" s="263" t="n">
        <f aca="false">SUM(AL8:AL86)</f>
        <v>0</v>
      </c>
      <c r="AM7" s="263" t="n">
        <f aca="false">SUM(AM8:AM86)</f>
        <v>0</v>
      </c>
      <c r="AN7" s="263" t="n">
        <f aca="false">SUM(AN8:AN86)</f>
        <v>0</v>
      </c>
      <c r="AO7" s="263" t="n">
        <f aca="false">SUM(AO8:AO86)</f>
        <v>0</v>
      </c>
      <c r="AP7" s="263" t="n">
        <f aca="false">SUM(AP8:AP86)</f>
        <v>0</v>
      </c>
      <c r="AQ7" s="263" t="n">
        <f aca="false">SUM(AQ8:AQ86)</f>
        <v>0</v>
      </c>
      <c r="AR7" s="263" t="n">
        <f aca="false">SUM(AR8:AR86)</f>
        <v>0</v>
      </c>
      <c r="AS7" s="263" t="n">
        <f aca="false">SUM(AS8:AS86)</f>
        <v>0</v>
      </c>
      <c r="AT7" s="263" t="n">
        <f aca="false">SUM(AT8:AT86)</f>
        <v>0</v>
      </c>
      <c r="AU7" s="263" t="n">
        <f aca="false">SUM(AU8:AU86)</f>
        <v>0</v>
      </c>
      <c r="AV7" s="263" t="n">
        <f aca="false">SUM(AV8:AV86)</f>
        <v>0</v>
      </c>
      <c r="AW7" s="263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266"/>
      <c r="CI7" s="266"/>
      <c r="CJ7" s="266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</row>
    <row r="8" customFormat="false" ht="12.75" hidden="false" customHeight="false" outlineLevel="0" collapsed="false">
      <c r="A8" s="63"/>
      <c r="B8" s="256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262"/>
      <c r="Q8" s="262"/>
      <c r="R8" s="262"/>
      <c r="S8" s="262"/>
      <c r="T8" s="262"/>
      <c r="U8" s="262"/>
      <c r="V8" s="262"/>
      <c r="W8" s="267"/>
      <c r="X8" s="262"/>
      <c r="Y8" s="267"/>
      <c r="Z8" s="6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BA8" s="249"/>
      <c r="BB8" s="249"/>
      <c r="BC8" s="249"/>
      <c r="BD8" s="249"/>
      <c r="BE8" s="249"/>
      <c r="BO8" s="253"/>
      <c r="CH8" s="248"/>
      <c r="CI8" s="248"/>
      <c r="CJ8" s="248"/>
      <c r="FX8" s="249"/>
      <c r="FY8" s="249"/>
      <c r="FZ8" s="249"/>
      <c r="GJ8" s="253"/>
      <c r="GK8" s="253"/>
      <c r="GQ8" s="253"/>
      <c r="GS8" s="253"/>
      <c r="GT8" s="253"/>
      <c r="GZ8" s="253"/>
    </row>
    <row r="9" customFormat="false" ht="12.75" hidden="false" customHeight="false" outlineLevel="0" collapsed="false">
      <c r="A9" s="63" t="n">
        <f aca="false">p0!A15</f>
        <v>36678</v>
      </c>
      <c r="B9" s="256" t="n">
        <f aca="false">SUM(C9:V9)</f>
        <v>0</v>
      </c>
      <c r="C9" s="262" t="n">
        <f aca="false">p0!E15*10000*m_chg!C8</f>
        <v>0</v>
      </c>
      <c r="D9" s="262" t="n">
        <f aca="false">p0!O15*10000*m_chg!D8</f>
        <v>0</v>
      </c>
      <c r="E9" s="262" t="n">
        <f aca="false">p1!L15*10000*m_chg!E8</f>
        <v>0</v>
      </c>
      <c r="F9" s="262" t="n">
        <f aca="false">(p0!I15+p0!K15)*10000*m_chg!K8</f>
        <v>0</v>
      </c>
      <c r="G9" s="262" t="n">
        <f aca="false">p0!P15*10000*m_chg!L8</f>
        <v>0</v>
      </c>
      <c r="H9" s="262" t="n">
        <f aca="false">p0!D15*10000*m_chg!N8</f>
        <v>0</v>
      </c>
      <c r="I9" s="262" t="n">
        <f aca="false">(p0!J15+p0!AH15)*10000*m_chg!H8</f>
        <v>0</v>
      </c>
      <c r="J9" s="262" t="n">
        <f aca="false">p0!N15*10000*m_chg!J8</f>
        <v>0</v>
      </c>
      <c r="K9" s="262" t="n">
        <f aca="false">(p0!M15+p0!H15)*10000*m_chg!O8</f>
        <v>0</v>
      </c>
      <c r="L9" s="262" t="n">
        <f aca="false">p0!Q15*10000*m_chg!P8</f>
        <v>0</v>
      </c>
      <c r="M9" s="262" t="n">
        <f aca="false">p0!F15*10000*m_chg!T8</f>
        <v>0</v>
      </c>
      <c r="N9" s="262" t="n">
        <f aca="false">p0!C15*10000*m_chg!U8</f>
        <v>0</v>
      </c>
      <c r="O9" s="262" t="n">
        <f aca="false">p0!G15*10000*m_chg!V8</f>
        <v>0</v>
      </c>
      <c r="P9" s="262" t="n">
        <f aca="false">(p0!Z15+p0!Y15)*10000*m_chg!X8</f>
        <v>0</v>
      </c>
      <c r="Q9" s="262" t="n">
        <f aca="false">p0!AA15*10000*m_chg!Y8</f>
        <v>0</v>
      </c>
      <c r="R9" s="262" t="n">
        <f aca="false">p0!AC15*10000*m_chg!Z8</f>
        <v>0</v>
      </c>
      <c r="S9" s="262" t="n">
        <f aca="false">p0!X15*10000*m_chg!AA8</f>
        <v>0</v>
      </c>
      <c r="T9" s="262" t="n">
        <f aca="false">p0!T15*10000*m_chg!AC8</f>
        <v>0</v>
      </c>
      <c r="U9" s="262" t="n">
        <f aca="false">p0!B15*10000*m_chg!AF8</f>
        <v>0</v>
      </c>
      <c r="V9" s="262" t="n">
        <f aca="false">p0!AB15*10000*m_chg!AI8</f>
        <v>0</v>
      </c>
      <c r="W9" s="267"/>
      <c r="X9" s="262"/>
      <c r="Y9" s="267"/>
      <c r="Z9" s="63" t="n">
        <v>36678</v>
      </c>
      <c r="AA9" s="23" t="n">
        <f aca="false">SUM(AB9:AV9)</f>
        <v>0</v>
      </c>
      <c r="AB9" s="23" t="n">
        <f aca="false">IF(AB$2&lt;=$Z9,IF(AB$3&gt;=$Z9,(AB$4*($Z10-$Z9)),0),0)*(VLOOKUP($Z9,curves,VLOOKUP(AB$1,names,2,0))-AB$5)*m1!$BK8</f>
        <v>-0</v>
      </c>
      <c r="AC9" s="23" t="n">
        <f aca="false">IF(AC$2&lt;=$Z9,IF(AC$3&gt;=$Z9,(AC$4*($Z10-$Z9)),0),0)*(VLOOKUP($Z9,curves,VLOOKUP(AC$1,names,2,0))-AC$5)*m1!$BK8</f>
        <v>-0</v>
      </c>
      <c r="AD9" s="23" t="n">
        <f aca="false">IF(AD$2&lt;=$Z9,IF(AD$3&gt;=$Z9,(AD$4*($Z10-$Z9)),0),0)*(VLOOKUP($Z9,curves,VLOOKUP(AD$1,names,2,0))-AD$5)*m1!$BK8</f>
        <v>-0</v>
      </c>
      <c r="AE9" s="23" t="n">
        <f aca="false">IF(AE$2&lt;=$Z9,IF(AE$3&gt;=$Z9,(AE$4*($Z10-$Z9)),0),0)*(VLOOKUP($Z9,curves,VLOOKUP(AE$1,names,2,0))-AE$5)*m1!$BK8</f>
        <v>-0</v>
      </c>
      <c r="AF9" s="23" t="n">
        <f aca="false">IF(AF$2&lt;=$Z9,IF(AF$3&gt;=$Z9,(AF$4*($Z10-$Z9)),0),0)*(VLOOKUP($Z9,curves,VLOOKUP(AF$1,names,2,0))-AF$5)*m1!$BK8</f>
        <v>-0</v>
      </c>
      <c r="AG9" s="23" t="n">
        <f aca="false">IF(AG$2&lt;=$Z9,IF(AG$3&gt;=$Z9,(AG$4*($Z10-$Z9)),0),0)*(VLOOKUP($Z9,curves,VLOOKUP(AG$1,names,2,0))-AG$5)*m1!$BK8</f>
        <v>-0</v>
      </c>
      <c r="AH9" s="23" t="n">
        <f aca="false">IF(AH$2&lt;=$Z9,IF(AH$3&gt;=$Z9,(AH$4*($Z10-$Z9)),0),0)*(VLOOKUP($Z9,curves,VLOOKUP(AH$1,names,2,0))-AH$5)*m1!$BK8</f>
        <v>0</v>
      </c>
      <c r="AI9" s="23" t="n">
        <f aca="false">IF(AI$2&lt;=$Z9,IF(AI$3&gt;=$Z9,(AI$4*($Z10-$Z9)),0),0)*(VLOOKUP($Z9,curves,VLOOKUP(AI$1,names,2,0))-AI$5)*m1!$BK8</f>
        <v>0</v>
      </c>
      <c r="AJ9" s="23" t="n">
        <f aca="false">IF(AJ$2&lt;=$Z9,IF(AJ$3&gt;=$Z9,(AJ$4*($Z10-$Z9)),0),0)*(VLOOKUP($Z9,curves,VLOOKUP(AJ$1,names,2,0))-AJ$5)*m1!$BK8</f>
        <v>0</v>
      </c>
      <c r="AK9" s="23" t="n">
        <f aca="false">IF(AK$2&lt;=$Z9,IF(AK$3&gt;=$Z9,(AK$4*($Z10-$Z9)),0),0)*(VLOOKUP($Z9,curves,VLOOKUP(AK$1,names,2,0))-AK$5)*m1!$BK8</f>
        <v>0</v>
      </c>
      <c r="AL9" s="23" t="n">
        <f aca="false">IF(AL$2&lt;=$Z9,IF(AL$3&gt;=$Z9,(AL$4*($Z10-$Z9)),0),0)*(VLOOKUP($Z9,curves,VLOOKUP(AL$1,names,2,0))-AL$5)*m1!$BK8</f>
        <v>0</v>
      </c>
      <c r="AM9" s="23" t="n">
        <f aca="false">IF(AM$2&lt;=$Z9,IF(AM$3&gt;=$Z9,(AM$4*($Z10-$Z9)),0),0)*(VLOOKUP($Z9,curves,VLOOKUP(AM$1,names,2,0))-AM$5)*m1!$BK8</f>
        <v>0</v>
      </c>
      <c r="AN9" s="23" t="n">
        <f aca="false">IF(AN$2&lt;=$Z9,IF(AN$3&gt;=$Z9,(AN$4*($Z10-$Z9)),0),0)*(VLOOKUP($Z9,curves,VLOOKUP(AN$1,names,2,0))-AN$5)*m1!$BK8</f>
        <v>0</v>
      </c>
      <c r="AO9" s="23" t="n">
        <f aca="false">IF(AO$2&lt;=$Z9,IF(AO$3&gt;=$Z9,(AO$4*($Z10-$Z9)),0),0)*(VLOOKUP($Z9,curves,VLOOKUP(AO$1,names,2,0))-AO$5)*m1!$BK8</f>
        <v>0</v>
      </c>
      <c r="AP9" s="23" t="n">
        <f aca="false">IF(AP$2&lt;=$Z9,IF(AP$3&gt;=$Z9,(AP$4*($Z10-$Z9)),0),0)*(VLOOKUP($Z9,curves,VLOOKUP(AP$1,names,2,0))-AP$5)*m1!$BK8</f>
        <v>0</v>
      </c>
      <c r="AQ9" s="23" t="n">
        <f aca="false">IF(AQ$2&lt;=$Z9,IF(AQ$3&gt;=$Z9,(AQ$4*($Z10-$Z9)),0),0)*(VLOOKUP($Z9,curves,VLOOKUP(AQ$1,names,2,0))-AQ$5)*m1!$BK8</f>
        <v>0</v>
      </c>
      <c r="AR9" s="23" t="n">
        <f aca="false">IF(AR$2&lt;=$Z9,IF(AR$3&gt;=$Z9,(AR$4*($Z10-$Z9)),0),0)*(VLOOKUP($Z9,curves,VLOOKUP(AR$1,names,2,0))-AR$5)*m1!$BK8</f>
        <v>0</v>
      </c>
      <c r="AS9" s="23" t="n">
        <f aca="false">IF(AS$2&lt;=$Z9,IF(AS$3&gt;=$Z9,(AS$4*($Z10-$Z9)),0),0)*(VLOOKUP($Z9,curves,VLOOKUP(AS$1,names,2,0))-AS$5)*m1!$BK8</f>
        <v>0</v>
      </c>
      <c r="AT9" s="23" t="n">
        <f aca="false">IF(AT$2&lt;=$Z9,IF(AT$3&gt;=$Z9,(AT$4*($Z10-$Z9)),0),0)*(VLOOKUP($Z9,curves,VLOOKUP(AT$1,names,2,0))-AT$5)*m1!$BK8</f>
        <v>0</v>
      </c>
      <c r="AU9" s="23" t="n">
        <f aca="false">IF(AU$2&lt;=$Z9,IF(AU$3&gt;=$Z9,(AU$4*($Z10-$Z9)),0),0)*(VLOOKUP($Z9,curves,VLOOKUP(AU$1,names,2,0))-AU$5)*m1!$BK8</f>
        <v>0</v>
      </c>
      <c r="AV9" s="23" t="n">
        <f aca="false">IF(AV$2&lt;=$Z9,IF(AV$3&gt;=$Z9,(AV$4*($Z10-$Z9)),0),0)*(VLOOKUP($Z9,curves,VLOOKUP(AV$1,names,2,0))-AV$5)*m1!$BK8</f>
        <v>-0</v>
      </c>
      <c r="AW9" s="23"/>
      <c r="BA9" s="249"/>
      <c r="BB9" s="249"/>
      <c r="BC9" s="249"/>
      <c r="BD9" s="249"/>
      <c r="BE9" s="249"/>
      <c r="BO9" s="253"/>
      <c r="CH9" s="248"/>
      <c r="CI9" s="248"/>
      <c r="CJ9" s="248"/>
      <c r="FX9" s="249"/>
      <c r="FY9" s="249"/>
      <c r="FZ9" s="249"/>
      <c r="GJ9" s="253"/>
      <c r="GK9" s="253"/>
      <c r="GQ9" s="253"/>
      <c r="GS9" s="253"/>
      <c r="GT9" s="253"/>
      <c r="GZ9" s="253"/>
    </row>
    <row r="10" customFormat="false" ht="12.75" hidden="false" customHeight="false" outlineLevel="0" collapsed="false">
      <c r="A10" s="63" t="n">
        <f aca="false">p0!A16</f>
        <v>36708</v>
      </c>
      <c r="B10" s="256" t="n">
        <f aca="false">SUM(C10:V10)</f>
        <v>12725</v>
      </c>
      <c r="C10" s="262" t="n">
        <f aca="false">p0!E16*10000*m_chg!C9</f>
        <v>-0</v>
      </c>
      <c r="D10" s="262" t="n">
        <f aca="false">p0!O16*10000*m_chg!D9</f>
        <v>0</v>
      </c>
      <c r="E10" s="262" t="n">
        <f aca="false">p1!L16*10000*m_chg!E9</f>
        <v>0</v>
      </c>
      <c r="F10" s="262" t="n">
        <f aca="false">(p0!I16+p0!K16)*10000*m_chg!K9</f>
        <v>15446</v>
      </c>
      <c r="G10" s="262" t="n">
        <f aca="false">p0!P16*10000*m_chg!L9</f>
        <v>922.000000000001</v>
      </c>
      <c r="H10" s="262" t="n">
        <f aca="false">p0!D16*10000*m_chg!N9</f>
        <v>-3643</v>
      </c>
      <c r="I10" s="262" t="n">
        <f aca="false">(p0!J16+p0!AH16)*10000*m_chg!H9</f>
        <v>0</v>
      </c>
      <c r="J10" s="262" t="n">
        <f aca="false">p0!N16*10000*m_chg!J9</f>
        <v>-0</v>
      </c>
      <c r="K10" s="262" t="n">
        <f aca="false">(p0!M16+p0!H16)*10000*m_chg!O9</f>
        <v>0</v>
      </c>
      <c r="L10" s="262" t="n">
        <f aca="false">p0!Q16*10000*m_chg!P9</f>
        <v>-0</v>
      </c>
      <c r="M10" s="262" t="n">
        <f aca="false">p0!F16*10000*m_chg!T9</f>
        <v>0</v>
      </c>
      <c r="N10" s="262" t="n">
        <f aca="false">p0!C16*10000*m_chg!U9</f>
        <v>0</v>
      </c>
      <c r="O10" s="262" t="n">
        <f aca="false">p0!G16*10000*m_chg!V9</f>
        <v>0</v>
      </c>
      <c r="P10" s="262" t="n">
        <f aca="false">(p0!Z16+p0!Y16)*10000*m_chg!X9</f>
        <v>-0</v>
      </c>
      <c r="Q10" s="262" t="n">
        <f aca="false">p0!AA16*10000*m_chg!Y9</f>
        <v>-0</v>
      </c>
      <c r="R10" s="262" t="n">
        <f aca="false">p0!AC16*10000*m_chg!Z9</f>
        <v>0</v>
      </c>
      <c r="S10" s="262" t="n">
        <f aca="false">p0!X16*10000*m_chg!AA9</f>
        <v>0</v>
      </c>
      <c r="T10" s="262" t="n">
        <f aca="false">p0!T16*10000*m_chg!AC9</f>
        <v>0</v>
      </c>
      <c r="U10" s="262" t="n">
        <f aca="false">p0!B16*10000*m_chg!AF9</f>
        <v>0</v>
      </c>
      <c r="V10" s="262" t="n">
        <f aca="false">p0!AB16*10000*m_chg!AI9</f>
        <v>-0</v>
      </c>
      <c r="W10" s="267"/>
      <c r="X10" s="262"/>
      <c r="Y10" s="267"/>
      <c r="Z10" s="63" t="n">
        <v>36708</v>
      </c>
      <c r="AA10" s="23" t="n">
        <f aca="false">SUM(AB10:AV10)</f>
        <v>0</v>
      </c>
      <c r="AB10" s="23" t="n">
        <f aca="false">IF(AB$2&lt;=$Z10,IF(AB$3&gt;=$Z10,(AB$4*($Z11-$Z10)),0),0)*(VLOOKUP($Z10,curves,VLOOKUP(AB$1,names,2,0))-AB$5)*m1!$BK9</f>
        <v>-0</v>
      </c>
      <c r="AC10" s="23" t="n">
        <f aca="false">IF(AC$2&lt;=$Z10,IF(AC$3&gt;=$Z10,(AC$4*($Z11-$Z10)),0),0)*(VLOOKUP($Z10,curves,VLOOKUP(AC$1,names,2,0))-AC$5)*m1!$BK9</f>
        <v>-0</v>
      </c>
      <c r="AD10" s="23" t="n">
        <f aca="false">IF(AD$2&lt;=$Z10,IF(AD$3&gt;=$Z10,(AD$4*($Z11-$Z10)),0),0)*(VLOOKUP($Z10,curves,VLOOKUP(AD$1,names,2,0))-AD$5)*m1!$BK9</f>
        <v>-0</v>
      </c>
      <c r="AE10" s="23" t="n">
        <f aca="false">IF(AE$2&lt;=$Z10,IF(AE$3&gt;=$Z10,(AE$4*($Z11-$Z10)),0),0)*(VLOOKUP($Z10,curves,VLOOKUP(AE$1,names,2,0))-AE$5)*m1!$BK9</f>
        <v>-0</v>
      </c>
      <c r="AF10" s="23" t="n">
        <f aca="false">IF(AF$2&lt;=$Z10,IF(AF$3&gt;=$Z10,(AF$4*($Z11-$Z10)),0),0)*(VLOOKUP($Z10,curves,VLOOKUP(AF$1,names,2,0))-AF$5)*m1!$BK9</f>
        <v>-0</v>
      </c>
      <c r="AG10" s="23" t="n">
        <f aca="false">IF(AG$2&lt;=$Z10,IF(AG$3&gt;=$Z10,(AG$4*($Z11-$Z10)),0),0)*(VLOOKUP($Z10,curves,VLOOKUP(AG$1,names,2,0))-AG$5)*m1!$BK9</f>
        <v>-0</v>
      </c>
      <c r="AH10" s="23" t="n">
        <f aca="false">IF(AH$2&lt;=$Z10,IF(AH$3&gt;=$Z10,(AH$4*($Z11-$Z10)),0),0)*(VLOOKUP($Z10,curves,VLOOKUP(AH$1,names,2,0))-AH$5)*m1!$BK9</f>
        <v>0</v>
      </c>
      <c r="AI10" s="23" t="n">
        <f aca="false">IF(AI$2&lt;=$Z10,IF(AI$3&gt;=$Z10,(AI$4*($Z11-$Z10)),0),0)*(VLOOKUP($Z10,curves,VLOOKUP(AI$1,names,2,0))-AI$5)*m1!$BK9</f>
        <v>0</v>
      </c>
      <c r="AJ10" s="23" t="n">
        <f aca="false">IF(AJ$2&lt;=$Z10,IF(AJ$3&gt;=$Z10,(AJ$4*($Z11-$Z10)),0),0)*(VLOOKUP($Z10,curves,VLOOKUP(AJ$1,names,2,0))-AJ$5)*m1!$BK9</f>
        <v>0</v>
      </c>
      <c r="AK10" s="23" t="n">
        <f aca="false">IF(AK$2&lt;=$Z10,IF(AK$3&gt;=$Z10,(AK$4*($Z11-$Z10)),0),0)*(VLOOKUP($Z10,curves,VLOOKUP(AK$1,names,2,0))-AK$5)*m1!$BK9</f>
        <v>0</v>
      </c>
      <c r="AL10" s="23" t="n">
        <f aca="false">IF(AL$2&lt;=$Z10,IF(AL$3&gt;=$Z10,(AL$4*($Z11-$Z10)),0),0)*(VLOOKUP($Z10,curves,VLOOKUP(AL$1,names,2,0))-AL$5)*m1!$BK9</f>
        <v>0</v>
      </c>
      <c r="AM10" s="23" t="n">
        <f aca="false">IF(AM$2&lt;=$Z10,IF(AM$3&gt;=$Z10,(AM$4*($Z11-$Z10)),0),0)*(VLOOKUP($Z10,curves,VLOOKUP(AM$1,names,2,0))-AM$5)*m1!$BK9</f>
        <v>0</v>
      </c>
      <c r="AN10" s="23" t="n">
        <f aca="false">IF(AN$2&lt;=$Z10,IF(AN$3&gt;=$Z10,(AN$4*($Z11-$Z10)),0),0)*(VLOOKUP($Z10,curves,VLOOKUP(AN$1,names,2,0))-AN$5)*m1!$BK9</f>
        <v>0</v>
      </c>
      <c r="AO10" s="23" t="n">
        <f aca="false">IF(AO$2&lt;=$Z10,IF(AO$3&gt;=$Z10,(AO$4*($Z11-$Z10)),0),0)*(VLOOKUP($Z10,curves,VLOOKUP(AO$1,names,2,0))-AO$5)*m1!$BK9</f>
        <v>0</v>
      </c>
      <c r="AP10" s="23" t="n">
        <f aca="false">IF(AP$2&lt;=$Z10,IF(AP$3&gt;=$Z10,(AP$4*($Z11-$Z10)),0),0)*(VLOOKUP($Z10,curves,VLOOKUP(AP$1,names,2,0))-AP$5)*m1!$BK9</f>
        <v>0</v>
      </c>
      <c r="AQ10" s="23" t="n">
        <f aca="false">IF(AQ$2&lt;=$Z10,IF(AQ$3&gt;=$Z10,(AQ$4*($Z11-$Z10)),0),0)*(VLOOKUP($Z10,curves,VLOOKUP(AQ$1,names,2,0))-AQ$5)*m1!$BK9</f>
        <v>0</v>
      </c>
      <c r="AR10" s="23" t="n">
        <f aca="false">IF(AR$2&lt;=$Z10,IF(AR$3&gt;=$Z10,(AR$4*($Z11-$Z10)),0),0)*(VLOOKUP($Z10,curves,VLOOKUP(AR$1,names,2,0))-AR$5)*m1!$BK9</f>
        <v>0</v>
      </c>
      <c r="AS10" s="23" t="n">
        <f aca="false">IF(AS$2&lt;=$Z10,IF(AS$3&gt;=$Z10,(AS$4*($Z11-$Z10)),0),0)*(VLOOKUP($Z10,curves,VLOOKUP(AS$1,names,2,0))-AS$5)*m1!$BK9</f>
        <v>0</v>
      </c>
      <c r="AT10" s="23" t="n">
        <f aca="false">IF(AT$2&lt;=$Z10,IF(AT$3&gt;=$Z10,(AT$4*($Z11-$Z10)),0),0)*(VLOOKUP($Z10,curves,VLOOKUP(AT$1,names,2,0))-AT$5)*m1!$BK9</f>
        <v>0</v>
      </c>
      <c r="AU10" s="23" t="n">
        <f aca="false">IF(AU$2&lt;=$Z10,IF(AU$3&gt;=$Z10,(AU$4*($Z11-$Z10)),0),0)*(VLOOKUP($Z10,curves,VLOOKUP(AU$1,names,2,0))-AU$5)*m1!$BK9</f>
        <v>0</v>
      </c>
      <c r="AV10" s="23" t="n">
        <f aca="false">IF(AV$2&lt;=$Z10,IF(AV$3&gt;=$Z10,(AV$4*($Z11-$Z10)),0),0)*(VLOOKUP($Z10,curves,VLOOKUP(AV$1,names,2,0))-AV$5)*m1!$BK9</f>
        <v>0</v>
      </c>
      <c r="AW10" s="23"/>
      <c r="BA10" s="249"/>
      <c r="BB10" s="249"/>
      <c r="BC10" s="249"/>
      <c r="BD10" s="249"/>
      <c r="BE10" s="249"/>
      <c r="BO10" s="253"/>
      <c r="CH10" s="248"/>
      <c r="CI10" s="248"/>
      <c r="CJ10" s="248"/>
      <c r="FX10" s="249"/>
      <c r="FY10" s="249"/>
      <c r="FZ10" s="249"/>
      <c r="GJ10" s="253"/>
      <c r="GK10" s="253"/>
      <c r="GQ10" s="253"/>
      <c r="GS10" s="253"/>
      <c r="GT10" s="253"/>
      <c r="GZ10" s="253"/>
    </row>
    <row r="11" customFormat="false" ht="12.75" hidden="false" customHeight="false" outlineLevel="0" collapsed="false">
      <c r="A11" s="63" t="n">
        <f aca="false">p0!A17</f>
        <v>36739</v>
      </c>
      <c r="B11" s="256" t="n">
        <f aca="false">SUM(C11:V11)</f>
        <v>17701.4999999999</v>
      </c>
      <c r="C11" s="262" t="n">
        <f aca="false">p0!E17*10000*m_chg!C10</f>
        <v>5224.49999999998</v>
      </c>
      <c r="D11" s="262" t="n">
        <f aca="false">p0!O17*10000*m_chg!D10</f>
        <v>-2303.5</v>
      </c>
      <c r="E11" s="262" t="n">
        <f aca="false">p1!L17*10000*m_chg!E10</f>
        <v>2764.99999999999</v>
      </c>
      <c r="F11" s="262" t="n">
        <f aca="false">(p0!I17+p0!K17)*10000*m_chg!K10</f>
        <v>18428</v>
      </c>
      <c r="G11" s="262" t="n">
        <f aca="false">p0!P17*10000*m_chg!L10</f>
        <v>915.999999999998</v>
      </c>
      <c r="H11" s="262" t="n">
        <f aca="false">p0!D17*10000*m_chg!N10</f>
        <v>-3687.99999999999</v>
      </c>
      <c r="I11" s="262" t="n">
        <f aca="false">(p0!J17+p0!AH17)*10000*m_chg!H10</f>
        <v>-2035.99999999999</v>
      </c>
      <c r="J11" s="262" t="n">
        <f aca="false">p0!N17*10000*m_chg!J10</f>
        <v>-1143.49999999999</v>
      </c>
      <c r="K11" s="262" t="n">
        <f aca="false">(p0!M17+p0!H17)*10000*m_chg!O10</f>
        <v>2586</v>
      </c>
      <c r="L11" s="262" t="n">
        <f aca="false">p0!Q17*10000*m_chg!P10</f>
        <v>-3047</v>
      </c>
      <c r="M11" s="262" t="n">
        <f aca="false">p0!F17*10000*m_chg!T10</f>
        <v>0</v>
      </c>
      <c r="N11" s="262" t="n">
        <f aca="false">p0!C17*10000*m_chg!U10</f>
        <v>0</v>
      </c>
      <c r="O11" s="262" t="n">
        <f aca="false">p0!G17*10000*m_chg!V10</f>
        <v>0</v>
      </c>
      <c r="P11" s="262" t="n">
        <f aca="false">(p0!Z17+p0!Y17)*10000*m_chg!X10</f>
        <v>0</v>
      </c>
      <c r="Q11" s="262" t="n">
        <f aca="false">p0!AA17*10000*m_chg!Y10</f>
        <v>-0</v>
      </c>
      <c r="R11" s="262" t="n">
        <f aca="false">p0!AC17*10000*m_chg!Z10</f>
        <v>0</v>
      </c>
      <c r="S11" s="262" t="n">
        <f aca="false">p0!X17*10000*m_chg!AA10</f>
        <v>0</v>
      </c>
      <c r="T11" s="262" t="n">
        <f aca="false">p0!T17*10000*m_chg!AC10</f>
        <v>0</v>
      </c>
      <c r="U11" s="262" t="n">
        <f aca="false">p0!B17*10000*m_chg!AF10</f>
        <v>0</v>
      </c>
      <c r="V11" s="262" t="n">
        <f aca="false">p0!AB17*10000*m_chg!AI10</f>
        <v>0</v>
      </c>
      <c r="W11" s="267"/>
      <c r="X11" s="262"/>
      <c r="Y11" s="267"/>
      <c r="Z11" s="63" t="n">
        <v>36739</v>
      </c>
      <c r="AA11" s="23" t="n">
        <f aca="false">SUM(AB11:AV11)</f>
        <v>0</v>
      </c>
      <c r="AB11" s="23" t="n">
        <f aca="false">IF(AB$2&lt;=$Z11,IF(AB$3&gt;=$Z11,(AB$4*($Z12-$Z11)),0),0)*(VLOOKUP($Z11,curves,VLOOKUP(AB$1,names,2,0))-AB$5)*m1!$BK10</f>
        <v>-0</v>
      </c>
      <c r="AC11" s="23" t="n">
        <f aca="false">IF(AC$2&lt;=$Z11,IF(AC$3&gt;=$Z11,(AC$4*($Z12-$Z11)),0),0)*(VLOOKUP($Z11,curves,VLOOKUP(AC$1,names,2,0))-AC$5)*m1!$BK10</f>
        <v>-0</v>
      </c>
      <c r="AD11" s="23" t="n">
        <f aca="false">IF(AD$2&lt;=$Z11,IF(AD$3&gt;=$Z11,(AD$4*($Z12-$Z11)),0),0)*(VLOOKUP($Z11,curves,VLOOKUP(AD$1,names,2,0))-AD$5)*m1!$BK10</f>
        <v>-0</v>
      </c>
      <c r="AE11" s="23" t="n">
        <f aca="false">IF(AE$2&lt;=$Z11,IF(AE$3&gt;=$Z11,(AE$4*($Z12-$Z11)),0),0)*(VLOOKUP($Z11,curves,VLOOKUP(AE$1,names,2,0))-AE$5)*m1!$BK10</f>
        <v>-0</v>
      </c>
      <c r="AF11" s="23" t="n">
        <f aca="false">IF(AF$2&lt;=$Z11,IF(AF$3&gt;=$Z11,(AF$4*($Z12-$Z11)),0),0)*(VLOOKUP($Z11,curves,VLOOKUP(AF$1,names,2,0))-AF$5)*m1!$BK10</f>
        <v>-0</v>
      </c>
      <c r="AG11" s="23" t="n">
        <f aca="false">IF(AG$2&lt;=$Z11,IF(AG$3&gt;=$Z11,(AG$4*($Z12-$Z11)),0),0)*(VLOOKUP($Z11,curves,VLOOKUP(AG$1,names,2,0))-AG$5)*m1!$BK10</f>
        <v>0</v>
      </c>
      <c r="AH11" s="23" t="n">
        <f aca="false">IF(AH$2&lt;=$Z11,IF(AH$3&gt;=$Z11,(AH$4*($Z12-$Z11)),0),0)*(VLOOKUP($Z11,curves,VLOOKUP(AH$1,names,2,0))-AH$5)*m1!$BK10</f>
        <v>0</v>
      </c>
      <c r="AI11" s="23" t="n">
        <f aca="false">IF(AI$2&lt;=$Z11,IF(AI$3&gt;=$Z11,(AI$4*($Z12-$Z11)),0),0)*(VLOOKUP($Z11,curves,VLOOKUP(AI$1,names,2,0))-AI$5)*m1!$BK10</f>
        <v>0</v>
      </c>
      <c r="AJ11" s="23" t="n">
        <f aca="false">IF(AJ$2&lt;=$Z11,IF(AJ$3&gt;=$Z11,(AJ$4*($Z12-$Z11)),0),0)*(VLOOKUP($Z11,curves,VLOOKUP(AJ$1,names,2,0))-AJ$5)*m1!$BK10</f>
        <v>0</v>
      </c>
      <c r="AK11" s="23" t="n">
        <f aca="false">IF(AK$2&lt;=$Z11,IF(AK$3&gt;=$Z11,(AK$4*($Z12-$Z11)),0),0)*(VLOOKUP($Z11,curves,VLOOKUP(AK$1,names,2,0))-AK$5)*m1!$BK10</f>
        <v>0</v>
      </c>
      <c r="AL11" s="23" t="n">
        <f aca="false">IF(AL$2&lt;=$Z11,IF(AL$3&gt;=$Z11,(AL$4*($Z12-$Z11)),0),0)*(VLOOKUP($Z11,curves,VLOOKUP(AL$1,names,2,0))-AL$5)*m1!$BK10</f>
        <v>0</v>
      </c>
      <c r="AM11" s="23" t="n">
        <f aca="false">IF(AM$2&lt;=$Z11,IF(AM$3&gt;=$Z11,(AM$4*($Z12-$Z11)),0),0)*(VLOOKUP($Z11,curves,VLOOKUP(AM$1,names,2,0))-AM$5)*m1!$BK10</f>
        <v>0</v>
      </c>
      <c r="AN11" s="23" t="n">
        <f aca="false">IF(AN$2&lt;=$Z11,IF(AN$3&gt;=$Z11,(AN$4*($Z12-$Z11)),0),0)*(VLOOKUP($Z11,curves,VLOOKUP(AN$1,names,2,0))-AN$5)*m1!$BK10</f>
        <v>0</v>
      </c>
      <c r="AO11" s="23" t="n">
        <f aca="false">IF(AO$2&lt;=$Z11,IF(AO$3&gt;=$Z11,(AO$4*($Z12-$Z11)),0),0)*(VLOOKUP($Z11,curves,VLOOKUP(AO$1,names,2,0))-AO$5)*m1!$BK10</f>
        <v>0</v>
      </c>
      <c r="AP11" s="23" t="n">
        <f aca="false">IF(AP$2&lt;=$Z11,IF(AP$3&gt;=$Z11,(AP$4*($Z12-$Z11)),0),0)*(VLOOKUP($Z11,curves,VLOOKUP(AP$1,names,2,0))-AP$5)*m1!$BK10</f>
        <v>0</v>
      </c>
      <c r="AQ11" s="23" t="n">
        <f aca="false">IF(AQ$2&lt;=$Z11,IF(AQ$3&gt;=$Z11,(AQ$4*($Z12-$Z11)),0),0)*(VLOOKUP($Z11,curves,VLOOKUP(AQ$1,names,2,0))-AQ$5)*m1!$BK10</f>
        <v>0</v>
      </c>
      <c r="AR11" s="23" t="n">
        <f aca="false">IF(AR$2&lt;=$Z11,IF(AR$3&gt;=$Z11,(AR$4*($Z12-$Z11)),0),0)*(VLOOKUP($Z11,curves,VLOOKUP(AR$1,names,2,0))-AR$5)*m1!$BK10</f>
        <v>0</v>
      </c>
      <c r="AS11" s="23" t="n">
        <f aca="false">IF(AS$2&lt;=$Z11,IF(AS$3&gt;=$Z11,(AS$4*($Z12-$Z11)),0),0)*(VLOOKUP($Z11,curves,VLOOKUP(AS$1,names,2,0))-AS$5)*m1!$BK10</f>
        <v>0</v>
      </c>
      <c r="AT11" s="23" t="n">
        <f aca="false">IF(AT$2&lt;=$Z11,IF(AT$3&gt;=$Z11,(AT$4*($Z12-$Z11)),0),0)*(VLOOKUP($Z11,curves,VLOOKUP(AT$1,names,2,0))-AT$5)*m1!$BK10</f>
        <v>0</v>
      </c>
      <c r="AU11" s="23" t="n">
        <f aca="false">IF(AU$2&lt;=$Z11,IF(AU$3&gt;=$Z11,(AU$4*($Z12-$Z11)),0),0)*(VLOOKUP($Z11,curves,VLOOKUP(AU$1,names,2,0))-AU$5)*m1!$BK10</f>
        <v>0</v>
      </c>
      <c r="AV11" s="23" t="n">
        <f aca="false">IF(AV$2&lt;=$Z11,IF(AV$3&gt;=$Z11,(AV$4*($Z12-$Z11)),0),0)*(VLOOKUP($Z11,curves,VLOOKUP(AV$1,names,2,0))-AV$5)*m1!$BK10</f>
        <v>0</v>
      </c>
      <c r="AW11" s="23"/>
      <c r="BA11" s="249"/>
      <c r="BB11" s="249"/>
      <c r="BC11" s="249"/>
      <c r="BD11" s="249"/>
      <c r="BE11" s="249"/>
      <c r="BO11" s="253"/>
      <c r="CH11" s="248"/>
      <c r="CI11" s="248"/>
      <c r="CJ11" s="248"/>
      <c r="FX11" s="249"/>
      <c r="FY11" s="249"/>
      <c r="FZ11" s="249"/>
      <c r="GJ11" s="253"/>
      <c r="GK11" s="253"/>
      <c r="GQ11" s="253"/>
      <c r="GS11" s="253"/>
      <c r="GT11" s="253"/>
      <c r="GZ11" s="253"/>
    </row>
    <row r="12" customFormat="false" ht="12.75" hidden="false" customHeight="false" outlineLevel="0" collapsed="false">
      <c r="A12" s="63" t="n">
        <f aca="false">p0!A18</f>
        <v>36770</v>
      </c>
      <c r="B12" s="256" t="n">
        <f aca="false">SUM(C12:V12)</f>
        <v>0</v>
      </c>
      <c r="C12" s="262" t="n">
        <f aca="false">p0!E18*10000*m_chg!C11</f>
        <v>0</v>
      </c>
      <c r="D12" s="262" t="n">
        <f aca="false">p0!O18*10000*m_chg!D11</f>
        <v>-0</v>
      </c>
      <c r="E12" s="262" t="n">
        <f aca="false">p1!L18*10000*m_chg!E11</f>
        <v>0</v>
      </c>
      <c r="F12" s="262" t="n">
        <f aca="false">(p0!I18+p0!K18)*10000*m_chg!K11</f>
        <v>0</v>
      </c>
      <c r="G12" s="262" t="n">
        <f aca="false">p0!P18*10000*m_chg!L11</f>
        <v>0</v>
      </c>
      <c r="H12" s="262" t="n">
        <f aca="false">p0!D18*10000*m_chg!N11</f>
        <v>-0</v>
      </c>
      <c r="I12" s="262" t="n">
        <f aca="false">(p0!J18+p0!AH18)*10000*m_chg!H11</f>
        <v>-0</v>
      </c>
      <c r="J12" s="262" t="n">
        <f aca="false">p0!N18*10000*m_chg!J11</f>
        <v>-0</v>
      </c>
      <c r="K12" s="262" t="n">
        <f aca="false">(p0!M18+p0!H18)*10000*m_chg!O11</f>
        <v>0</v>
      </c>
      <c r="L12" s="262" t="n">
        <f aca="false">p0!Q18*10000*m_chg!P11</f>
        <v>-0</v>
      </c>
      <c r="M12" s="262" t="n">
        <f aca="false">p0!F18*10000*m_chg!T11</f>
        <v>0</v>
      </c>
      <c r="N12" s="262" t="n">
        <f aca="false">p0!C18*10000*m_chg!U11</f>
        <v>0</v>
      </c>
      <c r="O12" s="262" t="n">
        <f aca="false">p0!G18*10000*m_chg!V11</f>
        <v>0</v>
      </c>
      <c r="P12" s="262" t="n">
        <f aca="false">(p0!Z18+p0!Y18)*10000*m_chg!X11</f>
        <v>0</v>
      </c>
      <c r="Q12" s="262" t="n">
        <f aca="false">p0!AA18*10000*m_chg!Y11</f>
        <v>-0</v>
      </c>
      <c r="R12" s="262" t="n">
        <f aca="false">p0!AC18*10000*m_chg!Z11</f>
        <v>0</v>
      </c>
      <c r="S12" s="262" t="n">
        <f aca="false">p0!X18*10000*m_chg!AA11</f>
        <v>0</v>
      </c>
      <c r="T12" s="262" t="n">
        <f aca="false">p0!T18*10000*m_chg!AC11</f>
        <v>0</v>
      </c>
      <c r="U12" s="262" t="n">
        <f aca="false">p0!B18*10000*m_chg!AF11</f>
        <v>0</v>
      </c>
      <c r="V12" s="262" t="n">
        <f aca="false">p0!AB18*10000*m_chg!AI11</f>
        <v>-0</v>
      </c>
      <c r="W12" s="267"/>
      <c r="X12" s="262"/>
      <c r="Y12" s="267"/>
      <c r="Z12" s="63" t="n">
        <v>36770</v>
      </c>
      <c r="AA12" s="23" t="n">
        <f aca="false">SUM(AB12:AV12)</f>
        <v>0</v>
      </c>
      <c r="AB12" s="23" t="n">
        <f aca="false">IF(AB$2&lt;=$Z12,IF(AB$3&gt;=$Z12,(AB$4*($Z13-$Z12)),0),0)*(VLOOKUP($Z12,curves,VLOOKUP(AB$1,names,2,0))-AB$5)*m1!$BK11</f>
        <v>-0</v>
      </c>
      <c r="AC12" s="23" t="n">
        <f aca="false">IF(AC$2&lt;=$Z12,IF(AC$3&gt;=$Z12,(AC$4*($Z13-$Z12)),0),0)*(VLOOKUP($Z12,curves,VLOOKUP(AC$1,names,2,0))-AC$5)*m1!$BK11</f>
        <v>-0</v>
      </c>
      <c r="AD12" s="23" t="n">
        <f aca="false">IF(AD$2&lt;=$Z12,IF(AD$3&gt;=$Z12,(AD$4*($Z13-$Z12)),0),0)*(VLOOKUP($Z12,curves,VLOOKUP(AD$1,names,2,0))-AD$5)*m1!$BK11</f>
        <v>-0</v>
      </c>
      <c r="AE12" s="23" t="n">
        <f aca="false">IF(AE$2&lt;=$Z12,IF(AE$3&gt;=$Z12,(AE$4*($Z13-$Z12)),0),0)*(VLOOKUP($Z12,curves,VLOOKUP(AE$1,names,2,0))-AE$5)*m1!$BK11</f>
        <v>-0</v>
      </c>
      <c r="AF12" s="23" t="n">
        <f aca="false">IF(AF$2&lt;=$Z12,IF(AF$3&gt;=$Z12,(AF$4*($Z13-$Z12)),0),0)*(VLOOKUP($Z12,curves,VLOOKUP(AF$1,names,2,0))-AF$5)*m1!$BK11</f>
        <v>0</v>
      </c>
      <c r="AG12" s="23" t="n">
        <f aca="false">IF(AG$2&lt;=$Z12,IF(AG$3&gt;=$Z12,(AG$4*($Z13-$Z12)),0),0)*(VLOOKUP($Z12,curves,VLOOKUP(AG$1,names,2,0))-AG$5)*m1!$BK11</f>
        <v>0</v>
      </c>
      <c r="AH12" s="23" t="n">
        <f aca="false">IF(AH$2&lt;=$Z12,IF(AH$3&gt;=$Z12,(AH$4*($Z13-$Z12)),0),0)*(VLOOKUP($Z12,curves,VLOOKUP(AH$1,names,2,0))-AH$5)*m1!$BK11</f>
        <v>0</v>
      </c>
      <c r="AI12" s="23" t="n">
        <f aca="false">IF(AI$2&lt;=$Z12,IF(AI$3&gt;=$Z12,(AI$4*($Z13-$Z12)),0),0)*(VLOOKUP($Z12,curves,VLOOKUP(AI$1,names,2,0))-AI$5)*m1!$BK11</f>
        <v>0</v>
      </c>
      <c r="AJ12" s="23" t="n">
        <f aca="false">IF(AJ$2&lt;=$Z12,IF(AJ$3&gt;=$Z12,(AJ$4*($Z13-$Z12)),0),0)*(VLOOKUP($Z12,curves,VLOOKUP(AJ$1,names,2,0))-AJ$5)*m1!$BK11</f>
        <v>0</v>
      </c>
      <c r="AK12" s="23" t="n">
        <f aca="false">IF(AK$2&lt;=$Z12,IF(AK$3&gt;=$Z12,(AK$4*($Z13-$Z12)),0),0)*(VLOOKUP($Z12,curves,VLOOKUP(AK$1,names,2,0))-AK$5)*m1!$BK11</f>
        <v>0</v>
      </c>
      <c r="AL12" s="23" t="n">
        <f aca="false">IF(AL$2&lt;=$Z12,IF(AL$3&gt;=$Z12,(AL$4*($Z13-$Z12)),0),0)*(VLOOKUP($Z12,curves,VLOOKUP(AL$1,names,2,0))-AL$5)*m1!$BK11</f>
        <v>0</v>
      </c>
      <c r="AM12" s="23" t="n">
        <f aca="false">IF(AM$2&lt;=$Z12,IF(AM$3&gt;=$Z12,(AM$4*($Z13-$Z12)),0),0)*(VLOOKUP($Z12,curves,VLOOKUP(AM$1,names,2,0))-AM$5)*m1!$BK11</f>
        <v>0</v>
      </c>
      <c r="AN12" s="23" t="n">
        <f aca="false">IF(AN$2&lt;=$Z12,IF(AN$3&gt;=$Z12,(AN$4*($Z13-$Z12)),0),0)*(VLOOKUP($Z12,curves,VLOOKUP(AN$1,names,2,0))-AN$5)*m1!$BK11</f>
        <v>0</v>
      </c>
      <c r="AO12" s="23" t="n">
        <f aca="false">IF(AO$2&lt;=$Z12,IF(AO$3&gt;=$Z12,(AO$4*($Z13-$Z12)),0),0)*(VLOOKUP($Z12,curves,VLOOKUP(AO$1,names,2,0))-AO$5)*m1!$BK11</f>
        <v>0</v>
      </c>
      <c r="AP12" s="23" t="n">
        <f aca="false">IF(AP$2&lt;=$Z12,IF(AP$3&gt;=$Z12,(AP$4*($Z13-$Z12)),0),0)*(VLOOKUP($Z12,curves,VLOOKUP(AP$1,names,2,0))-AP$5)*m1!$BK11</f>
        <v>0</v>
      </c>
      <c r="AQ12" s="23" t="n">
        <f aca="false">IF(AQ$2&lt;=$Z12,IF(AQ$3&gt;=$Z12,(AQ$4*($Z13-$Z12)),0),0)*(VLOOKUP($Z12,curves,VLOOKUP(AQ$1,names,2,0))-AQ$5)*m1!$BK11</f>
        <v>0</v>
      </c>
      <c r="AR12" s="23" t="n">
        <f aca="false">IF(AR$2&lt;=$Z12,IF(AR$3&gt;=$Z12,(AR$4*($Z13-$Z12)),0),0)*(VLOOKUP($Z12,curves,VLOOKUP(AR$1,names,2,0))-AR$5)*m1!$BK11</f>
        <v>0</v>
      </c>
      <c r="AS12" s="23" t="n">
        <f aca="false">IF(AS$2&lt;=$Z12,IF(AS$3&gt;=$Z12,(AS$4*($Z13-$Z12)),0),0)*(VLOOKUP($Z12,curves,VLOOKUP(AS$1,names,2,0))-AS$5)*m1!$BK11</f>
        <v>0</v>
      </c>
      <c r="AT12" s="23" t="n">
        <f aca="false">IF(AT$2&lt;=$Z12,IF(AT$3&gt;=$Z12,(AT$4*($Z13-$Z12)),0),0)*(VLOOKUP($Z12,curves,VLOOKUP(AT$1,names,2,0))-AT$5)*m1!$BK11</f>
        <v>0</v>
      </c>
      <c r="AU12" s="23" t="n">
        <f aca="false">IF(AU$2&lt;=$Z12,IF(AU$3&gt;=$Z12,(AU$4*($Z13-$Z12)),0),0)*(VLOOKUP($Z12,curves,VLOOKUP(AU$1,names,2,0))-AU$5)*m1!$BK11</f>
        <v>0</v>
      </c>
      <c r="AV12" s="23" t="n">
        <f aca="false">IF(AV$2&lt;=$Z12,IF(AV$3&gt;=$Z12,(AV$4*($Z13-$Z12)),0),0)*(VLOOKUP($Z12,curves,VLOOKUP(AV$1,names,2,0))-AV$5)*m1!$BK11</f>
        <v>0</v>
      </c>
      <c r="AW12" s="23"/>
      <c r="AY12" s="2" t="s">
        <v>52</v>
      </c>
      <c r="AZ12" s="2" t="n">
        <v>3</v>
      </c>
      <c r="BA12" s="249"/>
      <c r="BB12" s="249"/>
      <c r="BC12" s="249"/>
      <c r="BD12" s="249"/>
      <c r="BE12" s="249"/>
      <c r="BO12" s="253"/>
      <c r="CH12" s="248"/>
      <c r="CI12" s="248"/>
      <c r="CJ12" s="248"/>
      <c r="FX12" s="249"/>
      <c r="FY12" s="249"/>
      <c r="FZ12" s="249"/>
      <c r="GJ12" s="253"/>
      <c r="GK12" s="253"/>
      <c r="GQ12" s="253"/>
      <c r="GS12" s="253"/>
      <c r="GT12" s="253"/>
      <c r="GZ12" s="253"/>
    </row>
    <row r="13" customFormat="false" ht="12.75" hidden="false" customHeight="false" outlineLevel="0" collapsed="false">
      <c r="A13" s="63" t="n">
        <f aca="false">p0!A19</f>
        <v>36800</v>
      </c>
      <c r="B13" s="256" t="n">
        <f aca="false">SUM(C13:V13)</f>
        <v>9011.50000000001</v>
      </c>
      <c r="C13" s="262" t="n">
        <f aca="false">p0!E19*10000*m_chg!C12</f>
        <v>4478</v>
      </c>
      <c r="D13" s="262" t="n">
        <f aca="false">p0!O19*10000*m_chg!D12</f>
        <v>-2277</v>
      </c>
      <c r="E13" s="262" t="n">
        <f aca="false">p1!L19*10000*m_chg!E12</f>
        <v>2733</v>
      </c>
      <c r="F13" s="262" t="n">
        <f aca="false">(p0!I19+p0!K19)*10000*m_chg!K12</f>
        <v>9108.50000000001</v>
      </c>
      <c r="G13" s="262" t="n">
        <f aca="false">p0!P19*10000*m_chg!L12</f>
        <v>453</v>
      </c>
      <c r="H13" s="262" t="n">
        <f aca="false">p0!D19*10000*m_chg!N12</f>
        <v>-1885.5</v>
      </c>
      <c r="I13" s="262" t="n">
        <f aca="false">(p0!J19+p0!AH19)*10000*m_chg!H12</f>
        <v>-2012.5</v>
      </c>
      <c r="J13" s="262" t="n">
        <f aca="false">p0!N19*10000*m_chg!J12</f>
        <v>-1130</v>
      </c>
      <c r="K13" s="262" t="n">
        <f aca="false">(p0!M19+p0!H19)*10000*m_chg!O12</f>
        <v>2556</v>
      </c>
      <c r="L13" s="262" t="n">
        <f aca="false">p0!Q19*10000*m_chg!P12</f>
        <v>-3012</v>
      </c>
      <c r="M13" s="262" t="n">
        <f aca="false">p0!F19*10000*m_chg!T12</f>
        <v>0</v>
      </c>
      <c r="N13" s="262" t="n">
        <f aca="false">p0!C19*10000*m_chg!U12</f>
        <v>0</v>
      </c>
      <c r="O13" s="262" t="n">
        <f aca="false">p0!G19*10000*m_chg!V12</f>
        <v>0</v>
      </c>
      <c r="P13" s="262" t="n">
        <f aca="false">(p0!Z19+p0!Y19)*10000*m_chg!X12</f>
        <v>0</v>
      </c>
      <c r="Q13" s="262" t="n">
        <f aca="false">p0!AA19*10000*m_chg!Y12</f>
        <v>-0</v>
      </c>
      <c r="R13" s="262" t="n">
        <f aca="false">p0!AC19*10000*m_chg!Z12</f>
        <v>-0</v>
      </c>
      <c r="S13" s="262" t="n">
        <f aca="false">p0!X19*10000*m_chg!AA12</f>
        <v>0</v>
      </c>
      <c r="T13" s="262" t="n">
        <f aca="false">p0!T19*10000*m_chg!AC12</f>
        <v>0</v>
      </c>
      <c r="U13" s="262" t="n">
        <f aca="false">p0!B19*10000*m_chg!AF12</f>
        <v>0</v>
      </c>
      <c r="V13" s="262" t="n">
        <f aca="false">p0!AB19*10000*m_chg!AI12</f>
        <v>-0</v>
      </c>
      <c r="W13" s="267"/>
      <c r="X13" s="262"/>
      <c r="Y13" s="267"/>
      <c r="Z13" s="63" t="n">
        <v>36800</v>
      </c>
      <c r="AA13" s="23" t="n">
        <f aca="false">SUM(AB13:AV13)</f>
        <v>0</v>
      </c>
      <c r="AB13" s="23" t="n">
        <f aca="false">IF(AB$2&lt;=$Z13,IF(AB$3&gt;=$Z13,(AB$4*($Z14-$Z13)),0),0)*(VLOOKUP($Z13,curves,VLOOKUP(AB$1,names,2,0))-AB$5)*m1!$BK12</f>
        <v>-0</v>
      </c>
      <c r="AC13" s="23" t="n">
        <f aca="false">IF(AC$2&lt;=$Z13,IF(AC$3&gt;=$Z13,(AC$4*($Z14-$Z13)),0),0)*(VLOOKUP($Z13,curves,VLOOKUP(AC$1,names,2,0))-AC$5)*m1!$BK12</f>
        <v>-0</v>
      </c>
      <c r="AD13" s="23" t="n">
        <f aca="false">IF(AD$2&lt;=$Z13,IF(AD$3&gt;=$Z13,(AD$4*($Z14-$Z13)),0),0)*(VLOOKUP($Z13,curves,VLOOKUP(AD$1,names,2,0))-AD$5)*m1!$BK12</f>
        <v>-0</v>
      </c>
      <c r="AE13" s="23" t="n">
        <f aca="false">IF(AE$2&lt;=$Z13,IF(AE$3&gt;=$Z13,(AE$4*($Z14-$Z13)),0),0)*(VLOOKUP($Z13,curves,VLOOKUP(AE$1,names,2,0))-AE$5)*m1!$BK12</f>
        <v>-0</v>
      </c>
      <c r="AF13" s="23" t="n">
        <f aca="false">IF(AF$2&lt;=$Z13,IF(AF$3&gt;=$Z13,(AF$4*($Z14-$Z13)),0),0)*(VLOOKUP($Z13,curves,VLOOKUP(AF$1,names,2,0))-AF$5)*m1!$BK12</f>
        <v>0</v>
      </c>
      <c r="AG13" s="23" t="n">
        <f aca="false">IF(AG$2&lt;=$Z13,IF(AG$3&gt;=$Z13,(AG$4*($Z14-$Z13)),0),0)*(VLOOKUP($Z13,curves,VLOOKUP(AG$1,names,2,0))-AG$5)*m1!$BK12</f>
        <v>0</v>
      </c>
      <c r="AH13" s="23" t="n">
        <f aca="false">IF(AH$2&lt;=$Z13,IF(AH$3&gt;=$Z13,(AH$4*($Z14-$Z13)),0),0)*(VLOOKUP($Z13,curves,VLOOKUP(AH$1,names,2,0))-AH$5)*m1!$BK12</f>
        <v>0</v>
      </c>
      <c r="AI13" s="23" t="n">
        <f aca="false">IF(AI$2&lt;=$Z13,IF(AI$3&gt;=$Z13,(AI$4*($Z14-$Z13)),0),0)*(VLOOKUP($Z13,curves,VLOOKUP(AI$1,names,2,0))-AI$5)*m1!$BK12</f>
        <v>0</v>
      </c>
      <c r="AJ13" s="23" t="n">
        <f aca="false">IF(AJ$2&lt;=$Z13,IF(AJ$3&gt;=$Z13,(AJ$4*($Z14-$Z13)),0),0)*(VLOOKUP($Z13,curves,VLOOKUP(AJ$1,names,2,0))-AJ$5)*m1!$BK12</f>
        <v>0</v>
      </c>
      <c r="AK13" s="23" t="n">
        <f aca="false">IF(AK$2&lt;=$Z13,IF(AK$3&gt;=$Z13,(AK$4*($Z14-$Z13)),0),0)*(VLOOKUP($Z13,curves,VLOOKUP(AK$1,names,2,0))-AK$5)*m1!$BK12</f>
        <v>0</v>
      </c>
      <c r="AL13" s="23" t="n">
        <f aca="false">IF(AL$2&lt;=$Z13,IF(AL$3&gt;=$Z13,(AL$4*($Z14-$Z13)),0),0)*(VLOOKUP($Z13,curves,VLOOKUP(AL$1,names,2,0))-AL$5)*m1!$BK12</f>
        <v>0</v>
      </c>
      <c r="AM13" s="23" t="n">
        <f aca="false">IF(AM$2&lt;=$Z13,IF(AM$3&gt;=$Z13,(AM$4*($Z14-$Z13)),0),0)*(VLOOKUP($Z13,curves,VLOOKUP(AM$1,names,2,0))-AM$5)*m1!$BK12</f>
        <v>0</v>
      </c>
      <c r="AN13" s="23" t="n">
        <f aca="false">IF(AN$2&lt;=$Z13,IF(AN$3&gt;=$Z13,(AN$4*($Z14-$Z13)),0),0)*(VLOOKUP($Z13,curves,VLOOKUP(AN$1,names,2,0))-AN$5)*m1!$BK12</f>
        <v>0</v>
      </c>
      <c r="AO13" s="23" t="n">
        <f aca="false">IF(AO$2&lt;=$Z13,IF(AO$3&gt;=$Z13,(AO$4*($Z14-$Z13)),0),0)*(VLOOKUP($Z13,curves,VLOOKUP(AO$1,names,2,0))-AO$5)*m1!$BK12</f>
        <v>0</v>
      </c>
      <c r="AP13" s="23" t="n">
        <f aca="false">IF(AP$2&lt;=$Z13,IF(AP$3&gt;=$Z13,(AP$4*($Z14-$Z13)),0),0)*(VLOOKUP($Z13,curves,VLOOKUP(AP$1,names,2,0))-AP$5)*m1!$BK12</f>
        <v>0</v>
      </c>
      <c r="AQ13" s="23" t="n">
        <f aca="false">IF(AQ$2&lt;=$Z13,IF(AQ$3&gt;=$Z13,(AQ$4*($Z14-$Z13)),0),0)*(VLOOKUP($Z13,curves,VLOOKUP(AQ$1,names,2,0))-AQ$5)*m1!$BK12</f>
        <v>0</v>
      </c>
      <c r="AR13" s="23" t="n">
        <f aca="false">IF(AR$2&lt;=$Z13,IF(AR$3&gt;=$Z13,(AR$4*($Z14-$Z13)),0),0)*(VLOOKUP($Z13,curves,VLOOKUP(AR$1,names,2,0))-AR$5)*m1!$BK12</f>
        <v>0</v>
      </c>
      <c r="AS13" s="23" t="n">
        <f aca="false">IF(AS$2&lt;=$Z13,IF(AS$3&gt;=$Z13,(AS$4*($Z14-$Z13)),0),0)*(VLOOKUP($Z13,curves,VLOOKUP(AS$1,names,2,0))-AS$5)*m1!$BK12</f>
        <v>0</v>
      </c>
      <c r="AT13" s="23" t="n">
        <f aca="false">IF(AT$2&lt;=$Z13,IF(AT$3&gt;=$Z13,(AT$4*($Z14-$Z13)),0),0)*(VLOOKUP($Z13,curves,VLOOKUP(AT$1,names,2,0))-AT$5)*m1!$BK12</f>
        <v>0</v>
      </c>
      <c r="AU13" s="23" t="n">
        <f aca="false">IF(AU$2&lt;=$Z13,IF(AU$3&gt;=$Z13,(AU$4*($Z14-$Z13)),0),0)*(VLOOKUP($Z13,curves,VLOOKUP(AU$1,names,2,0))-AU$5)*m1!$BK12</f>
        <v>0</v>
      </c>
      <c r="AV13" s="23" t="n">
        <f aca="false">IF(AV$2&lt;=$Z13,IF(AV$3&gt;=$Z13,(AV$4*($Z14-$Z13)),0),0)*(VLOOKUP($Z13,curves,VLOOKUP(AV$1,names,2,0))-AV$5)*m1!$BK12</f>
        <v>0</v>
      </c>
      <c r="AW13" s="23"/>
      <c r="AY13" s="2" t="s">
        <v>53</v>
      </c>
      <c r="AZ13" s="2" t="n">
        <v>11</v>
      </c>
      <c r="BA13" s="249"/>
      <c r="BB13" s="249"/>
      <c r="BC13" s="249"/>
      <c r="BD13" s="249"/>
      <c r="BE13" s="249"/>
      <c r="BO13" s="253"/>
      <c r="CH13" s="248"/>
      <c r="CI13" s="248"/>
      <c r="CJ13" s="248"/>
      <c r="FX13" s="249"/>
      <c r="FY13" s="249"/>
      <c r="FZ13" s="249"/>
      <c r="GJ13" s="253"/>
      <c r="GK13" s="253"/>
      <c r="GQ13" s="253"/>
      <c r="GS13" s="253"/>
      <c r="GT13" s="253"/>
      <c r="GZ13" s="253"/>
    </row>
    <row r="14" customFormat="false" ht="12.75" hidden="false" customHeight="false" outlineLevel="0" collapsed="false">
      <c r="A14" s="63" t="n">
        <f aca="false">p0!A20</f>
        <v>36831</v>
      </c>
      <c r="B14" s="256" t="n">
        <f aca="false">SUM(C14:V14)</f>
        <v>310.844500000028</v>
      </c>
      <c r="C14" s="262" t="n">
        <f aca="false">p0!E20*10000*m_chg!C13</f>
        <v>1152.5</v>
      </c>
      <c r="D14" s="262" t="n">
        <f aca="false">p0!O20*10000*m_chg!D13</f>
        <v>-1460.5</v>
      </c>
      <c r="E14" s="262" t="n">
        <f aca="false">p1!L20*10000*m_chg!E13</f>
        <v>-1460.49999999999</v>
      </c>
      <c r="F14" s="262" t="n">
        <f aca="false">(p0!I20+p0!K20)*10000*m_chg!K13</f>
        <v>-1342</v>
      </c>
      <c r="G14" s="262" t="n">
        <f aca="false">p0!P20*10000*m_chg!L13</f>
        <v>-608.500000000001</v>
      </c>
      <c r="H14" s="262" t="n">
        <f aca="false">p0!D20*10000*m_chg!N13</f>
        <v>-49</v>
      </c>
      <c r="I14" s="262" t="n">
        <f aca="false">(p0!J20+p0!AH20)*10000*m_chg!H13</f>
        <v>-669.000000000001</v>
      </c>
      <c r="J14" s="262" t="n">
        <f aca="false">p0!N20*10000*m_chg!J13</f>
        <v>494.000000000001</v>
      </c>
      <c r="K14" s="262" t="n">
        <f aca="false">(p0!M20+p0!H20)*10000*m_chg!O13</f>
        <v>4538.50000000001</v>
      </c>
      <c r="L14" s="262" t="n">
        <f aca="false">p0!Q20*10000*m_chg!P13</f>
        <v>-438</v>
      </c>
      <c r="M14" s="262" t="n">
        <f aca="false">(p0!F20)*10000*m_chg!T13</f>
        <v>-2190.49999999999</v>
      </c>
      <c r="N14" s="262" t="n">
        <f aca="false">p0!C20*10000*m_chg!U13</f>
        <v>-1423.9875</v>
      </c>
      <c r="O14" s="262" t="n">
        <f aca="false">p0!G20*10000*m_chg!V13</f>
        <v>3767.832</v>
      </c>
      <c r="P14" s="262" t="n">
        <f aca="false">(p0!Z20+p0!Y20)*10000*m_chg!X13</f>
        <v>0</v>
      </c>
      <c r="Q14" s="262" t="n">
        <f aca="false">p0!AA20*10000*m_chg!Y13</f>
        <v>0</v>
      </c>
      <c r="R14" s="262" t="n">
        <f aca="false">p0!AC20*10000*m_chg!Z13</f>
        <v>-0</v>
      </c>
      <c r="S14" s="262" t="n">
        <f aca="false">p0!X20*10000*m_chg!AA13</f>
        <v>0</v>
      </c>
      <c r="T14" s="262" t="n">
        <f aca="false">p0!T20*10000*m_chg!AC13</f>
        <v>0</v>
      </c>
      <c r="U14" s="262" t="n">
        <f aca="false">p0!B20*10000*m_chg!AF13</f>
        <v>0</v>
      </c>
      <c r="V14" s="262" t="n">
        <f aca="false">p0!AB20*10000*m_chg!AI13</f>
        <v>0</v>
      </c>
      <c r="W14" s="267"/>
      <c r="X14" s="262"/>
      <c r="Y14" s="267"/>
      <c r="Z14" s="63" t="n">
        <v>36831</v>
      </c>
      <c r="AA14" s="23" t="n">
        <f aca="false">SUM(AB14:AV14)</f>
        <v>0</v>
      </c>
      <c r="AB14" s="23" t="n">
        <f aca="false">IF(AB$2&lt;=$Z14,IF(AB$3&gt;=$Z14,(AB$4*($Z15-$Z14)),0),0)*(VLOOKUP($Z14,curves,VLOOKUP(AB$1,names,2,0))-AB$5)*m1!$BK13</f>
        <v>-0</v>
      </c>
      <c r="AC14" s="23" t="n">
        <f aca="false">IF(AC$2&lt;=$Z14,IF(AC$3&gt;=$Z14,(AC$4*($Z15-$Z14)),0),0)*(VLOOKUP($Z14,curves,VLOOKUP(AC$1,names,2,0))-AC$5)*m1!$BK13</f>
        <v>-0</v>
      </c>
      <c r="AD14" s="23" t="n">
        <f aca="false">IF(AD$2&lt;=$Z14,IF(AD$3&gt;=$Z14,(AD$4*($Z15-$Z14)),0),0)*(VLOOKUP($Z14,curves,VLOOKUP(AD$1,names,2,0))-AD$5)*m1!$BK13</f>
        <v>-0</v>
      </c>
      <c r="AE14" s="23" t="n">
        <f aca="false">IF(AE$2&lt;=$Z14,IF(AE$3&gt;=$Z14,(AE$4*($Z15-$Z14)),0),0)*(VLOOKUP($Z14,curves,VLOOKUP(AE$1,names,2,0))-AE$5)*m1!$BK13</f>
        <v>-0</v>
      </c>
      <c r="AF14" s="23" t="n">
        <f aca="false">IF(AF$2&lt;=$Z14,IF(AF$3&gt;=$Z14,(AF$4*($Z15-$Z14)),0),0)*(VLOOKUP($Z14,curves,VLOOKUP(AF$1,names,2,0))-AF$5)*m1!$BK13</f>
        <v>0</v>
      </c>
      <c r="AG14" s="23" t="n">
        <f aca="false">IF(AG$2&lt;=$Z14,IF(AG$3&gt;=$Z14,(AG$4*($Z15-$Z14)),0),0)*(VLOOKUP($Z14,curves,VLOOKUP(AG$1,names,2,0))-AG$5)*m1!$BK13</f>
        <v>0</v>
      </c>
      <c r="AH14" s="23" t="n">
        <f aca="false">IF(AH$2&lt;=$Z14,IF(AH$3&gt;=$Z14,(AH$4*($Z15-$Z14)),0),0)*(VLOOKUP($Z14,curves,VLOOKUP(AH$1,names,2,0))-AH$5)*m1!$BK13</f>
        <v>0</v>
      </c>
      <c r="AI14" s="23" t="n">
        <f aca="false">IF(AI$2&lt;=$Z14,IF(AI$3&gt;=$Z14,(AI$4*($Z15-$Z14)),0),0)*(VLOOKUP($Z14,curves,VLOOKUP(AI$1,names,2,0))-AI$5)*m1!$BK13</f>
        <v>0</v>
      </c>
      <c r="AJ14" s="23" t="n">
        <f aca="false">IF(AJ$2&lt;=$Z14,IF(AJ$3&gt;=$Z14,(AJ$4*($Z15-$Z14)),0),0)*(VLOOKUP($Z14,curves,VLOOKUP(AJ$1,names,2,0))-AJ$5)*m1!$BK13</f>
        <v>0</v>
      </c>
      <c r="AK14" s="23" t="n">
        <f aca="false">IF(AK$2&lt;=$Z14,IF(AK$3&gt;=$Z14,(AK$4*($Z15-$Z14)),0),0)*(VLOOKUP($Z14,curves,VLOOKUP(AK$1,names,2,0))-AK$5)*m1!$BK13</f>
        <v>0</v>
      </c>
      <c r="AL14" s="23" t="n">
        <f aca="false">IF(AL$2&lt;=$Z14,IF(AL$3&gt;=$Z14,(AL$4*($Z15-$Z14)),0),0)*(VLOOKUP($Z14,curves,VLOOKUP(AL$1,names,2,0))-AL$5)*m1!$BK13</f>
        <v>0</v>
      </c>
      <c r="AM14" s="23" t="n">
        <f aca="false">IF(AM$2&lt;=$Z14,IF(AM$3&gt;=$Z14,(AM$4*($Z15-$Z14)),0),0)*(VLOOKUP($Z14,curves,VLOOKUP(AM$1,names,2,0))-AM$5)*m1!$BK13</f>
        <v>0</v>
      </c>
      <c r="AN14" s="23" t="n">
        <f aca="false">IF(AN$2&lt;=$Z14,IF(AN$3&gt;=$Z14,(AN$4*($Z15-$Z14)),0),0)*(VLOOKUP($Z14,curves,VLOOKUP(AN$1,names,2,0))-AN$5)*m1!$BK13</f>
        <v>0</v>
      </c>
      <c r="AO14" s="23" t="n">
        <f aca="false">IF(AO$2&lt;=$Z14,IF(AO$3&gt;=$Z14,(AO$4*($Z15-$Z14)),0),0)*(VLOOKUP($Z14,curves,VLOOKUP(AO$1,names,2,0))-AO$5)*m1!$BK13</f>
        <v>0</v>
      </c>
      <c r="AP14" s="23" t="n">
        <f aca="false">IF(AP$2&lt;=$Z14,IF(AP$3&gt;=$Z14,(AP$4*($Z15-$Z14)),0),0)*(VLOOKUP($Z14,curves,VLOOKUP(AP$1,names,2,0))-AP$5)*m1!$BK13</f>
        <v>0</v>
      </c>
      <c r="AQ14" s="23" t="n">
        <f aca="false">IF(AQ$2&lt;=$Z14,IF(AQ$3&gt;=$Z14,(AQ$4*($Z15-$Z14)),0),0)*(VLOOKUP($Z14,curves,VLOOKUP(AQ$1,names,2,0))-AQ$5)*m1!$BK13</f>
        <v>0</v>
      </c>
      <c r="AR14" s="23" t="n">
        <f aca="false">IF(AR$2&lt;=$Z14,IF(AR$3&gt;=$Z14,(AR$4*($Z15-$Z14)),0),0)*(VLOOKUP($Z14,curves,VLOOKUP(AR$1,names,2,0))-AR$5)*m1!$BK13</f>
        <v>0</v>
      </c>
      <c r="AS14" s="23" t="n">
        <f aca="false">IF(AS$2&lt;=$Z14,IF(AS$3&gt;=$Z14,(AS$4*($Z15-$Z14)),0),0)*(VLOOKUP($Z14,curves,VLOOKUP(AS$1,names,2,0))-AS$5)*m1!$BK13</f>
        <v>0</v>
      </c>
      <c r="AT14" s="23" t="n">
        <f aca="false">IF(AT$2&lt;=$Z14,IF(AT$3&gt;=$Z14,(AT$4*($Z15-$Z14)),0),0)*(VLOOKUP($Z14,curves,VLOOKUP(AT$1,names,2,0))-AT$5)*m1!$BK13</f>
        <v>0</v>
      </c>
      <c r="AU14" s="23" t="n">
        <f aca="false">IF(AU$2&lt;=$Z14,IF(AU$3&gt;=$Z14,(AU$4*($Z15-$Z14)),0),0)*(VLOOKUP($Z14,curves,VLOOKUP(AU$1,names,2,0))-AU$5)*m1!$BK13</f>
        <v>0</v>
      </c>
      <c r="AV14" s="23" t="n">
        <f aca="false">IF(AV$2&lt;=$Z14,IF(AV$3&gt;=$Z14,(AV$4*($Z15-$Z14)),0),0)*(VLOOKUP($Z14,curves,VLOOKUP(AV$1,names,2,0))-AV$5)*m1!$BK13</f>
        <v>0</v>
      </c>
      <c r="AW14" s="23"/>
      <c r="AY14" s="2" t="s">
        <v>54</v>
      </c>
      <c r="AZ14" s="2" t="n">
        <v>8</v>
      </c>
      <c r="BA14" s="249"/>
      <c r="BB14" s="249"/>
      <c r="BC14" s="249"/>
      <c r="BD14" s="249"/>
      <c r="BE14" s="249"/>
      <c r="BO14" s="253"/>
      <c r="CH14" s="248"/>
      <c r="CI14" s="248"/>
      <c r="CJ14" s="248"/>
      <c r="FX14" s="249"/>
      <c r="FY14" s="249"/>
      <c r="FZ14" s="249"/>
      <c r="GJ14" s="253"/>
      <c r="GK14" s="253"/>
      <c r="GQ14" s="253"/>
      <c r="GS14" s="253"/>
      <c r="GT14" s="253"/>
      <c r="GZ14" s="253"/>
    </row>
    <row r="15" customFormat="false" ht="12.75" hidden="false" customHeight="false" outlineLevel="0" collapsed="false">
      <c r="A15" s="63" t="n">
        <f aca="false">p0!A21</f>
        <v>36861</v>
      </c>
      <c r="B15" s="256" t="n">
        <f aca="false">SUM(C15:V15)</f>
        <v>10016.016</v>
      </c>
      <c r="C15" s="262" t="n">
        <f aca="false">p0!E21*10000*m_chg!C14</f>
        <v>8854.50000000001</v>
      </c>
      <c r="D15" s="262" t="n">
        <f aca="false">p0!O21*10000*m_chg!D14</f>
        <v>-1500</v>
      </c>
      <c r="E15" s="262" t="n">
        <f aca="false">p1!L21*10000*m_chg!E14</f>
        <v>-1500.5</v>
      </c>
      <c r="F15" s="262" t="n">
        <f aca="false">(p0!I21+p0!K21)*10000*m_chg!K14</f>
        <v>647.000000000001</v>
      </c>
      <c r="G15" s="262" t="n">
        <f aca="false">p0!P21*10000*m_chg!L14</f>
        <v>-605.000000000001</v>
      </c>
      <c r="H15" s="262" t="n">
        <f aca="false">p0!D21*10000*m_chg!N14</f>
        <v>-70.0000000000001</v>
      </c>
      <c r="I15" s="262" t="n">
        <f aca="false">(p0!J21+p0!AH21)*10000*m_chg!H14</f>
        <v>-687.499999999993</v>
      </c>
      <c r="J15" s="262" t="n">
        <f aca="false">p0!N21*10000*m_chg!J14</f>
        <v>507.499999999995</v>
      </c>
      <c r="K15" s="262" t="n">
        <f aca="false">(p0!M21+p0!H21)*10000*m_chg!O14</f>
        <v>4662.50000000001</v>
      </c>
      <c r="L15" s="262" t="n">
        <f aca="false">p0!Q21*10000*m_chg!P14</f>
        <v>-450</v>
      </c>
      <c r="M15" s="262" t="n">
        <f aca="false">(p0!F21)*10000*m_chg!T14</f>
        <v>-2250.5</v>
      </c>
      <c r="N15" s="262" t="n">
        <f aca="false">p0!C21*10000*m_chg!U14</f>
        <v>-1462.49999999999</v>
      </c>
      <c r="O15" s="262" t="n">
        <f aca="false">p0!G21*10000*m_chg!V14</f>
        <v>3870.51599999996</v>
      </c>
      <c r="P15" s="262" t="n">
        <f aca="false">(p0!Z21+p0!Y21)*10000*m_chg!X14</f>
        <v>0</v>
      </c>
      <c r="Q15" s="262" t="n">
        <f aca="false">p0!AA21*10000*m_chg!Y14</f>
        <v>0</v>
      </c>
      <c r="R15" s="262" t="n">
        <f aca="false">p0!AC21*10000*m_chg!Z14</f>
        <v>-0</v>
      </c>
      <c r="S15" s="262" t="n">
        <f aca="false">p0!X21*10000*m_chg!AA14</f>
        <v>0</v>
      </c>
      <c r="T15" s="262" t="n">
        <f aca="false">p0!T21*10000*m_chg!AC14</f>
        <v>0</v>
      </c>
      <c r="U15" s="262" t="n">
        <f aca="false">p0!B21*10000*m_chg!AF14</f>
        <v>0</v>
      </c>
      <c r="V15" s="262" t="n">
        <f aca="false">p0!AB21*10000*m_chg!AI14</f>
        <v>0</v>
      </c>
      <c r="W15" s="267"/>
      <c r="X15" s="262"/>
      <c r="Y15" s="267"/>
      <c r="Z15" s="63" t="n">
        <v>36861</v>
      </c>
      <c r="AA15" s="23" t="n">
        <f aca="false">SUM(AB15:AV15)</f>
        <v>0</v>
      </c>
      <c r="AB15" s="23" t="n">
        <f aca="false">IF(AB$2&lt;=$Z15,IF(AB$3&gt;=$Z15,(AB$4*($Z16-$Z15)),0),0)*(VLOOKUP($Z15,curves,VLOOKUP(AB$1,names,2,0))-AB$5)*m1!$BK14</f>
        <v>0</v>
      </c>
      <c r="AC15" s="23" t="n">
        <f aca="false">IF(AC$2&lt;=$Z15,IF(AC$3&gt;=$Z15,(AC$4*($Z16-$Z15)),0),0)*(VLOOKUP($Z15,curves,VLOOKUP(AC$1,names,2,0))-AC$5)*m1!$BK14</f>
        <v>-0</v>
      </c>
      <c r="AD15" s="23" t="n">
        <f aca="false">IF(AD$2&lt;=$Z15,IF(AD$3&gt;=$Z15,(AD$4*($Z16-$Z15)),0),0)*(VLOOKUP($Z15,curves,VLOOKUP(AD$1,names,2,0))-AD$5)*m1!$BK14</f>
        <v>-0</v>
      </c>
      <c r="AE15" s="23" t="n">
        <f aca="false">IF(AE$2&lt;=$Z15,IF(AE$3&gt;=$Z15,(AE$4*($Z16-$Z15)),0),0)*(VLOOKUP($Z15,curves,VLOOKUP(AE$1,names,2,0))-AE$5)*m1!$BK14</f>
        <v>-0</v>
      </c>
      <c r="AF15" s="23" t="n">
        <f aca="false">IF(AF$2&lt;=$Z15,IF(AF$3&gt;=$Z15,(AF$4*($Z16-$Z15)),0),0)*(VLOOKUP($Z15,curves,VLOOKUP(AF$1,names,2,0))-AF$5)*m1!$BK14</f>
        <v>0</v>
      </c>
      <c r="AG15" s="23" t="n">
        <f aca="false">IF(AG$2&lt;=$Z15,IF(AG$3&gt;=$Z15,(AG$4*($Z16-$Z15)),0),0)*(VLOOKUP($Z15,curves,VLOOKUP(AG$1,names,2,0))-AG$5)*m1!$BK14</f>
        <v>0</v>
      </c>
      <c r="AH15" s="23" t="n">
        <f aca="false">IF(AH$2&lt;=$Z15,IF(AH$3&gt;=$Z15,(AH$4*($Z16-$Z15)),0),0)*(VLOOKUP($Z15,curves,VLOOKUP(AH$1,names,2,0))-AH$5)*m1!$BK14</f>
        <v>0</v>
      </c>
      <c r="AI15" s="23" t="n">
        <f aca="false">IF(AI$2&lt;=$Z15,IF(AI$3&gt;=$Z15,(AI$4*($Z16-$Z15)),0),0)*(VLOOKUP($Z15,curves,VLOOKUP(AI$1,names,2,0))-AI$5)*m1!$BK14</f>
        <v>0</v>
      </c>
      <c r="AJ15" s="23" t="n">
        <f aca="false">IF(AJ$2&lt;=$Z15,IF(AJ$3&gt;=$Z15,(AJ$4*($Z16-$Z15)),0),0)*(VLOOKUP($Z15,curves,VLOOKUP(AJ$1,names,2,0))-AJ$5)*m1!$BK14</f>
        <v>0</v>
      </c>
      <c r="AK15" s="23" t="n">
        <f aca="false">IF(AK$2&lt;=$Z15,IF(AK$3&gt;=$Z15,(AK$4*($Z16-$Z15)),0),0)*(VLOOKUP($Z15,curves,VLOOKUP(AK$1,names,2,0))-AK$5)*m1!$BK14</f>
        <v>0</v>
      </c>
      <c r="AL15" s="23" t="n">
        <f aca="false">IF(AL$2&lt;=$Z15,IF(AL$3&gt;=$Z15,(AL$4*($Z16-$Z15)),0),0)*(VLOOKUP($Z15,curves,VLOOKUP(AL$1,names,2,0))-AL$5)*m1!$BK14</f>
        <v>0</v>
      </c>
      <c r="AM15" s="23" t="n">
        <f aca="false">IF(AM$2&lt;=$Z15,IF(AM$3&gt;=$Z15,(AM$4*($Z16-$Z15)),0),0)*(VLOOKUP($Z15,curves,VLOOKUP(AM$1,names,2,0))-AM$5)*m1!$BK14</f>
        <v>0</v>
      </c>
      <c r="AN15" s="23" t="n">
        <f aca="false">IF(AN$2&lt;=$Z15,IF(AN$3&gt;=$Z15,(AN$4*($Z16-$Z15)),0),0)*(VLOOKUP($Z15,curves,VLOOKUP(AN$1,names,2,0))-AN$5)*m1!$BK14</f>
        <v>0</v>
      </c>
      <c r="AO15" s="23" t="n">
        <f aca="false">IF(AO$2&lt;=$Z15,IF(AO$3&gt;=$Z15,(AO$4*($Z16-$Z15)),0),0)*(VLOOKUP($Z15,curves,VLOOKUP(AO$1,names,2,0))-AO$5)*m1!$BK14</f>
        <v>0</v>
      </c>
      <c r="AP15" s="23" t="n">
        <f aca="false">IF(AP$2&lt;=$Z15,IF(AP$3&gt;=$Z15,(AP$4*($Z16-$Z15)),0),0)*(VLOOKUP($Z15,curves,VLOOKUP(AP$1,names,2,0))-AP$5)*m1!$BK14</f>
        <v>0</v>
      </c>
      <c r="AQ15" s="23" t="n">
        <f aca="false">IF(AQ$2&lt;=$Z15,IF(AQ$3&gt;=$Z15,(AQ$4*($Z16-$Z15)),0),0)*(VLOOKUP($Z15,curves,VLOOKUP(AQ$1,names,2,0))-AQ$5)*m1!$BK14</f>
        <v>0</v>
      </c>
      <c r="AR15" s="23" t="n">
        <f aca="false">IF(AR$2&lt;=$Z15,IF(AR$3&gt;=$Z15,(AR$4*($Z16-$Z15)),0),0)*(VLOOKUP($Z15,curves,VLOOKUP(AR$1,names,2,0))-AR$5)*m1!$BK14</f>
        <v>0</v>
      </c>
      <c r="AS15" s="23" t="n">
        <f aca="false">IF(AS$2&lt;=$Z15,IF(AS$3&gt;=$Z15,(AS$4*($Z16-$Z15)),0),0)*(VLOOKUP($Z15,curves,VLOOKUP(AS$1,names,2,0))-AS$5)*m1!$BK14</f>
        <v>0</v>
      </c>
      <c r="AT15" s="23" t="n">
        <f aca="false">IF(AT$2&lt;=$Z15,IF(AT$3&gt;=$Z15,(AT$4*($Z16-$Z15)),0),0)*(VLOOKUP($Z15,curves,VLOOKUP(AT$1,names,2,0))-AT$5)*m1!$BK14</f>
        <v>0</v>
      </c>
      <c r="AU15" s="23" t="n">
        <f aca="false">IF(AU$2&lt;=$Z15,IF(AU$3&gt;=$Z15,(AU$4*($Z16-$Z15)),0),0)*(VLOOKUP($Z15,curves,VLOOKUP(AU$1,names,2,0))-AU$5)*m1!$BK14</f>
        <v>0</v>
      </c>
      <c r="AV15" s="23" t="n">
        <f aca="false">IF(AV$2&lt;=$Z15,IF(AV$3&gt;=$Z15,(AV$4*($Z16-$Z15)),0),0)*(VLOOKUP($Z15,curves,VLOOKUP(AV$1,names,2,0))-AV$5)*m1!$BK14</f>
        <v>0</v>
      </c>
      <c r="AW15" s="23"/>
      <c r="AY15" s="2" t="s">
        <v>56</v>
      </c>
      <c r="BA15" s="249"/>
      <c r="BB15" s="249"/>
      <c r="BC15" s="249"/>
      <c r="BD15" s="249"/>
      <c r="BE15" s="249"/>
      <c r="BO15" s="253"/>
      <c r="CH15" s="248"/>
      <c r="CI15" s="248"/>
      <c r="CJ15" s="248"/>
      <c r="FX15" s="249"/>
      <c r="FY15" s="249"/>
      <c r="FZ15" s="249"/>
      <c r="GJ15" s="253"/>
      <c r="GK15" s="253"/>
      <c r="GQ15" s="253"/>
      <c r="GS15" s="253"/>
      <c r="GT15" s="253"/>
      <c r="GZ15" s="253"/>
    </row>
    <row r="16" customFormat="false" ht="12.75" hidden="false" customHeight="false" outlineLevel="0" collapsed="false">
      <c r="A16" s="63" t="n">
        <f aca="false">p0!A22</f>
        <v>36892</v>
      </c>
      <c r="B16" s="256" t="n">
        <f aca="false">SUM(C16:V16)</f>
        <v>0</v>
      </c>
      <c r="C16" s="262" t="n">
        <f aca="false">p0!E22*10000*m_chg!C15</f>
        <v>0</v>
      </c>
      <c r="D16" s="262" t="n">
        <f aca="false">p0!O22*10000*m_chg!D15</f>
        <v>-0</v>
      </c>
      <c r="E16" s="262" t="n">
        <f aca="false">p1!L22*10000*m_chg!E15</f>
        <v>-0</v>
      </c>
      <c r="F16" s="262" t="n">
        <f aca="false">(p0!I22+p0!K22)*10000*m_chg!K15</f>
        <v>0</v>
      </c>
      <c r="G16" s="262" t="n">
        <f aca="false">p0!P22*10000*m_chg!L15</f>
        <v>-0</v>
      </c>
      <c r="H16" s="262" t="n">
        <f aca="false">p0!D22*10000*m_chg!N15</f>
        <v>0</v>
      </c>
      <c r="I16" s="262" t="n">
        <f aca="false">(p0!J22+p0!AH22)*10000*m_chg!H15</f>
        <v>-0</v>
      </c>
      <c r="J16" s="262" t="n">
        <f aca="false">p0!N22*10000*m_chg!J15</f>
        <v>0</v>
      </c>
      <c r="K16" s="262" t="n">
        <f aca="false">(p0!M22+p0!H22)*10000*m_chg!O15</f>
        <v>0</v>
      </c>
      <c r="L16" s="262" t="n">
        <f aca="false">p0!Q22*10000*m_chg!P15</f>
        <v>-0</v>
      </c>
      <c r="M16" s="262" t="n">
        <f aca="false">(p0!F22)*10000*m_chg!T15</f>
        <v>-0</v>
      </c>
      <c r="N16" s="262" t="n">
        <f aca="false">p0!C22*10000*m_chg!U15</f>
        <v>-0</v>
      </c>
      <c r="O16" s="262" t="n">
        <f aca="false">p0!G22*10000*m_chg!V15</f>
        <v>0</v>
      </c>
      <c r="P16" s="262" t="n">
        <f aca="false">(p0!Z22+p0!Y22)*10000*m_chg!X15</f>
        <v>0</v>
      </c>
      <c r="Q16" s="262" t="n">
        <f aca="false">p0!AA22*10000*m_chg!Y15</f>
        <v>0</v>
      </c>
      <c r="R16" s="262" t="n">
        <f aca="false">p0!AC22*10000*m_chg!Z15</f>
        <v>-0</v>
      </c>
      <c r="S16" s="262" t="n">
        <f aca="false">p0!X22*10000*m_chg!AA15</f>
        <v>0</v>
      </c>
      <c r="T16" s="262" t="n">
        <f aca="false">p0!T22*10000*m_chg!AC15</f>
        <v>0</v>
      </c>
      <c r="U16" s="262" t="n">
        <f aca="false">p0!B22*10000*m_chg!AF15</f>
        <v>0</v>
      </c>
      <c r="V16" s="262" t="n">
        <f aca="false">p0!AB22*10000*m_chg!AI15</f>
        <v>0</v>
      </c>
      <c r="W16" s="267"/>
      <c r="X16" s="262"/>
      <c r="Y16" s="267"/>
      <c r="Z16" s="63" t="n">
        <v>36892</v>
      </c>
      <c r="AA16" s="23" t="n">
        <f aca="false">SUM(AB16:AV16)</f>
        <v>0</v>
      </c>
      <c r="AB16" s="23" t="n">
        <f aca="false">IF(AB$2&lt;=$Z16,IF(AB$3&gt;=$Z16,(AB$4*($Z17-$Z16)),0),0)*(VLOOKUP($Z16,curves,VLOOKUP(AB$1,names,2,0))-AB$5)*m1!$BK15</f>
        <v>0</v>
      </c>
      <c r="AC16" s="23" t="n">
        <f aca="false">IF(AC$2&lt;=$Z16,IF(AC$3&gt;=$Z16,(AC$4*($Z17-$Z16)),0),0)*(VLOOKUP($Z16,curves,VLOOKUP(AC$1,names,2,0))-AC$5)*m1!$BK15</f>
        <v>0</v>
      </c>
      <c r="AD16" s="23" t="n">
        <f aca="false">IF(AD$2&lt;=$Z16,IF(AD$3&gt;=$Z16,(AD$4*($Z17-$Z16)),0),0)*(VLOOKUP($Z16,curves,VLOOKUP(AD$1,names,2,0))-AD$5)*m1!$BK15</f>
        <v>0</v>
      </c>
      <c r="AE16" s="23" t="n">
        <f aca="false">IF(AE$2&lt;=$Z16,IF(AE$3&gt;=$Z16,(AE$4*($Z17-$Z16)),0),0)*(VLOOKUP($Z16,curves,VLOOKUP(AE$1,names,2,0))-AE$5)*m1!$BK15</f>
        <v>0</v>
      </c>
      <c r="AF16" s="23" t="n">
        <f aca="false">IF(AF$2&lt;=$Z16,IF(AF$3&gt;=$Z16,(AF$4*($Z17-$Z16)),0),0)*(VLOOKUP($Z16,curves,VLOOKUP(AF$1,names,2,0))-AF$5)*m1!$BK15</f>
        <v>0</v>
      </c>
      <c r="AG16" s="23" t="n">
        <f aca="false">IF(AG$2&lt;=$Z16,IF(AG$3&gt;=$Z16,(AG$4*($Z17-$Z16)),0),0)*(VLOOKUP($Z16,curves,VLOOKUP(AG$1,names,2,0))-AG$5)*m1!$BK15</f>
        <v>0</v>
      </c>
      <c r="AH16" s="23" t="n">
        <f aca="false">IF(AH$2&lt;=$Z16,IF(AH$3&gt;=$Z16,(AH$4*($Z17-$Z16)),0),0)*(VLOOKUP($Z16,curves,VLOOKUP(AH$1,names,2,0))-AH$5)*m1!$BK15</f>
        <v>0</v>
      </c>
      <c r="AI16" s="23" t="n">
        <f aca="false">IF(AI$2&lt;=$Z16,IF(AI$3&gt;=$Z16,(AI$4*($Z17-$Z16)),0),0)*(VLOOKUP($Z16,curves,VLOOKUP(AI$1,names,2,0))-AI$5)*m1!$BK15</f>
        <v>0</v>
      </c>
      <c r="AJ16" s="23" t="n">
        <f aca="false">IF(AJ$2&lt;=$Z16,IF(AJ$3&gt;=$Z16,(AJ$4*($Z17-$Z16)),0),0)*(VLOOKUP($Z16,curves,VLOOKUP(AJ$1,names,2,0))-AJ$5)*m1!$BK15</f>
        <v>0</v>
      </c>
      <c r="AK16" s="23" t="n">
        <f aca="false">IF(AK$2&lt;=$Z16,IF(AK$3&gt;=$Z16,(AK$4*($Z17-$Z16)),0),0)*(VLOOKUP($Z16,curves,VLOOKUP(AK$1,names,2,0))-AK$5)*m1!$BK15</f>
        <v>0</v>
      </c>
      <c r="AL16" s="23" t="n">
        <f aca="false">IF(AL$2&lt;=$Z16,IF(AL$3&gt;=$Z16,(AL$4*($Z17-$Z16)),0),0)*(VLOOKUP($Z16,curves,VLOOKUP(AL$1,names,2,0))-AL$5)*m1!$BK15</f>
        <v>0</v>
      </c>
      <c r="AM16" s="23" t="n">
        <f aca="false">IF(AM$2&lt;=$Z16,IF(AM$3&gt;=$Z16,(AM$4*($Z17-$Z16)),0),0)*(VLOOKUP($Z16,curves,VLOOKUP(AM$1,names,2,0))-AM$5)*m1!$BK15</f>
        <v>0</v>
      </c>
      <c r="AN16" s="23" t="n">
        <f aca="false">IF(AN$2&lt;=$Z16,IF(AN$3&gt;=$Z16,(AN$4*($Z17-$Z16)),0),0)*(VLOOKUP($Z16,curves,VLOOKUP(AN$1,names,2,0))-AN$5)*m1!$BK15</f>
        <v>0</v>
      </c>
      <c r="AO16" s="23" t="n">
        <f aca="false">IF(AO$2&lt;=$Z16,IF(AO$3&gt;=$Z16,(AO$4*($Z17-$Z16)),0),0)*(VLOOKUP($Z16,curves,VLOOKUP(AO$1,names,2,0))-AO$5)*m1!$BK15</f>
        <v>0</v>
      </c>
      <c r="AP16" s="23" t="n">
        <f aca="false">IF(AP$2&lt;=$Z16,IF(AP$3&gt;=$Z16,(AP$4*($Z17-$Z16)),0),0)*(VLOOKUP($Z16,curves,VLOOKUP(AP$1,names,2,0))-AP$5)*m1!$BK15</f>
        <v>0</v>
      </c>
      <c r="AQ16" s="23" t="n">
        <f aca="false">IF(AQ$2&lt;=$Z16,IF(AQ$3&gt;=$Z16,(AQ$4*($Z17-$Z16)),0),0)*(VLOOKUP($Z16,curves,VLOOKUP(AQ$1,names,2,0))-AQ$5)*m1!$BK15</f>
        <v>0</v>
      </c>
      <c r="AR16" s="23" t="n">
        <f aca="false">IF(AR$2&lt;=$Z16,IF(AR$3&gt;=$Z16,(AR$4*($Z17-$Z16)),0),0)*(VLOOKUP($Z16,curves,VLOOKUP(AR$1,names,2,0))-AR$5)*m1!$BK15</f>
        <v>0</v>
      </c>
      <c r="AS16" s="23" t="n">
        <f aca="false">IF(AS$2&lt;=$Z16,IF(AS$3&gt;=$Z16,(AS$4*($Z17-$Z16)),0),0)*(VLOOKUP($Z16,curves,VLOOKUP(AS$1,names,2,0))-AS$5)*m1!$BK15</f>
        <v>0</v>
      </c>
      <c r="AT16" s="23" t="n">
        <f aca="false">IF(AT$2&lt;=$Z16,IF(AT$3&gt;=$Z16,(AT$4*($Z17-$Z16)),0),0)*(VLOOKUP($Z16,curves,VLOOKUP(AT$1,names,2,0))-AT$5)*m1!$BK15</f>
        <v>0</v>
      </c>
      <c r="AU16" s="23" t="n">
        <f aca="false">IF(AU$2&lt;=$Z16,IF(AU$3&gt;=$Z16,(AU$4*($Z17-$Z16)),0),0)*(VLOOKUP($Z16,curves,VLOOKUP(AU$1,names,2,0))-AU$5)*m1!$BK15</f>
        <v>0</v>
      </c>
      <c r="AV16" s="23" t="n">
        <f aca="false">IF(AV$2&lt;=$Z16,IF(AV$3&gt;=$Z16,(AV$4*($Z17-$Z16)),0),0)*(VLOOKUP($Z16,curves,VLOOKUP(AV$1,names,2,0))-AV$5)*m1!$BK15</f>
        <v>0</v>
      </c>
      <c r="AW16" s="23"/>
      <c r="AY16" s="2" t="s">
        <v>58</v>
      </c>
      <c r="AZ16" s="2" t="n">
        <v>15</v>
      </c>
      <c r="BA16" s="249"/>
      <c r="BB16" s="249"/>
      <c r="BC16" s="249"/>
      <c r="BD16" s="249"/>
      <c r="BE16" s="249"/>
      <c r="BO16" s="253"/>
      <c r="CH16" s="248"/>
      <c r="CI16" s="248"/>
      <c r="CJ16" s="248"/>
      <c r="FX16" s="249"/>
      <c r="FY16" s="249"/>
      <c r="FZ16" s="249"/>
      <c r="GJ16" s="253"/>
      <c r="GK16" s="253"/>
      <c r="GQ16" s="253"/>
      <c r="GS16" s="253"/>
      <c r="GT16" s="253"/>
      <c r="GZ16" s="253"/>
    </row>
    <row r="17" customFormat="false" ht="12.75" hidden="false" customHeight="false" outlineLevel="0" collapsed="false">
      <c r="A17" s="63" t="n">
        <f aca="false">p0!A23</f>
        <v>36923</v>
      </c>
      <c r="B17" s="256" t="n">
        <f aca="false">SUM(C17:V17)</f>
        <v>0</v>
      </c>
      <c r="C17" s="262" t="n">
        <f aca="false">p0!E23*10000*m_chg!C16</f>
        <v>-0</v>
      </c>
      <c r="D17" s="262" t="n">
        <f aca="false">p0!O23*10000*m_chg!D16</f>
        <v>-0</v>
      </c>
      <c r="E17" s="262" t="n">
        <f aca="false">p1!L23*10000*m_chg!E16</f>
        <v>-0</v>
      </c>
      <c r="F17" s="262" t="n">
        <f aca="false">(p0!I23+p0!K23)*10000*m_chg!K16</f>
        <v>0</v>
      </c>
      <c r="G17" s="262" t="n">
        <f aca="false">p0!P23*10000*m_chg!L16</f>
        <v>-0</v>
      </c>
      <c r="H17" s="262" t="n">
        <f aca="false">p0!D23*10000*m_chg!N16</f>
        <v>0</v>
      </c>
      <c r="I17" s="262" t="n">
        <f aca="false">(p0!J23+p0!AH23)*10000*m_chg!H16</f>
        <v>-0</v>
      </c>
      <c r="J17" s="262" t="n">
        <f aca="false">p0!N23*10000*m_chg!J16</f>
        <v>0</v>
      </c>
      <c r="K17" s="262" t="n">
        <f aca="false">(p0!M23+p0!H23)*10000*m_chg!O16</f>
        <v>0</v>
      </c>
      <c r="L17" s="262" t="n">
        <f aca="false">p0!Q23*10000*m_chg!P16</f>
        <v>-0</v>
      </c>
      <c r="M17" s="262" t="n">
        <f aca="false">(p0!F23)*10000*m_chg!T16</f>
        <v>-0</v>
      </c>
      <c r="N17" s="262" t="n">
        <f aca="false">p0!C23*10000*m_chg!U16</f>
        <v>-0</v>
      </c>
      <c r="O17" s="262" t="n">
        <f aca="false">p0!G23*10000*m_chg!V16</f>
        <v>0</v>
      </c>
      <c r="P17" s="262" t="n">
        <f aca="false">(p0!Z23+p0!Y23)*10000*m_chg!X16</f>
        <v>0</v>
      </c>
      <c r="Q17" s="262" t="n">
        <f aca="false">p0!AA23*10000*m_chg!Y16</f>
        <v>0</v>
      </c>
      <c r="R17" s="262" t="n">
        <f aca="false">p0!AC23*10000*m_chg!Z16</f>
        <v>-0</v>
      </c>
      <c r="S17" s="262" t="n">
        <f aca="false">p0!X23*10000*m_chg!AA16</f>
        <v>0</v>
      </c>
      <c r="T17" s="262" t="n">
        <f aca="false">p0!T23*10000*m_chg!AC16</f>
        <v>0</v>
      </c>
      <c r="U17" s="262" t="n">
        <f aca="false">p0!B23*10000*m_chg!AF16</f>
        <v>0</v>
      </c>
      <c r="V17" s="262" t="n">
        <f aca="false">p0!AB23*10000*m_chg!AI16</f>
        <v>0</v>
      </c>
      <c r="W17" s="267"/>
      <c r="X17" s="262"/>
      <c r="Y17" s="267"/>
      <c r="Z17" s="63" t="n">
        <v>36923</v>
      </c>
      <c r="AA17" s="23" t="n">
        <f aca="false">SUM(AB17:AV17)</f>
        <v>0</v>
      </c>
      <c r="AB17" s="23" t="n">
        <f aca="false">IF(AB$2&lt;=$Z17,IF(AB$3&gt;=$Z17,(AB$4*($Z18-$Z17)),0),0)*(VLOOKUP($Z17,curves,VLOOKUP(AB$1,names,2,0))-AB$5)*m1!$BK16</f>
        <v>0</v>
      </c>
      <c r="AC17" s="23" t="n">
        <f aca="false">IF(AC$2&lt;=$Z17,IF(AC$3&gt;=$Z17,(AC$4*($Z18-$Z17)),0),0)*(VLOOKUP($Z17,curves,VLOOKUP(AC$1,names,2,0))-AC$5)*m1!$BK16</f>
        <v>0</v>
      </c>
      <c r="AD17" s="23" t="n">
        <f aca="false">IF(AD$2&lt;=$Z17,IF(AD$3&gt;=$Z17,(AD$4*($Z18-$Z17)),0),0)*(VLOOKUP($Z17,curves,VLOOKUP(AD$1,names,2,0))-AD$5)*m1!$BK16</f>
        <v>0</v>
      </c>
      <c r="AE17" s="23" t="n">
        <f aca="false">IF(AE$2&lt;=$Z17,IF(AE$3&gt;=$Z17,(AE$4*($Z18-$Z17)),0),0)*(VLOOKUP($Z17,curves,VLOOKUP(AE$1,names,2,0))-AE$5)*m1!$BK16</f>
        <v>0</v>
      </c>
      <c r="AF17" s="23" t="n">
        <f aca="false">IF(AF$2&lt;=$Z17,IF(AF$3&gt;=$Z17,(AF$4*($Z18-$Z17)),0),0)*(VLOOKUP($Z17,curves,VLOOKUP(AF$1,names,2,0))-AF$5)*m1!$BK16</f>
        <v>0</v>
      </c>
      <c r="AG17" s="23" t="n">
        <f aca="false">IF(AG$2&lt;=$Z17,IF(AG$3&gt;=$Z17,(AG$4*($Z18-$Z17)),0),0)*(VLOOKUP($Z17,curves,VLOOKUP(AG$1,names,2,0))-AG$5)*m1!$BK16</f>
        <v>0</v>
      </c>
      <c r="AH17" s="23" t="n">
        <f aca="false">IF(AH$2&lt;=$Z17,IF(AH$3&gt;=$Z17,(AH$4*($Z18-$Z17)),0),0)*(VLOOKUP($Z17,curves,VLOOKUP(AH$1,names,2,0))-AH$5)*m1!$BK16</f>
        <v>0</v>
      </c>
      <c r="AI17" s="23" t="n">
        <f aca="false">IF(AI$2&lt;=$Z17,IF(AI$3&gt;=$Z17,(AI$4*($Z18-$Z17)),0),0)*(VLOOKUP($Z17,curves,VLOOKUP(AI$1,names,2,0))-AI$5)*m1!$BK16</f>
        <v>0</v>
      </c>
      <c r="AJ17" s="23" t="n">
        <f aca="false">IF(AJ$2&lt;=$Z17,IF(AJ$3&gt;=$Z17,(AJ$4*($Z18-$Z17)),0),0)*(VLOOKUP($Z17,curves,VLOOKUP(AJ$1,names,2,0))-AJ$5)*m1!$BK16</f>
        <v>0</v>
      </c>
      <c r="AK17" s="23" t="n">
        <f aca="false">IF(AK$2&lt;=$Z17,IF(AK$3&gt;=$Z17,(AK$4*($Z18-$Z17)),0),0)*(VLOOKUP($Z17,curves,VLOOKUP(AK$1,names,2,0))-AK$5)*m1!$BK16</f>
        <v>0</v>
      </c>
      <c r="AL17" s="23" t="n">
        <f aca="false">IF(AL$2&lt;=$Z17,IF(AL$3&gt;=$Z17,(AL$4*($Z18-$Z17)),0),0)*(VLOOKUP($Z17,curves,VLOOKUP(AL$1,names,2,0))-AL$5)*m1!$BK16</f>
        <v>0</v>
      </c>
      <c r="AM17" s="23" t="n">
        <f aca="false">IF(AM$2&lt;=$Z17,IF(AM$3&gt;=$Z17,(AM$4*($Z18-$Z17)),0),0)*(VLOOKUP($Z17,curves,VLOOKUP(AM$1,names,2,0))-AM$5)*m1!$BK16</f>
        <v>0</v>
      </c>
      <c r="AN17" s="23" t="n">
        <f aca="false">IF(AN$2&lt;=$Z17,IF(AN$3&gt;=$Z17,(AN$4*($Z18-$Z17)),0),0)*(VLOOKUP($Z17,curves,VLOOKUP(AN$1,names,2,0))-AN$5)*m1!$BK16</f>
        <v>0</v>
      </c>
      <c r="AO17" s="23" t="n">
        <f aca="false">IF(AO$2&lt;=$Z17,IF(AO$3&gt;=$Z17,(AO$4*($Z18-$Z17)),0),0)*(VLOOKUP($Z17,curves,VLOOKUP(AO$1,names,2,0))-AO$5)*m1!$BK16</f>
        <v>0</v>
      </c>
      <c r="AP17" s="23" t="n">
        <f aca="false">IF(AP$2&lt;=$Z17,IF(AP$3&gt;=$Z17,(AP$4*($Z18-$Z17)),0),0)*(VLOOKUP($Z17,curves,VLOOKUP(AP$1,names,2,0))-AP$5)*m1!$BK16</f>
        <v>0</v>
      </c>
      <c r="AQ17" s="23" t="n">
        <f aca="false">IF(AQ$2&lt;=$Z17,IF(AQ$3&gt;=$Z17,(AQ$4*($Z18-$Z17)),0),0)*(VLOOKUP($Z17,curves,VLOOKUP(AQ$1,names,2,0))-AQ$5)*m1!$BK16</f>
        <v>0</v>
      </c>
      <c r="AR17" s="23" t="n">
        <f aca="false">IF(AR$2&lt;=$Z17,IF(AR$3&gt;=$Z17,(AR$4*($Z18-$Z17)),0),0)*(VLOOKUP($Z17,curves,VLOOKUP(AR$1,names,2,0))-AR$5)*m1!$BK16</f>
        <v>0</v>
      </c>
      <c r="AS17" s="23" t="n">
        <f aca="false">IF(AS$2&lt;=$Z17,IF(AS$3&gt;=$Z17,(AS$4*($Z18-$Z17)),0),0)*(VLOOKUP($Z17,curves,VLOOKUP(AS$1,names,2,0))-AS$5)*m1!$BK16</f>
        <v>0</v>
      </c>
      <c r="AT17" s="23" t="n">
        <f aca="false">IF(AT$2&lt;=$Z17,IF(AT$3&gt;=$Z17,(AT$4*($Z18-$Z17)),0),0)*(VLOOKUP($Z17,curves,VLOOKUP(AT$1,names,2,0))-AT$5)*m1!$BK16</f>
        <v>0</v>
      </c>
      <c r="AU17" s="23" t="n">
        <f aca="false">IF(AU$2&lt;=$Z17,IF(AU$3&gt;=$Z17,(AU$4*($Z18-$Z17)),0),0)*(VLOOKUP($Z17,curves,VLOOKUP(AU$1,names,2,0))-AU$5)*m1!$BK16</f>
        <v>0</v>
      </c>
      <c r="AV17" s="23" t="n">
        <f aca="false">IF(AV$2&lt;=$Z17,IF(AV$3&gt;=$Z17,(AV$4*($Z18-$Z17)),0),0)*(VLOOKUP($Z17,curves,VLOOKUP(AV$1,names,2,0))-AV$5)*m1!$BK16</f>
        <v>0</v>
      </c>
      <c r="AW17" s="23"/>
      <c r="AY17" s="2" t="s">
        <v>191</v>
      </c>
      <c r="AZ17" s="2" t="n">
        <v>16</v>
      </c>
      <c r="BA17" s="249"/>
      <c r="BB17" s="249"/>
      <c r="BC17" s="249"/>
      <c r="BD17" s="249"/>
      <c r="BE17" s="249"/>
      <c r="BO17" s="253"/>
      <c r="CH17" s="248"/>
      <c r="CI17" s="248"/>
      <c r="CJ17" s="248"/>
      <c r="FX17" s="249"/>
      <c r="FY17" s="249"/>
      <c r="FZ17" s="249"/>
      <c r="GJ17" s="253"/>
      <c r="GK17" s="253"/>
      <c r="GQ17" s="253"/>
      <c r="GS17" s="253"/>
      <c r="GT17" s="253"/>
      <c r="GZ17" s="253"/>
    </row>
    <row r="18" customFormat="false" ht="12.75" hidden="false" customHeight="false" outlineLevel="0" collapsed="false">
      <c r="A18" s="63" t="n">
        <f aca="false">p0!A24</f>
        <v>36951</v>
      </c>
      <c r="B18" s="256" t="n">
        <f aca="false">SUM(C18:V18)</f>
        <v>0</v>
      </c>
      <c r="C18" s="262" t="n">
        <f aca="false">p0!E24*10000*m_chg!C17</f>
        <v>0</v>
      </c>
      <c r="D18" s="262" t="n">
        <f aca="false">p0!O24*10000*m_chg!D17</f>
        <v>-0</v>
      </c>
      <c r="E18" s="262" t="n">
        <f aca="false">p1!L24*10000*m_chg!E17</f>
        <v>-0</v>
      </c>
      <c r="F18" s="262" t="n">
        <f aca="false">(p0!I24+p0!K24)*10000*m_chg!K17</f>
        <v>-0</v>
      </c>
      <c r="G18" s="262" t="n">
        <f aca="false">p0!P24*10000*m_chg!L17</f>
        <v>-0</v>
      </c>
      <c r="H18" s="262" t="n">
        <f aca="false">p0!D24*10000*m_chg!N17</f>
        <v>0</v>
      </c>
      <c r="I18" s="262" t="n">
        <f aca="false">(p0!J24+p0!AH24)*10000*m_chg!H17</f>
        <v>-0</v>
      </c>
      <c r="J18" s="262" t="n">
        <f aca="false">p0!N24*10000*m_chg!J17</f>
        <v>0</v>
      </c>
      <c r="K18" s="262" t="n">
        <f aca="false">(p0!M24+p0!H24)*10000*m_chg!O17</f>
        <v>0</v>
      </c>
      <c r="L18" s="262" t="n">
        <f aca="false">p0!Q24*10000*m_chg!P17</f>
        <v>-0</v>
      </c>
      <c r="M18" s="262" t="n">
        <f aca="false">(p0!F24)*10000*m_chg!T17</f>
        <v>-0</v>
      </c>
      <c r="N18" s="262" t="n">
        <f aca="false">p0!C24*10000*m_chg!U17</f>
        <v>-0</v>
      </c>
      <c r="O18" s="262" t="n">
        <f aca="false">p0!G24*10000*m_chg!V17</f>
        <v>0</v>
      </c>
      <c r="P18" s="262" t="n">
        <f aca="false">(p0!Z24+p0!Y24)*10000*m_chg!X17</f>
        <v>0</v>
      </c>
      <c r="Q18" s="262" t="n">
        <f aca="false">p0!AA24*10000*m_chg!Y17</f>
        <v>0</v>
      </c>
      <c r="R18" s="262" t="n">
        <f aca="false">p0!AC24*10000*m_chg!Z17</f>
        <v>-0</v>
      </c>
      <c r="S18" s="262" t="n">
        <f aca="false">p0!X24*10000*m_chg!AA17</f>
        <v>0</v>
      </c>
      <c r="T18" s="262" t="n">
        <f aca="false">p0!T24*10000*m_chg!AC17</f>
        <v>0</v>
      </c>
      <c r="U18" s="262" t="n">
        <f aca="false">p0!B24*10000*m_chg!AF17</f>
        <v>0</v>
      </c>
      <c r="V18" s="262" t="n">
        <f aca="false">p0!AB24*10000*m_chg!AI17</f>
        <v>-0</v>
      </c>
      <c r="W18" s="267"/>
      <c r="X18" s="262"/>
      <c r="Y18" s="267"/>
      <c r="Z18" s="63" t="n">
        <v>36951</v>
      </c>
      <c r="AA18" s="23" t="n">
        <f aca="false">SUM(AB18:AV18)</f>
        <v>0</v>
      </c>
      <c r="AB18" s="23" t="n">
        <f aca="false">IF(AB$2&lt;=$Z18,IF(AB$3&gt;=$Z18,(AB$4*($Z19-$Z18)),0),0)*(VLOOKUP($Z18,curves,VLOOKUP(AB$1,names,2,0))-AB$5)*m1!$BK17</f>
        <v>0</v>
      </c>
      <c r="AC18" s="23" t="n">
        <f aca="false">IF(AC$2&lt;=$Z18,IF(AC$3&gt;=$Z18,(AC$4*($Z19-$Z18)),0),0)*(VLOOKUP($Z18,curves,VLOOKUP(AC$1,names,2,0))-AC$5)*m1!$BK17</f>
        <v>-0</v>
      </c>
      <c r="AD18" s="23" t="n">
        <f aca="false">IF(AD$2&lt;=$Z18,IF(AD$3&gt;=$Z18,(AD$4*($Z19-$Z18)),0),0)*(VLOOKUP($Z18,curves,VLOOKUP(AD$1,names,2,0))-AD$5)*m1!$BK17</f>
        <v>-0</v>
      </c>
      <c r="AE18" s="23" t="n">
        <f aca="false">IF(AE$2&lt;=$Z18,IF(AE$3&gt;=$Z18,(AE$4*($Z19-$Z18)),0),0)*(VLOOKUP($Z18,curves,VLOOKUP(AE$1,names,2,0))-AE$5)*m1!$BK17</f>
        <v>0</v>
      </c>
      <c r="AF18" s="23" t="n">
        <f aca="false">IF(AF$2&lt;=$Z18,IF(AF$3&gt;=$Z18,(AF$4*($Z19-$Z18)),0),0)*(VLOOKUP($Z18,curves,VLOOKUP(AF$1,names,2,0))-AF$5)*m1!$BK17</f>
        <v>0</v>
      </c>
      <c r="AG18" s="23" t="n">
        <f aca="false">IF(AG$2&lt;=$Z18,IF(AG$3&gt;=$Z18,(AG$4*($Z19-$Z18)),0),0)*(VLOOKUP($Z18,curves,VLOOKUP(AG$1,names,2,0))-AG$5)*m1!$BK17</f>
        <v>0</v>
      </c>
      <c r="AH18" s="23" t="n">
        <f aca="false">IF(AH$2&lt;=$Z18,IF(AH$3&gt;=$Z18,(AH$4*($Z19-$Z18)),0),0)*(VLOOKUP($Z18,curves,VLOOKUP(AH$1,names,2,0))-AH$5)*m1!$BK17</f>
        <v>0</v>
      </c>
      <c r="AI18" s="23" t="n">
        <f aca="false">IF(AI$2&lt;=$Z18,IF(AI$3&gt;=$Z18,(AI$4*($Z19-$Z18)),0),0)*(VLOOKUP($Z18,curves,VLOOKUP(AI$1,names,2,0))-AI$5)*m1!$BK17</f>
        <v>0</v>
      </c>
      <c r="AJ18" s="23" t="n">
        <f aca="false">IF(AJ$2&lt;=$Z18,IF(AJ$3&gt;=$Z18,(AJ$4*($Z19-$Z18)),0),0)*(VLOOKUP($Z18,curves,VLOOKUP(AJ$1,names,2,0))-AJ$5)*m1!$BK17</f>
        <v>0</v>
      </c>
      <c r="AK18" s="23" t="n">
        <f aca="false">IF(AK$2&lt;=$Z18,IF(AK$3&gt;=$Z18,(AK$4*($Z19-$Z18)),0),0)*(VLOOKUP($Z18,curves,VLOOKUP(AK$1,names,2,0))-AK$5)*m1!$BK17</f>
        <v>0</v>
      </c>
      <c r="AL18" s="23" t="n">
        <f aca="false">IF(AL$2&lt;=$Z18,IF(AL$3&gt;=$Z18,(AL$4*($Z19-$Z18)),0),0)*(VLOOKUP($Z18,curves,VLOOKUP(AL$1,names,2,0))-AL$5)*m1!$BK17</f>
        <v>0</v>
      </c>
      <c r="AM18" s="23" t="n">
        <f aca="false">IF(AM$2&lt;=$Z18,IF(AM$3&gt;=$Z18,(AM$4*($Z19-$Z18)),0),0)*(VLOOKUP($Z18,curves,VLOOKUP(AM$1,names,2,0))-AM$5)*m1!$BK17</f>
        <v>0</v>
      </c>
      <c r="AN18" s="23" t="n">
        <f aca="false">IF(AN$2&lt;=$Z18,IF(AN$3&gt;=$Z18,(AN$4*($Z19-$Z18)),0),0)*(VLOOKUP($Z18,curves,VLOOKUP(AN$1,names,2,0))-AN$5)*m1!$BK17</f>
        <v>0</v>
      </c>
      <c r="AO18" s="23" t="n">
        <f aca="false">IF(AO$2&lt;=$Z18,IF(AO$3&gt;=$Z18,(AO$4*($Z19-$Z18)),0),0)*(VLOOKUP($Z18,curves,VLOOKUP(AO$1,names,2,0))-AO$5)*m1!$BK17</f>
        <v>0</v>
      </c>
      <c r="AP18" s="23" t="n">
        <f aca="false">IF(AP$2&lt;=$Z18,IF(AP$3&gt;=$Z18,(AP$4*($Z19-$Z18)),0),0)*(VLOOKUP($Z18,curves,VLOOKUP(AP$1,names,2,0))-AP$5)*m1!$BK17</f>
        <v>0</v>
      </c>
      <c r="AQ18" s="23" t="n">
        <f aca="false">IF(AQ$2&lt;=$Z18,IF(AQ$3&gt;=$Z18,(AQ$4*($Z19-$Z18)),0),0)*(VLOOKUP($Z18,curves,VLOOKUP(AQ$1,names,2,0))-AQ$5)*m1!$BK17</f>
        <v>0</v>
      </c>
      <c r="AR18" s="23" t="n">
        <f aca="false">IF(AR$2&lt;=$Z18,IF(AR$3&gt;=$Z18,(AR$4*($Z19-$Z18)),0),0)*(VLOOKUP($Z18,curves,VLOOKUP(AR$1,names,2,0))-AR$5)*m1!$BK17</f>
        <v>0</v>
      </c>
      <c r="AS18" s="23" t="n">
        <f aca="false">IF(AS$2&lt;=$Z18,IF(AS$3&gt;=$Z18,(AS$4*($Z19-$Z18)),0),0)*(VLOOKUP($Z18,curves,VLOOKUP(AS$1,names,2,0))-AS$5)*m1!$BK17</f>
        <v>0</v>
      </c>
      <c r="AT18" s="23" t="n">
        <f aca="false">IF(AT$2&lt;=$Z18,IF(AT$3&gt;=$Z18,(AT$4*($Z19-$Z18)),0),0)*(VLOOKUP($Z18,curves,VLOOKUP(AT$1,names,2,0))-AT$5)*m1!$BK17</f>
        <v>0</v>
      </c>
      <c r="AU18" s="23" t="n">
        <f aca="false">IF(AU$2&lt;=$Z18,IF(AU$3&gt;=$Z18,(AU$4*($Z19-$Z18)),0),0)*(VLOOKUP($Z18,curves,VLOOKUP(AU$1,names,2,0))-AU$5)*m1!$BK17</f>
        <v>0</v>
      </c>
      <c r="AV18" s="23" t="n">
        <f aca="false">IF(AV$2&lt;=$Z18,IF(AV$3&gt;=$Z18,(AV$4*($Z19-$Z18)),0),0)*(VLOOKUP($Z18,curves,VLOOKUP(AV$1,names,2,0))-AV$5)*m1!$BK17</f>
        <v>0</v>
      </c>
      <c r="AW18" s="23"/>
      <c r="AY18" s="2" t="s">
        <v>59</v>
      </c>
      <c r="BA18" s="249"/>
      <c r="BB18" s="249"/>
      <c r="BC18" s="249"/>
      <c r="BD18" s="249"/>
      <c r="BE18" s="249"/>
      <c r="BO18" s="253"/>
      <c r="CH18" s="248"/>
      <c r="CI18" s="248"/>
      <c r="CJ18" s="248"/>
      <c r="FX18" s="249"/>
      <c r="FY18" s="249"/>
      <c r="FZ18" s="249"/>
      <c r="GJ18" s="253"/>
      <c r="GK18" s="253"/>
      <c r="GQ18" s="253"/>
      <c r="GS18" s="253"/>
      <c r="GT18" s="253"/>
      <c r="GZ18" s="253"/>
    </row>
    <row r="19" customFormat="false" ht="12.75" hidden="false" customHeight="false" outlineLevel="0" collapsed="false">
      <c r="A19" s="63" t="n">
        <f aca="false">p0!A25</f>
        <v>36982</v>
      </c>
      <c r="B19" s="256" t="n">
        <f aca="false">SUM(C19:V19)</f>
        <v>1831.99999999998</v>
      </c>
      <c r="C19" s="262" t="n">
        <f aca="false">p0!E25*10000*m_chg!C18</f>
        <v>-3172.99999999999</v>
      </c>
      <c r="D19" s="262" t="n">
        <f aca="false">p0!O25*10000*m_chg!D18</f>
        <v>-0</v>
      </c>
      <c r="E19" s="262" t="n">
        <f aca="false">p1!L25*10000*m_chg!E18</f>
        <v>-0</v>
      </c>
      <c r="F19" s="262" t="n">
        <f aca="false">(p0!I25+p0!K25)*10000*m_chg!K18</f>
        <v>-2126</v>
      </c>
      <c r="G19" s="262" t="n">
        <f aca="false">p0!P25*10000*m_chg!L18</f>
        <v>-0</v>
      </c>
      <c r="H19" s="262" t="n">
        <f aca="false">p0!D25*10000*m_chg!N18</f>
        <v>72.0000000000001</v>
      </c>
      <c r="I19" s="262" t="n">
        <f aca="false">(p0!J25+p0!AH25)*10000*m_chg!H18</f>
        <v>4077.49999999998</v>
      </c>
      <c r="J19" s="262" t="n">
        <f aca="false">p0!N25*10000*m_chg!J18</f>
        <v>937.499999999996</v>
      </c>
      <c r="K19" s="262" t="n">
        <f aca="false">(p0!M25+p0!H25)*10000*m_chg!O18</f>
        <v>201.499999999999</v>
      </c>
      <c r="L19" s="262" t="n">
        <f aca="false">p0!Q25*10000*m_chg!P18</f>
        <v>1842.49999999999</v>
      </c>
      <c r="M19" s="262" t="n">
        <f aca="false">(p0!F25)*10000*m_chg!T18</f>
        <v>-0</v>
      </c>
      <c r="N19" s="262" t="n">
        <f aca="false">p0!C25*10000*m_chg!U18</f>
        <v>-0</v>
      </c>
      <c r="O19" s="262" t="n">
        <f aca="false">p0!G25*10000*m_chg!V18</f>
        <v>0</v>
      </c>
      <c r="P19" s="262" t="n">
        <f aca="false">(p0!Z25+p0!Y25)*10000*m_chg!X18</f>
        <v>0</v>
      </c>
      <c r="Q19" s="262" t="n">
        <f aca="false">p0!AA25*10000*m_chg!Y18</f>
        <v>0</v>
      </c>
      <c r="R19" s="262" t="n">
        <f aca="false">p0!AC25*10000*m_chg!Z18</f>
        <v>0</v>
      </c>
      <c r="S19" s="262" t="n">
        <f aca="false">p0!X25*10000*m_chg!AA18</f>
        <v>0</v>
      </c>
      <c r="T19" s="262" t="n">
        <f aca="false">p0!T25*10000*m_chg!AC18</f>
        <v>0</v>
      </c>
      <c r="U19" s="262" t="n">
        <f aca="false">p0!B25*10000*m_chg!AF18</f>
        <v>0</v>
      </c>
      <c r="V19" s="262" t="n">
        <f aca="false">p0!AB25*10000*m_chg!AI18</f>
        <v>0</v>
      </c>
      <c r="W19" s="267"/>
      <c r="X19" s="262"/>
      <c r="Y19" s="267"/>
      <c r="Z19" s="63" t="n">
        <v>36982</v>
      </c>
      <c r="AA19" s="23" t="n">
        <f aca="false">SUM(AB19:AV19)</f>
        <v>0</v>
      </c>
      <c r="AB19" s="23" t="n">
        <f aca="false">IF(AB$2&lt;=$Z19,IF(AB$3&gt;=$Z19,(AB$4*($Z20-$Z19)),0),0)*(VLOOKUP($Z19,curves,VLOOKUP(AB$1,names,2,0))-AB$5)*m1!$BK18</f>
        <v>-0</v>
      </c>
      <c r="AC19" s="23" t="n">
        <f aca="false">IF(AC$2&lt;=$Z19,IF(AC$3&gt;=$Z19,(AC$4*($Z20-$Z19)),0),0)*(VLOOKUP($Z19,curves,VLOOKUP(AC$1,names,2,0))-AC$5)*m1!$BK18</f>
        <v>-0</v>
      </c>
      <c r="AD19" s="23" t="n">
        <f aca="false">IF(AD$2&lt;=$Z19,IF(AD$3&gt;=$Z19,(AD$4*($Z20-$Z19)),0),0)*(VLOOKUP($Z19,curves,VLOOKUP(AD$1,names,2,0))-AD$5)*m1!$BK18</f>
        <v>-0</v>
      </c>
      <c r="AE19" s="23" t="n">
        <f aca="false">IF(AE$2&lt;=$Z19,IF(AE$3&gt;=$Z19,(AE$4*($Z20-$Z19)),0),0)*(VLOOKUP($Z19,curves,VLOOKUP(AE$1,names,2,0))-AE$5)*m1!$BK18</f>
        <v>-0</v>
      </c>
      <c r="AF19" s="23" t="n">
        <f aca="false">IF(AF$2&lt;=$Z19,IF(AF$3&gt;=$Z19,(AF$4*($Z20-$Z19)),0),0)*(VLOOKUP($Z19,curves,VLOOKUP(AF$1,names,2,0))-AF$5)*m1!$BK18</f>
        <v>0</v>
      </c>
      <c r="AG19" s="23" t="n">
        <f aca="false">IF(AG$2&lt;=$Z19,IF(AG$3&gt;=$Z19,(AG$4*($Z20-$Z19)),0),0)*(VLOOKUP($Z19,curves,VLOOKUP(AG$1,names,2,0))-AG$5)*m1!$BK18</f>
        <v>0</v>
      </c>
      <c r="AH19" s="23" t="n">
        <f aca="false">IF(AH$2&lt;=$Z19,IF(AH$3&gt;=$Z19,(AH$4*($Z20-$Z19)),0),0)*(VLOOKUP($Z19,curves,VLOOKUP(AH$1,names,2,0))-AH$5)*m1!$BK18</f>
        <v>0</v>
      </c>
      <c r="AI19" s="23" t="n">
        <f aca="false">IF(AI$2&lt;=$Z19,IF(AI$3&gt;=$Z19,(AI$4*($Z20-$Z19)),0),0)*(VLOOKUP($Z19,curves,VLOOKUP(AI$1,names,2,0))-AI$5)*m1!$BK18</f>
        <v>0</v>
      </c>
      <c r="AJ19" s="23" t="n">
        <f aca="false">IF(AJ$2&lt;=$Z19,IF(AJ$3&gt;=$Z19,(AJ$4*($Z20-$Z19)),0),0)*(VLOOKUP($Z19,curves,VLOOKUP(AJ$1,names,2,0))-AJ$5)*m1!$BK18</f>
        <v>0</v>
      </c>
      <c r="AK19" s="23" t="n">
        <f aca="false">IF(AK$2&lt;=$Z19,IF(AK$3&gt;=$Z19,(AK$4*($Z20-$Z19)),0),0)*(VLOOKUP($Z19,curves,VLOOKUP(AK$1,names,2,0))-AK$5)*m1!$BK18</f>
        <v>0</v>
      </c>
      <c r="AL19" s="23" t="n">
        <f aca="false">IF(AL$2&lt;=$Z19,IF(AL$3&gt;=$Z19,(AL$4*($Z20-$Z19)),0),0)*(VLOOKUP($Z19,curves,VLOOKUP(AL$1,names,2,0))-AL$5)*m1!$BK18</f>
        <v>0</v>
      </c>
      <c r="AM19" s="23" t="n">
        <f aca="false">IF(AM$2&lt;=$Z19,IF(AM$3&gt;=$Z19,(AM$4*($Z20-$Z19)),0),0)*(VLOOKUP($Z19,curves,VLOOKUP(AM$1,names,2,0))-AM$5)*m1!$BK18</f>
        <v>0</v>
      </c>
      <c r="AN19" s="23" t="n">
        <f aca="false">IF(AN$2&lt;=$Z19,IF(AN$3&gt;=$Z19,(AN$4*($Z20-$Z19)),0),0)*(VLOOKUP($Z19,curves,VLOOKUP(AN$1,names,2,0))-AN$5)*m1!$BK18</f>
        <v>0</v>
      </c>
      <c r="AO19" s="23" t="n">
        <f aca="false">IF(AO$2&lt;=$Z19,IF(AO$3&gt;=$Z19,(AO$4*($Z20-$Z19)),0),0)*(VLOOKUP($Z19,curves,VLOOKUP(AO$1,names,2,0))-AO$5)*m1!$BK18</f>
        <v>0</v>
      </c>
      <c r="AP19" s="23" t="n">
        <f aca="false">IF(AP$2&lt;=$Z19,IF(AP$3&gt;=$Z19,(AP$4*($Z20-$Z19)),0),0)*(VLOOKUP($Z19,curves,VLOOKUP(AP$1,names,2,0))-AP$5)*m1!$BK18</f>
        <v>0</v>
      </c>
      <c r="AQ19" s="23" t="n">
        <f aca="false">IF(AQ$2&lt;=$Z19,IF(AQ$3&gt;=$Z19,(AQ$4*($Z20-$Z19)),0),0)*(VLOOKUP($Z19,curves,VLOOKUP(AQ$1,names,2,0))-AQ$5)*m1!$BK18</f>
        <v>0</v>
      </c>
      <c r="AR19" s="23" t="n">
        <f aca="false">IF(AR$2&lt;=$Z19,IF(AR$3&gt;=$Z19,(AR$4*($Z20-$Z19)),0),0)*(VLOOKUP($Z19,curves,VLOOKUP(AR$1,names,2,0))-AR$5)*m1!$BK18</f>
        <v>0</v>
      </c>
      <c r="AS19" s="23" t="n">
        <f aca="false">IF(AS$2&lt;=$Z19,IF(AS$3&gt;=$Z19,(AS$4*($Z20-$Z19)),0),0)*(VLOOKUP($Z19,curves,VLOOKUP(AS$1,names,2,0))-AS$5)*m1!$BK18</f>
        <v>0</v>
      </c>
      <c r="AT19" s="23" t="n">
        <f aca="false">IF(AT$2&lt;=$Z19,IF(AT$3&gt;=$Z19,(AT$4*($Z20-$Z19)),0),0)*(VLOOKUP($Z19,curves,VLOOKUP(AT$1,names,2,0))-AT$5)*m1!$BK18</f>
        <v>0</v>
      </c>
      <c r="AU19" s="23" t="n">
        <f aca="false">IF(AU$2&lt;=$Z19,IF(AU$3&gt;=$Z19,(AU$4*($Z20-$Z19)),0),0)*(VLOOKUP($Z19,curves,VLOOKUP(AU$1,names,2,0))-AU$5)*m1!$BK18</f>
        <v>0</v>
      </c>
      <c r="AV19" s="23" t="n">
        <f aca="false">IF(AV$2&lt;=$Z19,IF(AV$3&gt;=$Z19,(AV$4*($Z20-$Z19)),0),0)*(VLOOKUP($Z19,curves,VLOOKUP(AV$1,names,2,0))-AV$5)*m1!$BK18</f>
        <v>0</v>
      </c>
      <c r="AW19" s="23"/>
      <c r="AY19" s="2" t="s">
        <v>44</v>
      </c>
      <c r="AZ19" s="2" t="n">
        <v>24</v>
      </c>
      <c r="BA19" s="249"/>
      <c r="BB19" s="249"/>
      <c r="BC19" s="249"/>
      <c r="BD19" s="249"/>
      <c r="BE19" s="249"/>
      <c r="BO19" s="253"/>
      <c r="CH19" s="248"/>
      <c r="CI19" s="248"/>
      <c r="CJ19" s="248"/>
      <c r="FX19" s="249"/>
      <c r="FY19" s="249"/>
      <c r="FZ19" s="249"/>
      <c r="GJ19" s="253"/>
      <c r="GK19" s="253"/>
      <c r="GQ19" s="253"/>
      <c r="GS19" s="253"/>
      <c r="GT19" s="253"/>
      <c r="GZ19" s="253"/>
    </row>
    <row r="20" customFormat="false" ht="12.75" hidden="false" customHeight="false" outlineLevel="0" collapsed="false">
      <c r="A20" s="63" t="n">
        <f aca="false">p0!A26</f>
        <v>37012</v>
      </c>
      <c r="B20" s="256" t="n">
        <f aca="false">SUM(C20:V20)</f>
        <v>3320.49999999997</v>
      </c>
      <c r="C20" s="262" t="n">
        <f aca="false">p0!E26*10000*m_chg!C19</f>
        <v>-1792.49999999999</v>
      </c>
      <c r="D20" s="262" t="n">
        <f aca="false">p0!O26*10000*m_chg!D19</f>
        <v>-0</v>
      </c>
      <c r="E20" s="262" t="n">
        <f aca="false">p1!L26*10000*m_chg!E19</f>
        <v>-0</v>
      </c>
      <c r="F20" s="262" t="n">
        <f aca="false">(p0!I26+p0!K26)*10000*m_chg!K19</f>
        <v>-2184</v>
      </c>
      <c r="G20" s="262" t="n">
        <f aca="false">p0!P26*10000*m_chg!L19</f>
        <v>-0</v>
      </c>
      <c r="H20" s="262" t="n">
        <f aca="false">p0!D26*10000*m_chg!N19</f>
        <v>45.5</v>
      </c>
      <c r="I20" s="262" t="n">
        <f aca="false">(p0!J26+p0!AH26)*10000*m_chg!H19</f>
        <v>4188.49999999998</v>
      </c>
      <c r="J20" s="262" t="n">
        <f aca="false">p0!N26*10000*m_chg!J19</f>
        <v>962.999999999996</v>
      </c>
      <c r="K20" s="262" t="n">
        <f aca="false">(p0!M26+p0!H26)*10000*m_chg!O19</f>
        <v>207.499999999999</v>
      </c>
      <c r="L20" s="262" t="n">
        <f aca="false">p0!Q26*10000*m_chg!P19</f>
        <v>1892.49999999999</v>
      </c>
      <c r="M20" s="262" t="n">
        <f aca="false">(p0!F26)*10000*m_chg!T19</f>
        <v>-0</v>
      </c>
      <c r="N20" s="262" t="n">
        <f aca="false">p0!C26*10000*m_chg!U19</f>
        <v>-0</v>
      </c>
      <c r="O20" s="262" t="n">
        <f aca="false">p0!G26*10000*m_chg!V19</f>
        <v>0</v>
      </c>
      <c r="P20" s="262" t="n">
        <f aca="false">(p0!Z26+p0!Y26)*10000*m_chg!X19</f>
        <v>0</v>
      </c>
      <c r="Q20" s="262" t="n">
        <f aca="false">p0!AA26*10000*m_chg!Y19</f>
        <v>0</v>
      </c>
      <c r="R20" s="262" t="n">
        <f aca="false">p0!AC26*10000*m_chg!Z19</f>
        <v>0</v>
      </c>
      <c r="S20" s="262" t="n">
        <f aca="false">p0!X26*10000*m_chg!AA19</f>
        <v>0</v>
      </c>
      <c r="T20" s="262" t="n">
        <f aca="false">p0!T26*10000*m_chg!AC19</f>
        <v>0</v>
      </c>
      <c r="U20" s="262" t="n">
        <f aca="false">p0!B26*10000*m_chg!AF19</f>
        <v>0</v>
      </c>
      <c r="V20" s="262" t="n">
        <f aca="false">p0!AB26*10000*m_chg!AI19</f>
        <v>-0</v>
      </c>
      <c r="W20" s="267"/>
      <c r="X20" s="262"/>
      <c r="Y20" s="267"/>
      <c r="Z20" s="63" t="n">
        <v>37012</v>
      </c>
      <c r="AA20" s="23" t="n">
        <f aca="false">SUM(AB20:AV20)</f>
        <v>0</v>
      </c>
      <c r="AB20" s="23" t="n">
        <f aca="false">IF(AB$2&lt;=$Z20,IF(AB$3&gt;=$Z20,(AB$4*($Z21-$Z20)),0),0)*(VLOOKUP($Z20,curves,VLOOKUP(AB$1,names,2,0))-AB$5)*m1!$BK19</f>
        <v>-0</v>
      </c>
      <c r="AC20" s="23" t="n">
        <f aca="false">IF(AC$2&lt;=$Z20,IF(AC$3&gt;=$Z20,(AC$4*($Z21-$Z20)),0),0)*(VLOOKUP($Z20,curves,VLOOKUP(AC$1,names,2,0))-AC$5)*m1!$BK19</f>
        <v>-0</v>
      </c>
      <c r="AD20" s="23" t="n">
        <f aca="false">IF(AD$2&lt;=$Z20,IF(AD$3&gt;=$Z20,(AD$4*($Z21-$Z20)),0),0)*(VLOOKUP($Z20,curves,VLOOKUP(AD$1,names,2,0))-AD$5)*m1!$BK19</f>
        <v>-0</v>
      </c>
      <c r="AE20" s="23" t="n">
        <f aca="false">IF(AE$2&lt;=$Z20,IF(AE$3&gt;=$Z20,(AE$4*($Z21-$Z20)),0),0)*(VLOOKUP($Z20,curves,VLOOKUP(AE$1,names,2,0))-AE$5)*m1!$BK19</f>
        <v>-0</v>
      </c>
      <c r="AF20" s="23" t="n">
        <f aca="false">IF(AF$2&lt;=$Z20,IF(AF$3&gt;=$Z20,(AF$4*($Z21-$Z20)),0),0)*(VLOOKUP($Z20,curves,VLOOKUP(AF$1,names,2,0))-AF$5)*m1!$BK19</f>
        <v>0</v>
      </c>
      <c r="AG20" s="23" t="n">
        <f aca="false">IF(AG$2&lt;=$Z20,IF(AG$3&gt;=$Z20,(AG$4*($Z21-$Z20)),0),0)*(VLOOKUP($Z20,curves,VLOOKUP(AG$1,names,2,0))-AG$5)*m1!$BK19</f>
        <v>0</v>
      </c>
      <c r="AH20" s="23" t="n">
        <f aca="false">IF(AH$2&lt;=$Z20,IF(AH$3&gt;=$Z20,(AH$4*($Z21-$Z20)),0),0)*(VLOOKUP($Z20,curves,VLOOKUP(AH$1,names,2,0))-AH$5)*m1!$BK19</f>
        <v>0</v>
      </c>
      <c r="AI20" s="23" t="n">
        <f aca="false">IF(AI$2&lt;=$Z20,IF(AI$3&gt;=$Z20,(AI$4*($Z21-$Z20)),0),0)*(VLOOKUP($Z20,curves,VLOOKUP(AI$1,names,2,0))-AI$5)*m1!$BK19</f>
        <v>0</v>
      </c>
      <c r="AJ20" s="23" t="n">
        <f aca="false">IF(AJ$2&lt;=$Z20,IF(AJ$3&gt;=$Z20,(AJ$4*($Z21-$Z20)),0),0)*(VLOOKUP($Z20,curves,VLOOKUP(AJ$1,names,2,0))-AJ$5)*m1!$BK19</f>
        <v>0</v>
      </c>
      <c r="AK20" s="23" t="n">
        <f aca="false">IF(AK$2&lt;=$Z20,IF(AK$3&gt;=$Z20,(AK$4*($Z21-$Z20)),0),0)*(VLOOKUP($Z20,curves,VLOOKUP(AK$1,names,2,0))-AK$5)*m1!$BK19</f>
        <v>0</v>
      </c>
      <c r="AL20" s="23" t="n">
        <f aca="false">IF(AL$2&lt;=$Z20,IF(AL$3&gt;=$Z20,(AL$4*($Z21-$Z20)),0),0)*(VLOOKUP($Z20,curves,VLOOKUP(AL$1,names,2,0))-AL$5)*m1!$BK19</f>
        <v>0</v>
      </c>
      <c r="AM20" s="23" t="n">
        <f aca="false">IF(AM$2&lt;=$Z20,IF(AM$3&gt;=$Z20,(AM$4*($Z21-$Z20)),0),0)*(VLOOKUP($Z20,curves,VLOOKUP(AM$1,names,2,0))-AM$5)*m1!$BK19</f>
        <v>0</v>
      </c>
      <c r="AN20" s="23" t="n">
        <f aca="false">IF(AN$2&lt;=$Z20,IF(AN$3&gt;=$Z20,(AN$4*($Z21-$Z20)),0),0)*(VLOOKUP($Z20,curves,VLOOKUP(AN$1,names,2,0))-AN$5)*m1!$BK19</f>
        <v>0</v>
      </c>
      <c r="AO20" s="23" t="n">
        <f aca="false">IF(AO$2&lt;=$Z20,IF(AO$3&gt;=$Z20,(AO$4*($Z21-$Z20)),0),0)*(VLOOKUP($Z20,curves,VLOOKUP(AO$1,names,2,0))-AO$5)*m1!$BK19</f>
        <v>0</v>
      </c>
      <c r="AP20" s="23" t="n">
        <f aca="false">IF(AP$2&lt;=$Z20,IF(AP$3&gt;=$Z20,(AP$4*($Z21-$Z20)),0),0)*(VLOOKUP($Z20,curves,VLOOKUP(AP$1,names,2,0))-AP$5)*m1!$BK19</f>
        <v>0</v>
      </c>
      <c r="AQ20" s="23" t="n">
        <f aca="false">IF(AQ$2&lt;=$Z20,IF(AQ$3&gt;=$Z20,(AQ$4*($Z21-$Z20)),0),0)*(VLOOKUP($Z20,curves,VLOOKUP(AQ$1,names,2,0))-AQ$5)*m1!$BK19</f>
        <v>0</v>
      </c>
      <c r="AR20" s="23" t="n">
        <f aca="false">IF(AR$2&lt;=$Z20,IF(AR$3&gt;=$Z20,(AR$4*($Z21-$Z20)),0),0)*(VLOOKUP($Z20,curves,VLOOKUP(AR$1,names,2,0))-AR$5)*m1!$BK19</f>
        <v>0</v>
      </c>
      <c r="AS20" s="23" t="n">
        <f aca="false">IF(AS$2&lt;=$Z20,IF(AS$3&gt;=$Z20,(AS$4*($Z21-$Z20)),0),0)*(VLOOKUP($Z20,curves,VLOOKUP(AS$1,names,2,0))-AS$5)*m1!$BK19</f>
        <v>0</v>
      </c>
      <c r="AT20" s="23" t="n">
        <f aca="false">IF(AT$2&lt;=$Z20,IF(AT$3&gt;=$Z20,(AT$4*($Z21-$Z20)),0),0)*(VLOOKUP($Z20,curves,VLOOKUP(AT$1,names,2,0))-AT$5)*m1!$BK19</f>
        <v>0</v>
      </c>
      <c r="AU20" s="23" t="n">
        <f aca="false">IF(AU$2&lt;=$Z20,IF(AU$3&gt;=$Z20,(AU$4*($Z21-$Z20)),0),0)*(VLOOKUP($Z20,curves,VLOOKUP(AU$1,names,2,0))-AU$5)*m1!$BK19</f>
        <v>0</v>
      </c>
      <c r="AV20" s="23" t="n">
        <f aca="false">IF(AV$2&lt;=$Z20,IF(AV$3&gt;=$Z20,(AV$4*($Z21-$Z20)),0),0)*(VLOOKUP($Z20,curves,VLOOKUP(AV$1,names,2,0))-AV$5)*m1!$BK19</f>
        <v>0</v>
      </c>
      <c r="AW20" s="23"/>
      <c r="AY20" s="2" t="s">
        <v>43</v>
      </c>
      <c r="AZ20" s="2" t="n">
        <v>26</v>
      </c>
      <c r="BA20" s="249"/>
      <c r="BB20" s="249"/>
      <c r="BC20" s="249"/>
      <c r="BD20" s="249"/>
      <c r="BE20" s="249"/>
      <c r="BO20" s="253"/>
      <c r="CH20" s="248"/>
      <c r="CI20" s="248"/>
      <c r="CJ20" s="248"/>
      <c r="FX20" s="249"/>
      <c r="FY20" s="249"/>
      <c r="FZ20" s="249"/>
      <c r="GJ20" s="253"/>
      <c r="GK20" s="253"/>
      <c r="GQ20" s="253"/>
      <c r="GS20" s="253"/>
      <c r="GT20" s="253"/>
      <c r="GZ20" s="253"/>
    </row>
    <row r="21" customFormat="false" ht="12.75" hidden="false" customHeight="false" outlineLevel="0" collapsed="false">
      <c r="A21" s="63" t="n">
        <f aca="false">p0!A27</f>
        <v>37043</v>
      </c>
      <c r="B21" s="256" t="n">
        <f aca="false">SUM(C21:V21)</f>
        <v>3168.99999999997</v>
      </c>
      <c r="C21" s="262" t="n">
        <f aca="false">p0!E27*10000*m_chg!C20</f>
        <v>-1734.49999999999</v>
      </c>
      <c r="D21" s="262" t="n">
        <f aca="false">p0!O27*10000*m_chg!D20</f>
        <v>-0</v>
      </c>
      <c r="E21" s="262" t="n">
        <f aca="false">p1!L27*10000*m_chg!E20</f>
        <v>-0</v>
      </c>
      <c r="F21" s="262" t="n">
        <f aca="false">(p0!I27+p0!K27)*10000*m_chg!K20</f>
        <v>-2100</v>
      </c>
      <c r="G21" s="262" t="n">
        <f aca="false">p0!P27*10000*m_chg!L20</f>
        <v>-0</v>
      </c>
      <c r="H21" s="262" t="n">
        <f aca="false">p0!D27*10000*m_chg!N20</f>
        <v>29</v>
      </c>
      <c r="I21" s="262" t="n">
        <f aca="false">(p0!J27+p0!AH27)*10000*m_chg!H20</f>
        <v>4028.49999999998</v>
      </c>
      <c r="J21" s="262" t="n">
        <f aca="false">p0!N27*10000*m_chg!J20</f>
        <v>926.499999999996</v>
      </c>
      <c r="K21" s="262" t="n">
        <f aca="false">(p0!M27+p0!H27)*10000*m_chg!O20</f>
        <v>198.999999999999</v>
      </c>
      <c r="L21" s="262" t="n">
        <f aca="false">p0!Q27*10000*m_chg!P20</f>
        <v>1820.49999999999</v>
      </c>
      <c r="M21" s="262" t="n">
        <f aca="false">(p0!F27)*10000*m_chg!T20</f>
        <v>-0</v>
      </c>
      <c r="N21" s="262" t="n">
        <f aca="false">p0!C27*10000*m_chg!U20</f>
        <v>-0</v>
      </c>
      <c r="O21" s="262" t="n">
        <f aca="false">p0!G27*10000*m_chg!V20</f>
        <v>0</v>
      </c>
      <c r="P21" s="262" t="n">
        <f aca="false">(p0!Z27+p0!Y27)*10000*m_chg!X20</f>
        <v>0</v>
      </c>
      <c r="Q21" s="262" t="n">
        <f aca="false">p0!AA27*10000*m_chg!Y20</f>
        <v>0</v>
      </c>
      <c r="R21" s="262" t="n">
        <f aca="false">p0!AC27*10000*m_chg!Z20</f>
        <v>0</v>
      </c>
      <c r="S21" s="262" t="n">
        <f aca="false">p0!X27*10000*m_chg!AA20</f>
        <v>0</v>
      </c>
      <c r="T21" s="262" t="n">
        <f aca="false">p0!T27*10000*m_chg!AC20</f>
        <v>0</v>
      </c>
      <c r="U21" s="262" t="n">
        <f aca="false">p0!B27*10000*m_chg!AF20</f>
        <v>0</v>
      </c>
      <c r="V21" s="262" t="n">
        <f aca="false">p0!AB27*10000*m_chg!AI20</f>
        <v>-0</v>
      </c>
      <c r="W21" s="267"/>
      <c r="X21" s="262"/>
      <c r="Y21" s="267"/>
      <c r="Z21" s="63" t="n">
        <v>37043</v>
      </c>
      <c r="AA21" s="23" t="n">
        <f aca="false">SUM(AB21:AV21)</f>
        <v>0</v>
      </c>
      <c r="AB21" s="23" t="n">
        <f aca="false">IF(AB$2&lt;=$Z21,IF(AB$3&gt;=$Z21,(AB$4*($Z22-$Z21)),0),0)*(VLOOKUP($Z21,curves,VLOOKUP(AB$1,names,2,0))-AB$5)*m1!$BK20</f>
        <v>-0</v>
      </c>
      <c r="AC21" s="23" t="n">
        <f aca="false">IF(AC$2&lt;=$Z21,IF(AC$3&gt;=$Z21,(AC$4*($Z22-$Z21)),0),0)*(VLOOKUP($Z21,curves,VLOOKUP(AC$1,names,2,0))-AC$5)*m1!$BK20</f>
        <v>-0</v>
      </c>
      <c r="AD21" s="23" t="n">
        <f aca="false">IF(AD$2&lt;=$Z21,IF(AD$3&gt;=$Z21,(AD$4*($Z22-$Z21)),0),0)*(VLOOKUP($Z21,curves,VLOOKUP(AD$1,names,2,0))-AD$5)*m1!$BK20</f>
        <v>-0</v>
      </c>
      <c r="AE21" s="23" t="n">
        <f aca="false">IF(AE$2&lt;=$Z21,IF(AE$3&gt;=$Z21,(AE$4*($Z22-$Z21)),0),0)*(VLOOKUP($Z21,curves,VLOOKUP(AE$1,names,2,0))-AE$5)*m1!$BK20</f>
        <v>-0</v>
      </c>
      <c r="AF21" s="23" t="n">
        <f aca="false">IF(AF$2&lt;=$Z21,IF(AF$3&gt;=$Z21,(AF$4*($Z22-$Z21)),0),0)*(VLOOKUP($Z21,curves,VLOOKUP(AF$1,names,2,0))-AF$5)*m1!$BK20</f>
        <v>0</v>
      </c>
      <c r="AG21" s="23" t="n">
        <f aca="false">IF(AG$2&lt;=$Z21,IF(AG$3&gt;=$Z21,(AG$4*($Z22-$Z21)),0),0)*(VLOOKUP($Z21,curves,VLOOKUP(AG$1,names,2,0))-AG$5)*m1!$BK20</f>
        <v>0</v>
      </c>
      <c r="AH21" s="23" t="n">
        <f aca="false">IF(AH$2&lt;=$Z21,IF(AH$3&gt;=$Z21,(AH$4*($Z22-$Z21)),0),0)*(VLOOKUP($Z21,curves,VLOOKUP(AH$1,names,2,0))-AH$5)*m1!$BK20</f>
        <v>0</v>
      </c>
      <c r="AI21" s="23" t="n">
        <f aca="false">IF(AI$2&lt;=$Z21,IF(AI$3&gt;=$Z21,(AI$4*($Z22-$Z21)),0),0)*(VLOOKUP($Z21,curves,VLOOKUP(AI$1,names,2,0))-AI$5)*m1!$BK20</f>
        <v>0</v>
      </c>
      <c r="AJ21" s="23" t="n">
        <f aca="false">IF(AJ$2&lt;=$Z21,IF(AJ$3&gt;=$Z21,(AJ$4*($Z22-$Z21)),0),0)*(VLOOKUP($Z21,curves,VLOOKUP(AJ$1,names,2,0))-AJ$5)*m1!$BK20</f>
        <v>0</v>
      </c>
      <c r="AK21" s="23" t="n">
        <f aca="false">IF(AK$2&lt;=$Z21,IF(AK$3&gt;=$Z21,(AK$4*($Z22-$Z21)),0),0)*(VLOOKUP($Z21,curves,VLOOKUP(AK$1,names,2,0))-AK$5)*m1!$BK20</f>
        <v>0</v>
      </c>
      <c r="AL21" s="23" t="n">
        <f aca="false">IF(AL$2&lt;=$Z21,IF(AL$3&gt;=$Z21,(AL$4*($Z22-$Z21)),0),0)*(VLOOKUP($Z21,curves,VLOOKUP(AL$1,names,2,0))-AL$5)*m1!$BK20</f>
        <v>0</v>
      </c>
      <c r="AM21" s="23" t="n">
        <f aca="false">IF(AM$2&lt;=$Z21,IF(AM$3&gt;=$Z21,(AM$4*($Z22-$Z21)),0),0)*(VLOOKUP($Z21,curves,VLOOKUP(AM$1,names,2,0))-AM$5)*m1!$BK20</f>
        <v>0</v>
      </c>
      <c r="AN21" s="23" t="n">
        <f aca="false">IF(AN$2&lt;=$Z21,IF(AN$3&gt;=$Z21,(AN$4*($Z22-$Z21)),0),0)*(VLOOKUP($Z21,curves,VLOOKUP(AN$1,names,2,0))-AN$5)*m1!$BK20</f>
        <v>0</v>
      </c>
      <c r="AO21" s="23" t="n">
        <f aca="false">IF(AO$2&lt;=$Z21,IF(AO$3&gt;=$Z21,(AO$4*($Z22-$Z21)),0),0)*(VLOOKUP($Z21,curves,VLOOKUP(AO$1,names,2,0))-AO$5)*m1!$BK20</f>
        <v>0</v>
      </c>
      <c r="AP21" s="23" t="n">
        <f aca="false">IF(AP$2&lt;=$Z21,IF(AP$3&gt;=$Z21,(AP$4*($Z22-$Z21)),0),0)*(VLOOKUP($Z21,curves,VLOOKUP(AP$1,names,2,0))-AP$5)*m1!$BK20</f>
        <v>0</v>
      </c>
      <c r="AQ21" s="23" t="n">
        <f aca="false">IF(AQ$2&lt;=$Z21,IF(AQ$3&gt;=$Z21,(AQ$4*($Z22-$Z21)),0),0)*(VLOOKUP($Z21,curves,VLOOKUP(AQ$1,names,2,0))-AQ$5)*m1!$BK20</f>
        <v>0</v>
      </c>
      <c r="AR21" s="23" t="n">
        <f aca="false">IF(AR$2&lt;=$Z21,IF(AR$3&gt;=$Z21,(AR$4*($Z22-$Z21)),0),0)*(VLOOKUP($Z21,curves,VLOOKUP(AR$1,names,2,0))-AR$5)*m1!$BK20</f>
        <v>0</v>
      </c>
      <c r="AS21" s="23" t="n">
        <f aca="false">IF(AS$2&lt;=$Z21,IF(AS$3&gt;=$Z21,(AS$4*($Z22-$Z21)),0),0)*(VLOOKUP($Z21,curves,VLOOKUP(AS$1,names,2,0))-AS$5)*m1!$BK20</f>
        <v>0</v>
      </c>
      <c r="AT21" s="23" t="n">
        <f aca="false">IF(AT$2&lt;=$Z21,IF(AT$3&gt;=$Z21,(AT$4*($Z22-$Z21)),0),0)*(VLOOKUP($Z21,curves,VLOOKUP(AT$1,names,2,0))-AT$5)*m1!$BK20</f>
        <v>0</v>
      </c>
      <c r="AU21" s="23" t="n">
        <f aca="false">IF(AU$2&lt;=$Z21,IF(AU$3&gt;=$Z21,(AU$4*($Z22-$Z21)),0),0)*(VLOOKUP($Z21,curves,VLOOKUP(AU$1,names,2,0))-AU$5)*m1!$BK20</f>
        <v>0</v>
      </c>
      <c r="AV21" s="23" t="n">
        <f aca="false">IF(AV$2&lt;=$Z21,IF(AV$3&gt;=$Z21,(AV$4*($Z22-$Z21)),0),0)*(VLOOKUP($Z21,curves,VLOOKUP(AV$1,names,2,0))-AV$5)*m1!$BK20</f>
        <v>0</v>
      </c>
      <c r="AW21" s="23"/>
      <c r="AY21" s="2" t="s">
        <v>192</v>
      </c>
      <c r="AZ21" s="2" t="n">
        <v>27</v>
      </c>
      <c r="BA21" s="249"/>
      <c r="BB21" s="249"/>
      <c r="BC21" s="249"/>
      <c r="BD21" s="249"/>
      <c r="BE21" s="249"/>
      <c r="BO21" s="253"/>
      <c r="CH21" s="248"/>
      <c r="CI21" s="248"/>
      <c r="CJ21" s="248"/>
      <c r="FX21" s="249"/>
      <c r="FY21" s="249"/>
      <c r="FZ21" s="249"/>
      <c r="GJ21" s="253"/>
      <c r="GK21" s="253"/>
      <c r="GQ21" s="253"/>
      <c r="GS21" s="253"/>
      <c r="GT21" s="253"/>
      <c r="GZ21" s="253"/>
    </row>
    <row r="22" customFormat="false" ht="12.75" hidden="false" customHeight="false" outlineLevel="0" collapsed="false">
      <c r="A22" s="63" t="n">
        <f aca="false">p0!A28</f>
        <v>37073</v>
      </c>
      <c r="B22" s="256" t="n">
        <f aca="false">SUM(C22:V22)</f>
        <v>3253.49999999997</v>
      </c>
      <c r="C22" s="262" t="n">
        <f aca="false">p0!E28*10000*m_chg!C21</f>
        <v>-1770.99999999999</v>
      </c>
      <c r="D22" s="262" t="n">
        <f aca="false">p0!O28*10000*m_chg!D21</f>
        <v>-0</v>
      </c>
      <c r="E22" s="262" t="n">
        <f aca="false">p1!L28*10000*m_chg!E21</f>
        <v>-0</v>
      </c>
      <c r="F22" s="262" t="n">
        <f aca="false">(p0!I28+p0!K28)*10000*m_chg!K21</f>
        <v>-2157.5</v>
      </c>
      <c r="G22" s="262" t="n">
        <f aca="false">p0!P28*10000*m_chg!L21</f>
        <v>-0</v>
      </c>
      <c r="H22" s="262" t="n">
        <f aca="false">p0!D28*10000*m_chg!N21</f>
        <v>18.5</v>
      </c>
      <c r="I22" s="262" t="n">
        <f aca="false">(p0!J28+p0!AH28)*10000*m_chg!H21</f>
        <v>4137.99999999998</v>
      </c>
      <c r="J22" s="262" t="n">
        <f aca="false">p0!N28*10000*m_chg!J21</f>
        <v>951.499999999996</v>
      </c>
      <c r="K22" s="262" t="n">
        <f aca="false">(p0!M28+p0!H28)*10000*m_chg!O21</f>
        <v>204.499999999999</v>
      </c>
      <c r="L22" s="262" t="n">
        <f aca="false">p0!Q28*10000*m_chg!P21</f>
        <v>1869.49999999999</v>
      </c>
      <c r="M22" s="262" t="n">
        <f aca="false">(p0!F28)*10000*m_chg!T21</f>
        <v>-0</v>
      </c>
      <c r="N22" s="262" t="n">
        <f aca="false">p0!C28*10000*m_chg!U21</f>
        <v>-0</v>
      </c>
      <c r="O22" s="262" t="n">
        <f aca="false">p0!G28*10000*m_chg!V21</f>
        <v>0</v>
      </c>
      <c r="P22" s="262" t="n">
        <f aca="false">(p0!Z28+p0!Y28)*10000*m_chg!X21</f>
        <v>0</v>
      </c>
      <c r="Q22" s="262" t="n">
        <f aca="false">p0!AA28*10000*m_chg!Y21</f>
        <v>0</v>
      </c>
      <c r="R22" s="262" t="n">
        <f aca="false">p0!AC28*10000*m_chg!Z21</f>
        <v>0</v>
      </c>
      <c r="S22" s="262" t="n">
        <f aca="false">p0!X28*10000*m_chg!AA21</f>
        <v>0</v>
      </c>
      <c r="T22" s="262" t="n">
        <f aca="false">p0!T28*10000*m_chg!AC21</f>
        <v>0</v>
      </c>
      <c r="U22" s="262" t="n">
        <f aca="false">p0!B28*10000*m_chg!AF21</f>
        <v>0</v>
      </c>
      <c r="V22" s="262" t="n">
        <f aca="false">p0!AB28*10000*m_chg!AI21</f>
        <v>-0</v>
      </c>
      <c r="W22" s="267"/>
      <c r="X22" s="262"/>
      <c r="Y22" s="267"/>
      <c r="Z22" s="63" t="n">
        <v>37073</v>
      </c>
      <c r="AA22" s="23" t="n">
        <f aca="false">SUM(AB22:AV22)</f>
        <v>0</v>
      </c>
      <c r="AB22" s="23" t="n">
        <f aca="false">IF(AB$2&lt;=$Z22,IF(AB$3&gt;=$Z22,(AB$4*($Z23-$Z22)),0),0)*(VLOOKUP($Z22,curves,VLOOKUP(AB$1,names,2,0))-AB$5)*m1!$BK21</f>
        <v>-0</v>
      </c>
      <c r="AC22" s="23" t="n">
        <f aca="false">IF(AC$2&lt;=$Z22,IF(AC$3&gt;=$Z22,(AC$4*($Z23-$Z22)),0),0)*(VLOOKUP($Z22,curves,VLOOKUP(AC$1,names,2,0))-AC$5)*m1!$BK21</f>
        <v>-0</v>
      </c>
      <c r="AD22" s="23" t="n">
        <f aca="false">IF(AD$2&lt;=$Z22,IF(AD$3&gt;=$Z22,(AD$4*($Z23-$Z22)),0),0)*(VLOOKUP($Z22,curves,VLOOKUP(AD$1,names,2,0))-AD$5)*m1!$BK21</f>
        <v>-0</v>
      </c>
      <c r="AE22" s="23" t="n">
        <f aca="false">IF(AE$2&lt;=$Z22,IF(AE$3&gt;=$Z22,(AE$4*($Z23-$Z22)),0),0)*(VLOOKUP($Z22,curves,VLOOKUP(AE$1,names,2,0))-AE$5)*m1!$BK21</f>
        <v>-0</v>
      </c>
      <c r="AF22" s="23" t="n">
        <f aca="false">IF(AF$2&lt;=$Z22,IF(AF$3&gt;=$Z22,(AF$4*($Z23-$Z22)),0),0)*(VLOOKUP($Z22,curves,VLOOKUP(AF$1,names,2,0))-AF$5)*m1!$BK21</f>
        <v>0</v>
      </c>
      <c r="AG22" s="23" t="n">
        <f aca="false">IF(AG$2&lt;=$Z22,IF(AG$3&gt;=$Z22,(AG$4*($Z23-$Z22)),0),0)*(VLOOKUP($Z22,curves,VLOOKUP(AG$1,names,2,0))-AG$5)*m1!$BK21</f>
        <v>0</v>
      </c>
      <c r="AH22" s="23" t="n">
        <f aca="false">IF(AH$2&lt;=$Z22,IF(AH$3&gt;=$Z22,(AH$4*($Z23-$Z22)),0),0)*(VLOOKUP($Z22,curves,VLOOKUP(AH$1,names,2,0))-AH$5)*m1!$BK21</f>
        <v>0</v>
      </c>
      <c r="AI22" s="23" t="n">
        <f aca="false">IF(AI$2&lt;=$Z22,IF(AI$3&gt;=$Z22,(AI$4*($Z23-$Z22)),0),0)*(VLOOKUP($Z22,curves,VLOOKUP(AI$1,names,2,0))-AI$5)*m1!$BK21</f>
        <v>0</v>
      </c>
      <c r="AJ22" s="23" t="n">
        <f aca="false">IF(AJ$2&lt;=$Z22,IF(AJ$3&gt;=$Z22,(AJ$4*($Z23-$Z22)),0),0)*(VLOOKUP($Z22,curves,VLOOKUP(AJ$1,names,2,0))-AJ$5)*m1!$BK21</f>
        <v>0</v>
      </c>
      <c r="AK22" s="23" t="n">
        <f aca="false">IF(AK$2&lt;=$Z22,IF(AK$3&gt;=$Z22,(AK$4*($Z23-$Z22)),0),0)*(VLOOKUP($Z22,curves,VLOOKUP(AK$1,names,2,0))-AK$5)*m1!$BK21</f>
        <v>0</v>
      </c>
      <c r="AL22" s="23" t="n">
        <f aca="false">IF(AL$2&lt;=$Z22,IF(AL$3&gt;=$Z22,(AL$4*($Z23-$Z22)),0),0)*(VLOOKUP($Z22,curves,VLOOKUP(AL$1,names,2,0))-AL$5)*m1!$BK21</f>
        <v>0</v>
      </c>
      <c r="AM22" s="23" t="n">
        <f aca="false">IF(AM$2&lt;=$Z22,IF(AM$3&gt;=$Z22,(AM$4*($Z23-$Z22)),0),0)*(VLOOKUP($Z22,curves,VLOOKUP(AM$1,names,2,0))-AM$5)*m1!$BK21</f>
        <v>0</v>
      </c>
      <c r="AN22" s="23" t="n">
        <f aca="false">IF(AN$2&lt;=$Z22,IF(AN$3&gt;=$Z22,(AN$4*($Z23-$Z22)),0),0)*(VLOOKUP($Z22,curves,VLOOKUP(AN$1,names,2,0))-AN$5)*m1!$BK21</f>
        <v>0</v>
      </c>
      <c r="AO22" s="23" t="n">
        <f aca="false">IF(AO$2&lt;=$Z22,IF(AO$3&gt;=$Z22,(AO$4*($Z23-$Z22)),0),0)*(VLOOKUP($Z22,curves,VLOOKUP(AO$1,names,2,0))-AO$5)*m1!$BK21</f>
        <v>0</v>
      </c>
      <c r="AP22" s="23" t="n">
        <f aca="false">IF(AP$2&lt;=$Z22,IF(AP$3&gt;=$Z22,(AP$4*($Z23-$Z22)),0),0)*(VLOOKUP($Z22,curves,VLOOKUP(AP$1,names,2,0))-AP$5)*m1!$BK21</f>
        <v>0</v>
      </c>
      <c r="AQ22" s="23" t="n">
        <f aca="false">IF(AQ$2&lt;=$Z22,IF(AQ$3&gt;=$Z22,(AQ$4*($Z23-$Z22)),0),0)*(VLOOKUP($Z22,curves,VLOOKUP(AQ$1,names,2,0))-AQ$5)*m1!$BK21</f>
        <v>0</v>
      </c>
      <c r="AR22" s="23" t="n">
        <f aca="false">IF(AR$2&lt;=$Z22,IF(AR$3&gt;=$Z22,(AR$4*($Z23-$Z22)),0),0)*(VLOOKUP($Z22,curves,VLOOKUP(AR$1,names,2,0))-AR$5)*m1!$BK21</f>
        <v>0</v>
      </c>
      <c r="AS22" s="23" t="n">
        <f aca="false">IF(AS$2&lt;=$Z22,IF(AS$3&gt;=$Z22,(AS$4*($Z23-$Z22)),0),0)*(VLOOKUP($Z22,curves,VLOOKUP(AS$1,names,2,0))-AS$5)*m1!$BK21</f>
        <v>0</v>
      </c>
      <c r="AT22" s="23" t="n">
        <f aca="false">IF(AT$2&lt;=$Z22,IF(AT$3&gt;=$Z22,(AT$4*($Z23-$Z22)),0),0)*(VLOOKUP($Z22,curves,VLOOKUP(AT$1,names,2,0))-AT$5)*m1!$BK21</f>
        <v>0</v>
      </c>
      <c r="AU22" s="23" t="n">
        <f aca="false">IF(AU$2&lt;=$Z22,IF(AU$3&gt;=$Z22,(AU$4*($Z23-$Z22)),0),0)*(VLOOKUP($Z22,curves,VLOOKUP(AU$1,names,2,0))-AU$5)*m1!$BK21</f>
        <v>0</v>
      </c>
      <c r="AV22" s="23" t="n">
        <f aca="false">IF(AV$2&lt;=$Z22,IF(AV$3&gt;=$Z22,(AV$4*($Z23-$Z22)),0),0)*(VLOOKUP($Z22,curves,VLOOKUP(AV$1,names,2,0))-AV$5)*m1!$BK21</f>
        <v>0</v>
      </c>
      <c r="AW22" s="23"/>
      <c r="AY22" s="2" t="s">
        <v>193</v>
      </c>
      <c r="AZ22" s="2" t="n">
        <v>28</v>
      </c>
      <c r="BA22" s="249"/>
      <c r="BB22" s="249"/>
      <c r="BC22" s="249"/>
      <c r="BD22" s="249"/>
      <c r="BE22" s="249"/>
      <c r="BO22" s="253"/>
      <c r="CH22" s="248"/>
      <c r="CI22" s="248"/>
      <c r="CJ22" s="248"/>
      <c r="FX22" s="249"/>
      <c r="FY22" s="249"/>
      <c r="FZ22" s="249"/>
      <c r="GJ22" s="253"/>
      <c r="GK22" s="253"/>
      <c r="GQ22" s="253"/>
      <c r="GS22" s="253"/>
      <c r="GT22" s="253"/>
      <c r="GZ22" s="253"/>
    </row>
    <row r="23" customFormat="false" ht="12.75" hidden="false" customHeight="false" outlineLevel="0" collapsed="false">
      <c r="A23" s="63" t="n">
        <f aca="false">p0!A29</f>
        <v>37104</v>
      </c>
      <c r="B23" s="256" t="n">
        <f aca="false">SUM(C23:V23)</f>
        <v>3231.49999999997</v>
      </c>
      <c r="C23" s="262" t="n">
        <f aca="false">p0!E29*10000*m_chg!C22</f>
        <v>-1759.99999999999</v>
      </c>
      <c r="D23" s="262" t="n">
        <f aca="false">p0!O29*10000*m_chg!D22</f>
        <v>-0</v>
      </c>
      <c r="E23" s="262" t="n">
        <f aca="false">p1!L29*10000*m_chg!E22</f>
        <v>-0</v>
      </c>
      <c r="F23" s="262" t="n">
        <f aca="false">(p0!I29+p0!K29)*10000*m_chg!K22</f>
        <v>-2144</v>
      </c>
      <c r="G23" s="262" t="n">
        <f aca="false">p0!P29*10000*m_chg!L22</f>
        <v>-0</v>
      </c>
      <c r="H23" s="262" t="n">
        <f aca="false">p0!D29*10000*m_chg!N22</f>
        <v>16</v>
      </c>
      <c r="I23" s="262" t="n">
        <f aca="false">(p0!J29+p0!AH29)*10000*m_chg!H22</f>
        <v>4112.49999999998</v>
      </c>
      <c r="J23" s="262" t="n">
        <f aca="false">p0!N29*10000*m_chg!J22</f>
        <v>945.499999999996</v>
      </c>
      <c r="K23" s="262" t="n">
        <f aca="false">(p0!M29+p0!H29)*10000*m_chg!O22</f>
        <v>203.499999999999</v>
      </c>
      <c r="L23" s="262" t="n">
        <f aca="false">p0!Q29*10000*m_chg!P22</f>
        <v>1857.99999999999</v>
      </c>
      <c r="M23" s="262" t="n">
        <f aca="false">(p0!F29)*10000*m_chg!T22</f>
        <v>-0</v>
      </c>
      <c r="N23" s="262" t="n">
        <f aca="false">p0!C29*10000*m_chg!U22</f>
        <v>-0</v>
      </c>
      <c r="O23" s="262" t="n">
        <f aca="false">p0!G29*10000*m_chg!V22</f>
        <v>0</v>
      </c>
      <c r="P23" s="262" t="n">
        <f aca="false">(p0!Z29+p0!Y29)*10000*m_chg!X22</f>
        <v>0</v>
      </c>
      <c r="Q23" s="262" t="n">
        <f aca="false">p0!AA29*10000*m_chg!Y22</f>
        <v>0</v>
      </c>
      <c r="R23" s="262" t="n">
        <f aca="false">p0!AC29*10000*m_chg!Z22</f>
        <v>0</v>
      </c>
      <c r="S23" s="262" t="n">
        <f aca="false">p0!X29*10000*m_chg!AA22</f>
        <v>0</v>
      </c>
      <c r="T23" s="262" t="n">
        <f aca="false">p0!T29*10000*m_chg!AC22</f>
        <v>0</v>
      </c>
      <c r="U23" s="262" t="n">
        <f aca="false">p0!B29*10000*m_chg!AF22</f>
        <v>0</v>
      </c>
      <c r="V23" s="262" t="n">
        <f aca="false">p0!AB29*10000*m_chg!AI22</f>
        <v>-0</v>
      </c>
      <c r="W23" s="267"/>
      <c r="X23" s="262"/>
      <c r="Y23" s="267"/>
      <c r="Z23" s="63" t="n">
        <v>37104</v>
      </c>
      <c r="AA23" s="23" t="n">
        <f aca="false">SUM(AB23:AV23)</f>
        <v>0</v>
      </c>
      <c r="AB23" s="23" t="n">
        <f aca="false">IF(AB$2&lt;=$Z23,IF(AB$3&gt;=$Z23,(AB$4*($Z24-$Z23)),0),0)*(VLOOKUP($Z23,curves,VLOOKUP(AB$1,names,2,0))-AB$5)*m1!$BK22</f>
        <v>-0</v>
      </c>
      <c r="AC23" s="23" t="n">
        <f aca="false">IF(AC$2&lt;=$Z23,IF(AC$3&gt;=$Z23,(AC$4*($Z24-$Z23)),0),0)*(VLOOKUP($Z23,curves,VLOOKUP(AC$1,names,2,0))-AC$5)*m1!$BK22</f>
        <v>-0</v>
      </c>
      <c r="AD23" s="23" t="n">
        <f aca="false">IF(AD$2&lt;=$Z23,IF(AD$3&gt;=$Z23,(AD$4*($Z24-$Z23)),0),0)*(VLOOKUP($Z23,curves,VLOOKUP(AD$1,names,2,0))-AD$5)*m1!$BK22</f>
        <v>-0</v>
      </c>
      <c r="AE23" s="23" t="n">
        <f aca="false">IF(AE$2&lt;=$Z23,IF(AE$3&gt;=$Z23,(AE$4*($Z24-$Z23)),0),0)*(VLOOKUP($Z23,curves,VLOOKUP(AE$1,names,2,0))-AE$5)*m1!$BK22</f>
        <v>-0</v>
      </c>
      <c r="AF23" s="23" t="n">
        <f aca="false">IF(AF$2&lt;=$Z23,IF(AF$3&gt;=$Z23,(AF$4*($Z24-$Z23)),0),0)*(VLOOKUP($Z23,curves,VLOOKUP(AF$1,names,2,0))-AF$5)*m1!$BK22</f>
        <v>0</v>
      </c>
      <c r="AG23" s="23" t="n">
        <f aca="false">IF(AG$2&lt;=$Z23,IF(AG$3&gt;=$Z23,(AG$4*($Z24-$Z23)),0),0)*(VLOOKUP($Z23,curves,VLOOKUP(AG$1,names,2,0))-AG$5)*m1!$BK22</f>
        <v>0</v>
      </c>
      <c r="AH23" s="23" t="n">
        <f aca="false">IF(AH$2&lt;=$Z23,IF(AH$3&gt;=$Z23,(AH$4*($Z24-$Z23)),0),0)*(VLOOKUP($Z23,curves,VLOOKUP(AH$1,names,2,0))-AH$5)*m1!$BK22</f>
        <v>0</v>
      </c>
      <c r="AI23" s="23" t="n">
        <f aca="false">IF(AI$2&lt;=$Z23,IF(AI$3&gt;=$Z23,(AI$4*($Z24-$Z23)),0),0)*(VLOOKUP($Z23,curves,VLOOKUP(AI$1,names,2,0))-AI$5)*m1!$BK22</f>
        <v>0</v>
      </c>
      <c r="AJ23" s="23" t="n">
        <f aca="false">IF(AJ$2&lt;=$Z23,IF(AJ$3&gt;=$Z23,(AJ$4*($Z24-$Z23)),0),0)*(VLOOKUP($Z23,curves,VLOOKUP(AJ$1,names,2,0))-AJ$5)*m1!$BK22</f>
        <v>0</v>
      </c>
      <c r="AK23" s="23" t="n">
        <f aca="false">IF(AK$2&lt;=$Z23,IF(AK$3&gt;=$Z23,(AK$4*($Z24-$Z23)),0),0)*(VLOOKUP($Z23,curves,VLOOKUP(AK$1,names,2,0))-AK$5)*m1!$BK22</f>
        <v>0</v>
      </c>
      <c r="AL23" s="23" t="n">
        <f aca="false">IF(AL$2&lt;=$Z23,IF(AL$3&gt;=$Z23,(AL$4*($Z24-$Z23)),0),0)*(VLOOKUP($Z23,curves,VLOOKUP(AL$1,names,2,0))-AL$5)*m1!$BK22</f>
        <v>0</v>
      </c>
      <c r="AM23" s="23" t="n">
        <f aca="false">IF(AM$2&lt;=$Z23,IF(AM$3&gt;=$Z23,(AM$4*($Z24-$Z23)),0),0)*(VLOOKUP($Z23,curves,VLOOKUP(AM$1,names,2,0))-AM$5)*m1!$BK22</f>
        <v>0</v>
      </c>
      <c r="AN23" s="23" t="n">
        <f aca="false">IF(AN$2&lt;=$Z23,IF(AN$3&gt;=$Z23,(AN$4*($Z24-$Z23)),0),0)*(VLOOKUP($Z23,curves,VLOOKUP(AN$1,names,2,0))-AN$5)*m1!$BK22</f>
        <v>0</v>
      </c>
      <c r="AO23" s="23" t="n">
        <f aca="false">IF(AO$2&lt;=$Z23,IF(AO$3&gt;=$Z23,(AO$4*($Z24-$Z23)),0),0)*(VLOOKUP($Z23,curves,VLOOKUP(AO$1,names,2,0))-AO$5)*m1!$BK22</f>
        <v>0</v>
      </c>
      <c r="AP23" s="23" t="n">
        <f aca="false">IF(AP$2&lt;=$Z23,IF(AP$3&gt;=$Z23,(AP$4*($Z24-$Z23)),0),0)*(VLOOKUP($Z23,curves,VLOOKUP(AP$1,names,2,0))-AP$5)*m1!$BK22</f>
        <v>0</v>
      </c>
      <c r="AQ23" s="23" t="n">
        <f aca="false">IF(AQ$2&lt;=$Z23,IF(AQ$3&gt;=$Z23,(AQ$4*($Z24-$Z23)),0),0)*(VLOOKUP($Z23,curves,VLOOKUP(AQ$1,names,2,0))-AQ$5)*m1!$BK22</f>
        <v>0</v>
      </c>
      <c r="AR23" s="23" t="n">
        <f aca="false">IF(AR$2&lt;=$Z23,IF(AR$3&gt;=$Z23,(AR$4*($Z24-$Z23)),0),0)*(VLOOKUP($Z23,curves,VLOOKUP(AR$1,names,2,0))-AR$5)*m1!$BK22</f>
        <v>0</v>
      </c>
      <c r="AS23" s="23" t="n">
        <f aca="false">IF(AS$2&lt;=$Z23,IF(AS$3&gt;=$Z23,(AS$4*($Z24-$Z23)),0),0)*(VLOOKUP($Z23,curves,VLOOKUP(AS$1,names,2,0))-AS$5)*m1!$BK22</f>
        <v>0</v>
      </c>
      <c r="AT23" s="23" t="n">
        <f aca="false">IF(AT$2&lt;=$Z23,IF(AT$3&gt;=$Z23,(AT$4*($Z24-$Z23)),0),0)*(VLOOKUP($Z23,curves,VLOOKUP(AT$1,names,2,0))-AT$5)*m1!$BK22</f>
        <v>0</v>
      </c>
      <c r="AU23" s="23" t="n">
        <f aca="false">IF(AU$2&lt;=$Z23,IF(AU$3&gt;=$Z23,(AU$4*($Z24-$Z23)),0),0)*(VLOOKUP($Z23,curves,VLOOKUP(AU$1,names,2,0))-AU$5)*m1!$BK22</f>
        <v>0</v>
      </c>
      <c r="AV23" s="23" t="n">
        <f aca="false">IF(AV$2&lt;=$Z23,IF(AV$3&gt;=$Z23,(AV$4*($Z24-$Z23)),0),0)*(VLOOKUP($Z23,curves,VLOOKUP(AV$1,names,2,0))-AV$5)*m1!$BK22</f>
        <v>0</v>
      </c>
      <c r="AW23" s="23"/>
      <c r="AY23" s="2" t="s">
        <v>66</v>
      </c>
      <c r="AZ23" s="2" t="n">
        <v>29</v>
      </c>
      <c r="BA23" s="249"/>
      <c r="BB23" s="249"/>
      <c r="BC23" s="249"/>
      <c r="BD23" s="249"/>
      <c r="BE23" s="249"/>
      <c r="BO23" s="253"/>
      <c r="CH23" s="248"/>
      <c r="CI23" s="248"/>
      <c r="CJ23" s="248"/>
      <c r="FX23" s="249"/>
      <c r="FY23" s="249"/>
      <c r="FZ23" s="249"/>
      <c r="GJ23" s="253"/>
      <c r="GK23" s="253"/>
      <c r="GQ23" s="253"/>
      <c r="GS23" s="253"/>
      <c r="GT23" s="253"/>
      <c r="GZ23" s="253"/>
    </row>
    <row r="24" customFormat="false" ht="12.75" hidden="false" customHeight="false" outlineLevel="0" collapsed="false">
      <c r="A24" s="63" t="n">
        <f aca="false">p0!A30</f>
        <v>37135</v>
      </c>
      <c r="B24" s="256" t="n">
        <f aca="false">SUM(C24:V24)</f>
        <v>3101.49999999997</v>
      </c>
      <c r="C24" s="262" t="n">
        <f aca="false">p0!E30*10000*m_chg!C23</f>
        <v>-1702.99999999999</v>
      </c>
      <c r="D24" s="262" t="n">
        <f aca="false">p0!O30*10000*m_chg!D23</f>
        <v>-0</v>
      </c>
      <c r="E24" s="262" t="n">
        <f aca="false">p1!L30*10000*m_chg!E23</f>
        <v>-0</v>
      </c>
      <c r="F24" s="262" t="n">
        <f aca="false">(p0!I30+p0!K30)*10000*m_chg!K23</f>
        <v>-2062</v>
      </c>
      <c r="G24" s="262" t="n">
        <f aca="false">p0!P30*10000*m_chg!L23</f>
        <v>-0</v>
      </c>
      <c r="H24" s="262" t="n">
        <f aca="false">p0!D30*10000*m_chg!N23</f>
        <v>19.5</v>
      </c>
      <c r="I24" s="262" t="n">
        <f aca="false">(p0!J30+p0!AH30)*10000*m_chg!H23</f>
        <v>3954.99999999998</v>
      </c>
      <c r="J24" s="262" t="n">
        <f aca="false">p0!N30*10000*m_chg!J23</f>
        <v>909.499999999996</v>
      </c>
      <c r="K24" s="262" t="n">
        <f aca="false">(p0!M30+p0!H30)*10000*m_chg!O23</f>
        <v>195.499999999999</v>
      </c>
      <c r="L24" s="262" t="n">
        <f aca="false">p0!Q30*10000*m_chg!P23</f>
        <v>1786.99999999999</v>
      </c>
      <c r="M24" s="262" t="n">
        <f aca="false">(p0!F30)*10000*m_chg!T23</f>
        <v>-0</v>
      </c>
      <c r="N24" s="262" t="n">
        <f aca="false">p0!C30*10000*m_chg!U23</f>
        <v>-0</v>
      </c>
      <c r="O24" s="262" t="n">
        <f aca="false">p0!G30*10000*m_chg!V23</f>
        <v>0</v>
      </c>
      <c r="P24" s="262" t="n">
        <f aca="false">(p0!Z30+p0!Y30)*10000*m_chg!X23</f>
        <v>0</v>
      </c>
      <c r="Q24" s="262" t="n">
        <f aca="false">p0!AA30*10000*m_chg!Y23</f>
        <v>0</v>
      </c>
      <c r="R24" s="262" t="n">
        <f aca="false">p0!AC30*10000*m_chg!Z23</f>
        <v>0</v>
      </c>
      <c r="S24" s="262" t="n">
        <f aca="false">p0!X30*10000*m_chg!AA23</f>
        <v>0</v>
      </c>
      <c r="T24" s="262" t="n">
        <f aca="false">p0!T30*10000*m_chg!AC23</f>
        <v>0</v>
      </c>
      <c r="U24" s="262" t="n">
        <f aca="false">p0!B30*10000*m_chg!AF23</f>
        <v>0</v>
      </c>
      <c r="V24" s="262" t="n">
        <f aca="false">p0!AB30*10000*m_chg!AI23</f>
        <v>-0</v>
      </c>
      <c r="W24" s="267"/>
      <c r="X24" s="262"/>
      <c r="Y24" s="267"/>
      <c r="Z24" s="63" t="n">
        <v>37135</v>
      </c>
      <c r="AA24" s="23" t="n">
        <f aca="false">SUM(AB24:AV24)</f>
        <v>0</v>
      </c>
      <c r="AB24" s="23" t="n">
        <f aca="false">IF(AB$2&lt;=$Z24,IF(AB$3&gt;=$Z24,(AB$4*($Z25-$Z24)),0),0)*(VLOOKUP($Z24,curves,VLOOKUP(AB$1,names,2,0))-AB$5)*m1!$BK23</f>
        <v>-0</v>
      </c>
      <c r="AC24" s="23" t="n">
        <f aca="false">IF(AC$2&lt;=$Z24,IF(AC$3&gt;=$Z24,(AC$4*($Z25-$Z24)),0),0)*(VLOOKUP($Z24,curves,VLOOKUP(AC$1,names,2,0))-AC$5)*m1!$BK23</f>
        <v>-0</v>
      </c>
      <c r="AD24" s="23" t="n">
        <f aca="false">IF(AD$2&lt;=$Z24,IF(AD$3&gt;=$Z24,(AD$4*($Z25-$Z24)),0),0)*(VLOOKUP($Z24,curves,VLOOKUP(AD$1,names,2,0))-AD$5)*m1!$BK23</f>
        <v>-0</v>
      </c>
      <c r="AE24" s="23" t="n">
        <f aca="false">IF(AE$2&lt;=$Z24,IF(AE$3&gt;=$Z24,(AE$4*($Z25-$Z24)),0),0)*(VLOOKUP($Z24,curves,VLOOKUP(AE$1,names,2,0))-AE$5)*m1!$BK23</f>
        <v>-0</v>
      </c>
      <c r="AF24" s="23" t="n">
        <f aca="false">IF(AF$2&lt;=$Z24,IF(AF$3&gt;=$Z24,(AF$4*($Z25-$Z24)),0),0)*(VLOOKUP($Z24,curves,VLOOKUP(AF$1,names,2,0))-AF$5)*m1!$BK23</f>
        <v>0</v>
      </c>
      <c r="AG24" s="23" t="n">
        <f aca="false">IF(AG$2&lt;=$Z24,IF(AG$3&gt;=$Z24,(AG$4*($Z25-$Z24)),0),0)*(VLOOKUP($Z24,curves,VLOOKUP(AG$1,names,2,0))-AG$5)*m1!$BK23</f>
        <v>0</v>
      </c>
      <c r="AH24" s="23" t="n">
        <f aca="false">IF(AH$2&lt;=$Z24,IF(AH$3&gt;=$Z24,(AH$4*($Z25-$Z24)),0),0)*(VLOOKUP($Z24,curves,VLOOKUP(AH$1,names,2,0))-AH$5)*m1!$BK23</f>
        <v>0</v>
      </c>
      <c r="AI24" s="23" t="n">
        <f aca="false">IF(AI$2&lt;=$Z24,IF(AI$3&gt;=$Z24,(AI$4*($Z25-$Z24)),0),0)*(VLOOKUP($Z24,curves,VLOOKUP(AI$1,names,2,0))-AI$5)*m1!$BK23</f>
        <v>0</v>
      </c>
      <c r="AJ24" s="23" t="n">
        <f aca="false">IF(AJ$2&lt;=$Z24,IF(AJ$3&gt;=$Z24,(AJ$4*($Z25-$Z24)),0),0)*(VLOOKUP($Z24,curves,VLOOKUP(AJ$1,names,2,0))-AJ$5)*m1!$BK23</f>
        <v>0</v>
      </c>
      <c r="AK24" s="23" t="n">
        <f aca="false">IF(AK$2&lt;=$Z24,IF(AK$3&gt;=$Z24,(AK$4*($Z25-$Z24)),0),0)*(VLOOKUP($Z24,curves,VLOOKUP(AK$1,names,2,0))-AK$5)*m1!$BK23</f>
        <v>0</v>
      </c>
      <c r="AL24" s="23" t="n">
        <f aca="false">IF(AL$2&lt;=$Z24,IF(AL$3&gt;=$Z24,(AL$4*($Z25-$Z24)),0),0)*(VLOOKUP($Z24,curves,VLOOKUP(AL$1,names,2,0))-AL$5)*m1!$BK23</f>
        <v>0</v>
      </c>
      <c r="AM24" s="23" t="n">
        <f aca="false">IF(AM$2&lt;=$Z24,IF(AM$3&gt;=$Z24,(AM$4*($Z25-$Z24)),0),0)*(VLOOKUP($Z24,curves,VLOOKUP(AM$1,names,2,0))-AM$5)*m1!$BK23</f>
        <v>0</v>
      </c>
      <c r="AN24" s="23" t="n">
        <f aca="false">IF(AN$2&lt;=$Z24,IF(AN$3&gt;=$Z24,(AN$4*($Z25-$Z24)),0),0)*(VLOOKUP($Z24,curves,VLOOKUP(AN$1,names,2,0))-AN$5)*m1!$BK23</f>
        <v>0</v>
      </c>
      <c r="AO24" s="23" t="n">
        <f aca="false">IF(AO$2&lt;=$Z24,IF(AO$3&gt;=$Z24,(AO$4*($Z25-$Z24)),0),0)*(VLOOKUP($Z24,curves,VLOOKUP(AO$1,names,2,0))-AO$5)*m1!$BK23</f>
        <v>0</v>
      </c>
      <c r="AP24" s="23" t="n">
        <f aca="false">IF(AP$2&lt;=$Z24,IF(AP$3&gt;=$Z24,(AP$4*($Z25-$Z24)),0),0)*(VLOOKUP($Z24,curves,VLOOKUP(AP$1,names,2,0))-AP$5)*m1!$BK23</f>
        <v>0</v>
      </c>
      <c r="AQ24" s="23" t="n">
        <f aca="false">IF(AQ$2&lt;=$Z24,IF(AQ$3&gt;=$Z24,(AQ$4*($Z25-$Z24)),0),0)*(VLOOKUP($Z24,curves,VLOOKUP(AQ$1,names,2,0))-AQ$5)*m1!$BK23</f>
        <v>0</v>
      </c>
      <c r="AR24" s="23" t="n">
        <f aca="false">IF(AR$2&lt;=$Z24,IF(AR$3&gt;=$Z24,(AR$4*($Z25-$Z24)),0),0)*(VLOOKUP($Z24,curves,VLOOKUP(AR$1,names,2,0))-AR$5)*m1!$BK23</f>
        <v>0</v>
      </c>
      <c r="AS24" s="23" t="n">
        <f aca="false">IF(AS$2&lt;=$Z24,IF(AS$3&gt;=$Z24,(AS$4*($Z25-$Z24)),0),0)*(VLOOKUP($Z24,curves,VLOOKUP(AS$1,names,2,0))-AS$5)*m1!$BK23</f>
        <v>0</v>
      </c>
      <c r="AT24" s="23" t="n">
        <f aca="false">IF(AT$2&lt;=$Z24,IF(AT$3&gt;=$Z24,(AT$4*($Z25-$Z24)),0),0)*(VLOOKUP($Z24,curves,VLOOKUP(AT$1,names,2,0))-AT$5)*m1!$BK23</f>
        <v>0</v>
      </c>
      <c r="AU24" s="23" t="n">
        <f aca="false">IF(AU$2&lt;=$Z24,IF(AU$3&gt;=$Z24,(AU$4*($Z25-$Z24)),0),0)*(VLOOKUP($Z24,curves,VLOOKUP(AU$1,names,2,0))-AU$5)*m1!$BK23</f>
        <v>0</v>
      </c>
      <c r="AV24" s="23" t="n">
        <f aca="false">IF(AV$2&lt;=$Z24,IF(AV$3&gt;=$Z24,(AV$4*($Z25-$Z24)),0),0)*(VLOOKUP($Z24,curves,VLOOKUP(AV$1,names,2,0))-AV$5)*m1!$BK23</f>
        <v>0</v>
      </c>
      <c r="AW24" s="23"/>
      <c r="AY24" s="2" t="s">
        <v>194</v>
      </c>
      <c r="AZ24" s="2" t="n">
        <v>30</v>
      </c>
      <c r="BA24" s="249"/>
      <c r="BB24" s="249"/>
      <c r="BC24" s="249"/>
      <c r="BD24" s="249"/>
      <c r="BE24" s="249"/>
      <c r="BO24" s="253"/>
      <c r="CH24" s="248"/>
      <c r="CI24" s="248"/>
      <c r="CJ24" s="248"/>
      <c r="FX24" s="249"/>
      <c r="FY24" s="249"/>
      <c r="FZ24" s="249"/>
      <c r="GJ24" s="253"/>
      <c r="GK24" s="253"/>
      <c r="GQ24" s="253"/>
      <c r="GS24" s="253"/>
      <c r="GT24" s="253"/>
      <c r="GZ24" s="253"/>
    </row>
    <row r="25" customFormat="false" ht="12.75" hidden="false" customHeight="false" outlineLevel="0" collapsed="false">
      <c r="A25" s="63" t="n">
        <f aca="false">p0!A31</f>
        <v>37165</v>
      </c>
      <c r="B25" s="256" t="n">
        <f aca="false">SUM(C25:V25)</f>
        <v>3197.49999999997</v>
      </c>
      <c r="C25" s="262" t="n">
        <f aca="false">p0!E31*10000*m_chg!C24</f>
        <v>-1738.49999999999</v>
      </c>
      <c r="D25" s="262" t="n">
        <f aca="false">p0!O31*10000*m_chg!D24</f>
        <v>-0</v>
      </c>
      <c r="E25" s="262" t="n">
        <f aca="false">p1!L31*10000*m_chg!E24</f>
        <v>-0</v>
      </c>
      <c r="F25" s="262" t="n">
        <f aca="false">(p0!I31+p0!K31)*10000*m_chg!K24</f>
        <v>-2118</v>
      </c>
      <c r="G25" s="262" t="n">
        <f aca="false">p0!P31*10000*m_chg!L24</f>
        <v>-0</v>
      </c>
      <c r="H25" s="262" t="n">
        <f aca="false">p0!D31*10000*m_chg!N24</f>
        <v>21.5</v>
      </c>
      <c r="I25" s="262" t="n">
        <f aca="false">(p0!J31+p0!AH31)*10000*m_chg!H24</f>
        <v>4062.49999999998</v>
      </c>
      <c r="J25" s="262" t="n">
        <f aca="false">p0!N31*10000*m_chg!J24</f>
        <v>933.999999999996</v>
      </c>
      <c r="K25" s="262" t="n">
        <f aca="false">(p0!M31+p0!H31)*10000*m_chg!O24</f>
        <v>200.499999999999</v>
      </c>
      <c r="L25" s="262" t="n">
        <f aca="false">p0!Q31*10000*m_chg!P24</f>
        <v>1835.49999999999</v>
      </c>
      <c r="M25" s="262" t="n">
        <f aca="false">(p0!F31)*10000*m_chg!T24</f>
        <v>-0</v>
      </c>
      <c r="N25" s="262" t="n">
        <f aca="false">p0!C31*10000*m_chg!U24</f>
        <v>-0</v>
      </c>
      <c r="O25" s="262" t="n">
        <f aca="false">p0!G31*10000*m_chg!V24</f>
        <v>0</v>
      </c>
      <c r="P25" s="262" t="n">
        <f aca="false">(p0!Z31+p0!Y31)*10000*m_chg!X24</f>
        <v>0</v>
      </c>
      <c r="Q25" s="262" t="n">
        <f aca="false">p0!AA31*10000*m_chg!Y24</f>
        <v>0</v>
      </c>
      <c r="R25" s="262" t="n">
        <f aca="false">p0!AC31*10000*m_chg!Z24</f>
        <v>0</v>
      </c>
      <c r="S25" s="262" t="n">
        <f aca="false">p0!X31*10000*m_chg!AA24</f>
        <v>0</v>
      </c>
      <c r="T25" s="262" t="n">
        <f aca="false">p0!T31*10000*m_chg!AC24</f>
        <v>0</v>
      </c>
      <c r="U25" s="262" t="n">
        <f aca="false">p0!B31*10000*m_chg!AF24</f>
        <v>0</v>
      </c>
      <c r="V25" s="262" t="n">
        <f aca="false">p0!AB31*10000*m_chg!AI24</f>
        <v>-0</v>
      </c>
      <c r="W25" s="267"/>
      <c r="X25" s="262"/>
      <c r="Y25" s="267"/>
      <c r="Z25" s="63" t="n">
        <v>37165</v>
      </c>
      <c r="AA25" s="23" t="n">
        <f aca="false">SUM(AB25:AV25)</f>
        <v>0</v>
      </c>
      <c r="AB25" s="23" t="n">
        <f aca="false">IF(AB$2&lt;=$Z25,IF(AB$3&gt;=$Z25,(AB$4*($Z26-$Z25)),0),0)*(VLOOKUP($Z25,curves,VLOOKUP(AB$1,names,2,0))-AB$5)*m1!$BK24</f>
        <v>-0</v>
      </c>
      <c r="AC25" s="23" t="n">
        <f aca="false">IF(AC$2&lt;=$Z25,IF(AC$3&gt;=$Z25,(AC$4*($Z26-$Z25)),0),0)*(VLOOKUP($Z25,curves,VLOOKUP(AC$1,names,2,0))-AC$5)*m1!$BK24</f>
        <v>-0</v>
      </c>
      <c r="AD25" s="23" t="n">
        <f aca="false">IF(AD$2&lt;=$Z25,IF(AD$3&gt;=$Z25,(AD$4*($Z26-$Z25)),0),0)*(VLOOKUP($Z25,curves,VLOOKUP(AD$1,names,2,0))-AD$5)*m1!$BK24</f>
        <v>-0</v>
      </c>
      <c r="AE25" s="23" t="n">
        <f aca="false">IF(AE$2&lt;=$Z25,IF(AE$3&gt;=$Z25,(AE$4*($Z26-$Z25)),0),0)*(VLOOKUP($Z25,curves,VLOOKUP(AE$1,names,2,0))-AE$5)*m1!$BK24</f>
        <v>-0</v>
      </c>
      <c r="AF25" s="23" t="n">
        <f aca="false">IF(AF$2&lt;=$Z25,IF(AF$3&gt;=$Z25,(AF$4*($Z26-$Z25)),0),0)*(VLOOKUP($Z25,curves,VLOOKUP(AF$1,names,2,0))-AF$5)*m1!$BK24</f>
        <v>0</v>
      </c>
      <c r="AG25" s="23" t="n">
        <f aca="false">IF(AG$2&lt;=$Z25,IF(AG$3&gt;=$Z25,(AG$4*($Z26-$Z25)),0),0)*(VLOOKUP($Z25,curves,VLOOKUP(AG$1,names,2,0))-AG$5)*m1!$BK24</f>
        <v>0</v>
      </c>
      <c r="AH25" s="23" t="n">
        <f aca="false">IF(AH$2&lt;=$Z25,IF(AH$3&gt;=$Z25,(AH$4*($Z26-$Z25)),0),0)*(VLOOKUP($Z25,curves,VLOOKUP(AH$1,names,2,0))-AH$5)*m1!$BK24</f>
        <v>0</v>
      </c>
      <c r="AI25" s="23" t="n">
        <f aca="false">IF(AI$2&lt;=$Z25,IF(AI$3&gt;=$Z25,(AI$4*($Z26-$Z25)),0),0)*(VLOOKUP($Z25,curves,VLOOKUP(AI$1,names,2,0))-AI$5)*m1!$BK24</f>
        <v>0</v>
      </c>
      <c r="AJ25" s="23" t="n">
        <f aca="false">IF(AJ$2&lt;=$Z25,IF(AJ$3&gt;=$Z25,(AJ$4*($Z26-$Z25)),0),0)*(VLOOKUP($Z25,curves,VLOOKUP(AJ$1,names,2,0))-AJ$5)*m1!$BK24</f>
        <v>0</v>
      </c>
      <c r="AK25" s="23" t="n">
        <f aca="false">IF(AK$2&lt;=$Z25,IF(AK$3&gt;=$Z25,(AK$4*($Z26-$Z25)),0),0)*(VLOOKUP($Z25,curves,VLOOKUP(AK$1,names,2,0))-AK$5)*m1!$BK24</f>
        <v>0</v>
      </c>
      <c r="AL25" s="23" t="n">
        <f aca="false">IF(AL$2&lt;=$Z25,IF(AL$3&gt;=$Z25,(AL$4*($Z26-$Z25)),0),0)*(VLOOKUP($Z25,curves,VLOOKUP(AL$1,names,2,0))-AL$5)*m1!$BK24</f>
        <v>0</v>
      </c>
      <c r="AM25" s="23" t="n">
        <f aca="false">IF(AM$2&lt;=$Z25,IF(AM$3&gt;=$Z25,(AM$4*($Z26-$Z25)),0),0)*(VLOOKUP($Z25,curves,VLOOKUP(AM$1,names,2,0))-AM$5)*m1!$BK24</f>
        <v>0</v>
      </c>
      <c r="AN25" s="23" t="n">
        <f aca="false">IF(AN$2&lt;=$Z25,IF(AN$3&gt;=$Z25,(AN$4*($Z26-$Z25)),0),0)*(VLOOKUP($Z25,curves,VLOOKUP(AN$1,names,2,0))-AN$5)*m1!$BK24</f>
        <v>0</v>
      </c>
      <c r="AO25" s="23" t="n">
        <f aca="false">IF(AO$2&lt;=$Z25,IF(AO$3&gt;=$Z25,(AO$4*($Z26-$Z25)),0),0)*(VLOOKUP($Z25,curves,VLOOKUP(AO$1,names,2,0))-AO$5)*m1!$BK24</f>
        <v>0</v>
      </c>
      <c r="AP25" s="23" t="n">
        <f aca="false">IF(AP$2&lt;=$Z25,IF(AP$3&gt;=$Z25,(AP$4*($Z26-$Z25)),0),0)*(VLOOKUP($Z25,curves,VLOOKUP(AP$1,names,2,0))-AP$5)*m1!$BK24</f>
        <v>0</v>
      </c>
      <c r="AQ25" s="23" t="n">
        <f aca="false">IF(AQ$2&lt;=$Z25,IF(AQ$3&gt;=$Z25,(AQ$4*($Z26-$Z25)),0),0)*(VLOOKUP($Z25,curves,VLOOKUP(AQ$1,names,2,0))-AQ$5)*m1!$BK24</f>
        <v>0</v>
      </c>
      <c r="AR25" s="23" t="n">
        <f aca="false">IF(AR$2&lt;=$Z25,IF(AR$3&gt;=$Z25,(AR$4*($Z26-$Z25)),0),0)*(VLOOKUP($Z25,curves,VLOOKUP(AR$1,names,2,0))-AR$5)*m1!$BK24</f>
        <v>0</v>
      </c>
      <c r="AS25" s="23" t="n">
        <f aca="false">IF(AS$2&lt;=$Z25,IF(AS$3&gt;=$Z25,(AS$4*($Z26-$Z25)),0),0)*(VLOOKUP($Z25,curves,VLOOKUP(AS$1,names,2,0))-AS$5)*m1!$BK24</f>
        <v>0</v>
      </c>
      <c r="AT25" s="23" t="n">
        <f aca="false">IF(AT$2&lt;=$Z25,IF(AT$3&gt;=$Z25,(AT$4*($Z26-$Z25)),0),0)*(VLOOKUP($Z25,curves,VLOOKUP(AT$1,names,2,0))-AT$5)*m1!$BK24</f>
        <v>0</v>
      </c>
      <c r="AU25" s="23" t="n">
        <f aca="false">IF(AU$2&lt;=$Z25,IF(AU$3&gt;=$Z25,(AU$4*($Z26-$Z25)),0),0)*(VLOOKUP($Z25,curves,VLOOKUP(AU$1,names,2,0))-AU$5)*m1!$BK24</f>
        <v>0</v>
      </c>
      <c r="AV25" s="23" t="n">
        <f aca="false">IF(AV$2&lt;=$Z25,IF(AV$3&gt;=$Z25,(AV$4*($Z26-$Z25)),0),0)*(VLOOKUP($Z25,curves,VLOOKUP(AV$1,names,2,0))-AV$5)*m1!$BK24</f>
        <v>0</v>
      </c>
      <c r="AW25" s="23"/>
      <c r="AY25" s="2" t="s">
        <v>95</v>
      </c>
      <c r="BA25" s="249"/>
      <c r="BB25" s="249"/>
      <c r="BC25" s="249"/>
      <c r="BD25" s="249"/>
      <c r="BE25" s="249"/>
      <c r="BO25" s="253"/>
      <c r="CH25" s="248"/>
      <c r="CI25" s="248"/>
      <c r="CJ25" s="248"/>
      <c r="FX25" s="249"/>
      <c r="FY25" s="249"/>
      <c r="FZ25" s="249"/>
      <c r="GJ25" s="253"/>
      <c r="GK25" s="253"/>
      <c r="GQ25" s="253"/>
      <c r="GS25" s="253"/>
      <c r="GT25" s="253"/>
      <c r="GZ25" s="253"/>
    </row>
    <row r="26" customFormat="false" ht="12.75" hidden="false" customHeight="false" outlineLevel="0" collapsed="false">
      <c r="A26" s="63" t="n">
        <f aca="false">p0!A32</f>
        <v>37196</v>
      </c>
      <c r="B26" s="256" t="n">
        <f aca="false">SUM(C26:V26)</f>
        <v>-4284.49999999996</v>
      </c>
      <c r="C26" s="262" t="n">
        <f aca="false">p0!E32*10000*m_chg!C25</f>
        <v>3823.49999999996</v>
      </c>
      <c r="D26" s="262" t="n">
        <f aca="false">p0!O32*10000*m_chg!D25</f>
        <v>-678.999999999993</v>
      </c>
      <c r="E26" s="262" t="n">
        <f aca="false">p1!L32*10000*m_chg!E25</f>
        <v>0</v>
      </c>
      <c r="F26" s="262" t="n">
        <f aca="false">(p0!I32+p0!K32)*10000*m_chg!K25</f>
        <v>-568.999999999994</v>
      </c>
      <c r="G26" s="262" t="n">
        <f aca="false">p0!P32*10000*m_chg!L25</f>
        <v>-316.999999999997</v>
      </c>
      <c r="H26" s="262" t="n">
        <f aca="false">p0!D32*10000*m_chg!N25</f>
        <v>-12.5</v>
      </c>
      <c r="I26" s="262" t="n">
        <f aca="false">(p0!J32+p0!AH32)*10000*m_chg!H25</f>
        <v>-3280.49999999997</v>
      </c>
      <c r="J26" s="262" t="n">
        <f aca="false">p0!N32*10000*m_chg!J25</f>
        <v>-1484.49999999998</v>
      </c>
      <c r="K26" s="262" t="n">
        <f aca="false">(p0!M32+p0!H32)*10000*m_chg!O25</f>
        <v>0</v>
      </c>
      <c r="L26" s="262" t="n">
        <f aca="false">p0!Q32*10000*m_chg!P25</f>
        <v>-1765.49999999998</v>
      </c>
      <c r="M26" s="262" t="n">
        <f aca="false">(p0!F32)*10000*m_chg!T25</f>
        <v>0</v>
      </c>
      <c r="N26" s="262" t="n">
        <f aca="false">p0!C32*10000*m_chg!U25</f>
        <v>0</v>
      </c>
      <c r="O26" s="262" t="n">
        <f aca="false">p0!G32*10000*m_chg!V25</f>
        <v>0</v>
      </c>
      <c r="P26" s="262" t="n">
        <f aca="false">(p0!Z32+p0!Y32)*10000*m_chg!X25</f>
        <v>0</v>
      </c>
      <c r="Q26" s="262" t="n">
        <f aca="false">p0!AA32*10000*m_chg!Y25</f>
        <v>0</v>
      </c>
      <c r="R26" s="262" t="n">
        <f aca="false">p0!AC32*10000*m_chg!Z25</f>
        <v>0</v>
      </c>
      <c r="S26" s="262" t="n">
        <f aca="false">p0!X32*10000*m_chg!AA25</f>
        <v>0</v>
      </c>
      <c r="T26" s="262" t="n">
        <f aca="false">p0!T32*10000*m_chg!AC25</f>
        <v>0</v>
      </c>
      <c r="U26" s="262" t="n">
        <f aca="false">p0!B32*10000*m_chg!AF25</f>
        <v>0</v>
      </c>
      <c r="V26" s="262" t="n">
        <f aca="false">p0!AB32*10000*m_chg!AI25</f>
        <v>0</v>
      </c>
      <c r="X26" s="262"/>
      <c r="Z26" s="63" t="n">
        <v>37196</v>
      </c>
      <c r="AA26" s="23" t="n">
        <f aca="false">SUM(AB26:AV26)</f>
        <v>0</v>
      </c>
      <c r="AB26" s="23" t="n">
        <f aca="false">IF(AB$2&lt;=$Z26,IF(AB$3&gt;=$Z26,(AB$4*($Z27-$Z26)),0),0)*(VLOOKUP($Z26,curves,VLOOKUP(AB$1,names,2,0))-AB$5)*m1!$BK25</f>
        <v>-0</v>
      </c>
      <c r="AC26" s="23" t="n">
        <f aca="false">IF(AC$2&lt;=$Z26,IF(AC$3&gt;=$Z26,(AC$4*($Z27-$Z26)),0),0)*(VLOOKUP($Z26,curves,VLOOKUP(AC$1,names,2,0))-AC$5)*m1!$BK25</f>
        <v>-0</v>
      </c>
      <c r="AD26" s="23" t="n">
        <f aca="false">IF(AD$2&lt;=$Z26,IF(AD$3&gt;=$Z26,(AD$4*($Z27-$Z26)),0),0)*(VLOOKUP($Z26,curves,VLOOKUP(AD$1,names,2,0))-AD$5)*m1!$BK25</f>
        <v>-0</v>
      </c>
      <c r="AE26" s="23" t="n">
        <f aca="false">IF(AE$2&lt;=$Z26,IF(AE$3&gt;=$Z26,(AE$4*($Z27-$Z26)),0),0)*(VLOOKUP($Z26,curves,VLOOKUP(AE$1,names,2,0))-AE$5)*m1!$BK25</f>
        <v>-0</v>
      </c>
      <c r="AF26" s="23" t="n">
        <f aca="false">IF(AF$2&lt;=$Z26,IF(AF$3&gt;=$Z26,(AF$4*($Z27-$Z26)),0),0)*(VLOOKUP($Z26,curves,VLOOKUP(AF$1,names,2,0))-AF$5)*m1!$BK25</f>
        <v>0</v>
      </c>
      <c r="AG26" s="23" t="n">
        <f aca="false">IF(AG$2&lt;=$Z26,IF(AG$3&gt;=$Z26,(AG$4*($Z27-$Z26)),0),0)*(VLOOKUP($Z26,curves,VLOOKUP(AG$1,names,2,0))-AG$5)*m1!$BK25</f>
        <v>0</v>
      </c>
      <c r="AH26" s="23" t="n">
        <f aca="false">IF(AH$2&lt;=$Z26,IF(AH$3&gt;=$Z26,(AH$4*($Z27-$Z26)),0),0)*(VLOOKUP($Z26,curves,VLOOKUP(AH$1,names,2,0))-AH$5)*m1!$BK25</f>
        <v>0</v>
      </c>
      <c r="AI26" s="23" t="n">
        <f aca="false">IF(AI$2&lt;=$Z26,IF(AI$3&gt;=$Z26,(AI$4*($Z27-$Z26)),0),0)*(VLOOKUP($Z26,curves,VLOOKUP(AI$1,names,2,0))-AI$5)*m1!$BK25</f>
        <v>0</v>
      </c>
      <c r="AJ26" s="23" t="n">
        <f aca="false">IF(AJ$2&lt;=$Z26,IF(AJ$3&gt;=$Z26,(AJ$4*($Z27-$Z26)),0),0)*(VLOOKUP($Z26,curves,VLOOKUP(AJ$1,names,2,0))-AJ$5)*m1!$BK25</f>
        <v>0</v>
      </c>
      <c r="AK26" s="23" t="n">
        <f aca="false">IF(AK$2&lt;=$Z26,IF(AK$3&gt;=$Z26,(AK$4*($Z27-$Z26)),0),0)*(VLOOKUP($Z26,curves,VLOOKUP(AK$1,names,2,0))-AK$5)*m1!$BK25</f>
        <v>0</v>
      </c>
      <c r="AL26" s="23" t="n">
        <f aca="false">IF(AL$2&lt;=$Z26,IF(AL$3&gt;=$Z26,(AL$4*($Z27-$Z26)),0),0)*(VLOOKUP($Z26,curves,VLOOKUP(AL$1,names,2,0))-AL$5)*m1!$BK25</f>
        <v>0</v>
      </c>
      <c r="AM26" s="23" t="n">
        <f aca="false">IF(AM$2&lt;=$Z26,IF(AM$3&gt;=$Z26,(AM$4*($Z27-$Z26)),0),0)*(VLOOKUP($Z26,curves,VLOOKUP(AM$1,names,2,0))-AM$5)*m1!$BK25</f>
        <v>0</v>
      </c>
      <c r="AN26" s="23" t="n">
        <f aca="false">IF(AN$2&lt;=$Z26,IF(AN$3&gt;=$Z26,(AN$4*($Z27-$Z26)),0),0)*(VLOOKUP($Z26,curves,VLOOKUP(AN$1,names,2,0))-AN$5)*m1!$BK25</f>
        <v>0</v>
      </c>
      <c r="AO26" s="23" t="n">
        <f aca="false">IF(AO$2&lt;=$Z26,IF(AO$3&gt;=$Z26,(AO$4*($Z27-$Z26)),0),0)*(VLOOKUP($Z26,curves,VLOOKUP(AO$1,names,2,0))-AO$5)*m1!$BK25</f>
        <v>0</v>
      </c>
      <c r="AP26" s="23" t="n">
        <f aca="false">IF(AP$2&lt;=$Z26,IF(AP$3&gt;=$Z26,(AP$4*($Z27-$Z26)),0),0)*(VLOOKUP($Z26,curves,VLOOKUP(AP$1,names,2,0))-AP$5)*m1!$BK25</f>
        <v>0</v>
      </c>
      <c r="AQ26" s="23" t="n">
        <f aca="false">IF(AQ$2&lt;=$Z26,IF(AQ$3&gt;=$Z26,(AQ$4*($Z27-$Z26)),0),0)*(VLOOKUP($Z26,curves,VLOOKUP(AQ$1,names,2,0))-AQ$5)*m1!$BK25</f>
        <v>0</v>
      </c>
      <c r="AR26" s="23" t="n">
        <f aca="false">IF(AR$2&lt;=$Z26,IF(AR$3&gt;=$Z26,(AR$4*($Z27-$Z26)),0),0)*(VLOOKUP($Z26,curves,VLOOKUP(AR$1,names,2,0))-AR$5)*m1!$BK25</f>
        <v>0</v>
      </c>
      <c r="AS26" s="23" t="n">
        <f aca="false">IF(AS$2&lt;=$Z26,IF(AS$3&gt;=$Z26,(AS$4*($Z27-$Z26)),0),0)*(VLOOKUP($Z26,curves,VLOOKUP(AS$1,names,2,0))-AS$5)*m1!$BK25</f>
        <v>0</v>
      </c>
      <c r="AT26" s="23" t="n">
        <f aca="false">IF(AT$2&lt;=$Z26,IF(AT$3&gt;=$Z26,(AT$4*($Z27-$Z26)),0),0)*(VLOOKUP($Z26,curves,VLOOKUP(AT$1,names,2,0))-AT$5)*m1!$BK25</f>
        <v>0</v>
      </c>
      <c r="AU26" s="23" t="n">
        <f aca="false">IF(AU$2&lt;=$Z26,IF(AU$3&gt;=$Z26,(AU$4*($Z27-$Z26)),0),0)*(VLOOKUP($Z26,curves,VLOOKUP(AU$1,names,2,0))-AU$5)*m1!$BK25</f>
        <v>0</v>
      </c>
      <c r="AV26" s="23" t="n">
        <f aca="false">IF(AV$2&lt;=$Z26,IF(AV$3&gt;=$Z26,(AV$4*($Z27-$Z26)),0),0)*(VLOOKUP($Z26,curves,VLOOKUP(AV$1,names,2,0))-AV$5)*m1!$BK25</f>
        <v>0</v>
      </c>
      <c r="AY26" s="2" t="s">
        <v>94</v>
      </c>
      <c r="BA26" s="249"/>
      <c r="BB26" s="249"/>
      <c r="BC26" s="249"/>
      <c r="BD26" s="249"/>
      <c r="BE26" s="249"/>
      <c r="BO26" s="253"/>
      <c r="CH26" s="248"/>
      <c r="CI26" s="248"/>
      <c r="CJ26" s="248"/>
      <c r="FX26" s="249"/>
      <c r="FY26" s="249"/>
      <c r="FZ26" s="249"/>
      <c r="GJ26" s="253"/>
      <c r="GK26" s="253"/>
      <c r="GQ26" s="253"/>
      <c r="GS26" s="253"/>
      <c r="GT26" s="253"/>
      <c r="GZ26" s="253"/>
    </row>
    <row r="27" customFormat="false" ht="12.75" hidden="false" customHeight="false" outlineLevel="0" collapsed="false">
      <c r="A27" s="63" t="n">
        <f aca="false">p0!A33</f>
        <v>37226</v>
      </c>
      <c r="B27" s="256" t="n">
        <f aca="false">SUM(C27:V27)</f>
        <v>-4392.00000000003</v>
      </c>
      <c r="C27" s="262" t="n">
        <f aca="false">p0!E33*10000*m_chg!C26</f>
        <v>3927</v>
      </c>
      <c r="D27" s="262" t="n">
        <f aca="false">p0!O33*10000*m_chg!D26</f>
        <v>-697.500000000001</v>
      </c>
      <c r="E27" s="262" t="n">
        <f aca="false">p1!L33*10000*m_chg!E26</f>
        <v>0</v>
      </c>
      <c r="F27" s="262" t="n">
        <f aca="false">(p0!I33+p0!K33)*10000*m_chg!K26</f>
        <v>-584.499999999994</v>
      </c>
      <c r="G27" s="262" t="n">
        <f aca="false">p0!P33*10000*m_chg!L26</f>
        <v>-314.999999999997</v>
      </c>
      <c r="H27" s="262" t="n">
        <f aca="false">p0!D33*10000*m_chg!N26</f>
        <v>-14.5</v>
      </c>
      <c r="I27" s="262" t="n">
        <f aca="false">(p0!J33+p0!AH33)*10000*m_chg!H26</f>
        <v>-3369.5</v>
      </c>
      <c r="J27" s="262" t="n">
        <f aca="false">p0!N33*10000*m_chg!J26</f>
        <v>-1524.5</v>
      </c>
      <c r="K27" s="262" t="n">
        <f aca="false">(p0!M33+p0!H33)*10000*m_chg!O26</f>
        <v>0</v>
      </c>
      <c r="L27" s="262" t="n">
        <f aca="false">p0!Q33*10000*m_chg!P26</f>
        <v>-1813.50000000004</v>
      </c>
      <c r="M27" s="262" t="n">
        <f aca="false">(p0!F33)*10000*m_chg!T26</f>
        <v>0</v>
      </c>
      <c r="N27" s="262" t="n">
        <f aca="false">p0!C33*10000*m_chg!U26</f>
        <v>0</v>
      </c>
      <c r="O27" s="262" t="n">
        <f aca="false">p0!G33*10000*m_chg!V26</f>
        <v>0</v>
      </c>
      <c r="P27" s="262" t="n">
        <f aca="false">(p0!Z33+p0!Y33)*10000*m_chg!X26</f>
        <v>0</v>
      </c>
      <c r="Q27" s="262" t="n">
        <f aca="false">p0!AA33*10000*m_chg!Y26</f>
        <v>0</v>
      </c>
      <c r="R27" s="262" t="n">
        <f aca="false">p0!AC33*10000*m_chg!Z26</f>
        <v>0</v>
      </c>
      <c r="S27" s="262" t="n">
        <f aca="false">p0!X33*10000*m_chg!AA26</f>
        <v>0</v>
      </c>
      <c r="T27" s="262" t="n">
        <f aca="false">p0!T33*10000*m_chg!AC26</f>
        <v>0</v>
      </c>
      <c r="U27" s="262" t="n">
        <f aca="false">p0!B33*10000*m_chg!AF26</f>
        <v>0</v>
      </c>
      <c r="V27" s="262" t="n">
        <f aca="false">p0!AB33*10000*m_chg!AI26</f>
        <v>0</v>
      </c>
      <c r="X27" s="262"/>
      <c r="Z27" s="63" t="n">
        <v>37226</v>
      </c>
      <c r="AA27" s="23" t="n">
        <f aca="false">SUM(AB27:AV27)</f>
        <v>0</v>
      </c>
      <c r="AB27" s="23" t="n">
        <f aca="false">IF(AB$2&lt;=$Z27,IF(AB$3&gt;=$Z27,(AB$4*($Z28-$Z27)),0),0)*(VLOOKUP($Z27,curves,VLOOKUP(AB$1,names,2,0))-AB$5)*m1!$BK26</f>
        <v>0</v>
      </c>
      <c r="AC27" s="23" t="n">
        <f aca="false">IF(AC$2&lt;=$Z27,IF(AC$3&gt;=$Z27,(AC$4*($Z28-$Z27)),0),0)*(VLOOKUP($Z27,curves,VLOOKUP(AC$1,names,2,0))-AC$5)*m1!$BK26</f>
        <v>0</v>
      </c>
      <c r="AD27" s="23" t="n">
        <f aca="false">IF(AD$2&lt;=$Z27,IF(AD$3&gt;=$Z27,(AD$4*($Z28-$Z27)),0),0)*(VLOOKUP($Z27,curves,VLOOKUP(AD$1,names,2,0))-AD$5)*m1!$BK26</f>
        <v>-0</v>
      </c>
      <c r="AE27" s="23" t="n">
        <f aca="false">IF(AE$2&lt;=$Z27,IF(AE$3&gt;=$Z27,(AE$4*($Z28-$Z27)),0),0)*(VLOOKUP($Z27,curves,VLOOKUP(AE$1,names,2,0))-AE$5)*m1!$BK26</f>
        <v>-0</v>
      </c>
      <c r="AF27" s="23" t="n">
        <f aca="false">IF(AF$2&lt;=$Z27,IF(AF$3&gt;=$Z27,(AF$4*($Z28-$Z27)),0),0)*(VLOOKUP($Z27,curves,VLOOKUP(AF$1,names,2,0))-AF$5)*m1!$BK26</f>
        <v>0</v>
      </c>
      <c r="AG27" s="23" t="n">
        <f aca="false">IF(AG$2&lt;=$Z27,IF(AG$3&gt;=$Z27,(AG$4*($Z28-$Z27)),0),0)*(VLOOKUP($Z27,curves,VLOOKUP(AG$1,names,2,0))-AG$5)*m1!$BK26</f>
        <v>0</v>
      </c>
      <c r="AH27" s="23" t="n">
        <f aca="false">IF(AH$2&lt;=$Z27,IF(AH$3&gt;=$Z27,(AH$4*($Z28-$Z27)),0),0)*(VLOOKUP($Z27,curves,VLOOKUP(AH$1,names,2,0))-AH$5)*m1!$BK26</f>
        <v>0</v>
      </c>
      <c r="AI27" s="23" t="n">
        <f aca="false">IF(AI$2&lt;=$Z27,IF(AI$3&gt;=$Z27,(AI$4*($Z28-$Z27)),0),0)*(VLOOKUP($Z27,curves,VLOOKUP(AI$1,names,2,0))-AI$5)*m1!$BK26</f>
        <v>0</v>
      </c>
      <c r="AJ27" s="23" t="n">
        <f aca="false">IF(AJ$2&lt;=$Z27,IF(AJ$3&gt;=$Z27,(AJ$4*($Z28-$Z27)),0),0)*(VLOOKUP($Z27,curves,VLOOKUP(AJ$1,names,2,0))-AJ$5)*m1!$BK26</f>
        <v>0</v>
      </c>
      <c r="AK27" s="23" t="n">
        <f aca="false">IF(AK$2&lt;=$Z27,IF(AK$3&gt;=$Z27,(AK$4*($Z28-$Z27)),0),0)*(VLOOKUP($Z27,curves,VLOOKUP(AK$1,names,2,0))-AK$5)*m1!$BK26</f>
        <v>0</v>
      </c>
      <c r="AL27" s="23" t="n">
        <f aca="false">IF(AL$2&lt;=$Z27,IF(AL$3&gt;=$Z27,(AL$4*($Z28-$Z27)),0),0)*(VLOOKUP($Z27,curves,VLOOKUP(AL$1,names,2,0))-AL$5)*m1!$BK26</f>
        <v>0</v>
      </c>
      <c r="AM27" s="23" t="n">
        <f aca="false">IF(AM$2&lt;=$Z27,IF(AM$3&gt;=$Z27,(AM$4*($Z28-$Z27)),0),0)*(VLOOKUP($Z27,curves,VLOOKUP(AM$1,names,2,0))-AM$5)*m1!$BK26</f>
        <v>0</v>
      </c>
      <c r="AN27" s="23" t="n">
        <f aca="false">IF(AN$2&lt;=$Z27,IF(AN$3&gt;=$Z27,(AN$4*($Z28-$Z27)),0),0)*(VLOOKUP($Z27,curves,VLOOKUP(AN$1,names,2,0))-AN$5)*m1!$BK26</f>
        <v>0</v>
      </c>
      <c r="AO27" s="23" t="n">
        <f aca="false">IF(AO$2&lt;=$Z27,IF(AO$3&gt;=$Z27,(AO$4*($Z28-$Z27)),0),0)*(VLOOKUP($Z27,curves,VLOOKUP(AO$1,names,2,0))-AO$5)*m1!$BK26</f>
        <v>0</v>
      </c>
      <c r="AP27" s="23" t="n">
        <f aca="false">IF(AP$2&lt;=$Z27,IF(AP$3&gt;=$Z27,(AP$4*($Z28-$Z27)),0),0)*(VLOOKUP($Z27,curves,VLOOKUP(AP$1,names,2,0))-AP$5)*m1!$BK26</f>
        <v>0</v>
      </c>
      <c r="AQ27" s="23" t="n">
        <f aca="false">IF(AQ$2&lt;=$Z27,IF(AQ$3&gt;=$Z27,(AQ$4*($Z28-$Z27)),0),0)*(VLOOKUP($Z27,curves,VLOOKUP(AQ$1,names,2,0))-AQ$5)*m1!$BK26</f>
        <v>0</v>
      </c>
      <c r="AR27" s="23" t="n">
        <f aca="false">IF(AR$2&lt;=$Z27,IF(AR$3&gt;=$Z27,(AR$4*($Z28-$Z27)),0),0)*(VLOOKUP($Z27,curves,VLOOKUP(AR$1,names,2,0))-AR$5)*m1!$BK26</f>
        <v>0</v>
      </c>
      <c r="AS27" s="23" t="n">
        <f aca="false">IF(AS$2&lt;=$Z27,IF(AS$3&gt;=$Z27,(AS$4*($Z28-$Z27)),0),0)*(VLOOKUP($Z27,curves,VLOOKUP(AS$1,names,2,0))-AS$5)*m1!$BK26</f>
        <v>0</v>
      </c>
      <c r="AT27" s="23" t="n">
        <f aca="false">IF(AT$2&lt;=$Z27,IF(AT$3&gt;=$Z27,(AT$4*($Z28-$Z27)),0),0)*(VLOOKUP($Z27,curves,VLOOKUP(AT$1,names,2,0))-AT$5)*m1!$BK26</f>
        <v>0</v>
      </c>
      <c r="AU27" s="23" t="n">
        <f aca="false">IF(AU$2&lt;=$Z27,IF(AU$3&gt;=$Z27,(AU$4*($Z28-$Z27)),0),0)*(VLOOKUP($Z27,curves,VLOOKUP(AU$1,names,2,0))-AU$5)*m1!$BK26</f>
        <v>0</v>
      </c>
      <c r="AV27" s="23" t="n">
        <f aca="false">IF(AV$2&lt;=$Z27,IF(AV$3&gt;=$Z27,(AV$4*($Z28-$Z27)),0),0)*(VLOOKUP($Z27,curves,VLOOKUP(AV$1,names,2,0))-AV$5)*m1!$BK26</f>
        <v>0</v>
      </c>
      <c r="AY27" s="2" t="s">
        <v>69</v>
      </c>
      <c r="BA27" s="249"/>
      <c r="BB27" s="249"/>
      <c r="BC27" s="249"/>
      <c r="BD27" s="249"/>
      <c r="BE27" s="249"/>
      <c r="BO27" s="253"/>
      <c r="CH27" s="248"/>
      <c r="CI27" s="248"/>
      <c r="CJ27" s="248"/>
      <c r="FX27" s="249"/>
      <c r="FY27" s="249"/>
      <c r="FZ27" s="249"/>
      <c r="GJ27" s="253"/>
      <c r="GK27" s="253"/>
      <c r="GQ27" s="253"/>
      <c r="GS27" s="253"/>
      <c r="GT27" s="253"/>
      <c r="GZ27" s="253"/>
    </row>
    <row r="28" customFormat="false" ht="12.75" hidden="false" customHeight="false" outlineLevel="0" collapsed="false">
      <c r="A28" s="63" t="n">
        <f aca="false">p0!A34</f>
        <v>37257</v>
      </c>
      <c r="B28" s="256" t="n">
        <f aca="false">SUM(C28:V28)</f>
        <v>0</v>
      </c>
      <c r="C28" s="262" t="n">
        <f aca="false">p0!E34*10000*m_chg!C27</f>
        <v>0</v>
      </c>
      <c r="D28" s="262" t="n">
        <f aca="false">p0!O34*10000*m_chg!D27</f>
        <v>-0</v>
      </c>
      <c r="E28" s="262" t="n">
        <f aca="false">p1!L34*10000*m_chg!E27</f>
        <v>0</v>
      </c>
      <c r="F28" s="262" t="n">
        <f aca="false">(p0!I34+p0!K34)*10000*m_chg!K27</f>
        <v>-0</v>
      </c>
      <c r="G28" s="262" t="n">
        <f aca="false">p0!P34*10000*m_chg!L27</f>
        <v>-0</v>
      </c>
      <c r="H28" s="262" t="n">
        <f aca="false">p0!D34*10000*m_chg!N27</f>
        <v>-0</v>
      </c>
      <c r="I28" s="262" t="n">
        <f aca="false">(p0!J34+p0!AH34)*10000*m_chg!H27</f>
        <v>-0</v>
      </c>
      <c r="J28" s="262" t="n">
        <f aca="false">p0!N34*10000*m_chg!J27</f>
        <v>-0</v>
      </c>
      <c r="K28" s="262" t="n">
        <f aca="false">(p0!M34+p0!H34)*10000*m_chg!O27</f>
        <v>0</v>
      </c>
      <c r="L28" s="262" t="n">
        <f aca="false">p0!Q34*10000*m_chg!P27</f>
        <v>-0</v>
      </c>
      <c r="M28" s="262" t="n">
        <f aca="false">(p0!F34)*10000*m_chg!T27</f>
        <v>0</v>
      </c>
      <c r="N28" s="262" t="n">
        <f aca="false">p0!C34*10000*m_chg!U27</f>
        <v>0</v>
      </c>
      <c r="O28" s="262" t="n">
        <f aca="false">p0!G34*10000*m_chg!V27</f>
        <v>0</v>
      </c>
      <c r="P28" s="262" t="n">
        <f aca="false">(p0!Z34+p0!Y34)*10000*m_chg!X27</f>
        <v>0</v>
      </c>
      <c r="Q28" s="262" t="n">
        <f aca="false">p0!AA34*10000*m_chg!Y27</f>
        <v>0</v>
      </c>
      <c r="R28" s="262" t="n">
        <f aca="false">p0!AC34*10000*m_chg!Z27</f>
        <v>0</v>
      </c>
      <c r="S28" s="262" t="n">
        <f aca="false">p0!X34*10000*m_chg!AA27</f>
        <v>0</v>
      </c>
      <c r="T28" s="262" t="n">
        <f aca="false">p0!T34*10000*m_chg!AC27</f>
        <v>0</v>
      </c>
      <c r="U28" s="262" t="n">
        <f aca="false">p0!B34*10000*m_chg!AF27</f>
        <v>0</v>
      </c>
      <c r="V28" s="262" t="n">
        <f aca="false">p0!AB34*10000*m_chg!AI27</f>
        <v>0</v>
      </c>
      <c r="X28" s="262"/>
      <c r="Z28" s="63" t="n">
        <v>37257</v>
      </c>
      <c r="AA28" s="23" t="n">
        <f aca="false">SUM(AB28:AV28)</f>
        <v>0</v>
      </c>
      <c r="AB28" s="23" t="n">
        <f aca="false">IF(AB$2&lt;=$Z28,IF(AB$3&gt;=$Z28,(AB$4*($Z29-$Z28)),0),0)*(VLOOKUP($Z28,curves,VLOOKUP(AB$1,names,2,0))-AB$5)*m1!$BK27</f>
        <v>0</v>
      </c>
      <c r="AC28" s="23" t="n">
        <f aca="false">IF(AC$2&lt;=$Z28,IF(AC$3&gt;=$Z28,(AC$4*($Z29-$Z28)),0),0)*(VLOOKUP($Z28,curves,VLOOKUP(AC$1,names,2,0))-AC$5)*m1!$BK27</f>
        <v>0</v>
      </c>
      <c r="AD28" s="23" t="n">
        <f aca="false">IF(AD$2&lt;=$Z28,IF(AD$3&gt;=$Z28,(AD$4*($Z29-$Z28)),0),0)*(VLOOKUP($Z28,curves,VLOOKUP(AD$1,names,2,0))-AD$5)*m1!$BK27</f>
        <v>0</v>
      </c>
      <c r="AE28" s="23" t="n">
        <f aca="false">IF(AE$2&lt;=$Z28,IF(AE$3&gt;=$Z28,(AE$4*($Z29-$Z28)),0),0)*(VLOOKUP($Z28,curves,VLOOKUP(AE$1,names,2,0))-AE$5)*m1!$BK27</f>
        <v>0</v>
      </c>
      <c r="AF28" s="23" t="n">
        <f aca="false">IF(AF$2&lt;=$Z28,IF(AF$3&gt;=$Z28,(AF$4*($Z29-$Z28)),0),0)*(VLOOKUP($Z28,curves,VLOOKUP(AF$1,names,2,0))-AF$5)*m1!$BK27</f>
        <v>0</v>
      </c>
      <c r="AG28" s="23" t="n">
        <f aca="false">IF(AG$2&lt;=$Z28,IF(AG$3&gt;=$Z28,(AG$4*($Z29-$Z28)),0),0)*(VLOOKUP($Z28,curves,VLOOKUP(AG$1,names,2,0))-AG$5)*m1!$BK27</f>
        <v>0</v>
      </c>
      <c r="AH28" s="23" t="n">
        <f aca="false">IF(AH$2&lt;=$Z28,IF(AH$3&gt;=$Z28,(AH$4*($Z29-$Z28)),0),0)*(VLOOKUP($Z28,curves,VLOOKUP(AH$1,names,2,0))-AH$5)*m1!$BK27</f>
        <v>0</v>
      </c>
      <c r="AI28" s="23" t="n">
        <f aca="false">IF(AI$2&lt;=$Z28,IF(AI$3&gt;=$Z28,(AI$4*($Z29-$Z28)),0),0)*(VLOOKUP($Z28,curves,VLOOKUP(AI$1,names,2,0))-AI$5)*m1!$BK27</f>
        <v>0</v>
      </c>
      <c r="AJ28" s="23" t="n">
        <f aca="false">IF(AJ$2&lt;=$Z28,IF(AJ$3&gt;=$Z28,(AJ$4*($Z29-$Z28)),0),0)*(VLOOKUP($Z28,curves,VLOOKUP(AJ$1,names,2,0))-AJ$5)*m1!$BK27</f>
        <v>0</v>
      </c>
      <c r="AK28" s="23" t="n">
        <f aca="false">IF(AK$2&lt;=$Z28,IF(AK$3&gt;=$Z28,(AK$4*($Z29-$Z28)),0),0)*(VLOOKUP($Z28,curves,VLOOKUP(AK$1,names,2,0))-AK$5)*m1!$BK27</f>
        <v>0</v>
      </c>
      <c r="AL28" s="23" t="n">
        <f aca="false">IF(AL$2&lt;=$Z28,IF(AL$3&gt;=$Z28,(AL$4*($Z29-$Z28)),0),0)*(VLOOKUP($Z28,curves,VLOOKUP(AL$1,names,2,0))-AL$5)*m1!$BK27</f>
        <v>0</v>
      </c>
      <c r="AM28" s="23" t="n">
        <f aca="false">IF(AM$2&lt;=$Z28,IF(AM$3&gt;=$Z28,(AM$4*($Z29-$Z28)),0),0)*(VLOOKUP($Z28,curves,VLOOKUP(AM$1,names,2,0))-AM$5)*m1!$BK27</f>
        <v>0</v>
      </c>
      <c r="AN28" s="23" t="n">
        <f aca="false">IF(AN$2&lt;=$Z28,IF(AN$3&gt;=$Z28,(AN$4*($Z29-$Z28)),0),0)*(VLOOKUP($Z28,curves,VLOOKUP(AN$1,names,2,0))-AN$5)*m1!$BK27</f>
        <v>0</v>
      </c>
      <c r="AO28" s="23" t="n">
        <f aca="false">IF(AO$2&lt;=$Z28,IF(AO$3&gt;=$Z28,(AO$4*($Z29-$Z28)),0),0)*(VLOOKUP($Z28,curves,VLOOKUP(AO$1,names,2,0))-AO$5)*m1!$BK27</f>
        <v>0</v>
      </c>
      <c r="AP28" s="23" t="n">
        <f aca="false">IF(AP$2&lt;=$Z28,IF(AP$3&gt;=$Z28,(AP$4*($Z29-$Z28)),0),0)*(VLOOKUP($Z28,curves,VLOOKUP(AP$1,names,2,0))-AP$5)*m1!$BK27</f>
        <v>0</v>
      </c>
      <c r="AQ28" s="23" t="n">
        <f aca="false">IF(AQ$2&lt;=$Z28,IF(AQ$3&gt;=$Z28,(AQ$4*($Z29-$Z28)),0),0)*(VLOOKUP($Z28,curves,VLOOKUP(AQ$1,names,2,0))-AQ$5)*m1!$BK27</f>
        <v>0</v>
      </c>
      <c r="AR28" s="23" t="n">
        <f aca="false">IF(AR$2&lt;=$Z28,IF(AR$3&gt;=$Z28,(AR$4*($Z29-$Z28)),0),0)*(VLOOKUP($Z28,curves,VLOOKUP(AR$1,names,2,0))-AR$5)*m1!$BK27</f>
        <v>0</v>
      </c>
      <c r="AS28" s="23" t="n">
        <f aca="false">IF(AS$2&lt;=$Z28,IF(AS$3&gt;=$Z28,(AS$4*($Z29-$Z28)),0),0)*(VLOOKUP($Z28,curves,VLOOKUP(AS$1,names,2,0))-AS$5)*m1!$BK27</f>
        <v>0</v>
      </c>
      <c r="AT28" s="23" t="n">
        <f aca="false">IF(AT$2&lt;=$Z28,IF(AT$3&gt;=$Z28,(AT$4*($Z29-$Z28)),0),0)*(VLOOKUP($Z28,curves,VLOOKUP(AT$1,names,2,0))-AT$5)*m1!$BK27</f>
        <v>0</v>
      </c>
      <c r="AU28" s="23" t="n">
        <f aca="false">IF(AU$2&lt;=$Z28,IF(AU$3&gt;=$Z28,(AU$4*($Z29-$Z28)),0),0)*(VLOOKUP($Z28,curves,VLOOKUP(AU$1,names,2,0))-AU$5)*m1!$BK27</f>
        <v>0</v>
      </c>
      <c r="AV28" s="23" t="n">
        <f aca="false">IF(AV$2&lt;=$Z28,IF(AV$3&gt;=$Z28,(AV$4*($Z29-$Z28)),0),0)*(VLOOKUP($Z28,curves,VLOOKUP(AV$1,names,2,0))-AV$5)*m1!$BK27</f>
        <v>0</v>
      </c>
      <c r="AY28" s="2" t="s">
        <v>46</v>
      </c>
      <c r="BA28" s="249"/>
      <c r="BB28" s="249"/>
      <c r="BC28" s="249"/>
      <c r="BD28" s="249"/>
      <c r="BE28" s="249"/>
      <c r="BO28" s="253"/>
      <c r="CH28" s="248"/>
      <c r="CI28" s="248"/>
      <c r="CJ28" s="248"/>
      <c r="FX28" s="249"/>
      <c r="FY28" s="249"/>
      <c r="FZ28" s="249"/>
      <c r="GJ28" s="253"/>
      <c r="GK28" s="253"/>
      <c r="GQ28" s="253"/>
      <c r="GS28" s="253"/>
      <c r="GT28" s="253"/>
      <c r="GZ28" s="253"/>
    </row>
    <row r="29" customFormat="false" ht="12.75" hidden="false" customHeight="false" outlineLevel="0" collapsed="false">
      <c r="A29" s="63" t="n">
        <f aca="false">p0!A35</f>
        <v>37288</v>
      </c>
      <c r="B29" s="256" t="n">
        <f aca="false">SUM(C29:V29)</f>
        <v>0</v>
      </c>
      <c r="C29" s="262" t="n">
        <f aca="false">p0!E35*10000*m_chg!C28</f>
        <v>0</v>
      </c>
      <c r="D29" s="262" t="n">
        <f aca="false">p0!O35*10000*m_chg!D28</f>
        <v>-0</v>
      </c>
      <c r="E29" s="262" t="n">
        <f aca="false">p1!L35*10000*m_chg!E28</f>
        <v>0</v>
      </c>
      <c r="F29" s="262" t="n">
        <f aca="false">(p0!I35+p0!K35)*10000*m_chg!K28</f>
        <v>-0</v>
      </c>
      <c r="G29" s="262" t="n">
        <f aca="false">p0!P35*10000*m_chg!L28</f>
        <v>-0</v>
      </c>
      <c r="H29" s="262" t="n">
        <f aca="false">p0!D35*10000*m_chg!N28</f>
        <v>-0</v>
      </c>
      <c r="I29" s="262" t="n">
        <f aca="false">(p0!J35+p0!AH35)*10000*m_chg!H28</f>
        <v>-0</v>
      </c>
      <c r="J29" s="262" t="n">
        <f aca="false">p0!N35*10000*m_chg!J28</f>
        <v>-0</v>
      </c>
      <c r="K29" s="262" t="n">
        <f aca="false">(p0!M35+p0!H35)*10000*m_chg!O28</f>
        <v>0</v>
      </c>
      <c r="L29" s="262" t="n">
        <f aca="false">p0!Q35*10000*m_chg!P28</f>
        <v>-0</v>
      </c>
      <c r="M29" s="262" t="n">
        <f aca="false">(p0!F35)*10000*m_chg!T28</f>
        <v>0</v>
      </c>
      <c r="N29" s="262" t="n">
        <f aca="false">p0!C35*10000*m_chg!U28</f>
        <v>0</v>
      </c>
      <c r="O29" s="262" t="n">
        <f aca="false">p0!G35*10000*m_chg!V28</f>
        <v>0</v>
      </c>
      <c r="P29" s="262" t="n">
        <f aca="false">(p0!Z35+p0!Y35)*10000*m_chg!X28</f>
        <v>0</v>
      </c>
      <c r="Q29" s="262" t="n">
        <f aca="false">p0!AA35*10000*m_chg!Y28</f>
        <v>0</v>
      </c>
      <c r="R29" s="262" t="n">
        <f aca="false">p0!AC35*10000*m_chg!Z28</f>
        <v>0</v>
      </c>
      <c r="S29" s="262" t="n">
        <f aca="false">p0!X35*10000*m_chg!AA28</f>
        <v>0</v>
      </c>
      <c r="T29" s="262" t="n">
        <f aca="false">p0!T35*10000*m_chg!AC28</f>
        <v>0</v>
      </c>
      <c r="U29" s="262" t="n">
        <f aca="false">p0!B35*10000*m_chg!AF28</f>
        <v>0</v>
      </c>
      <c r="V29" s="262" t="n">
        <f aca="false">p0!AB35*10000*m_chg!AI28</f>
        <v>0</v>
      </c>
      <c r="X29" s="262"/>
      <c r="Z29" s="63" t="n">
        <v>37288</v>
      </c>
      <c r="AA29" s="23" t="n">
        <f aca="false">SUM(AB29:AV29)</f>
        <v>0</v>
      </c>
      <c r="AB29" s="23" t="n">
        <f aca="false">IF(AB$2&lt;=$Z29,IF(AB$3&gt;=$Z29,(AB$4*($Z30-$Z29)),0),0)*(VLOOKUP($Z29,curves,VLOOKUP(AB$1,names,2,0))-AB$5)*m1!$BK28</f>
        <v>0</v>
      </c>
      <c r="AC29" s="23" t="n">
        <f aca="false">IF(AC$2&lt;=$Z29,IF(AC$3&gt;=$Z29,(AC$4*($Z30-$Z29)),0),0)*(VLOOKUP($Z29,curves,VLOOKUP(AC$1,names,2,0))-AC$5)*m1!$BK28</f>
        <v>0</v>
      </c>
      <c r="AD29" s="23" t="n">
        <f aca="false">IF(AD$2&lt;=$Z29,IF(AD$3&gt;=$Z29,(AD$4*($Z30-$Z29)),0),0)*(VLOOKUP($Z29,curves,VLOOKUP(AD$1,names,2,0))-AD$5)*m1!$BK28</f>
        <v>0</v>
      </c>
      <c r="AE29" s="23" t="n">
        <f aca="false">IF(AE$2&lt;=$Z29,IF(AE$3&gt;=$Z29,(AE$4*($Z30-$Z29)),0),0)*(VLOOKUP($Z29,curves,VLOOKUP(AE$1,names,2,0))-AE$5)*m1!$BK28</f>
        <v>0</v>
      </c>
      <c r="AF29" s="23" t="n">
        <f aca="false">IF(AF$2&lt;=$Z29,IF(AF$3&gt;=$Z29,(AF$4*($Z30-$Z29)),0),0)*(VLOOKUP($Z29,curves,VLOOKUP(AF$1,names,2,0))-AF$5)*m1!$BK28</f>
        <v>0</v>
      </c>
      <c r="AG29" s="23" t="n">
        <f aca="false">IF(AG$2&lt;=$Z29,IF(AG$3&gt;=$Z29,(AG$4*($Z30-$Z29)),0),0)*(VLOOKUP($Z29,curves,VLOOKUP(AG$1,names,2,0))-AG$5)*m1!$BK28</f>
        <v>0</v>
      </c>
      <c r="AH29" s="23" t="n">
        <f aca="false">IF(AH$2&lt;=$Z29,IF(AH$3&gt;=$Z29,(AH$4*($Z30-$Z29)),0),0)*(VLOOKUP($Z29,curves,VLOOKUP(AH$1,names,2,0))-AH$5)*m1!$BK28</f>
        <v>0</v>
      </c>
      <c r="AI29" s="23" t="n">
        <f aca="false">IF(AI$2&lt;=$Z29,IF(AI$3&gt;=$Z29,(AI$4*($Z30-$Z29)),0),0)*(VLOOKUP($Z29,curves,VLOOKUP(AI$1,names,2,0))-AI$5)*m1!$BK28</f>
        <v>0</v>
      </c>
      <c r="AJ29" s="23" t="n">
        <f aca="false">IF(AJ$2&lt;=$Z29,IF(AJ$3&gt;=$Z29,(AJ$4*($Z30-$Z29)),0),0)*(VLOOKUP($Z29,curves,VLOOKUP(AJ$1,names,2,0))-AJ$5)*m1!$BK28</f>
        <v>0</v>
      </c>
      <c r="AK29" s="23" t="n">
        <f aca="false">IF(AK$2&lt;=$Z29,IF(AK$3&gt;=$Z29,(AK$4*($Z30-$Z29)),0),0)*(VLOOKUP($Z29,curves,VLOOKUP(AK$1,names,2,0))-AK$5)*m1!$BK28</f>
        <v>0</v>
      </c>
      <c r="AL29" s="23" t="n">
        <f aca="false">IF(AL$2&lt;=$Z29,IF(AL$3&gt;=$Z29,(AL$4*($Z30-$Z29)),0),0)*(VLOOKUP($Z29,curves,VLOOKUP(AL$1,names,2,0))-AL$5)*m1!$BK28</f>
        <v>0</v>
      </c>
      <c r="AM29" s="23" t="n">
        <f aca="false">IF(AM$2&lt;=$Z29,IF(AM$3&gt;=$Z29,(AM$4*($Z30-$Z29)),0),0)*(VLOOKUP($Z29,curves,VLOOKUP(AM$1,names,2,0))-AM$5)*m1!$BK28</f>
        <v>0</v>
      </c>
      <c r="AN29" s="23" t="n">
        <f aca="false">IF(AN$2&lt;=$Z29,IF(AN$3&gt;=$Z29,(AN$4*($Z30-$Z29)),0),0)*(VLOOKUP($Z29,curves,VLOOKUP(AN$1,names,2,0))-AN$5)*m1!$BK28</f>
        <v>0</v>
      </c>
      <c r="AO29" s="23" t="n">
        <f aca="false">IF(AO$2&lt;=$Z29,IF(AO$3&gt;=$Z29,(AO$4*($Z30-$Z29)),0),0)*(VLOOKUP($Z29,curves,VLOOKUP(AO$1,names,2,0))-AO$5)*m1!$BK28</f>
        <v>0</v>
      </c>
      <c r="AP29" s="23" t="n">
        <f aca="false">IF(AP$2&lt;=$Z29,IF(AP$3&gt;=$Z29,(AP$4*($Z30-$Z29)),0),0)*(VLOOKUP($Z29,curves,VLOOKUP(AP$1,names,2,0))-AP$5)*m1!$BK28</f>
        <v>0</v>
      </c>
      <c r="AQ29" s="23" t="n">
        <f aca="false">IF(AQ$2&lt;=$Z29,IF(AQ$3&gt;=$Z29,(AQ$4*($Z30-$Z29)),0),0)*(VLOOKUP($Z29,curves,VLOOKUP(AQ$1,names,2,0))-AQ$5)*m1!$BK28</f>
        <v>0</v>
      </c>
      <c r="AR29" s="23" t="n">
        <f aca="false">IF(AR$2&lt;=$Z29,IF(AR$3&gt;=$Z29,(AR$4*($Z30-$Z29)),0),0)*(VLOOKUP($Z29,curves,VLOOKUP(AR$1,names,2,0))-AR$5)*m1!$BK28</f>
        <v>0</v>
      </c>
      <c r="AS29" s="23" t="n">
        <f aca="false">IF(AS$2&lt;=$Z29,IF(AS$3&gt;=$Z29,(AS$4*($Z30-$Z29)),0),0)*(VLOOKUP($Z29,curves,VLOOKUP(AS$1,names,2,0))-AS$5)*m1!$BK28</f>
        <v>0</v>
      </c>
      <c r="AT29" s="23" t="n">
        <f aca="false">IF(AT$2&lt;=$Z29,IF(AT$3&gt;=$Z29,(AT$4*($Z30-$Z29)),0),0)*(VLOOKUP($Z29,curves,VLOOKUP(AT$1,names,2,0))-AT$5)*m1!$BK28</f>
        <v>0</v>
      </c>
      <c r="AU29" s="23" t="n">
        <f aca="false">IF(AU$2&lt;=$Z29,IF(AU$3&gt;=$Z29,(AU$4*($Z30-$Z29)),0),0)*(VLOOKUP($Z29,curves,VLOOKUP(AU$1,names,2,0))-AU$5)*m1!$BK28</f>
        <v>0</v>
      </c>
      <c r="AV29" s="23" t="n">
        <f aca="false">IF(AV$2&lt;=$Z29,IF(AV$3&gt;=$Z29,(AV$4*($Z30-$Z29)),0),0)*(VLOOKUP($Z29,curves,VLOOKUP(AV$1,names,2,0))-AV$5)*m1!$BK28</f>
        <v>0</v>
      </c>
      <c r="BA29" s="249"/>
      <c r="BB29" s="249"/>
      <c r="BC29" s="249"/>
      <c r="BD29" s="249"/>
      <c r="BE29" s="249"/>
      <c r="BO29" s="253"/>
      <c r="CH29" s="248"/>
      <c r="CI29" s="248"/>
      <c r="CJ29" s="248"/>
      <c r="FX29" s="249"/>
      <c r="FY29" s="249"/>
      <c r="FZ29" s="249"/>
      <c r="GJ29" s="253"/>
      <c r="GK29" s="253"/>
      <c r="GQ29" s="253"/>
      <c r="GS29" s="253"/>
      <c r="GT29" s="253"/>
      <c r="GZ29" s="253"/>
    </row>
    <row r="30" customFormat="false" ht="12.75" hidden="false" customHeight="false" outlineLevel="0" collapsed="false">
      <c r="A30" s="63" t="n">
        <f aca="false">p0!A36</f>
        <v>37316</v>
      </c>
      <c r="B30" s="256" t="n">
        <f aca="false">SUM(C30:V30)</f>
        <v>0</v>
      </c>
      <c r="C30" s="262" t="n">
        <f aca="false">p0!E36*10000*m_chg!C29</f>
        <v>0</v>
      </c>
      <c r="D30" s="262" t="n">
        <f aca="false">p0!O36*10000*m_chg!D29</f>
        <v>-0</v>
      </c>
      <c r="E30" s="262" t="n">
        <f aca="false">p1!L36*10000*m_chg!E29</f>
        <v>0</v>
      </c>
      <c r="F30" s="262" t="n">
        <f aca="false">(p0!I36+p0!K36)*10000*m_chg!K29</f>
        <v>-0</v>
      </c>
      <c r="G30" s="262" t="n">
        <f aca="false">p0!P36*10000*m_chg!L29</f>
        <v>-0</v>
      </c>
      <c r="H30" s="262" t="n">
        <f aca="false">p0!D36*10000*m_chg!N29</f>
        <v>-0</v>
      </c>
      <c r="I30" s="262" t="n">
        <f aca="false">(p0!J36+p0!AH36)*10000*m_chg!H29</f>
        <v>-0</v>
      </c>
      <c r="J30" s="262" t="n">
        <f aca="false">p0!N36*10000*m_chg!J29</f>
        <v>-0</v>
      </c>
      <c r="K30" s="262" t="n">
        <f aca="false">(p0!M36+p0!H36)*10000*m_chg!O29</f>
        <v>0</v>
      </c>
      <c r="L30" s="262" t="n">
        <f aca="false">p0!Q36*10000*m_chg!P29</f>
        <v>-0</v>
      </c>
      <c r="M30" s="262" t="n">
        <f aca="false">(p0!F36)*10000*m_chg!T29</f>
        <v>0</v>
      </c>
      <c r="N30" s="262" t="n">
        <f aca="false">p0!C36*10000*m_chg!U29</f>
        <v>0</v>
      </c>
      <c r="O30" s="262" t="n">
        <f aca="false">p0!G36*10000*m_chg!V29</f>
        <v>0</v>
      </c>
      <c r="P30" s="262" t="n">
        <f aca="false">(p0!Z36+p0!Y36)*10000*m_chg!X29</f>
        <v>0</v>
      </c>
      <c r="Q30" s="262" t="n">
        <f aca="false">p0!AA36*10000*m_chg!Y29</f>
        <v>0</v>
      </c>
      <c r="R30" s="262" t="n">
        <f aca="false">p0!AC36*10000*m_chg!Z29</f>
        <v>0</v>
      </c>
      <c r="S30" s="262" t="n">
        <f aca="false">p0!X36*10000*m_chg!AA29</f>
        <v>0</v>
      </c>
      <c r="T30" s="262" t="n">
        <f aca="false">p0!T36*10000*m_chg!AC29</f>
        <v>0</v>
      </c>
      <c r="U30" s="262" t="n">
        <f aca="false">p0!B36*10000*m_chg!AF29</f>
        <v>0</v>
      </c>
      <c r="V30" s="262" t="n">
        <f aca="false">p0!AB36*10000*m_chg!AI29</f>
        <v>0</v>
      </c>
      <c r="X30" s="262"/>
      <c r="Z30" s="63" t="n">
        <v>37316</v>
      </c>
      <c r="AA30" s="23" t="n">
        <f aca="false">SUM(AB30:AV30)</f>
        <v>0</v>
      </c>
      <c r="AB30" s="23" t="n">
        <f aca="false">IF(AB$2&lt;=$Z30,IF(AB$3&gt;=$Z30,(AB$4*($Z31-$Z30)),0),0)*(VLOOKUP($Z30,curves,VLOOKUP(AB$1,names,2,0))-AB$5)*m1!$BK29</f>
        <v>0</v>
      </c>
      <c r="AC30" s="23" t="n">
        <f aca="false">IF(AC$2&lt;=$Z30,IF(AC$3&gt;=$Z30,(AC$4*($Z31-$Z30)),0),0)*(VLOOKUP($Z30,curves,VLOOKUP(AC$1,names,2,0))-AC$5)*m1!$BK29</f>
        <v>-0</v>
      </c>
      <c r="AD30" s="23" t="n">
        <f aca="false">IF(AD$2&lt;=$Z30,IF(AD$3&gt;=$Z30,(AD$4*($Z31-$Z30)),0),0)*(VLOOKUP($Z30,curves,VLOOKUP(AD$1,names,2,0))-AD$5)*m1!$BK29</f>
        <v>-0</v>
      </c>
      <c r="AE30" s="23" t="n">
        <f aca="false">IF(AE$2&lt;=$Z30,IF(AE$3&gt;=$Z30,(AE$4*($Z31-$Z30)),0),0)*(VLOOKUP($Z30,curves,VLOOKUP(AE$1,names,2,0))-AE$5)*m1!$BK29</f>
        <v>0</v>
      </c>
      <c r="AF30" s="23" t="n">
        <f aca="false">IF(AF$2&lt;=$Z30,IF(AF$3&gt;=$Z30,(AF$4*($Z31-$Z30)),0),0)*(VLOOKUP($Z30,curves,VLOOKUP(AF$1,names,2,0))-AF$5)*m1!$BK29</f>
        <v>0</v>
      </c>
      <c r="AG30" s="23" t="n">
        <f aca="false">IF(AG$2&lt;=$Z30,IF(AG$3&gt;=$Z30,(AG$4*($Z31-$Z30)),0),0)*(VLOOKUP($Z30,curves,VLOOKUP(AG$1,names,2,0))-AG$5)*m1!$BK29</f>
        <v>0</v>
      </c>
      <c r="AH30" s="23" t="n">
        <f aca="false">IF(AH$2&lt;=$Z30,IF(AH$3&gt;=$Z30,(AH$4*($Z31-$Z30)),0),0)*(VLOOKUP($Z30,curves,VLOOKUP(AH$1,names,2,0))-AH$5)*m1!$BK29</f>
        <v>0</v>
      </c>
      <c r="AI30" s="23" t="n">
        <f aca="false">IF(AI$2&lt;=$Z30,IF(AI$3&gt;=$Z30,(AI$4*($Z31-$Z30)),0),0)*(VLOOKUP($Z30,curves,VLOOKUP(AI$1,names,2,0))-AI$5)*m1!$BK29</f>
        <v>0</v>
      </c>
      <c r="AJ30" s="23" t="n">
        <f aca="false">IF(AJ$2&lt;=$Z30,IF(AJ$3&gt;=$Z30,(AJ$4*($Z31-$Z30)),0),0)*(VLOOKUP($Z30,curves,VLOOKUP(AJ$1,names,2,0))-AJ$5)*m1!$BK29</f>
        <v>0</v>
      </c>
      <c r="AK30" s="23" t="n">
        <f aca="false">IF(AK$2&lt;=$Z30,IF(AK$3&gt;=$Z30,(AK$4*($Z31-$Z30)),0),0)*(VLOOKUP($Z30,curves,VLOOKUP(AK$1,names,2,0))-AK$5)*m1!$BK29</f>
        <v>0</v>
      </c>
      <c r="AL30" s="23" t="n">
        <f aca="false">IF(AL$2&lt;=$Z30,IF(AL$3&gt;=$Z30,(AL$4*($Z31-$Z30)),0),0)*(VLOOKUP($Z30,curves,VLOOKUP(AL$1,names,2,0))-AL$5)*m1!$BK29</f>
        <v>0</v>
      </c>
      <c r="AM30" s="23" t="n">
        <f aca="false">IF(AM$2&lt;=$Z30,IF(AM$3&gt;=$Z30,(AM$4*($Z31-$Z30)),0),0)*(VLOOKUP($Z30,curves,VLOOKUP(AM$1,names,2,0))-AM$5)*m1!$BK29</f>
        <v>0</v>
      </c>
      <c r="AN30" s="23" t="n">
        <f aca="false">IF(AN$2&lt;=$Z30,IF(AN$3&gt;=$Z30,(AN$4*($Z31-$Z30)),0),0)*(VLOOKUP($Z30,curves,VLOOKUP(AN$1,names,2,0))-AN$5)*m1!$BK29</f>
        <v>0</v>
      </c>
      <c r="AO30" s="23" t="n">
        <f aca="false">IF(AO$2&lt;=$Z30,IF(AO$3&gt;=$Z30,(AO$4*($Z31-$Z30)),0),0)*(VLOOKUP($Z30,curves,VLOOKUP(AO$1,names,2,0))-AO$5)*m1!$BK29</f>
        <v>0</v>
      </c>
      <c r="AP30" s="23" t="n">
        <f aca="false">IF(AP$2&lt;=$Z30,IF(AP$3&gt;=$Z30,(AP$4*($Z31-$Z30)),0),0)*(VLOOKUP($Z30,curves,VLOOKUP(AP$1,names,2,0))-AP$5)*m1!$BK29</f>
        <v>0</v>
      </c>
      <c r="AQ30" s="23" t="n">
        <f aca="false">IF(AQ$2&lt;=$Z30,IF(AQ$3&gt;=$Z30,(AQ$4*($Z31-$Z30)),0),0)*(VLOOKUP($Z30,curves,VLOOKUP(AQ$1,names,2,0))-AQ$5)*m1!$BK29</f>
        <v>0</v>
      </c>
      <c r="AR30" s="23" t="n">
        <f aca="false">IF(AR$2&lt;=$Z30,IF(AR$3&gt;=$Z30,(AR$4*($Z31-$Z30)),0),0)*(VLOOKUP($Z30,curves,VLOOKUP(AR$1,names,2,0))-AR$5)*m1!$BK29</f>
        <v>0</v>
      </c>
      <c r="AS30" s="23" t="n">
        <f aca="false">IF(AS$2&lt;=$Z30,IF(AS$3&gt;=$Z30,(AS$4*($Z31-$Z30)),0),0)*(VLOOKUP($Z30,curves,VLOOKUP(AS$1,names,2,0))-AS$5)*m1!$BK29</f>
        <v>0</v>
      </c>
      <c r="AT30" s="23" t="n">
        <f aca="false">IF(AT$2&lt;=$Z30,IF(AT$3&gt;=$Z30,(AT$4*($Z31-$Z30)),0),0)*(VLOOKUP($Z30,curves,VLOOKUP(AT$1,names,2,0))-AT$5)*m1!$BK29</f>
        <v>0</v>
      </c>
      <c r="AU30" s="23" t="n">
        <f aca="false">IF(AU$2&lt;=$Z30,IF(AU$3&gt;=$Z30,(AU$4*($Z31-$Z30)),0),0)*(VLOOKUP($Z30,curves,VLOOKUP(AU$1,names,2,0))-AU$5)*m1!$BK29</f>
        <v>0</v>
      </c>
      <c r="AV30" s="23" t="n">
        <f aca="false">IF(AV$2&lt;=$Z30,IF(AV$3&gt;=$Z30,(AV$4*($Z31-$Z30)),0),0)*(VLOOKUP($Z30,curves,VLOOKUP(AV$1,names,2,0))-AV$5)*m1!$BK29</f>
        <v>0</v>
      </c>
      <c r="BA30" s="249"/>
      <c r="BB30" s="249"/>
      <c r="BC30" s="249"/>
      <c r="BD30" s="249"/>
      <c r="BE30" s="249"/>
      <c r="BO30" s="253"/>
      <c r="CH30" s="248"/>
      <c r="CI30" s="248"/>
      <c r="CJ30" s="248"/>
      <c r="FX30" s="249"/>
      <c r="FY30" s="249"/>
      <c r="FZ30" s="249"/>
      <c r="GJ30" s="253"/>
      <c r="GK30" s="253"/>
      <c r="GQ30" s="253"/>
      <c r="GS30" s="253"/>
      <c r="GT30" s="253"/>
      <c r="GZ30" s="253"/>
    </row>
    <row r="31" customFormat="false" ht="12.75" hidden="false" customHeight="false" outlineLevel="0" collapsed="false">
      <c r="A31" s="63" t="n">
        <f aca="false">p0!A37</f>
        <v>37347</v>
      </c>
      <c r="B31" s="256" t="n">
        <f aca="false">SUM(C31:V31)</f>
        <v>4412.00000000001</v>
      </c>
      <c r="C31" s="262" t="n">
        <f aca="false">p0!E37*10000*m_chg!C30</f>
        <v>-2445.5</v>
      </c>
      <c r="D31" s="262" t="n">
        <f aca="false">p0!O37*10000*m_chg!D30</f>
        <v>-0</v>
      </c>
      <c r="E31" s="262" t="n">
        <f aca="false">p1!L37*10000*m_chg!E30</f>
        <v>-0</v>
      </c>
      <c r="F31" s="262" t="n">
        <f aca="false">(p0!I37+p0!K37)*10000*m_chg!K30</f>
        <v>-659.000000000001</v>
      </c>
      <c r="G31" s="262" t="n">
        <f aca="false">p0!P37*10000*m_chg!L30</f>
        <v>-0</v>
      </c>
      <c r="H31" s="262" t="n">
        <f aca="false">p0!D37*10000*m_chg!N30</f>
        <v>4</v>
      </c>
      <c r="I31" s="262" t="n">
        <f aca="false">(p0!J37+p0!AH37)*10000*m_chg!H30</f>
        <v>4359.5</v>
      </c>
      <c r="J31" s="262" t="n">
        <f aca="false">p0!N37*10000*m_chg!J30</f>
        <v>1440</v>
      </c>
      <c r="K31" s="262" t="n">
        <f aca="false">(p0!M37+p0!H37)*10000*m_chg!O30</f>
        <v>-0</v>
      </c>
      <c r="L31" s="262" t="n">
        <f aca="false">p0!Q37*10000*m_chg!P30</f>
        <v>1713</v>
      </c>
      <c r="M31" s="262" t="n">
        <f aca="false">(p0!F37)*10000*m_chg!T30</f>
        <v>-0</v>
      </c>
      <c r="N31" s="262" t="n">
        <f aca="false">p0!C37*10000*m_chg!U30</f>
        <v>-0</v>
      </c>
      <c r="O31" s="262" t="n">
        <f aca="false">p0!G37*10000*m_chg!V30</f>
        <v>0</v>
      </c>
      <c r="P31" s="262" t="n">
        <f aca="false">(p0!Z37+p0!Y37)*10000*m_chg!X30</f>
        <v>0</v>
      </c>
      <c r="Q31" s="262" t="n">
        <f aca="false">p0!AA37*10000*m_chg!Y30</f>
        <v>0</v>
      </c>
      <c r="R31" s="262" t="n">
        <f aca="false">p0!AC37*10000*m_chg!Z30</f>
        <v>0</v>
      </c>
      <c r="S31" s="262" t="n">
        <f aca="false">p0!X37*10000*m_chg!AA30</f>
        <v>0</v>
      </c>
      <c r="T31" s="262" t="n">
        <f aca="false">p0!T37*10000*m_chg!AC30</f>
        <v>0</v>
      </c>
      <c r="U31" s="262" t="n">
        <f aca="false">p0!B37*10000*m_chg!AF30</f>
        <v>0</v>
      </c>
      <c r="V31" s="262" t="n">
        <f aca="false">p0!AB37*10000*m_chg!AI30</f>
        <v>0</v>
      </c>
      <c r="X31" s="262"/>
      <c r="Z31" s="63" t="n">
        <v>37347</v>
      </c>
      <c r="AA31" s="23" t="n">
        <f aca="false">SUM(AB31:AV31)</f>
        <v>0</v>
      </c>
      <c r="AB31" s="23" t="n">
        <f aca="false">IF(AB$2&lt;=$Z31,IF(AB$3&gt;=$Z31,(AB$4*($Z32-$Z31)),0),0)*(VLOOKUP($Z31,curves,VLOOKUP(AB$1,names,2,0))-AB$5)*m1!$BK30</f>
        <v>-0</v>
      </c>
      <c r="AC31" s="23" t="n">
        <f aca="false">IF(AC$2&lt;=$Z31,IF(AC$3&gt;=$Z31,(AC$4*($Z32-$Z31)),0),0)*(VLOOKUP($Z31,curves,VLOOKUP(AC$1,names,2,0))-AC$5)*m1!$BK30</f>
        <v>-0</v>
      </c>
      <c r="AD31" s="23" t="n">
        <f aca="false">IF(AD$2&lt;=$Z31,IF(AD$3&gt;=$Z31,(AD$4*($Z32-$Z31)),0),0)*(VLOOKUP($Z31,curves,VLOOKUP(AD$1,names,2,0))-AD$5)*m1!$BK30</f>
        <v>-0</v>
      </c>
      <c r="AE31" s="23" t="n">
        <f aca="false">IF(AE$2&lt;=$Z31,IF(AE$3&gt;=$Z31,(AE$4*($Z32-$Z31)),0),0)*(VLOOKUP($Z31,curves,VLOOKUP(AE$1,names,2,0))-AE$5)*m1!$BK30</f>
        <v>-0</v>
      </c>
      <c r="AF31" s="23" t="n">
        <f aca="false">IF(AF$2&lt;=$Z31,IF(AF$3&gt;=$Z31,(AF$4*($Z32-$Z31)),0),0)*(VLOOKUP($Z31,curves,VLOOKUP(AF$1,names,2,0))-AF$5)*m1!$BK30</f>
        <v>0</v>
      </c>
      <c r="AG31" s="23" t="n">
        <f aca="false">IF(AG$2&lt;=$Z31,IF(AG$3&gt;=$Z31,(AG$4*($Z32-$Z31)),0),0)*(VLOOKUP($Z31,curves,VLOOKUP(AG$1,names,2,0))-AG$5)*m1!$BK30</f>
        <v>0</v>
      </c>
      <c r="AH31" s="23" t="n">
        <f aca="false">IF(AH$2&lt;=$Z31,IF(AH$3&gt;=$Z31,(AH$4*($Z32-$Z31)),0),0)*(VLOOKUP($Z31,curves,VLOOKUP(AH$1,names,2,0))-AH$5)*m1!$BK30</f>
        <v>0</v>
      </c>
      <c r="AI31" s="23" t="n">
        <f aca="false">IF(AI$2&lt;=$Z31,IF(AI$3&gt;=$Z31,(AI$4*($Z32-$Z31)),0),0)*(VLOOKUP($Z31,curves,VLOOKUP(AI$1,names,2,0))-AI$5)*m1!$BK30</f>
        <v>0</v>
      </c>
      <c r="AJ31" s="23" t="n">
        <f aca="false">IF(AJ$2&lt;=$Z31,IF(AJ$3&gt;=$Z31,(AJ$4*($Z32-$Z31)),0),0)*(VLOOKUP($Z31,curves,VLOOKUP(AJ$1,names,2,0))-AJ$5)*m1!$BK30</f>
        <v>0</v>
      </c>
      <c r="AK31" s="23" t="n">
        <f aca="false">IF(AK$2&lt;=$Z31,IF(AK$3&gt;=$Z31,(AK$4*($Z32-$Z31)),0),0)*(VLOOKUP($Z31,curves,VLOOKUP(AK$1,names,2,0))-AK$5)*m1!$BK30</f>
        <v>0</v>
      </c>
      <c r="AL31" s="23" t="n">
        <f aca="false">IF(AL$2&lt;=$Z31,IF(AL$3&gt;=$Z31,(AL$4*($Z32-$Z31)),0),0)*(VLOOKUP($Z31,curves,VLOOKUP(AL$1,names,2,0))-AL$5)*m1!$BK30</f>
        <v>0</v>
      </c>
      <c r="AM31" s="23" t="n">
        <f aca="false">IF(AM$2&lt;=$Z31,IF(AM$3&gt;=$Z31,(AM$4*($Z32-$Z31)),0),0)*(VLOOKUP($Z31,curves,VLOOKUP(AM$1,names,2,0))-AM$5)*m1!$BK30</f>
        <v>0</v>
      </c>
      <c r="AN31" s="23" t="n">
        <f aca="false">IF(AN$2&lt;=$Z31,IF(AN$3&gt;=$Z31,(AN$4*($Z32-$Z31)),0),0)*(VLOOKUP($Z31,curves,VLOOKUP(AN$1,names,2,0))-AN$5)*m1!$BK30</f>
        <v>0</v>
      </c>
      <c r="AO31" s="23" t="n">
        <f aca="false">IF(AO$2&lt;=$Z31,IF(AO$3&gt;=$Z31,(AO$4*($Z32-$Z31)),0),0)*(VLOOKUP($Z31,curves,VLOOKUP(AO$1,names,2,0))-AO$5)*m1!$BK30</f>
        <v>0</v>
      </c>
      <c r="AP31" s="23" t="n">
        <f aca="false">IF(AP$2&lt;=$Z31,IF(AP$3&gt;=$Z31,(AP$4*($Z32-$Z31)),0),0)*(VLOOKUP($Z31,curves,VLOOKUP(AP$1,names,2,0))-AP$5)*m1!$BK30</f>
        <v>0</v>
      </c>
      <c r="AQ31" s="23" t="n">
        <f aca="false">IF(AQ$2&lt;=$Z31,IF(AQ$3&gt;=$Z31,(AQ$4*($Z32-$Z31)),0),0)*(VLOOKUP($Z31,curves,VLOOKUP(AQ$1,names,2,0))-AQ$5)*m1!$BK30</f>
        <v>0</v>
      </c>
      <c r="AR31" s="23" t="n">
        <f aca="false">IF(AR$2&lt;=$Z31,IF(AR$3&gt;=$Z31,(AR$4*($Z32-$Z31)),0),0)*(VLOOKUP($Z31,curves,VLOOKUP(AR$1,names,2,0))-AR$5)*m1!$BK30</f>
        <v>0</v>
      </c>
      <c r="AS31" s="23" t="n">
        <f aca="false">IF(AS$2&lt;=$Z31,IF(AS$3&gt;=$Z31,(AS$4*($Z32-$Z31)),0),0)*(VLOOKUP($Z31,curves,VLOOKUP(AS$1,names,2,0))-AS$5)*m1!$BK30</f>
        <v>0</v>
      </c>
      <c r="AT31" s="23" t="n">
        <f aca="false">IF(AT$2&lt;=$Z31,IF(AT$3&gt;=$Z31,(AT$4*($Z32-$Z31)),0),0)*(VLOOKUP($Z31,curves,VLOOKUP(AT$1,names,2,0))-AT$5)*m1!$BK30</f>
        <v>0</v>
      </c>
      <c r="AU31" s="23" t="n">
        <f aca="false">IF(AU$2&lt;=$Z31,IF(AU$3&gt;=$Z31,(AU$4*($Z32-$Z31)),0),0)*(VLOOKUP($Z31,curves,VLOOKUP(AU$1,names,2,0))-AU$5)*m1!$BK30</f>
        <v>0</v>
      </c>
      <c r="AV31" s="23" t="n">
        <f aca="false">IF(AV$2&lt;=$Z31,IF(AV$3&gt;=$Z31,(AV$4*($Z32-$Z31)),0),0)*(VLOOKUP($Z31,curves,VLOOKUP(AV$1,names,2,0))-AV$5)*m1!$BK30</f>
        <v>0</v>
      </c>
      <c r="BA31" s="249"/>
      <c r="BB31" s="249"/>
      <c r="BC31" s="249"/>
      <c r="BD31" s="249"/>
      <c r="BE31" s="249"/>
      <c r="BO31" s="253"/>
      <c r="CH31" s="248"/>
      <c r="CI31" s="248"/>
      <c r="CJ31" s="248"/>
      <c r="FX31" s="249"/>
      <c r="FY31" s="249"/>
      <c r="FZ31" s="249"/>
      <c r="GJ31" s="253"/>
      <c r="GK31" s="253"/>
      <c r="GQ31" s="253"/>
      <c r="GS31" s="253"/>
      <c r="GT31" s="253"/>
      <c r="GZ31" s="253"/>
    </row>
    <row r="32" customFormat="false" ht="12.75" hidden="false" customHeight="false" outlineLevel="0" collapsed="false">
      <c r="A32" s="63" t="n">
        <f aca="false">p0!A38</f>
        <v>37377</v>
      </c>
      <c r="B32" s="256" t="n">
        <f aca="false">SUM(C32:V32)</f>
        <v>4521</v>
      </c>
      <c r="C32" s="262" t="n">
        <f aca="false">p0!E38*10000*m_chg!C31</f>
        <v>-2522</v>
      </c>
      <c r="D32" s="262" t="n">
        <f aca="false">p0!O38*10000*m_chg!D31</f>
        <v>-0</v>
      </c>
      <c r="E32" s="262" t="n">
        <f aca="false">p1!L38*10000*m_chg!E31</f>
        <v>-0</v>
      </c>
      <c r="F32" s="262" t="n">
        <f aca="false">(p0!I38+p0!K38)*10000*m_chg!K31</f>
        <v>-677.000000000001</v>
      </c>
      <c r="G32" s="262" t="n">
        <f aca="false">p0!P38*10000*m_chg!L31</f>
        <v>-0</v>
      </c>
      <c r="H32" s="262" t="n">
        <f aca="false">p0!D38*10000*m_chg!N31</f>
        <v>3</v>
      </c>
      <c r="I32" s="262" t="n">
        <f aca="false">(p0!J38+p0!AH38)*10000*m_chg!H31</f>
        <v>4478</v>
      </c>
      <c r="J32" s="262" t="n">
        <f aca="false">p0!N38*10000*m_chg!J31</f>
        <v>1479.5</v>
      </c>
      <c r="K32" s="262" t="n">
        <f aca="false">(p0!M38+p0!H38)*10000*m_chg!O31</f>
        <v>-0</v>
      </c>
      <c r="L32" s="262" t="n">
        <f aca="false">p0!Q38*10000*m_chg!P31</f>
        <v>1759.5</v>
      </c>
      <c r="M32" s="262" t="n">
        <f aca="false">(p0!F38)*10000*m_chg!T31</f>
        <v>-0</v>
      </c>
      <c r="N32" s="262" t="n">
        <f aca="false">p0!C38*10000*m_chg!U31</f>
        <v>-0</v>
      </c>
      <c r="O32" s="262" t="n">
        <f aca="false">p0!G38*10000*m_chg!V31</f>
        <v>0</v>
      </c>
      <c r="P32" s="262" t="n">
        <f aca="false">(p0!Z38+p0!Y38)*10000*m_chg!X31</f>
        <v>0</v>
      </c>
      <c r="Q32" s="262" t="n">
        <f aca="false">p0!AA38*10000*m_chg!Y31</f>
        <v>0</v>
      </c>
      <c r="R32" s="262" t="n">
        <f aca="false">p0!AC38*10000*m_chg!Z31</f>
        <v>0</v>
      </c>
      <c r="S32" s="262" t="n">
        <f aca="false">p0!X38*10000*m_chg!AA31</f>
        <v>0</v>
      </c>
      <c r="T32" s="262" t="n">
        <f aca="false">p0!T38*10000*m_chg!AC31</f>
        <v>0</v>
      </c>
      <c r="U32" s="262" t="n">
        <f aca="false">p0!B38*10000*m_chg!AF31</f>
        <v>0</v>
      </c>
      <c r="V32" s="262" t="n">
        <f aca="false">p0!AB38*10000*m_chg!AI31</f>
        <v>0</v>
      </c>
      <c r="X32" s="262"/>
      <c r="Z32" s="63" t="n">
        <v>37377</v>
      </c>
      <c r="AA32" s="23" t="n">
        <f aca="false">SUM(AB32:AV32)</f>
        <v>0</v>
      </c>
      <c r="AB32" s="23" t="n">
        <f aca="false">IF(AB$2&lt;=$Z32,IF(AB$3&gt;=$Z32,(AB$4*($Z33-$Z32)),0),0)*(VLOOKUP($Z32,curves,VLOOKUP(AB$1,names,2,0))-AB$5)*m1!$BK31</f>
        <v>-0</v>
      </c>
      <c r="AC32" s="23" t="n">
        <f aca="false">IF(AC$2&lt;=$Z32,IF(AC$3&gt;=$Z32,(AC$4*($Z33-$Z32)),0),0)*(VLOOKUP($Z32,curves,VLOOKUP(AC$1,names,2,0))-AC$5)*m1!$BK31</f>
        <v>-0</v>
      </c>
      <c r="AD32" s="23" t="n">
        <f aca="false">IF(AD$2&lt;=$Z32,IF(AD$3&gt;=$Z32,(AD$4*($Z33-$Z32)),0),0)*(VLOOKUP($Z32,curves,VLOOKUP(AD$1,names,2,0))-AD$5)*m1!$BK31</f>
        <v>-0</v>
      </c>
      <c r="AE32" s="23" t="n">
        <f aca="false">IF(AE$2&lt;=$Z32,IF(AE$3&gt;=$Z32,(AE$4*($Z33-$Z32)),0),0)*(VLOOKUP($Z32,curves,VLOOKUP(AE$1,names,2,0))-AE$5)*m1!$BK31</f>
        <v>-0</v>
      </c>
      <c r="AF32" s="23" t="n">
        <f aca="false">IF(AF$2&lt;=$Z32,IF(AF$3&gt;=$Z32,(AF$4*($Z33-$Z32)),0),0)*(VLOOKUP($Z32,curves,VLOOKUP(AF$1,names,2,0))-AF$5)*m1!$BK31</f>
        <v>0</v>
      </c>
      <c r="AG32" s="23" t="n">
        <f aca="false">IF(AG$2&lt;=$Z32,IF(AG$3&gt;=$Z32,(AG$4*($Z33-$Z32)),0),0)*(VLOOKUP($Z32,curves,VLOOKUP(AG$1,names,2,0))-AG$5)*m1!$BK31</f>
        <v>0</v>
      </c>
      <c r="AH32" s="23" t="n">
        <f aca="false">IF(AH$2&lt;=$Z32,IF(AH$3&gt;=$Z32,(AH$4*($Z33-$Z32)),0),0)*(VLOOKUP($Z32,curves,VLOOKUP(AH$1,names,2,0))-AH$5)*m1!$BK31</f>
        <v>0</v>
      </c>
      <c r="AI32" s="23" t="n">
        <f aca="false">IF(AI$2&lt;=$Z32,IF(AI$3&gt;=$Z32,(AI$4*($Z33-$Z32)),0),0)*(VLOOKUP($Z32,curves,VLOOKUP(AI$1,names,2,0))-AI$5)*m1!$BK31</f>
        <v>0</v>
      </c>
      <c r="AJ32" s="23" t="n">
        <f aca="false">IF(AJ$2&lt;=$Z32,IF(AJ$3&gt;=$Z32,(AJ$4*($Z33-$Z32)),0),0)*(VLOOKUP($Z32,curves,VLOOKUP(AJ$1,names,2,0))-AJ$5)*m1!$BK31</f>
        <v>0</v>
      </c>
      <c r="AK32" s="23" t="n">
        <f aca="false">IF(AK$2&lt;=$Z32,IF(AK$3&gt;=$Z32,(AK$4*($Z33-$Z32)),0),0)*(VLOOKUP($Z32,curves,VLOOKUP(AK$1,names,2,0))-AK$5)*m1!$BK31</f>
        <v>0</v>
      </c>
      <c r="AL32" s="23" t="n">
        <f aca="false">IF(AL$2&lt;=$Z32,IF(AL$3&gt;=$Z32,(AL$4*($Z33-$Z32)),0),0)*(VLOOKUP($Z32,curves,VLOOKUP(AL$1,names,2,0))-AL$5)*m1!$BK31</f>
        <v>0</v>
      </c>
      <c r="AM32" s="23" t="n">
        <f aca="false">IF(AM$2&lt;=$Z32,IF(AM$3&gt;=$Z32,(AM$4*($Z33-$Z32)),0),0)*(VLOOKUP($Z32,curves,VLOOKUP(AM$1,names,2,0))-AM$5)*m1!$BK31</f>
        <v>0</v>
      </c>
      <c r="AN32" s="23" t="n">
        <f aca="false">IF(AN$2&lt;=$Z32,IF(AN$3&gt;=$Z32,(AN$4*($Z33-$Z32)),0),0)*(VLOOKUP($Z32,curves,VLOOKUP(AN$1,names,2,0))-AN$5)*m1!$BK31</f>
        <v>0</v>
      </c>
      <c r="AO32" s="23" t="n">
        <f aca="false">IF(AO$2&lt;=$Z32,IF(AO$3&gt;=$Z32,(AO$4*($Z33-$Z32)),0),0)*(VLOOKUP($Z32,curves,VLOOKUP(AO$1,names,2,0))-AO$5)*m1!$BK31</f>
        <v>0</v>
      </c>
      <c r="AP32" s="23" t="n">
        <f aca="false">IF(AP$2&lt;=$Z32,IF(AP$3&gt;=$Z32,(AP$4*($Z33-$Z32)),0),0)*(VLOOKUP($Z32,curves,VLOOKUP(AP$1,names,2,0))-AP$5)*m1!$BK31</f>
        <v>0</v>
      </c>
      <c r="AQ32" s="23" t="n">
        <f aca="false">IF(AQ$2&lt;=$Z32,IF(AQ$3&gt;=$Z32,(AQ$4*($Z33-$Z32)),0),0)*(VLOOKUP($Z32,curves,VLOOKUP(AQ$1,names,2,0))-AQ$5)*m1!$BK31</f>
        <v>0</v>
      </c>
      <c r="AR32" s="23" t="n">
        <f aca="false">IF(AR$2&lt;=$Z32,IF(AR$3&gt;=$Z32,(AR$4*($Z33-$Z32)),0),0)*(VLOOKUP($Z32,curves,VLOOKUP(AR$1,names,2,0))-AR$5)*m1!$BK31</f>
        <v>0</v>
      </c>
      <c r="AS32" s="23" t="n">
        <f aca="false">IF(AS$2&lt;=$Z32,IF(AS$3&gt;=$Z32,(AS$4*($Z33-$Z32)),0),0)*(VLOOKUP($Z32,curves,VLOOKUP(AS$1,names,2,0))-AS$5)*m1!$BK31</f>
        <v>0</v>
      </c>
      <c r="AT32" s="23" t="n">
        <f aca="false">IF(AT$2&lt;=$Z32,IF(AT$3&gt;=$Z32,(AT$4*($Z33-$Z32)),0),0)*(VLOOKUP($Z32,curves,VLOOKUP(AT$1,names,2,0))-AT$5)*m1!$BK31</f>
        <v>0</v>
      </c>
      <c r="AU32" s="23" t="n">
        <f aca="false">IF(AU$2&lt;=$Z32,IF(AU$3&gt;=$Z32,(AU$4*($Z33-$Z32)),0),0)*(VLOOKUP($Z32,curves,VLOOKUP(AU$1,names,2,0))-AU$5)*m1!$BK31</f>
        <v>0</v>
      </c>
      <c r="AV32" s="23" t="n">
        <f aca="false">IF(AV$2&lt;=$Z32,IF(AV$3&gt;=$Z32,(AV$4*($Z33-$Z32)),0),0)*(VLOOKUP($Z32,curves,VLOOKUP(AV$1,names,2,0))-AV$5)*m1!$BK31</f>
        <v>0</v>
      </c>
      <c r="BA32" s="249"/>
      <c r="BB32" s="249"/>
      <c r="BC32" s="249"/>
      <c r="BD32" s="249"/>
      <c r="BE32" s="249"/>
      <c r="BO32" s="253"/>
      <c r="CH32" s="248"/>
      <c r="CI32" s="248"/>
      <c r="CJ32" s="248"/>
      <c r="FX32" s="249"/>
      <c r="FY32" s="249"/>
      <c r="FZ32" s="249"/>
      <c r="GJ32" s="253"/>
      <c r="GK32" s="253"/>
      <c r="GQ32" s="253"/>
      <c r="GS32" s="253"/>
      <c r="GT32" s="253"/>
      <c r="GZ32" s="253"/>
    </row>
    <row r="33" customFormat="false" ht="12.75" hidden="false" customHeight="false" outlineLevel="0" collapsed="false">
      <c r="A33" s="63" t="n">
        <f aca="false">p0!A39</f>
        <v>37408</v>
      </c>
      <c r="B33" s="256" t="n">
        <f aca="false">SUM(C33:V33)</f>
        <v>4357</v>
      </c>
      <c r="C33" s="262" t="n">
        <f aca="false">p0!E39*10000*m_chg!C32</f>
        <v>-2416</v>
      </c>
      <c r="D33" s="262" t="n">
        <f aca="false">p0!O39*10000*m_chg!D32</f>
        <v>-0</v>
      </c>
      <c r="E33" s="262" t="n">
        <f aca="false">p1!L39*10000*m_chg!E32</f>
        <v>-0</v>
      </c>
      <c r="F33" s="262" t="n">
        <f aca="false">(p0!I39+p0!K39)*10000*m_chg!K32</f>
        <v>-651.000000000001</v>
      </c>
      <c r="G33" s="262" t="n">
        <f aca="false">p0!P39*10000*m_chg!L32</f>
        <v>-0</v>
      </c>
      <c r="H33" s="262" t="n">
        <f aca="false">p0!D39*10000*m_chg!N32</f>
        <v>1.5</v>
      </c>
      <c r="I33" s="262" t="n">
        <f aca="false">(p0!J39+p0!AH39)*10000*m_chg!H32</f>
        <v>4307</v>
      </c>
      <c r="J33" s="262" t="n">
        <f aca="false">p0!N39*10000*m_chg!J32</f>
        <v>1423</v>
      </c>
      <c r="K33" s="262" t="n">
        <f aca="false">(p0!M39+p0!H39)*10000*m_chg!O32</f>
        <v>-0</v>
      </c>
      <c r="L33" s="262" t="n">
        <f aca="false">p0!Q39*10000*m_chg!P32</f>
        <v>1692.5</v>
      </c>
      <c r="M33" s="262" t="n">
        <f aca="false">(p0!F39)*10000*m_chg!T32</f>
        <v>-0</v>
      </c>
      <c r="N33" s="262" t="n">
        <f aca="false">p0!C39*10000*m_chg!U32</f>
        <v>-0</v>
      </c>
      <c r="O33" s="262" t="n">
        <f aca="false">p0!G39*10000*m_chg!V32</f>
        <v>0</v>
      </c>
      <c r="P33" s="262" t="n">
        <f aca="false">(p0!Z39+p0!Y39)*10000*m_chg!X32</f>
        <v>0</v>
      </c>
      <c r="Q33" s="262" t="n">
        <f aca="false">p0!AA39*10000*m_chg!Y32</f>
        <v>0</v>
      </c>
      <c r="R33" s="262" t="n">
        <f aca="false">p0!AC39*10000*m_chg!Z32</f>
        <v>0</v>
      </c>
      <c r="S33" s="262" t="n">
        <f aca="false">p0!X39*10000*m_chg!AA32</f>
        <v>0</v>
      </c>
      <c r="T33" s="262" t="n">
        <f aca="false">p0!T39*10000*m_chg!AC32</f>
        <v>0</v>
      </c>
      <c r="U33" s="262" t="n">
        <f aca="false">p0!B39*10000*m_chg!AF32</f>
        <v>0</v>
      </c>
      <c r="V33" s="262" t="n">
        <f aca="false">p0!AB39*10000*m_chg!AI32</f>
        <v>0</v>
      </c>
      <c r="X33" s="262"/>
      <c r="Z33" s="63" t="n">
        <v>37408</v>
      </c>
      <c r="AA33" s="23" t="n">
        <f aca="false">SUM(AB33:AV33)</f>
        <v>0</v>
      </c>
      <c r="AB33" s="23" t="n">
        <f aca="false">IF(AB$2&lt;=$Z33,IF(AB$3&gt;=$Z33,(AB$4*($Z34-$Z33)),0),0)*(VLOOKUP($Z33,curves,VLOOKUP(AB$1,names,2,0))-AB$5)*m1!$BK32</f>
        <v>-0</v>
      </c>
      <c r="AC33" s="23" t="n">
        <f aca="false">IF(AC$2&lt;=$Z33,IF(AC$3&gt;=$Z33,(AC$4*($Z34-$Z33)),0),0)*(VLOOKUP($Z33,curves,VLOOKUP(AC$1,names,2,0))-AC$5)*m1!$BK32</f>
        <v>-0</v>
      </c>
      <c r="AD33" s="23" t="n">
        <f aca="false">IF(AD$2&lt;=$Z33,IF(AD$3&gt;=$Z33,(AD$4*($Z34-$Z33)),0),0)*(VLOOKUP($Z33,curves,VLOOKUP(AD$1,names,2,0))-AD$5)*m1!$BK32</f>
        <v>-0</v>
      </c>
      <c r="AE33" s="23" t="n">
        <f aca="false">IF(AE$2&lt;=$Z33,IF(AE$3&gt;=$Z33,(AE$4*($Z34-$Z33)),0),0)*(VLOOKUP($Z33,curves,VLOOKUP(AE$1,names,2,0))-AE$5)*m1!$BK32</f>
        <v>-0</v>
      </c>
      <c r="AF33" s="23" t="n">
        <f aca="false">IF(AF$2&lt;=$Z33,IF(AF$3&gt;=$Z33,(AF$4*($Z34-$Z33)),0),0)*(VLOOKUP($Z33,curves,VLOOKUP(AF$1,names,2,0))-AF$5)*m1!$BK32</f>
        <v>0</v>
      </c>
      <c r="AG33" s="23" t="n">
        <f aca="false">IF(AG$2&lt;=$Z33,IF(AG$3&gt;=$Z33,(AG$4*($Z34-$Z33)),0),0)*(VLOOKUP($Z33,curves,VLOOKUP(AG$1,names,2,0))-AG$5)*m1!$BK32</f>
        <v>0</v>
      </c>
      <c r="AH33" s="23" t="n">
        <f aca="false">IF(AH$2&lt;=$Z33,IF(AH$3&gt;=$Z33,(AH$4*($Z34-$Z33)),0),0)*(VLOOKUP($Z33,curves,VLOOKUP(AH$1,names,2,0))-AH$5)*m1!$BK32</f>
        <v>0</v>
      </c>
      <c r="AI33" s="23" t="n">
        <f aca="false">IF(AI$2&lt;=$Z33,IF(AI$3&gt;=$Z33,(AI$4*($Z34-$Z33)),0),0)*(VLOOKUP($Z33,curves,VLOOKUP(AI$1,names,2,0))-AI$5)*m1!$BK32</f>
        <v>0</v>
      </c>
      <c r="AJ33" s="23" t="n">
        <f aca="false">IF(AJ$2&lt;=$Z33,IF(AJ$3&gt;=$Z33,(AJ$4*($Z34-$Z33)),0),0)*(VLOOKUP($Z33,curves,VLOOKUP(AJ$1,names,2,0))-AJ$5)*m1!$BK32</f>
        <v>0</v>
      </c>
      <c r="AK33" s="23" t="n">
        <f aca="false">IF(AK$2&lt;=$Z33,IF(AK$3&gt;=$Z33,(AK$4*($Z34-$Z33)),0),0)*(VLOOKUP($Z33,curves,VLOOKUP(AK$1,names,2,0))-AK$5)*m1!$BK32</f>
        <v>0</v>
      </c>
      <c r="AL33" s="23" t="n">
        <f aca="false">IF(AL$2&lt;=$Z33,IF(AL$3&gt;=$Z33,(AL$4*($Z34-$Z33)),0),0)*(VLOOKUP($Z33,curves,VLOOKUP(AL$1,names,2,0))-AL$5)*m1!$BK32</f>
        <v>0</v>
      </c>
      <c r="AM33" s="23" t="n">
        <f aca="false">IF(AM$2&lt;=$Z33,IF(AM$3&gt;=$Z33,(AM$4*($Z34-$Z33)),0),0)*(VLOOKUP($Z33,curves,VLOOKUP(AM$1,names,2,0))-AM$5)*m1!$BK32</f>
        <v>0</v>
      </c>
      <c r="AN33" s="23" t="n">
        <f aca="false">IF(AN$2&lt;=$Z33,IF(AN$3&gt;=$Z33,(AN$4*($Z34-$Z33)),0),0)*(VLOOKUP($Z33,curves,VLOOKUP(AN$1,names,2,0))-AN$5)*m1!$BK32</f>
        <v>0</v>
      </c>
      <c r="AO33" s="23" t="n">
        <f aca="false">IF(AO$2&lt;=$Z33,IF(AO$3&gt;=$Z33,(AO$4*($Z34-$Z33)),0),0)*(VLOOKUP($Z33,curves,VLOOKUP(AO$1,names,2,0))-AO$5)*m1!$BK32</f>
        <v>0</v>
      </c>
      <c r="AP33" s="23" t="n">
        <f aca="false">IF(AP$2&lt;=$Z33,IF(AP$3&gt;=$Z33,(AP$4*($Z34-$Z33)),0),0)*(VLOOKUP($Z33,curves,VLOOKUP(AP$1,names,2,0))-AP$5)*m1!$BK32</f>
        <v>0</v>
      </c>
      <c r="AQ33" s="23" t="n">
        <f aca="false">IF(AQ$2&lt;=$Z33,IF(AQ$3&gt;=$Z33,(AQ$4*($Z34-$Z33)),0),0)*(VLOOKUP($Z33,curves,VLOOKUP(AQ$1,names,2,0))-AQ$5)*m1!$BK32</f>
        <v>0</v>
      </c>
      <c r="AR33" s="23" t="n">
        <f aca="false">IF(AR$2&lt;=$Z33,IF(AR$3&gt;=$Z33,(AR$4*($Z34-$Z33)),0),0)*(VLOOKUP($Z33,curves,VLOOKUP(AR$1,names,2,0))-AR$5)*m1!$BK32</f>
        <v>0</v>
      </c>
      <c r="AS33" s="23" t="n">
        <f aca="false">IF(AS$2&lt;=$Z33,IF(AS$3&gt;=$Z33,(AS$4*($Z34-$Z33)),0),0)*(VLOOKUP($Z33,curves,VLOOKUP(AS$1,names,2,0))-AS$5)*m1!$BK32</f>
        <v>0</v>
      </c>
      <c r="AT33" s="23" t="n">
        <f aca="false">IF(AT$2&lt;=$Z33,IF(AT$3&gt;=$Z33,(AT$4*($Z34-$Z33)),0),0)*(VLOOKUP($Z33,curves,VLOOKUP(AT$1,names,2,0))-AT$5)*m1!$BK32</f>
        <v>0</v>
      </c>
      <c r="AU33" s="23" t="n">
        <f aca="false">IF(AU$2&lt;=$Z33,IF(AU$3&gt;=$Z33,(AU$4*($Z34-$Z33)),0),0)*(VLOOKUP($Z33,curves,VLOOKUP(AU$1,names,2,0))-AU$5)*m1!$BK32</f>
        <v>0</v>
      </c>
      <c r="AV33" s="23" t="n">
        <f aca="false">IF(AV$2&lt;=$Z33,IF(AV$3&gt;=$Z33,(AV$4*($Z34-$Z33)),0),0)*(VLOOKUP($Z33,curves,VLOOKUP(AV$1,names,2,0))-AV$5)*m1!$BK32</f>
        <v>0</v>
      </c>
      <c r="BA33" s="249"/>
      <c r="BB33" s="249"/>
      <c r="BC33" s="249"/>
      <c r="BD33" s="249"/>
      <c r="BO33" s="253"/>
      <c r="CH33" s="248"/>
      <c r="CI33" s="248"/>
      <c r="CJ33" s="248"/>
      <c r="FX33" s="249"/>
      <c r="FY33" s="249"/>
      <c r="FZ33" s="249"/>
      <c r="GJ33" s="253"/>
      <c r="GK33" s="253"/>
      <c r="GQ33" s="253"/>
      <c r="GS33" s="253"/>
      <c r="GT33" s="253"/>
      <c r="GZ33" s="253"/>
    </row>
    <row r="34" customFormat="false" ht="12.75" hidden="false" customHeight="false" outlineLevel="0" collapsed="false">
      <c r="A34" s="63" t="n">
        <f aca="false">p0!A40</f>
        <v>37438</v>
      </c>
      <c r="B34" s="256" t="n">
        <f aca="false">SUM(C34:V34)</f>
        <v>4465</v>
      </c>
      <c r="C34" s="262" t="n">
        <f aca="false">p0!E40*10000*m_chg!C33</f>
        <v>-2492</v>
      </c>
      <c r="D34" s="262" t="n">
        <f aca="false">p0!O40*10000*m_chg!D33</f>
        <v>-0</v>
      </c>
      <c r="E34" s="262" t="n">
        <f aca="false">p1!L40*10000*m_chg!E33</f>
        <v>-0</v>
      </c>
      <c r="F34" s="262" t="n">
        <f aca="false">(p0!I40+p0!K40)*10000*m_chg!K33</f>
        <v>-669.000000000001</v>
      </c>
      <c r="G34" s="262" t="n">
        <f aca="false">p0!P40*10000*m_chg!L33</f>
        <v>-0</v>
      </c>
      <c r="H34" s="262" t="n">
        <f aca="false">p0!D40*10000*m_chg!N33</f>
        <v>1.5</v>
      </c>
      <c r="I34" s="262" t="n">
        <f aca="false">(p0!J40+p0!AH40)*10000*m_chg!H33</f>
        <v>4424.5</v>
      </c>
      <c r="J34" s="262" t="n">
        <f aca="false">p0!N40*10000*m_chg!J33</f>
        <v>1461.5</v>
      </c>
      <c r="K34" s="262" t="n">
        <f aca="false">(p0!M40+p0!H40)*10000*m_chg!O33</f>
        <v>-0</v>
      </c>
      <c r="L34" s="262" t="n">
        <f aca="false">p0!Q40*10000*m_chg!P33</f>
        <v>1738.5</v>
      </c>
      <c r="M34" s="262" t="n">
        <f aca="false">(p0!F40)*10000*m_chg!T33</f>
        <v>-0</v>
      </c>
      <c r="N34" s="262" t="n">
        <f aca="false">p0!C40*10000*m_chg!U33</f>
        <v>-0</v>
      </c>
      <c r="O34" s="262" t="n">
        <f aca="false">p0!G40*10000*m_chg!V33</f>
        <v>0</v>
      </c>
      <c r="P34" s="262" t="n">
        <f aca="false">(p0!Z40+p0!Y40)*10000*m_chg!X33</f>
        <v>0</v>
      </c>
      <c r="Q34" s="262" t="n">
        <f aca="false">p0!AA40*10000*m_chg!Y33</f>
        <v>0</v>
      </c>
      <c r="R34" s="262" t="n">
        <f aca="false">p0!AC40*10000*m_chg!Z33</f>
        <v>0</v>
      </c>
      <c r="S34" s="262" t="n">
        <f aca="false">p0!X40*10000*m_chg!AA33</f>
        <v>0</v>
      </c>
      <c r="T34" s="262" t="n">
        <f aca="false">p0!T40*10000*m_chg!AC33</f>
        <v>0</v>
      </c>
      <c r="U34" s="262" t="n">
        <f aca="false">p0!B40*10000*m_chg!AF33</f>
        <v>0</v>
      </c>
      <c r="V34" s="262" t="n">
        <f aca="false">p0!AB40*10000*m_chg!AI33</f>
        <v>0</v>
      </c>
      <c r="X34" s="262"/>
      <c r="Z34" s="63" t="n">
        <v>37438</v>
      </c>
      <c r="AA34" s="23" t="n">
        <f aca="false">SUM(AB34:AV34)</f>
        <v>0</v>
      </c>
      <c r="AB34" s="23" t="n">
        <f aca="false">IF(AB$2&lt;=$Z34,IF(AB$3&gt;=$Z34,(AB$4*($Z35-$Z34)),0),0)*(VLOOKUP($Z34,curves,VLOOKUP(AB$1,names,2,0))-AB$5)*m1!$BK33</f>
        <v>-0</v>
      </c>
      <c r="AC34" s="23" t="n">
        <f aca="false">IF(AC$2&lt;=$Z34,IF(AC$3&gt;=$Z34,(AC$4*($Z35-$Z34)),0),0)*(VLOOKUP($Z34,curves,VLOOKUP(AC$1,names,2,0))-AC$5)*m1!$BK33</f>
        <v>-0</v>
      </c>
      <c r="AD34" s="23" t="n">
        <f aca="false">IF(AD$2&lt;=$Z34,IF(AD$3&gt;=$Z34,(AD$4*($Z35-$Z34)),0),0)*(VLOOKUP($Z34,curves,VLOOKUP(AD$1,names,2,0))-AD$5)*m1!$BK33</f>
        <v>-0</v>
      </c>
      <c r="AE34" s="23" t="n">
        <f aca="false">IF(AE$2&lt;=$Z34,IF(AE$3&gt;=$Z34,(AE$4*($Z35-$Z34)),0),0)*(VLOOKUP($Z34,curves,VLOOKUP(AE$1,names,2,0))-AE$5)*m1!$BK33</f>
        <v>-0</v>
      </c>
      <c r="AF34" s="23" t="n">
        <f aca="false">IF(AF$2&lt;=$Z34,IF(AF$3&gt;=$Z34,(AF$4*($Z35-$Z34)),0),0)*(VLOOKUP($Z34,curves,VLOOKUP(AF$1,names,2,0))-AF$5)*m1!$BK33</f>
        <v>0</v>
      </c>
      <c r="AG34" s="23" t="n">
        <f aca="false">IF(AG$2&lt;=$Z34,IF(AG$3&gt;=$Z34,(AG$4*($Z35-$Z34)),0),0)*(VLOOKUP($Z34,curves,VLOOKUP(AG$1,names,2,0))-AG$5)*m1!$BK33</f>
        <v>0</v>
      </c>
      <c r="AH34" s="23" t="n">
        <f aca="false">IF(AH$2&lt;=$Z34,IF(AH$3&gt;=$Z34,(AH$4*($Z35-$Z34)),0),0)*(VLOOKUP($Z34,curves,VLOOKUP(AH$1,names,2,0))-AH$5)*m1!$BK33</f>
        <v>0</v>
      </c>
      <c r="AI34" s="23" t="n">
        <f aca="false">IF(AI$2&lt;=$Z34,IF(AI$3&gt;=$Z34,(AI$4*($Z35-$Z34)),0),0)*(VLOOKUP($Z34,curves,VLOOKUP(AI$1,names,2,0))-AI$5)*m1!$BK33</f>
        <v>0</v>
      </c>
      <c r="AJ34" s="23" t="n">
        <f aca="false">IF(AJ$2&lt;=$Z34,IF(AJ$3&gt;=$Z34,(AJ$4*($Z35-$Z34)),0),0)*(VLOOKUP($Z34,curves,VLOOKUP(AJ$1,names,2,0))-AJ$5)*m1!$BK33</f>
        <v>0</v>
      </c>
      <c r="AK34" s="23" t="n">
        <f aca="false">IF(AK$2&lt;=$Z34,IF(AK$3&gt;=$Z34,(AK$4*($Z35-$Z34)),0),0)*(VLOOKUP($Z34,curves,VLOOKUP(AK$1,names,2,0))-AK$5)*m1!$BK33</f>
        <v>0</v>
      </c>
      <c r="AL34" s="23" t="n">
        <f aca="false">IF(AL$2&lt;=$Z34,IF(AL$3&gt;=$Z34,(AL$4*($Z35-$Z34)),0),0)*(VLOOKUP($Z34,curves,VLOOKUP(AL$1,names,2,0))-AL$5)*m1!$BK33</f>
        <v>0</v>
      </c>
      <c r="AM34" s="23" t="n">
        <f aca="false">IF(AM$2&lt;=$Z34,IF(AM$3&gt;=$Z34,(AM$4*($Z35-$Z34)),0),0)*(VLOOKUP($Z34,curves,VLOOKUP(AM$1,names,2,0))-AM$5)*m1!$BK33</f>
        <v>0</v>
      </c>
      <c r="AN34" s="23" t="n">
        <f aca="false">IF(AN$2&lt;=$Z34,IF(AN$3&gt;=$Z34,(AN$4*($Z35-$Z34)),0),0)*(VLOOKUP($Z34,curves,VLOOKUP(AN$1,names,2,0))-AN$5)*m1!$BK33</f>
        <v>0</v>
      </c>
      <c r="AO34" s="23" t="n">
        <f aca="false">IF(AO$2&lt;=$Z34,IF(AO$3&gt;=$Z34,(AO$4*($Z35-$Z34)),0),0)*(VLOOKUP($Z34,curves,VLOOKUP(AO$1,names,2,0))-AO$5)*m1!$BK33</f>
        <v>0</v>
      </c>
      <c r="AP34" s="23" t="n">
        <f aca="false">IF(AP$2&lt;=$Z34,IF(AP$3&gt;=$Z34,(AP$4*($Z35-$Z34)),0),0)*(VLOOKUP($Z34,curves,VLOOKUP(AP$1,names,2,0))-AP$5)*m1!$BK33</f>
        <v>0</v>
      </c>
      <c r="AQ34" s="23" t="n">
        <f aca="false">IF(AQ$2&lt;=$Z34,IF(AQ$3&gt;=$Z34,(AQ$4*($Z35-$Z34)),0),0)*(VLOOKUP($Z34,curves,VLOOKUP(AQ$1,names,2,0))-AQ$5)*m1!$BK33</f>
        <v>0</v>
      </c>
      <c r="AR34" s="23" t="n">
        <f aca="false">IF(AR$2&lt;=$Z34,IF(AR$3&gt;=$Z34,(AR$4*($Z35-$Z34)),0),0)*(VLOOKUP($Z34,curves,VLOOKUP(AR$1,names,2,0))-AR$5)*m1!$BK33</f>
        <v>0</v>
      </c>
      <c r="AS34" s="23" t="n">
        <f aca="false">IF(AS$2&lt;=$Z34,IF(AS$3&gt;=$Z34,(AS$4*($Z35-$Z34)),0),0)*(VLOOKUP($Z34,curves,VLOOKUP(AS$1,names,2,0))-AS$5)*m1!$BK33</f>
        <v>0</v>
      </c>
      <c r="AT34" s="23" t="n">
        <f aca="false">IF(AT$2&lt;=$Z34,IF(AT$3&gt;=$Z34,(AT$4*($Z35-$Z34)),0),0)*(VLOOKUP($Z34,curves,VLOOKUP(AT$1,names,2,0))-AT$5)*m1!$BK33</f>
        <v>0</v>
      </c>
      <c r="AU34" s="23" t="n">
        <f aca="false">IF(AU$2&lt;=$Z34,IF(AU$3&gt;=$Z34,(AU$4*($Z35-$Z34)),0),0)*(VLOOKUP($Z34,curves,VLOOKUP(AU$1,names,2,0))-AU$5)*m1!$BK33</f>
        <v>0</v>
      </c>
      <c r="AV34" s="23" t="n">
        <f aca="false">IF(AV$2&lt;=$Z34,IF(AV$3&gt;=$Z34,(AV$4*($Z35-$Z34)),0),0)*(VLOOKUP($Z34,curves,VLOOKUP(AV$1,names,2,0))-AV$5)*m1!$BK33</f>
        <v>0</v>
      </c>
      <c r="BA34" s="249"/>
      <c r="BB34" s="249"/>
      <c r="BC34" s="249"/>
      <c r="BD34" s="249"/>
      <c r="BO34" s="253"/>
      <c r="CH34" s="248"/>
      <c r="CI34" s="248"/>
      <c r="CJ34" s="248"/>
      <c r="FX34" s="249"/>
      <c r="FY34" s="249"/>
      <c r="FZ34" s="249"/>
      <c r="GJ34" s="253"/>
      <c r="GK34" s="253"/>
      <c r="GQ34" s="253"/>
      <c r="GS34" s="253"/>
      <c r="GT34" s="253"/>
      <c r="GZ34" s="253"/>
    </row>
    <row r="35" customFormat="false" ht="12.75" hidden="false" customHeight="false" outlineLevel="0" collapsed="false">
      <c r="A35" s="63" t="n">
        <f aca="false">p0!A41</f>
        <v>37469</v>
      </c>
      <c r="B35" s="256" t="n">
        <f aca="false">SUM(C35:V35)</f>
        <v>4437</v>
      </c>
      <c r="C35" s="262" t="n">
        <f aca="false">p0!E41*10000*m_chg!C34</f>
        <v>-2476.5</v>
      </c>
      <c r="D35" s="262" t="n">
        <f aca="false">p0!O41*10000*m_chg!D34</f>
        <v>-0</v>
      </c>
      <c r="E35" s="262" t="n">
        <f aca="false">p1!L41*10000*m_chg!E34</f>
        <v>-0</v>
      </c>
      <c r="F35" s="262" t="n">
        <f aca="false">(p0!I41+p0!K41)*10000*m_chg!K34</f>
        <v>-664.500000000001</v>
      </c>
      <c r="G35" s="262" t="n">
        <f aca="false">p0!P41*10000*m_chg!L34</f>
        <v>-0</v>
      </c>
      <c r="H35" s="262" t="n">
        <f aca="false">p0!D41*10000*m_chg!N34</f>
        <v>-0</v>
      </c>
      <c r="I35" s="262" t="n">
        <f aca="false">(p0!J41+p0!AH41)*10000*m_chg!H34</f>
        <v>4397.5</v>
      </c>
      <c r="J35" s="262" t="n">
        <f aca="false">p0!N41*10000*m_chg!J34</f>
        <v>1452.5</v>
      </c>
      <c r="K35" s="262" t="n">
        <f aca="false">(p0!M41+p0!H41)*10000*m_chg!O34</f>
        <v>-0</v>
      </c>
      <c r="L35" s="262" t="n">
        <f aca="false">p0!Q41*10000*m_chg!P34</f>
        <v>1728</v>
      </c>
      <c r="M35" s="262" t="n">
        <f aca="false">(p0!F41)*10000*m_chg!T34</f>
        <v>-0</v>
      </c>
      <c r="N35" s="262" t="n">
        <f aca="false">p0!C41*10000*m_chg!U34</f>
        <v>-0</v>
      </c>
      <c r="O35" s="262" t="n">
        <f aca="false">p0!G41*10000*m_chg!V34</f>
        <v>0</v>
      </c>
      <c r="P35" s="262" t="n">
        <f aca="false">(p0!Z41+p0!Y41)*10000*m_chg!X34</f>
        <v>0</v>
      </c>
      <c r="Q35" s="262" t="n">
        <f aca="false">p0!AA41*10000*m_chg!Y34</f>
        <v>0</v>
      </c>
      <c r="R35" s="262" t="n">
        <f aca="false">p0!AC41*10000*m_chg!Z34</f>
        <v>0</v>
      </c>
      <c r="S35" s="262" t="n">
        <f aca="false">p0!X41*10000*m_chg!AA34</f>
        <v>0</v>
      </c>
      <c r="T35" s="262" t="n">
        <f aca="false">p0!T41*10000*m_chg!AC34</f>
        <v>0</v>
      </c>
      <c r="U35" s="262" t="n">
        <f aca="false">p0!B41*10000*m_chg!AF34</f>
        <v>0</v>
      </c>
      <c r="V35" s="262" t="n">
        <f aca="false">p0!AB41*10000*m_chg!AI34</f>
        <v>0</v>
      </c>
      <c r="X35" s="262"/>
      <c r="Z35" s="63" t="n">
        <v>37469</v>
      </c>
      <c r="AA35" s="23" t="n">
        <f aca="false">SUM(AB35:AV35)</f>
        <v>0</v>
      </c>
      <c r="AB35" s="23" t="n">
        <f aca="false">IF(AB$2&lt;=$Z35,IF(AB$3&gt;=$Z35,(AB$4*($Z36-$Z35)),0),0)*(VLOOKUP($Z35,curves,VLOOKUP(AB$1,names,2,0))-AB$5)*m1!$BK34</f>
        <v>-0</v>
      </c>
      <c r="AC35" s="23" t="n">
        <f aca="false">IF(AC$2&lt;=$Z35,IF(AC$3&gt;=$Z35,(AC$4*($Z36-$Z35)),0),0)*(VLOOKUP($Z35,curves,VLOOKUP(AC$1,names,2,0))-AC$5)*m1!$BK34</f>
        <v>-0</v>
      </c>
      <c r="AD35" s="23" t="n">
        <f aca="false">IF(AD$2&lt;=$Z35,IF(AD$3&gt;=$Z35,(AD$4*($Z36-$Z35)),0),0)*(VLOOKUP($Z35,curves,VLOOKUP(AD$1,names,2,0))-AD$5)*m1!$BK34</f>
        <v>-0</v>
      </c>
      <c r="AE35" s="23" t="n">
        <f aca="false">IF(AE$2&lt;=$Z35,IF(AE$3&gt;=$Z35,(AE$4*($Z36-$Z35)),0),0)*(VLOOKUP($Z35,curves,VLOOKUP(AE$1,names,2,0))-AE$5)*m1!$BK34</f>
        <v>-0</v>
      </c>
      <c r="AF35" s="23" t="n">
        <f aca="false">IF(AF$2&lt;=$Z35,IF(AF$3&gt;=$Z35,(AF$4*($Z36-$Z35)),0),0)*(VLOOKUP($Z35,curves,VLOOKUP(AF$1,names,2,0))-AF$5)*m1!$BK34</f>
        <v>0</v>
      </c>
      <c r="AG35" s="23" t="n">
        <f aca="false">IF(AG$2&lt;=$Z35,IF(AG$3&gt;=$Z35,(AG$4*($Z36-$Z35)),0),0)*(VLOOKUP($Z35,curves,VLOOKUP(AG$1,names,2,0))-AG$5)*m1!$BK34</f>
        <v>0</v>
      </c>
      <c r="AH35" s="23" t="n">
        <f aca="false">IF(AH$2&lt;=$Z35,IF(AH$3&gt;=$Z35,(AH$4*($Z36-$Z35)),0),0)*(VLOOKUP($Z35,curves,VLOOKUP(AH$1,names,2,0))-AH$5)*m1!$BK34</f>
        <v>0</v>
      </c>
      <c r="AI35" s="23" t="n">
        <f aca="false">IF(AI$2&lt;=$Z35,IF(AI$3&gt;=$Z35,(AI$4*($Z36-$Z35)),0),0)*(VLOOKUP($Z35,curves,VLOOKUP(AI$1,names,2,0))-AI$5)*m1!$BK34</f>
        <v>0</v>
      </c>
      <c r="AJ35" s="23" t="n">
        <f aca="false">IF(AJ$2&lt;=$Z35,IF(AJ$3&gt;=$Z35,(AJ$4*($Z36-$Z35)),0),0)*(VLOOKUP($Z35,curves,VLOOKUP(AJ$1,names,2,0))-AJ$5)*m1!$BK34</f>
        <v>0</v>
      </c>
      <c r="AK35" s="23" t="n">
        <f aca="false">IF(AK$2&lt;=$Z35,IF(AK$3&gt;=$Z35,(AK$4*($Z36-$Z35)),0),0)*(VLOOKUP($Z35,curves,VLOOKUP(AK$1,names,2,0))-AK$5)*m1!$BK34</f>
        <v>0</v>
      </c>
      <c r="AL35" s="23" t="n">
        <f aca="false">IF(AL$2&lt;=$Z35,IF(AL$3&gt;=$Z35,(AL$4*($Z36-$Z35)),0),0)*(VLOOKUP($Z35,curves,VLOOKUP(AL$1,names,2,0))-AL$5)*m1!$BK34</f>
        <v>0</v>
      </c>
      <c r="AM35" s="23" t="n">
        <f aca="false">IF(AM$2&lt;=$Z35,IF(AM$3&gt;=$Z35,(AM$4*($Z36-$Z35)),0),0)*(VLOOKUP($Z35,curves,VLOOKUP(AM$1,names,2,0))-AM$5)*m1!$BK34</f>
        <v>0</v>
      </c>
      <c r="AN35" s="23" t="n">
        <f aca="false">IF(AN$2&lt;=$Z35,IF(AN$3&gt;=$Z35,(AN$4*($Z36-$Z35)),0),0)*(VLOOKUP($Z35,curves,VLOOKUP(AN$1,names,2,0))-AN$5)*m1!$BK34</f>
        <v>0</v>
      </c>
      <c r="AO35" s="23" t="n">
        <f aca="false">IF(AO$2&lt;=$Z35,IF(AO$3&gt;=$Z35,(AO$4*($Z36-$Z35)),0),0)*(VLOOKUP($Z35,curves,VLOOKUP(AO$1,names,2,0))-AO$5)*m1!$BK34</f>
        <v>0</v>
      </c>
      <c r="AP35" s="23" t="n">
        <f aca="false">IF(AP$2&lt;=$Z35,IF(AP$3&gt;=$Z35,(AP$4*($Z36-$Z35)),0),0)*(VLOOKUP($Z35,curves,VLOOKUP(AP$1,names,2,0))-AP$5)*m1!$BK34</f>
        <v>0</v>
      </c>
      <c r="AQ35" s="23" t="n">
        <f aca="false">IF(AQ$2&lt;=$Z35,IF(AQ$3&gt;=$Z35,(AQ$4*($Z36-$Z35)),0),0)*(VLOOKUP($Z35,curves,VLOOKUP(AQ$1,names,2,0))-AQ$5)*m1!$BK34</f>
        <v>0</v>
      </c>
      <c r="AR35" s="23" t="n">
        <f aca="false">IF(AR$2&lt;=$Z35,IF(AR$3&gt;=$Z35,(AR$4*($Z36-$Z35)),0),0)*(VLOOKUP($Z35,curves,VLOOKUP(AR$1,names,2,0))-AR$5)*m1!$BK34</f>
        <v>0</v>
      </c>
      <c r="AS35" s="23" t="n">
        <f aca="false">IF(AS$2&lt;=$Z35,IF(AS$3&gt;=$Z35,(AS$4*($Z36-$Z35)),0),0)*(VLOOKUP($Z35,curves,VLOOKUP(AS$1,names,2,0))-AS$5)*m1!$BK34</f>
        <v>0</v>
      </c>
      <c r="AT35" s="23" t="n">
        <f aca="false">IF(AT$2&lt;=$Z35,IF(AT$3&gt;=$Z35,(AT$4*($Z36-$Z35)),0),0)*(VLOOKUP($Z35,curves,VLOOKUP(AT$1,names,2,0))-AT$5)*m1!$BK34</f>
        <v>0</v>
      </c>
      <c r="AU35" s="23" t="n">
        <f aca="false">IF(AU$2&lt;=$Z35,IF(AU$3&gt;=$Z35,(AU$4*($Z36-$Z35)),0),0)*(VLOOKUP($Z35,curves,VLOOKUP(AU$1,names,2,0))-AU$5)*m1!$BK34</f>
        <v>0</v>
      </c>
      <c r="AV35" s="23" t="n">
        <f aca="false">IF(AV$2&lt;=$Z35,IF(AV$3&gt;=$Z35,(AV$4*($Z36-$Z35)),0),0)*(VLOOKUP($Z35,curves,VLOOKUP(AV$1,names,2,0))-AV$5)*m1!$BK34</f>
        <v>0</v>
      </c>
      <c r="BA35" s="249"/>
      <c r="BB35" s="249"/>
      <c r="BC35" s="249"/>
      <c r="BD35" s="249"/>
      <c r="BO35" s="253"/>
      <c r="CH35" s="248"/>
      <c r="CI35" s="248"/>
      <c r="CJ35" s="248"/>
      <c r="FX35" s="249"/>
      <c r="FY35" s="249"/>
      <c r="FZ35" s="249"/>
      <c r="GJ35" s="253"/>
      <c r="GK35" s="253"/>
      <c r="GQ35" s="253"/>
      <c r="GS35" s="253"/>
      <c r="GT35" s="253"/>
      <c r="GZ35" s="253"/>
    </row>
    <row r="36" customFormat="false" ht="12.75" hidden="false" customHeight="false" outlineLevel="0" collapsed="false">
      <c r="A36" s="63" t="n">
        <f aca="false">p0!A42</f>
        <v>37500</v>
      </c>
      <c r="B36" s="256" t="n">
        <f aca="false">SUM(C36:V36)</f>
        <v>4277</v>
      </c>
      <c r="C36" s="262" t="n">
        <f aca="false">p0!E42*10000*m_chg!C35</f>
        <v>-2372.5</v>
      </c>
      <c r="D36" s="262" t="n">
        <f aca="false">p0!O42*10000*m_chg!D35</f>
        <v>-0</v>
      </c>
      <c r="E36" s="262" t="n">
        <f aca="false">p1!L42*10000*m_chg!E35</f>
        <v>-0</v>
      </c>
      <c r="F36" s="262" t="n">
        <f aca="false">(p0!I42+p0!K42)*10000*m_chg!K35</f>
        <v>-639.000000000001</v>
      </c>
      <c r="G36" s="262" t="n">
        <f aca="false">p0!P42*10000*m_chg!L35</f>
        <v>-0</v>
      </c>
      <c r="H36" s="262" t="n">
        <f aca="false">p0!D42*10000*m_chg!N35</f>
        <v>-0</v>
      </c>
      <c r="I36" s="262" t="n">
        <f aca="false">(p0!J42+p0!AH42)*10000*m_chg!H35</f>
        <v>4229.5</v>
      </c>
      <c r="J36" s="262" t="n">
        <f aca="false">p0!N42*10000*m_chg!J35</f>
        <v>1397</v>
      </c>
      <c r="K36" s="262" t="n">
        <f aca="false">(p0!M42+p0!H42)*10000*m_chg!O35</f>
        <v>-0</v>
      </c>
      <c r="L36" s="262" t="n">
        <f aca="false">p0!Q42*10000*m_chg!P35</f>
        <v>1662</v>
      </c>
      <c r="M36" s="262" t="n">
        <f aca="false">(p0!F42)*10000*m_chg!T35</f>
        <v>-0</v>
      </c>
      <c r="N36" s="262" t="n">
        <f aca="false">p0!C42*10000*m_chg!U35</f>
        <v>-0</v>
      </c>
      <c r="O36" s="262" t="n">
        <f aca="false">p0!G42*10000*m_chg!V35</f>
        <v>0</v>
      </c>
      <c r="P36" s="262" t="n">
        <f aca="false">(p0!Z42+p0!Y42)*10000*m_chg!X35</f>
        <v>0</v>
      </c>
      <c r="Q36" s="262" t="n">
        <f aca="false">p0!AA42*10000*m_chg!Y35</f>
        <v>0</v>
      </c>
      <c r="R36" s="262" t="n">
        <f aca="false">p0!AC42*10000*m_chg!Z35</f>
        <v>0</v>
      </c>
      <c r="S36" s="262" t="n">
        <f aca="false">p0!X42*10000*m_chg!AA35</f>
        <v>0</v>
      </c>
      <c r="T36" s="262" t="n">
        <f aca="false">p0!T42*10000*m_chg!AC35</f>
        <v>0</v>
      </c>
      <c r="U36" s="262" t="n">
        <f aca="false">p0!B42*10000*m_chg!AF35</f>
        <v>0</v>
      </c>
      <c r="V36" s="262" t="n">
        <f aca="false">p0!AB42*10000*m_chg!AI35</f>
        <v>0</v>
      </c>
      <c r="X36" s="262"/>
      <c r="Z36" s="63" t="n">
        <v>37500</v>
      </c>
      <c r="AA36" s="23" t="n">
        <f aca="false">SUM(AB36:AV36)</f>
        <v>0</v>
      </c>
      <c r="AB36" s="23" t="n">
        <f aca="false">IF(AB$2&lt;=$Z36,IF(AB$3&gt;=$Z36,(AB$4*($Z37-$Z36)),0),0)*(VLOOKUP($Z36,curves,VLOOKUP(AB$1,names,2,0))-AB$5)*m1!$BK35</f>
        <v>-0</v>
      </c>
      <c r="AC36" s="23" t="n">
        <f aca="false">IF(AC$2&lt;=$Z36,IF(AC$3&gt;=$Z36,(AC$4*($Z37-$Z36)),0),0)*(VLOOKUP($Z36,curves,VLOOKUP(AC$1,names,2,0))-AC$5)*m1!$BK35</f>
        <v>-0</v>
      </c>
      <c r="AD36" s="23" t="n">
        <f aca="false">IF(AD$2&lt;=$Z36,IF(AD$3&gt;=$Z36,(AD$4*($Z37-$Z36)),0),0)*(VLOOKUP($Z36,curves,VLOOKUP(AD$1,names,2,0))-AD$5)*m1!$BK35</f>
        <v>-0</v>
      </c>
      <c r="AE36" s="23" t="n">
        <f aca="false">IF(AE$2&lt;=$Z36,IF(AE$3&gt;=$Z36,(AE$4*($Z37-$Z36)),0),0)*(VLOOKUP($Z36,curves,VLOOKUP(AE$1,names,2,0))-AE$5)*m1!$BK35</f>
        <v>-0</v>
      </c>
      <c r="AF36" s="23" t="n">
        <f aca="false">IF(AF$2&lt;=$Z36,IF(AF$3&gt;=$Z36,(AF$4*($Z37-$Z36)),0),0)*(VLOOKUP($Z36,curves,VLOOKUP(AF$1,names,2,0))-AF$5)*m1!$BK35</f>
        <v>0</v>
      </c>
      <c r="AG36" s="23" t="n">
        <f aca="false">IF(AG$2&lt;=$Z36,IF(AG$3&gt;=$Z36,(AG$4*($Z37-$Z36)),0),0)*(VLOOKUP($Z36,curves,VLOOKUP(AG$1,names,2,0))-AG$5)*m1!$BK35</f>
        <v>0</v>
      </c>
      <c r="AH36" s="23" t="n">
        <f aca="false">IF(AH$2&lt;=$Z36,IF(AH$3&gt;=$Z36,(AH$4*($Z37-$Z36)),0),0)*(VLOOKUP($Z36,curves,VLOOKUP(AH$1,names,2,0))-AH$5)*m1!$BK35</f>
        <v>0</v>
      </c>
      <c r="AI36" s="23" t="n">
        <f aca="false">IF(AI$2&lt;=$Z36,IF(AI$3&gt;=$Z36,(AI$4*($Z37-$Z36)),0),0)*(VLOOKUP($Z36,curves,VLOOKUP(AI$1,names,2,0))-AI$5)*m1!$BK35</f>
        <v>0</v>
      </c>
      <c r="AJ36" s="23" t="n">
        <f aca="false">IF(AJ$2&lt;=$Z36,IF(AJ$3&gt;=$Z36,(AJ$4*($Z37-$Z36)),0),0)*(VLOOKUP($Z36,curves,VLOOKUP(AJ$1,names,2,0))-AJ$5)*m1!$BK35</f>
        <v>0</v>
      </c>
      <c r="AK36" s="23" t="n">
        <f aca="false">IF(AK$2&lt;=$Z36,IF(AK$3&gt;=$Z36,(AK$4*($Z37-$Z36)),0),0)*(VLOOKUP($Z36,curves,VLOOKUP(AK$1,names,2,0))-AK$5)*m1!$BK35</f>
        <v>0</v>
      </c>
      <c r="AL36" s="23" t="n">
        <f aca="false">IF(AL$2&lt;=$Z36,IF(AL$3&gt;=$Z36,(AL$4*($Z37-$Z36)),0),0)*(VLOOKUP($Z36,curves,VLOOKUP(AL$1,names,2,0))-AL$5)*m1!$BK35</f>
        <v>0</v>
      </c>
      <c r="AM36" s="23" t="n">
        <f aca="false">IF(AM$2&lt;=$Z36,IF(AM$3&gt;=$Z36,(AM$4*($Z37-$Z36)),0),0)*(VLOOKUP($Z36,curves,VLOOKUP(AM$1,names,2,0))-AM$5)*m1!$BK35</f>
        <v>0</v>
      </c>
      <c r="AN36" s="23" t="n">
        <f aca="false">IF(AN$2&lt;=$Z36,IF(AN$3&gt;=$Z36,(AN$4*($Z37-$Z36)),0),0)*(VLOOKUP($Z36,curves,VLOOKUP(AN$1,names,2,0))-AN$5)*m1!$BK35</f>
        <v>0</v>
      </c>
      <c r="AO36" s="23" t="n">
        <f aca="false">IF(AO$2&lt;=$Z36,IF(AO$3&gt;=$Z36,(AO$4*($Z37-$Z36)),0),0)*(VLOOKUP($Z36,curves,VLOOKUP(AO$1,names,2,0))-AO$5)*m1!$BK35</f>
        <v>0</v>
      </c>
      <c r="AP36" s="23" t="n">
        <f aca="false">IF(AP$2&lt;=$Z36,IF(AP$3&gt;=$Z36,(AP$4*($Z37-$Z36)),0),0)*(VLOOKUP($Z36,curves,VLOOKUP(AP$1,names,2,0))-AP$5)*m1!$BK35</f>
        <v>0</v>
      </c>
      <c r="AQ36" s="23" t="n">
        <f aca="false">IF(AQ$2&lt;=$Z36,IF(AQ$3&gt;=$Z36,(AQ$4*($Z37-$Z36)),0),0)*(VLOOKUP($Z36,curves,VLOOKUP(AQ$1,names,2,0))-AQ$5)*m1!$BK35</f>
        <v>0</v>
      </c>
      <c r="AR36" s="23" t="n">
        <f aca="false">IF(AR$2&lt;=$Z36,IF(AR$3&gt;=$Z36,(AR$4*($Z37-$Z36)),0),0)*(VLOOKUP($Z36,curves,VLOOKUP(AR$1,names,2,0))-AR$5)*m1!$BK35</f>
        <v>0</v>
      </c>
      <c r="AS36" s="23" t="n">
        <f aca="false">IF(AS$2&lt;=$Z36,IF(AS$3&gt;=$Z36,(AS$4*($Z37-$Z36)),0),0)*(VLOOKUP($Z36,curves,VLOOKUP(AS$1,names,2,0))-AS$5)*m1!$BK35</f>
        <v>0</v>
      </c>
      <c r="AT36" s="23" t="n">
        <f aca="false">IF(AT$2&lt;=$Z36,IF(AT$3&gt;=$Z36,(AT$4*($Z37-$Z36)),0),0)*(VLOOKUP($Z36,curves,VLOOKUP(AT$1,names,2,0))-AT$5)*m1!$BK35</f>
        <v>0</v>
      </c>
      <c r="AU36" s="23" t="n">
        <f aca="false">IF(AU$2&lt;=$Z36,IF(AU$3&gt;=$Z36,(AU$4*($Z37-$Z36)),0),0)*(VLOOKUP($Z36,curves,VLOOKUP(AU$1,names,2,0))-AU$5)*m1!$BK35</f>
        <v>0</v>
      </c>
      <c r="AV36" s="23" t="n">
        <f aca="false">IF(AV$2&lt;=$Z36,IF(AV$3&gt;=$Z36,(AV$4*($Z37-$Z36)),0),0)*(VLOOKUP($Z36,curves,VLOOKUP(AV$1,names,2,0))-AV$5)*m1!$BK35</f>
        <v>0</v>
      </c>
      <c r="BA36" s="249"/>
      <c r="BB36" s="249"/>
      <c r="BC36" s="249"/>
      <c r="BD36" s="249"/>
      <c r="BO36" s="253"/>
      <c r="CH36" s="248"/>
      <c r="CI36" s="248"/>
      <c r="CJ36" s="248"/>
      <c r="FX36" s="249"/>
      <c r="FY36" s="249"/>
      <c r="FZ36" s="249"/>
      <c r="GJ36" s="253"/>
      <c r="GK36" s="253"/>
      <c r="GQ36" s="253"/>
      <c r="GS36" s="253"/>
      <c r="GT36" s="253"/>
      <c r="GZ36" s="253"/>
    </row>
    <row r="37" customFormat="false" ht="12.75" hidden="false" customHeight="false" outlineLevel="0" collapsed="false">
      <c r="A37" s="63" t="n">
        <f aca="false">p0!A43</f>
        <v>37530</v>
      </c>
      <c r="B37" s="256" t="n">
        <f aca="false">SUM(C37:V37)</f>
        <v>4383</v>
      </c>
      <c r="C37" s="262" t="n">
        <f aca="false">p0!E43*10000*m_chg!C36</f>
        <v>-2447</v>
      </c>
      <c r="D37" s="262" t="n">
        <f aca="false">p0!O43*10000*m_chg!D36</f>
        <v>-0</v>
      </c>
      <c r="E37" s="262" t="n">
        <f aca="false">p1!L43*10000*m_chg!E36</f>
        <v>-0</v>
      </c>
      <c r="F37" s="262" t="n">
        <f aca="false">(p0!I43+p0!K43)*10000*m_chg!K36</f>
        <v>-656.500000000001</v>
      </c>
      <c r="G37" s="262" t="n">
        <f aca="false">p0!P43*10000*m_chg!L36</f>
        <v>-0</v>
      </c>
      <c r="H37" s="262" t="n">
        <f aca="false">p0!D43*10000*m_chg!N36</f>
        <v>-0</v>
      </c>
      <c r="I37" s="262" t="n">
        <f aca="false">(p0!J43+p0!AH43)*10000*m_chg!H36</f>
        <v>4344.5</v>
      </c>
      <c r="J37" s="262" t="n">
        <f aca="false">p0!N43*10000*m_chg!J36</f>
        <v>1435</v>
      </c>
      <c r="K37" s="262" t="n">
        <f aca="false">(p0!M43+p0!H43)*10000*m_chg!O36</f>
        <v>-0</v>
      </c>
      <c r="L37" s="262" t="n">
        <f aca="false">p0!Q43*10000*m_chg!P36</f>
        <v>1707</v>
      </c>
      <c r="M37" s="262" t="n">
        <f aca="false">(p0!F43)*10000*m_chg!T36</f>
        <v>-0</v>
      </c>
      <c r="N37" s="262" t="n">
        <f aca="false">p0!C43*10000*m_chg!U36</f>
        <v>-0</v>
      </c>
      <c r="O37" s="262" t="n">
        <f aca="false">p0!G43*10000*m_chg!V36</f>
        <v>0</v>
      </c>
      <c r="P37" s="262" t="n">
        <f aca="false">(p0!Z43+p0!Y43)*10000*m_chg!X36</f>
        <v>0</v>
      </c>
      <c r="Q37" s="262" t="n">
        <f aca="false">p0!AA43*10000*m_chg!Y36</f>
        <v>0</v>
      </c>
      <c r="R37" s="262" t="n">
        <f aca="false">p0!AC43*10000*m_chg!Z36</f>
        <v>0</v>
      </c>
      <c r="S37" s="262" t="n">
        <f aca="false">p0!X43*10000*m_chg!AA36</f>
        <v>0</v>
      </c>
      <c r="T37" s="262" t="n">
        <f aca="false">p0!T43*10000*m_chg!AC36</f>
        <v>0</v>
      </c>
      <c r="U37" s="262" t="n">
        <f aca="false">p0!B43*10000*m_chg!AF36</f>
        <v>0</v>
      </c>
      <c r="V37" s="262" t="n">
        <f aca="false">p0!AB43*10000*m_chg!AI36</f>
        <v>0</v>
      </c>
      <c r="X37" s="262"/>
      <c r="Z37" s="63" t="n">
        <v>37530</v>
      </c>
      <c r="AA37" s="23" t="n">
        <f aca="false">SUM(AB37:AV37)</f>
        <v>0</v>
      </c>
      <c r="AB37" s="23" t="n">
        <f aca="false">IF(AB$2&lt;=$Z37,IF(AB$3&gt;=$Z37,(AB$4*($Z38-$Z37)),0),0)*(VLOOKUP($Z37,curves,VLOOKUP(AB$1,names,2,0))-AB$5)*m1!$BK36</f>
        <v>-0</v>
      </c>
      <c r="AC37" s="23" t="n">
        <f aca="false">IF(AC$2&lt;=$Z37,IF(AC$3&gt;=$Z37,(AC$4*($Z38-$Z37)),0),0)*(VLOOKUP($Z37,curves,VLOOKUP(AC$1,names,2,0))-AC$5)*m1!$BK36</f>
        <v>-0</v>
      </c>
      <c r="AD37" s="23" t="n">
        <f aca="false">IF(AD$2&lt;=$Z37,IF(AD$3&gt;=$Z37,(AD$4*($Z38-$Z37)),0),0)*(VLOOKUP($Z37,curves,VLOOKUP(AD$1,names,2,0))-AD$5)*m1!$BK36</f>
        <v>-0</v>
      </c>
      <c r="AE37" s="23" t="n">
        <f aca="false">IF(AE$2&lt;=$Z37,IF(AE$3&gt;=$Z37,(AE$4*($Z38-$Z37)),0),0)*(VLOOKUP($Z37,curves,VLOOKUP(AE$1,names,2,0))-AE$5)*m1!$BK36</f>
        <v>-0</v>
      </c>
      <c r="AF37" s="23" t="n">
        <f aca="false">IF(AF$2&lt;=$Z37,IF(AF$3&gt;=$Z37,(AF$4*($Z38-$Z37)),0),0)*(VLOOKUP($Z37,curves,VLOOKUP(AF$1,names,2,0))-AF$5)*m1!$BK36</f>
        <v>0</v>
      </c>
      <c r="AG37" s="23" t="n">
        <f aca="false">IF(AG$2&lt;=$Z37,IF(AG$3&gt;=$Z37,(AG$4*($Z38-$Z37)),0),0)*(VLOOKUP($Z37,curves,VLOOKUP(AG$1,names,2,0))-AG$5)*m1!$BK36</f>
        <v>0</v>
      </c>
      <c r="AH37" s="23" t="n">
        <f aca="false">IF(AH$2&lt;=$Z37,IF(AH$3&gt;=$Z37,(AH$4*($Z38-$Z37)),0),0)*(VLOOKUP($Z37,curves,VLOOKUP(AH$1,names,2,0))-AH$5)*m1!$BK36</f>
        <v>0</v>
      </c>
      <c r="AI37" s="23" t="n">
        <f aca="false">IF(AI$2&lt;=$Z37,IF(AI$3&gt;=$Z37,(AI$4*($Z38-$Z37)),0),0)*(VLOOKUP($Z37,curves,VLOOKUP(AI$1,names,2,0))-AI$5)*m1!$BK36</f>
        <v>0</v>
      </c>
      <c r="AJ37" s="23" t="n">
        <f aca="false">IF(AJ$2&lt;=$Z37,IF(AJ$3&gt;=$Z37,(AJ$4*($Z38-$Z37)),0),0)*(VLOOKUP($Z37,curves,VLOOKUP(AJ$1,names,2,0))-AJ$5)*m1!$BK36</f>
        <v>0</v>
      </c>
      <c r="AK37" s="23" t="n">
        <f aca="false">IF(AK$2&lt;=$Z37,IF(AK$3&gt;=$Z37,(AK$4*($Z38-$Z37)),0),0)*(VLOOKUP($Z37,curves,VLOOKUP(AK$1,names,2,0))-AK$5)*m1!$BK36</f>
        <v>0</v>
      </c>
      <c r="AL37" s="23" t="n">
        <f aca="false">IF(AL$2&lt;=$Z37,IF(AL$3&gt;=$Z37,(AL$4*($Z38-$Z37)),0),0)*(VLOOKUP($Z37,curves,VLOOKUP(AL$1,names,2,0))-AL$5)*m1!$BK36</f>
        <v>0</v>
      </c>
      <c r="AM37" s="23" t="n">
        <f aca="false">IF(AM$2&lt;=$Z37,IF(AM$3&gt;=$Z37,(AM$4*($Z38-$Z37)),0),0)*(VLOOKUP($Z37,curves,VLOOKUP(AM$1,names,2,0))-AM$5)*m1!$BK36</f>
        <v>0</v>
      </c>
      <c r="AN37" s="23" t="n">
        <f aca="false">IF(AN$2&lt;=$Z37,IF(AN$3&gt;=$Z37,(AN$4*($Z38-$Z37)),0),0)*(VLOOKUP($Z37,curves,VLOOKUP(AN$1,names,2,0))-AN$5)*m1!$BK36</f>
        <v>0</v>
      </c>
      <c r="AO37" s="23" t="n">
        <f aca="false">IF(AO$2&lt;=$Z37,IF(AO$3&gt;=$Z37,(AO$4*($Z38-$Z37)),0),0)*(VLOOKUP($Z37,curves,VLOOKUP(AO$1,names,2,0))-AO$5)*m1!$BK36</f>
        <v>0</v>
      </c>
      <c r="AP37" s="23" t="n">
        <f aca="false">IF(AP$2&lt;=$Z37,IF(AP$3&gt;=$Z37,(AP$4*($Z38-$Z37)),0),0)*(VLOOKUP($Z37,curves,VLOOKUP(AP$1,names,2,0))-AP$5)*m1!$BK36</f>
        <v>0</v>
      </c>
      <c r="AQ37" s="23" t="n">
        <f aca="false">IF(AQ$2&lt;=$Z37,IF(AQ$3&gt;=$Z37,(AQ$4*($Z38-$Z37)),0),0)*(VLOOKUP($Z37,curves,VLOOKUP(AQ$1,names,2,0))-AQ$5)*m1!$BK36</f>
        <v>0</v>
      </c>
      <c r="AR37" s="23" t="n">
        <f aca="false">IF(AR$2&lt;=$Z37,IF(AR$3&gt;=$Z37,(AR$4*($Z38-$Z37)),0),0)*(VLOOKUP($Z37,curves,VLOOKUP(AR$1,names,2,0))-AR$5)*m1!$BK36</f>
        <v>0</v>
      </c>
      <c r="AS37" s="23" t="n">
        <f aca="false">IF(AS$2&lt;=$Z37,IF(AS$3&gt;=$Z37,(AS$4*($Z38-$Z37)),0),0)*(VLOOKUP($Z37,curves,VLOOKUP(AS$1,names,2,0))-AS$5)*m1!$BK36</f>
        <v>0</v>
      </c>
      <c r="AT37" s="23" t="n">
        <f aca="false">IF(AT$2&lt;=$Z37,IF(AT$3&gt;=$Z37,(AT$4*($Z38-$Z37)),0),0)*(VLOOKUP($Z37,curves,VLOOKUP(AT$1,names,2,0))-AT$5)*m1!$BK36</f>
        <v>0</v>
      </c>
      <c r="AU37" s="23" t="n">
        <f aca="false">IF(AU$2&lt;=$Z37,IF(AU$3&gt;=$Z37,(AU$4*($Z38-$Z37)),0),0)*(VLOOKUP($Z37,curves,VLOOKUP(AU$1,names,2,0))-AU$5)*m1!$BK36</f>
        <v>0</v>
      </c>
      <c r="AV37" s="23" t="n">
        <f aca="false">IF(AV$2&lt;=$Z37,IF(AV$3&gt;=$Z37,(AV$4*($Z38-$Z37)),0),0)*(VLOOKUP($Z37,curves,VLOOKUP(AV$1,names,2,0))-AV$5)*m1!$BK36</f>
        <v>0</v>
      </c>
      <c r="BA37" s="249"/>
      <c r="BB37" s="249"/>
      <c r="BC37" s="249"/>
      <c r="BD37" s="249"/>
      <c r="BO37" s="253"/>
      <c r="CH37" s="248"/>
      <c r="CI37" s="248"/>
      <c r="CJ37" s="248"/>
      <c r="FX37" s="249"/>
      <c r="FY37" s="249"/>
      <c r="FZ37" s="249"/>
      <c r="GJ37" s="253"/>
      <c r="GK37" s="253"/>
      <c r="GQ37" s="253"/>
      <c r="GS37" s="253"/>
      <c r="GT37" s="253"/>
      <c r="GZ37" s="253"/>
    </row>
    <row r="38" customFormat="false" ht="12.75" hidden="false" customHeight="false" outlineLevel="0" collapsed="false">
      <c r="A38" s="63" t="n">
        <f aca="false">p0!A44</f>
        <v>37561</v>
      </c>
      <c r="B38" s="256" t="n">
        <f aca="false">SUM(C38:V38)</f>
        <v>-715.999999999995</v>
      </c>
      <c r="C38" s="262" t="n">
        <f aca="false">p0!E44*10000*m_chg!C37</f>
        <v>1263</v>
      </c>
      <c r="D38" s="262" t="n">
        <f aca="false">p0!O44*10000*m_chg!D37</f>
        <v>0</v>
      </c>
      <c r="E38" s="262" t="n">
        <f aca="false">p1!L44*10000*m_chg!E37</f>
        <v>0</v>
      </c>
      <c r="F38" s="262" t="n">
        <f aca="false">(p0!I44+p0!K44)*10000*m_chg!K37</f>
        <v>-528.999999999995</v>
      </c>
      <c r="G38" s="262" t="n">
        <f aca="false">p0!P44*10000*m_chg!L37</f>
        <v>0</v>
      </c>
      <c r="H38" s="262" t="n">
        <f aca="false">p0!D44*10000*m_chg!N37</f>
        <v>0</v>
      </c>
      <c r="I38" s="262" t="n">
        <f aca="false">(p0!J44+p0!AH44)*10000*m_chg!H37</f>
        <v>-91.5</v>
      </c>
      <c r="J38" s="262" t="n">
        <f aca="false">p0!N44*10000*m_chg!J37</f>
        <v>283.5</v>
      </c>
      <c r="K38" s="262" t="n">
        <f aca="false">(p0!M44+p0!H44)*10000*m_chg!O37</f>
        <v>0</v>
      </c>
      <c r="L38" s="262" t="n">
        <f aca="false">p0!Q44*10000*m_chg!P37</f>
        <v>-1642</v>
      </c>
      <c r="M38" s="262" t="n">
        <f aca="false">(p0!F44)*10000*m_chg!T37</f>
        <v>0</v>
      </c>
      <c r="N38" s="262" t="n">
        <f aca="false">p0!C44*10000*m_chg!U37</f>
        <v>0</v>
      </c>
      <c r="O38" s="262" t="n">
        <f aca="false">p0!G44*10000*m_chg!V37</f>
        <v>0</v>
      </c>
      <c r="P38" s="262" t="n">
        <f aca="false">(p0!Z44+p0!Y44)*10000*m_chg!X37</f>
        <v>0</v>
      </c>
      <c r="Q38" s="262" t="n">
        <f aca="false">p0!AA44*10000*m_chg!Y37</f>
        <v>0</v>
      </c>
      <c r="R38" s="262" t="n">
        <f aca="false">p0!AC44*10000*m_chg!Z37</f>
        <v>0</v>
      </c>
      <c r="S38" s="262" t="n">
        <f aca="false">p0!X44*10000*m_chg!AA37</f>
        <v>0</v>
      </c>
      <c r="T38" s="262" t="n">
        <f aca="false">p0!T44*10000*m_chg!AC37</f>
        <v>0</v>
      </c>
      <c r="U38" s="262" t="n">
        <f aca="false">p0!B44*10000*m_chg!AF37</f>
        <v>0</v>
      </c>
      <c r="V38" s="262" t="n">
        <f aca="false">p0!AB44*10000*m_chg!AI37</f>
        <v>0</v>
      </c>
      <c r="X38" s="262"/>
      <c r="Z38" s="63" t="n">
        <v>37561</v>
      </c>
      <c r="AA38" s="23" t="n">
        <f aca="false">SUM(AB38:AV38)</f>
        <v>0</v>
      </c>
      <c r="AB38" s="23" t="n">
        <f aca="false">IF(AB$2&lt;=$Z38,IF(AB$3&gt;=$Z38,(AB$4*($Z39-$Z38)),0),0)*(VLOOKUP($Z38,curves,VLOOKUP(AB$1,names,2,0))-AB$5)*m1!$BK37</f>
        <v>-0</v>
      </c>
      <c r="AC38" s="23" t="n">
        <f aca="false">IF(AC$2&lt;=$Z38,IF(AC$3&gt;=$Z38,(AC$4*($Z39-$Z38)),0),0)*(VLOOKUP($Z38,curves,VLOOKUP(AC$1,names,2,0))-AC$5)*m1!$BK37</f>
        <v>-0</v>
      </c>
      <c r="AD38" s="23" t="n">
        <f aca="false">IF(AD$2&lt;=$Z38,IF(AD$3&gt;=$Z38,(AD$4*($Z39-$Z38)),0),0)*(VLOOKUP($Z38,curves,VLOOKUP(AD$1,names,2,0))-AD$5)*m1!$BK37</f>
        <v>-0</v>
      </c>
      <c r="AE38" s="23" t="n">
        <f aca="false">IF(AE$2&lt;=$Z38,IF(AE$3&gt;=$Z38,(AE$4*($Z39-$Z38)),0),0)*(VLOOKUP($Z38,curves,VLOOKUP(AE$1,names,2,0))-AE$5)*m1!$BK37</f>
        <v>-0</v>
      </c>
      <c r="AF38" s="23" t="n">
        <f aca="false">IF(AF$2&lt;=$Z38,IF(AF$3&gt;=$Z38,(AF$4*($Z39-$Z38)),0),0)*(VLOOKUP($Z38,curves,VLOOKUP(AF$1,names,2,0))-AF$5)*m1!$BK37</f>
        <v>0</v>
      </c>
      <c r="AG38" s="23" t="n">
        <f aca="false">IF(AG$2&lt;=$Z38,IF(AG$3&gt;=$Z38,(AG$4*($Z39-$Z38)),0),0)*(VLOOKUP($Z38,curves,VLOOKUP(AG$1,names,2,0))-AG$5)*m1!$BK37</f>
        <v>0</v>
      </c>
      <c r="AH38" s="23" t="n">
        <f aca="false">IF(AH$2&lt;=$Z38,IF(AH$3&gt;=$Z38,(AH$4*($Z39-$Z38)),0),0)*(VLOOKUP($Z38,curves,VLOOKUP(AH$1,names,2,0))-AH$5)*m1!$BK37</f>
        <v>0</v>
      </c>
      <c r="AI38" s="23" t="n">
        <f aca="false">IF(AI$2&lt;=$Z38,IF(AI$3&gt;=$Z38,(AI$4*($Z39-$Z38)),0),0)*(VLOOKUP($Z38,curves,VLOOKUP(AI$1,names,2,0))-AI$5)*m1!$BK37</f>
        <v>0</v>
      </c>
      <c r="AJ38" s="23" t="n">
        <f aca="false">IF(AJ$2&lt;=$Z38,IF(AJ$3&gt;=$Z38,(AJ$4*($Z39-$Z38)),0),0)*(VLOOKUP($Z38,curves,VLOOKUP(AJ$1,names,2,0))-AJ$5)*m1!$BK37</f>
        <v>0</v>
      </c>
      <c r="AK38" s="23" t="n">
        <f aca="false">IF(AK$2&lt;=$Z38,IF(AK$3&gt;=$Z38,(AK$4*($Z39-$Z38)),0),0)*(VLOOKUP($Z38,curves,VLOOKUP(AK$1,names,2,0))-AK$5)*m1!$BK37</f>
        <v>0</v>
      </c>
      <c r="AL38" s="23" t="n">
        <f aca="false">IF(AL$2&lt;=$Z38,IF(AL$3&gt;=$Z38,(AL$4*($Z39-$Z38)),0),0)*(VLOOKUP($Z38,curves,VLOOKUP(AL$1,names,2,0))-AL$5)*m1!$BK37</f>
        <v>0</v>
      </c>
      <c r="AM38" s="23" t="n">
        <f aca="false">IF(AM$2&lt;=$Z38,IF(AM$3&gt;=$Z38,(AM$4*($Z39-$Z38)),0),0)*(VLOOKUP($Z38,curves,VLOOKUP(AM$1,names,2,0))-AM$5)*m1!$BK37</f>
        <v>0</v>
      </c>
      <c r="AN38" s="23" t="n">
        <f aca="false">IF(AN$2&lt;=$Z38,IF(AN$3&gt;=$Z38,(AN$4*($Z39-$Z38)),0),0)*(VLOOKUP($Z38,curves,VLOOKUP(AN$1,names,2,0))-AN$5)*m1!$BK37</f>
        <v>0</v>
      </c>
      <c r="AO38" s="23" t="n">
        <f aca="false">IF(AO$2&lt;=$Z38,IF(AO$3&gt;=$Z38,(AO$4*($Z39-$Z38)),0),0)*(VLOOKUP($Z38,curves,VLOOKUP(AO$1,names,2,0))-AO$5)*m1!$BK37</f>
        <v>0</v>
      </c>
      <c r="AP38" s="23" t="n">
        <f aca="false">IF(AP$2&lt;=$Z38,IF(AP$3&gt;=$Z38,(AP$4*($Z39-$Z38)),0),0)*(VLOOKUP($Z38,curves,VLOOKUP(AP$1,names,2,0))-AP$5)*m1!$BK37</f>
        <v>0</v>
      </c>
      <c r="AQ38" s="23" t="n">
        <f aca="false">IF(AQ$2&lt;=$Z38,IF(AQ$3&gt;=$Z38,(AQ$4*($Z39-$Z38)),0),0)*(VLOOKUP($Z38,curves,VLOOKUP(AQ$1,names,2,0))-AQ$5)*m1!$BK37</f>
        <v>0</v>
      </c>
      <c r="AR38" s="23" t="n">
        <f aca="false">IF(AR$2&lt;=$Z38,IF(AR$3&gt;=$Z38,(AR$4*($Z39-$Z38)),0),0)*(VLOOKUP($Z38,curves,VLOOKUP(AR$1,names,2,0))-AR$5)*m1!$BK37</f>
        <v>0</v>
      </c>
      <c r="AS38" s="23" t="n">
        <f aca="false">IF(AS$2&lt;=$Z38,IF(AS$3&gt;=$Z38,(AS$4*($Z39-$Z38)),0),0)*(VLOOKUP($Z38,curves,VLOOKUP(AS$1,names,2,0))-AS$5)*m1!$BK37</f>
        <v>0</v>
      </c>
      <c r="AT38" s="23" t="n">
        <f aca="false">IF(AT$2&lt;=$Z38,IF(AT$3&gt;=$Z38,(AT$4*($Z39-$Z38)),0),0)*(VLOOKUP($Z38,curves,VLOOKUP(AT$1,names,2,0))-AT$5)*m1!$BK37</f>
        <v>0</v>
      </c>
      <c r="AU38" s="23" t="n">
        <f aca="false">IF(AU$2&lt;=$Z38,IF(AU$3&gt;=$Z38,(AU$4*($Z39-$Z38)),0),0)*(VLOOKUP($Z38,curves,VLOOKUP(AU$1,names,2,0))-AU$5)*m1!$BK37</f>
        <v>0</v>
      </c>
      <c r="AV38" s="23" t="n">
        <f aca="false">IF(AV$2&lt;=$Z38,IF(AV$3&gt;=$Z38,(AV$4*($Z39-$Z38)),0),0)*(VLOOKUP($Z38,curves,VLOOKUP(AV$1,names,2,0))-AV$5)*m1!$BK37</f>
        <v>0</v>
      </c>
      <c r="BA38" s="249"/>
      <c r="BB38" s="249"/>
      <c r="BC38" s="249"/>
      <c r="BD38" s="249"/>
      <c r="BO38" s="253"/>
      <c r="CH38" s="248"/>
      <c r="CI38" s="248"/>
      <c r="CJ38" s="248"/>
      <c r="FX38" s="249"/>
      <c r="FY38" s="249"/>
      <c r="FZ38" s="249"/>
      <c r="GJ38" s="253"/>
      <c r="GK38" s="253"/>
      <c r="GQ38" s="253"/>
      <c r="GS38" s="253"/>
      <c r="GT38" s="253"/>
      <c r="GZ38" s="253"/>
    </row>
    <row r="39" customFormat="false" ht="12.75" hidden="false" customHeight="false" outlineLevel="0" collapsed="false">
      <c r="A39" s="63" t="n">
        <f aca="false">p0!A45</f>
        <v>37591</v>
      </c>
      <c r="B39" s="256" t="n">
        <f aca="false">SUM(C39:V39)</f>
        <v>-734.999999999995</v>
      </c>
      <c r="C39" s="262" t="n">
        <f aca="false">p0!E45*10000*m_chg!C38</f>
        <v>1297.5</v>
      </c>
      <c r="D39" s="262" t="n">
        <f aca="false">p0!O45*10000*m_chg!D38</f>
        <v>0</v>
      </c>
      <c r="E39" s="262" t="n">
        <f aca="false">p1!L45*10000*m_chg!E38</f>
        <v>0</v>
      </c>
      <c r="F39" s="262" t="n">
        <f aca="false">(p0!I45+p0!K45)*10000*m_chg!K38</f>
        <v>-543.499999999994</v>
      </c>
      <c r="G39" s="262" t="n">
        <f aca="false">p0!P45*10000*m_chg!L38</f>
        <v>0</v>
      </c>
      <c r="H39" s="262" t="n">
        <f aca="false">p0!D45*10000*m_chg!N38</f>
        <v>0</v>
      </c>
      <c r="I39" s="262" t="n">
        <f aca="false">(p0!J45+p0!AH45)*10000*m_chg!H38</f>
        <v>-93.5</v>
      </c>
      <c r="J39" s="262" t="n">
        <f aca="false">p0!N45*10000*m_chg!J38</f>
        <v>291.5</v>
      </c>
      <c r="K39" s="262" t="n">
        <f aca="false">(p0!M45+p0!H45)*10000*m_chg!O38</f>
        <v>0</v>
      </c>
      <c r="L39" s="262" t="n">
        <f aca="false">p0!Q45*10000*m_chg!P38</f>
        <v>-1687</v>
      </c>
      <c r="M39" s="262" t="n">
        <f aca="false">(p0!F45)*10000*m_chg!T38</f>
        <v>0</v>
      </c>
      <c r="N39" s="262" t="n">
        <f aca="false">p0!C45*10000*m_chg!U38</f>
        <v>0</v>
      </c>
      <c r="O39" s="262" t="n">
        <f aca="false">p0!G45*10000*m_chg!V38</f>
        <v>0</v>
      </c>
      <c r="P39" s="262" t="n">
        <f aca="false">(p0!Z45+p0!Y45)*10000*m_chg!X38</f>
        <v>0</v>
      </c>
      <c r="Q39" s="262" t="n">
        <f aca="false">p0!AA45*10000*m_chg!Y38</f>
        <v>0</v>
      </c>
      <c r="R39" s="262" t="n">
        <f aca="false">p0!AC45*10000*m_chg!Z38</f>
        <v>0</v>
      </c>
      <c r="S39" s="262" t="n">
        <f aca="false">p0!X45*10000*m_chg!AA38</f>
        <v>0</v>
      </c>
      <c r="T39" s="262" t="n">
        <f aca="false">p0!T45*10000*m_chg!AC38</f>
        <v>0</v>
      </c>
      <c r="U39" s="262" t="n">
        <f aca="false">p0!B45*10000*m_chg!AF38</f>
        <v>0</v>
      </c>
      <c r="V39" s="262" t="n">
        <f aca="false">p0!AB45*10000*m_chg!AI38</f>
        <v>0</v>
      </c>
      <c r="X39" s="262"/>
      <c r="Z39" s="63" t="n">
        <v>37591</v>
      </c>
      <c r="AA39" s="23" t="n">
        <f aca="false">SUM(AB39:AV39)</f>
        <v>0</v>
      </c>
      <c r="AB39" s="23" t="n">
        <f aca="false">IF(AB$2&lt;=$Z39,IF(AB$3&gt;=$Z39,(AB$4*($Z40-$Z39)),0),0)*(VLOOKUP($Z39,curves,VLOOKUP(AB$1,names,2,0))-AB$5)*m1!$BK38</f>
        <v>0</v>
      </c>
      <c r="AC39" s="23" t="n">
        <f aca="false">IF(AC$2&lt;=$Z39,IF(AC$3&gt;=$Z39,(AC$4*($Z40-$Z39)),0),0)*(VLOOKUP($Z39,curves,VLOOKUP(AC$1,names,2,0))-AC$5)*m1!$BK38</f>
        <v>0</v>
      </c>
      <c r="AD39" s="23" t="n">
        <f aca="false">IF(AD$2&lt;=$Z39,IF(AD$3&gt;=$Z39,(AD$4*($Z40-$Z39)),0),0)*(VLOOKUP($Z39,curves,VLOOKUP(AD$1,names,2,0))-AD$5)*m1!$BK38</f>
        <v>-0</v>
      </c>
      <c r="AE39" s="23" t="n">
        <f aca="false">IF(AE$2&lt;=$Z39,IF(AE$3&gt;=$Z39,(AE$4*($Z40-$Z39)),0),0)*(VLOOKUP($Z39,curves,VLOOKUP(AE$1,names,2,0))-AE$5)*m1!$BK38</f>
        <v>0</v>
      </c>
      <c r="AF39" s="23" t="n">
        <f aca="false">IF(AF$2&lt;=$Z39,IF(AF$3&gt;=$Z39,(AF$4*($Z40-$Z39)),0),0)*(VLOOKUP($Z39,curves,VLOOKUP(AF$1,names,2,0))-AF$5)*m1!$BK38</f>
        <v>0</v>
      </c>
      <c r="AG39" s="23" t="n">
        <f aca="false">IF(AG$2&lt;=$Z39,IF(AG$3&gt;=$Z39,(AG$4*($Z40-$Z39)),0),0)*(VLOOKUP($Z39,curves,VLOOKUP(AG$1,names,2,0))-AG$5)*m1!$BK38</f>
        <v>0</v>
      </c>
      <c r="AH39" s="23" t="n">
        <f aca="false">IF(AH$2&lt;=$Z39,IF(AH$3&gt;=$Z39,(AH$4*($Z40-$Z39)),0),0)*(VLOOKUP($Z39,curves,VLOOKUP(AH$1,names,2,0))-AH$5)*m1!$BK38</f>
        <v>0</v>
      </c>
      <c r="AI39" s="23" t="n">
        <f aca="false">IF(AI$2&lt;=$Z39,IF(AI$3&gt;=$Z39,(AI$4*($Z40-$Z39)),0),0)*(VLOOKUP($Z39,curves,VLOOKUP(AI$1,names,2,0))-AI$5)*m1!$BK38</f>
        <v>0</v>
      </c>
      <c r="AJ39" s="23" t="n">
        <f aca="false">IF(AJ$2&lt;=$Z39,IF(AJ$3&gt;=$Z39,(AJ$4*($Z40-$Z39)),0),0)*(VLOOKUP($Z39,curves,VLOOKUP(AJ$1,names,2,0))-AJ$5)*m1!$BK38</f>
        <v>0</v>
      </c>
      <c r="AK39" s="23" t="n">
        <f aca="false">IF(AK$2&lt;=$Z39,IF(AK$3&gt;=$Z39,(AK$4*($Z40-$Z39)),0),0)*(VLOOKUP($Z39,curves,VLOOKUP(AK$1,names,2,0))-AK$5)*m1!$BK38</f>
        <v>0</v>
      </c>
      <c r="AL39" s="23" t="n">
        <f aca="false">IF(AL$2&lt;=$Z39,IF(AL$3&gt;=$Z39,(AL$4*($Z40-$Z39)),0),0)*(VLOOKUP($Z39,curves,VLOOKUP(AL$1,names,2,0))-AL$5)*m1!$BK38</f>
        <v>0</v>
      </c>
      <c r="AM39" s="23" t="n">
        <f aca="false">IF(AM$2&lt;=$Z39,IF(AM$3&gt;=$Z39,(AM$4*($Z40-$Z39)),0),0)*(VLOOKUP($Z39,curves,VLOOKUP(AM$1,names,2,0))-AM$5)*m1!$BK38</f>
        <v>0</v>
      </c>
      <c r="AN39" s="23" t="n">
        <f aca="false">IF(AN$2&lt;=$Z39,IF(AN$3&gt;=$Z39,(AN$4*($Z40-$Z39)),0),0)*(VLOOKUP($Z39,curves,VLOOKUP(AN$1,names,2,0))-AN$5)*m1!$BK38</f>
        <v>0</v>
      </c>
      <c r="AO39" s="23" t="n">
        <f aca="false">IF(AO$2&lt;=$Z39,IF(AO$3&gt;=$Z39,(AO$4*($Z40-$Z39)),0),0)*(VLOOKUP($Z39,curves,VLOOKUP(AO$1,names,2,0))-AO$5)*m1!$BK38</f>
        <v>0</v>
      </c>
      <c r="AP39" s="23" t="n">
        <f aca="false">IF(AP$2&lt;=$Z39,IF(AP$3&gt;=$Z39,(AP$4*($Z40-$Z39)),0),0)*(VLOOKUP($Z39,curves,VLOOKUP(AP$1,names,2,0))-AP$5)*m1!$BK38</f>
        <v>0</v>
      </c>
      <c r="AQ39" s="23" t="n">
        <f aca="false">IF(AQ$2&lt;=$Z39,IF(AQ$3&gt;=$Z39,(AQ$4*($Z40-$Z39)),0),0)*(VLOOKUP($Z39,curves,VLOOKUP(AQ$1,names,2,0))-AQ$5)*m1!$BK38</f>
        <v>0</v>
      </c>
      <c r="AR39" s="23" t="n">
        <f aca="false">IF(AR$2&lt;=$Z39,IF(AR$3&gt;=$Z39,(AR$4*($Z40-$Z39)),0),0)*(VLOOKUP($Z39,curves,VLOOKUP(AR$1,names,2,0))-AR$5)*m1!$BK38</f>
        <v>0</v>
      </c>
      <c r="AS39" s="23" t="n">
        <f aca="false">IF(AS$2&lt;=$Z39,IF(AS$3&gt;=$Z39,(AS$4*($Z40-$Z39)),0),0)*(VLOOKUP($Z39,curves,VLOOKUP(AS$1,names,2,0))-AS$5)*m1!$BK38</f>
        <v>0</v>
      </c>
      <c r="AT39" s="23" t="n">
        <f aca="false">IF(AT$2&lt;=$Z39,IF(AT$3&gt;=$Z39,(AT$4*($Z40-$Z39)),0),0)*(VLOOKUP($Z39,curves,VLOOKUP(AT$1,names,2,0))-AT$5)*m1!$BK38</f>
        <v>0</v>
      </c>
      <c r="AU39" s="23" t="n">
        <f aca="false">IF(AU$2&lt;=$Z39,IF(AU$3&gt;=$Z39,(AU$4*($Z40-$Z39)),0),0)*(VLOOKUP($Z39,curves,VLOOKUP(AU$1,names,2,0))-AU$5)*m1!$BK38</f>
        <v>0</v>
      </c>
      <c r="AV39" s="23" t="n">
        <f aca="false">IF(AV$2&lt;=$Z39,IF(AV$3&gt;=$Z39,(AV$4*($Z40-$Z39)),0),0)*(VLOOKUP($Z39,curves,VLOOKUP(AV$1,names,2,0))-AV$5)*m1!$BK38</f>
        <v>0</v>
      </c>
      <c r="BA39" s="249"/>
      <c r="BB39" s="249"/>
      <c r="BC39" s="249"/>
      <c r="BD39" s="249"/>
      <c r="BO39" s="253"/>
      <c r="CH39" s="248"/>
      <c r="CI39" s="248"/>
      <c r="CJ39" s="248"/>
      <c r="FX39" s="249"/>
      <c r="FY39" s="249"/>
      <c r="FZ39" s="249"/>
      <c r="GJ39" s="253"/>
      <c r="GK39" s="253"/>
      <c r="GQ39" s="253"/>
      <c r="GS39" s="253"/>
      <c r="GT39" s="253"/>
      <c r="GZ39" s="253"/>
    </row>
    <row r="40" customFormat="false" ht="12.75" hidden="false" customHeight="false" outlineLevel="0" collapsed="false">
      <c r="A40" s="63" t="n">
        <f aca="false">p0!A46</f>
        <v>37622</v>
      </c>
      <c r="B40" s="256" t="n">
        <f aca="false">SUM(C40:V40)</f>
        <v>0</v>
      </c>
      <c r="C40" s="262" t="n">
        <f aca="false">p0!E46*10000*m_chg!C39</f>
        <v>0</v>
      </c>
      <c r="D40" s="262" t="n">
        <f aca="false">p0!O46*10000*m_chg!D39</f>
        <v>0</v>
      </c>
      <c r="E40" s="262" t="n">
        <f aca="false">p1!L46*10000*m_chg!E39</f>
        <v>0</v>
      </c>
      <c r="F40" s="262" t="n">
        <f aca="false">(p0!I46+p0!K46)*10000*m_chg!K39</f>
        <v>-0</v>
      </c>
      <c r="G40" s="262" t="n">
        <f aca="false">p0!P46*10000*m_chg!L39</f>
        <v>0</v>
      </c>
      <c r="H40" s="262" t="n">
        <f aca="false">p0!D46*10000*m_chg!N39</f>
        <v>0</v>
      </c>
      <c r="I40" s="262" t="n">
        <f aca="false">(p0!J46+p0!AH46)*10000*m_chg!H39</f>
        <v>-0</v>
      </c>
      <c r="J40" s="262" t="n">
        <f aca="false">p0!N46*10000*m_chg!J39</f>
        <v>0</v>
      </c>
      <c r="K40" s="262" t="n">
        <f aca="false">(p0!M46+p0!H46)*10000*m_chg!O39</f>
        <v>0</v>
      </c>
      <c r="L40" s="262" t="n">
        <f aca="false">p0!Q46*10000*m_chg!P39</f>
        <v>-0</v>
      </c>
      <c r="M40" s="262" t="n">
        <f aca="false">(p0!F46)*10000*m_chg!T39</f>
        <v>0</v>
      </c>
      <c r="N40" s="262" t="n">
        <f aca="false">p0!C46*10000*m_chg!U39</f>
        <v>0</v>
      </c>
      <c r="O40" s="262" t="n">
        <f aca="false">p0!G46*10000*m_chg!V39</f>
        <v>0</v>
      </c>
      <c r="P40" s="262" t="n">
        <f aca="false">(p0!Z46+p0!Y46)*10000*m_chg!X39</f>
        <v>0</v>
      </c>
      <c r="Q40" s="262" t="n">
        <f aca="false">p0!AA46*10000*m_chg!Y39</f>
        <v>0</v>
      </c>
      <c r="R40" s="262" t="n">
        <f aca="false">p0!AC46*10000*m_chg!Z39</f>
        <v>0</v>
      </c>
      <c r="S40" s="262" t="n">
        <f aca="false">p0!X46*10000*m_chg!AA39</f>
        <v>0</v>
      </c>
      <c r="T40" s="262" t="n">
        <f aca="false">p0!T46*10000*m_chg!AC39</f>
        <v>0</v>
      </c>
      <c r="U40" s="262" t="n">
        <f aca="false">p0!B46*10000*m_chg!AF39</f>
        <v>0</v>
      </c>
      <c r="V40" s="262" t="n">
        <f aca="false">p0!AB46*10000*m_chg!AI39</f>
        <v>0</v>
      </c>
      <c r="X40" s="262"/>
      <c r="Z40" s="63" t="n">
        <v>37622</v>
      </c>
      <c r="AA40" s="23" t="n">
        <f aca="false">SUM(AB40:AV40)</f>
        <v>0</v>
      </c>
      <c r="AB40" s="23" t="n">
        <f aca="false">IF(AB$2&lt;=$Z40,IF(AB$3&gt;=$Z40,(AB$4*($Z41-$Z40)),0),0)*(VLOOKUP($Z40,curves,VLOOKUP(AB$1,names,2,0))-AB$5)*m1!$BK39</f>
        <v>0</v>
      </c>
      <c r="AC40" s="23" t="n">
        <f aca="false">IF(AC$2&lt;=$Z40,IF(AC$3&gt;=$Z40,(AC$4*($Z41-$Z40)),0),0)*(VLOOKUP($Z40,curves,VLOOKUP(AC$1,names,2,0))-AC$5)*m1!$BK39</f>
        <v>0</v>
      </c>
      <c r="AD40" s="23" t="n">
        <f aca="false">IF(AD$2&lt;=$Z40,IF(AD$3&gt;=$Z40,(AD$4*($Z41-$Z40)),0),0)*(VLOOKUP($Z40,curves,VLOOKUP(AD$1,names,2,0))-AD$5)*m1!$BK39</f>
        <v>-0</v>
      </c>
      <c r="AE40" s="23" t="n">
        <f aca="false">IF(AE$2&lt;=$Z40,IF(AE$3&gt;=$Z40,(AE$4*($Z41-$Z40)),0),0)*(VLOOKUP($Z40,curves,VLOOKUP(AE$1,names,2,0))-AE$5)*m1!$BK39</f>
        <v>0</v>
      </c>
      <c r="AF40" s="23" t="n">
        <f aca="false">IF(AF$2&lt;=$Z40,IF(AF$3&gt;=$Z40,(AF$4*($Z41-$Z40)),0),0)*(VLOOKUP($Z40,curves,VLOOKUP(AF$1,names,2,0))-AF$5)*m1!$BK39</f>
        <v>0</v>
      </c>
      <c r="AG40" s="23" t="n">
        <f aca="false">IF(AG$2&lt;=$Z40,IF(AG$3&gt;=$Z40,(AG$4*($Z41-$Z40)),0),0)*(VLOOKUP($Z40,curves,VLOOKUP(AG$1,names,2,0))-AG$5)*m1!$BK39</f>
        <v>0</v>
      </c>
      <c r="AH40" s="23" t="n">
        <f aca="false">IF(AH$2&lt;=$Z40,IF(AH$3&gt;=$Z40,(AH$4*($Z41-$Z40)),0),0)*(VLOOKUP($Z40,curves,VLOOKUP(AH$1,names,2,0))-AH$5)*m1!$BK39</f>
        <v>0</v>
      </c>
      <c r="AI40" s="23" t="n">
        <f aca="false">IF(AI$2&lt;=$Z40,IF(AI$3&gt;=$Z40,(AI$4*($Z41-$Z40)),0),0)*(VLOOKUP($Z40,curves,VLOOKUP(AI$1,names,2,0))-AI$5)*m1!$BK39</f>
        <v>0</v>
      </c>
      <c r="AJ40" s="23" t="n">
        <f aca="false">IF(AJ$2&lt;=$Z40,IF(AJ$3&gt;=$Z40,(AJ$4*($Z41-$Z40)),0),0)*(VLOOKUP($Z40,curves,VLOOKUP(AJ$1,names,2,0))-AJ$5)*m1!$BK39</f>
        <v>0</v>
      </c>
      <c r="AK40" s="23" t="n">
        <f aca="false">IF(AK$2&lt;=$Z40,IF(AK$3&gt;=$Z40,(AK$4*($Z41-$Z40)),0),0)*(VLOOKUP($Z40,curves,VLOOKUP(AK$1,names,2,0))-AK$5)*m1!$BK39</f>
        <v>0</v>
      </c>
      <c r="AL40" s="23" t="n">
        <f aca="false">IF(AL$2&lt;=$Z40,IF(AL$3&gt;=$Z40,(AL$4*($Z41-$Z40)),0),0)*(VLOOKUP($Z40,curves,VLOOKUP(AL$1,names,2,0))-AL$5)*m1!$BK39</f>
        <v>0</v>
      </c>
      <c r="AM40" s="23" t="n">
        <f aca="false">IF(AM$2&lt;=$Z40,IF(AM$3&gt;=$Z40,(AM$4*($Z41-$Z40)),0),0)*(VLOOKUP($Z40,curves,VLOOKUP(AM$1,names,2,0))-AM$5)*m1!$BK39</f>
        <v>0</v>
      </c>
      <c r="AN40" s="23" t="n">
        <f aca="false">IF(AN$2&lt;=$Z40,IF(AN$3&gt;=$Z40,(AN$4*($Z41-$Z40)),0),0)*(VLOOKUP($Z40,curves,VLOOKUP(AN$1,names,2,0))-AN$5)*m1!$BK39</f>
        <v>0</v>
      </c>
      <c r="AO40" s="23" t="n">
        <f aca="false">IF(AO$2&lt;=$Z40,IF(AO$3&gt;=$Z40,(AO$4*($Z41-$Z40)),0),0)*(VLOOKUP($Z40,curves,VLOOKUP(AO$1,names,2,0))-AO$5)*m1!$BK39</f>
        <v>0</v>
      </c>
      <c r="AP40" s="23" t="n">
        <f aca="false">IF(AP$2&lt;=$Z40,IF(AP$3&gt;=$Z40,(AP$4*($Z41-$Z40)),0),0)*(VLOOKUP($Z40,curves,VLOOKUP(AP$1,names,2,0))-AP$5)*m1!$BK39</f>
        <v>0</v>
      </c>
      <c r="AQ40" s="23" t="n">
        <f aca="false">IF(AQ$2&lt;=$Z40,IF(AQ$3&gt;=$Z40,(AQ$4*($Z41-$Z40)),0),0)*(VLOOKUP($Z40,curves,VLOOKUP(AQ$1,names,2,0))-AQ$5)*m1!$BK39</f>
        <v>0</v>
      </c>
      <c r="AR40" s="23" t="n">
        <f aca="false">IF(AR$2&lt;=$Z40,IF(AR$3&gt;=$Z40,(AR$4*($Z41-$Z40)),0),0)*(VLOOKUP($Z40,curves,VLOOKUP(AR$1,names,2,0))-AR$5)*m1!$BK39</f>
        <v>0</v>
      </c>
      <c r="AS40" s="23" t="n">
        <f aca="false">IF(AS$2&lt;=$Z40,IF(AS$3&gt;=$Z40,(AS$4*($Z41-$Z40)),0),0)*(VLOOKUP($Z40,curves,VLOOKUP(AS$1,names,2,0))-AS$5)*m1!$BK39</f>
        <v>0</v>
      </c>
      <c r="AT40" s="23" t="n">
        <f aca="false">IF(AT$2&lt;=$Z40,IF(AT$3&gt;=$Z40,(AT$4*($Z41-$Z40)),0),0)*(VLOOKUP($Z40,curves,VLOOKUP(AT$1,names,2,0))-AT$5)*m1!$BK39</f>
        <v>0</v>
      </c>
      <c r="AU40" s="23" t="n">
        <f aca="false">IF(AU$2&lt;=$Z40,IF(AU$3&gt;=$Z40,(AU$4*($Z41-$Z40)),0),0)*(VLOOKUP($Z40,curves,VLOOKUP(AU$1,names,2,0))-AU$5)*m1!$BK39</f>
        <v>0</v>
      </c>
      <c r="AV40" s="23" t="n">
        <f aca="false">IF(AV$2&lt;=$Z40,IF(AV$3&gt;=$Z40,(AV$4*($Z41-$Z40)),0),0)*(VLOOKUP($Z40,curves,VLOOKUP(AV$1,names,2,0))-AV$5)*m1!$BK39</f>
        <v>0</v>
      </c>
      <c r="BA40" s="249"/>
      <c r="BB40" s="249"/>
      <c r="BC40" s="249"/>
      <c r="BD40" s="249"/>
      <c r="BO40" s="253"/>
      <c r="CH40" s="248"/>
      <c r="CI40" s="248"/>
      <c r="CJ40" s="248"/>
      <c r="FX40" s="249"/>
      <c r="FY40" s="249"/>
      <c r="FZ40" s="249"/>
      <c r="GJ40" s="253"/>
      <c r="GK40" s="253"/>
      <c r="GQ40" s="253"/>
      <c r="GS40" s="253"/>
      <c r="GT40" s="253"/>
      <c r="GZ40" s="253"/>
    </row>
    <row r="41" customFormat="false" ht="12.75" hidden="false" customHeight="false" outlineLevel="0" collapsed="false">
      <c r="A41" s="63" t="n">
        <f aca="false">p0!A47</f>
        <v>37653</v>
      </c>
      <c r="B41" s="256" t="n">
        <f aca="false">SUM(C41:V41)</f>
        <v>0</v>
      </c>
      <c r="C41" s="262" t="n">
        <f aca="false">p0!E47*10000*m_chg!C40</f>
        <v>0</v>
      </c>
      <c r="D41" s="262" t="n">
        <f aca="false">p0!O47*10000*m_chg!D40</f>
        <v>0</v>
      </c>
      <c r="E41" s="262" t="n">
        <f aca="false">p1!L47*10000*m_chg!E40</f>
        <v>0</v>
      </c>
      <c r="F41" s="262" t="n">
        <f aca="false">(p0!I47+p0!K47)*10000*m_chg!K40</f>
        <v>-0</v>
      </c>
      <c r="G41" s="262" t="n">
        <f aca="false">p0!P47*10000*m_chg!L40</f>
        <v>0</v>
      </c>
      <c r="H41" s="262" t="n">
        <f aca="false">p0!D47*10000*m_chg!N40</f>
        <v>0</v>
      </c>
      <c r="I41" s="262" t="n">
        <f aca="false">(p0!J47+p0!AH47)*10000*m_chg!H40</f>
        <v>-0</v>
      </c>
      <c r="J41" s="262" t="n">
        <f aca="false">p0!N47*10000*m_chg!J40</f>
        <v>0</v>
      </c>
      <c r="K41" s="262" t="n">
        <f aca="false">(p0!M47+p0!H47)*10000*m_chg!O40</f>
        <v>0</v>
      </c>
      <c r="L41" s="262" t="n">
        <f aca="false">p0!Q47*10000*m_chg!P40</f>
        <v>-0</v>
      </c>
      <c r="M41" s="262" t="n">
        <f aca="false">(p0!F47)*10000*m_chg!T40</f>
        <v>0</v>
      </c>
      <c r="N41" s="262" t="n">
        <f aca="false">p0!C47*10000*m_chg!U40</f>
        <v>0</v>
      </c>
      <c r="O41" s="262" t="n">
        <f aca="false">p0!G47*10000*m_chg!V40</f>
        <v>0</v>
      </c>
      <c r="P41" s="262" t="n">
        <f aca="false">(p0!Z47+p0!Y47)*10000*m_chg!X40</f>
        <v>0</v>
      </c>
      <c r="Q41" s="262" t="n">
        <f aca="false">p0!AA47*10000*m_chg!Y40</f>
        <v>0</v>
      </c>
      <c r="R41" s="262" t="n">
        <f aca="false">p0!AC47*10000*m_chg!Z40</f>
        <v>0</v>
      </c>
      <c r="S41" s="262" t="n">
        <f aca="false">p0!X47*10000*m_chg!AA40</f>
        <v>0</v>
      </c>
      <c r="T41" s="262" t="n">
        <f aca="false">p0!T47*10000*m_chg!AC40</f>
        <v>0</v>
      </c>
      <c r="U41" s="262" t="n">
        <f aca="false">p0!B47*10000*m_chg!AF40</f>
        <v>0</v>
      </c>
      <c r="V41" s="262" t="n">
        <f aca="false">p0!AB47*10000*m_chg!AI40</f>
        <v>0</v>
      </c>
      <c r="X41" s="262"/>
      <c r="Z41" s="63" t="n">
        <v>37653</v>
      </c>
      <c r="AA41" s="23" t="n">
        <f aca="false">SUM(AB41:AV41)</f>
        <v>0</v>
      </c>
      <c r="AB41" s="23" t="n">
        <f aca="false">IF(AB$2&lt;=$Z41,IF(AB$3&gt;=$Z41,(AB$4*($Z42-$Z41)),0),0)*(VLOOKUP($Z41,curves,VLOOKUP(AB$1,names,2,0))-AB$5)*m1!$BK40</f>
        <v>0</v>
      </c>
      <c r="AC41" s="23" t="n">
        <f aca="false">IF(AC$2&lt;=$Z41,IF(AC$3&gt;=$Z41,(AC$4*($Z42-$Z41)),0),0)*(VLOOKUP($Z41,curves,VLOOKUP(AC$1,names,2,0))-AC$5)*m1!$BK40</f>
        <v>0</v>
      </c>
      <c r="AD41" s="23" t="n">
        <f aca="false">IF(AD$2&lt;=$Z41,IF(AD$3&gt;=$Z41,(AD$4*($Z42-$Z41)),0),0)*(VLOOKUP($Z41,curves,VLOOKUP(AD$1,names,2,0))-AD$5)*m1!$BK40</f>
        <v>0</v>
      </c>
      <c r="AE41" s="23" t="n">
        <f aca="false">IF(AE$2&lt;=$Z41,IF(AE$3&gt;=$Z41,(AE$4*($Z42-$Z41)),0),0)*(VLOOKUP($Z41,curves,VLOOKUP(AE$1,names,2,0))-AE$5)*m1!$BK40</f>
        <v>0</v>
      </c>
      <c r="AF41" s="23" t="n">
        <f aca="false">IF(AF$2&lt;=$Z41,IF(AF$3&gt;=$Z41,(AF$4*($Z42-$Z41)),0),0)*(VLOOKUP($Z41,curves,VLOOKUP(AF$1,names,2,0))-AF$5)*m1!$BK40</f>
        <v>0</v>
      </c>
      <c r="AG41" s="23" t="n">
        <f aca="false">IF(AG$2&lt;=$Z41,IF(AG$3&gt;=$Z41,(AG$4*($Z42-$Z41)),0),0)*(VLOOKUP($Z41,curves,VLOOKUP(AG$1,names,2,0))-AG$5)*m1!$BK40</f>
        <v>0</v>
      </c>
      <c r="AH41" s="23" t="n">
        <f aca="false">IF(AH$2&lt;=$Z41,IF(AH$3&gt;=$Z41,(AH$4*($Z42-$Z41)),0),0)*(VLOOKUP($Z41,curves,VLOOKUP(AH$1,names,2,0))-AH$5)*m1!$BK40</f>
        <v>0</v>
      </c>
      <c r="AI41" s="23" t="n">
        <f aca="false">IF(AI$2&lt;=$Z41,IF(AI$3&gt;=$Z41,(AI$4*($Z42-$Z41)),0),0)*(VLOOKUP($Z41,curves,VLOOKUP(AI$1,names,2,0))-AI$5)*m1!$BK40</f>
        <v>0</v>
      </c>
      <c r="AJ41" s="23" t="n">
        <f aca="false">IF(AJ$2&lt;=$Z41,IF(AJ$3&gt;=$Z41,(AJ$4*($Z42-$Z41)),0),0)*(VLOOKUP($Z41,curves,VLOOKUP(AJ$1,names,2,0))-AJ$5)*m1!$BK40</f>
        <v>0</v>
      </c>
      <c r="AK41" s="23" t="n">
        <f aca="false">IF(AK$2&lt;=$Z41,IF(AK$3&gt;=$Z41,(AK$4*($Z42-$Z41)),0),0)*(VLOOKUP($Z41,curves,VLOOKUP(AK$1,names,2,0))-AK$5)*m1!$BK40</f>
        <v>0</v>
      </c>
      <c r="AL41" s="23" t="n">
        <f aca="false">IF(AL$2&lt;=$Z41,IF(AL$3&gt;=$Z41,(AL$4*($Z42-$Z41)),0),0)*(VLOOKUP($Z41,curves,VLOOKUP(AL$1,names,2,0))-AL$5)*m1!$BK40</f>
        <v>0</v>
      </c>
      <c r="AM41" s="23" t="n">
        <f aca="false">IF(AM$2&lt;=$Z41,IF(AM$3&gt;=$Z41,(AM$4*($Z42-$Z41)),0),0)*(VLOOKUP($Z41,curves,VLOOKUP(AM$1,names,2,0))-AM$5)*m1!$BK40</f>
        <v>0</v>
      </c>
      <c r="AN41" s="23" t="n">
        <f aca="false">IF(AN$2&lt;=$Z41,IF(AN$3&gt;=$Z41,(AN$4*($Z42-$Z41)),0),0)*(VLOOKUP($Z41,curves,VLOOKUP(AN$1,names,2,0))-AN$5)*m1!$BK40</f>
        <v>0</v>
      </c>
      <c r="AO41" s="23" t="n">
        <f aca="false">IF(AO$2&lt;=$Z41,IF(AO$3&gt;=$Z41,(AO$4*($Z42-$Z41)),0),0)*(VLOOKUP($Z41,curves,VLOOKUP(AO$1,names,2,0))-AO$5)*m1!$BK40</f>
        <v>0</v>
      </c>
      <c r="AP41" s="23" t="n">
        <f aca="false">IF(AP$2&lt;=$Z41,IF(AP$3&gt;=$Z41,(AP$4*($Z42-$Z41)),0),0)*(VLOOKUP($Z41,curves,VLOOKUP(AP$1,names,2,0))-AP$5)*m1!$BK40</f>
        <v>0</v>
      </c>
      <c r="AQ41" s="23" t="n">
        <f aca="false">IF(AQ$2&lt;=$Z41,IF(AQ$3&gt;=$Z41,(AQ$4*($Z42-$Z41)),0),0)*(VLOOKUP($Z41,curves,VLOOKUP(AQ$1,names,2,0))-AQ$5)*m1!$BK40</f>
        <v>0</v>
      </c>
      <c r="AR41" s="23" t="n">
        <f aca="false">IF(AR$2&lt;=$Z41,IF(AR$3&gt;=$Z41,(AR$4*($Z42-$Z41)),0),0)*(VLOOKUP($Z41,curves,VLOOKUP(AR$1,names,2,0))-AR$5)*m1!$BK40</f>
        <v>0</v>
      </c>
      <c r="AS41" s="23" t="n">
        <f aca="false">IF(AS$2&lt;=$Z41,IF(AS$3&gt;=$Z41,(AS$4*($Z42-$Z41)),0),0)*(VLOOKUP($Z41,curves,VLOOKUP(AS$1,names,2,0))-AS$5)*m1!$BK40</f>
        <v>0</v>
      </c>
      <c r="AT41" s="23" t="n">
        <f aca="false">IF(AT$2&lt;=$Z41,IF(AT$3&gt;=$Z41,(AT$4*($Z42-$Z41)),0),0)*(VLOOKUP($Z41,curves,VLOOKUP(AT$1,names,2,0))-AT$5)*m1!$BK40</f>
        <v>0</v>
      </c>
      <c r="AU41" s="23" t="n">
        <f aca="false">IF(AU$2&lt;=$Z41,IF(AU$3&gt;=$Z41,(AU$4*($Z42-$Z41)),0),0)*(VLOOKUP($Z41,curves,VLOOKUP(AU$1,names,2,0))-AU$5)*m1!$BK40</f>
        <v>0</v>
      </c>
      <c r="AV41" s="23" t="n">
        <f aca="false">IF(AV$2&lt;=$Z41,IF(AV$3&gt;=$Z41,(AV$4*($Z42-$Z41)),0),0)*(VLOOKUP($Z41,curves,VLOOKUP(AV$1,names,2,0))-AV$5)*m1!$BK40</f>
        <v>0</v>
      </c>
      <c r="BA41" s="249"/>
      <c r="BB41" s="249"/>
      <c r="BC41" s="249"/>
      <c r="BD41" s="249"/>
      <c r="BO41" s="253"/>
      <c r="CH41" s="248"/>
      <c r="CI41" s="248"/>
      <c r="CJ41" s="248"/>
      <c r="FX41" s="249"/>
      <c r="FY41" s="249"/>
      <c r="FZ41" s="249"/>
      <c r="GJ41" s="253"/>
      <c r="GK41" s="253"/>
      <c r="GQ41" s="253"/>
      <c r="GS41" s="253"/>
      <c r="GT41" s="253"/>
      <c r="GZ41" s="253"/>
    </row>
    <row r="42" customFormat="false" ht="12.75" hidden="false" customHeight="false" outlineLevel="0" collapsed="false">
      <c r="A42" s="63" t="n">
        <f aca="false">p0!A48</f>
        <v>37681</v>
      </c>
      <c r="B42" s="256" t="n">
        <f aca="false">SUM(C42:V42)</f>
        <v>0</v>
      </c>
      <c r="C42" s="262" t="n">
        <f aca="false">p0!E48*10000*m_chg!C41</f>
        <v>0</v>
      </c>
      <c r="D42" s="262" t="n">
        <f aca="false">p0!O48*10000*m_chg!D41</f>
        <v>0</v>
      </c>
      <c r="E42" s="262" t="n">
        <f aca="false">p1!L48*10000*m_chg!E41</f>
        <v>0</v>
      </c>
      <c r="F42" s="262" t="n">
        <f aca="false">(p0!I48+p0!K48)*10000*m_chg!K41</f>
        <v>-0</v>
      </c>
      <c r="G42" s="262" t="n">
        <f aca="false">p0!P48*10000*m_chg!L41</f>
        <v>0</v>
      </c>
      <c r="H42" s="262" t="n">
        <f aca="false">p0!D48*10000*m_chg!N41</f>
        <v>0</v>
      </c>
      <c r="I42" s="262" t="n">
        <f aca="false">(p0!J48+p0!AH48)*10000*m_chg!H41</f>
        <v>-0</v>
      </c>
      <c r="J42" s="262" t="n">
        <f aca="false">p0!N48*10000*m_chg!J41</f>
        <v>0</v>
      </c>
      <c r="K42" s="262" t="n">
        <f aca="false">(p0!M48+p0!H48)*10000*m_chg!O41</f>
        <v>0</v>
      </c>
      <c r="L42" s="262" t="n">
        <f aca="false">p0!Q48*10000*m_chg!P41</f>
        <v>-0</v>
      </c>
      <c r="M42" s="262" t="n">
        <f aca="false">(p0!F48)*10000*m_chg!T41</f>
        <v>0</v>
      </c>
      <c r="N42" s="262" t="n">
        <f aca="false">p0!C48*10000*m_chg!U41</f>
        <v>0</v>
      </c>
      <c r="O42" s="262" t="n">
        <f aca="false">p0!G48*10000*m_chg!V41</f>
        <v>0</v>
      </c>
      <c r="P42" s="262" t="n">
        <f aca="false">(p0!Z48+p0!Y48)*10000*m_chg!X41</f>
        <v>0</v>
      </c>
      <c r="Q42" s="262" t="n">
        <f aca="false">p0!AA48*10000*m_chg!Y41</f>
        <v>0</v>
      </c>
      <c r="R42" s="262" t="n">
        <f aca="false">p0!AC48*10000*m_chg!Z41</f>
        <v>0</v>
      </c>
      <c r="S42" s="262" t="n">
        <f aca="false">p0!X48*10000*m_chg!AA41</f>
        <v>0</v>
      </c>
      <c r="T42" s="262" t="n">
        <f aca="false">p0!T48*10000*m_chg!AC41</f>
        <v>0</v>
      </c>
      <c r="U42" s="262" t="n">
        <f aca="false">p0!B48*10000*m_chg!AF41</f>
        <v>0</v>
      </c>
      <c r="V42" s="262" t="n">
        <f aca="false">p0!AB48*10000*m_chg!AI41</f>
        <v>0</v>
      </c>
      <c r="X42" s="262"/>
      <c r="Z42" s="63" t="n">
        <v>37681</v>
      </c>
      <c r="AA42" s="23" t="n">
        <f aca="false">SUM(AB42:AV42)</f>
        <v>0</v>
      </c>
      <c r="AB42" s="23" t="n">
        <f aca="false">IF(AB$2&lt;=$Z42,IF(AB$3&gt;=$Z42,(AB$4*($Z43-$Z42)),0),0)*(VLOOKUP($Z42,curves,VLOOKUP(AB$1,names,2,0))-AB$5)*m1!$BK41</f>
        <v>0</v>
      </c>
      <c r="AC42" s="23" t="n">
        <f aca="false">IF(AC$2&lt;=$Z42,IF(AC$3&gt;=$Z42,(AC$4*($Z43-$Z42)),0),0)*(VLOOKUP($Z42,curves,VLOOKUP(AC$1,names,2,0))-AC$5)*m1!$BK41</f>
        <v>0</v>
      </c>
      <c r="AD42" s="23" t="n">
        <f aca="false">IF(AD$2&lt;=$Z42,IF(AD$3&gt;=$Z42,(AD$4*($Z43-$Z42)),0),0)*(VLOOKUP($Z42,curves,VLOOKUP(AD$1,names,2,0))-AD$5)*m1!$BK41</f>
        <v>0</v>
      </c>
      <c r="AE42" s="23" t="n">
        <f aca="false">IF(AE$2&lt;=$Z42,IF(AE$3&gt;=$Z42,(AE$4*($Z43-$Z42)),0),0)*(VLOOKUP($Z42,curves,VLOOKUP(AE$1,names,2,0))-AE$5)*m1!$BK41</f>
        <v>0</v>
      </c>
      <c r="AF42" s="23" t="n">
        <f aca="false">IF(AF$2&lt;=$Z42,IF(AF$3&gt;=$Z42,(AF$4*($Z43-$Z42)),0),0)*(VLOOKUP($Z42,curves,VLOOKUP(AF$1,names,2,0))-AF$5)*m1!$BK41</f>
        <v>0</v>
      </c>
      <c r="AG42" s="23" t="n">
        <f aca="false">IF(AG$2&lt;=$Z42,IF(AG$3&gt;=$Z42,(AG$4*($Z43-$Z42)),0),0)*(VLOOKUP($Z42,curves,VLOOKUP(AG$1,names,2,0))-AG$5)*m1!$BK41</f>
        <v>0</v>
      </c>
      <c r="AH42" s="23" t="n">
        <f aca="false">IF(AH$2&lt;=$Z42,IF(AH$3&gt;=$Z42,(AH$4*($Z43-$Z42)),0),0)*(VLOOKUP($Z42,curves,VLOOKUP(AH$1,names,2,0))-AH$5)*m1!$BK41</f>
        <v>0</v>
      </c>
      <c r="AI42" s="23" t="n">
        <f aca="false">IF(AI$2&lt;=$Z42,IF(AI$3&gt;=$Z42,(AI$4*($Z43-$Z42)),0),0)*(VLOOKUP($Z42,curves,VLOOKUP(AI$1,names,2,0))-AI$5)*m1!$BK41</f>
        <v>0</v>
      </c>
      <c r="AJ42" s="23" t="n">
        <f aca="false">IF(AJ$2&lt;=$Z42,IF(AJ$3&gt;=$Z42,(AJ$4*($Z43-$Z42)),0),0)*(VLOOKUP($Z42,curves,VLOOKUP(AJ$1,names,2,0))-AJ$5)*m1!$BK41</f>
        <v>0</v>
      </c>
      <c r="AK42" s="23" t="n">
        <f aca="false">IF(AK$2&lt;=$Z42,IF(AK$3&gt;=$Z42,(AK$4*($Z43-$Z42)),0),0)*(VLOOKUP($Z42,curves,VLOOKUP(AK$1,names,2,0))-AK$5)*m1!$BK41</f>
        <v>0</v>
      </c>
      <c r="AL42" s="23" t="n">
        <f aca="false">IF(AL$2&lt;=$Z42,IF(AL$3&gt;=$Z42,(AL$4*($Z43-$Z42)),0),0)*(VLOOKUP($Z42,curves,VLOOKUP(AL$1,names,2,0))-AL$5)*m1!$BK41</f>
        <v>0</v>
      </c>
      <c r="AM42" s="23" t="n">
        <f aca="false">IF(AM$2&lt;=$Z42,IF(AM$3&gt;=$Z42,(AM$4*($Z43-$Z42)),0),0)*(VLOOKUP($Z42,curves,VLOOKUP(AM$1,names,2,0))-AM$5)*m1!$BK41</f>
        <v>0</v>
      </c>
      <c r="AN42" s="23" t="n">
        <f aca="false">IF(AN$2&lt;=$Z42,IF(AN$3&gt;=$Z42,(AN$4*($Z43-$Z42)),0),0)*(VLOOKUP($Z42,curves,VLOOKUP(AN$1,names,2,0))-AN$5)*m1!$BK41</f>
        <v>0</v>
      </c>
      <c r="AO42" s="23" t="n">
        <f aca="false">IF(AO$2&lt;=$Z42,IF(AO$3&gt;=$Z42,(AO$4*($Z43-$Z42)),0),0)*(VLOOKUP($Z42,curves,VLOOKUP(AO$1,names,2,0))-AO$5)*m1!$BK41</f>
        <v>0</v>
      </c>
      <c r="AP42" s="23" t="n">
        <f aca="false">IF(AP$2&lt;=$Z42,IF(AP$3&gt;=$Z42,(AP$4*($Z43-$Z42)),0),0)*(VLOOKUP($Z42,curves,VLOOKUP(AP$1,names,2,0))-AP$5)*m1!$BK41</f>
        <v>0</v>
      </c>
      <c r="AQ42" s="23" t="n">
        <f aca="false">IF(AQ$2&lt;=$Z42,IF(AQ$3&gt;=$Z42,(AQ$4*($Z43-$Z42)),0),0)*(VLOOKUP($Z42,curves,VLOOKUP(AQ$1,names,2,0))-AQ$5)*m1!$BK41</f>
        <v>0</v>
      </c>
      <c r="AR42" s="23" t="n">
        <f aca="false">IF(AR$2&lt;=$Z42,IF(AR$3&gt;=$Z42,(AR$4*($Z43-$Z42)),0),0)*(VLOOKUP($Z42,curves,VLOOKUP(AR$1,names,2,0))-AR$5)*m1!$BK41</f>
        <v>0</v>
      </c>
      <c r="AS42" s="23" t="n">
        <f aca="false">IF(AS$2&lt;=$Z42,IF(AS$3&gt;=$Z42,(AS$4*($Z43-$Z42)),0),0)*(VLOOKUP($Z42,curves,VLOOKUP(AS$1,names,2,0))-AS$5)*m1!$BK41</f>
        <v>0</v>
      </c>
      <c r="AT42" s="23" t="n">
        <f aca="false">IF(AT$2&lt;=$Z42,IF(AT$3&gt;=$Z42,(AT$4*($Z43-$Z42)),0),0)*(VLOOKUP($Z42,curves,VLOOKUP(AT$1,names,2,0))-AT$5)*m1!$BK41</f>
        <v>0</v>
      </c>
      <c r="AU42" s="23" t="n">
        <f aca="false">IF(AU$2&lt;=$Z42,IF(AU$3&gt;=$Z42,(AU$4*($Z43-$Z42)),0),0)*(VLOOKUP($Z42,curves,VLOOKUP(AU$1,names,2,0))-AU$5)*m1!$BK41</f>
        <v>0</v>
      </c>
      <c r="AV42" s="23" t="n">
        <f aca="false">IF(AV$2&lt;=$Z42,IF(AV$3&gt;=$Z42,(AV$4*($Z43-$Z42)),0),0)*(VLOOKUP($Z42,curves,VLOOKUP(AV$1,names,2,0))-AV$5)*m1!$BK41</f>
        <v>0</v>
      </c>
      <c r="BA42" s="249"/>
      <c r="BB42" s="249"/>
      <c r="BC42" s="249"/>
      <c r="BD42" s="249"/>
      <c r="BO42" s="253"/>
      <c r="CH42" s="248"/>
      <c r="CI42" s="248"/>
      <c r="CJ42" s="248"/>
      <c r="FX42" s="249"/>
      <c r="FY42" s="249"/>
      <c r="FZ42" s="249"/>
      <c r="GJ42" s="253"/>
      <c r="GK42" s="253"/>
      <c r="GQ42" s="253"/>
      <c r="GS42" s="253"/>
      <c r="GT42" s="253"/>
      <c r="GZ42" s="253"/>
    </row>
    <row r="43" customFormat="false" ht="12.75" hidden="false" customHeight="false" outlineLevel="0" collapsed="false">
      <c r="A43" s="63" t="n">
        <f aca="false">p0!A49</f>
        <v>37712</v>
      </c>
      <c r="B43" s="256" t="n">
        <f aca="false">SUM(C43:V43)</f>
        <v>1920.5</v>
      </c>
      <c r="C43" s="262" t="n">
        <f aca="false">p0!E49*10000*m_chg!C42</f>
        <v>-0</v>
      </c>
      <c r="D43" s="262" t="n">
        <f aca="false">p0!O49*10000*m_chg!D42</f>
        <v>-0</v>
      </c>
      <c r="E43" s="262" t="n">
        <f aca="false">p1!L49*10000*m_chg!E42</f>
        <v>-0</v>
      </c>
      <c r="F43" s="262" t="n">
        <f aca="false">(p0!I49+p0!K49)*10000*m_chg!K42</f>
        <v>-613.000000000001</v>
      </c>
      <c r="G43" s="262" t="n">
        <f aca="false">p0!P49*10000*m_chg!L42</f>
        <v>-0</v>
      </c>
      <c r="H43" s="262" t="n">
        <f aca="false">p0!D49*10000*m_chg!N42</f>
        <v>-0</v>
      </c>
      <c r="I43" s="262" t="n">
        <f aca="false">(p0!J49+p0!AH49)*10000*m_chg!H42</f>
        <v>1215</v>
      </c>
      <c r="J43" s="262" t="n">
        <f aca="false">p0!N49*10000*m_chg!J42</f>
        <v>-275.5</v>
      </c>
      <c r="K43" s="262" t="n">
        <f aca="false">(p0!M49+p0!H49)*10000*m_chg!O42</f>
        <v>-0</v>
      </c>
      <c r="L43" s="262" t="n">
        <f aca="false">p0!Q49*10000*m_chg!P42</f>
        <v>1594</v>
      </c>
      <c r="M43" s="262" t="n">
        <f aca="false">(p0!F49)*10000*m_chg!T42</f>
        <v>-0</v>
      </c>
      <c r="N43" s="262" t="n">
        <f aca="false">p0!C49*10000*m_chg!U42</f>
        <v>-0</v>
      </c>
      <c r="O43" s="262" t="n">
        <f aca="false">p0!G49*10000*m_chg!V42</f>
        <v>0</v>
      </c>
      <c r="P43" s="262" t="n">
        <f aca="false">(p0!Z49+p0!Y49)*10000*m_chg!X42</f>
        <v>0</v>
      </c>
      <c r="Q43" s="262" t="n">
        <f aca="false">p0!AA49*10000*m_chg!Y42</f>
        <v>0</v>
      </c>
      <c r="R43" s="262" t="n">
        <f aca="false">p0!AC49*10000*m_chg!Z42</f>
        <v>0</v>
      </c>
      <c r="S43" s="262" t="n">
        <f aca="false">p0!X49*10000*m_chg!AA42</f>
        <v>0</v>
      </c>
      <c r="T43" s="262" t="n">
        <f aca="false">p0!T49*10000*m_chg!AC42</f>
        <v>0</v>
      </c>
      <c r="U43" s="262" t="n">
        <f aca="false">p0!B49*10000*m_chg!AF42</f>
        <v>0</v>
      </c>
      <c r="V43" s="262" t="n">
        <f aca="false">p0!AB49*10000*m_chg!AI42</f>
        <v>0</v>
      </c>
      <c r="X43" s="262"/>
      <c r="Z43" s="63" t="n">
        <v>37712</v>
      </c>
      <c r="AA43" s="23" t="n">
        <f aca="false">SUM(AB43:AV43)</f>
        <v>0</v>
      </c>
      <c r="AB43" s="23" t="n">
        <f aca="false">IF(AB$2&lt;=$Z43,IF(AB$3&gt;=$Z43,(AB$4*($Z44-$Z43)),0),0)*(VLOOKUP($Z43,curves,VLOOKUP(AB$1,names,2,0))-AB$5)*m1!$BK42</f>
        <v>-0</v>
      </c>
      <c r="AC43" s="23" t="n">
        <f aca="false">IF(AC$2&lt;=$Z43,IF(AC$3&gt;=$Z43,(AC$4*($Z44-$Z43)),0),0)*(VLOOKUP($Z43,curves,VLOOKUP(AC$1,names,2,0))-AC$5)*m1!$BK42</f>
        <v>-0</v>
      </c>
      <c r="AD43" s="23" t="n">
        <f aca="false">IF(AD$2&lt;=$Z43,IF(AD$3&gt;=$Z43,(AD$4*($Z44-$Z43)),0),0)*(VLOOKUP($Z43,curves,VLOOKUP(AD$1,names,2,0))-AD$5)*m1!$BK42</f>
        <v>-0</v>
      </c>
      <c r="AE43" s="23" t="n">
        <f aca="false">IF(AE$2&lt;=$Z43,IF(AE$3&gt;=$Z43,(AE$4*($Z44-$Z43)),0),0)*(VLOOKUP($Z43,curves,VLOOKUP(AE$1,names,2,0))-AE$5)*m1!$BK42</f>
        <v>-0</v>
      </c>
      <c r="AF43" s="23" t="n">
        <f aca="false">IF(AF$2&lt;=$Z43,IF(AF$3&gt;=$Z43,(AF$4*($Z44-$Z43)),0),0)*(VLOOKUP($Z43,curves,VLOOKUP(AF$1,names,2,0))-AF$5)*m1!$BK42</f>
        <v>0</v>
      </c>
      <c r="AG43" s="23" t="n">
        <f aca="false">IF(AG$2&lt;=$Z43,IF(AG$3&gt;=$Z43,(AG$4*($Z44-$Z43)),0),0)*(VLOOKUP($Z43,curves,VLOOKUP(AG$1,names,2,0))-AG$5)*m1!$BK42</f>
        <v>0</v>
      </c>
      <c r="AH43" s="23" t="n">
        <f aca="false">IF(AH$2&lt;=$Z43,IF(AH$3&gt;=$Z43,(AH$4*($Z44-$Z43)),0),0)*(VLOOKUP($Z43,curves,VLOOKUP(AH$1,names,2,0))-AH$5)*m1!$BK42</f>
        <v>0</v>
      </c>
      <c r="AI43" s="23" t="n">
        <f aca="false">IF(AI$2&lt;=$Z43,IF(AI$3&gt;=$Z43,(AI$4*($Z44-$Z43)),0),0)*(VLOOKUP($Z43,curves,VLOOKUP(AI$1,names,2,0))-AI$5)*m1!$BK42</f>
        <v>0</v>
      </c>
      <c r="AJ43" s="23" t="n">
        <f aca="false">IF(AJ$2&lt;=$Z43,IF(AJ$3&gt;=$Z43,(AJ$4*($Z44-$Z43)),0),0)*(VLOOKUP($Z43,curves,VLOOKUP(AJ$1,names,2,0))-AJ$5)*m1!$BK42</f>
        <v>0</v>
      </c>
      <c r="AK43" s="23" t="n">
        <f aca="false">IF(AK$2&lt;=$Z43,IF(AK$3&gt;=$Z43,(AK$4*($Z44-$Z43)),0),0)*(VLOOKUP($Z43,curves,VLOOKUP(AK$1,names,2,0))-AK$5)*m1!$BK42</f>
        <v>0</v>
      </c>
      <c r="AL43" s="23" t="n">
        <f aca="false">IF(AL$2&lt;=$Z43,IF(AL$3&gt;=$Z43,(AL$4*($Z44-$Z43)),0),0)*(VLOOKUP($Z43,curves,VLOOKUP(AL$1,names,2,0))-AL$5)*m1!$BK42</f>
        <v>0</v>
      </c>
      <c r="AM43" s="23" t="n">
        <f aca="false">IF(AM$2&lt;=$Z43,IF(AM$3&gt;=$Z43,(AM$4*($Z44-$Z43)),0),0)*(VLOOKUP($Z43,curves,VLOOKUP(AM$1,names,2,0))-AM$5)*m1!$BK42</f>
        <v>0</v>
      </c>
      <c r="AN43" s="23" t="n">
        <f aca="false">IF(AN$2&lt;=$Z43,IF(AN$3&gt;=$Z43,(AN$4*($Z44-$Z43)),0),0)*(VLOOKUP($Z43,curves,VLOOKUP(AN$1,names,2,0))-AN$5)*m1!$BK42</f>
        <v>0</v>
      </c>
      <c r="AO43" s="23" t="n">
        <f aca="false">IF(AO$2&lt;=$Z43,IF(AO$3&gt;=$Z43,(AO$4*($Z44-$Z43)),0),0)*(VLOOKUP($Z43,curves,VLOOKUP(AO$1,names,2,0))-AO$5)*m1!$BK42</f>
        <v>0</v>
      </c>
      <c r="AP43" s="23" t="n">
        <f aca="false">IF(AP$2&lt;=$Z43,IF(AP$3&gt;=$Z43,(AP$4*($Z44-$Z43)),0),0)*(VLOOKUP($Z43,curves,VLOOKUP(AP$1,names,2,0))-AP$5)*m1!$BK42</f>
        <v>0</v>
      </c>
      <c r="AQ43" s="23" t="n">
        <f aca="false">IF(AQ$2&lt;=$Z43,IF(AQ$3&gt;=$Z43,(AQ$4*($Z44-$Z43)),0),0)*(VLOOKUP($Z43,curves,VLOOKUP(AQ$1,names,2,0))-AQ$5)*m1!$BK42</f>
        <v>0</v>
      </c>
      <c r="AR43" s="23" t="n">
        <f aca="false">IF(AR$2&lt;=$Z43,IF(AR$3&gt;=$Z43,(AR$4*($Z44-$Z43)),0),0)*(VLOOKUP($Z43,curves,VLOOKUP(AR$1,names,2,0))-AR$5)*m1!$BK42</f>
        <v>0</v>
      </c>
      <c r="AS43" s="23" t="n">
        <f aca="false">IF(AS$2&lt;=$Z43,IF(AS$3&gt;=$Z43,(AS$4*($Z44-$Z43)),0),0)*(VLOOKUP($Z43,curves,VLOOKUP(AS$1,names,2,0))-AS$5)*m1!$BK42</f>
        <v>0</v>
      </c>
      <c r="AT43" s="23" t="n">
        <f aca="false">IF(AT$2&lt;=$Z43,IF(AT$3&gt;=$Z43,(AT$4*($Z44-$Z43)),0),0)*(VLOOKUP($Z43,curves,VLOOKUP(AT$1,names,2,0))-AT$5)*m1!$BK42</f>
        <v>0</v>
      </c>
      <c r="AU43" s="23" t="n">
        <f aca="false">IF(AU$2&lt;=$Z43,IF(AU$3&gt;=$Z43,(AU$4*($Z44-$Z43)),0),0)*(VLOOKUP($Z43,curves,VLOOKUP(AU$1,names,2,0))-AU$5)*m1!$BK42</f>
        <v>0</v>
      </c>
      <c r="AV43" s="23" t="n">
        <f aca="false">IF(AV$2&lt;=$Z43,IF(AV$3&gt;=$Z43,(AV$4*($Z44-$Z43)),0),0)*(VLOOKUP($Z43,curves,VLOOKUP(AV$1,names,2,0))-AV$5)*m1!$BK42</f>
        <v>0</v>
      </c>
      <c r="BA43" s="249"/>
      <c r="BB43" s="249"/>
      <c r="BC43" s="249"/>
      <c r="BD43" s="249"/>
      <c r="BO43" s="253"/>
      <c r="CH43" s="248"/>
      <c r="CI43" s="248"/>
      <c r="CJ43" s="248"/>
      <c r="FX43" s="249"/>
      <c r="FY43" s="249"/>
      <c r="FZ43" s="249"/>
      <c r="GJ43" s="253"/>
      <c r="GK43" s="253"/>
      <c r="GQ43" s="253"/>
      <c r="GS43" s="253"/>
      <c r="GT43" s="253"/>
      <c r="GZ43" s="253"/>
    </row>
    <row r="44" customFormat="false" ht="12.75" hidden="false" customHeight="false" outlineLevel="0" collapsed="false">
      <c r="A44" s="63" t="n">
        <f aca="false">p0!A50</f>
        <v>37742</v>
      </c>
      <c r="B44" s="256" t="n">
        <f aca="false">SUM(C44:V44)</f>
        <v>1973</v>
      </c>
      <c r="C44" s="262" t="n">
        <f aca="false">p0!E50*10000*m_chg!C43</f>
        <v>-0</v>
      </c>
      <c r="D44" s="262" t="n">
        <f aca="false">p0!O50*10000*m_chg!D43</f>
        <v>-0</v>
      </c>
      <c r="E44" s="262" t="n">
        <f aca="false">p1!L50*10000*m_chg!E43</f>
        <v>-0</v>
      </c>
      <c r="F44" s="262" t="n">
        <f aca="false">(p0!I50+p0!K50)*10000*m_chg!K43</f>
        <v>-630.000000000001</v>
      </c>
      <c r="G44" s="262" t="n">
        <f aca="false">p0!P50*10000*m_chg!L43</f>
        <v>-0</v>
      </c>
      <c r="H44" s="262" t="n">
        <f aca="false">p0!D50*10000*m_chg!N43</f>
        <v>-0</v>
      </c>
      <c r="I44" s="262" t="n">
        <f aca="false">(p0!J50+p0!AH50)*10000*m_chg!H43</f>
        <v>1248.5</v>
      </c>
      <c r="J44" s="262" t="n">
        <f aca="false">p0!N50*10000*m_chg!J43</f>
        <v>-283</v>
      </c>
      <c r="K44" s="262" t="n">
        <f aca="false">(p0!M50+p0!H50)*10000*m_chg!O43</f>
        <v>-0</v>
      </c>
      <c r="L44" s="262" t="n">
        <f aca="false">p0!Q50*10000*m_chg!P43</f>
        <v>1637.5</v>
      </c>
      <c r="M44" s="262" t="n">
        <f aca="false">(p0!F50)*10000*m_chg!T43</f>
        <v>-0</v>
      </c>
      <c r="N44" s="262" t="n">
        <f aca="false">p0!C50*10000*m_chg!U43</f>
        <v>-0</v>
      </c>
      <c r="O44" s="262" t="n">
        <f aca="false">p0!G50*10000*m_chg!V43</f>
        <v>0</v>
      </c>
      <c r="P44" s="262" t="n">
        <f aca="false">(p0!Z50+p0!Y50)*10000*m_chg!X43</f>
        <v>0</v>
      </c>
      <c r="Q44" s="262" t="n">
        <f aca="false">p0!AA50*10000*m_chg!Y43</f>
        <v>0</v>
      </c>
      <c r="R44" s="262" t="n">
        <f aca="false">p0!AC50*10000*m_chg!Z43</f>
        <v>0</v>
      </c>
      <c r="S44" s="262" t="n">
        <f aca="false">p0!X50*10000*m_chg!AA43</f>
        <v>0</v>
      </c>
      <c r="T44" s="262" t="n">
        <f aca="false">p0!T50*10000*m_chg!AC43</f>
        <v>0</v>
      </c>
      <c r="U44" s="262" t="n">
        <f aca="false">p0!B50*10000*m_chg!AF43</f>
        <v>0</v>
      </c>
      <c r="V44" s="262" t="n">
        <f aca="false">p0!AB50*10000*m_chg!AI43</f>
        <v>0</v>
      </c>
      <c r="X44" s="262"/>
      <c r="Z44" s="63" t="n">
        <v>37742</v>
      </c>
      <c r="AA44" s="23" t="n">
        <f aca="false">SUM(AB44:AV44)</f>
        <v>0</v>
      </c>
      <c r="AB44" s="23" t="n">
        <f aca="false">IF(AB$2&lt;=$Z44,IF(AB$3&gt;=$Z44,(AB$4*($Z45-$Z44)),0),0)*(VLOOKUP($Z44,curves,VLOOKUP(AB$1,names,2,0))-AB$5)*m1!$BK43</f>
        <v>-0</v>
      </c>
      <c r="AC44" s="23" t="n">
        <f aca="false">IF(AC$2&lt;=$Z44,IF(AC$3&gt;=$Z44,(AC$4*($Z45-$Z44)),0),0)*(VLOOKUP($Z44,curves,VLOOKUP(AC$1,names,2,0))-AC$5)*m1!$BK43</f>
        <v>-0</v>
      </c>
      <c r="AD44" s="23" t="n">
        <f aca="false">IF(AD$2&lt;=$Z44,IF(AD$3&gt;=$Z44,(AD$4*($Z45-$Z44)),0),0)*(VLOOKUP($Z44,curves,VLOOKUP(AD$1,names,2,0))-AD$5)*m1!$BK43</f>
        <v>-0</v>
      </c>
      <c r="AE44" s="23" t="n">
        <f aca="false">IF(AE$2&lt;=$Z44,IF(AE$3&gt;=$Z44,(AE$4*($Z45-$Z44)),0),0)*(VLOOKUP($Z44,curves,VLOOKUP(AE$1,names,2,0))-AE$5)*m1!$BK43</f>
        <v>-0</v>
      </c>
      <c r="AF44" s="23" t="n">
        <f aca="false">IF(AF$2&lt;=$Z44,IF(AF$3&gt;=$Z44,(AF$4*($Z45-$Z44)),0),0)*(VLOOKUP($Z44,curves,VLOOKUP(AF$1,names,2,0))-AF$5)*m1!$BK43</f>
        <v>0</v>
      </c>
      <c r="AG44" s="23" t="n">
        <f aca="false">IF(AG$2&lt;=$Z44,IF(AG$3&gt;=$Z44,(AG$4*($Z45-$Z44)),0),0)*(VLOOKUP($Z44,curves,VLOOKUP(AG$1,names,2,0))-AG$5)*m1!$BK43</f>
        <v>0</v>
      </c>
      <c r="AH44" s="23" t="n">
        <f aca="false">IF(AH$2&lt;=$Z44,IF(AH$3&gt;=$Z44,(AH$4*($Z45-$Z44)),0),0)*(VLOOKUP($Z44,curves,VLOOKUP(AH$1,names,2,0))-AH$5)*m1!$BK43</f>
        <v>0</v>
      </c>
      <c r="AI44" s="23" t="n">
        <f aca="false">IF(AI$2&lt;=$Z44,IF(AI$3&gt;=$Z44,(AI$4*($Z45-$Z44)),0),0)*(VLOOKUP($Z44,curves,VLOOKUP(AI$1,names,2,0))-AI$5)*m1!$BK43</f>
        <v>0</v>
      </c>
      <c r="AJ44" s="23" t="n">
        <f aca="false">IF(AJ$2&lt;=$Z44,IF(AJ$3&gt;=$Z44,(AJ$4*($Z45-$Z44)),0),0)*(VLOOKUP($Z44,curves,VLOOKUP(AJ$1,names,2,0))-AJ$5)*m1!$BK43</f>
        <v>0</v>
      </c>
      <c r="AK44" s="23" t="n">
        <f aca="false">IF(AK$2&lt;=$Z44,IF(AK$3&gt;=$Z44,(AK$4*($Z45-$Z44)),0),0)*(VLOOKUP($Z44,curves,VLOOKUP(AK$1,names,2,0))-AK$5)*m1!$BK43</f>
        <v>0</v>
      </c>
      <c r="AL44" s="23" t="n">
        <f aca="false">IF(AL$2&lt;=$Z44,IF(AL$3&gt;=$Z44,(AL$4*($Z45-$Z44)),0),0)*(VLOOKUP($Z44,curves,VLOOKUP(AL$1,names,2,0))-AL$5)*m1!$BK43</f>
        <v>0</v>
      </c>
      <c r="AM44" s="23" t="n">
        <f aca="false">IF(AM$2&lt;=$Z44,IF(AM$3&gt;=$Z44,(AM$4*($Z45-$Z44)),0),0)*(VLOOKUP($Z44,curves,VLOOKUP(AM$1,names,2,0))-AM$5)*m1!$BK43</f>
        <v>0</v>
      </c>
      <c r="AN44" s="23" t="n">
        <f aca="false">IF(AN$2&lt;=$Z44,IF(AN$3&gt;=$Z44,(AN$4*($Z45-$Z44)),0),0)*(VLOOKUP($Z44,curves,VLOOKUP(AN$1,names,2,0))-AN$5)*m1!$BK43</f>
        <v>0</v>
      </c>
      <c r="AO44" s="23" t="n">
        <f aca="false">IF(AO$2&lt;=$Z44,IF(AO$3&gt;=$Z44,(AO$4*($Z45-$Z44)),0),0)*(VLOOKUP($Z44,curves,VLOOKUP(AO$1,names,2,0))-AO$5)*m1!$BK43</f>
        <v>0</v>
      </c>
      <c r="AP44" s="23" t="n">
        <f aca="false">IF(AP$2&lt;=$Z44,IF(AP$3&gt;=$Z44,(AP$4*($Z45-$Z44)),0),0)*(VLOOKUP($Z44,curves,VLOOKUP(AP$1,names,2,0))-AP$5)*m1!$BK43</f>
        <v>0</v>
      </c>
      <c r="AQ44" s="23" t="n">
        <f aca="false">IF(AQ$2&lt;=$Z44,IF(AQ$3&gt;=$Z44,(AQ$4*($Z45-$Z44)),0),0)*(VLOOKUP($Z44,curves,VLOOKUP(AQ$1,names,2,0))-AQ$5)*m1!$BK43</f>
        <v>0</v>
      </c>
      <c r="AR44" s="23" t="n">
        <f aca="false">IF(AR$2&lt;=$Z44,IF(AR$3&gt;=$Z44,(AR$4*($Z45-$Z44)),0),0)*(VLOOKUP($Z44,curves,VLOOKUP(AR$1,names,2,0))-AR$5)*m1!$BK43</f>
        <v>0</v>
      </c>
      <c r="AS44" s="23" t="n">
        <f aca="false">IF(AS$2&lt;=$Z44,IF(AS$3&gt;=$Z44,(AS$4*($Z45-$Z44)),0),0)*(VLOOKUP($Z44,curves,VLOOKUP(AS$1,names,2,0))-AS$5)*m1!$BK43</f>
        <v>0</v>
      </c>
      <c r="AT44" s="23" t="n">
        <f aca="false">IF(AT$2&lt;=$Z44,IF(AT$3&gt;=$Z44,(AT$4*($Z45-$Z44)),0),0)*(VLOOKUP($Z44,curves,VLOOKUP(AT$1,names,2,0))-AT$5)*m1!$BK43</f>
        <v>0</v>
      </c>
      <c r="AU44" s="23" t="n">
        <f aca="false">IF(AU$2&lt;=$Z44,IF(AU$3&gt;=$Z44,(AU$4*($Z45-$Z44)),0),0)*(VLOOKUP($Z44,curves,VLOOKUP(AU$1,names,2,0))-AU$5)*m1!$BK43</f>
        <v>0</v>
      </c>
      <c r="AV44" s="23" t="n">
        <f aca="false">IF(AV$2&lt;=$Z44,IF(AV$3&gt;=$Z44,(AV$4*($Z45-$Z44)),0),0)*(VLOOKUP($Z44,curves,VLOOKUP(AV$1,names,2,0))-AV$5)*m1!$BK43</f>
        <v>0</v>
      </c>
      <c r="BA44" s="249"/>
      <c r="BB44" s="249"/>
      <c r="BC44" s="249"/>
      <c r="BD44" s="249"/>
      <c r="BO44" s="253"/>
      <c r="CH44" s="248"/>
      <c r="CI44" s="248"/>
      <c r="CJ44" s="248"/>
      <c r="FX44" s="249"/>
      <c r="FY44" s="249"/>
      <c r="FZ44" s="249"/>
      <c r="GJ44" s="253"/>
      <c r="GK44" s="253"/>
      <c r="GQ44" s="253"/>
      <c r="GS44" s="253"/>
      <c r="GT44" s="253"/>
      <c r="GZ44" s="253"/>
    </row>
    <row r="45" customFormat="false" ht="12.75" hidden="false" customHeight="false" outlineLevel="0" collapsed="false">
      <c r="A45" s="63" t="n">
        <f aca="false">p0!A51</f>
        <v>37773</v>
      </c>
      <c r="B45" s="256" t="n">
        <f aca="false">SUM(C45:V45)</f>
        <v>1898</v>
      </c>
      <c r="C45" s="262" t="n">
        <f aca="false">p0!E51*10000*m_chg!C44</f>
        <v>-0</v>
      </c>
      <c r="D45" s="262" t="n">
        <f aca="false">p0!O51*10000*m_chg!D44</f>
        <v>-0</v>
      </c>
      <c r="E45" s="262" t="n">
        <f aca="false">p1!L51*10000*m_chg!E44</f>
        <v>-0</v>
      </c>
      <c r="F45" s="262" t="n">
        <f aca="false">(p0!I51+p0!K51)*10000*m_chg!K44</f>
        <v>-605.500000000001</v>
      </c>
      <c r="G45" s="262" t="n">
        <f aca="false">p0!P51*10000*m_chg!L44</f>
        <v>-0</v>
      </c>
      <c r="H45" s="262" t="n">
        <f aca="false">p0!D51*10000*m_chg!N44</f>
        <v>-0</v>
      </c>
      <c r="I45" s="262" t="n">
        <f aca="false">(p0!J51+p0!AH51)*10000*m_chg!H44</f>
        <v>1200.5</v>
      </c>
      <c r="J45" s="262" t="n">
        <f aca="false">p0!N51*10000*m_chg!J44</f>
        <v>-272</v>
      </c>
      <c r="K45" s="262" t="n">
        <f aca="false">(p0!M51+p0!H51)*10000*m_chg!O44</f>
        <v>-0</v>
      </c>
      <c r="L45" s="262" t="n">
        <f aca="false">p0!Q51*10000*m_chg!P44</f>
        <v>1575</v>
      </c>
      <c r="M45" s="262" t="n">
        <f aca="false">(p0!F51)*10000*m_chg!T44</f>
        <v>-0</v>
      </c>
      <c r="N45" s="262" t="n">
        <f aca="false">p0!C51*10000*m_chg!U44</f>
        <v>-0</v>
      </c>
      <c r="O45" s="262" t="n">
        <f aca="false">p0!G51*10000*m_chg!V44</f>
        <v>0</v>
      </c>
      <c r="P45" s="262" t="n">
        <f aca="false">(p0!Z51+p0!Y51)*10000*m_chg!X44</f>
        <v>0</v>
      </c>
      <c r="Q45" s="262" t="n">
        <f aca="false">p0!AA51*10000*m_chg!Y44</f>
        <v>0</v>
      </c>
      <c r="R45" s="262" t="n">
        <f aca="false">p0!AC51*10000*m_chg!Z44</f>
        <v>0</v>
      </c>
      <c r="S45" s="262" t="n">
        <f aca="false">p0!X51*10000*m_chg!AA44</f>
        <v>0</v>
      </c>
      <c r="T45" s="262" t="n">
        <f aca="false">p0!T51*10000*m_chg!AC44</f>
        <v>0</v>
      </c>
      <c r="U45" s="262" t="n">
        <f aca="false">p0!B51*10000*m_chg!AF44</f>
        <v>0</v>
      </c>
      <c r="V45" s="262" t="n">
        <f aca="false">p0!AB51*10000*m_chg!AI44</f>
        <v>0</v>
      </c>
      <c r="X45" s="262"/>
      <c r="Z45" s="63" t="n">
        <v>37773</v>
      </c>
      <c r="AA45" s="23" t="n">
        <f aca="false">SUM(AB45:AV45)</f>
        <v>0</v>
      </c>
      <c r="AB45" s="23" t="n">
        <f aca="false">IF(AB$2&lt;=$Z45,IF(AB$3&gt;=$Z45,(AB$4*($Z46-$Z45)),0),0)*(VLOOKUP($Z45,curves,VLOOKUP(AB$1,names,2,0))-AB$5)*m1!$BK44</f>
        <v>-0</v>
      </c>
      <c r="AC45" s="23" t="n">
        <f aca="false">IF(AC$2&lt;=$Z45,IF(AC$3&gt;=$Z45,(AC$4*($Z46-$Z45)),0),0)*(VLOOKUP($Z45,curves,VLOOKUP(AC$1,names,2,0))-AC$5)*m1!$BK44</f>
        <v>-0</v>
      </c>
      <c r="AD45" s="23" t="n">
        <f aca="false">IF(AD$2&lt;=$Z45,IF(AD$3&gt;=$Z45,(AD$4*($Z46-$Z45)),0),0)*(VLOOKUP($Z45,curves,VLOOKUP(AD$1,names,2,0))-AD$5)*m1!$BK44</f>
        <v>-0</v>
      </c>
      <c r="AE45" s="23" t="n">
        <f aca="false">IF(AE$2&lt;=$Z45,IF(AE$3&gt;=$Z45,(AE$4*($Z46-$Z45)),0),0)*(VLOOKUP($Z45,curves,VLOOKUP(AE$1,names,2,0))-AE$5)*m1!$BK44</f>
        <v>-0</v>
      </c>
      <c r="AF45" s="23" t="n">
        <f aca="false">IF(AF$2&lt;=$Z45,IF(AF$3&gt;=$Z45,(AF$4*($Z46-$Z45)),0),0)*(VLOOKUP($Z45,curves,VLOOKUP(AF$1,names,2,0))-AF$5)*m1!$BK44</f>
        <v>0</v>
      </c>
      <c r="AG45" s="23" t="n">
        <f aca="false">IF(AG$2&lt;=$Z45,IF(AG$3&gt;=$Z45,(AG$4*($Z46-$Z45)),0),0)*(VLOOKUP($Z45,curves,VLOOKUP(AG$1,names,2,0))-AG$5)*m1!$BK44</f>
        <v>0</v>
      </c>
      <c r="AH45" s="23" t="n">
        <f aca="false">IF(AH$2&lt;=$Z45,IF(AH$3&gt;=$Z45,(AH$4*($Z46-$Z45)),0),0)*(VLOOKUP($Z45,curves,VLOOKUP(AH$1,names,2,0))-AH$5)*m1!$BK44</f>
        <v>0</v>
      </c>
      <c r="AI45" s="23" t="n">
        <f aca="false">IF(AI$2&lt;=$Z45,IF(AI$3&gt;=$Z45,(AI$4*($Z46-$Z45)),0),0)*(VLOOKUP($Z45,curves,VLOOKUP(AI$1,names,2,0))-AI$5)*m1!$BK44</f>
        <v>0</v>
      </c>
      <c r="AJ45" s="23" t="n">
        <f aca="false">IF(AJ$2&lt;=$Z45,IF(AJ$3&gt;=$Z45,(AJ$4*($Z46-$Z45)),0),0)*(VLOOKUP($Z45,curves,VLOOKUP(AJ$1,names,2,0))-AJ$5)*m1!$BK44</f>
        <v>0</v>
      </c>
      <c r="AK45" s="23" t="n">
        <f aca="false">IF(AK$2&lt;=$Z45,IF(AK$3&gt;=$Z45,(AK$4*($Z46-$Z45)),0),0)*(VLOOKUP($Z45,curves,VLOOKUP(AK$1,names,2,0))-AK$5)*m1!$BK44</f>
        <v>0</v>
      </c>
      <c r="AL45" s="23" t="n">
        <f aca="false">IF(AL$2&lt;=$Z45,IF(AL$3&gt;=$Z45,(AL$4*($Z46-$Z45)),0),0)*(VLOOKUP($Z45,curves,VLOOKUP(AL$1,names,2,0))-AL$5)*m1!$BK44</f>
        <v>0</v>
      </c>
      <c r="AM45" s="23" t="n">
        <f aca="false">IF(AM$2&lt;=$Z45,IF(AM$3&gt;=$Z45,(AM$4*($Z46-$Z45)),0),0)*(VLOOKUP($Z45,curves,VLOOKUP(AM$1,names,2,0))-AM$5)*m1!$BK44</f>
        <v>0</v>
      </c>
      <c r="AN45" s="23" t="n">
        <f aca="false">IF(AN$2&lt;=$Z45,IF(AN$3&gt;=$Z45,(AN$4*($Z46-$Z45)),0),0)*(VLOOKUP($Z45,curves,VLOOKUP(AN$1,names,2,0))-AN$5)*m1!$BK44</f>
        <v>0</v>
      </c>
      <c r="AO45" s="23" t="n">
        <f aca="false">IF(AO$2&lt;=$Z45,IF(AO$3&gt;=$Z45,(AO$4*($Z46-$Z45)),0),0)*(VLOOKUP($Z45,curves,VLOOKUP(AO$1,names,2,0))-AO$5)*m1!$BK44</f>
        <v>0</v>
      </c>
      <c r="AP45" s="23" t="n">
        <f aca="false">IF(AP$2&lt;=$Z45,IF(AP$3&gt;=$Z45,(AP$4*($Z46-$Z45)),0),0)*(VLOOKUP($Z45,curves,VLOOKUP(AP$1,names,2,0))-AP$5)*m1!$BK44</f>
        <v>0</v>
      </c>
      <c r="AQ45" s="23" t="n">
        <f aca="false">IF(AQ$2&lt;=$Z45,IF(AQ$3&gt;=$Z45,(AQ$4*($Z46-$Z45)),0),0)*(VLOOKUP($Z45,curves,VLOOKUP(AQ$1,names,2,0))-AQ$5)*m1!$BK44</f>
        <v>0</v>
      </c>
      <c r="AR45" s="23" t="n">
        <f aca="false">IF(AR$2&lt;=$Z45,IF(AR$3&gt;=$Z45,(AR$4*($Z46-$Z45)),0),0)*(VLOOKUP($Z45,curves,VLOOKUP(AR$1,names,2,0))-AR$5)*m1!$BK44</f>
        <v>0</v>
      </c>
      <c r="AS45" s="23" t="n">
        <f aca="false">IF(AS$2&lt;=$Z45,IF(AS$3&gt;=$Z45,(AS$4*($Z46-$Z45)),0),0)*(VLOOKUP($Z45,curves,VLOOKUP(AS$1,names,2,0))-AS$5)*m1!$BK44</f>
        <v>0</v>
      </c>
      <c r="AT45" s="23" t="n">
        <f aca="false">IF(AT$2&lt;=$Z45,IF(AT$3&gt;=$Z45,(AT$4*($Z46-$Z45)),0),0)*(VLOOKUP($Z45,curves,VLOOKUP(AT$1,names,2,0))-AT$5)*m1!$BK44</f>
        <v>0</v>
      </c>
      <c r="AU45" s="23" t="n">
        <f aca="false">IF(AU$2&lt;=$Z45,IF(AU$3&gt;=$Z45,(AU$4*($Z46-$Z45)),0),0)*(VLOOKUP($Z45,curves,VLOOKUP(AU$1,names,2,0))-AU$5)*m1!$BK44</f>
        <v>0</v>
      </c>
      <c r="AV45" s="23" t="n">
        <f aca="false">IF(AV$2&lt;=$Z45,IF(AV$3&gt;=$Z45,(AV$4*($Z46-$Z45)),0),0)*(VLOOKUP($Z45,curves,VLOOKUP(AV$1,names,2,0))-AV$5)*m1!$BK44</f>
        <v>0</v>
      </c>
      <c r="BA45" s="249"/>
      <c r="BB45" s="249"/>
      <c r="BC45" s="249"/>
      <c r="BD45" s="249"/>
      <c r="BO45" s="253"/>
      <c r="CH45" s="248"/>
      <c r="CI45" s="248"/>
      <c r="CJ45" s="248"/>
      <c r="FX45" s="249"/>
      <c r="FY45" s="249"/>
      <c r="FZ45" s="249"/>
      <c r="GJ45" s="253"/>
      <c r="GK45" s="253"/>
      <c r="GQ45" s="253"/>
      <c r="GS45" s="253"/>
      <c r="GT45" s="253"/>
      <c r="GZ45" s="253"/>
    </row>
    <row r="46" customFormat="false" ht="12.75" hidden="false" customHeight="false" outlineLevel="0" collapsed="false">
      <c r="A46" s="63" t="n">
        <f aca="false">p0!A52</f>
        <v>37803</v>
      </c>
      <c r="B46" s="256" t="n">
        <f aca="false">SUM(C46:V46)</f>
        <v>1950</v>
      </c>
      <c r="C46" s="262" t="n">
        <f aca="false">p0!E52*10000*m_chg!C45</f>
        <v>-0</v>
      </c>
      <c r="D46" s="262" t="n">
        <f aca="false">p0!O52*10000*m_chg!D45</f>
        <v>-0</v>
      </c>
      <c r="E46" s="262" t="n">
        <f aca="false">p1!L52*10000*m_chg!E45</f>
        <v>-0</v>
      </c>
      <c r="F46" s="262" t="n">
        <f aca="false">(p0!I52+p0!K52)*10000*m_chg!K45</f>
        <v>-622.000000000001</v>
      </c>
      <c r="G46" s="262" t="n">
        <f aca="false">p0!P52*10000*m_chg!L45</f>
        <v>-0</v>
      </c>
      <c r="H46" s="262" t="n">
        <f aca="false">p0!D52*10000*m_chg!N45</f>
        <v>-0</v>
      </c>
      <c r="I46" s="262" t="n">
        <f aca="false">(p0!J52+p0!AH52)*10000*m_chg!H45</f>
        <v>1233.5</v>
      </c>
      <c r="J46" s="262" t="n">
        <f aca="false">p0!N52*10000*m_chg!J45</f>
        <v>-279.5</v>
      </c>
      <c r="K46" s="262" t="n">
        <f aca="false">(p0!M52+p0!H52)*10000*m_chg!O45</f>
        <v>-0</v>
      </c>
      <c r="L46" s="262" t="n">
        <f aca="false">p0!Q52*10000*m_chg!P45</f>
        <v>1618</v>
      </c>
      <c r="M46" s="262" t="n">
        <f aca="false">(p0!F52)*10000*m_chg!T45</f>
        <v>-0</v>
      </c>
      <c r="N46" s="262" t="n">
        <f aca="false">p0!C52*10000*m_chg!U45</f>
        <v>-0</v>
      </c>
      <c r="O46" s="262" t="n">
        <f aca="false">p0!G52*10000*m_chg!V45</f>
        <v>0</v>
      </c>
      <c r="P46" s="262" t="n">
        <f aca="false">(p0!Z52+p0!Y52)*10000*m_chg!X45</f>
        <v>0</v>
      </c>
      <c r="Q46" s="262" t="n">
        <f aca="false">p0!AA52*10000*m_chg!Y45</f>
        <v>0</v>
      </c>
      <c r="R46" s="262" t="n">
        <f aca="false">p0!AC52*10000*m_chg!Z45</f>
        <v>0</v>
      </c>
      <c r="S46" s="262" t="n">
        <f aca="false">p0!X52*10000*m_chg!AA45</f>
        <v>0</v>
      </c>
      <c r="T46" s="262" t="n">
        <f aca="false">p0!T52*10000*m_chg!AC45</f>
        <v>0</v>
      </c>
      <c r="U46" s="262" t="n">
        <f aca="false">p0!B52*10000*m_chg!AF45</f>
        <v>0</v>
      </c>
      <c r="V46" s="262" t="n">
        <f aca="false">p0!AB52*10000*m_chg!AI45</f>
        <v>0</v>
      </c>
      <c r="X46" s="262"/>
      <c r="Z46" s="63" t="n">
        <v>37803</v>
      </c>
      <c r="AA46" s="23" t="n">
        <f aca="false">SUM(AB46:AV46)</f>
        <v>0</v>
      </c>
      <c r="AB46" s="23" t="n">
        <f aca="false">IF(AB$2&lt;=$Z46,IF(AB$3&gt;=$Z46,(AB$4*($Z47-$Z46)),0),0)*(VLOOKUP($Z46,curves,VLOOKUP(AB$1,names,2,0))-AB$5)*m1!$BK45</f>
        <v>-0</v>
      </c>
      <c r="AC46" s="23" t="n">
        <f aca="false">IF(AC$2&lt;=$Z46,IF(AC$3&gt;=$Z46,(AC$4*($Z47-$Z46)),0),0)*(VLOOKUP($Z46,curves,VLOOKUP(AC$1,names,2,0))-AC$5)*m1!$BK45</f>
        <v>-0</v>
      </c>
      <c r="AD46" s="23" t="n">
        <f aca="false">IF(AD$2&lt;=$Z46,IF(AD$3&gt;=$Z46,(AD$4*($Z47-$Z46)),0),0)*(VLOOKUP($Z46,curves,VLOOKUP(AD$1,names,2,0))-AD$5)*m1!$BK45</f>
        <v>-0</v>
      </c>
      <c r="AE46" s="23" t="n">
        <f aca="false">IF(AE$2&lt;=$Z46,IF(AE$3&gt;=$Z46,(AE$4*($Z47-$Z46)),0),0)*(VLOOKUP($Z46,curves,VLOOKUP(AE$1,names,2,0))-AE$5)*m1!$BK45</f>
        <v>-0</v>
      </c>
      <c r="AF46" s="23" t="n">
        <f aca="false">IF(AF$2&lt;=$Z46,IF(AF$3&gt;=$Z46,(AF$4*($Z47-$Z46)),0),0)*(VLOOKUP($Z46,curves,VLOOKUP(AF$1,names,2,0))-AF$5)*m1!$BK45</f>
        <v>0</v>
      </c>
      <c r="AG46" s="23" t="n">
        <f aca="false">IF(AG$2&lt;=$Z46,IF(AG$3&gt;=$Z46,(AG$4*($Z47-$Z46)),0),0)*(VLOOKUP($Z46,curves,VLOOKUP(AG$1,names,2,0))-AG$5)*m1!$BK45</f>
        <v>0</v>
      </c>
      <c r="AH46" s="23" t="n">
        <f aca="false">IF(AH$2&lt;=$Z46,IF(AH$3&gt;=$Z46,(AH$4*($Z47-$Z46)),0),0)*(VLOOKUP($Z46,curves,VLOOKUP(AH$1,names,2,0))-AH$5)*m1!$BK45</f>
        <v>0</v>
      </c>
      <c r="AI46" s="23" t="n">
        <f aca="false">IF(AI$2&lt;=$Z46,IF(AI$3&gt;=$Z46,(AI$4*($Z47-$Z46)),0),0)*(VLOOKUP($Z46,curves,VLOOKUP(AI$1,names,2,0))-AI$5)*m1!$BK45</f>
        <v>0</v>
      </c>
      <c r="AJ46" s="23" t="n">
        <f aca="false">IF(AJ$2&lt;=$Z46,IF(AJ$3&gt;=$Z46,(AJ$4*($Z47-$Z46)),0),0)*(VLOOKUP($Z46,curves,VLOOKUP(AJ$1,names,2,0))-AJ$5)*m1!$BK45</f>
        <v>0</v>
      </c>
      <c r="AK46" s="23" t="n">
        <f aca="false">IF(AK$2&lt;=$Z46,IF(AK$3&gt;=$Z46,(AK$4*($Z47-$Z46)),0),0)*(VLOOKUP($Z46,curves,VLOOKUP(AK$1,names,2,0))-AK$5)*m1!$BK45</f>
        <v>0</v>
      </c>
      <c r="AL46" s="23" t="n">
        <f aca="false">IF(AL$2&lt;=$Z46,IF(AL$3&gt;=$Z46,(AL$4*($Z47-$Z46)),0),0)*(VLOOKUP($Z46,curves,VLOOKUP(AL$1,names,2,0))-AL$5)*m1!$BK45</f>
        <v>0</v>
      </c>
      <c r="AM46" s="23" t="n">
        <f aca="false">IF(AM$2&lt;=$Z46,IF(AM$3&gt;=$Z46,(AM$4*($Z47-$Z46)),0),0)*(VLOOKUP($Z46,curves,VLOOKUP(AM$1,names,2,0))-AM$5)*m1!$BK45</f>
        <v>0</v>
      </c>
      <c r="AN46" s="23" t="n">
        <f aca="false">IF(AN$2&lt;=$Z46,IF(AN$3&gt;=$Z46,(AN$4*($Z47-$Z46)),0),0)*(VLOOKUP($Z46,curves,VLOOKUP(AN$1,names,2,0))-AN$5)*m1!$BK45</f>
        <v>0</v>
      </c>
      <c r="AO46" s="23" t="n">
        <f aca="false">IF(AO$2&lt;=$Z46,IF(AO$3&gt;=$Z46,(AO$4*($Z47-$Z46)),0),0)*(VLOOKUP($Z46,curves,VLOOKUP(AO$1,names,2,0))-AO$5)*m1!$BK45</f>
        <v>0</v>
      </c>
      <c r="AP46" s="23" t="n">
        <f aca="false">IF(AP$2&lt;=$Z46,IF(AP$3&gt;=$Z46,(AP$4*($Z47-$Z46)),0),0)*(VLOOKUP($Z46,curves,VLOOKUP(AP$1,names,2,0))-AP$5)*m1!$BK45</f>
        <v>0</v>
      </c>
      <c r="AQ46" s="23" t="n">
        <f aca="false">IF(AQ$2&lt;=$Z46,IF(AQ$3&gt;=$Z46,(AQ$4*($Z47-$Z46)),0),0)*(VLOOKUP($Z46,curves,VLOOKUP(AQ$1,names,2,0))-AQ$5)*m1!$BK45</f>
        <v>0</v>
      </c>
      <c r="AR46" s="23" t="n">
        <f aca="false">IF(AR$2&lt;=$Z46,IF(AR$3&gt;=$Z46,(AR$4*($Z47-$Z46)),0),0)*(VLOOKUP($Z46,curves,VLOOKUP(AR$1,names,2,0))-AR$5)*m1!$BK45</f>
        <v>0</v>
      </c>
      <c r="AS46" s="23" t="n">
        <f aca="false">IF(AS$2&lt;=$Z46,IF(AS$3&gt;=$Z46,(AS$4*($Z47-$Z46)),0),0)*(VLOOKUP($Z46,curves,VLOOKUP(AS$1,names,2,0))-AS$5)*m1!$BK45</f>
        <v>0</v>
      </c>
      <c r="AT46" s="23" t="n">
        <f aca="false">IF(AT$2&lt;=$Z46,IF(AT$3&gt;=$Z46,(AT$4*($Z47-$Z46)),0),0)*(VLOOKUP($Z46,curves,VLOOKUP(AT$1,names,2,0))-AT$5)*m1!$BK45</f>
        <v>0</v>
      </c>
      <c r="AU46" s="23" t="n">
        <f aca="false">IF(AU$2&lt;=$Z46,IF(AU$3&gt;=$Z46,(AU$4*($Z47-$Z46)),0),0)*(VLOOKUP($Z46,curves,VLOOKUP(AU$1,names,2,0))-AU$5)*m1!$BK45</f>
        <v>0</v>
      </c>
      <c r="AV46" s="23" t="n">
        <f aca="false">IF(AV$2&lt;=$Z46,IF(AV$3&gt;=$Z46,(AV$4*($Z47-$Z46)),0),0)*(VLOOKUP($Z46,curves,VLOOKUP(AV$1,names,2,0))-AV$5)*m1!$BK45</f>
        <v>0</v>
      </c>
      <c r="BA46" s="249"/>
      <c r="BB46" s="249"/>
      <c r="BC46" s="249"/>
      <c r="BD46" s="249"/>
      <c r="BO46" s="253"/>
      <c r="CH46" s="248"/>
      <c r="CI46" s="248"/>
      <c r="CJ46" s="248"/>
      <c r="FX46" s="249"/>
      <c r="FY46" s="249"/>
      <c r="FZ46" s="249"/>
      <c r="GJ46" s="253"/>
      <c r="GK46" s="253"/>
      <c r="GQ46" s="253"/>
      <c r="GS46" s="253"/>
      <c r="GT46" s="253"/>
      <c r="GZ46" s="253"/>
    </row>
    <row r="47" customFormat="false" ht="12.75" hidden="false" customHeight="false" outlineLevel="0" collapsed="false">
      <c r="A47" s="63" t="n">
        <f aca="false">p0!A53</f>
        <v>37834</v>
      </c>
      <c r="B47" s="256" t="n">
        <f aca="false">SUM(C47:V47)</f>
        <v>1937.5</v>
      </c>
      <c r="C47" s="262" t="n">
        <f aca="false">p0!E53*10000*m_chg!C46</f>
        <v>-0</v>
      </c>
      <c r="D47" s="262" t="n">
        <f aca="false">p0!O53*10000*m_chg!D46</f>
        <v>-0</v>
      </c>
      <c r="E47" s="262" t="n">
        <f aca="false">p1!L53*10000*m_chg!E46</f>
        <v>-0</v>
      </c>
      <c r="F47" s="262" t="n">
        <f aca="false">(p0!I53+p0!K53)*10000*m_chg!K46</f>
        <v>-618.500000000001</v>
      </c>
      <c r="G47" s="262" t="n">
        <f aca="false">p0!P53*10000*m_chg!L46</f>
        <v>-0</v>
      </c>
      <c r="H47" s="262" t="n">
        <f aca="false">p0!D53*10000*m_chg!N46</f>
        <v>-0</v>
      </c>
      <c r="I47" s="262" t="n">
        <f aca="false">(p0!J53+p0!AH53)*10000*m_chg!H46</f>
        <v>1226</v>
      </c>
      <c r="J47" s="262" t="n">
        <f aca="false">p0!N53*10000*m_chg!J46</f>
        <v>-278</v>
      </c>
      <c r="K47" s="262" t="n">
        <f aca="false">(p0!M53+p0!H53)*10000*m_chg!O46</f>
        <v>-0</v>
      </c>
      <c r="L47" s="262" t="n">
        <f aca="false">p0!Q53*10000*m_chg!P46</f>
        <v>1608</v>
      </c>
      <c r="M47" s="262" t="n">
        <f aca="false">(p0!F53)*10000*m_chg!T46</f>
        <v>-0</v>
      </c>
      <c r="N47" s="262" t="n">
        <f aca="false">p0!C53*10000*m_chg!U46</f>
        <v>-0</v>
      </c>
      <c r="O47" s="262" t="n">
        <f aca="false">p0!G53*10000*m_chg!V46</f>
        <v>0</v>
      </c>
      <c r="P47" s="262" t="n">
        <f aca="false">(p0!Z53+p0!Y53)*10000*m_chg!X46</f>
        <v>0</v>
      </c>
      <c r="Q47" s="262" t="n">
        <f aca="false">p0!AA53*10000*m_chg!Y46</f>
        <v>0</v>
      </c>
      <c r="R47" s="262" t="n">
        <f aca="false">p0!AC53*10000*m_chg!Z46</f>
        <v>0</v>
      </c>
      <c r="S47" s="262" t="n">
        <f aca="false">p0!X53*10000*m_chg!AA46</f>
        <v>0</v>
      </c>
      <c r="T47" s="262" t="n">
        <f aca="false">p0!T53*10000*m_chg!AC46</f>
        <v>0</v>
      </c>
      <c r="U47" s="262" t="n">
        <f aca="false">p0!B53*10000*m_chg!AF46</f>
        <v>0</v>
      </c>
      <c r="V47" s="262" t="n">
        <f aca="false">p0!AB53*10000*m_chg!AI46</f>
        <v>0</v>
      </c>
      <c r="X47" s="262"/>
      <c r="Z47" s="63" t="n">
        <v>37834</v>
      </c>
      <c r="AA47" s="23" t="n">
        <f aca="false">SUM(AB47:AV47)</f>
        <v>0</v>
      </c>
      <c r="AB47" s="23" t="n">
        <f aca="false">IF(AB$2&lt;=$Z47,IF(AB$3&gt;=$Z47,(AB$4*($Z48-$Z47)),0),0)*(VLOOKUP($Z47,curves,VLOOKUP(AB$1,names,2,0))-AB$5)*m1!$BK46</f>
        <v>-0</v>
      </c>
      <c r="AC47" s="23" t="n">
        <f aca="false">IF(AC$2&lt;=$Z47,IF(AC$3&gt;=$Z47,(AC$4*($Z48-$Z47)),0),0)*(VLOOKUP($Z47,curves,VLOOKUP(AC$1,names,2,0))-AC$5)*m1!$BK46</f>
        <v>-0</v>
      </c>
      <c r="AD47" s="23" t="n">
        <f aca="false">IF(AD$2&lt;=$Z47,IF(AD$3&gt;=$Z47,(AD$4*($Z48-$Z47)),0),0)*(VLOOKUP($Z47,curves,VLOOKUP(AD$1,names,2,0))-AD$5)*m1!$BK46</f>
        <v>-0</v>
      </c>
      <c r="AE47" s="23" t="n">
        <f aca="false">IF(AE$2&lt;=$Z47,IF(AE$3&gt;=$Z47,(AE$4*($Z48-$Z47)),0),0)*(VLOOKUP($Z47,curves,VLOOKUP(AE$1,names,2,0))-AE$5)*m1!$BK46</f>
        <v>-0</v>
      </c>
      <c r="AF47" s="23" t="n">
        <f aca="false">IF(AF$2&lt;=$Z47,IF(AF$3&gt;=$Z47,(AF$4*($Z48-$Z47)),0),0)*(VLOOKUP($Z47,curves,VLOOKUP(AF$1,names,2,0))-AF$5)*m1!$BK46</f>
        <v>0</v>
      </c>
      <c r="AG47" s="23" t="n">
        <f aca="false">IF(AG$2&lt;=$Z47,IF(AG$3&gt;=$Z47,(AG$4*($Z48-$Z47)),0),0)*(VLOOKUP($Z47,curves,VLOOKUP(AG$1,names,2,0))-AG$5)*m1!$BK46</f>
        <v>0</v>
      </c>
      <c r="AH47" s="23" t="n">
        <f aca="false">IF(AH$2&lt;=$Z47,IF(AH$3&gt;=$Z47,(AH$4*($Z48-$Z47)),0),0)*(VLOOKUP($Z47,curves,VLOOKUP(AH$1,names,2,0))-AH$5)*m1!$BK46</f>
        <v>0</v>
      </c>
      <c r="AI47" s="23" t="n">
        <f aca="false">IF(AI$2&lt;=$Z47,IF(AI$3&gt;=$Z47,(AI$4*($Z48-$Z47)),0),0)*(VLOOKUP($Z47,curves,VLOOKUP(AI$1,names,2,0))-AI$5)*m1!$BK46</f>
        <v>0</v>
      </c>
      <c r="AJ47" s="23" t="n">
        <f aca="false">IF(AJ$2&lt;=$Z47,IF(AJ$3&gt;=$Z47,(AJ$4*($Z48-$Z47)),0),0)*(VLOOKUP($Z47,curves,VLOOKUP(AJ$1,names,2,0))-AJ$5)*m1!$BK46</f>
        <v>0</v>
      </c>
      <c r="AK47" s="23" t="n">
        <f aca="false">IF(AK$2&lt;=$Z47,IF(AK$3&gt;=$Z47,(AK$4*($Z48-$Z47)),0),0)*(VLOOKUP($Z47,curves,VLOOKUP(AK$1,names,2,0))-AK$5)*m1!$BK46</f>
        <v>0</v>
      </c>
      <c r="AL47" s="23" t="n">
        <f aca="false">IF(AL$2&lt;=$Z47,IF(AL$3&gt;=$Z47,(AL$4*($Z48-$Z47)),0),0)*(VLOOKUP($Z47,curves,VLOOKUP(AL$1,names,2,0))-AL$5)*m1!$BK46</f>
        <v>0</v>
      </c>
      <c r="AM47" s="23" t="n">
        <f aca="false">IF(AM$2&lt;=$Z47,IF(AM$3&gt;=$Z47,(AM$4*($Z48-$Z47)),0),0)*(VLOOKUP($Z47,curves,VLOOKUP(AM$1,names,2,0))-AM$5)*m1!$BK46</f>
        <v>0</v>
      </c>
      <c r="AN47" s="23" t="n">
        <f aca="false">IF(AN$2&lt;=$Z47,IF(AN$3&gt;=$Z47,(AN$4*($Z48-$Z47)),0),0)*(VLOOKUP($Z47,curves,VLOOKUP(AN$1,names,2,0))-AN$5)*m1!$BK46</f>
        <v>0</v>
      </c>
      <c r="AO47" s="23" t="n">
        <f aca="false">IF(AO$2&lt;=$Z47,IF(AO$3&gt;=$Z47,(AO$4*($Z48-$Z47)),0),0)*(VLOOKUP($Z47,curves,VLOOKUP(AO$1,names,2,0))-AO$5)*m1!$BK46</f>
        <v>0</v>
      </c>
      <c r="AP47" s="23" t="n">
        <f aca="false">IF(AP$2&lt;=$Z47,IF(AP$3&gt;=$Z47,(AP$4*($Z48-$Z47)),0),0)*(VLOOKUP($Z47,curves,VLOOKUP(AP$1,names,2,0))-AP$5)*m1!$BK46</f>
        <v>0</v>
      </c>
      <c r="AQ47" s="23" t="n">
        <f aca="false">IF(AQ$2&lt;=$Z47,IF(AQ$3&gt;=$Z47,(AQ$4*($Z48-$Z47)),0),0)*(VLOOKUP($Z47,curves,VLOOKUP(AQ$1,names,2,0))-AQ$5)*m1!$BK46</f>
        <v>0</v>
      </c>
      <c r="AR47" s="23" t="n">
        <f aca="false">IF(AR$2&lt;=$Z47,IF(AR$3&gt;=$Z47,(AR$4*($Z48-$Z47)),0),0)*(VLOOKUP($Z47,curves,VLOOKUP(AR$1,names,2,0))-AR$5)*m1!$BK46</f>
        <v>0</v>
      </c>
      <c r="AS47" s="23" t="n">
        <f aca="false">IF(AS$2&lt;=$Z47,IF(AS$3&gt;=$Z47,(AS$4*($Z48-$Z47)),0),0)*(VLOOKUP($Z47,curves,VLOOKUP(AS$1,names,2,0))-AS$5)*m1!$BK46</f>
        <v>0</v>
      </c>
      <c r="AT47" s="23" t="n">
        <f aca="false">IF(AT$2&lt;=$Z47,IF(AT$3&gt;=$Z47,(AT$4*($Z48-$Z47)),0),0)*(VLOOKUP($Z47,curves,VLOOKUP(AT$1,names,2,0))-AT$5)*m1!$BK46</f>
        <v>0</v>
      </c>
      <c r="AU47" s="23" t="n">
        <f aca="false">IF(AU$2&lt;=$Z47,IF(AU$3&gt;=$Z47,(AU$4*($Z48-$Z47)),0),0)*(VLOOKUP($Z47,curves,VLOOKUP(AU$1,names,2,0))-AU$5)*m1!$BK46</f>
        <v>0</v>
      </c>
      <c r="AV47" s="23" t="n">
        <f aca="false">IF(AV$2&lt;=$Z47,IF(AV$3&gt;=$Z47,(AV$4*($Z48-$Z47)),0),0)*(VLOOKUP($Z47,curves,VLOOKUP(AV$1,names,2,0))-AV$5)*m1!$BK46</f>
        <v>0</v>
      </c>
      <c r="BA47" s="249"/>
      <c r="BB47" s="249"/>
      <c r="BC47" s="249"/>
      <c r="BD47" s="249"/>
      <c r="BO47" s="253"/>
      <c r="CH47" s="248"/>
      <c r="CI47" s="248"/>
      <c r="CJ47" s="248"/>
      <c r="FX47" s="249"/>
      <c r="FY47" s="249"/>
      <c r="FZ47" s="249"/>
      <c r="GJ47" s="253"/>
      <c r="GK47" s="253"/>
      <c r="GQ47" s="253"/>
      <c r="GS47" s="253"/>
      <c r="GT47" s="253"/>
      <c r="GZ47" s="253"/>
    </row>
    <row r="48" customFormat="false" ht="12.75" hidden="false" customHeight="false" outlineLevel="0" collapsed="false">
      <c r="A48" s="63" t="n">
        <f aca="false">p0!A54</f>
        <v>37865</v>
      </c>
      <c r="B48" s="256" t="n">
        <f aca="false">SUM(C48:V48)</f>
        <v>1864</v>
      </c>
      <c r="C48" s="262" t="n">
        <f aca="false">p0!E54*10000*m_chg!C47</f>
        <v>-0</v>
      </c>
      <c r="D48" s="262" t="n">
        <f aca="false">p0!O54*10000*m_chg!D47</f>
        <v>-0</v>
      </c>
      <c r="E48" s="262" t="n">
        <f aca="false">p1!L54*10000*m_chg!E47</f>
        <v>-0</v>
      </c>
      <c r="F48" s="262" t="n">
        <f aca="false">(p0!I54+p0!K54)*10000*m_chg!K47</f>
        <v>-595.000000000001</v>
      </c>
      <c r="G48" s="262" t="n">
        <f aca="false">p0!P54*10000*m_chg!L47</f>
        <v>-0</v>
      </c>
      <c r="H48" s="262" t="n">
        <f aca="false">p0!D54*10000*m_chg!N47</f>
        <v>-0</v>
      </c>
      <c r="I48" s="262" t="n">
        <f aca="false">(p0!J54+p0!AH54)*10000*m_chg!H47</f>
        <v>1179</v>
      </c>
      <c r="J48" s="262" t="n">
        <f aca="false">p0!N54*10000*m_chg!J47</f>
        <v>-267</v>
      </c>
      <c r="K48" s="262" t="n">
        <f aca="false">(p0!M54+p0!H54)*10000*m_chg!O47</f>
        <v>-0</v>
      </c>
      <c r="L48" s="262" t="n">
        <f aca="false">p0!Q54*10000*m_chg!P47</f>
        <v>1547</v>
      </c>
      <c r="M48" s="262" t="n">
        <f aca="false">(p0!F54)*10000*m_chg!T47</f>
        <v>-0</v>
      </c>
      <c r="N48" s="262" t="n">
        <f aca="false">p0!C54*10000*m_chg!U47</f>
        <v>-0</v>
      </c>
      <c r="O48" s="262" t="n">
        <f aca="false">p0!G54*10000*m_chg!V47</f>
        <v>0</v>
      </c>
      <c r="P48" s="262" t="n">
        <f aca="false">(p0!Z54+p0!Y54)*10000*m_chg!X47</f>
        <v>-0</v>
      </c>
      <c r="Q48" s="262" t="n">
        <f aca="false">p0!AA54*10000*m_chg!Y47</f>
        <v>-0</v>
      </c>
      <c r="R48" s="262" t="n">
        <f aca="false">p0!AC54*10000*m_chg!Z47</f>
        <v>-0</v>
      </c>
      <c r="S48" s="262" t="n">
        <f aca="false">p0!X54*10000*m_chg!AA47</f>
        <v>0</v>
      </c>
      <c r="T48" s="262" t="n">
        <f aca="false">p0!T54*10000*m_chg!AC47</f>
        <v>-0</v>
      </c>
      <c r="U48" s="262" t="n">
        <f aca="false">p0!B54*10000*m_chg!AF47</f>
        <v>0</v>
      </c>
      <c r="V48" s="262" t="n">
        <f aca="false">p0!AB54*10000*m_chg!AI47</f>
        <v>-0</v>
      </c>
      <c r="X48" s="262"/>
      <c r="Z48" s="63" t="n">
        <v>37865</v>
      </c>
      <c r="AA48" s="23" t="n">
        <f aca="false">SUM(AB48:AV48)</f>
        <v>0</v>
      </c>
      <c r="AB48" s="23" t="n">
        <f aca="false">IF(AB$2&lt;=$Z48,IF(AB$3&gt;=$Z48,(AB$4*($Z49-$Z48)),0),0)*(VLOOKUP($Z48,curves,VLOOKUP(AB$1,names,2,0))-AB$5)*m1!$BK47</f>
        <v>-0</v>
      </c>
      <c r="AC48" s="23" t="n">
        <f aca="false">IF(AC$2&lt;=$Z48,IF(AC$3&gt;=$Z48,(AC$4*($Z49-$Z48)),0),0)*(VLOOKUP($Z48,curves,VLOOKUP(AC$1,names,2,0))-AC$5)*m1!$BK47</f>
        <v>-0</v>
      </c>
      <c r="AD48" s="23" t="n">
        <f aca="false">IF(AD$2&lt;=$Z48,IF(AD$3&gt;=$Z48,(AD$4*($Z49-$Z48)),0),0)*(VLOOKUP($Z48,curves,VLOOKUP(AD$1,names,2,0))-AD$5)*m1!$BK47</f>
        <v>-0</v>
      </c>
      <c r="AE48" s="23" t="n">
        <f aca="false">IF(AE$2&lt;=$Z48,IF(AE$3&gt;=$Z48,(AE$4*($Z49-$Z48)),0),0)*(VLOOKUP($Z48,curves,VLOOKUP(AE$1,names,2,0))-AE$5)*m1!$BK47</f>
        <v>-0</v>
      </c>
      <c r="AF48" s="23" t="n">
        <f aca="false">IF(AF$2&lt;=$Z48,IF(AF$3&gt;=$Z48,(AF$4*($Z49-$Z48)),0),0)*(VLOOKUP($Z48,curves,VLOOKUP(AF$1,names,2,0))-AF$5)*m1!$BK47</f>
        <v>0</v>
      </c>
      <c r="AG48" s="23" t="n">
        <f aca="false">IF(AG$2&lt;=$Z48,IF(AG$3&gt;=$Z48,(AG$4*($Z49-$Z48)),0),0)*(VLOOKUP($Z48,curves,VLOOKUP(AG$1,names,2,0))-AG$5)*m1!$BK47</f>
        <v>0</v>
      </c>
      <c r="AH48" s="23" t="n">
        <f aca="false">IF(AH$2&lt;=$Z48,IF(AH$3&gt;=$Z48,(AH$4*($Z49-$Z48)),0),0)*(VLOOKUP($Z48,curves,VLOOKUP(AH$1,names,2,0))-AH$5)*m1!$BK47</f>
        <v>0</v>
      </c>
      <c r="AI48" s="23" t="n">
        <f aca="false">IF(AI$2&lt;=$Z48,IF(AI$3&gt;=$Z48,(AI$4*($Z49-$Z48)),0),0)*(VLOOKUP($Z48,curves,VLOOKUP(AI$1,names,2,0))-AI$5)*m1!$BK47</f>
        <v>0</v>
      </c>
      <c r="AJ48" s="23" t="n">
        <f aca="false">IF(AJ$2&lt;=$Z48,IF(AJ$3&gt;=$Z48,(AJ$4*($Z49-$Z48)),0),0)*(VLOOKUP($Z48,curves,VLOOKUP(AJ$1,names,2,0))-AJ$5)*m1!$BK47</f>
        <v>0</v>
      </c>
      <c r="AK48" s="23" t="n">
        <f aca="false">IF(AK$2&lt;=$Z48,IF(AK$3&gt;=$Z48,(AK$4*($Z49-$Z48)),0),0)*(VLOOKUP($Z48,curves,VLOOKUP(AK$1,names,2,0))-AK$5)*m1!$BK47</f>
        <v>0</v>
      </c>
      <c r="AL48" s="23" t="n">
        <f aca="false">IF(AL$2&lt;=$Z48,IF(AL$3&gt;=$Z48,(AL$4*($Z49-$Z48)),0),0)*(VLOOKUP($Z48,curves,VLOOKUP(AL$1,names,2,0))-AL$5)*m1!$BK47</f>
        <v>0</v>
      </c>
      <c r="AM48" s="23" t="n">
        <f aca="false">IF(AM$2&lt;=$Z48,IF(AM$3&gt;=$Z48,(AM$4*($Z49-$Z48)),0),0)*(VLOOKUP($Z48,curves,VLOOKUP(AM$1,names,2,0))-AM$5)*m1!$BK47</f>
        <v>0</v>
      </c>
      <c r="AN48" s="23" t="n">
        <f aca="false">IF(AN$2&lt;=$Z48,IF(AN$3&gt;=$Z48,(AN$4*($Z49-$Z48)),0),0)*(VLOOKUP($Z48,curves,VLOOKUP(AN$1,names,2,0))-AN$5)*m1!$BK47</f>
        <v>0</v>
      </c>
      <c r="AO48" s="23" t="n">
        <f aca="false">IF(AO$2&lt;=$Z48,IF(AO$3&gt;=$Z48,(AO$4*($Z49-$Z48)),0),0)*(VLOOKUP($Z48,curves,VLOOKUP(AO$1,names,2,0))-AO$5)*m1!$BK47</f>
        <v>0</v>
      </c>
      <c r="AP48" s="23" t="n">
        <f aca="false">IF(AP$2&lt;=$Z48,IF(AP$3&gt;=$Z48,(AP$4*($Z49-$Z48)),0),0)*(VLOOKUP($Z48,curves,VLOOKUP(AP$1,names,2,0))-AP$5)*m1!$BK47</f>
        <v>0</v>
      </c>
      <c r="AQ48" s="23" t="n">
        <f aca="false">IF(AQ$2&lt;=$Z48,IF(AQ$3&gt;=$Z48,(AQ$4*($Z49-$Z48)),0),0)*(VLOOKUP($Z48,curves,VLOOKUP(AQ$1,names,2,0))-AQ$5)*m1!$BK47</f>
        <v>0</v>
      </c>
      <c r="AR48" s="23" t="n">
        <f aca="false">IF(AR$2&lt;=$Z48,IF(AR$3&gt;=$Z48,(AR$4*($Z49-$Z48)),0),0)*(VLOOKUP($Z48,curves,VLOOKUP(AR$1,names,2,0))-AR$5)*m1!$BK47</f>
        <v>0</v>
      </c>
      <c r="AS48" s="23" t="n">
        <f aca="false">IF(AS$2&lt;=$Z48,IF(AS$3&gt;=$Z48,(AS$4*($Z49-$Z48)),0),0)*(VLOOKUP($Z48,curves,VLOOKUP(AS$1,names,2,0))-AS$5)*m1!$BK47</f>
        <v>0</v>
      </c>
      <c r="AT48" s="23" t="n">
        <f aca="false">IF(AT$2&lt;=$Z48,IF(AT$3&gt;=$Z48,(AT$4*($Z49-$Z48)),0),0)*(VLOOKUP($Z48,curves,VLOOKUP(AT$1,names,2,0))-AT$5)*m1!$BK47</f>
        <v>0</v>
      </c>
      <c r="AU48" s="23" t="n">
        <f aca="false">IF(AU$2&lt;=$Z48,IF(AU$3&gt;=$Z48,(AU$4*($Z49-$Z48)),0),0)*(VLOOKUP($Z48,curves,VLOOKUP(AU$1,names,2,0))-AU$5)*m1!$BK47</f>
        <v>0</v>
      </c>
      <c r="AV48" s="23" t="n">
        <f aca="false">IF(AV$2&lt;=$Z48,IF(AV$3&gt;=$Z48,(AV$4*($Z49-$Z48)),0),0)*(VLOOKUP($Z48,curves,VLOOKUP(AV$1,names,2,0))-AV$5)*m1!$BK47</f>
        <v>0</v>
      </c>
      <c r="BA48" s="249"/>
      <c r="BB48" s="249"/>
      <c r="BC48" s="249"/>
      <c r="BD48" s="249"/>
      <c r="BO48" s="253"/>
      <c r="CH48" s="248"/>
      <c r="CI48" s="248"/>
      <c r="CJ48" s="248"/>
      <c r="FX48" s="249"/>
      <c r="FY48" s="249"/>
      <c r="FZ48" s="249"/>
      <c r="GJ48" s="253"/>
      <c r="GK48" s="253"/>
      <c r="GQ48" s="253"/>
      <c r="GS48" s="253"/>
      <c r="GT48" s="253"/>
      <c r="GZ48" s="253"/>
    </row>
    <row r="49" customFormat="false" ht="12.75" hidden="false" customHeight="false" outlineLevel="0" collapsed="false">
      <c r="A49" s="63" t="n">
        <f aca="false">p0!A55</f>
        <v>37895</v>
      </c>
      <c r="B49" s="256" t="n">
        <f aca="false">SUM(C49:V49)</f>
        <v>1915</v>
      </c>
      <c r="C49" s="262" t="n">
        <f aca="false">p0!E55*10000*m_chg!C48</f>
        <v>-0</v>
      </c>
      <c r="D49" s="262" t="n">
        <f aca="false">p0!O55*10000*m_chg!D48</f>
        <v>-0</v>
      </c>
      <c r="E49" s="262" t="n">
        <f aca="false">p1!L55*10000*m_chg!E48</f>
        <v>-0</v>
      </c>
      <c r="F49" s="262" t="n">
        <f aca="false">(p0!I55+p0!K55)*10000*m_chg!K48</f>
        <v>-611.000000000001</v>
      </c>
      <c r="G49" s="262" t="n">
        <f aca="false">p0!P55*10000*m_chg!L48</f>
        <v>-0</v>
      </c>
      <c r="H49" s="262" t="n">
        <f aca="false">p0!D55*10000*m_chg!N48</f>
        <v>-0</v>
      </c>
      <c r="I49" s="262" t="n">
        <f aca="false">(p0!J55+p0!AH55)*10000*m_chg!H48</f>
        <v>1211.5</v>
      </c>
      <c r="J49" s="262" t="n">
        <f aca="false">p0!N55*10000*m_chg!J48</f>
        <v>-274.5</v>
      </c>
      <c r="K49" s="262" t="n">
        <f aca="false">(p0!M55+p0!H55)*10000*m_chg!O48</f>
        <v>-0</v>
      </c>
      <c r="L49" s="262" t="n">
        <f aca="false">p0!Q55*10000*m_chg!P48</f>
        <v>1589</v>
      </c>
      <c r="M49" s="262" t="n">
        <f aca="false">(p0!F55)*10000*m_chg!T48</f>
        <v>-0</v>
      </c>
      <c r="N49" s="262" t="n">
        <f aca="false">p0!C55*10000*m_chg!U48</f>
        <v>-0</v>
      </c>
      <c r="O49" s="262" t="n">
        <f aca="false">p0!G55*10000*m_chg!V48</f>
        <v>0</v>
      </c>
      <c r="P49" s="262" t="n">
        <f aca="false">(p0!Z55+p0!Y55)*10000*m_chg!X48</f>
        <v>-0</v>
      </c>
      <c r="Q49" s="262" t="n">
        <f aca="false">p0!AA55*10000*m_chg!Y48</f>
        <v>-0</v>
      </c>
      <c r="R49" s="262" t="n">
        <f aca="false">p0!AC55*10000*m_chg!Z48</f>
        <v>-0</v>
      </c>
      <c r="S49" s="262" t="n">
        <f aca="false">p0!X55*10000*m_chg!AA48</f>
        <v>-0</v>
      </c>
      <c r="T49" s="262" t="n">
        <f aca="false">p0!T55*10000*m_chg!AC48</f>
        <v>-0</v>
      </c>
      <c r="U49" s="262" t="n">
        <f aca="false">p0!B55*10000*m_chg!AF48</f>
        <v>0</v>
      </c>
      <c r="V49" s="262" t="n">
        <f aca="false">p0!AB55*10000*m_chg!AI48</f>
        <v>-0</v>
      </c>
      <c r="X49" s="262"/>
      <c r="Z49" s="63" t="n">
        <v>37895</v>
      </c>
      <c r="AA49" s="23" t="n">
        <f aca="false">SUM(AB49:AV49)</f>
        <v>0</v>
      </c>
      <c r="AB49" s="23" t="n">
        <f aca="false">IF(AB$2&lt;=$Z49,IF(AB$3&gt;=$Z49,(AB$4*($Z50-$Z49)),0),0)*(VLOOKUP($Z49,curves,VLOOKUP(AB$1,names,2,0))-AB$5)*m1!$BK48</f>
        <v>-0</v>
      </c>
      <c r="AC49" s="23" t="n">
        <f aca="false">IF(AC$2&lt;=$Z49,IF(AC$3&gt;=$Z49,(AC$4*($Z50-$Z49)),0),0)*(VLOOKUP($Z49,curves,VLOOKUP(AC$1,names,2,0))-AC$5)*m1!$BK48</f>
        <v>-0</v>
      </c>
      <c r="AD49" s="23" t="n">
        <f aca="false">IF(AD$2&lt;=$Z49,IF(AD$3&gt;=$Z49,(AD$4*($Z50-$Z49)),0),0)*(VLOOKUP($Z49,curves,VLOOKUP(AD$1,names,2,0))-AD$5)*m1!$BK48</f>
        <v>-0</v>
      </c>
      <c r="AE49" s="23" t="n">
        <f aca="false">IF(AE$2&lt;=$Z49,IF(AE$3&gt;=$Z49,(AE$4*($Z50-$Z49)),0),0)*(VLOOKUP($Z49,curves,VLOOKUP(AE$1,names,2,0))-AE$5)*m1!$BK48</f>
        <v>-0</v>
      </c>
      <c r="AF49" s="23" t="n">
        <f aca="false">IF(AF$2&lt;=$Z49,IF(AF$3&gt;=$Z49,(AF$4*($Z50-$Z49)),0),0)*(VLOOKUP($Z49,curves,VLOOKUP(AF$1,names,2,0))-AF$5)*m1!$BK48</f>
        <v>0</v>
      </c>
      <c r="AG49" s="23" t="n">
        <f aca="false">IF(AG$2&lt;=$Z49,IF(AG$3&gt;=$Z49,(AG$4*($Z50-$Z49)),0),0)*(VLOOKUP($Z49,curves,VLOOKUP(AG$1,names,2,0))-AG$5)*m1!$BK48</f>
        <v>0</v>
      </c>
      <c r="AH49" s="23" t="n">
        <f aca="false">IF(AH$2&lt;=$Z49,IF(AH$3&gt;=$Z49,(AH$4*($Z50-$Z49)),0),0)*(VLOOKUP($Z49,curves,VLOOKUP(AH$1,names,2,0))-AH$5)*m1!$BK48</f>
        <v>0</v>
      </c>
      <c r="AI49" s="23" t="n">
        <f aca="false">IF(AI$2&lt;=$Z49,IF(AI$3&gt;=$Z49,(AI$4*($Z50-$Z49)),0),0)*(VLOOKUP($Z49,curves,VLOOKUP(AI$1,names,2,0))-AI$5)*m1!$BK48</f>
        <v>0</v>
      </c>
      <c r="AJ49" s="23" t="n">
        <f aca="false">IF(AJ$2&lt;=$Z49,IF(AJ$3&gt;=$Z49,(AJ$4*($Z50-$Z49)),0),0)*(VLOOKUP($Z49,curves,VLOOKUP(AJ$1,names,2,0))-AJ$5)*m1!$BK48</f>
        <v>0</v>
      </c>
      <c r="AK49" s="23" t="n">
        <f aca="false">IF(AK$2&lt;=$Z49,IF(AK$3&gt;=$Z49,(AK$4*($Z50-$Z49)),0),0)*(VLOOKUP($Z49,curves,VLOOKUP(AK$1,names,2,0))-AK$5)*m1!$BK48</f>
        <v>0</v>
      </c>
      <c r="AL49" s="23" t="n">
        <f aca="false">IF(AL$2&lt;=$Z49,IF(AL$3&gt;=$Z49,(AL$4*($Z50-$Z49)),0),0)*(VLOOKUP($Z49,curves,VLOOKUP(AL$1,names,2,0))-AL$5)*m1!$BK48</f>
        <v>0</v>
      </c>
      <c r="AM49" s="23" t="n">
        <f aca="false">IF(AM$2&lt;=$Z49,IF(AM$3&gt;=$Z49,(AM$4*($Z50-$Z49)),0),0)*(VLOOKUP($Z49,curves,VLOOKUP(AM$1,names,2,0))-AM$5)*m1!$BK48</f>
        <v>0</v>
      </c>
      <c r="AN49" s="23" t="n">
        <f aca="false">IF(AN$2&lt;=$Z49,IF(AN$3&gt;=$Z49,(AN$4*($Z50-$Z49)),0),0)*(VLOOKUP($Z49,curves,VLOOKUP(AN$1,names,2,0))-AN$5)*m1!$BK48</f>
        <v>0</v>
      </c>
      <c r="AO49" s="23" t="n">
        <f aca="false">IF(AO$2&lt;=$Z49,IF(AO$3&gt;=$Z49,(AO$4*($Z50-$Z49)),0),0)*(VLOOKUP($Z49,curves,VLOOKUP(AO$1,names,2,0))-AO$5)*m1!$BK48</f>
        <v>0</v>
      </c>
      <c r="AP49" s="23" t="n">
        <f aca="false">IF(AP$2&lt;=$Z49,IF(AP$3&gt;=$Z49,(AP$4*($Z50-$Z49)),0),0)*(VLOOKUP($Z49,curves,VLOOKUP(AP$1,names,2,0))-AP$5)*m1!$BK48</f>
        <v>0</v>
      </c>
      <c r="AQ49" s="23" t="n">
        <f aca="false">IF(AQ$2&lt;=$Z49,IF(AQ$3&gt;=$Z49,(AQ$4*($Z50-$Z49)),0),0)*(VLOOKUP($Z49,curves,VLOOKUP(AQ$1,names,2,0))-AQ$5)*m1!$BK48</f>
        <v>0</v>
      </c>
      <c r="AR49" s="23" t="n">
        <f aca="false">IF(AR$2&lt;=$Z49,IF(AR$3&gt;=$Z49,(AR$4*($Z50-$Z49)),0),0)*(VLOOKUP($Z49,curves,VLOOKUP(AR$1,names,2,0))-AR$5)*m1!$BK48</f>
        <v>0</v>
      </c>
      <c r="AS49" s="23" t="n">
        <f aca="false">IF(AS$2&lt;=$Z49,IF(AS$3&gt;=$Z49,(AS$4*($Z50-$Z49)),0),0)*(VLOOKUP($Z49,curves,VLOOKUP(AS$1,names,2,0))-AS$5)*m1!$BK48</f>
        <v>0</v>
      </c>
      <c r="AT49" s="23" t="n">
        <f aca="false">IF(AT$2&lt;=$Z49,IF(AT$3&gt;=$Z49,(AT$4*($Z50-$Z49)),0),0)*(VLOOKUP($Z49,curves,VLOOKUP(AT$1,names,2,0))-AT$5)*m1!$BK48</f>
        <v>0</v>
      </c>
      <c r="AU49" s="23" t="n">
        <f aca="false">IF(AU$2&lt;=$Z49,IF(AU$3&gt;=$Z49,(AU$4*($Z50-$Z49)),0),0)*(VLOOKUP($Z49,curves,VLOOKUP(AU$1,names,2,0))-AU$5)*m1!$BK48</f>
        <v>0</v>
      </c>
      <c r="AV49" s="23" t="n">
        <f aca="false">IF(AV$2&lt;=$Z49,IF(AV$3&gt;=$Z49,(AV$4*($Z50-$Z49)),0),0)*(VLOOKUP($Z49,curves,VLOOKUP(AV$1,names,2,0))-AV$5)*m1!$BK48</f>
        <v>0</v>
      </c>
      <c r="BA49" s="249"/>
      <c r="BB49" s="249"/>
      <c r="BC49" s="249"/>
      <c r="BD49" s="249"/>
      <c r="BO49" s="253"/>
      <c r="CH49" s="248"/>
      <c r="CI49" s="248"/>
      <c r="CJ49" s="248"/>
      <c r="FX49" s="249"/>
      <c r="FY49" s="249"/>
      <c r="FZ49" s="249"/>
      <c r="GJ49" s="253"/>
      <c r="GK49" s="253"/>
      <c r="GQ49" s="253"/>
      <c r="GS49" s="253"/>
      <c r="GT49" s="253"/>
      <c r="GZ49" s="253"/>
    </row>
    <row r="50" customFormat="false" ht="12.75" hidden="false" customHeight="false" outlineLevel="0" collapsed="false">
      <c r="A50" s="63" t="n">
        <f aca="false">p0!A56</f>
        <v>37926</v>
      </c>
      <c r="B50" s="256" t="n">
        <f aca="false">SUM(C50:V50)</f>
        <v>703.499999999993</v>
      </c>
      <c r="C50" s="262" t="n">
        <f aca="false">p0!E56*10000*m_chg!C49</f>
        <v>0</v>
      </c>
      <c r="D50" s="262" t="n">
        <f aca="false">p0!O56*10000*m_chg!D49</f>
        <v>0</v>
      </c>
      <c r="E50" s="262" t="n">
        <f aca="false">p1!L56*10000*m_chg!E49</f>
        <v>0</v>
      </c>
      <c r="F50" s="262" t="n">
        <f aca="false">(p0!I56+p0!K56)*10000*m_chg!K49</f>
        <v>-1080.49999999999</v>
      </c>
      <c r="G50" s="262" t="n">
        <f aca="false">p0!P56*10000*m_chg!L49</f>
        <v>0</v>
      </c>
      <c r="H50" s="262" t="n">
        <f aca="false">p0!D56*10000*m_chg!N49</f>
        <v>0</v>
      </c>
      <c r="I50" s="262" t="n">
        <f aca="false">(p0!J56+p0!AH56)*10000*m_chg!H49</f>
        <v>1195.99999999999</v>
      </c>
      <c r="J50" s="262" t="n">
        <f aca="false">p0!N56*10000*m_chg!J49</f>
        <v>587.999999999994</v>
      </c>
      <c r="K50" s="262" t="n">
        <f aca="false">(p0!M56+p0!H56)*10000*m_chg!O49</f>
        <v>0</v>
      </c>
      <c r="L50" s="262" t="n">
        <f aca="false">p0!Q56*10000*m_chg!P49</f>
        <v>0</v>
      </c>
      <c r="M50" s="262" t="n">
        <f aca="false">(p0!F56)*10000*m_chg!T49</f>
        <v>0</v>
      </c>
      <c r="N50" s="262" t="n">
        <f aca="false">p0!C56*10000*m_chg!U49</f>
        <v>0</v>
      </c>
      <c r="O50" s="262" t="n">
        <f aca="false">p0!G56*10000*m_chg!V49</f>
        <v>0</v>
      </c>
      <c r="P50" s="262" t="n">
        <f aca="false">(p0!Z56+p0!Y56)*10000*m_chg!X49</f>
        <v>-0</v>
      </c>
      <c r="Q50" s="262" t="n">
        <f aca="false">p0!AA56*10000*m_chg!Y49</f>
        <v>-0</v>
      </c>
      <c r="R50" s="262" t="n">
        <f aca="false">p0!AC56*10000*m_chg!Z49</f>
        <v>-0</v>
      </c>
      <c r="S50" s="262" t="n">
        <f aca="false">p0!X56*10000*m_chg!AA49</f>
        <v>-0</v>
      </c>
      <c r="T50" s="262" t="n">
        <f aca="false">p0!T56*10000*m_chg!AC49</f>
        <v>-0</v>
      </c>
      <c r="U50" s="262" t="n">
        <f aca="false">p0!B56*10000*m_chg!AF49</f>
        <v>0</v>
      </c>
      <c r="V50" s="262" t="n">
        <f aca="false">p0!AB56*10000*m_chg!AI49</f>
        <v>-0</v>
      </c>
      <c r="X50" s="262"/>
      <c r="Z50" s="63" t="n">
        <v>37926</v>
      </c>
      <c r="AA50" s="23" t="n">
        <f aca="false">SUM(AB50:AV50)</f>
        <v>0</v>
      </c>
      <c r="AB50" s="23" t="n">
        <f aca="false">IF(AB$2&lt;=$Z50,IF(AB$3&gt;=$Z50,(AB$4*($Z51-$Z50)),0),0)*(VLOOKUP($Z50,curves,VLOOKUP(AB$1,names,2,0))-AB$5)*m1!$BK49</f>
        <v>-0</v>
      </c>
      <c r="AC50" s="23" t="n">
        <f aca="false">IF(AC$2&lt;=$Z50,IF(AC$3&gt;=$Z50,(AC$4*($Z51-$Z50)),0),0)*(VLOOKUP($Z50,curves,VLOOKUP(AC$1,names,2,0))-AC$5)*m1!$BK49</f>
        <v>-0</v>
      </c>
      <c r="AD50" s="23" t="n">
        <f aca="false">IF(AD$2&lt;=$Z50,IF(AD$3&gt;=$Z50,(AD$4*($Z51-$Z50)),0),0)*(VLOOKUP($Z50,curves,VLOOKUP(AD$1,names,2,0))-AD$5)*m1!$BK49</f>
        <v>-0</v>
      </c>
      <c r="AE50" s="23" t="n">
        <f aca="false">IF(AE$2&lt;=$Z50,IF(AE$3&gt;=$Z50,(AE$4*($Z51-$Z50)),0),0)*(VLOOKUP($Z50,curves,VLOOKUP(AE$1,names,2,0))-AE$5)*m1!$BK49</f>
        <v>-0</v>
      </c>
      <c r="AF50" s="23" t="n">
        <f aca="false">IF(AF$2&lt;=$Z50,IF(AF$3&gt;=$Z50,(AF$4*($Z51-$Z50)),0),0)*(VLOOKUP($Z50,curves,VLOOKUP(AF$1,names,2,0))-AF$5)*m1!$BK49</f>
        <v>0</v>
      </c>
      <c r="AG50" s="23" t="n">
        <f aca="false">IF(AG$2&lt;=$Z50,IF(AG$3&gt;=$Z50,(AG$4*($Z51-$Z50)),0),0)*(VLOOKUP($Z50,curves,VLOOKUP(AG$1,names,2,0))-AG$5)*m1!$BK49</f>
        <v>0</v>
      </c>
      <c r="AH50" s="23" t="n">
        <f aca="false">IF(AH$2&lt;=$Z50,IF(AH$3&gt;=$Z50,(AH$4*($Z51-$Z50)),0),0)*(VLOOKUP($Z50,curves,VLOOKUP(AH$1,names,2,0))-AH$5)*m1!$BK49</f>
        <v>0</v>
      </c>
      <c r="AI50" s="23" t="n">
        <f aca="false">IF(AI$2&lt;=$Z50,IF(AI$3&gt;=$Z50,(AI$4*($Z51-$Z50)),0),0)*(VLOOKUP($Z50,curves,VLOOKUP(AI$1,names,2,0))-AI$5)*m1!$BK49</f>
        <v>0</v>
      </c>
      <c r="AJ50" s="23" t="n">
        <f aca="false">IF(AJ$2&lt;=$Z50,IF(AJ$3&gt;=$Z50,(AJ$4*($Z51-$Z50)),0),0)*(VLOOKUP($Z50,curves,VLOOKUP(AJ$1,names,2,0))-AJ$5)*m1!$BK49</f>
        <v>0</v>
      </c>
      <c r="AK50" s="23" t="n">
        <f aca="false">IF(AK$2&lt;=$Z50,IF(AK$3&gt;=$Z50,(AK$4*($Z51-$Z50)),0),0)*(VLOOKUP($Z50,curves,VLOOKUP(AK$1,names,2,0))-AK$5)*m1!$BK49</f>
        <v>0</v>
      </c>
      <c r="AL50" s="23" t="n">
        <f aca="false">IF(AL$2&lt;=$Z50,IF(AL$3&gt;=$Z50,(AL$4*($Z51-$Z50)),0),0)*(VLOOKUP($Z50,curves,VLOOKUP(AL$1,names,2,0))-AL$5)*m1!$BK49</f>
        <v>0</v>
      </c>
      <c r="AM50" s="23" t="n">
        <f aca="false">IF(AM$2&lt;=$Z50,IF(AM$3&gt;=$Z50,(AM$4*($Z51-$Z50)),0),0)*(VLOOKUP($Z50,curves,VLOOKUP(AM$1,names,2,0))-AM$5)*m1!$BK49</f>
        <v>0</v>
      </c>
      <c r="AN50" s="23" t="n">
        <f aca="false">IF(AN$2&lt;=$Z50,IF(AN$3&gt;=$Z50,(AN$4*($Z51-$Z50)),0),0)*(VLOOKUP($Z50,curves,VLOOKUP(AN$1,names,2,0))-AN$5)*m1!$BK49</f>
        <v>0</v>
      </c>
      <c r="AO50" s="23" t="n">
        <f aca="false">IF(AO$2&lt;=$Z50,IF(AO$3&gt;=$Z50,(AO$4*($Z51-$Z50)),0),0)*(VLOOKUP($Z50,curves,VLOOKUP(AO$1,names,2,0))-AO$5)*m1!$BK49</f>
        <v>0</v>
      </c>
      <c r="AP50" s="23" t="n">
        <f aca="false">IF(AP$2&lt;=$Z50,IF(AP$3&gt;=$Z50,(AP$4*($Z51-$Z50)),0),0)*(VLOOKUP($Z50,curves,VLOOKUP(AP$1,names,2,0))-AP$5)*m1!$BK49</f>
        <v>0</v>
      </c>
      <c r="AQ50" s="23" t="n">
        <f aca="false">IF(AQ$2&lt;=$Z50,IF(AQ$3&gt;=$Z50,(AQ$4*($Z51-$Z50)),0),0)*(VLOOKUP($Z50,curves,VLOOKUP(AQ$1,names,2,0))-AQ$5)*m1!$BK49</f>
        <v>0</v>
      </c>
      <c r="AR50" s="23" t="n">
        <f aca="false">IF(AR$2&lt;=$Z50,IF(AR$3&gt;=$Z50,(AR$4*($Z51-$Z50)),0),0)*(VLOOKUP($Z50,curves,VLOOKUP(AR$1,names,2,0))-AR$5)*m1!$BK49</f>
        <v>0</v>
      </c>
      <c r="AS50" s="23" t="n">
        <f aca="false">IF(AS$2&lt;=$Z50,IF(AS$3&gt;=$Z50,(AS$4*($Z51-$Z50)),0),0)*(VLOOKUP($Z50,curves,VLOOKUP(AS$1,names,2,0))-AS$5)*m1!$BK49</f>
        <v>0</v>
      </c>
      <c r="AT50" s="23" t="n">
        <f aca="false">IF(AT$2&lt;=$Z50,IF(AT$3&gt;=$Z50,(AT$4*($Z51-$Z50)),0),0)*(VLOOKUP($Z50,curves,VLOOKUP(AT$1,names,2,0))-AT$5)*m1!$BK49</f>
        <v>0</v>
      </c>
      <c r="AU50" s="23" t="n">
        <f aca="false">IF(AU$2&lt;=$Z50,IF(AU$3&gt;=$Z50,(AU$4*($Z51-$Z50)),0),0)*(VLOOKUP($Z50,curves,VLOOKUP(AU$1,names,2,0))-AU$5)*m1!$BK49</f>
        <v>0</v>
      </c>
      <c r="AV50" s="23" t="n">
        <f aca="false">IF(AV$2&lt;=$Z50,IF(AV$3&gt;=$Z50,(AV$4*($Z51-$Z50)),0),0)*(VLOOKUP($Z50,curves,VLOOKUP(AV$1,names,2,0))-AV$5)*m1!$BK49</f>
        <v>0</v>
      </c>
      <c r="BA50" s="249"/>
      <c r="BB50" s="249"/>
      <c r="BC50" s="249"/>
      <c r="BD50" s="249"/>
      <c r="BO50" s="253"/>
      <c r="CH50" s="248"/>
      <c r="CI50" s="248"/>
      <c r="CJ50" s="248"/>
      <c r="FX50" s="249"/>
      <c r="FY50" s="249"/>
      <c r="FZ50" s="249"/>
      <c r="GJ50" s="253"/>
      <c r="GK50" s="253"/>
      <c r="GQ50" s="253"/>
      <c r="GS50" s="253"/>
      <c r="GT50" s="253"/>
      <c r="GZ50" s="253"/>
    </row>
    <row r="51" customFormat="false" ht="12.75" hidden="false" customHeight="false" outlineLevel="0" collapsed="false">
      <c r="A51" s="63" t="n">
        <f aca="false">p0!A57</f>
        <v>37956</v>
      </c>
      <c r="B51" s="256" t="n">
        <f aca="false">SUM(C51:V51)</f>
        <v>722.500000000001</v>
      </c>
      <c r="C51" s="262" t="n">
        <f aca="false">p0!E57*10000*m_chg!C50</f>
        <v>0</v>
      </c>
      <c r="D51" s="262" t="n">
        <f aca="false">p0!O57*10000*m_chg!D50</f>
        <v>0</v>
      </c>
      <c r="E51" s="262" t="n">
        <f aca="false">p1!L57*10000*m_chg!E50</f>
        <v>0</v>
      </c>
      <c r="F51" s="262" t="n">
        <f aca="false">(p0!I57+p0!K57)*10000*m_chg!K50</f>
        <v>-1110</v>
      </c>
      <c r="G51" s="262" t="n">
        <f aca="false">p0!P57*10000*m_chg!L50</f>
        <v>0</v>
      </c>
      <c r="H51" s="262" t="n">
        <f aca="false">p0!D57*10000*m_chg!N50</f>
        <v>0</v>
      </c>
      <c r="I51" s="262" t="n">
        <f aca="false">(p0!J57+p0!AH57)*10000*m_chg!H50</f>
        <v>1228.5</v>
      </c>
      <c r="J51" s="262" t="n">
        <f aca="false">p0!N57*10000*m_chg!J50</f>
        <v>604.000000000001</v>
      </c>
      <c r="K51" s="262" t="n">
        <f aca="false">(p0!M57+p0!H57)*10000*m_chg!O50</f>
        <v>0</v>
      </c>
      <c r="L51" s="262" t="n">
        <f aca="false">p0!Q57*10000*m_chg!P50</f>
        <v>0</v>
      </c>
      <c r="M51" s="262" t="n">
        <f aca="false">(p0!F57)*10000*m_chg!T50</f>
        <v>0</v>
      </c>
      <c r="N51" s="262" t="n">
        <f aca="false">p0!C57*10000*m_chg!U50</f>
        <v>0</v>
      </c>
      <c r="O51" s="262" t="n">
        <f aca="false">p0!G57*10000*m_chg!V50</f>
        <v>0</v>
      </c>
      <c r="P51" s="262" t="n">
        <f aca="false">(p0!Z57+p0!Y57)*10000*m_chg!X50</f>
        <v>-0</v>
      </c>
      <c r="Q51" s="262" t="n">
        <f aca="false">p0!AA57*10000*m_chg!Y50</f>
        <v>-0</v>
      </c>
      <c r="R51" s="262" t="n">
        <f aca="false">p0!AC57*10000*m_chg!Z50</f>
        <v>-0</v>
      </c>
      <c r="S51" s="262" t="n">
        <f aca="false">p0!X57*10000*m_chg!AA50</f>
        <v>-0</v>
      </c>
      <c r="T51" s="262" t="n">
        <f aca="false">p0!T57*10000*m_chg!AC50</f>
        <v>-0</v>
      </c>
      <c r="U51" s="262" t="n">
        <f aca="false">p0!B57*10000*m_chg!AF50</f>
        <v>0</v>
      </c>
      <c r="V51" s="262" t="n">
        <f aca="false">p0!AB57*10000*m_chg!AI50</f>
        <v>-0</v>
      </c>
      <c r="X51" s="262"/>
      <c r="Z51" s="63" t="n">
        <v>37956</v>
      </c>
      <c r="AA51" s="23" t="n">
        <f aca="false">SUM(AB51:AV51)</f>
        <v>0</v>
      </c>
      <c r="AB51" s="23" t="n">
        <f aca="false">IF(AB$2&lt;=$Z51,IF(AB$3&gt;=$Z51,(AB$4*($Z52-$Z51)),0),0)*(VLOOKUP($Z51,curves,VLOOKUP(AB$1,names,2,0))-AB$5)*m1!$BK50</f>
        <v>0</v>
      </c>
      <c r="AC51" s="23" t="n">
        <f aca="false">IF(AC$2&lt;=$Z51,IF(AC$3&gt;=$Z51,(AC$4*($Z52-$Z51)),0),0)*(VLOOKUP($Z51,curves,VLOOKUP(AC$1,names,2,0))-AC$5)*m1!$BK50</f>
        <v>-0</v>
      </c>
      <c r="AD51" s="23" t="n">
        <f aca="false">IF(AD$2&lt;=$Z51,IF(AD$3&gt;=$Z51,(AD$4*($Z52-$Z51)),0),0)*(VLOOKUP($Z51,curves,VLOOKUP(AD$1,names,2,0))-AD$5)*m1!$BK50</f>
        <v>-0</v>
      </c>
      <c r="AE51" s="23" t="n">
        <f aca="false">IF(AE$2&lt;=$Z51,IF(AE$3&gt;=$Z51,(AE$4*($Z52-$Z51)),0),0)*(VLOOKUP($Z51,curves,VLOOKUP(AE$1,names,2,0))-AE$5)*m1!$BK50</f>
        <v>0</v>
      </c>
      <c r="AF51" s="23" t="n">
        <f aca="false">IF(AF$2&lt;=$Z51,IF(AF$3&gt;=$Z51,(AF$4*($Z52-$Z51)),0),0)*(VLOOKUP($Z51,curves,VLOOKUP(AF$1,names,2,0))-AF$5)*m1!$BK50</f>
        <v>0</v>
      </c>
      <c r="AG51" s="23" t="n">
        <f aca="false">IF(AG$2&lt;=$Z51,IF(AG$3&gt;=$Z51,(AG$4*($Z52-$Z51)),0),0)*(VLOOKUP($Z51,curves,VLOOKUP(AG$1,names,2,0))-AG$5)*m1!$BK50</f>
        <v>0</v>
      </c>
      <c r="AH51" s="23" t="n">
        <f aca="false">IF(AH$2&lt;=$Z51,IF(AH$3&gt;=$Z51,(AH$4*($Z52-$Z51)),0),0)*(VLOOKUP($Z51,curves,VLOOKUP(AH$1,names,2,0))-AH$5)*m1!$BK50</f>
        <v>0</v>
      </c>
      <c r="AI51" s="23" t="n">
        <f aca="false">IF(AI$2&lt;=$Z51,IF(AI$3&gt;=$Z51,(AI$4*($Z52-$Z51)),0),0)*(VLOOKUP($Z51,curves,VLOOKUP(AI$1,names,2,0))-AI$5)*m1!$BK50</f>
        <v>0</v>
      </c>
      <c r="AJ51" s="23" t="n">
        <f aca="false">IF(AJ$2&lt;=$Z51,IF(AJ$3&gt;=$Z51,(AJ$4*($Z52-$Z51)),0),0)*(VLOOKUP($Z51,curves,VLOOKUP(AJ$1,names,2,0))-AJ$5)*m1!$BK50</f>
        <v>0</v>
      </c>
      <c r="AK51" s="23" t="n">
        <f aca="false">IF(AK$2&lt;=$Z51,IF(AK$3&gt;=$Z51,(AK$4*($Z52-$Z51)),0),0)*(VLOOKUP($Z51,curves,VLOOKUP(AK$1,names,2,0))-AK$5)*m1!$BK50</f>
        <v>0</v>
      </c>
      <c r="AL51" s="23" t="n">
        <f aca="false">IF(AL$2&lt;=$Z51,IF(AL$3&gt;=$Z51,(AL$4*($Z52-$Z51)),0),0)*(VLOOKUP($Z51,curves,VLOOKUP(AL$1,names,2,0))-AL$5)*m1!$BK50</f>
        <v>0</v>
      </c>
      <c r="AM51" s="23" t="n">
        <f aca="false">IF(AM$2&lt;=$Z51,IF(AM$3&gt;=$Z51,(AM$4*($Z52-$Z51)),0),0)*(VLOOKUP($Z51,curves,VLOOKUP(AM$1,names,2,0))-AM$5)*m1!$BK50</f>
        <v>0</v>
      </c>
      <c r="AN51" s="23" t="n">
        <f aca="false">IF(AN$2&lt;=$Z51,IF(AN$3&gt;=$Z51,(AN$4*($Z52-$Z51)),0),0)*(VLOOKUP($Z51,curves,VLOOKUP(AN$1,names,2,0))-AN$5)*m1!$BK50</f>
        <v>0</v>
      </c>
      <c r="AO51" s="23" t="n">
        <f aca="false">IF(AO$2&lt;=$Z51,IF(AO$3&gt;=$Z51,(AO$4*($Z52-$Z51)),0),0)*(VLOOKUP($Z51,curves,VLOOKUP(AO$1,names,2,0))-AO$5)*m1!$BK50</f>
        <v>0</v>
      </c>
      <c r="AP51" s="23" t="n">
        <f aca="false">IF(AP$2&lt;=$Z51,IF(AP$3&gt;=$Z51,(AP$4*($Z52-$Z51)),0),0)*(VLOOKUP($Z51,curves,VLOOKUP(AP$1,names,2,0))-AP$5)*m1!$BK50</f>
        <v>0</v>
      </c>
      <c r="AQ51" s="23" t="n">
        <f aca="false">IF(AQ$2&lt;=$Z51,IF(AQ$3&gt;=$Z51,(AQ$4*($Z52-$Z51)),0),0)*(VLOOKUP($Z51,curves,VLOOKUP(AQ$1,names,2,0))-AQ$5)*m1!$BK50</f>
        <v>0</v>
      </c>
      <c r="AR51" s="23" t="n">
        <f aca="false">IF(AR$2&lt;=$Z51,IF(AR$3&gt;=$Z51,(AR$4*($Z52-$Z51)),0),0)*(VLOOKUP($Z51,curves,VLOOKUP(AR$1,names,2,0))-AR$5)*m1!$BK50</f>
        <v>0</v>
      </c>
      <c r="AS51" s="23" t="n">
        <f aca="false">IF(AS$2&lt;=$Z51,IF(AS$3&gt;=$Z51,(AS$4*($Z52-$Z51)),0),0)*(VLOOKUP($Z51,curves,VLOOKUP(AS$1,names,2,0))-AS$5)*m1!$BK50</f>
        <v>0</v>
      </c>
      <c r="AT51" s="23" t="n">
        <f aca="false">IF(AT$2&lt;=$Z51,IF(AT$3&gt;=$Z51,(AT$4*($Z52-$Z51)),0),0)*(VLOOKUP($Z51,curves,VLOOKUP(AT$1,names,2,0))-AT$5)*m1!$BK50</f>
        <v>0</v>
      </c>
      <c r="AU51" s="23" t="n">
        <f aca="false">IF(AU$2&lt;=$Z51,IF(AU$3&gt;=$Z51,(AU$4*($Z52-$Z51)),0),0)*(VLOOKUP($Z51,curves,VLOOKUP(AU$1,names,2,0))-AU$5)*m1!$BK50</f>
        <v>0</v>
      </c>
      <c r="AV51" s="23" t="n">
        <f aca="false">IF(AV$2&lt;=$Z51,IF(AV$3&gt;=$Z51,(AV$4*($Z52-$Z51)),0),0)*(VLOOKUP($Z51,curves,VLOOKUP(AV$1,names,2,0))-AV$5)*m1!$BK50</f>
        <v>0</v>
      </c>
      <c r="BA51" s="249"/>
      <c r="BB51" s="249"/>
      <c r="BC51" s="249"/>
      <c r="BD51" s="249"/>
      <c r="BO51" s="253"/>
      <c r="CH51" s="248"/>
      <c r="CI51" s="248"/>
      <c r="CJ51" s="248"/>
      <c r="FX51" s="249"/>
      <c r="FY51" s="249"/>
      <c r="FZ51" s="249"/>
      <c r="GJ51" s="253"/>
      <c r="GK51" s="253"/>
      <c r="GQ51" s="253"/>
      <c r="GS51" s="253"/>
      <c r="GT51" s="253"/>
      <c r="GZ51" s="253"/>
    </row>
    <row r="52" customFormat="false" ht="12.75" hidden="false" customHeight="false" outlineLevel="0" collapsed="false">
      <c r="A52" s="63" t="n">
        <f aca="false">p0!A58</f>
        <v>37987</v>
      </c>
      <c r="B52" s="256" t="n">
        <f aca="false">SUM(C52:V52)</f>
        <v>0</v>
      </c>
      <c r="C52" s="262" t="n">
        <f aca="false">p0!E58*10000*m_chg!C51</f>
        <v>0</v>
      </c>
      <c r="D52" s="262" t="n">
        <f aca="false">p0!O58*10000*m_chg!D51</f>
        <v>0</v>
      </c>
      <c r="E52" s="262" t="n">
        <f aca="false">p1!L58*10000*m_chg!E51</f>
        <v>0</v>
      </c>
      <c r="F52" s="262" t="n">
        <f aca="false">(p0!I58+p0!K58)*10000*m_chg!K51</f>
        <v>-0</v>
      </c>
      <c r="G52" s="262" t="n">
        <f aca="false">p0!P58*10000*m_chg!L51</f>
        <v>0</v>
      </c>
      <c r="H52" s="262" t="n">
        <f aca="false">p0!D58*10000*m_chg!N51</f>
        <v>0</v>
      </c>
      <c r="I52" s="262" t="n">
        <f aca="false">(p0!J58+p0!AH58)*10000*m_chg!H51</f>
        <v>0</v>
      </c>
      <c r="J52" s="262" t="n">
        <f aca="false">p0!N58*10000*m_chg!J51</f>
        <v>0</v>
      </c>
      <c r="K52" s="262" t="n">
        <f aca="false">(p0!M58+p0!H58)*10000*m_chg!O51</f>
        <v>0</v>
      </c>
      <c r="L52" s="262" t="n">
        <f aca="false">p0!Q58*10000*m_chg!P51</f>
        <v>0</v>
      </c>
      <c r="M52" s="262" t="n">
        <f aca="false">(p0!F58)*10000*m_chg!T51</f>
        <v>0</v>
      </c>
      <c r="N52" s="262" t="n">
        <f aca="false">p0!C58*10000*m_chg!U51</f>
        <v>0</v>
      </c>
      <c r="O52" s="262" t="n">
        <f aca="false">p0!G58*10000*m_chg!V51</f>
        <v>0</v>
      </c>
      <c r="P52" s="262" t="n">
        <f aca="false">(p0!Z58+p0!Y58)*10000*m_chg!X51</f>
        <v>0</v>
      </c>
      <c r="Q52" s="262" t="n">
        <f aca="false">p0!AA58*10000*m_chg!Y51</f>
        <v>0</v>
      </c>
      <c r="R52" s="262" t="n">
        <f aca="false">p0!AC58*10000*m_chg!Z51</f>
        <v>0</v>
      </c>
      <c r="S52" s="262" t="n">
        <f aca="false">p0!X58*10000*m_chg!AA51</f>
        <v>0</v>
      </c>
      <c r="T52" s="262" t="n">
        <f aca="false">p0!T58*10000*m_chg!AC51</f>
        <v>0</v>
      </c>
      <c r="U52" s="262" t="n">
        <f aca="false">p0!B58*10000*m_chg!AF51</f>
        <v>0</v>
      </c>
      <c r="V52" s="262" t="n">
        <f aca="false">p0!AB58*10000*m_chg!AI51</f>
        <v>0</v>
      </c>
      <c r="X52" s="262"/>
      <c r="Z52" s="63" t="n">
        <v>37987</v>
      </c>
      <c r="AA52" s="23" t="n">
        <f aca="false">SUM(AB52:AV52)</f>
        <v>0</v>
      </c>
      <c r="AB52" s="23" t="n">
        <f aca="false">IF(AB$2&lt;=$Z52,IF(AB$3&gt;=$Z52,(AB$4*($Z53-$Z52)),0),0)*(VLOOKUP($Z52,curves,VLOOKUP(AB$1,names,2,0))-AB$5)*m1!$BK51</f>
        <v>0</v>
      </c>
      <c r="AC52" s="23" t="n">
        <f aca="false">IF(AC$2&lt;=$Z52,IF(AC$3&gt;=$Z52,(AC$4*($Z53-$Z52)),0),0)*(VLOOKUP($Z52,curves,VLOOKUP(AC$1,names,2,0))-AC$5)*m1!$BK51</f>
        <v>-0</v>
      </c>
      <c r="AD52" s="23" t="n">
        <f aca="false">IF(AD$2&lt;=$Z52,IF(AD$3&gt;=$Z52,(AD$4*($Z53-$Z52)),0),0)*(VLOOKUP($Z52,curves,VLOOKUP(AD$1,names,2,0))-AD$5)*m1!$BK51</f>
        <v>-0</v>
      </c>
      <c r="AE52" s="23" t="n">
        <f aca="false">IF(AE$2&lt;=$Z52,IF(AE$3&gt;=$Z52,(AE$4*($Z53-$Z52)),0),0)*(VLOOKUP($Z52,curves,VLOOKUP(AE$1,names,2,0))-AE$5)*m1!$BK51</f>
        <v>0</v>
      </c>
      <c r="AF52" s="23" t="n">
        <f aca="false">IF(AF$2&lt;=$Z52,IF(AF$3&gt;=$Z52,(AF$4*($Z53-$Z52)),0),0)*(VLOOKUP($Z52,curves,VLOOKUP(AF$1,names,2,0))-AF$5)*m1!$BK51</f>
        <v>0</v>
      </c>
      <c r="AG52" s="23" t="n">
        <f aca="false">IF(AG$2&lt;=$Z52,IF(AG$3&gt;=$Z52,(AG$4*($Z53-$Z52)),0),0)*(VLOOKUP($Z52,curves,VLOOKUP(AG$1,names,2,0))-AG$5)*m1!$BK51</f>
        <v>0</v>
      </c>
      <c r="AH52" s="23" t="n">
        <f aca="false">IF(AH$2&lt;=$Z52,IF(AH$3&gt;=$Z52,(AH$4*($Z53-$Z52)),0),0)*(VLOOKUP($Z52,curves,VLOOKUP(AH$1,names,2,0))-AH$5)*m1!$BK51</f>
        <v>0</v>
      </c>
      <c r="AI52" s="23" t="n">
        <f aca="false">IF(AI$2&lt;=$Z52,IF(AI$3&gt;=$Z52,(AI$4*($Z53-$Z52)),0),0)*(VLOOKUP($Z52,curves,VLOOKUP(AI$1,names,2,0))-AI$5)*m1!$BK51</f>
        <v>0</v>
      </c>
      <c r="AJ52" s="23" t="n">
        <f aca="false">IF(AJ$2&lt;=$Z52,IF(AJ$3&gt;=$Z52,(AJ$4*($Z53-$Z52)),0),0)*(VLOOKUP($Z52,curves,VLOOKUP(AJ$1,names,2,0))-AJ$5)*m1!$BK51</f>
        <v>0</v>
      </c>
      <c r="AK52" s="23" t="n">
        <f aca="false">IF(AK$2&lt;=$Z52,IF(AK$3&gt;=$Z52,(AK$4*($Z53-$Z52)),0),0)*(VLOOKUP($Z52,curves,VLOOKUP(AK$1,names,2,0))-AK$5)*m1!$BK51</f>
        <v>0</v>
      </c>
      <c r="AL52" s="23" t="n">
        <f aca="false">IF(AL$2&lt;=$Z52,IF(AL$3&gt;=$Z52,(AL$4*($Z53-$Z52)),0),0)*(VLOOKUP($Z52,curves,VLOOKUP(AL$1,names,2,0))-AL$5)*m1!$BK51</f>
        <v>0</v>
      </c>
      <c r="AM52" s="23" t="n">
        <f aca="false">IF(AM$2&lt;=$Z52,IF(AM$3&gt;=$Z52,(AM$4*($Z53-$Z52)),0),0)*(VLOOKUP($Z52,curves,VLOOKUP(AM$1,names,2,0))-AM$5)*m1!$BK51</f>
        <v>0</v>
      </c>
      <c r="AN52" s="23" t="n">
        <f aca="false">IF(AN$2&lt;=$Z52,IF(AN$3&gt;=$Z52,(AN$4*($Z53-$Z52)),0),0)*(VLOOKUP($Z52,curves,VLOOKUP(AN$1,names,2,0))-AN$5)*m1!$BK51</f>
        <v>0</v>
      </c>
      <c r="AO52" s="23" t="n">
        <f aca="false">IF(AO$2&lt;=$Z52,IF(AO$3&gt;=$Z52,(AO$4*($Z53-$Z52)),0),0)*(VLOOKUP($Z52,curves,VLOOKUP(AO$1,names,2,0))-AO$5)*m1!$BK51</f>
        <v>0</v>
      </c>
      <c r="AP52" s="23" t="n">
        <f aca="false">IF(AP$2&lt;=$Z52,IF(AP$3&gt;=$Z52,(AP$4*($Z53-$Z52)),0),0)*(VLOOKUP($Z52,curves,VLOOKUP(AP$1,names,2,0))-AP$5)*m1!$BK51</f>
        <v>0</v>
      </c>
      <c r="AQ52" s="23" t="n">
        <f aca="false">IF(AQ$2&lt;=$Z52,IF(AQ$3&gt;=$Z52,(AQ$4*($Z53-$Z52)),0),0)*(VLOOKUP($Z52,curves,VLOOKUP(AQ$1,names,2,0))-AQ$5)*m1!$BK51</f>
        <v>0</v>
      </c>
      <c r="AR52" s="23" t="n">
        <f aca="false">IF(AR$2&lt;=$Z52,IF(AR$3&gt;=$Z52,(AR$4*($Z53-$Z52)),0),0)*(VLOOKUP($Z52,curves,VLOOKUP(AR$1,names,2,0))-AR$5)*m1!$BK51</f>
        <v>0</v>
      </c>
      <c r="AS52" s="23" t="n">
        <f aca="false">IF(AS$2&lt;=$Z52,IF(AS$3&gt;=$Z52,(AS$4*($Z53-$Z52)),0),0)*(VLOOKUP($Z52,curves,VLOOKUP(AS$1,names,2,0))-AS$5)*m1!$BK51</f>
        <v>0</v>
      </c>
      <c r="AT52" s="23" t="n">
        <f aca="false">IF(AT$2&lt;=$Z52,IF(AT$3&gt;=$Z52,(AT$4*($Z53-$Z52)),0),0)*(VLOOKUP($Z52,curves,VLOOKUP(AT$1,names,2,0))-AT$5)*m1!$BK51</f>
        <v>0</v>
      </c>
      <c r="AU52" s="23" t="n">
        <f aca="false">IF(AU$2&lt;=$Z52,IF(AU$3&gt;=$Z52,(AU$4*($Z53-$Z52)),0),0)*(VLOOKUP($Z52,curves,VLOOKUP(AU$1,names,2,0))-AU$5)*m1!$BK51</f>
        <v>0</v>
      </c>
      <c r="AV52" s="23" t="n">
        <f aca="false">IF(AV$2&lt;=$Z52,IF(AV$3&gt;=$Z52,(AV$4*($Z53-$Z52)),0),0)*(VLOOKUP($Z52,curves,VLOOKUP(AV$1,names,2,0))-AV$5)*m1!$BK51</f>
        <v>0</v>
      </c>
      <c r="BA52" s="249"/>
      <c r="BB52" s="249"/>
      <c r="BC52" s="249"/>
      <c r="BD52" s="249"/>
      <c r="BO52" s="253"/>
      <c r="CH52" s="248"/>
      <c r="CI52" s="248"/>
      <c r="CJ52" s="248"/>
      <c r="FX52" s="249"/>
      <c r="FY52" s="249"/>
      <c r="FZ52" s="249"/>
      <c r="GJ52" s="253"/>
      <c r="GK52" s="253"/>
      <c r="GQ52" s="253"/>
      <c r="GS52" s="253"/>
      <c r="GT52" s="253"/>
      <c r="GZ52" s="253"/>
    </row>
    <row r="53" customFormat="false" ht="12.75" hidden="false" customHeight="false" outlineLevel="0" collapsed="false">
      <c r="A53" s="63" t="n">
        <f aca="false">p0!A59</f>
        <v>38018</v>
      </c>
      <c r="B53" s="256" t="n">
        <f aca="false">SUM(C53:V53)</f>
        <v>0</v>
      </c>
      <c r="C53" s="262" t="n">
        <f aca="false">p0!E59*10000*m_chg!C52</f>
        <v>0</v>
      </c>
      <c r="D53" s="262" t="n">
        <f aca="false">p0!O59*10000*m_chg!D52</f>
        <v>0</v>
      </c>
      <c r="E53" s="262" t="n">
        <f aca="false">p1!L59*10000*m_chg!E52</f>
        <v>0</v>
      </c>
      <c r="F53" s="262" t="n">
        <f aca="false">(p0!I59+p0!K59)*10000*m_chg!K52</f>
        <v>-0</v>
      </c>
      <c r="G53" s="262" t="n">
        <f aca="false">p0!P59*10000*m_chg!L52</f>
        <v>0</v>
      </c>
      <c r="H53" s="262" t="n">
        <f aca="false">p0!D59*10000*m_chg!N52</f>
        <v>0</v>
      </c>
      <c r="I53" s="262" t="n">
        <f aca="false">(p0!J59+p0!AH59)*10000*m_chg!H52</f>
        <v>0</v>
      </c>
      <c r="J53" s="262" t="n">
        <f aca="false">p0!N59*10000*m_chg!J52</f>
        <v>0</v>
      </c>
      <c r="K53" s="262" t="n">
        <f aca="false">(p0!M59+p0!H59)*10000*m_chg!O52</f>
        <v>0</v>
      </c>
      <c r="L53" s="262" t="n">
        <f aca="false">p0!Q59*10000*m_chg!P52</f>
        <v>0</v>
      </c>
      <c r="M53" s="262" t="n">
        <f aca="false">(p0!F59)*10000*m_chg!T52</f>
        <v>0</v>
      </c>
      <c r="N53" s="262" t="n">
        <f aca="false">p0!C59*10000*m_chg!U52</f>
        <v>0</v>
      </c>
      <c r="O53" s="262" t="n">
        <f aca="false">p0!G59*10000*m_chg!V52</f>
        <v>0</v>
      </c>
      <c r="P53" s="262" t="n">
        <f aca="false">(p0!Z59+p0!Y59)*10000*m_chg!X52</f>
        <v>0</v>
      </c>
      <c r="Q53" s="262" t="n">
        <f aca="false">p0!AA59*10000*m_chg!Y52</f>
        <v>0</v>
      </c>
      <c r="R53" s="262" t="n">
        <f aca="false">p0!AC59*10000*m_chg!Z52</f>
        <v>0</v>
      </c>
      <c r="S53" s="262" t="n">
        <f aca="false">p0!X59*10000*m_chg!AA52</f>
        <v>0</v>
      </c>
      <c r="T53" s="262" t="n">
        <f aca="false">p0!T59*10000*m_chg!AC52</f>
        <v>0</v>
      </c>
      <c r="U53" s="262" t="n">
        <f aca="false">p0!B59*10000*m_chg!AF52</f>
        <v>0</v>
      </c>
      <c r="V53" s="262" t="n">
        <f aca="false">p0!AB59*10000*m_chg!AI52</f>
        <v>0</v>
      </c>
      <c r="X53" s="262"/>
      <c r="Z53" s="63" t="n">
        <v>38018</v>
      </c>
      <c r="AA53" s="23" t="n">
        <f aca="false">SUM(AB53:AV53)</f>
        <v>0</v>
      </c>
      <c r="AB53" s="23" t="n">
        <f aca="false">IF(AB$2&lt;=$Z53,IF(AB$3&gt;=$Z53,(AB$4*($Z54-$Z53)),0),0)*(VLOOKUP($Z53,curves,VLOOKUP(AB$1,names,2,0))-AB$5)*m1!$BK52</f>
        <v>0</v>
      </c>
      <c r="AC53" s="23" t="n">
        <f aca="false">IF(AC$2&lt;=$Z53,IF(AC$3&gt;=$Z53,(AC$4*($Z54-$Z53)),0),0)*(VLOOKUP($Z53,curves,VLOOKUP(AC$1,names,2,0))-AC$5)*m1!$BK52</f>
        <v>0</v>
      </c>
      <c r="AD53" s="23" t="n">
        <f aca="false">IF(AD$2&lt;=$Z53,IF(AD$3&gt;=$Z53,(AD$4*($Z54-$Z53)),0),0)*(VLOOKUP($Z53,curves,VLOOKUP(AD$1,names,2,0))-AD$5)*m1!$BK52</f>
        <v>0</v>
      </c>
      <c r="AE53" s="23" t="n">
        <f aca="false">IF(AE$2&lt;=$Z53,IF(AE$3&gt;=$Z53,(AE$4*($Z54-$Z53)),0),0)*(VLOOKUP($Z53,curves,VLOOKUP(AE$1,names,2,0))-AE$5)*m1!$BK52</f>
        <v>0</v>
      </c>
      <c r="AF53" s="23" t="n">
        <f aca="false">IF(AF$2&lt;=$Z53,IF(AF$3&gt;=$Z53,(AF$4*($Z54-$Z53)),0),0)*(VLOOKUP($Z53,curves,VLOOKUP(AF$1,names,2,0))-AF$5)*m1!$BK52</f>
        <v>0</v>
      </c>
      <c r="AG53" s="23" t="n">
        <f aca="false">IF(AG$2&lt;=$Z53,IF(AG$3&gt;=$Z53,(AG$4*($Z54-$Z53)),0),0)*(VLOOKUP($Z53,curves,VLOOKUP(AG$1,names,2,0))-AG$5)*m1!$BK52</f>
        <v>0</v>
      </c>
      <c r="AH53" s="23" t="n">
        <f aca="false">IF(AH$2&lt;=$Z53,IF(AH$3&gt;=$Z53,(AH$4*($Z54-$Z53)),0),0)*(VLOOKUP($Z53,curves,VLOOKUP(AH$1,names,2,0))-AH$5)*m1!$BK52</f>
        <v>0</v>
      </c>
      <c r="AI53" s="23" t="n">
        <f aca="false">IF(AI$2&lt;=$Z53,IF(AI$3&gt;=$Z53,(AI$4*($Z54-$Z53)),0),0)*(VLOOKUP($Z53,curves,VLOOKUP(AI$1,names,2,0))-AI$5)*m1!$BK52</f>
        <v>0</v>
      </c>
      <c r="AJ53" s="23" t="n">
        <f aca="false">IF(AJ$2&lt;=$Z53,IF(AJ$3&gt;=$Z53,(AJ$4*($Z54-$Z53)),0),0)*(VLOOKUP($Z53,curves,VLOOKUP(AJ$1,names,2,0))-AJ$5)*m1!$BK52</f>
        <v>0</v>
      </c>
      <c r="AK53" s="23" t="n">
        <f aca="false">IF(AK$2&lt;=$Z53,IF(AK$3&gt;=$Z53,(AK$4*($Z54-$Z53)),0),0)*(VLOOKUP($Z53,curves,VLOOKUP(AK$1,names,2,0))-AK$5)*m1!$BK52</f>
        <v>0</v>
      </c>
      <c r="AL53" s="23" t="n">
        <f aca="false">IF(AL$2&lt;=$Z53,IF(AL$3&gt;=$Z53,(AL$4*($Z54-$Z53)),0),0)*(VLOOKUP($Z53,curves,VLOOKUP(AL$1,names,2,0))-AL$5)*m1!$BK52</f>
        <v>0</v>
      </c>
      <c r="AM53" s="23" t="n">
        <f aca="false">IF(AM$2&lt;=$Z53,IF(AM$3&gt;=$Z53,(AM$4*($Z54-$Z53)),0),0)*(VLOOKUP($Z53,curves,VLOOKUP(AM$1,names,2,0))-AM$5)*m1!$BK52</f>
        <v>0</v>
      </c>
      <c r="AN53" s="23" t="n">
        <f aca="false">IF(AN$2&lt;=$Z53,IF(AN$3&gt;=$Z53,(AN$4*($Z54-$Z53)),0),0)*(VLOOKUP($Z53,curves,VLOOKUP(AN$1,names,2,0))-AN$5)*m1!$BK52</f>
        <v>0</v>
      </c>
      <c r="AO53" s="23" t="n">
        <f aca="false">IF(AO$2&lt;=$Z53,IF(AO$3&gt;=$Z53,(AO$4*($Z54-$Z53)),0),0)*(VLOOKUP($Z53,curves,VLOOKUP(AO$1,names,2,0))-AO$5)*m1!$BK52</f>
        <v>0</v>
      </c>
      <c r="AP53" s="23" t="n">
        <f aca="false">IF(AP$2&lt;=$Z53,IF(AP$3&gt;=$Z53,(AP$4*($Z54-$Z53)),0),0)*(VLOOKUP($Z53,curves,VLOOKUP(AP$1,names,2,0))-AP$5)*m1!$BK52</f>
        <v>0</v>
      </c>
      <c r="AQ53" s="23" t="n">
        <f aca="false">IF(AQ$2&lt;=$Z53,IF(AQ$3&gt;=$Z53,(AQ$4*($Z54-$Z53)),0),0)*(VLOOKUP($Z53,curves,VLOOKUP(AQ$1,names,2,0))-AQ$5)*m1!$BK52</f>
        <v>0</v>
      </c>
      <c r="AR53" s="23" t="n">
        <f aca="false">IF(AR$2&lt;=$Z53,IF(AR$3&gt;=$Z53,(AR$4*($Z54-$Z53)),0),0)*(VLOOKUP($Z53,curves,VLOOKUP(AR$1,names,2,0))-AR$5)*m1!$BK52</f>
        <v>0</v>
      </c>
      <c r="AS53" s="23" t="n">
        <f aca="false">IF(AS$2&lt;=$Z53,IF(AS$3&gt;=$Z53,(AS$4*($Z54-$Z53)),0),0)*(VLOOKUP($Z53,curves,VLOOKUP(AS$1,names,2,0))-AS$5)*m1!$BK52</f>
        <v>0</v>
      </c>
      <c r="AT53" s="23" t="n">
        <f aca="false">IF(AT$2&lt;=$Z53,IF(AT$3&gt;=$Z53,(AT$4*($Z54-$Z53)),0),0)*(VLOOKUP($Z53,curves,VLOOKUP(AT$1,names,2,0))-AT$5)*m1!$BK52</f>
        <v>0</v>
      </c>
      <c r="AU53" s="23" t="n">
        <f aca="false">IF(AU$2&lt;=$Z53,IF(AU$3&gt;=$Z53,(AU$4*($Z54-$Z53)),0),0)*(VLOOKUP($Z53,curves,VLOOKUP(AU$1,names,2,0))-AU$5)*m1!$BK52</f>
        <v>0</v>
      </c>
      <c r="AV53" s="23" t="n">
        <f aca="false">IF(AV$2&lt;=$Z53,IF(AV$3&gt;=$Z53,(AV$4*($Z54-$Z53)),0),0)*(VLOOKUP($Z53,curves,VLOOKUP(AV$1,names,2,0))-AV$5)*m1!$BK52</f>
        <v>0</v>
      </c>
      <c r="BA53" s="249"/>
      <c r="BB53" s="249"/>
      <c r="BC53" s="249"/>
      <c r="BD53" s="249"/>
      <c r="BO53" s="253"/>
      <c r="CH53" s="248"/>
      <c r="CI53" s="248"/>
      <c r="CJ53" s="248"/>
      <c r="FX53" s="249"/>
      <c r="FY53" s="249"/>
      <c r="FZ53" s="249"/>
      <c r="GJ53" s="253"/>
      <c r="GK53" s="253"/>
      <c r="GQ53" s="253"/>
      <c r="GS53" s="253"/>
      <c r="GT53" s="253"/>
      <c r="GZ53" s="253"/>
    </row>
    <row r="54" customFormat="false" ht="12.75" hidden="false" customHeight="false" outlineLevel="0" collapsed="false">
      <c r="A54" s="63" t="n">
        <f aca="false">p0!A60</f>
        <v>38047</v>
      </c>
      <c r="B54" s="256" t="n">
        <f aca="false">SUM(C54:V54)</f>
        <v>0</v>
      </c>
      <c r="C54" s="262" t="n">
        <f aca="false">p0!E60*10000*m_chg!C53</f>
        <v>0</v>
      </c>
      <c r="D54" s="262" t="n">
        <f aca="false">p0!O60*10000*m_chg!D53</f>
        <v>0</v>
      </c>
      <c r="E54" s="262" t="n">
        <f aca="false">p1!L60*10000*m_chg!E53</f>
        <v>0</v>
      </c>
      <c r="F54" s="262" t="n">
        <f aca="false">(p0!I60+p0!K60)*10000*m_chg!K53</f>
        <v>-0</v>
      </c>
      <c r="G54" s="262" t="n">
        <f aca="false">p0!P60*10000*m_chg!L53</f>
        <v>0</v>
      </c>
      <c r="H54" s="262" t="n">
        <f aca="false">p0!D60*10000*m_chg!N53</f>
        <v>0</v>
      </c>
      <c r="I54" s="262" t="n">
        <f aca="false">(p0!J60+p0!AH60)*10000*m_chg!H53</f>
        <v>0</v>
      </c>
      <c r="J54" s="262" t="n">
        <f aca="false">p0!N60*10000*m_chg!J53</f>
        <v>0</v>
      </c>
      <c r="K54" s="262" t="n">
        <f aca="false">(p0!M60+p0!H60)*10000*m_chg!O53</f>
        <v>0</v>
      </c>
      <c r="L54" s="262" t="n">
        <f aca="false">p0!Q60*10000*m_chg!P53</f>
        <v>0</v>
      </c>
      <c r="M54" s="262" t="n">
        <f aca="false">(p0!F60)*10000*m_chg!T53</f>
        <v>0</v>
      </c>
      <c r="N54" s="262" t="n">
        <f aca="false">p0!C60*10000*m_chg!U53</f>
        <v>0</v>
      </c>
      <c r="O54" s="262" t="n">
        <f aca="false">p0!G60*10000*m_chg!V53</f>
        <v>0</v>
      </c>
      <c r="P54" s="262" t="n">
        <f aca="false">(p0!Z60+p0!Y60)*10000*m_chg!X53</f>
        <v>0</v>
      </c>
      <c r="Q54" s="262" t="n">
        <f aca="false">p0!AA60*10000*m_chg!Y53</f>
        <v>0</v>
      </c>
      <c r="R54" s="262" t="n">
        <f aca="false">p0!AC60*10000*m_chg!Z53</f>
        <v>0</v>
      </c>
      <c r="S54" s="262" t="n">
        <f aca="false">p0!X60*10000*m_chg!AA53</f>
        <v>0</v>
      </c>
      <c r="T54" s="262" t="n">
        <f aca="false">p0!T60*10000*m_chg!AC53</f>
        <v>0</v>
      </c>
      <c r="U54" s="262" t="n">
        <f aca="false">p0!B60*10000*m_chg!AF53</f>
        <v>0</v>
      </c>
      <c r="V54" s="262" t="n">
        <f aca="false">p0!AB60*10000*m_chg!AI53</f>
        <v>0</v>
      </c>
      <c r="X54" s="262"/>
      <c r="Z54" s="63" t="n">
        <v>38047</v>
      </c>
      <c r="AA54" s="23" t="n">
        <f aca="false">SUM(AB54:AV54)</f>
        <v>0</v>
      </c>
      <c r="AB54" s="23" t="n">
        <f aca="false">IF(AB$2&lt;=$Z54,IF(AB$3&gt;=$Z54,(AB$4*($Z55-$Z54)),0),0)*(VLOOKUP($Z54,curves,VLOOKUP(AB$1,names,2,0))-AB$5)*m1!$BK53</f>
        <v>0</v>
      </c>
      <c r="AC54" s="23" t="n">
        <f aca="false">IF(AC$2&lt;=$Z54,IF(AC$3&gt;=$Z54,(AC$4*($Z55-$Z54)),0),0)*(VLOOKUP($Z54,curves,VLOOKUP(AC$1,names,2,0))-AC$5)*m1!$BK53</f>
        <v>0</v>
      </c>
      <c r="AD54" s="23" t="n">
        <f aca="false">IF(AD$2&lt;=$Z54,IF(AD$3&gt;=$Z54,(AD$4*($Z55-$Z54)),0),0)*(VLOOKUP($Z54,curves,VLOOKUP(AD$1,names,2,0))-AD$5)*m1!$BK53</f>
        <v>0</v>
      </c>
      <c r="AE54" s="23" t="n">
        <f aca="false">IF(AE$2&lt;=$Z54,IF(AE$3&gt;=$Z54,(AE$4*($Z55-$Z54)),0),0)*(VLOOKUP($Z54,curves,VLOOKUP(AE$1,names,2,0))-AE$5)*m1!$BK53</f>
        <v>0</v>
      </c>
      <c r="AF54" s="23" t="n">
        <f aca="false">IF(AF$2&lt;=$Z54,IF(AF$3&gt;=$Z54,(AF$4*($Z55-$Z54)),0),0)*(VLOOKUP($Z54,curves,VLOOKUP(AF$1,names,2,0))-AF$5)*m1!$BK53</f>
        <v>0</v>
      </c>
      <c r="AG54" s="23" t="n">
        <f aca="false">IF(AG$2&lt;=$Z54,IF(AG$3&gt;=$Z54,(AG$4*($Z55-$Z54)),0),0)*(VLOOKUP($Z54,curves,VLOOKUP(AG$1,names,2,0))-AG$5)*m1!$BK53</f>
        <v>0</v>
      </c>
      <c r="AH54" s="23" t="n">
        <f aca="false">IF(AH$2&lt;=$Z54,IF(AH$3&gt;=$Z54,(AH$4*($Z55-$Z54)),0),0)*(VLOOKUP($Z54,curves,VLOOKUP(AH$1,names,2,0))-AH$5)*m1!$BK53</f>
        <v>0</v>
      </c>
      <c r="AI54" s="23" t="n">
        <f aca="false">IF(AI$2&lt;=$Z54,IF(AI$3&gt;=$Z54,(AI$4*($Z55-$Z54)),0),0)*(VLOOKUP($Z54,curves,VLOOKUP(AI$1,names,2,0))-AI$5)*m1!$BK53</f>
        <v>0</v>
      </c>
      <c r="AJ54" s="23" t="n">
        <f aca="false">IF(AJ$2&lt;=$Z54,IF(AJ$3&gt;=$Z54,(AJ$4*($Z55-$Z54)),0),0)*(VLOOKUP($Z54,curves,VLOOKUP(AJ$1,names,2,0))-AJ$5)*m1!$BK53</f>
        <v>0</v>
      </c>
      <c r="AK54" s="23" t="n">
        <f aca="false">IF(AK$2&lt;=$Z54,IF(AK$3&gt;=$Z54,(AK$4*($Z55-$Z54)),0),0)*(VLOOKUP($Z54,curves,VLOOKUP(AK$1,names,2,0))-AK$5)*m1!$BK53</f>
        <v>0</v>
      </c>
      <c r="AL54" s="23" t="n">
        <f aca="false">IF(AL$2&lt;=$Z54,IF(AL$3&gt;=$Z54,(AL$4*($Z55-$Z54)),0),0)*(VLOOKUP($Z54,curves,VLOOKUP(AL$1,names,2,0))-AL$5)*m1!$BK53</f>
        <v>0</v>
      </c>
      <c r="AM54" s="23" t="n">
        <f aca="false">IF(AM$2&lt;=$Z54,IF(AM$3&gt;=$Z54,(AM$4*($Z55-$Z54)),0),0)*(VLOOKUP($Z54,curves,VLOOKUP(AM$1,names,2,0))-AM$5)*m1!$BK53</f>
        <v>0</v>
      </c>
      <c r="AN54" s="23" t="n">
        <f aca="false">IF(AN$2&lt;=$Z54,IF(AN$3&gt;=$Z54,(AN$4*($Z55-$Z54)),0),0)*(VLOOKUP($Z54,curves,VLOOKUP(AN$1,names,2,0))-AN$5)*m1!$BK53</f>
        <v>0</v>
      </c>
      <c r="AO54" s="23" t="n">
        <f aca="false">IF(AO$2&lt;=$Z54,IF(AO$3&gt;=$Z54,(AO$4*($Z55-$Z54)),0),0)*(VLOOKUP($Z54,curves,VLOOKUP(AO$1,names,2,0))-AO$5)*m1!$BK53</f>
        <v>0</v>
      </c>
      <c r="AP54" s="23" t="n">
        <f aca="false">IF(AP$2&lt;=$Z54,IF(AP$3&gt;=$Z54,(AP$4*($Z55-$Z54)),0),0)*(VLOOKUP($Z54,curves,VLOOKUP(AP$1,names,2,0))-AP$5)*m1!$BK53</f>
        <v>0</v>
      </c>
      <c r="AQ54" s="23" t="n">
        <f aca="false">IF(AQ$2&lt;=$Z54,IF(AQ$3&gt;=$Z54,(AQ$4*($Z55-$Z54)),0),0)*(VLOOKUP($Z54,curves,VLOOKUP(AQ$1,names,2,0))-AQ$5)*m1!$BK53</f>
        <v>0</v>
      </c>
      <c r="AR54" s="23" t="n">
        <f aca="false">IF(AR$2&lt;=$Z54,IF(AR$3&gt;=$Z54,(AR$4*($Z55-$Z54)),0),0)*(VLOOKUP($Z54,curves,VLOOKUP(AR$1,names,2,0))-AR$5)*m1!$BK53</f>
        <v>0</v>
      </c>
      <c r="AS54" s="23" t="n">
        <f aca="false">IF(AS$2&lt;=$Z54,IF(AS$3&gt;=$Z54,(AS$4*($Z55-$Z54)),0),0)*(VLOOKUP($Z54,curves,VLOOKUP(AS$1,names,2,0))-AS$5)*m1!$BK53</f>
        <v>0</v>
      </c>
      <c r="AT54" s="23" t="n">
        <f aca="false">IF(AT$2&lt;=$Z54,IF(AT$3&gt;=$Z54,(AT$4*($Z55-$Z54)),0),0)*(VLOOKUP($Z54,curves,VLOOKUP(AT$1,names,2,0))-AT$5)*m1!$BK53</f>
        <v>0</v>
      </c>
      <c r="AU54" s="23" t="n">
        <f aca="false">IF(AU$2&lt;=$Z54,IF(AU$3&gt;=$Z54,(AU$4*($Z55-$Z54)),0),0)*(VLOOKUP($Z54,curves,VLOOKUP(AU$1,names,2,0))-AU$5)*m1!$BK53</f>
        <v>0</v>
      </c>
      <c r="AV54" s="23" t="n">
        <f aca="false">IF(AV$2&lt;=$Z54,IF(AV$3&gt;=$Z54,(AV$4*($Z55-$Z54)),0),0)*(VLOOKUP($Z54,curves,VLOOKUP(AV$1,names,2,0))-AV$5)*m1!$BK53</f>
        <v>0</v>
      </c>
      <c r="BA54" s="249"/>
      <c r="BB54" s="249"/>
      <c r="BC54" s="249"/>
      <c r="BD54" s="249"/>
      <c r="BO54" s="253"/>
      <c r="CH54" s="248"/>
      <c r="CI54" s="248"/>
      <c r="CJ54" s="248"/>
      <c r="FX54" s="249"/>
      <c r="FY54" s="249"/>
      <c r="FZ54" s="249"/>
      <c r="GJ54" s="253"/>
      <c r="GK54" s="253"/>
      <c r="GQ54" s="253"/>
      <c r="GS54" s="253"/>
      <c r="GT54" s="253"/>
      <c r="GZ54" s="253"/>
    </row>
    <row r="55" customFormat="false" ht="12.75" hidden="false" customHeight="false" outlineLevel="0" collapsed="false">
      <c r="A55" s="63" t="n">
        <f aca="false">p0!A61</f>
        <v>38078</v>
      </c>
      <c r="B55" s="256" t="n">
        <f aca="false">SUM(C55:V55)</f>
        <v>-682.500000000001</v>
      </c>
      <c r="C55" s="262" t="n">
        <f aca="false">p0!E61*10000*m_chg!C54</f>
        <v>-0</v>
      </c>
      <c r="D55" s="262" t="n">
        <f aca="false">p0!O61*10000*m_chg!D54</f>
        <v>-0</v>
      </c>
      <c r="E55" s="262" t="n">
        <f aca="false">p1!L61*10000*m_chg!E54</f>
        <v>-0</v>
      </c>
      <c r="F55" s="262" t="n">
        <f aca="false">(p0!I61+p0!K61)*10000*m_chg!K54</f>
        <v>-0</v>
      </c>
      <c r="G55" s="262" t="n">
        <f aca="false">p0!P61*10000*m_chg!L54</f>
        <v>-0</v>
      </c>
      <c r="H55" s="262" t="n">
        <f aca="false">p0!D61*10000*m_chg!N54</f>
        <v>-0</v>
      </c>
      <c r="I55" s="262" t="n">
        <f aca="false">(p0!J61+p0!AH61)*10000*m_chg!H54</f>
        <v>-112</v>
      </c>
      <c r="J55" s="262" t="n">
        <f aca="false">p0!N61*10000*m_chg!J54</f>
        <v>-570.500000000001</v>
      </c>
      <c r="K55" s="262" t="n">
        <f aca="false">(p0!M61+p0!H61)*10000*m_chg!O54</f>
        <v>-0</v>
      </c>
      <c r="L55" s="262" t="n">
        <f aca="false">p0!Q61*10000*m_chg!P54</f>
        <v>-0</v>
      </c>
      <c r="M55" s="262" t="n">
        <f aca="false">(p0!F61)*10000*m_chg!T54</f>
        <v>-0</v>
      </c>
      <c r="N55" s="262" t="n">
        <f aca="false">p0!C61*10000*m_chg!U54</f>
        <v>-0</v>
      </c>
      <c r="O55" s="262" t="n">
        <f aca="false">p0!G61*10000*m_chg!V54</f>
        <v>0</v>
      </c>
      <c r="P55" s="262" t="n">
        <f aca="false">(p0!Z61+p0!Y61)*10000*m_chg!X54</f>
        <v>0</v>
      </c>
      <c r="Q55" s="262" t="n">
        <f aca="false">p0!AA61*10000*m_chg!Y54</f>
        <v>0</v>
      </c>
      <c r="R55" s="262" t="n">
        <f aca="false">p0!AC61*10000*m_chg!Z54</f>
        <v>0</v>
      </c>
      <c r="S55" s="262" t="n">
        <f aca="false">p0!X61*10000*m_chg!AA54</f>
        <v>0</v>
      </c>
      <c r="T55" s="262" t="n">
        <f aca="false">p0!T61*10000*m_chg!AC54</f>
        <v>0</v>
      </c>
      <c r="U55" s="262" t="n">
        <f aca="false">p0!B61*10000*m_chg!AF54</f>
        <v>0</v>
      </c>
      <c r="V55" s="262" t="n">
        <f aca="false">p0!AB61*10000*m_chg!AI54</f>
        <v>0</v>
      </c>
      <c r="X55" s="262"/>
      <c r="Z55" s="63" t="n">
        <v>38078</v>
      </c>
      <c r="AA55" s="23" t="n">
        <f aca="false">SUM(AB55:AV55)</f>
        <v>0</v>
      </c>
      <c r="AB55" s="23" t="n">
        <f aca="false">IF(AB$2&lt;=$Z55,IF(AB$3&gt;=$Z55,(AB$4*($Z56-$Z55)),0),0)*(VLOOKUP($Z55,curves,VLOOKUP(AB$1,names,2,0))-AB$5)*m1!$BK54</f>
        <v>-0</v>
      </c>
      <c r="AC55" s="23" t="n">
        <f aca="false">IF(AC$2&lt;=$Z55,IF(AC$3&gt;=$Z55,(AC$4*($Z56-$Z55)),0),0)*(VLOOKUP($Z55,curves,VLOOKUP(AC$1,names,2,0))-AC$5)*m1!$BK54</f>
        <v>-0</v>
      </c>
      <c r="AD55" s="23" t="n">
        <f aca="false">IF(AD$2&lt;=$Z55,IF(AD$3&gt;=$Z55,(AD$4*($Z56-$Z55)),0),0)*(VLOOKUP($Z55,curves,VLOOKUP(AD$1,names,2,0))-AD$5)*m1!$BK54</f>
        <v>-0</v>
      </c>
      <c r="AE55" s="23" t="n">
        <f aca="false">IF(AE$2&lt;=$Z55,IF(AE$3&gt;=$Z55,(AE$4*($Z56-$Z55)),0),0)*(VLOOKUP($Z55,curves,VLOOKUP(AE$1,names,2,0))-AE$5)*m1!$BK54</f>
        <v>-0</v>
      </c>
      <c r="AF55" s="23" t="n">
        <f aca="false">IF(AF$2&lt;=$Z55,IF(AF$3&gt;=$Z55,(AF$4*($Z56-$Z55)),0),0)*(VLOOKUP($Z55,curves,VLOOKUP(AF$1,names,2,0))-AF$5)*m1!$BK54</f>
        <v>0</v>
      </c>
      <c r="AG55" s="23" t="n">
        <f aca="false">IF(AG$2&lt;=$Z55,IF(AG$3&gt;=$Z55,(AG$4*($Z56-$Z55)),0),0)*(VLOOKUP($Z55,curves,VLOOKUP(AG$1,names,2,0))-AG$5)*m1!$BK54</f>
        <v>0</v>
      </c>
      <c r="AH55" s="23" t="n">
        <f aca="false">IF(AH$2&lt;=$Z55,IF(AH$3&gt;=$Z55,(AH$4*($Z56-$Z55)),0),0)*(VLOOKUP($Z55,curves,VLOOKUP(AH$1,names,2,0))-AH$5)*m1!$BK54</f>
        <v>0</v>
      </c>
      <c r="AI55" s="23" t="n">
        <f aca="false">IF(AI$2&lt;=$Z55,IF(AI$3&gt;=$Z55,(AI$4*($Z56-$Z55)),0),0)*(VLOOKUP($Z55,curves,VLOOKUP(AI$1,names,2,0))-AI$5)*m1!$BK54</f>
        <v>0</v>
      </c>
      <c r="AJ55" s="23" t="n">
        <f aca="false">IF(AJ$2&lt;=$Z55,IF(AJ$3&gt;=$Z55,(AJ$4*($Z56-$Z55)),0),0)*(VLOOKUP($Z55,curves,VLOOKUP(AJ$1,names,2,0))-AJ$5)*m1!$BK54</f>
        <v>0</v>
      </c>
      <c r="AK55" s="23" t="n">
        <f aca="false">IF(AK$2&lt;=$Z55,IF(AK$3&gt;=$Z55,(AK$4*($Z56-$Z55)),0),0)*(VLOOKUP($Z55,curves,VLOOKUP(AK$1,names,2,0))-AK$5)*m1!$BK54</f>
        <v>0</v>
      </c>
      <c r="AL55" s="23" t="n">
        <f aca="false">IF(AL$2&lt;=$Z55,IF(AL$3&gt;=$Z55,(AL$4*($Z56-$Z55)),0),0)*(VLOOKUP($Z55,curves,VLOOKUP(AL$1,names,2,0))-AL$5)*m1!$BK54</f>
        <v>0</v>
      </c>
      <c r="AM55" s="23" t="n">
        <f aca="false">IF(AM$2&lt;=$Z55,IF(AM$3&gt;=$Z55,(AM$4*($Z56-$Z55)),0),0)*(VLOOKUP($Z55,curves,VLOOKUP(AM$1,names,2,0))-AM$5)*m1!$BK54</f>
        <v>0</v>
      </c>
      <c r="AN55" s="23" t="n">
        <f aca="false">IF(AN$2&lt;=$Z55,IF(AN$3&gt;=$Z55,(AN$4*($Z56-$Z55)),0),0)*(VLOOKUP($Z55,curves,VLOOKUP(AN$1,names,2,0))-AN$5)*m1!$BK54</f>
        <v>0</v>
      </c>
      <c r="AO55" s="23" t="n">
        <f aca="false">IF(AO$2&lt;=$Z55,IF(AO$3&gt;=$Z55,(AO$4*($Z56-$Z55)),0),0)*(VLOOKUP($Z55,curves,VLOOKUP(AO$1,names,2,0))-AO$5)*m1!$BK54</f>
        <v>0</v>
      </c>
      <c r="AP55" s="23" t="n">
        <f aca="false">IF(AP$2&lt;=$Z55,IF(AP$3&gt;=$Z55,(AP$4*($Z56-$Z55)),0),0)*(VLOOKUP($Z55,curves,VLOOKUP(AP$1,names,2,0))-AP$5)*m1!$BK54</f>
        <v>0</v>
      </c>
      <c r="AQ55" s="23" t="n">
        <f aca="false">IF(AQ$2&lt;=$Z55,IF(AQ$3&gt;=$Z55,(AQ$4*($Z56-$Z55)),0),0)*(VLOOKUP($Z55,curves,VLOOKUP(AQ$1,names,2,0))-AQ$5)*m1!$BK54</f>
        <v>0</v>
      </c>
      <c r="AR55" s="23" t="n">
        <f aca="false">IF(AR$2&lt;=$Z55,IF(AR$3&gt;=$Z55,(AR$4*($Z56-$Z55)),0),0)*(VLOOKUP($Z55,curves,VLOOKUP(AR$1,names,2,0))-AR$5)*m1!$BK54</f>
        <v>0</v>
      </c>
      <c r="AS55" s="23" t="n">
        <f aca="false">IF(AS$2&lt;=$Z55,IF(AS$3&gt;=$Z55,(AS$4*($Z56-$Z55)),0),0)*(VLOOKUP($Z55,curves,VLOOKUP(AS$1,names,2,0))-AS$5)*m1!$BK54</f>
        <v>0</v>
      </c>
      <c r="AT55" s="23" t="n">
        <f aca="false">IF(AT$2&lt;=$Z55,IF(AT$3&gt;=$Z55,(AT$4*($Z56-$Z55)),0),0)*(VLOOKUP($Z55,curves,VLOOKUP(AT$1,names,2,0))-AT$5)*m1!$BK54</f>
        <v>0</v>
      </c>
      <c r="AU55" s="23" t="n">
        <f aca="false">IF(AU$2&lt;=$Z55,IF(AU$3&gt;=$Z55,(AU$4*($Z56-$Z55)),0),0)*(VLOOKUP($Z55,curves,VLOOKUP(AU$1,names,2,0))-AU$5)*m1!$BK54</f>
        <v>0</v>
      </c>
      <c r="AV55" s="23" t="n">
        <f aca="false">IF(AV$2&lt;=$Z55,IF(AV$3&gt;=$Z55,(AV$4*($Z56-$Z55)),0),0)*(VLOOKUP($Z55,curves,VLOOKUP(AV$1,names,2,0))-AV$5)*m1!$BK54</f>
        <v>0</v>
      </c>
      <c r="BA55" s="249"/>
      <c r="BB55" s="249"/>
      <c r="BC55" s="249"/>
      <c r="BD55" s="249"/>
      <c r="BO55" s="253"/>
      <c r="CH55" s="248"/>
      <c r="CI55" s="248"/>
      <c r="CJ55" s="248"/>
      <c r="FX55" s="249"/>
      <c r="FY55" s="249"/>
      <c r="FZ55" s="249"/>
      <c r="GJ55" s="253"/>
      <c r="GK55" s="253"/>
      <c r="GQ55" s="253"/>
      <c r="GS55" s="253"/>
      <c r="GT55" s="253"/>
      <c r="GZ55" s="253"/>
    </row>
    <row r="56" customFormat="false" ht="12.75" hidden="false" customHeight="false" outlineLevel="0" collapsed="false">
      <c r="A56" s="63" t="n">
        <f aca="false">p0!A62</f>
        <v>38108</v>
      </c>
      <c r="B56" s="256" t="n">
        <f aca="false">SUM(C56:V56)</f>
        <v>-701.000000000001</v>
      </c>
      <c r="C56" s="262" t="n">
        <f aca="false">p0!E62*10000*m_chg!C55</f>
        <v>-0</v>
      </c>
      <c r="D56" s="262" t="n">
        <f aca="false">p0!O62*10000*m_chg!D55</f>
        <v>-0</v>
      </c>
      <c r="E56" s="262" t="n">
        <f aca="false">p1!L62*10000*m_chg!E55</f>
        <v>-0</v>
      </c>
      <c r="F56" s="262" t="n">
        <f aca="false">(p0!I62+p0!K62)*10000*m_chg!K55</f>
        <v>-0</v>
      </c>
      <c r="G56" s="262" t="n">
        <f aca="false">p0!P62*10000*m_chg!L55</f>
        <v>-0</v>
      </c>
      <c r="H56" s="262" t="n">
        <f aca="false">p0!D62*10000*m_chg!N55</f>
        <v>-0</v>
      </c>
      <c r="I56" s="262" t="n">
        <f aca="false">(p0!J62+p0!AH62)*10000*m_chg!H55</f>
        <v>-115</v>
      </c>
      <c r="J56" s="262" t="n">
        <f aca="false">p0!N62*10000*m_chg!J55</f>
        <v>-586.000000000001</v>
      </c>
      <c r="K56" s="262" t="n">
        <f aca="false">(p0!M62+p0!H62)*10000*m_chg!O55</f>
        <v>-0</v>
      </c>
      <c r="L56" s="262" t="n">
        <f aca="false">p0!Q62*10000*m_chg!P55</f>
        <v>-0</v>
      </c>
      <c r="M56" s="262" t="n">
        <f aca="false">(p0!F62)*10000*m_chg!T55</f>
        <v>-0</v>
      </c>
      <c r="N56" s="262" t="n">
        <f aca="false">p0!C62*10000*m_chg!U55</f>
        <v>-0</v>
      </c>
      <c r="O56" s="262" t="n">
        <f aca="false">p0!G62*10000*m_chg!V55</f>
        <v>0</v>
      </c>
      <c r="P56" s="262" t="n">
        <f aca="false">(p0!Z62+p0!Y62)*10000*m_chg!X55</f>
        <v>0</v>
      </c>
      <c r="Q56" s="262" t="n">
        <f aca="false">p0!AA62*10000*m_chg!Y55</f>
        <v>0</v>
      </c>
      <c r="R56" s="262" t="n">
        <f aca="false">p0!AC62*10000*m_chg!Z55</f>
        <v>0</v>
      </c>
      <c r="S56" s="262" t="n">
        <f aca="false">p0!X62*10000*m_chg!AA55</f>
        <v>0</v>
      </c>
      <c r="T56" s="262" t="n">
        <f aca="false">p0!T62*10000*m_chg!AC55</f>
        <v>0</v>
      </c>
      <c r="U56" s="262" t="n">
        <f aca="false">p0!B62*10000*m_chg!AF55</f>
        <v>0</v>
      </c>
      <c r="V56" s="262" t="n">
        <f aca="false">p0!AB62*10000*m_chg!AI55</f>
        <v>-0</v>
      </c>
      <c r="X56" s="262"/>
      <c r="Z56" s="63" t="n">
        <v>38108</v>
      </c>
      <c r="AA56" s="23" t="n">
        <f aca="false">SUM(AB56:AV56)</f>
        <v>0</v>
      </c>
      <c r="AB56" s="23" t="n">
        <f aca="false">IF(AB$2&lt;=$Z56,IF(AB$3&gt;=$Z56,(AB$4*($Z57-$Z56)),0),0)*(VLOOKUP($Z56,curves,VLOOKUP(AB$1,names,2,0))-AB$5)*m1!$BK55</f>
        <v>-0</v>
      </c>
      <c r="AC56" s="23" t="n">
        <f aca="false">IF(AC$2&lt;=$Z56,IF(AC$3&gt;=$Z56,(AC$4*($Z57-$Z56)),0),0)*(VLOOKUP($Z56,curves,VLOOKUP(AC$1,names,2,0))-AC$5)*m1!$BK55</f>
        <v>-0</v>
      </c>
      <c r="AD56" s="23" t="n">
        <f aca="false">IF(AD$2&lt;=$Z56,IF(AD$3&gt;=$Z56,(AD$4*($Z57-$Z56)),0),0)*(VLOOKUP($Z56,curves,VLOOKUP(AD$1,names,2,0))-AD$5)*m1!$BK55</f>
        <v>-0</v>
      </c>
      <c r="AE56" s="23" t="n">
        <f aca="false">IF(AE$2&lt;=$Z56,IF(AE$3&gt;=$Z56,(AE$4*($Z57-$Z56)),0),0)*(VLOOKUP($Z56,curves,VLOOKUP(AE$1,names,2,0))-AE$5)*m1!$BK55</f>
        <v>-0</v>
      </c>
      <c r="AF56" s="23" t="n">
        <f aca="false">IF(AF$2&lt;=$Z56,IF(AF$3&gt;=$Z56,(AF$4*($Z57-$Z56)),0),0)*(VLOOKUP($Z56,curves,VLOOKUP(AF$1,names,2,0))-AF$5)*m1!$BK55</f>
        <v>0</v>
      </c>
      <c r="AG56" s="23" t="n">
        <f aca="false">IF(AG$2&lt;=$Z56,IF(AG$3&gt;=$Z56,(AG$4*($Z57-$Z56)),0),0)*(VLOOKUP($Z56,curves,VLOOKUP(AG$1,names,2,0))-AG$5)*m1!$BK55</f>
        <v>0</v>
      </c>
      <c r="AH56" s="23" t="n">
        <f aca="false">IF(AH$2&lt;=$Z56,IF(AH$3&gt;=$Z56,(AH$4*($Z57-$Z56)),0),0)*(VLOOKUP($Z56,curves,VLOOKUP(AH$1,names,2,0))-AH$5)*m1!$BK55</f>
        <v>0</v>
      </c>
      <c r="AI56" s="23" t="n">
        <f aca="false">IF(AI$2&lt;=$Z56,IF(AI$3&gt;=$Z56,(AI$4*($Z57-$Z56)),0),0)*(VLOOKUP($Z56,curves,VLOOKUP(AI$1,names,2,0))-AI$5)*m1!$BK55</f>
        <v>0</v>
      </c>
      <c r="AJ56" s="23" t="n">
        <f aca="false">IF(AJ$2&lt;=$Z56,IF(AJ$3&gt;=$Z56,(AJ$4*($Z57-$Z56)),0),0)*(VLOOKUP($Z56,curves,VLOOKUP(AJ$1,names,2,0))-AJ$5)*m1!$BK55</f>
        <v>0</v>
      </c>
      <c r="AK56" s="23" t="n">
        <f aca="false">IF(AK$2&lt;=$Z56,IF(AK$3&gt;=$Z56,(AK$4*($Z57-$Z56)),0),0)*(VLOOKUP($Z56,curves,VLOOKUP(AK$1,names,2,0))-AK$5)*m1!$BK55</f>
        <v>0</v>
      </c>
      <c r="AL56" s="23" t="n">
        <f aca="false">IF(AL$2&lt;=$Z56,IF(AL$3&gt;=$Z56,(AL$4*($Z57-$Z56)),0),0)*(VLOOKUP($Z56,curves,VLOOKUP(AL$1,names,2,0))-AL$5)*m1!$BK55</f>
        <v>0</v>
      </c>
      <c r="AM56" s="23" t="n">
        <f aca="false">IF(AM$2&lt;=$Z56,IF(AM$3&gt;=$Z56,(AM$4*($Z57-$Z56)),0),0)*(VLOOKUP($Z56,curves,VLOOKUP(AM$1,names,2,0))-AM$5)*m1!$BK55</f>
        <v>0</v>
      </c>
      <c r="AN56" s="23" t="n">
        <f aca="false">IF(AN$2&lt;=$Z56,IF(AN$3&gt;=$Z56,(AN$4*($Z57-$Z56)),0),0)*(VLOOKUP($Z56,curves,VLOOKUP(AN$1,names,2,0))-AN$5)*m1!$BK55</f>
        <v>0</v>
      </c>
      <c r="AO56" s="23" t="n">
        <f aca="false">IF(AO$2&lt;=$Z56,IF(AO$3&gt;=$Z56,(AO$4*($Z57-$Z56)),0),0)*(VLOOKUP($Z56,curves,VLOOKUP(AO$1,names,2,0))-AO$5)*m1!$BK55</f>
        <v>0</v>
      </c>
      <c r="AP56" s="23" t="n">
        <f aca="false">IF(AP$2&lt;=$Z56,IF(AP$3&gt;=$Z56,(AP$4*($Z57-$Z56)),0),0)*(VLOOKUP($Z56,curves,VLOOKUP(AP$1,names,2,0))-AP$5)*m1!$BK55</f>
        <v>0</v>
      </c>
      <c r="AQ56" s="23" t="n">
        <f aca="false">IF(AQ$2&lt;=$Z56,IF(AQ$3&gt;=$Z56,(AQ$4*($Z57-$Z56)),0),0)*(VLOOKUP($Z56,curves,VLOOKUP(AQ$1,names,2,0))-AQ$5)*m1!$BK55</f>
        <v>0</v>
      </c>
      <c r="AR56" s="23" t="n">
        <f aca="false">IF(AR$2&lt;=$Z56,IF(AR$3&gt;=$Z56,(AR$4*($Z57-$Z56)),0),0)*(VLOOKUP($Z56,curves,VLOOKUP(AR$1,names,2,0))-AR$5)*m1!$BK55</f>
        <v>0</v>
      </c>
      <c r="AS56" s="23" t="n">
        <f aca="false">IF(AS$2&lt;=$Z56,IF(AS$3&gt;=$Z56,(AS$4*($Z57-$Z56)),0),0)*(VLOOKUP($Z56,curves,VLOOKUP(AS$1,names,2,0))-AS$5)*m1!$BK55</f>
        <v>0</v>
      </c>
      <c r="AT56" s="23" t="n">
        <f aca="false">IF(AT$2&lt;=$Z56,IF(AT$3&gt;=$Z56,(AT$4*($Z57-$Z56)),0),0)*(VLOOKUP($Z56,curves,VLOOKUP(AT$1,names,2,0))-AT$5)*m1!$BK55</f>
        <v>0</v>
      </c>
      <c r="AU56" s="23" t="n">
        <f aca="false">IF(AU$2&lt;=$Z56,IF(AU$3&gt;=$Z56,(AU$4*($Z57-$Z56)),0),0)*(VLOOKUP($Z56,curves,VLOOKUP(AU$1,names,2,0))-AU$5)*m1!$BK55</f>
        <v>0</v>
      </c>
      <c r="AV56" s="23" t="n">
        <f aca="false">IF(AV$2&lt;=$Z56,IF(AV$3&gt;=$Z56,(AV$4*($Z57-$Z56)),0),0)*(VLOOKUP($Z56,curves,VLOOKUP(AV$1,names,2,0))-AV$5)*m1!$BK55</f>
        <v>0</v>
      </c>
      <c r="BA56" s="249"/>
      <c r="BB56" s="249"/>
      <c r="BC56" s="249"/>
      <c r="BD56" s="249"/>
      <c r="BO56" s="253"/>
      <c r="CH56" s="248"/>
      <c r="CI56" s="248"/>
      <c r="CJ56" s="248"/>
      <c r="FX56" s="249"/>
      <c r="FY56" s="249"/>
      <c r="FZ56" s="249"/>
      <c r="GJ56" s="253"/>
      <c r="GK56" s="253"/>
      <c r="GQ56" s="253"/>
      <c r="GS56" s="253"/>
      <c r="GT56" s="253"/>
      <c r="GZ56" s="253"/>
    </row>
    <row r="57" customFormat="false" ht="12.75" hidden="false" customHeight="false" outlineLevel="0" collapsed="false">
      <c r="A57" s="63" t="n">
        <f aca="false">p0!A63</f>
        <v>38139</v>
      </c>
      <c r="B57" s="256" t="n">
        <f aca="false">SUM(C57:V57)</f>
        <v>-674.000000000001</v>
      </c>
      <c r="C57" s="262" t="n">
        <f aca="false">p0!E63*10000*m_chg!C56</f>
        <v>-0</v>
      </c>
      <c r="D57" s="262" t="n">
        <f aca="false">p0!O63*10000*m_chg!D56</f>
        <v>-0</v>
      </c>
      <c r="E57" s="262" t="n">
        <f aca="false">p1!L63*10000*m_chg!E56</f>
        <v>-0</v>
      </c>
      <c r="F57" s="262" t="n">
        <f aca="false">(p0!I63+p0!K63)*10000*m_chg!K56</f>
        <v>-0</v>
      </c>
      <c r="G57" s="262" t="n">
        <f aca="false">p0!P63*10000*m_chg!L56</f>
        <v>-0</v>
      </c>
      <c r="H57" s="262" t="n">
        <f aca="false">p0!D63*10000*m_chg!N56</f>
        <v>-0</v>
      </c>
      <c r="I57" s="262" t="n">
        <f aca="false">(p0!J63+p0!AH63)*10000*m_chg!H56</f>
        <v>-110.5</v>
      </c>
      <c r="J57" s="262" t="n">
        <f aca="false">p0!N63*10000*m_chg!J56</f>
        <v>-563.500000000001</v>
      </c>
      <c r="K57" s="262" t="n">
        <f aca="false">(p0!M63+p0!H63)*10000*m_chg!O56</f>
        <v>-0</v>
      </c>
      <c r="L57" s="262" t="n">
        <f aca="false">p0!Q63*10000*m_chg!P56</f>
        <v>-0</v>
      </c>
      <c r="M57" s="262" t="n">
        <f aca="false">(p0!F63)*10000*m_chg!T56</f>
        <v>-0</v>
      </c>
      <c r="N57" s="262" t="n">
        <f aca="false">p0!C63*10000*m_chg!U56</f>
        <v>-0</v>
      </c>
      <c r="O57" s="262" t="n">
        <f aca="false">p0!G63*10000*m_chg!V56</f>
        <v>0</v>
      </c>
      <c r="P57" s="262" t="n">
        <f aca="false">(p0!Z63+p0!Y63)*10000*m_chg!X56</f>
        <v>0</v>
      </c>
      <c r="Q57" s="262" t="n">
        <f aca="false">p0!AA63*10000*m_chg!Y56</f>
        <v>0</v>
      </c>
      <c r="R57" s="262" t="n">
        <f aca="false">p0!AC63*10000*m_chg!Z56</f>
        <v>0</v>
      </c>
      <c r="S57" s="262" t="n">
        <f aca="false">p0!X63*10000*m_chg!AA56</f>
        <v>-0</v>
      </c>
      <c r="T57" s="262" t="n">
        <f aca="false">p0!T63*10000*m_chg!AC56</f>
        <v>-0</v>
      </c>
      <c r="U57" s="262" t="n">
        <f aca="false">p0!B63*10000*m_chg!AF56</f>
        <v>0</v>
      </c>
      <c r="V57" s="262" t="n">
        <f aca="false">p0!AB63*10000*m_chg!AI56</f>
        <v>-0</v>
      </c>
      <c r="X57" s="262"/>
      <c r="Z57" s="63" t="n">
        <v>38139</v>
      </c>
      <c r="AA57" s="23" t="n">
        <f aca="false">SUM(AB57:AV57)</f>
        <v>0</v>
      </c>
      <c r="AB57" s="23" t="n">
        <f aca="false">IF(AB$2&lt;=$Z57,IF(AB$3&gt;=$Z57,(AB$4*($Z58-$Z57)),0),0)*(VLOOKUP($Z57,curves,VLOOKUP(AB$1,names,2,0))-AB$5)*m1!$BK56</f>
        <v>-0</v>
      </c>
      <c r="AC57" s="23" t="n">
        <f aca="false">IF(AC$2&lt;=$Z57,IF(AC$3&gt;=$Z57,(AC$4*($Z58-$Z57)),0),0)*(VLOOKUP($Z57,curves,VLOOKUP(AC$1,names,2,0))-AC$5)*m1!$BK56</f>
        <v>-0</v>
      </c>
      <c r="AD57" s="23" t="n">
        <f aca="false">IF(AD$2&lt;=$Z57,IF(AD$3&gt;=$Z57,(AD$4*($Z58-$Z57)),0),0)*(VLOOKUP($Z57,curves,VLOOKUP(AD$1,names,2,0))-AD$5)*m1!$BK56</f>
        <v>-0</v>
      </c>
      <c r="AE57" s="23" t="n">
        <f aca="false">IF(AE$2&lt;=$Z57,IF(AE$3&gt;=$Z57,(AE$4*($Z58-$Z57)),0),0)*(VLOOKUP($Z57,curves,VLOOKUP(AE$1,names,2,0))-AE$5)*m1!$BK56</f>
        <v>-0</v>
      </c>
      <c r="AF57" s="23" t="n">
        <f aca="false">IF(AF$2&lt;=$Z57,IF(AF$3&gt;=$Z57,(AF$4*($Z58-$Z57)),0),0)*(VLOOKUP($Z57,curves,VLOOKUP(AF$1,names,2,0))-AF$5)*m1!$BK56</f>
        <v>0</v>
      </c>
      <c r="AG57" s="23" t="n">
        <f aca="false">IF(AG$2&lt;=$Z57,IF(AG$3&gt;=$Z57,(AG$4*($Z58-$Z57)),0),0)*(VLOOKUP($Z57,curves,VLOOKUP(AG$1,names,2,0))-AG$5)*m1!$BK56</f>
        <v>0</v>
      </c>
      <c r="AH57" s="23" t="n">
        <f aca="false">IF(AH$2&lt;=$Z57,IF(AH$3&gt;=$Z57,(AH$4*($Z58-$Z57)),0),0)*(VLOOKUP($Z57,curves,VLOOKUP(AH$1,names,2,0))-AH$5)*m1!$BK56</f>
        <v>0</v>
      </c>
      <c r="AI57" s="23" t="n">
        <f aca="false">IF(AI$2&lt;=$Z57,IF(AI$3&gt;=$Z57,(AI$4*($Z58-$Z57)),0),0)*(VLOOKUP($Z57,curves,VLOOKUP(AI$1,names,2,0))-AI$5)*m1!$BK56</f>
        <v>0</v>
      </c>
      <c r="AJ57" s="23" t="n">
        <f aca="false">IF(AJ$2&lt;=$Z57,IF(AJ$3&gt;=$Z57,(AJ$4*($Z58-$Z57)),0),0)*(VLOOKUP($Z57,curves,VLOOKUP(AJ$1,names,2,0))-AJ$5)*m1!$BK56</f>
        <v>0</v>
      </c>
      <c r="AK57" s="23" t="n">
        <f aca="false">IF(AK$2&lt;=$Z57,IF(AK$3&gt;=$Z57,(AK$4*($Z58-$Z57)),0),0)*(VLOOKUP($Z57,curves,VLOOKUP(AK$1,names,2,0))-AK$5)*m1!$BK56</f>
        <v>0</v>
      </c>
      <c r="AL57" s="23" t="n">
        <f aca="false">IF(AL$2&lt;=$Z57,IF(AL$3&gt;=$Z57,(AL$4*($Z58-$Z57)),0),0)*(VLOOKUP($Z57,curves,VLOOKUP(AL$1,names,2,0))-AL$5)*m1!$BK56</f>
        <v>0</v>
      </c>
      <c r="AM57" s="23" t="n">
        <f aca="false">IF(AM$2&lt;=$Z57,IF(AM$3&gt;=$Z57,(AM$4*($Z58-$Z57)),0),0)*(VLOOKUP($Z57,curves,VLOOKUP(AM$1,names,2,0))-AM$5)*m1!$BK56</f>
        <v>0</v>
      </c>
      <c r="AN57" s="23" t="n">
        <f aca="false">IF(AN$2&lt;=$Z57,IF(AN$3&gt;=$Z57,(AN$4*($Z58-$Z57)),0),0)*(VLOOKUP($Z57,curves,VLOOKUP(AN$1,names,2,0))-AN$5)*m1!$BK56</f>
        <v>0</v>
      </c>
      <c r="AO57" s="23" t="n">
        <f aca="false">IF(AO$2&lt;=$Z57,IF(AO$3&gt;=$Z57,(AO$4*($Z58-$Z57)),0),0)*(VLOOKUP($Z57,curves,VLOOKUP(AO$1,names,2,0))-AO$5)*m1!$BK56</f>
        <v>0</v>
      </c>
      <c r="AP57" s="23" t="n">
        <f aca="false">IF(AP$2&lt;=$Z57,IF(AP$3&gt;=$Z57,(AP$4*($Z58-$Z57)),0),0)*(VLOOKUP($Z57,curves,VLOOKUP(AP$1,names,2,0))-AP$5)*m1!$BK56</f>
        <v>0</v>
      </c>
      <c r="AQ57" s="23" t="n">
        <f aca="false">IF(AQ$2&lt;=$Z57,IF(AQ$3&gt;=$Z57,(AQ$4*($Z58-$Z57)),0),0)*(VLOOKUP($Z57,curves,VLOOKUP(AQ$1,names,2,0))-AQ$5)*m1!$BK56</f>
        <v>0</v>
      </c>
      <c r="AR57" s="23" t="n">
        <f aca="false">IF(AR$2&lt;=$Z57,IF(AR$3&gt;=$Z57,(AR$4*($Z58-$Z57)),0),0)*(VLOOKUP($Z57,curves,VLOOKUP(AR$1,names,2,0))-AR$5)*m1!$BK56</f>
        <v>0</v>
      </c>
      <c r="AS57" s="23" t="n">
        <f aca="false">IF(AS$2&lt;=$Z57,IF(AS$3&gt;=$Z57,(AS$4*($Z58-$Z57)),0),0)*(VLOOKUP($Z57,curves,VLOOKUP(AS$1,names,2,0))-AS$5)*m1!$BK56</f>
        <v>0</v>
      </c>
      <c r="AT57" s="23" t="n">
        <f aca="false">IF(AT$2&lt;=$Z57,IF(AT$3&gt;=$Z57,(AT$4*($Z58-$Z57)),0),0)*(VLOOKUP($Z57,curves,VLOOKUP(AT$1,names,2,0))-AT$5)*m1!$BK56</f>
        <v>0</v>
      </c>
      <c r="AU57" s="23" t="n">
        <f aca="false">IF(AU$2&lt;=$Z57,IF(AU$3&gt;=$Z57,(AU$4*($Z58-$Z57)),0),0)*(VLOOKUP($Z57,curves,VLOOKUP(AU$1,names,2,0))-AU$5)*m1!$BK56</f>
        <v>0</v>
      </c>
      <c r="AV57" s="23" t="n">
        <f aca="false">IF(AV$2&lt;=$Z57,IF(AV$3&gt;=$Z57,(AV$4*($Z58-$Z57)),0),0)*(VLOOKUP($Z57,curves,VLOOKUP(AV$1,names,2,0))-AV$5)*m1!$BK56</f>
        <v>0</v>
      </c>
      <c r="BA57" s="249"/>
      <c r="BB57" s="249"/>
      <c r="BC57" s="249"/>
      <c r="BD57" s="249"/>
      <c r="BO57" s="253"/>
      <c r="CH57" s="248"/>
      <c r="CI57" s="248"/>
      <c r="CJ57" s="248"/>
      <c r="FX57" s="249"/>
      <c r="FY57" s="249"/>
      <c r="FZ57" s="249"/>
      <c r="GJ57" s="253"/>
      <c r="GK57" s="253"/>
      <c r="GQ57" s="253"/>
      <c r="GS57" s="253"/>
      <c r="GT57" s="253"/>
      <c r="GZ57" s="253"/>
    </row>
    <row r="58" customFormat="false" ht="12.75" hidden="false" customHeight="false" outlineLevel="0" collapsed="false">
      <c r="A58" s="63" t="n">
        <f aca="false">p0!A64</f>
        <v>38169</v>
      </c>
      <c r="B58" s="256" t="n">
        <f aca="false">SUM(C58:V58)</f>
        <v>-692.500000000001</v>
      </c>
      <c r="C58" s="262" t="n">
        <f aca="false">p0!E64*10000*m_chg!C57</f>
        <v>-0</v>
      </c>
      <c r="D58" s="262" t="n">
        <f aca="false">p0!O64*10000*m_chg!D57</f>
        <v>-0</v>
      </c>
      <c r="E58" s="262" t="n">
        <f aca="false">p1!L64*10000*m_chg!E57</f>
        <v>-0</v>
      </c>
      <c r="F58" s="262" t="n">
        <f aca="false">(p0!I64+p0!K64)*10000*m_chg!K57</f>
        <v>-0</v>
      </c>
      <c r="G58" s="262" t="n">
        <f aca="false">p0!P64*10000*m_chg!L57</f>
        <v>-0</v>
      </c>
      <c r="H58" s="262" t="n">
        <f aca="false">p0!D64*10000*m_chg!N57</f>
        <v>-0</v>
      </c>
      <c r="I58" s="262" t="n">
        <f aca="false">(p0!J64+p0!AH64)*10000*m_chg!H57</f>
        <v>-113.5</v>
      </c>
      <c r="J58" s="262" t="n">
        <f aca="false">p0!N64*10000*m_chg!J57</f>
        <v>-579.000000000001</v>
      </c>
      <c r="K58" s="262" t="n">
        <f aca="false">(p0!M64+p0!H64)*10000*m_chg!O57</f>
        <v>-0</v>
      </c>
      <c r="L58" s="262" t="n">
        <f aca="false">p0!Q64*10000*m_chg!P57</f>
        <v>-0</v>
      </c>
      <c r="M58" s="262" t="n">
        <f aca="false">(p0!F64)*10000*m_chg!T57</f>
        <v>-0</v>
      </c>
      <c r="N58" s="262" t="n">
        <f aca="false">p0!C64*10000*m_chg!U57</f>
        <v>-0</v>
      </c>
      <c r="O58" s="262" t="n">
        <f aca="false">p0!G64*10000*m_chg!V57</f>
        <v>0</v>
      </c>
      <c r="P58" s="262" t="n">
        <f aca="false">(p0!Z64+p0!Y64)*10000*m_chg!X57</f>
        <v>0</v>
      </c>
      <c r="Q58" s="262" t="n">
        <f aca="false">p0!AA64*10000*m_chg!Y57</f>
        <v>0</v>
      </c>
      <c r="R58" s="262" t="n">
        <f aca="false">p0!AC64*10000*m_chg!Z57</f>
        <v>0</v>
      </c>
      <c r="S58" s="262" t="n">
        <f aca="false">p0!X64*10000*m_chg!AA57</f>
        <v>-0</v>
      </c>
      <c r="T58" s="262" t="n">
        <f aca="false">p0!T64*10000*m_chg!AC57</f>
        <v>0</v>
      </c>
      <c r="U58" s="262" t="n">
        <f aca="false">p0!B64*10000*m_chg!AF57</f>
        <v>0</v>
      </c>
      <c r="V58" s="262" t="n">
        <f aca="false">p0!AB64*10000*m_chg!AI57</f>
        <v>0</v>
      </c>
      <c r="X58" s="262"/>
      <c r="Z58" s="63" t="n">
        <v>38169</v>
      </c>
      <c r="AA58" s="23" t="n">
        <f aca="false">SUM(AB58:AV58)</f>
        <v>0</v>
      </c>
      <c r="AB58" s="23" t="n">
        <f aca="false">IF(AB$2&lt;=$Z58,IF(AB$3&gt;=$Z58,(AB$4*($Z59-$Z58)),0),0)*(VLOOKUP($Z58,curves,VLOOKUP(AB$1,names,2,0))-AB$5)*m1!$BK57</f>
        <v>-0</v>
      </c>
      <c r="AC58" s="23" t="n">
        <f aca="false">IF(AC$2&lt;=$Z58,IF(AC$3&gt;=$Z58,(AC$4*($Z59-$Z58)),0),0)*(VLOOKUP($Z58,curves,VLOOKUP(AC$1,names,2,0))-AC$5)*m1!$BK57</f>
        <v>-0</v>
      </c>
      <c r="AD58" s="23" t="n">
        <f aca="false">IF(AD$2&lt;=$Z58,IF(AD$3&gt;=$Z58,(AD$4*($Z59-$Z58)),0),0)*(VLOOKUP($Z58,curves,VLOOKUP(AD$1,names,2,0))-AD$5)*m1!$BK57</f>
        <v>-0</v>
      </c>
      <c r="AE58" s="23" t="n">
        <f aca="false">IF(AE$2&lt;=$Z58,IF(AE$3&gt;=$Z58,(AE$4*($Z59-$Z58)),0),0)*(VLOOKUP($Z58,curves,VLOOKUP(AE$1,names,2,0))-AE$5)*m1!$BK57</f>
        <v>-0</v>
      </c>
      <c r="AF58" s="23" t="n">
        <f aca="false">IF(AF$2&lt;=$Z58,IF(AF$3&gt;=$Z58,(AF$4*($Z59-$Z58)),0),0)*(VLOOKUP($Z58,curves,VLOOKUP(AF$1,names,2,0))-AF$5)*m1!$BK57</f>
        <v>0</v>
      </c>
      <c r="AG58" s="23" t="n">
        <f aca="false">IF(AG$2&lt;=$Z58,IF(AG$3&gt;=$Z58,(AG$4*($Z59-$Z58)),0),0)*(VLOOKUP($Z58,curves,VLOOKUP(AG$1,names,2,0))-AG$5)*m1!$BK57</f>
        <v>0</v>
      </c>
      <c r="AH58" s="23" t="n">
        <f aca="false">IF(AH$2&lt;=$Z58,IF(AH$3&gt;=$Z58,(AH$4*($Z59-$Z58)),0),0)*(VLOOKUP($Z58,curves,VLOOKUP(AH$1,names,2,0))-AH$5)*m1!$BK57</f>
        <v>0</v>
      </c>
      <c r="AI58" s="23" t="n">
        <f aca="false">IF(AI$2&lt;=$Z58,IF(AI$3&gt;=$Z58,(AI$4*($Z59-$Z58)),0),0)*(VLOOKUP($Z58,curves,VLOOKUP(AI$1,names,2,0))-AI$5)*m1!$BK57</f>
        <v>0</v>
      </c>
      <c r="AJ58" s="23" t="n">
        <f aca="false">IF(AJ$2&lt;=$Z58,IF(AJ$3&gt;=$Z58,(AJ$4*($Z59-$Z58)),0),0)*(VLOOKUP($Z58,curves,VLOOKUP(AJ$1,names,2,0))-AJ$5)*m1!$BK57</f>
        <v>0</v>
      </c>
      <c r="AK58" s="23" t="n">
        <f aca="false">IF(AK$2&lt;=$Z58,IF(AK$3&gt;=$Z58,(AK$4*($Z59-$Z58)),0),0)*(VLOOKUP($Z58,curves,VLOOKUP(AK$1,names,2,0))-AK$5)*m1!$BK57</f>
        <v>0</v>
      </c>
      <c r="AL58" s="23" t="n">
        <f aca="false">IF(AL$2&lt;=$Z58,IF(AL$3&gt;=$Z58,(AL$4*($Z59-$Z58)),0),0)*(VLOOKUP($Z58,curves,VLOOKUP(AL$1,names,2,0))-AL$5)*m1!$BK57</f>
        <v>0</v>
      </c>
      <c r="AM58" s="23" t="n">
        <f aca="false">IF(AM$2&lt;=$Z58,IF(AM$3&gt;=$Z58,(AM$4*($Z59-$Z58)),0),0)*(VLOOKUP($Z58,curves,VLOOKUP(AM$1,names,2,0))-AM$5)*m1!$BK57</f>
        <v>0</v>
      </c>
      <c r="AN58" s="23" t="n">
        <f aca="false">IF(AN$2&lt;=$Z58,IF(AN$3&gt;=$Z58,(AN$4*($Z59-$Z58)),0),0)*(VLOOKUP($Z58,curves,VLOOKUP(AN$1,names,2,0))-AN$5)*m1!$BK57</f>
        <v>0</v>
      </c>
      <c r="AO58" s="23" t="n">
        <f aca="false">IF(AO$2&lt;=$Z58,IF(AO$3&gt;=$Z58,(AO$4*($Z59-$Z58)),0),0)*(VLOOKUP($Z58,curves,VLOOKUP(AO$1,names,2,0))-AO$5)*m1!$BK57</f>
        <v>0</v>
      </c>
      <c r="AP58" s="23" t="n">
        <f aca="false">IF(AP$2&lt;=$Z58,IF(AP$3&gt;=$Z58,(AP$4*($Z59-$Z58)),0),0)*(VLOOKUP($Z58,curves,VLOOKUP(AP$1,names,2,0))-AP$5)*m1!$BK57</f>
        <v>0</v>
      </c>
      <c r="AQ58" s="23" t="n">
        <f aca="false">IF(AQ$2&lt;=$Z58,IF(AQ$3&gt;=$Z58,(AQ$4*($Z59-$Z58)),0),0)*(VLOOKUP($Z58,curves,VLOOKUP(AQ$1,names,2,0))-AQ$5)*m1!$BK57</f>
        <v>0</v>
      </c>
      <c r="AR58" s="23" t="n">
        <f aca="false">IF(AR$2&lt;=$Z58,IF(AR$3&gt;=$Z58,(AR$4*($Z59-$Z58)),0),0)*(VLOOKUP($Z58,curves,VLOOKUP(AR$1,names,2,0))-AR$5)*m1!$BK57</f>
        <v>0</v>
      </c>
      <c r="AS58" s="23" t="n">
        <f aca="false">IF(AS$2&lt;=$Z58,IF(AS$3&gt;=$Z58,(AS$4*($Z59-$Z58)),0),0)*(VLOOKUP($Z58,curves,VLOOKUP(AS$1,names,2,0))-AS$5)*m1!$BK57</f>
        <v>0</v>
      </c>
      <c r="AT58" s="23" t="n">
        <f aca="false">IF(AT$2&lt;=$Z58,IF(AT$3&gt;=$Z58,(AT$4*($Z59-$Z58)),0),0)*(VLOOKUP($Z58,curves,VLOOKUP(AT$1,names,2,0))-AT$5)*m1!$BK57</f>
        <v>0</v>
      </c>
      <c r="AU58" s="23" t="n">
        <f aca="false">IF(AU$2&lt;=$Z58,IF(AU$3&gt;=$Z58,(AU$4*($Z59-$Z58)),0),0)*(VLOOKUP($Z58,curves,VLOOKUP(AU$1,names,2,0))-AU$5)*m1!$BK57</f>
        <v>0</v>
      </c>
      <c r="AV58" s="23" t="n">
        <f aca="false">IF(AV$2&lt;=$Z58,IF(AV$3&gt;=$Z58,(AV$4*($Z59-$Z58)),0),0)*(VLOOKUP($Z58,curves,VLOOKUP(AV$1,names,2,0))-AV$5)*m1!$BK57</f>
        <v>0</v>
      </c>
      <c r="BA58" s="249"/>
      <c r="BB58" s="249"/>
      <c r="BC58" s="249"/>
      <c r="BD58" s="249"/>
      <c r="BO58" s="253"/>
      <c r="CH58" s="248"/>
      <c r="CI58" s="248"/>
      <c r="CJ58" s="248"/>
      <c r="FX58" s="249"/>
      <c r="FY58" s="249"/>
      <c r="FZ58" s="249"/>
      <c r="GJ58" s="253"/>
      <c r="GK58" s="253"/>
      <c r="GQ58" s="253"/>
      <c r="GS58" s="253"/>
      <c r="GT58" s="253"/>
      <c r="GZ58" s="253"/>
    </row>
    <row r="59" customFormat="false" ht="12.75" hidden="false" customHeight="false" outlineLevel="0" collapsed="false">
      <c r="A59" s="63" t="n">
        <f aca="false">p0!A65</f>
        <v>38200</v>
      </c>
      <c r="B59" s="256" t="n">
        <f aca="false">SUM(C59:V59)</f>
        <v>-688.500000000001</v>
      </c>
      <c r="C59" s="262" t="n">
        <f aca="false">p0!E65*10000*m_chg!C58</f>
        <v>-0</v>
      </c>
      <c r="D59" s="262" t="n">
        <f aca="false">p0!O65*10000*m_chg!D58</f>
        <v>-0</v>
      </c>
      <c r="E59" s="262" t="n">
        <f aca="false">p1!L65*10000*m_chg!E58</f>
        <v>-0</v>
      </c>
      <c r="F59" s="262" t="n">
        <f aca="false">(p0!I65+p0!K65)*10000*m_chg!K58</f>
        <v>-0</v>
      </c>
      <c r="G59" s="262" t="n">
        <f aca="false">p0!P65*10000*m_chg!L58</f>
        <v>-0</v>
      </c>
      <c r="H59" s="262" t="n">
        <f aca="false">p0!D65*10000*m_chg!N58</f>
        <v>-0</v>
      </c>
      <c r="I59" s="262" t="n">
        <f aca="false">(p0!J65+p0!AH65)*10000*m_chg!H58</f>
        <v>-113</v>
      </c>
      <c r="J59" s="262" t="n">
        <f aca="false">p0!N65*10000*m_chg!J58</f>
        <v>-575.500000000001</v>
      </c>
      <c r="K59" s="262" t="n">
        <f aca="false">(p0!M65+p0!H65)*10000*m_chg!O58</f>
        <v>-0</v>
      </c>
      <c r="L59" s="262" t="n">
        <f aca="false">p0!Q65*10000*m_chg!P58</f>
        <v>-0</v>
      </c>
      <c r="M59" s="262" t="n">
        <f aca="false">(p0!F65)*10000*m_chg!T58</f>
        <v>-0</v>
      </c>
      <c r="N59" s="262" t="n">
        <f aca="false">p0!C65*10000*m_chg!U58</f>
        <v>-0</v>
      </c>
      <c r="O59" s="262" t="n">
        <f aca="false">p0!G65*10000*m_chg!V58</f>
        <v>0</v>
      </c>
      <c r="P59" s="262" t="n">
        <f aca="false">(p0!Z65+p0!Y65)*10000*m_chg!X58</f>
        <v>0</v>
      </c>
      <c r="Q59" s="262" t="n">
        <f aca="false">p0!AA65*10000*m_chg!Y58</f>
        <v>0</v>
      </c>
      <c r="R59" s="262" t="n">
        <f aca="false">p0!AC65*10000*m_chg!Z58</f>
        <v>0</v>
      </c>
      <c r="S59" s="262" t="n">
        <f aca="false">p0!X65*10000*m_chg!AA58</f>
        <v>0</v>
      </c>
      <c r="T59" s="262" t="n">
        <f aca="false">p0!T65*10000*m_chg!AC58</f>
        <v>0</v>
      </c>
      <c r="U59" s="262" t="n">
        <f aca="false">p0!B65*10000*m_chg!AF58</f>
        <v>0</v>
      </c>
      <c r="V59" s="262" t="n">
        <f aca="false">p0!AB65*10000*m_chg!AI58</f>
        <v>0</v>
      </c>
      <c r="X59" s="262"/>
      <c r="Z59" s="63" t="n">
        <v>38200</v>
      </c>
      <c r="AA59" s="23" t="n">
        <f aca="false">SUM(AB59:AV59)</f>
        <v>0</v>
      </c>
      <c r="AB59" s="23" t="n">
        <f aca="false">IF(AB$2&lt;=$Z59,IF(AB$3&gt;=$Z59,(AB$4*($Z60-$Z59)),0),0)*(VLOOKUP($Z59,curves,VLOOKUP(AB$1,names,2,0))-AB$5)*m1!$BK58</f>
        <v>-0</v>
      </c>
      <c r="AC59" s="23" t="n">
        <f aca="false">IF(AC$2&lt;=$Z59,IF(AC$3&gt;=$Z59,(AC$4*($Z60-$Z59)),0),0)*(VLOOKUP($Z59,curves,VLOOKUP(AC$1,names,2,0))-AC$5)*m1!$BK58</f>
        <v>-0</v>
      </c>
      <c r="AD59" s="23" t="n">
        <f aca="false">IF(AD$2&lt;=$Z59,IF(AD$3&gt;=$Z59,(AD$4*($Z60-$Z59)),0),0)*(VLOOKUP($Z59,curves,VLOOKUP(AD$1,names,2,0))-AD$5)*m1!$BK58</f>
        <v>-0</v>
      </c>
      <c r="AE59" s="23" t="n">
        <f aca="false">IF(AE$2&lt;=$Z59,IF(AE$3&gt;=$Z59,(AE$4*($Z60-$Z59)),0),0)*(VLOOKUP($Z59,curves,VLOOKUP(AE$1,names,2,0))-AE$5)*m1!$BK58</f>
        <v>-0</v>
      </c>
      <c r="AF59" s="23" t="n">
        <f aca="false">IF(AF$2&lt;=$Z59,IF(AF$3&gt;=$Z59,(AF$4*($Z60-$Z59)),0),0)*(VLOOKUP($Z59,curves,VLOOKUP(AF$1,names,2,0))-AF$5)*m1!$BK58</f>
        <v>0</v>
      </c>
      <c r="AG59" s="23" t="n">
        <f aca="false">IF(AG$2&lt;=$Z59,IF(AG$3&gt;=$Z59,(AG$4*($Z60-$Z59)),0),0)*(VLOOKUP($Z59,curves,VLOOKUP(AG$1,names,2,0))-AG$5)*m1!$BK58</f>
        <v>0</v>
      </c>
      <c r="AH59" s="23" t="n">
        <f aca="false">IF(AH$2&lt;=$Z59,IF(AH$3&gt;=$Z59,(AH$4*($Z60-$Z59)),0),0)*(VLOOKUP($Z59,curves,VLOOKUP(AH$1,names,2,0))-AH$5)*m1!$BK58</f>
        <v>0</v>
      </c>
      <c r="AI59" s="23" t="n">
        <f aca="false">IF(AI$2&lt;=$Z59,IF(AI$3&gt;=$Z59,(AI$4*($Z60-$Z59)),0),0)*(VLOOKUP($Z59,curves,VLOOKUP(AI$1,names,2,0))-AI$5)*m1!$BK58</f>
        <v>0</v>
      </c>
      <c r="AJ59" s="23" t="n">
        <f aca="false">IF(AJ$2&lt;=$Z59,IF(AJ$3&gt;=$Z59,(AJ$4*($Z60-$Z59)),0),0)*(VLOOKUP($Z59,curves,VLOOKUP(AJ$1,names,2,0))-AJ$5)*m1!$BK58</f>
        <v>0</v>
      </c>
      <c r="AK59" s="23" t="n">
        <f aca="false">IF(AK$2&lt;=$Z59,IF(AK$3&gt;=$Z59,(AK$4*($Z60-$Z59)),0),0)*(VLOOKUP($Z59,curves,VLOOKUP(AK$1,names,2,0))-AK$5)*m1!$BK58</f>
        <v>0</v>
      </c>
      <c r="AL59" s="23" t="n">
        <f aca="false">IF(AL$2&lt;=$Z59,IF(AL$3&gt;=$Z59,(AL$4*($Z60-$Z59)),0),0)*(VLOOKUP($Z59,curves,VLOOKUP(AL$1,names,2,0))-AL$5)*m1!$BK58</f>
        <v>0</v>
      </c>
      <c r="AM59" s="23" t="n">
        <f aca="false">IF(AM$2&lt;=$Z59,IF(AM$3&gt;=$Z59,(AM$4*($Z60-$Z59)),0),0)*(VLOOKUP($Z59,curves,VLOOKUP(AM$1,names,2,0))-AM$5)*m1!$BK58</f>
        <v>0</v>
      </c>
      <c r="AN59" s="23" t="n">
        <f aca="false">IF(AN$2&lt;=$Z59,IF(AN$3&gt;=$Z59,(AN$4*($Z60-$Z59)),0),0)*(VLOOKUP($Z59,curves,VLOOKUP(AN$1,names,2,0))-AN$5)*m1!$BK58</f>
        <v>0</v>
      </c>
      <c r="AO59" s="23" t="n">
        <f aca="false">IF(AO$2&lt;=$Z59,IF(AO$3&gt;=$Z59,(AO$4*($Z60-$Z59)),0),0)*(VLOOKUP($Z59,curves,VLOOKUP(AO$1,names,2,0))-AO$5)*m1!$BK58</f>
        <v>0</v>
      </c>
      <c r="AP59" s="23" t="n">
        <f aca="false">IF(AP$2&lt;=$Z59,IF(AP$3&gt;=$Z59,(AP$4*($Z60-$Z59)),0),0)*(VLOOKUP($Z59,curves,VLOOKUP(AP$1,names,2,0))-AP$5)*m1!$BK58</f>
        <v>0</v>
      </c>
      <c r="AQ59" s="23" t="n">
        <f aca="false">IF(AQ$2&lt;=$Z59,IF(AQ$3&gt;=$Z59,(AQ$4*($Z60-$Z59)),0),0)*(VLOOKUP($Z59,curves,VLOOKUP(AQ$1,names,2,0))-AQ$5)*m1!$BK58</f>
        <v>0</v>
      </c>
      <c r="AR59" s="23" t="n">
        <f aca="false">IF(AR$2&lt;=$Z59,IF(AR$3&gt;=$Z59,(AR$4*($Z60-$Z59)),0),0)*(VLOOKUP($Z59,curves,VLOOKUP(AR$1,names,2,0))-AR$5)*m1!$BK58</f>
        <v>0</v>
      </c>
      <c r="AS59" s="23" t="n">
        <f aca="false">IF(AS$2&lt;=$Z59,IF(AS$3&gt;=$Z59,(AS$4*($Z60-$Z59)),0),0)*(VLOOKUP($Z59,curves,VLOOKUP(AS$1,names,2,0))-AS$5)*m1!$BK58</f>
        <v>0</v>
      </c>
      <c r="AT59" s="23" t="n">
        <f aca="false">IF(AT$2&lt;=$Z59,IF(AT$3&gt;=$Z59,(AT$4*($Z60-$Z59)),0),0)*(VLOOKUP($Z59,curves,VLOOKUP(AT$1,names,2,0))-AT$5)*m1!$BK58</f>
        <v>0</v>
      </c>
      <c r="AU59" s="23" t="n">
        <f aca="false">IF(AU$2&lt;=$Z59,IF(AU$3&gt;=$Z59,(AU$4*($Z60-$Z59)),0),0)*(VLOOKUP($Z59,curves,VLOOKUP(AU$1,names,2,0))-AU$5)*m1!$BK58</f>
        <v>0</v>
      </c>
      <c r="AV59" s="23" t="n">
        <f aca="false">IF(AV$2&lt;=$Z59,IF(AV$3&gt;=$Z59,(AV$4*($Z60-$Z59)),0),0)*(VLOOKUP($Z59,curves,VLOOKUP(AV$1,names,2,0))-AV$5)*m1!$BK58</f>
        <v>0</v>
      </c>
      <c r="BA59" s="249"/>
      <c r="BB59" s="249"/>
      <c r="BC59" s="249"/>
      <c r="BD59" s="249"/>
      <c r="BO59" s="253"/>
      <c r="CH59" s="248"/>
      <c r="CI59" s="248"/>
      <c r="CJ59" s="248"/>
      <c r="FX59" s="249"/>
      <c r="FY59" s="249"/>
      <c r="FZ59" s="249"/>
      <c r="GJ59" s="253"/>
      <c r="GK59" s="253"/>
      <c r="GQ59" s="253"/>
      <c r="GS59" s="253"/>
      <c r="GT59" s="253"/>
      <c r="GZ59" s="253"/>
    </row>
    <row r="60" customFormat="false" ht="12.75" hidden="false" customHeight="false" outlineLevel="0" collapsed="false">
      <c r="A60" s="63" t="n">
        <f aca="false">p0!A66</f>
        <v>38231</v>
      </c>
      <c r="B60" s="256" t="n">
        <f aca="false">SUM(C60:V60)</f>
        <v>-662.000000000001</v>
      </c>
      <c r="C60" s="262" t="n">
        <f aca="false">p0!E66*10000*m_chg!C59</f>
        <v>-0</v>
      </c>
      <c r="D60" s="262" t="n">
        <f aca="false">p0!O66*10000*m_chg!D59</f>
        <v>-0</v>
      </c>
      <c r="E60" s="262" t="n">
        <f aca="false">p1!L66*10000*m_chg!E59</f>
        <v>-0</v>
      </c>
      <c r="F60" s="262" t="n">
        <f aca="false">(p0!I66+p0!K66)*10000*m_chg!K59</f>
        <v>-0</v>
      </c>
      <c r="G60" s="262" t="n">
        <f aca="false">p0!P66*10000*m_chg!L59</f>
        <v>-0</v>
      </c>
      <c r="H60" s="262" t="n">
        <f aca="false">p0!D66*10000*m_chg!N59</f>
        <v>-0</v>
      </c>
      <c r="I60" s="262" t="n">
        <f aca="false">(p0!J66+p0!AH66)*10000*m_chg!H59</f>
        <v>-108.5</v>
      </c>
      <c r="J60" s="262" t="n">
        <f aca="false">p0!N66*10000*m_chg!J59</f>
        <v>-553.500000000001</v>
      </c>
      <c r="K60" s="262" t="n">
        <f aca="false">(p0!M66+p0!H66)*10000*m_chg!O59</f>
        <v>-0</v>
      </c>
      <c r="L60" s="262" t="n">
        <f aca="false">p0!Q66*10000*m_chg!P59</f>
        <v>-0</v>
      </c>
      <c r="M60" s="262" t="n">
        <f aca="false">(p0!F66)*10000*m_chg!T59</f>
        <v>-0</v>
      </c>
      <c r="N60" s="262" t="n">
        <f aca="false">p0!C66*10000*m_chg!U59</f>
        <v>-0</v>
      </c>
      <c r="O60" s="262" t="n">
        <f aca="false">p0!G66*10000*m_chg!V59</f>
        <v>0</v>
      </c>
      <c r="P60" s="262" t="n">
        <f aca="false">(p0!Z66+p0!Y66)*10000*m_chg!X59</f>
        <v>-0</v>
      </c>
      <c r="Q60" s="262" t="n">
        <f aca="false">p0!AA66*10000*m_chg!Y59</f>
        <v>-0</v>
      </c>
      <c r="R60" s="262" t="n">
        <f aca="false">p0!AC66*10000*m_chg!Z59</f>
        <v>-0</v>
      </c>
      <c r="S60" s="262" t="n">
        <f aca="false">p0!X66*10000*m_chg!AA59</f>
        <v>0</v>
      </c>
      <c r="T60" s="262" t="n">
        <f aca="false">p0!T66*10000*m_chg!AC59</f>
        <v>-0</v>
      </c>
      <c r="U60" s="262" t="n">
        <f aca="false">p0!B66*10000*m_chg!AF59</f>
        <v>0</v>
      </c>
      <c r="V60" s="262" t="n">
        <f aca="false">p0!AB66*10000*m_chg!AI59</f>
        <v>-0</v>
      </c>
      <c r="X60" s="262"/>
      <c r="Z60" s="63" t="n">
        <v>38231</v>
      </c>
      <c r="AA60" s="23" t="n">
        <f aca="false">SUM(AB60:AV60)</f>
        <v>0</v>
      </c>
      <c r="AB60" s="23" t="n">
        <f aca="false">IF(AB$2&lt;=$Z60,IF(AB$3&gt;=$Z60,(AB$4*($Z61-$Z60)),0),0)*(VLOOKUP($Z60,curves,VLOOKUP(AB$1,names,2,0))-AB$5)*m1!$BK59</f>
        <v>-0</v>
      </c>
      <c r="AC60" s="23" t="n">
        <f aca="false">IF(AC$2&lt;=$Z60,IF(AC$3&gt;=$Z60,(AC$4*($Z61-$Z60)),0),0)*(VLOOKUP($Z60,curves,VLOOKUP(AC$1,names,2,0))-AC$5)*m1!$BK59</f>
        <v>-0</v>
      </c>
      <c r="AD60" s="23" t="n">
        <f aca="false">IF(AD$2&lt;=$Z60,IF(AD$3&gt;=$Z60,(AD$4*($Z61-$Z60)),0),0)*(VLOOKUP($Z60,curves,VLOOKUP(AD$1,names,2,0))-AD$5)*m1!$BK59</f>
        <v>-0</v>
      </c>
      <c r="AE60" s="23" t="n">
        <f aca="false">IF(AE$2&lt;=$Z60,IF(AE$3&gt;=$Z60,(AE$4*($Z61-$Z60)),0),0)*(VLOOKUP($Z60,curves,VLOOKUP(AE$1,names,2,0))-AE$5)*m1!$BK59</f>
        <v>-0</v>
      </c>
      <c r="AF60" s="23" t="n">
        <f aca="false">IF(AF$2&lt;=$Z60,IF(AF$3&gt;=$Z60,(AF$4*($Z61-$Z60)),0),0)*(VLOOKUP($Z60,curves,VLOOKUP(AF$1,names,2,0))-AF$5)*m1!$BK59</f>
        <v>0</v>
      </c>
      <c r="AG60" s="23" t="n">
        <f aca="false">IF(AG$2&lt;=$Z60,IF(AG$3&gt;=$Z60,(AG$4*($Z61-$Z60)),0),0)*(VLOOKUP($Z60,curves,VLOOKUP(AG$1,names,2,0))-AG$5)*m1!$BK59</f>
        <v>0</v>
      </c>
      <c r="AH60" s="23" t="n">
        <f aca="false">IF(AH$2&lt;=$Z60,IF(AH$3&gt;=$Z60,(AH$4*($Z61-$Z60)),0),0)*(VLOOKUP($Z60,curves,VLOOKUP(AH$1,names,2,0))-AH$5)*m1!$BK59</f>
        <v>0</v>
      </c>
      <c r="AI60" s="23" t="n">
        <f aca="false">IF(AI$2&lt;=$Z60,IF(AI$3&gt;=$Z60,(AI$4*($Z61-$Z60)),0),0)*(VLOOKUP($Z60,curves,VLOOKUP(AI$1,names,2,0))-AI$5)*m1!$BK59</f>
        <v>0</v>
      </c>
      <c r="AJ60" s="23" t="n">
        <f aca="false">IF(AJ$2&lt;=$Z60,IF(AJ$3&gt;=$Z60,(AJ$4*($Z61-$Z60)),0),0)*(VLOOKUP($Z60,curves,VLOOKUP(AJ$1,names,2,0))-AJ$5)*m1!$BK59</f>
        <v>0</v>
      </c>
      <c r="AK60" s="23" t="n">
        <f aca="false">IF(AK$2&lt;=$Z60,IF(AK$3&gt;=$Z60,(AK$4*($Z61-$Z60)),0),0)*(VLOOKUP($Z60,curves,VLOOKUP(AK$1,names,2,0))-AK$5)*m1!$BK59</f>
        <v>0</v>
      </c>
      <c r="AL60" s="23" t="n">
        <f aca="false">IF(AL$2&lt;=$Z60,IF(AL$3&gt;=$Z60,(AL$4*($Z61-$Z60)),0),0)*(VLOOKUP($Z60,curves,VLOOKUP(AL$1,names,2,0))-AL$5)*m1!$BK59</f>
        <v>0</v>
      </c>
      <c r="AM60" s="23" t="n">
        <f aca="false">IF(AM$2&lt;=$Z60,IF(AM$3&gt;=$Z60,(AM$4*($Z61-$Z60)),0),0)*(VLOOKUP($Z60,curves,VLOOKUP(AM$1,names,2,0))-AM$5)*m1!$BK59</f>
        <v>0</v>
      </c>
      <c r="AN60" s="23" t="n">
        <f aca="false">IF(AN$2&lt;=$Z60,IF(AN$3&gt;=$Z60,(AN$4*($Z61-$Z60)),0),0)*(VLOOKUP($Z60,curves,VLOOKUP(AN$1,names,2,0))-AN$5)*m1!$BK59</f>
        <v>0</v>
      </c>
      <c r="AO60" s="23" t="n">
        <f aca="false">IF(AO$2&lt;=$Z60,IF(AO$3&gt;=$Z60,(AO$4*($Z61-$Z60)),0),0)*(VLOOKUP($Z60,curves,VLOOKUP(AO$1,names,2,0))-AO$5)*m1!$BK59</f>
        <v>0</v>
      </c>
      <c r="AP60" s="23" t="n">
        <f aca="false">IF(AP$2&lt;=$Z60,IF(AP$3&gt;=$Z60,(AP$4*($Z61-$Z60)),0),0)*(VLOOKUP($Z60,curves,VLOOKUP(AP$1,names,2,0))-AP$5)*m1!$BK59</f>
        <v>0</v>
      </c>
      <c r="AQ60" s="23" t="n">
        <f aca="false">IF(AQ$2&lt;=$Z60,IF(AQ$3&gt;=$Z60,(AQ$4*($Z61-$Z60)),0),0)*(VLOOKUP($Z60,curves,VLOOKUP(AQ$1,names,2,0))-AQ$5)*m1!$BK59</f>
        <v>0</v>
      </c>
      <c r="AR60" s="23" t="n">
        <f aca="false">IF(AR$2&lt;=$Z60,IF(AR$3&gt;=$Z60,(AR$4*($Z61-$Z60)),0),0)*(VLOOKUP($Z60,curves,VLOOKUP(AR$1,names,2,0))-AR$5)*m1!$BK59</f>
        <v>0</v>
      </c>
      <c r="AS60" s="23" t="n">
        <f aca="false">IF(AS$2&lt;=$Z60,IF(AS$3&gt;=$Z60,(AS$4*($Z61-$Z60)),0),0)*(VLOOKUP($Z60,curves,VLOOKUP(AS$1,names,2,0))-AS$5)*m1!$BK59</f>
        <v>0</v>
      </c>
      <c r="AT60" s="23" t="n">
        <f aca="false">IF(AT$2&lt;=$Z60,IF(AT$3&gt;=$Z60,(AT$4*($Z61-$Z60)),0),0)*(VLOOKUP($Z60,curves,VLOOKUP(AT$1,names,2,0))-AT$5)*m1!$BK59</f>
        <v>0</v>
      </c>
      <c r="AU60" s="23" t="n">
        <f aca="false">IF(AU$2&lt;=$Z60,IF(AU$3&gt;=$Z60,(AU$4*($Z61-$Z60)),0),0)*(VLOOKUP($Z60,curves,VLOOKUP(AU$1,names,2,0))-AU$5)*m1!$BK59</f>
        <v>0</v>
      </c>
      <c r="AV60" s="23" t="n">
        <f aca="false">IF(AV$2&lt;=$Z60,IF(AV$3&gt;=$Z60,(AV$4*($Z61-$Z60)),0),0)*(VLOOKUP($Z60,curves,VLOOKUP(AV$1,names,2,0))-AV$5)*m1!$BK59</f>
        <v>0</v>
      </c>
      <c r="BA60" s="249"/>
      <c r="BB60" s="249"/>
      <c r="BC60" s="249"/>
      <c r="BD60" s="249"/>
      <c r="BO60" s="253"/>
      <c r="CH60" s="248"/>
      <c r="CI60" s="248"/>
      <c r="CJ60" s="248"/>
      <c r="FX60" s="249"/>
      <c r="FY60" s="249"/>
      <c r="FZ60" s="249"/>
      <c r="GJ60" s="253"/>
      <c r="GK60" s="253"/>
      <c r="GQ60" s="253"/>
      <c r="GS60" s="253"/>
      <c r="GT60" s="253"/>
      <c r="GZ60" s="253"/>
    </row>
    <row r="61" customFormat="false" ht="12.75" hidden="false" customHeight="false" outlineLevel="0" collapsed="false">
      <c r="A61" s="63" t="n">
        <f aca="false">p0!A67</f>
        <v>38261</v>
      </c>
      <c r="B61" s="256" t="n">
        <f aca="false">SUM(C61:V61)</f>
        <v>-680.000000000001</v>
      </c>
      <c r="C61" s="262" t="n">
        <f aca="false">p0!E67*10000*m_chg!C60</f>
        <v>-0</v>
      </c>
      <c r="D61" s="262" t="n">
        <f aca="false">p0!O67*10000*m_chg!D60</f>
        <v>-0</v>
      </c>
      <c r="E61" s="262" t="n">
        <f aca="false">p1!L67*10000*m_chg!E60</f>
        <v>-0</v>
      </c>
      <c r="F61" s="262" t="n">
        <f aca="false">(p0!I67+p0!K67)*10000*m_chg!K60</f>
        <v>-0</v>
      </c>
      <c r="G61" s="262" t="n">
        <f aca="false">p0!P67*10000*m_chg!L60</f>
        <v>-0</v>
      </c>
      <c r="H61" s="262" t="n">
        <f aca="false">p0!D67*10000*m_chg!N60</f>
        <v>-0</v>
      </c>
      <c r="I61" s="262" t="n">
        <f aca="false">(p0!J67+p0!AH67)*10000*m_chg!H60</f>
        <v>-111.5</v>
      </c>
      <c r="J61" s="262" t="n">
        <f aca="false">p0!N67*10000*m_chg!J60</f>
        <v>-568.500000000001</v>
      </c>
      <c r="K61" s="262" t="n">
        <f aca="false">(p0!M67+p0!H67)*10000*m_chg!O60</f>
        <v>-0</v>
      </c>
      <c r="L61" s="262" t="n">
        <f aca="false">p0!Q67*10000*m_chg!P60</f>
        <v>-0</v>
      </c>
      <c r="M61" s="262" t="n">
        <f aca="false">(p0!F67)*10000*m_chg!T60</f>
        <v>-0</v>
      </c>
      <c r="N61" s="262" t="n">
        <f aca="false">p0!C67*10000*m_chg!U60</f>
        <v>-0</v>
      </c>
      <c r="O61" s="262" t="n">
        <f aca="false">p0!G67*10000*m_chg!V60</f>
        <v>0</v>
      </c>
      <c r="P61" s="262" t="n">
        <f aca="false">(p0!Z67+p0!Y67)*10000*m_chg!X60</f>
        <v>-0</v>
      </c>
      <c r="Q61" s="262" t="n">
        <f aca="false">p0!AA67*10000*m_chg!Y60</f>
        <v>-0</v>
      </c>
      <c r="R61" s="262" t="n">
        <f aca="false">p0!AC67*10000*m_chg!Z60</f>
        <v>-0</v>
      </c>
      <c r="S61" s="262" t="n">
        <f aca="false">p0!X67*10000*m_chg!AA60</f>
        <v>-0</v>
      </c>
      <c r="T61" s="262" t="n">
        <f aca="false">p0!T67*10000*m_chg!AC60</f>
        <v>-0</v>
      </c>
      <c r="U61" s="262" t="n">
        <f aca="false">p0!B67*10000*m_chg!AF60</f>
        <v>0</v>
      </c>
      <c r="V61" s="262" t="n">
        <f aca="false">p0!AB67*10000*m_chg!AI60</f>
        <v>-0</v>
      </c>
      <c r="X61" s="262"/>
      <c r="Z61" s="63" t="n">
        <v>38261</v>
      </c>
      <c r="AA61" s="23" t="n">
        <f aca="false">SUM(AB61:AV61)</f>
        <v>0</v>
      </c>
      <c r="AB61" s="23" t="n">
        <f aca="false">IF(AB$2&lt;=$Z61,IF(AB$3&gt;=$Z61,(AB$4*($Z62-$Z61)),0),0)*(VLOOKUP($Z61,curves,VLOOKUP(AB$1,names,2,0))-AB$5)*m1!$BK60</f>
        <v>-0</v>
      </c>
      <c r="AC61" s="23" t="n">
        <f aca="false">IF(AC$2&lt;=$Z61,IF(AC$3&gt;=$Z61,(AC$4*($Z62-$Z61)),0),0)*(VLOOKUP($Z61,curves,VLOOKUP(AC$1,names,2,0))-AC$5)*m1!$BK60</f>
        <v>-0</v>
      </c>
      <c r="AD61" s="23" t="n">
        <f aca="false">IF(AD$2&lt;=$Z61,IF(AD$3&gt;=$Z61,(AD$4*($Z62-$Z61)),0),0)*(VLOOKUP($Z61,curves,VLOOKUP(AD$1,names,2,0))-AD$5)*m1!$BK60</f>
        <v>-0</v>
      </c>
      <c r="AE61" s="23" t="n">
        <f aca="false">IF(AE$2&lt;=$Z61,IF(AE$3&gt;=$Z61,(AE$4*($Z62-$Z61)),0),0)*(VLOOKUP($Z61,curves,VLOOKUP(AE$1,names,2,0))-AE$5)*m1!$BK60</f>
        <v>-0</v>
      </c>
      <c r="AF61" s="23" t="n">
        <f aca="false">IF(AF$2&lt;=$Z61,IF(AF$3&gt;=$Z61,(AF$4*($Z62-$Z61)),0),0)*(VLOOKUP($Z61,curves,VLOOKUP(AF$1,names,2,0))-AF$5)*m1!$BK60</f>
        <v>0</v>
      </c>
      <c r="AG61" s="23" t="n">
        <f aca="false">IF(AG$2&lt;=$Z61,IF(AG$3&gt;=$Z61,(AG$4*($Z62-$Z61)),0),0)*(VLOOKUP($Z61,curves,VLOOKUP(AG$1,names,2,0))-AG$5)*m1!$BK60</f>
        <v>0</v>
      </c>
      <c r="AH61" s="23" t="n">
        <f aca="false">IF(AH$2&lt;=$Z61,IF(AH$3&gt;=$Z61,(AH$4*($Z62-$Z61)),0),0)*(VLOOKUP($Z61,curves,VLOOKUP(AH$1,names,2,0))-AH$5)*m1!$BK60</f>
        <v>0</v>
      </c>
      <c r="AI61" s="23" t="n">
        <f aca="false">IF(AI$2&lt;=$Z61,IF(AI$3&gt;=$Z61,(AI$4*($Z62-$Z61)),0),0)*(VLOOKUP($Z61,curves,VLOOKUP(AI$1,names,2,0))-AI$5)*m1!$BK60</f>
        <v>0</v>
      </c>
      <c r="AJ61" s="23" t="n">
        <f aca="false">IF(AJ$2&lt;=$Z61,IF(AJ$3&gt;=$Z61,(AJ$4*($Z62-$Z61)),0),0)*(VLOOKUP($Z61,curves,VLOOKUP(AJ$1,names,2,0))-AJ$5)*m1!$BK60</f>
        <v>0</v>
      </c>
      <c r="AK61" s="23" t="n">
        <f aca="false">IF(AK$2&lt;=$Z61,IF(AK$3&gt;=$Z61,(AK$4*($Z62-$Z61)),0),0)*(VLOOKUP($Z61,curves,VLOOKUP(AK$1,names,2,0))-AK$5)*m1!$BK60</f>
        <v>0</v>
      </c>
      <c r="AL61" s="23" t="n">
        <f aca="false">IF(AL$2&lt;=$Z61,IF(AL$3&gt;=$Z61,(AL$4*($Z62-$Z61)),0),0)*(VLOOKUP($Z61,curves,VLOOKUP(AL$1,names,2,0))-AL$5)*m1!$BK60</f>
        <v>0</v>
      </c>
      <c r="AM61" s="23" t="n">
        <f aca="false">IF(AM$2&lt;=$Z61,IF(AM$3&gt;=$Z61,(AM$4*($Z62-$Z61)),0),0)*(VLOOKUP($Z61,curves,VLOOKUP(AM$1,names,2,0))-AM$5)*m1!$BK60</f>
        <v>0</v>
      </c>
      <c r="AN61" s="23" t="n">
        <f aca="false">IF(AN$2&lt;=$Z61,IF(AN$3&gt;=$Z61,(AN$4*($Z62-$Z61)),0),0)*(VLOOKUP($Z61,curves,VLOOKUP(AN$1,names,2,0))-AN$5)*m1!$BK60</f>
        <v>0</v>
      </c>
      <c r="AO61" s="23" t="n">
        <f aca="false">IF(AO$2&lt;=$Z61,IF(AO$3&gt;=$Z61,(AO$4*($Z62-$Z61)),0),0)*(VLOOKUP($Z61,curves,VLOOKUP(AO$1,names,2,0))-AO$5)*m1!$BK60</f>
        <v>0</v>
      </c>
      <c r="AP61" s="23" t="n">
        <f aca="false">IF(AP$2&lt;=$Z61,IF(AP$3&gt;=$Z61,(AP$4*($Z62-$Z61)),0),0)*(VLOOKUP($Z61,curves,VLOOKUP(AP$1,names,2,0))-AP$5)*m1!$BK60</f>
        <v>0</v>
      </c>
      <c r="AQ61" s="23" t="n">
        <f aca="false">IF(AQ$2&lt;=$Z61,IF(AQ$3&gt;=$Z61,(AQ$4*($Z62-$Z61)),0),0)*(VLOOKUP($Z61,curves,VLOOKUP(AQ$1,names,2,0))-AQ$5)*m1!$BK60</f>
        <v>0</v>
      </c>
      <c r="AR61" s="23" t="n">
        <f aca="false">IF(AR$2&lt;=$Z61,IF(AR$3&gt;=$Z61,(AR$4*($Z62-$Z61)),0),0)*(VLOOKUP($Z61,curves,VLOOKUP(AR$1,names,2,0))-AR$5)*m1!$BK60</f>
        <v>0</v>
      </c>
      <c r="AS61" s="23" t="n">
        <f aca="false">IF(AS$2&lt;=$Z61,IF(AS$3&gt;=$Z61,(AS$4*($Z62-$Z61)),0),0)*(VLOOKUP($Z61,curves,VLOOKUP(AS$1,names,2,0))-AS$5)*m1!$BK60</f>
        <v>0</v>
      </c>
      <c r="AT61" s="23" t="n">
        <f aca="false">IF(AT$2&lt;=$Z61,IF(AT$3&gt;=$Z61,(AT$4*($Z62-$Z61)),0),0)*(VLOOKUP($Z61,curves,VLOOKUP(AT$1,names,2,0))-AT$5)*m1!$BK60</f>
        <v>0</v>
      </c>
      <c r="AU61" s="23" t="n">
        <f aca="false">IF(AU$2&lt;=$Z61,IF(AU$3&gt;=$Z61,(AU$4*($Z62-$Z61)),0),0)*(VLOOKUP($Z61,curves,VLOOKUP(AU$1,names,2,0))-AU$5)*m1!$BK60</f>
        <v>0</v>
      </c>
      <c r="AV61" s="23" t="n">
        <f aca="false">IF(AV$2&lt;=$Z61,IF(AV$3&gt;=$Z61,(AV$4*($Z62-$Z61)),0),0)*(VLOOKUP($Z61,curves,VLOOKUP(AV$1,names,2,0))-AV$5)*m1!$BK60</f>
        <v>0</v>
      </c>
      <c r="BA61" s="249"/>
      <c r="BB61" s="249"/>
      <c r="BC61" s="249"/>
      <c r="BD61" s="249"/>
      <c r="BO61" s="253"/>
      <c r="CH61" s="248"/>
      <c r="CI61" s="248"/>
      <c r="CJ61" s="248"/>
      <c r="FX61" s="249"/>
      <c r="FY61" s="249"/>
      <c r="FZ61" s="249"/>
      <c r="GJ61" s="253"/>
      <c r="GK61" s="253"/>
      <c r="GQ61" s="253"/>
      <c r="GS61" s="253"/>
      <c r="GT61" s="253"/>
      <c r="GZ61" s="253"/>
    </row>
    <row r="62" customFormat="false" ht="12.75" hidden="false" customHeight="false" outlineLevel="0" collapsed="false">
      <c r="A62" s="63" t="n">
        <f aca="false">p0!A68</f>
        <v>38292</v>
      </c>
      <c r="B62" s="256" t="n">
        <f aca="false">SUM(C62:V62)</f>
        <v>653.500000000001</v>
      </c>
      <c r="C62" s="262" t="n">
        <f aca="false">p0!E68*10000*m_chg!C61</f>
        <v>0</v>
      </c>
      <c r="D62" s="262" t="n">
        <f aca="false">p0!O68*10000*m_chg!D61</f>
        <v>0</v>
      </c>
      <c r="E62" s="262" t="n">
        <f aca="false">p1!L68*10000*m_chg!E61</f>
        <v>0</v>
      </c>
      <c r="F62" s="262" t="n">
        <f aca="false">(p0!I68+p0!K68)*10000*m_chg!K61</f>
        <v>-1004.5</v>
      </c>
      <c r="G62" s="262" t="n">
        <f aca="false">p0!P68*10000*m_chg!L61</f>
        <v>0</v>
      </c>
      <c r="H62" s="262" t="n">
        <f aca="false">p0!D68*10000*m_chg!N61</f>
        <v>0</v>
      </c>
      <c r="I62" s="262" t="n">
        <f aca="false">(p0!J68+p0!AH68)*10000*m_chg!H61</f>
        <v>1111.5</v>
      </c>
      <c r="J62" s="262" t="n">
        <f aca="false">p0!N68*10000*m_chg!J61</f>
        <v>546.500000000001</v>
      </c>
      <c r="K62" s="262" t="n">
        <f aca="false">(p0!M68+p0!H68)*10000*m_chg!O61</f>
        <v>0</v>
      </c>
      <c r="L62" s="262" t="n">
        <f aca="false">p0!Q68*10000*m_chg!P61</f>
        <v>0</v>
      </c>
      <c r="M62" s="262" t="n">
        <f aca="false">(p0!F68)*10000*m_chg!T61</f>
        <v>0</v>
      </c>
      <c r="N62" s="262" t="n">
        <f aca="false">p0!C68*10000*m_chg!U61</f>
        <v>0</v>
      </c>
      <c r="O62" s="262" t="n">
        <f aca="false">p0!G68*10000*m_chg!V61</f>
        <v>0</v>
      </c>
      <c r="P62" s="262" t="n">
        <f aca="false">(p0!Z68+p0!Y68)*10000*m_chg!X61</f>
        <v>-0</v>
      </c>
      <c r="Q62" s="262" t="n">
        <f aca="false">p0!AA68*10000*m_chg!Y61</f>
        <v>-0</v>
      </c>
      <c r="R62" s="262" t="n">
        <f aca="false">p0!AC68*10000*m_chg!Z61</f>
        <v>-0</v>
      </c>
      <c r="S62" s="262" t="n">
        <f aca="false">p0!X68*10000*m_chg!AA61</f>
        <v>-0</v>
      </c>
      <c r="T62" s="262" t="n">
        <f aca="false">p0!T68*10000*m_chg!AC61</f>
        <v>-0</v>
      </c>
      <c r="U62" s="262" t="n">
        <f aca="false">p0!B68*10000*m_chg!AF61</f>
        <v>0</v>
      </c>
      <c r="V62" s="262" t="n">
        <f aca="false">p0!AB68*10000*m_chg!AI61</f>
        <v>-0</v>
      </c>
      <c r="X62" s="262"/>
      <c r="Z62" s="63" t="n">
        <v>38292</v>
      </c>
      <c r="AA62" s="23" t="n">
        <f aca="false">SUM(AB62:AV62)</f>
        <v>0</v>
      </c>
      <c r="AB62" s="23" t="n">
        <f aca="false">IF(AB$2&lt;=$Z62,IF(AB$3&gt;=$Z62,(AB$4*($Z63-$Z62)),0),0)*(VLOOKUP($Z62,curves,VLOOKUP(AB$1,names,2,0))-AB$5)*m1!$BK61</f>
        <v>-0</v>
      </c>
      <c r="AC62" s="23" t="n">
        <f aca="false">IF(AC$2&lt;=$Z62,IF(AC$3&gt;=$Z62,(AC$4*($Z63-$Z62)),0),0)*(VLOOKUP($Z62,curves,VLOOKUP(AC$1,names,2,0))-AC$5)*m1!$BK61</f>
        <v>-0</v>
      </c>
      <c r="AD62" s="23" t="n">
        <f aca="false">IF(AD$2&lt;=$Z62,IF(AD$3&gt;=$Z62,(AD$4*($Z63-$Z62)),0),0)*(VLOOKUP($Z62,curves,VLOOKUP(AD$1,names,2,0))-AD$5)*m1!$BK61</f>
        <v>-0</v>
      </c>
      <c r="AE62" s="23" t="n">
        <f aca="false">IF(AE$2&lt;=$Z62,IF(AE$3&gt;=$Z62,(AE$4*($Z63-$Z62)),0),0)*(VLOOKUP($Z62,curves,VLOOKUP(AE$1,names,2,0))-AE$5)*m1!$BK61</f>
        <v>-0</v>
      </c>
      <c r="AF62" s="23" t="n">
        <f aca="false">IF(AF$2&lt;=$Z62,IF(AF$3&gt;=$Z62,(AF$4*($Z63-$Z62)),0),0)*(VLOOKUP($Z62,curves,VLOOKUP(AF$1,names,2,0))-AF$5)*m1!$BK61</f>
        <v>0</v>
      </c>
      <c r="AG62" s="23" t="n">
        <f aca="false">IF(AG$2&lt;=$Z62,IF(AG$3&gt;=$Z62,(AG$4*($Z63-$Z62)),0),0)*(VLOOKUP($Z62,curves,VLOOKUP(AG$1,names,2,0))-AG$5)*m1!$BK61</f>
        <v>0</v>
      </c>
      <c r="AH62" s="23" t="n">
        <f aca="false">IF(AH$2&lt;=$Z62,IF(AH$3&gt;=$Z62,(AH$4*($Z63-$Z62)),0),0)*(VLOOKUP($Z62,curves,VLOOKUP(AH$1,names,2,0))-AH$5)*m1!$BK61</f>
        <v>0</v>
      </c>
      <c r="AI62" s="23" t="n">
        <f aca="false">IF(AI$2&lt;=$Z62,IF(AI$3&gt;=$Z62,(AI$4*($Z63-$Z62)),0),0)*(VLOOKUP($Z62,curves,VLOOKUP(AI$1,names,2,0))-AI$5)*m1!$BK61</f>
        <v>0</v>
      </c>
      <c r="AJ62" s="23" t="n">
        <f aca="false">IF(AJ$2&lt;=$Z62,IF(AJ$3&gt;=$Z62,(AJ$4*($Z63-$Z62)),0),0)*(VLOOKUP($Z62,curves,VLOOKUP(AJ$1,names,2,0))-AJ$5)*m1!$BK61</f>
        <v>0</v>
      </c>
      <c r="AK62" s="23" t="n">
        <f aca="false">IF(AK$2&lt;=$Z62,IF(AK$3&gt;=$Z62,(AK$4*($Z63-$Z62)),0),0)*(VLOOKUP($Z62,curves,VLOOKUP(AK$1,names,2,0))-AK$5)*m1!$BK61</f>
        <v>0</v>
      </c>
      <c r="AL62" s="23" t="n">
        <f aca="false">IF(AL$2&lt;=$Z62,IF(AL$3&gt;=$Z62,(AL$4*($Z63-$Z62)),0),0)*(VLOOKUP($Z62,curves,VLOOKUP(AL$1,names,2,0))-AL$5)*m1!$BK61</f>
        <v>0</v>
      </c>
      <c r="AM62" s="23" t="n">
        <f aca="false">IF(AM$2&lt;=$Z62,IF(AM$3&gt;=$Z62,(AM$4*($Z63-$Z62)),0),0)*(VLOOKUP($Z62,curves,VLOOKUP(AM$1,names,2,0))-AM$5)*m1!$BK61</f>
        <v>0</v>
      </c>
      <c r="AN62" s="23" t="n">
        <f aca="false">IF(AN$2&lt;=$Z62,IF(AN$3&gt;=$Z62,(AN$4*($Z63-$Z62)),0),0)*(VLOOKUP($Z62,curves,VLOOKUP(AN$1,names,2,0))-AN$5)*m1!$BK61</f>
        <v>0</v>
      </c>
      <c r="AO62" s="23" t="n">
        <f aca="false">IF(AO$2&lt;=$Z62,IF(AO$3&gt;=$Z62,(AO$4*($Z63-$Z62)),0),0)*(VLOOKUP($Z62,curves,VLOOKUP(AO$1,names,2,0))-AO$5)*m1!$BK61</f>
        <v>0</v>
      </c>
      <c r="AP62" s="23" t="n">
        <f aca="false">IF(AP$2&lt;=$Z62,IF(AP$3&gt;=$Z62,(AP$4*($Z63-$Z62)),0),0)*(VLOOKUP($Z62,curves,VLOOKUP(AP$1,names,2,0))-AP$5)*m1!$BK61</f>
        <v>0</v>
      </c>
      <c r="AQ62" s="23" t="n">
        <f aca="false">IF(AQ$2&lt;=$Z62,IF(AQ$3&gt;=$Z62,(AQ$4*($Z63-$Z62)),0),0)*(VLOOKUP($Z62,curves,VLOOKUP(AQ$1,names,2,0))-AQ$5)*m1!$BK61</f>
        <v>0</v>
      </c>
      <c r="AR62" s="23" t="n">
        <f aca="false">IF(AR$2&lt;=$Z62,IF(AR$3&gt;=$Z62,(AR$4*($Z63-$Z62)),0),0)*(VLOOKUP($Z62,curves,VLOOKUP(AR$1,names,2,0))-AR$5)*m1!$BK61</f>
        <v>0</v>
      </c>
      <c r="AS62" s="23" t="n">
        <f aca="false">IF(AS$2&lt;=$Z62,IF(AS$3&gt;=$Z62,(AS$4*($Z63-$Z62)),0),0)*(VLOOKUP($Z62,curves,VLOOKUP(AS$1,names,2,0))-AS$5)*m1!$BK61</f>
        <v>0</v>
      </c>
      <c r="AT62" s="23" t="n">
        <f aca="false">IF(AT$2&lt;=$Z62,IF(AT$3&gt;=$Z62,(AT$4*($Z63-$Z62)),0),0)*(VLOOKUP($Z62,curves,VLOOKUP(AT$1,names,2,0))-AT$5)*m1!$BK61</f>
        <v>0</v>
      </c>
      <c r="AU62" s="23" t="n">
        <f aca="false">IF(AU$2&lt;=$Z62,IF(AU$3&gt;=$Z62,(AU$4*($Z63-$Z62)),0),0)*(VLOOKUP($Z62,curves,VLOOKUP(AU$1,names,2,0))-AU$5)*m1!$BK61</f>
        <v>0</v>
      </c>
      <c r="AV62" s="23" t="n">
        <f aca="false">IF(AV$2&lt;=$Z62,IF(AV$3&gt;=$Z62,(AV$4*($Z63-$Z62)),0),0)*(VLOOKUP($Z62,curves,VLOOKUP(AV$1,names,2,0))-AV$5)*m1!$BK61</f>
        <v>0</v>
      </c>
      <c r="BA62" s="249"/>
      <c r="BB62" s="249"/>
      <c r="BC62" s="249"/>
      <c r="BD62" s="249"/>
      <c r="BO62" s="253"/>
      <c r="CH62" s="248"/>
      <c r="CI62" s="248"/>
      <c r="CJ62" s="248"/>
      <c r="FX62" s="249"/>
      <c r="FY62" s="249"/>
      <c r="FZ62" s="249"/>
      <c r="GJ62" s="253"/>
      <c r="GK62" s="253"/>
      <c r="GQ62" s="253"/>
      <c r="GS62" s="253"/>
      <c r="GT62" s="253"/>
      <c r="GZ62" s="253"/>
    </row>
    <row r="63" customFormat="false" ht="12.75" hidden="false" customHeight="false" outlineLevel="0" collapsed="false">
      <c r="A63" s="63" t="n">
        <f aca="false">p0!A69</f>
        <v>38322</v>
      </c>
      <c r="B63" s="256" t="n">
        <f aca="false">SUM(C63:V63)</f>
        <v>671.500000000001</v>
      </c>
      <c r="C63" s="262" t="n">
        <f aca="false">p0!E69*10000*m_chg!C62</f>
        <v>0</v>
      </c>
      <c r="D63" s="262" t="n">
        <f aca="false">p0!O69*10000*m_chg!D62</f>
        <v>0</v>
      </c>
      <c r="E63" s="262" t="n">
        <f aca="false">p1!L69*10000*m_chg!E62</f>
        <v>0</v>
      </c>
      <c r="F63" s="262" t="n">
        <f aca="false">(p0!I69+p0!K69)*10000*m_chg!K62</f>
        <v>-1031.5</v>
      </c>
      <c r="G63" s="262" t="n">
        <f aca="false">p0!P69*10000*m_chg!L62</f>
        <v>0</v>
      </c>
      <c r="H63" s="262" t="n">
        <f aca="false">p0!D69*10000*m_chg!N62</f>
        <v>0</v>
      </c>
      <c r="I63" s="262" t="n">
        <f aca="false">(p0!J69+p0!AH69)*10000*m_chg!H62</f>
        <v>1141.5</v>
      </c>
      <c r="J63" s="262" t="n">
        <f aca="false">p0!N69*10000*m_chg!J62</f>
        <v>561.500000000001</v>
      </c>
      <c r="K63" s="262" t="n">
        <f aca="false">(p0!M69+p0!H69)*10000*m_chg!O62</f>
        <v>0</v>
      </c>
      <c r="L63" s="262" t="n">
        <f aca="false">p0!Q69*10000*m_chg!P62</f>
        <v>0</v>
      </c>
      <c r="M63" s="262" t="n">
        <f aca="false">(p0!F69)*10000*m_chg!T62</f>
        <v>0</v>
      </c>
      <c r="N63" s="262" t="n">
        <f aca="false">p0!C69*10000*m_chg!U62</f>
        <v>0</v>
      </c>
      <c r="O63" s="262" t="n">
        <f aca="false">p0!G69*10000*m_chg!V62</f>
        <v>0</v>
      </c>
      <c r="P63" s="262" t="n">
        <f aca="false">(p0!Z69+p0!Y69)*10000*m_chg!X62</f>
        <v>-0</v>
      </c>
      <c r="Q63" s="262" t="n">
        <f aca="false">p0!AA69*10000*m_chg!Y62</f>
        <v>-0</v>
      </c>
      <c r="R63" s="262" t="n">
        <f aca="false">p0!AC69*10000*m_chg!Z62</f>
        <v>-0</v>
      </c>
      <c r="S63" s="262" t="n">
        <f aca="false">p0!X69*10000*m_chg!AA62</f>
        <v>-0</v>
      </c>
      <c r="T63" s="262" t="n">
        <f aca="false">p0!T69*10000*m_chg!AC62</f>
        <v>-0</v>
      </c>
      <c r="U63" s="262" t="n">
        <f aca="false">p0!B69*10000*m_chg!AF62</f>
        <v>0</v>
      </c>
      <c r="V63" s="262" t="n">
        <f aca="false">p0!AB69*10000*m_chg!AI62</f>
        <v>-0</v>
      </c>
      <c r="X63" s="262"/>
      <c r="Z63" s="63" t="n">
        <v>38322</v>
      </c>
      <c r="AA63" s="23" t="n">
        <f aca="false">SUM(AB63:AV63)</f>
        <v>0</v>
      </c>
      <c r="AB63" s="23" t="n">
        <f aca="false">IF(AB$2&lt;=$Z63,IF(AB$3&gt;=$Z63,(AB$4*($Z64-$Z63)),0),0)*(VLOOKUP($Z63,curves,VLOOKUP(AB$1,names,2,0))-AB$5)*m1!$BK62</f>
        <v>0</v>
      </c>
      <c r="AC63" s="23" t="n">
        <f aca="false">IF(AC$2&lt;=$Z63,IF(AC$3&gt;=$Z63,(AC$4*($Z64-$Z63)),0),0)*(VLOOKUP($Z63,curves,VLOOKUP(AC$1,names,2,0))-AC$5)*m1!$BK62</f>
        <v>-0</v>
      </c>
      <c r="AD63" s="23" t="n">
        <f aca="false">IF(AD$2&lt;=$Z63,IF(AD$3&gt;=$Z63,(AD$4*($Z64-$Z63)),0),0)*(VLOOKUP($Z63,curves,VLOOKUP(AD$1,names,2,0))-AD$5)*m1!$BK62</f>
        <v>-0</v>
      </c>
      <c r="AE63" s="23" t="n">
        <f aca="false">IF(AE$2&lt;=$Z63,IF(AE$3&gt;=$Z63,(AE$4*($Z64-$Z63)),0),0)*(VLOOKUP($Z63,curves,VLOOKUP(AE$1,names,2,0))-AE$5)*m1!$BK62</f>
        <v>0</v>
      </c>
      <c r="AF63" s="23" t="n">
        <f aca="false">IF(AF$2&lt;=$Z63,IF(AF$3&gt;=$Z63,(AF$4*($Z64-$Z63)),0),0)*(VLOOKUP($Z63,curves,VLOOKUP(AF$1,names,2,0))-AF$5)*m1!$BK62</f>
        <v>0</v>
      </c>
      <c r="AG63" s="23" t="n">
        <f aca="false">IF(AG$2&lt;=$Z63,IF(AG$3&gt;=$Z63,(AG$4*($Z64-$Z63)),0),0)*(VLOOKUP($Z63,curves,VLOOKUP(AG$1,names,2,0))-AG$5)*m1!$BK62</f>
        <v>0</v>
      </c>
      <c r="AH63" s="23" t="n">
        <f aca="false">IF(AH$2&lt;=$Z63,IF(AH$3&gt;=$Z63,(AH$4*($Z64-$Z63)),0),0)*(VLOOKUP($Z63,curves,VLOOKUP(AH$1,names,2,0))-AH$5)*m1!$BK62</f>
        <v>0</v>
      </c>
      <c r="AI63" s="23" t="n">
        <f aca="false">IF(AI$2&lt;=$Z63,IF(AI$3&gt;=$Z63,(AI$4*($Z64-$Z63)),0),0)*(VLOOKUP($Z63,curves,VLOOKUP(AI$1,names,2,0))-AI$5)*m1!$BK62</f>
        <v>0</v>
      </c>
      <c r="AJ63" s="23" t="n">
        <f aca="false">IF(AJ$2&lt;=$Z63,IF(AJ$3&gt;=$Z63,(AJ$4*($Z64-$Z63)),0),0)*(VLOOKUP($Z63,curves,VLOOKUP(AJ$1,names,2,0))-AJ$5)*m1!$BK62</f>
        <v>0</v>
      </c>
      <c r="AK63" s="23" t="n">
        <f aca="false">IF(AK$2&lt;=$Z63,IF(AK$3&gt;=$Z63,(AK$4*($Z64-$Z63)),0),0)*(VLOOKUP($Z63,curves,VLOOKUP(AK$1,names,2,0))-AK$5)*m1!$BK62</f>
        <v>0</v>
      </c>
      <c r="AL63" s="23" t="n">
        <f aca="false">IF(AL$2&lt;=$Z63,IF(AL$3&gt;=$Z63,(AL$4*($Z64-$Z63)),0),0)*(VLOOKUP($Z63,curves,VLOOKUP(AL$1,names,2,0))-AL$5)*m1!$BK62</f>
        <v>0</v>
      </c>
      <c r="AM63" s="23" t="n">
        <f aca="false">IF(AM$2&lt;=$Z63,IF(AM$3&gt;=$Z63,(AM$4*($Z64-$Z63)),0),0)*(VLOOKUP($Z63,curves,VLOOKUP(AM$1,names,2,0))-AM$5)*m1!$BK62</f>
        <v>0</v>
      </c>
      <c r="AN63" s="23" t="n">
        <f aca="false">IF(AN$2&lt;=$Z63,IF(AN$3&gt;=$Z63,(AN$4*($Z64-$Z63)),0),0)*(VLOOKUP($Z63,curves,VLOOKUP(AN$1,names,2,0))-AN$5)*m1!$BK62</f>
        <v>0</v>
      </c>
      <c r="AO63" s="23" t="n">
        <f aca="false">IF(AO$2&lt;=$Z63,IF(AO$3&gt;=$Z63,(AO$4*($Z64-$Z63)),0),0)*(VLOOKUP($Z63,curves,VLOOKUP(AO$1,names,2,0))-AO$5)*m1!$BK62</f>
        <v>0</v>
      </c>
      <c r="AP63" s="23" t="n">
        <f aca="false">IF(AP$2&lt;=$Z63,IF(AP$3&gt;=$Z63,(AP$4*($Z64-$Z63)),0),0)*(VLOOKUP($Z63,curves,VLOOKUP(AP$1,names,2,0))-AP$5)*m1!$BK62</f>
        <v>0</v>
      </c>
      <c r="AQ63" s="23" t="n">
        <f aca="false">IF(AQ$2&lt;=$Z63,IF(AQ$3&gt;=$Z63,(AQ$4*($Z64-$Z63)),0),0)*(VLOOKUP($Z63,curves,VLOOKUP(AQ$1,names,2,0))-AQ$5)*m1!$BK62</f>
        <v>0</v>
      </c>
      <c r="AR63" s="23" t="n">
        <f aca="false">IF(AR$2&lt;=$Z63,IF(AR$3&gt;=$Z63,(AR$4*($Z64-$Z63)),0),0)*(VLOOKUP($Z63,curves,VLOOKUP(AR$1,names,2,0))-AR$5)*m1!$BK62</f>
        <v>0</v>
      </c>
      <c r="AS63" s="23" t="n">
        <f aca="false">IF(AS$2&lt;=$Z63,IF(AS$3&gt;=$Z63,(AS$4*($Z64-$Z63)),0),0)*(VLOOKUP($Z63,curves,VLOOKUP(AS$1,names,2,0))-AS$5)*m1!$BK62</f>
        <v>0</v>
      </c>
      <c r="AT63" s="23" t="n">
        <f aca="false">IF(AT$2&lt;=$Z63,IF(AT$3&gt;=$Z63,(AT$4*($Z64-$Z63)),0),0)*(VLOOKUP($Z63,curves,VLOOKUP(AT$1,names,2,0))-AT$5)*m1!$BK62</f>
        <v>0</v>
      </c>
      <c r="AU63" s="23" t="n">
        <f aca="false">IF(AU$2&lt;=$Z63,IF(AU$3&gt;=$Z63,(AU$4*($Z64-$Z63)),0),0)*(VLOOKUP($Z63,curves,VLOOKUP(AU$1,names,2,0))-AU$5)*m1!$BK62</f>
        <v>0</v>
      </c>
      <c r="AV63" s="23" t="n">
        <f aca="false">IF(AV$2&lt;=$Z63,IF(AV$3&gt;=$Z63,(AV$4*($Z64-$Z63)),0),0)*(VLOOKUP($Z63,curves,VLOOKUP(AV$1,names,2,0))-AV$5)*m1!$BK62</f>
        <v>0</v>
      </c>
      <c r="BA63" s="249"/>
      <c r="BB63" s="249"/>
      <c r="BC63" s="249"/>
      <c r="BD63" s="249"/>
      <c r="BO63" s="253"/>
      <c r="CH63" s="248"/>
      <c r="CI63" s="248"/>
      <c r="CJ63" s="248"/>
      <c r="FX63" s="249"/>
      <c r="FY63" s="249"/>
      <c r="FZ63" s="249"/>
      <c r="GJ63" s="253"/>
      <c r="GK63" s="253"/>
      <c r="GQ63" s="253"/>
      <c r="GS63" s="253"/>
      <c r="GT63" s="253"/>
      <c r="GZ63" s="253"/>
    </row>
    <row r="64" customFormat="false" ht="12.75" hidden="false" customHeight="false" outlineLevel="0" collapsed="false">
      <c r="A64" s="63" t="n">
        <f aca="false">p0!A70</f>
        <v>38353</v>
      </c>
      <c r="B64" s="256" t="n">
        <f aca="false">SUM(C64:V64)</f>
        <v>0</v>
      </c>
      <c r="C64" s="262" t="n">
        <f aca="false">p0!E70*10000*m_chg!C63</f>
        <v>0</v>
      </c>
      <c r="D64" s="262" t="n">
        <f aca="false">p0!O70*10000*m_chg!D63</f>
        <v>0</v>
      </c>
      <c r="E64" s="262" t="n">
        <f aca="false">p1!L70*10000*m_chg!E63</f>
        <v>0</v>
      </c>
      <c r="F64" s="262" t="n">
        <f aca="false">(p0!I70+p0!K70)*10000*m_chg!K63</f>
        <v>-0</v>
      </c>
      <c r="G64" s="262" t="n">
        <f aca="false">p0!P70*10000*m_chg!L63</f>
        <v>0</v>
      </c>
      <c r="H64" s="262" t="n">
        <f aca="false">p0!D70*10000*m_chg!N63</f>
        <v>0</v>
      </c>
      <c r="I64" s="262" t="n">
        <f aca="false">(p0!J70+p0!AH70)*10000*m_chg!H63</f>
        <v>0</v>
      </c>
      <c r="J64" s="262" t="n">
        <f aca="false">p0!N70*10000*m_chg!J63</f>
        <v>0</v>
      </c>
      <c r="K64" s="262" t="n">
        <f aca="false">(p0!M70+p0!H70)*10000*m_chg!O63</f>
        <v>0</v>
      </c>
      <c r="L64" s="262" t="n">
        <f aca="false">p0!Q70*10000*m_chg!P63</f>
        <v>0</v>
      </c>
      <c r="M64" s="262" t="n">
        <f aca="false">(p0!F70)*10000*m_chg!T63</f>
        <v>0</v>
      </c>
      <c r="N64" s="262" t="n">
        <f aca="false">p0!C70*10000*m_chg!U63</f>
        <v>0</v>
      </c>
      <c r="O64" s="262" t="n">
        <f aca="false">p0!G70*10000*m_chg!V63</f>
        <v>0</v>
      </c>
      <c r="P64" s="262" t="n">
        <f aca="false">(p0!Z70+p0!Y70)*10000*m_chg!X63</f>
        <v>0</v>
      </c>
      <c r="Q64" s="262" t="n">
        <f aca="false">p0!AA70*10000*m_chg!Y63</f>
        <v>0</v>
      </c>
      <c r="R64" s="262" t="n">
        <f aca="false">p0!AC70*10000*m_chg!Z63</f>
        <v>0</v>
      </c>
      <c r="S64" s="262" t="n">
        <f aca="false">p0!X70*10000*m_chg!AA63</f>
        <v>0</v>
      </c>
      <c r="T64" s="262" t="n">
        <f aca="false">p0!T70*10000*m_chg!AC63</f>
        <v>0</v>
      </c>
      <c r="U64" s="262" t="n">
        <f aca="false">p0!B70*10000*m_chg!AF63</f>
        <v>0</v>
      </c>
      <c r="V64" s="262" t="n">
        <f aca="false">p0!AB70*10000*m_chg!AI63</f>
        <v>0</v>
      </c>
      <c r="X64" s="262"/>
      <c r="Z64" s="63" t="n">
        <v>38353</v>
      </c>
      <c r="AA64" s="23" t="n">
        <f aca="false">SUM(AB64:AV64)</f>
        <v>0</v>
      </c>
      <c r="AB64" s="23" t="n">
        <f aca="false">IF(AB$2&lt;=$Z64,IF(AB$3&gt;=$Z64,(AB$4*($Z65-$Z64)),0),0)*(VLOOKUP($Z64,curves,VLOOKUP(AB$1,names,2,0))-AB$5)*m1!$BK63</f>
        <v>0</v>
      </c>
      <c r="AC64" s="23" t="n">
        <f aca="false">IF(AC$2&lt;=$Z64,IF(AC$3&gt;=$Z64,(AC$4*($Z65-$Z64)),0),0)*(VLOOKUP($Z64,curves,VLOOKUP(AC$1,names,2,0))-AC$5)*m1!$BK63</f>
        <v>-0</v>
      </c>
      <c r="AD64" s="23" t="n">
        <f aca="false">IF(AD$2&lt;=$Z64,IF(AD$3&gt;=$Z64,(AD$4*($Z65-$Z64)),0),0)*(VLOOKUP($Z64,curves,VLOOKUP(AD$1,names,2,0))-AD$5)*m1!$BK63</f>
        <v>-0</v>
      </c>
      <c r="AE64" s="23" t="n">
        <f aca="false">IF(AE$2&lt;=$Z64,IF(AE$3&gt;=$Z64,(AE$4*($Z65-$Z64)),0),0)*(VLOOKUP($Z64,curves,VLOOKUP(AE$1,names,2,0))-AE$5)*m1!$BK63</f>
        <v>0</v>
      </c>
      <c r="AF64" s="23" t="n">
        <f aca="false">IF(AF$2&lt;=$Z64,IF(AF$3&gt;=$Z64,(AF$4*($Z65-$Z64)),0),0)*(VLOOKUP($Z64,curves,VLOOKUP(AF$1,names,2,0))-AF$5)*m1!$BK63</f>
        <v>0</v>
      </c>
      <c r="AG64" s="23" t="n">
        <f aca="false">IF(AG$2&lt;=$Z64,IF(AG$3&gt;=$Z64,(AG$4*($Z65-$Z64)),0),0)*(VLOOKUP($Z64,curves,VLOOKUP(AG$1,names,2,0))-AG$5)*m1!$BK63</f>
        <v>0</v>
      </c>
      <c r="AH64" s="23" t="n">
        <f aca="false">IF(AH$2&lt;=$Z64,IF(AH$3&gt;=$Z64,(AH$4*($Z65-$Z64)),0),0)*(VLOOKUP($Z64,curves,VLOOKUP(AH$1,names,2,0))-AH$5)*m1!$BK63</f>
        <v>0</v>
      </c>
      <c r="AI64" s="23" t="n">
        <f aca="false">IF(AI$2&lt;=$Z64,IF(AI$3&gt;=$Z64,(AI$4*($Z65-$Z64)),0),0)*(VLOOKUP($Z64,curves,VLOOKUP(AI$1,names,2,0))-AI$5)*m1!$BK63</f>
        <v>0</v>
      </c>
      <c r="AJ64" s="23" t="n">
        <f aca="false">IF(AJ$2&lt;=$Z64,IF(AJ$3&gt;=$Z64,(AJ$4*($Z65-$Z64)),0),0)*(VLOOKUP($Z64,curves,VLOOKUP(AJ$1,names,2,0))-AJ$5)*m1!$BK63</f>
        <v>0</v>
      </c>
      <c r="AK64" s="23" t="n">
        <f aca="false">IF(AK$2&lt;=$Z64,IF(AK$3&gt;=$Z64,(AK$4*($Z65-$Z64)),0),0)*(VLOOKUP($Z64,curves,VLOOKUP(AK$1,names,2,0))-AK$5)*m1!$BK63</f>
        <v>0</v>
      </c>
      <c r="AL64" s="23" t="n">
        <f aca="false">IF(AL$2&lt;=$Z64,IF(AL$3&gt;=$Z64,(AL$4*($Z65-$Z64)),0),0)*(VLOOKUP($Z64,curves,VLOOKUP(AL$1,names,2,0))-AL$5)*m1!$BK63</f>
        <v>0</v>
      </c>
      <c r="AM64" s="23" t="n">
        <f aca="false">IF(AM$2&lt;=$Z64,IF(AM$3&gt;=$Z64,(AM$4*($Z65-$Z64)),0),0)*(VLOOKUP($Z64,curves,VLOOKUP(AM$1,names,2,0))-AM$5)*m1!$BK63</f>
        <v>0</v>
      </c>
      <c r="AN64" s="23" t="n">
        <f aca="false">IF(AN$2&lt;=$Z64,IF(AN$3&gt;=$Z64,(AN$4*($Z65-$Z64)),0),0)*(VLOOKUP($Z64,curves,VLOOKUP(AN$1,names,2,0))-AN$5)*m1!$BK63</f>
        <v>0</v>
      </c>
      <c r="AO64" s="23" t="n">
        <f aca="false">IF(AO$2&lt;=$Z64,IF(AO$3&gt;=$Z64,(AO$4*($Z65-$Z64)),0),0)*(VLOOKUP($Z64,curves,VLOOKUP(AO$1,names,2,0))-AO$5)*m1!$BK63</f>
        <v>0</v>
      </c>
      <c r="AP64" s="23" t="n">
        <f aca="false">IF(AP$2&lt;=$Z64,IF(AP$3&gt;=$Z64,(AP$4*($Z65-$Z64)),0),0)*(VLOOKUP($Z64,curves,VLOOKUP(AP$1,names,2,0))-AP$5)*m1!$BK63</f>
        <v>0</v>
      </c>
      <c r="AQ64" s="23" t="n">
        <f aca="false">IF(AQ$2&lt;=$Z64,IF(AQ$3&gt;=$Z64,(AQ$4*($Z65-$Z64)),0),0)*(VLOOKUP($Z64,curves,VLOOKUP(AQ$1,names,2,0))-AQ$5)*m1!$BK63</f>
        <v>0</v>
      </c>
      <c r="AR64" s="23" t="n">
        <f aca="false">IF(AR$2&lt;=$Z64,IF(AR$3&gt;=$Z64,(AR$4*($Z65-$Z64)),0),0)*(VLOOKUP($Z64,curves,VLOOKUP(AR$1,names,2,0))-AR$5)*m1!$BK63</f>
        <v>0</v>
      </c>
      <c r="AS64" s="23" t="n">
        <f aca="false">IF(AS$2&lt;=$Z64,IF(AS$3&gt;=$Z64,(AS$4*($Z65-$Z64)),0),0)*(VLOOKUP($Z64,curves,VLOOKUP(AS$1,names,2,0))-AS$5)*m1!$BK63</f>
        <v>0</v>
      </c>
      <c r="AT64" s="23" t="n">
        <f aca="false">IF(AT$2&lt;=$Z64,IF(AT$3&gt;=$Z64,(AT$4*($Z65-$Z64)),0),0)*(VLOOKUP($Z64,curves,VLOOKUP(AT$1,names,2,0))-AT$5)*m1!$BK63</f>
        <v>0</v>
      </c>
      <c r="AU64" s="23" t="n">
        <f aca="false">IF(AU$2&lt;=$Z64,IF(AU$3&gt;=$Z64,(AU$4*($Z65-$Z64)),0),0)*(VLOOKUP($Z64,curves,VLOOKUP(AU$1,names,2,0))-AU$5)*m1!$BK63</f>
        <v>0</v>
      </c>
      <c r="AV64" s="23" t="n">
        <f aca="false">IF(AV$2&lt;=$Z64,IF(AV$3&gt;=$Z64,(AV$4*($Z65-$Z64)),0),0)*(VLOOKUP($Z64,curves,VLOOKUP(AV$1,names,2,0))-AV$5)*m1!$BK63</f>
        <v>0</v>
      </c>
      <c r="BA64" s="249"/>
      <c r="BB64" s="249"/>
      <c r="BC64" s="249"/>
      <c r="BD64" s="249"/>
      <c r="BO64" s="253"/>
      <c r="CH64" s="248"/>
      <c r="CI64" s="248"/>
      <c r="CJ64" s="248"/>
      <c r="FX64" s="249"/>
      <c r="FY64" s="249"/>
      <c r="FZ64" s="249"/>
      <c r="GJ64" s="253"/>
      <c r="GK64" s="253"/>
      <c r="GQ64" s="253"/>
      <c r="GS64" s="253"/>
      <c r="GT64" s="253"/>
      <c r="GZ64" s="253"/>
    </row>
    <row r="65" customFormat="false" ht="12.75" hidden="false" customHeight="false" outlineLevel="0" collapsed="false">
      <c r="A65" s="63" t="n">
        <f aca="false">p0!A71</f>
        <v>38384</v>
      </c>
      <c r="B65" s="256" t="n">
        <f aca="false">SUM(C65:V65)</f>
        <v>0</v>
      </c>
      <c r="C65" s="262" t="n">
        <f aca="false">p0!E71*10000*m_chg!C64</f>
        <v>0</v>
      </c>
      <c r="D65" s="262" t="n">
        <f aca="false">p0!O71*10000*m_chg!D64</f>
        <v>0</v>
      </c>
      <c r="E65" s="262" t="n">
        <f aca="false">p1!L71*10000*m_chg!E64</f>
        <v>0</v>
      </c>
      <c r="F65" s="262" t="n">
        <f aca="false">(p0!I71+p0!K71)*10000*m_chg!K64</f>
        <v>-0</v>
      </c>
      <c r="G65" s="262" t="n">
        <f aca="false">p0!P71*10000*m_chg!L64</f>
        <v>0</v>
      </c>
      <c r="H65" s="262" t="n">
        <f aca="false">p0!D71*10000*m_chg!N64</f>
        <v>0</v>
      </c>
      <c r="I65" s="262" t="n">
        <f aca="false">(p0!J71+p0!AH71)*10000*m_chg!H64</f>
        <v>0</v>
      </c>
      <c r="J65" s="262" t="n">
        <f aca="false">p0!N71*10000*m_chg!J64</f>
        <v>0</v>
      </c>
      <c r="K65" s="262" t="n">
        <f aca="false">(p0!M71+p0!H71)*10000*m_chg!O64</f>
        <v>0</v>
      </c>
      <c r="L65" s="262" t="n">
        <f aca="false">p0!Q71*10000*m_chg!P64</f>
        <v>0</v>
      </c>
      <c r="M65" s="262" t="n">
        <f aca="false">(p0!F71)*10000*m_chg!T64</f>
        <v>0</v>
      </c>
      <c r="N65" s="262" t="n">
        <f aca="false">p0!C71*10000*m_chg!U64</f>
        <v>0</v>
      </c>
      <c r="O65" s="262" t="n">
        <f aca="false">p0!G71*10000*m_chg!V64</f>
        <v>0</v>
      </c>
      <c r="P65" s="262" t="n">
        <f aca="false">(p0!Z71+p0!Y71)*10000*m_chg!X64</f>
        <v>0</v>
      </c>
      <c r="Q65" s="262" t="n">
        <f aca="false">p0!AA71*10000*m_chg!Y64</f>
        <v>0</v>
      </c>
      <c r="R65" s="262" t="n">
        <f aca="false">p0!AC71*10000*m_chg!Z64</f>
        <v>0</v>
      </c>
      <c r="S65" s="262" t="n">
        <f aca="false">p0!X71*10000*m_chg!AA64</f>
        <v>0</v>
      </c>
      <c r="T65" s="262" t="n">
        <f aca="false">p0!T71*10000*m_chg!AC64</f>
        <v>0</v>
      </c>
      <c r="U65" s="262" t="n">
        <f aca="false">p0!B71*10000*m_chg!AF64</f>
        <v>0</v>
      </c>
      <c r="V65" s="262" t="n">
        <f aca="false">p0!AB71*10000*m_chg!AI64</f>
        <v>0</v>
      </c>
      <c r="X65" s="262"/>
      <c r="Z65" s="63" t="n">
        <v>38384</v>
      </c>
      <c r="AA65" s="23" t="n">
        <f aca="false">SUM(AB65:AV65)</f>
        <v>0</v>
      </c>
      <c r="AB65" s="23" t="n">
        <f aca="false">IF(AB$2&lt;=$Z65,IF(AB$3&gt;=$Z65,(AB$4*($Z66-$Z65)),0),0)*(VLOOKUP($Z65,curves,VLOOKUP(AB$1,names,2,0))-AB$5)*m1!$BK64</f>
        <v>0</v>
      </c>
      <c r="AC65" s="23" t="n">
        <f aca="false">IF(AC$2&lt;=$Z65,IF(AC$3&gt;=$Z65,(AC$4*($Z66-$Z65)),0),0)*(VLOOKUP($Z65,curves,VLOOKUP(AC$1,names,2,0))-AC$5)*m1!$BK64</f>
        <v>0</v>
      </c>
      <c r="AD65" s="23" t="n">
        <f aca="false">IF(AD$2&lt;=$Z65,IF(AD$3&gt;=$Z65,(AD$4*($Z66-$Z65)),0),0)*(VLOOKUP($Z65,curves,VLOOKUP(AD$1,names,2,0))-AD$5)*m1!$BK64</f>
        <v>0</v>
      </c>
      <c r="AE65" s="23" t="n">
        <f aca="false">IF(AE$2&lt;=$Z65,IF(AE$3&gt;=$Z65,(AE$4*($Z66-$Z65)),0),0)*(VLOOKUP($Z65,curves,VLOOKUP(AE$1,names,2,0))-AE$5)*m1!$BK64</f>
        <v>0</v>
      </c>
      <c r="AF65" s="23" t="n">
        <f aca="false">IF(AF$2&lt;=$Z65,IF(AF$3&gt;=$Z65,(AF$4*($Z66-$Z65)),0),0)*(VLOOKUP($Z65,curves,VLOOKUP(AF$1,names,2,0))-AF$5)*m1!$BK64</f>
        <v>0</v>
      </c>
      <c r="AG65" s="23" t="n">
        <f aca="false">IF(AG$2&lt;=$Z65,IF(AG$3&gt;=$Z65,(AG$4*($Z66-$Z65)),0),0)*(VLOOKUP($Z65,curves,VLOOKUP(AG$1,names,2,0))-AG$5)*m1!$BK64</f>
        <v>0</v>
      </c>
      <c r="AH65" s="23" t="n">
        <f aca="false">IF(AH$2&lt;=$Z65,IF(AH$3&gt;=$Z65,(AH$4*($Z66-$Z65)),0),0)*(VLOOKUP($Z65,curves,VLOOKUP(AH$1,names,2,0))-AH$5)*m1!$BK64</f>
        <v>0</v>
      </c>
      <c r="AI65" s="23" t="n">
        <f aca="false">IF(AI$2&lt;=$Z65,IF(AI$3&gt;=$Z65,(AI$4*($Z66-$Z65)),0),0)*(VLOOKUP($Z65,curves,VLOOKUP(AI$1,names,2,0))-AI$5)*m1!$BK64</f>
        <v>0</v>
      </c>
      <c r="AJ65" s="23" t="n">
        <f aca="false">IF(AJ$2&lt;=$Z65,IF(AJ$3&gt;=$Z65,(AJ$4*($Z66-$Z65)),0),0)*(VLOOKUP($Z65,curves,VLOOKUP(AJ$1,names,2,0))-AJ$5)*m1!$BK64</f>
        <v>0</v>
      </c>
      <c r="AK65" s="23" t="n">
        <f aca="false">IF(AK$2&lt;=$Z65,IF(AK$3&gt;=$Z65,(AK$4*($Z66-$Z65)),0),0)*(VLOOKUP($Z65,curves,VLOOKUP(AK$1,names,2,0))-AK$5)*m1!$BK64</f>
        <v>0</v>
      </c>
      <c r="AL65" s="23" t="n">
        <f aca="false">IF(AL$2&lt;=$Z65,IF(AL$3&gt;=$Z65,(AL$4*($Z66-$Z65)),0),0)*(VLOOKUP($Z65,curves,VLOOKUP(AL$1,names,2,0))-AL$5)*m1!$BK64</f>
        <v>0</v>
      </c>
      <c r="AM65" s="23" t="n">
        <f aca="false">IF(AM$2&lt;=$Z65,IF(AM$3&gt;=$Z65,(AM$4*($Z66-$Z65)),0),0)*(VLOOKUP($Z65,curves,VLOOKUP(AM$1,names,2,0))-AM$5)*m1!$BK64</f>
        <v>0</v>
      </c>
      <c r="AN65" s="23" t="n">
        <f aca="false">IF(AN$2&lt;=$Z65,IF(AN$3&gt;=$Z65,(AN$4*($Z66-$Z65)),0),0)*(VLOOKUP($Z65,curves,VLOOKUP(AN$1,names,2,0))-AN$5)*m1!$BK64</f>
        <v>0</v>
      </c>
      <c r="AO65" s="23" t="n">
        <f aca="false">IF(AO$2&lt;=$Z65,IF(AO$3&gt;=$Z65,(AO$4*($Z66-$Z65)),0),0)*(VLOOKUP($Z65,curves,VLOOKUP(AO$1,names,2,0))-AO$5)*m1!$BK64</f>
        <v>0</v>
      </c>
      <c r="AP65" s="23" t="n">
        <f aca="false">IF(AP$2&lt;=$Z65,IF(AP$3&gt;=$Z65,(AP$4*($Z66-$Z65)),0),0)*(VLOOKUP($Z65,curves,VLOOKUP(AP$1,names,2,0))-AP$5)*m1!$BK64</f>
        <v>0</v>
      </c>
      <c r="AQ65" s="23" t="n">
        <f aca="false">IF(AQ$2&lt;=$Z65,IF(AQ$3&gt;=$Z65,(AQ$4*($Z66-$Z65)),0),0)*(VLOOKUP($Z65,curves,VLOOKUP(AQ$1,names,2,0))-AQ$5)*m1!$BK64</f>
        <v>0</v>
      </c>
      <c r="AR65" s="23" t="n">
        <f aca="false">IF(AR$2&lt;=$Z65,IF(AR$3&gt;=$Z65,(AR$4*($Z66-$Z65)),0),0)*(VLOOKUP($Z65,curves,VLOOKUP(AR$1,names,2,0))-AR$5)*m1!$BK64</f>
        <v>0</v>
      </c>
      <c r="AS65" s="23" t="n">
        <f aca="false">IF(AS$2&lt;=$Z65,IF(AS$3&gt;=$Z65,(AS$4*($Z66-$Z65)),0),0)*(VLOOKUP($Z65,curves,VLOOKUP(AS$1,names,2,0))-AS$5)*m1!$BK64</f>
        <v>0</v>
      </c>
      <c r="AT65" s="23" t="n">
        <f aca="false">IF(AT$2&lt;=$Z65,IF(AT$3&gt;=$Z65,(AT$4*($Z66-$Z65)),0),0)*(VLOOKUP($Z65,curves,VLOOKUP(AT$1,names,2,0))-AT$5)*m1!$BK64</f>
        <v>0</v>
      </c>
      <c r="AU65" s="23" t="n">
        <f aca="false">IF(AU$2&lt;=$Z65,IF(AU$3&gt;=$Z65,(AU$4*($Z66-$Z65)),0),0)*(VLOOKUP($Z65,curves,VLOOKUP(AU$1,names,2,0))-AU$5)*m1!$BK64</f>
        <v>0</v>
      </c>
      <c r="AV65" s="23" t="n">
        <f aca="false">IF(AV$2&lt;=$Z65,IF(AV$3&gt;=$Z65,(AV$4*($Z66-$Z65)),0),0)*(VLOOKUP($Z65,curves,VLOOKUP(AV$1,names,2,0))-AV$5)*m1!$BK64</f>
        <v>0</v>
      </c>
      <c r="BA65" s="249"/>
      <c r="BB65" s="249"/>
      <c r="BC65" s="249"/>
      <c r="BD65" s="249"/>
      <c r="BO65" s="253"/>
      <c r="CH65" s="248"/>
      <c r="CI65" s="248"/>
      <c r="CJ65" s="248"/>
      <c r="FX65" s="249"/>
      <c r="FY65" s="249"/>
      <c r="FZ65" s="249"/>
      <c r="GJ65" s="253"/>
      <c r="GK65" s="253"/>
      <c r="GQ65" s="253"/>
      <c r="GS65" s="253"/>
      <c r="GT65" s="253"/>
      <c r="GZ65" s="253"/>
    </row>
    <row r="66" customFormat="false" ht="12.75" hidden="false" customHeight="false" outlineLevel="0" collapsed="false">
      <c r="A66" s="63" t="n">
        <f aca="false">p0!A72</f>
        <v>38412</v>
      </c>
      <c r="B66" s="256" t="n">
        <f aca="false">SUM(C66:V66)</f>
        <v>0</v>
      </c>
      <c r="C66" s="262" t="n">
        <f aca="false">p0!E72*10000*m_chg!C65</f>
        <v>0</v>
      </c>
      <c r="D66" s="262" t="n">
        <f aca="false">p0!O72*10000*m_chg!D65</f>
        <v>0</v>
      </c>
      <c r="E66" s="262" t="n">
        <f aca="false">p1!L72*10000*m_chg!E65</f>
        <v>0</v>
      </c>
      <c r="F66" s="262" t="n">
        <f aca="false">(p0!I72+p0!K72)*10000*m_chg!K65</f>
        <v>-0</v>
      </c>
      <c r="G66" s="262" t="n">
        <f aca="false">p0!P72*10000*m_chg!L65</f>
        <v>0</v>
      </c>
      <c r="H66" s="262" t="n">
        <f aca="false">p0!D72*10000*m_chg!N65</f>
        <v>0</v>
      </c>
      <c r="I66" s="262" t="n">
        <f aca="false">(p0!J72+p0!AH72)*10000*m_chg!H65</f>
        <v>0</v>
      </c>
      <c r="J66" s="262" t="n">
        <f aca="false">p0!N72*10000*m_chg!J65</f>
        <v>0</v>
      </c>
      <c r="K66" s="262" t="n">
        <f aca="false">(p0!M72+p0!H72)*10000*m_chg!O65</f>
        <v>0</v>
      </c>
      <c r="L66" s="262" t="n">
        <f aca="false">p0!Q72*10000*m_chg!P65</f>
        <v>0</v>
      </c>
      <c r="M66" s="262" t="n">
        <f aca="false">(p0!F72)*10000*m_chg!T65</f>
        <v>0</v>
      </c>
      <c r="N66" s="262" t="n">
        <f aca="false">p0!C72*10000*m_chg!U65</f>
        <v>0</v>
      </c>
      <c r="O66" s="262" t="n">
        <f aca="false">p0!G72*10000*m_chg!V65</f>
        <v>0</v>
      </c>
      <c r="P66" s="262" t="n">
        <f aca="false">(p0!Z72+p0!Y72)*10000*m_chg!X65</f>
        <v>0</v>
      </c>
      <c r="Q66" s="262" t="n">
        <f aca="false">p0!AA72*10000*m_chg!Y65</f>
        <v>0</v>
      </c>
      <c r="R66" s="262" t="n">
        <f aca="false">p0!AC72*10000*m_chg!Z65</f>
        <v>0</v>
      </c>
      <c r="S66" s="262" t="n">
        <f aca="false">p0!X72*10000*m_chg!AA65</f>
        <v>0</v>
      </c>
      <c r="T66" s="262" t="n">
        <f aca="false">p0!T72*10000*m_chg!AC65</f>
        <v>0</v>
      </c>
      <c r="U66" s="262" t="n">
        <f aca="false">p0!B72*10000*m_chg!AF65</f>
        <v>0</v>
      </c>
      <c r="V66" s="262" t="n">
        <f aca="false">p0!AB72*10000*m_chg!AI65</f>
        <v>0</v>
      </c>
      <c r="X66" s="262"/>
      <c r="Z66" s="63" t="n">
        <v>38412</v>
      </c>
      <c r="AA66" s="23" t="n">
        <f aca="false">SUM(AB66:AV66)</f>
        <v>0</v>
      </c>
      <c r="AB66" s="23" t="n">
        <f aca="false">IF(AB$2&lt;=$Z66,IF(AB$3&gt;=$Z66,(AB$4*($Z67-$Z66)),0),0)*(VLOOKUP($Z66,curves,VLOOKUP(AB$1,names,2,0))-AB$5)*m1!$BK65</f>
        <v>0</v>
      </c>
      <c r="AC66" s="23" t="n">
        <f aca="false">IF(AC$2&lt;=$Z66,IF(AC$3&gt;=$Z66,(AC$4*($Z67-$Z66)),0),0)*(VLOOKUP($Z66,curves,VLOOKUP(AC$1,names,2,0))-AC$5)*m1!$BK65</f>
        <v>0</v>
      </c>
      <c r="AD66" s="23" t="n">
        <f aca="false">IF(AD$2&lt;=$Z66,IF(AD$3&gt;=$Z66,(AD$4*($Z67-$Z66)),0),0)*(VLOOKUP($Z66,curves,VLOOKUP(AD$1,names,2,0))-AD$5)*m1!$BK65</f>
        <v>0</v>
      </c>
      <c r="AE66" s="23" t="n">
        <f aca="false">IF(AE$2&lt;=$Z66,IF(AE$3&gt;=$Z66,(AE$4*($Z67-$Z66)),0),0)*(VLOOKUP($Z66,curves,VLOOKUP(AE$1,names,2,0))-AE$5)*m1!$BK65</f>
        <v>0</v>
      </c>
      <c r="AF66" s="23" t="n">
        <f aca="false">IF(AF$2&lt;=$Z66,IF(AF$3&gt;=$Z66,(AF$4*($Z67-$Z66)),0),0)*(VLOOKUP($Z66,curves,VLOOKUP(AF$1,names,2,0))-AF$5)*m1!$BK65</f>
        <v>0</v>
      </c>
      <c r="AG66" s="23" t="n">
        <f aca="false">IF(AG$2&lt;=$Z66,IF(AG$3&gt;=$Z66,(AG$4*($Z67-$Z66)),0),0)*(VLOOKUP($Z66,curves,VLOOKUP(AG$1,names,2,0))-AG$5)*m1!$BK65</f>
        <v>0</v>
      </c>
      <c r="AH66" s="23" t="n">
        <f aca="false">IF(AH$2&lt;=$Z66,IF(AH$3&gt;=$Z66,(AH$4*($Z67-$Z66)),0),0)*(VLOOKUP($Z66,curves,VLOOKUP(AH$1,names,2,0))-AH$5)*m1!$BK65</f>
        <v>0</v>
      </c>
      <c r="AI66" s="23" t="n">
        <f aca="false">IF(AI$2&lt;=$Z66,IF(AI$3&gt;=$Z66,(AI$4*($Z67-$Z66)),0),0)*(VLOOKUP($Z66,curves,VLOOKUP(AI$1,names,2,0))-AI$5)*m1!$BK65</f>
        <v>0</v>
      </c>
      <c r="AJ66" s="23" t="n">
        <f aca="false">IF(AJ$2&lt;=$Z66,IF(AJ$3&gt;=$Z66,(AJ$4*($Z67-$Z66)),0),0)*(VLOOKUP($Z66,curves,VLOOKUP(AJ$1,names,2,0))-AJ$5)*m1!$BK65</f>
        <v>0</v>
      </c>
      <c r="AK66" s="23" t="n">
        <f aca="false">IF(AK$2&lt;=$Z66,IF(AK$3&gt;=$Z66,(AK$4*($Z67-$Z66)),0),0)*(VLOOKUP($Z66,curves,VLOOKUP(AK$1,names,2,0))-AK$5)*m1!$BK65</f>
        <v>0</v>
      </c>
      <c r="AL66" s="23" t="n">
        <f aca="false">IF(AL$2&lt;=$Z66,IF(AL$3&gt;=$Z66,(AL$4*($Z67-$Z66)),0),0)*(VLOOKUP($Z66,curves,VLOOKUP(AL$1,names,2,0))-AL$5)*m1!$BK65</f>
        <v>0</v>
      </c>
      <c r="AM66" s="23" t="n">
        <f aca="false">IF(AM$2&lt;=$Z66,IF(AM$3&gt;=$Z66,(AM$4*($Z67-$Z66)),0),0)*(VLOOKUP($Z66,curves,VLOOKUP(AM$1,names,2,0))-AM$5)*m1!$BK65</f>
        <v>0</v>
      </c>
      <c r="AN66" s="23" t="n">
        <f aca="false">IF(AN$2&lt;=$Z66,IF(AN$3&gt;=$Z66,(AN$4*($Z67-$Z66)),0),0)*(VLOOKUP($Z66,curves,VLOOKUP(AN$1,names,2,0))-AN$5)*m1!$BK65</f>
        <v>0</v>
      </c>
      <c r="AO66" s="23" t="n">
        <f aca="false">IF(AO$2&lt;=$Z66,IF(AO$3&gt;=$Z66,(AO$4*($Z67-$Z66)),0),0)*(VLOOKUP($Z66,curves,VLOOKUP(AO$1,names,2,0))-AO$5)*m1!$BK65</f>
        <v>0</v>
      </c>
      <c r="AP66" s="23" t="n">
        <f aca="false">IF(AP$2&lt;=$Z66,IF(AP$3&gt;=$Z66,(AP$4*($Z67-$Z66)),0),0)*(VLOOKUP($Z66,curves,VLOOKUP(AP$1,names,2,0))-AP$5)*m1!$BK65</f>
        <v>0</v>
      </c>
      <c r="AQ66" s="23" t="n">
        <f aca="false">IF(AQ$2&lt;=$Z66,IF(AQ$3&gt;=$Z66,(AQ$4*($Z67-$Z66)),0),0)*(VLOOKUP($Z66,curves,VLOOKUP(AQ$1,names,2,0))-AQ$5)*m1!$BK65</f>
        <v>0</v>
      </c>
      <c r="AR66" s="23" t="n">
        <f aca="false">IF(AR$2&lt;=$Z66,IF(AR$3&gt;=$Z66,(AR$4*($Z67-$Z66)),0),0)*(VLOOKUP($Z66,curves,VLOOKUP(AR$1,names,2,0))-AR$5)*m1!$BK65</f>
        <v>0</v>
      </c>
      <c r="AS66" s="23" t="n">
        <f aca="false">IF(AS$2&lt;=$Z66,IF(AS$3&gt;=$Z66,(AS$4*($Z67-$Z66)),0),0)*(VLOOKUP($Z66,curves,VLOOKUP(AS$1,names,2,0))-AS$5)*m1!$BK65</f>
        <v>0</v>
      </c>
      <c r="AT66" s="23" t="n">
        <f aca="false">IF(AT$2&lt;=$Z66,IF(AT$3&gt;=$Z66,(AT$4*($Z67-$Z66)),0),0)*(VLOOKUP($Z66,curves,VLOOKUP(AT$1,names,2,0))-AT$5)*m1!$BK65</f>
        <v>0</v>
      </c>
      <c r="AU66" s="23" t="n">
        <f aca="false">IF(AU$2&lt;=$Z66,IF(AU$3&gt;=$Z66,(AU$4*($Z67-$Z66)),0),0)*(VLOOKUP($Z66,curves,VLOOKUP(AU$1,names,2,0))-AU$5)*m1!$BK65</f>
        <v>0</v>
      </c>
      <c r="AV66" s="23" t="n">
        <f aca="false">IF(AV$2&lt;=$Z66,IF(AV$3&gt;=$Z66,(AV$4*($Z67-$Z66)),0),0)*(VLOOKUP($Z66,curves,VLOOKUP(AV$1,names,2,0))-AV$5)*m1!$BK65</f>
        <v>0</v>
      </c>
      <c r="BA66" s="249"/>
      <c r="BB66" s="249"/>
      <c r="BC66" s="249"/>
      <c r="BD66" s="249"/>
      <c r="BO66" s="253"/>
      <c r="CH66" s="248"/>
      <c r="CI66" s="248"/>
      <c r="CJ66" s="248"/>
      <c r="FX66" s="249"/>
      <c r="FY66" s="249"/>
      <c r="FZ66" s="249"/>
      <c r="GJ66" s="253"/>
      <c r="GK66" s="253"/>
      <c r="GQ66" s="253"/>
      <c r="GS66" s="253"/>
      <c r="GT66" s="253"/>
      <c r="GZ66" s="253"/>
    </row>
    <row r="67" customFormat="false" ht="12.75" hidden="false" customHeight="false" outlineLevel="0" collapsed="false">
      <c r="A67" s="63" t="n">
        <f aca="false">p0!A73</f>
        <v>38443</v>
      </c>
      <c r="B67" s="256" t="n">
        <f aca="false">SUM(C67:V67)</f>
        <v>-876.000000000001</v>
      </c>
      <c r="C67" s="262" t="n">
        <f aca="false">p0!E73*10000*m_chg!C66</f>
        <v>-0</v>
      </c>
      <c r="D67" s="262" t="n">
        <f aca="false">p0!O73*10000*m_chg!D66</f>
        <v>-0</v>
      </c>
      <c r="E67" s="262" t="n">
        <f aca="false">p1!L73*10000*m_chg!E66</f>
        <v>-0</v>
      </c>
      <c r="F67" s="262" t="n">
        <f aca="false">(p0!I73+p0!K73)*10000*m_chg!K66</f>
        <v>-0</v>
      </c>
      <c r="G67" s="262" t="n">
        <f aca="false">p0!P73*10000*m_chg!L66</f>
        <v>-0</v>
      </c>
      <c r="H67" s="262" t="n">
        <f aca="false">p0!D73*10000*m_chg!N66</f>
        <v>-0</v>
      </c>
      <c r="I67" s="262" t="n">
        <f aca="false">(p0!J73+p0!AH73)*10000*m_chg!H66</f>
        <v>-346</v>
      </c>
      <c r="J67" s="262" t="n">
        <f aca="false">p0!N73*10000*m_chg!J66</f>
        <v>-530.000000000001</v>
      </c>
      <c r="K67" s="262" t="n">
        <f aca="false">(p0!M73+p0!H73)*10000*m_chg!O66</f>
        <v>-0</v>
      </c>
      <c r="L67" s="262" t="n">
        <f aca="false">p0!Q73*10000*m_chg!P66</f>
        <v>-0</v>
      </c>
      <c r="M67" s="262" t="n">
        <f aca="false">(p0!F73)*10000*m_chg!T66</f>
        <v>-0</v>
      </c>
      <c r="N67" s="262" t="n">
        <f aca="false">p0!C73*10000*m_chg!U66</f>
        <v>-0</v>
      </c>
      <c r="O67" s="262" t="n">
        <f aca="false">p0!G73*10000*m_chg!V66</f>
        <v>0</v>
      </c>
      <c r="P67" s="262" t="n">
        <f aca="false">(p0!Z73+p0!Y73)*10000*m_chg!X66</f>
        <v>0</v>
      </c>
      <c r="Q67" s="262" t="n">
        <f aca="false">p0!AA73*10000*m_chg!Y66</f>
        <v>0</v>
      </c>
      <c r="R67" s="262" t="n">
        <f aca="false">p0!AC73*10000*m_chg!Z66</f>
        <v>0</v>
      </c>
      <c r="S67" s="262" t="n">
        <f aca="false">p0!X73*10000*m_chg!AA66</f>
        <v>0</v>
      </c>
      <c r="T67" s="262" t="n">
        <f aca="false">p0!T73*10000*m_chg!AC66</f>
        <v>0</v>
      </c>
      <c r="U67" s="262" t="n">
        <f aca="false">p0!B73*10000*m_chg!AF66</f>
        <v>0</v>
      </c>
      <c r="V67" s="262" t="n">
        <f aca="false">p0!AB73*10000*m_chg!AI66</f>
        <v>0</v>
      </c>
      <c r="X67" s="262"/>
      <c r="Z67" s="63" t="n">
        <v>38443</v>
      </c>
      <c r="AA67" s="23" t="n">
        <f aca="false">SUM(AB67:AV67)</f>
        <v>0</v>
      </c>
      <c r="AB67" s="23" t="n">
        <f aca="false">IF(AB$2&lt;=$Z67,IF(AB$3&gt;=$Z67,(AB$4*($Z68-$Z67)),0),0)*(VLOOKUP($Z67,curves,VLOOKUP(AB$1,names,2,0))-AB$5)*m1!$BK66</f>
        <v>-0</v>
      </c>
      <c r="AC67" s="23" t="n">
        <f aca="false">IF(AC$2&lt;=$Z67,IF(AC$3&gt;=$Z67,(AC$4*($Z68-$Z67)),0),0)*(VLOOKUP($Z67,curves,VLOOKUP(AC$1,names,2,0))-AC$5)*m1!$BK66</f>
        <v>-0</v>
      </c>
      <c r="AD67" s="23" t="n">
        <f aca="false">IF(AD$2&lt;=$Z67,IF(AD$3&gt;=$Z67,(AD$4*($Z68-$Z67)),0),0)*(VLOOKUP($Z67,curves,VLOOKUP(AD$1,names,2,0))-AD$5)*m1!$BK66</f>
        <v>-0</v>
      </c>
      <c r="AE67" s="23" t="n">
        <f aca="false">IF(AE$2&lt;=$Z67,IF(AE$3&gt;=$Z67,(AE$4*($Z68-$Z67)),0),0)*(VLOOKUP($Z67,curves,VLOOKUP(AE$1,names,2,0))-AE$5)*m1!$BK66</f>
        <v>-0</v>
      </c>
      <c r="AF67" s="23" t="n">
        <f aca="false">IF(AF$2&lt;=$Z67,IF(AF$3&gt;=$Z67,(AF$4*($Z68-$Z67)),0),0)*(VLOOKUP($Z67,curves,VLOOKUP(AF$1,names,2,0))-AF$5)*m1!$BK66</f>
        <v>0</v>
      </c>
      <c r="AG67" s="23" t="n">
        <f aca="false">IF(AG$2&lt;=$Z67,IF(AG$3&gt;=$Z67,(AG$4*($Z68-$Z67)),0),0)*(VLOOKUP($Z67,curves,VLOOKUP(AG$1,names,2,0))-AG$5)*m1!$BK66</f>
        <v>0</v>
      </c>
      <c r="AH67" s="23" t="n">
        <f aca="false">IF(AH$2&lt;=$Z67,IF(AH$3&gt;=$Z67,(AH$4*($Z68-$Z67)),0),0)*(VLOOKUP($Z67,curves,VLOOKUP(AH$1,names,2,0))-AH$5)*m1!$BK66</f>
        <v>0</v>
      </c>
      <c r="AI67" s="23" t="n">
        <f aca="false">IF(AI$2&lt;=$Z67,IF(AI$3&gt;=$Z67,(AI$4*($Z68-$Z67)),0),0)*(VLOOKUP($Z67,curves,VLOOKUP(AI$1,names,2,0))-AI$5)*m1!$BK66</f>
        <v>0</v>
      </c>
      <c r="AJ67" s="23" t="n">
        <f aca="false">IF(AJ$2&lt;=$Z67,IF(AJ$3&gt;=$Z67,(AJ$4*($Z68-$Z67)),0),0)*(VLOOKUP($Z67,curves,VLOOKUP(AJ$1,names,2,0))-AJ$5)*m1!$BK66</f>
        <v>0</v>
      </c>
      <c r="AK67" s="23" t="n">
        <f aca="false">IF(AK$2&lt;=$Z67,IF(AK$3&gt;=$Z67,(AK$4*($Z68-$Z67)),0),0)*(VLOOKUP($Z67,curves,VLOOKUP(AK$1,names,2,0))-AK$5)*m1!$BK66</f>
        <v>0</v>
      </c>
      <c r="AL67" s="23" t="n">
        <f aca="false">IF(AL$2&lt;=$Z67,IF(AL$3&gt;=$Z67,(AL$4*($Z68-$Z67)),0),0)*(VLOOKUP($Z67,curves,VLOOKUP(AL$1,names,2,0))-AL$5)*m1!$BK66</f>
        <v>0</v>
      </c>
      <c r="AM67" s="23" t="n">
        <f aca="false">IF(AM$2&lt;=$Z67,IF(AM$3&gt;=$Z67,(AM$4*($Z68-$Z67)),0),0)*(VLOOKUP($Z67,curves,VLOOKUP(AM$1,names,2,0))-AM$5)*m1!$BK66</f>
        <v>0</v>
      </c>
      <c r="AN67" s="23" t="n">
        <f aca="false">IF(AN$2&lt;=$Z67,IF(AN$3&gt;=$Z67,(AN$4*($Z68-$Z67)),0),0)*(VLOOKUP($Z67,curves,VLOOKUP(AN$1,names,2,0))-AN$5)*m1!$BK66</f>
        <v>0</v>
      </c>
      <c r="AO67" s="23" t="n">
        <f aca="false">IF(AO$2&lt;=$Z67,IF(AO$3&gt;=$Z67,(AO$4*($Z68-$Z67)),0),0)*(VLOOKUP($Z67,curves,VLOOKUP(AO$1,names,2,0))-AO$5)*m1!$BK66</f>
        <v>0</v>
      </c>
      <c r="AP67" s="23" t="n">
        <f aca="false">IF(AP$2&lt;=$Z67,IF(AP$3&gt;=$Z67,(AP$4*($Z68-$Z67)),0),0)*(VLOOKUP($Z67,curves,VLOOKUP(AP$1,names,2,0))-AP$5)*m1!$BK66</f>
        <v>0</v>
      </c>
      <c r="AQ67" s="23" t="n">
        <f aca="false">IF(AQ$2&lt;=$Z67,IF(AQ$3&gt;=$Z67,(AQ$4*($Z68-$Z67)),0),0)*(VLOOKUP($Z67,curves,VLOOKUP(AQ$1,names,2,0))-AQ$5)*m1!$BK66</f>
        <v>0</v>
      </c>
      <c r="AR67" s="23" t="n">
        <f aca="false">IF(AR$2&lt;=$Z67,IF(AR$3&gt;=$Z67,(AR$4*($Z68-$Z67)),0),0)*(VLOOKUP($Z67,curves,VLOOKUP(AR$1,names,2,0))-AR$5)*m1!$BK66</f>
        <v>0</v>
      </c>
      <c r="AS67" s="23" t="n">
        <f aca="false">IF(AS$2&lt;=$Z67,IF(AS$3&gt;=$Z67,(AS$4*($Z68-$Z67)),0),0)*(VLOOKUP($Z67,curves,VLOOKUP(AS$1,names,2,0))-AS$5)*m1!$BK66</f>
        <v>0</v>
      </c>
      <c r="AT67" s="23" t="n">
        <f aca="false">IF(AT$2&lt;=$Z67,IF(AT$3&gt;=$Z67,(AT$4*($Z68-$Z67)),0),0)*(VLOOKUP($Z67,curves,VLOOKUP(AT$1,names,2,0))-AT$5)*m1!$BK66</f>
        <v>0</v>
      </c>
      <c r="AU67" s="23" t="n">
        <f aca="false">IF(AU$2&lt;=$Z67,IF(AU$3&gt;=$Z67,(AU$4*($Z68-$Z67)),0),0)*(VLOOKUP($Z67,curves,VLOOKUP(AU$1,names,2,0))-AU$5)*m1!$BK66</f>
        <v>0</v>
      </c>
      <c r="AV67" s="23" t="n">
        <f aca="false">IF(AV$2&lt;=$Z67,IF(AV$3&gt;=$Z67,(AV$4*($Z68-$Z67)),0),0)*(VLOOKUP($Z67,curves,VLOOKUP(AV$1,names,2,0))-AV$5)*m1!$BK66</f>
        <v>0</v>
      </c>
      <c r="BA67" s="249"/>
      <c r="BB67" s="249"/>
      <c r="BC67" s="249"/>
      <c r="BD67" s="249"/>
      <c r="BO67" s="253"/>
      <c r="CH67" s="248"/>
      <c r="CI67" s="248"/>
      <c r="CJ67" s="248"/>
      <c r="FX67" s="249"/>
      <c r="FY67" s="249"/>
      <c r="FZ67" s="249"/>
      <c r="GJ67" s="253"/>
      <c r="GK67" s="253"/>
      <c r="GQ67" s="253"/>
      <c r="GS67" s="253"/>
      <c r="GT67" s="253"/>
      <c r="GZ67" s="253"/>
    </row>
    <row r="68" customFormat="false" ht="12.75" hidden="false" customHeight="false" outlineLevel="0" collapsed="false">
      <c r="A68" s="63" t="n">
        <f aca="false">p0!A74</f>
        <v>38473</v>
      </c>
      <c r="B68" s="256" t="n">
        <f aca="false">SUM(C68:V68)</f>
        <v>-899.500000000001</v>
      </c>
      <c r="C68" s="262" t="n">
        <f aca="false">p0!E74*10000*m_chg!C67</f>
        <v>-0</v>
      </c>
      <c r="D68" s="262" t="n">
        <f aca="false">p0!O74*10000*m_chg!D67</f>
        <v>-0</v>
      </c>
      <c r="E68" s="262" t="n">
        <f aca="false">p1!L74*10000*m_chg!E67</f>
        <v>-0</v>
      </c>
      <c r="F68" s="262" t="n">
        <f aca="false">(p0!I74+p0!K74)*10000*m_chg!K67</f>
        <v>-0</v>
      </c>
      <c r="G68" s="262" t="n">
        <f aca="false">p0!P74*10000*m_chg!L67</f>
        <v>-0</v>
      </c>
      <c r="H68" s="262" t="n">
        <f aca="false">p0!D74*10000*m_chg!N67</f>
        <v>-0</v>
      </c>
      <c r="I68" s="262" t="n">
        <f aca="false">(p0!J74+p0!AH74)*10000*m_chg!H67</f>
        <v>-355</v>
      </c>
      <c r="J68" s="262" t="n">
        <f aca="false">p0!N74*10000*m_chg!J67</f>
        <v>-544.500000000001</v>
      </c>
      <c r="K68" s="262" t="n">
        <f aca="false">(p0!M74+p0!H74)*10000*m_chg!O67</f>
        <v>-0</v>
      </c>
      <c r="L68" s="262" t="n">
        <f aca="false">p0!Q74*10000*m_chg!P67</f>
        <v>-0</v>
      </c>
      <c r="M68" s="262" t="n">
        <f aca="false">(p0!F74)*10000*m_chg!T67</f>
        <v>-0</v>
      </c>
      <c r="N68" s="262" t="n">
        <f aca="false">p0!C74*10000*m_chg!U67</f>
        <v>-0</v>
      </c>
      <c r="O68" s="262" t="n">
        <f aca="false">p0!G74*10000*m_chg!V67</f>
        <v>0</v>
      </c>
      <c r="P68" s="262" t="n">
        <f aca="false">(p0!Z74+p0!Y74)*10000*m_chg!X67</f>
        <v>0</v>
      </c>
      <c r="Q68" s="262" t="n">
        <f aca="false">p0!AA74*10000*m_chg!Y67</f>
        <v>0</v>
      </c>
      <c r="R68" s="262" t="n">
        <f aca="false">p0!AC74*10000*m_chg!Z67</f>
        <v>0</v>
      </c>
      <c r="S68" s="262" t="n">
        <f aca="false">p0!X74*10000*m_chg!AA67</f>
        <v>0</v>
      </c>
      <c r="T68" s="262" t="n">
        <f aca="false">p0!T74*10000*m_chg!AC67</f>
        <v>0</v>
      </c>
      <c r="U68" s="262" t="n">
        <f aca="false">p0!B74*10000*m_chg!AF67</f>
        <v>0</v>
      </c>
      <c r="V68" s="262" t="n">
        <f aca="false">p0!AB74*10000*m_chg!AI67</f>
        <v>-0</v>
      </c>
      <c r="X68" s="262"/>
      <c r="Z68" s="63" t="n">
        <v>38473</v>
      </c>
      <c r="AA68" s="23" t="n">
        <f aca="false">SUM(AB68:AV68)</f>
        <v>0</v>
      </c>
      <c r="AB68" s="23" t="n">
        <f aca="false">IF(AB$2&lt;=$Z68,IF(AB$3&gt;=$Z68,(AB$4*($Z69-$Z68)),0),0)*(VLOOKUP($Z68,curves,VLOOKUP(AB$1,names,2,0))-AB$5)*m1!$BK67</f>
        <v>-0</v>
      </c>
      <c r="AC68" s="23" t="n">
        <f aca="false">IF(AC$2&lt;=$Z68,IF(AC$3&gt;=$Z68,(AC$4*($Z69-$Z68)),0),0)*(VLOOKUP($Z68,curves,VLOOKUP(AC$1,names,2,0))-AC$5)*m1!$BK67</f>
        <v>-0</v>
      </c>
      <c r="AD68" s="23" t="n">
        <f aca="false">IF(AD$2&lt;=$Z68,IF(AD$3&gt;=$Z68,(AD$4*($Z69-$Z68)),0),0)*(VLOOKUP($Z68,curves,VLOOKUP(AD$1,names,2,0))-AD$5)*m1!$BK67</f>
        <v>-0</v>
      </c>
      <c r="AE68" s="23" t="n">
        <f aca="false">IF(AE$2&lt;=$Z68,IF(AE$3&gt;=$Z68,(AE$4*($Z69-$Z68)),0),0)*(VLOOKUP($Z68,curves,VLOOKUP(AE$1,names,2,0))-AE$5)*m1!$BK67</f>
        <v>-0</v>
      </c>
      <c r="AF68" s="23" t="n">
        <f aca="false">IF(AF$2&lt;=$Z68,IF(AF$3&gt;=$Z68,(AF$4*($Z69-$Z68)),0),0)*(VLOOKUP($Z68,curves,VLOOKUP(AF$1,names,2,0))-AF$5)*m1!$BK67</f>
        <v>0</v>
      </c>
      <c r="AG68" s="23" t="n">
        <f aca="false">IF(AG$2&lt;=$Z68,IF(AG$3&gt;=$Z68,(AG$4*($Z69-$Z68)),0),0)*(VLOOKUP($Z68,curves,VLOOKUP(AG$1,names,2,0))-AG$5)*m1!$BK67</f>
        <v>0</v>
      </c>
      <c r="AH68" s="23" t="n">
        <f aca="false">IF(AH$2&lt;=$Z68,IF(AH$3&gt;=$Z68,(AH$4*($Z69-$Z68)),0),0)*(VLOOKUP($Z68,curves,VLOOKUP(AH$1,names,2,0))-AH$5)*m1!$BK67</f>
        <v>0</v>
      </c>
      <c r="AI68" s="23" t="n">
        <f aca="false">IF(AI$2&lt;=$Z68,IF(AI$3&gt;=$Z68,(AI$4*($Z69-$Z68)),0),0)*(VLOOKUP($Z68,curves,VLOOKUP(AI$1,names,2,0))-AI$5)*m1!$BK67</f>
        <v>0</v>
      </c>
      <c r="AJ68" s="23" t="n">
        <f aca="false">IF(AJ$2&lt;=$Z68,IF(AJ$3&gt;=$Z68,(AJ$4*($Z69-$Z68)),0),0)*(VLOOKUP($Z68,curves,VLOOKUP(AJ$1,names,2,0))-AJ$5)*m1!$BK67</f>
        <v>0</v>
      </c>
      <c r="AK68" s="23" t="n">
        <f aca="false">IF(AK$2&lt;=$Z68,IF(AK$3&gt;=$Z68,(AK$4*($Z69-$Z68)),0),0)*(VLOOKUP($Z68,curves,VLOOKUP(AK$1,names,2,0))-AK$5)*m1!$BK67</f>
        <v>0</v>
      </c>
      <c r="AL68" s="23" t="n">
        <f aca="false">IF(AL$2&lt;=$Z68,IF(AL$3&gt;=$Z68,(AL$4*($Z69-$Z68)),0),0)*(VLOOKUP($Z68,curves,VLOOKUP(AL$1,names,2,0))-AL$5)*m1!$BK67</f>
        <v>0</v>
      </c>
      <c r="AM68" s="23" t="n">
        <f aca="false">IF(AM$2&lt;=$Z68,IF(AM$3&gt;=$Z68,(AM$4*($Z69-$Z68)),0),0)*(VLOOKUP($Z68,curves,VLOOKUP(AM$1,names,2,0))-AM$5)*m1!$BK67</f>
        <v>0</v>
      </c>
      <c r="AN68" s="23" t="n">
        <f aca="false">IF(AN$2&lt;=$Z68,IF(AN$3&gt;=$Z68,(AN$4*($Z69-$Z68)),0),0)*(VLOOKUP($Z68,curves,VLOOKUP(AN$1,names,2,0))-AN$5)*m1!$BK67</f>
        <v>0</v>
      </c>
      <c r="AO68" s="23" t="n">
        <f aca="false">IF(AO$2&lt;=$Z68,IF(AO$3&gt;=$Z68,(AO$4*($Z69-$Z68)),0),0)*(VLOOKUP($Z68,curves,VLOOKUP(AO$1,names,2,0))-AO$5)*m1!$BK67</f>
        <v>0</v>
      </c>
      <c r="AP68" s="23" t="n">
        <f aca="false">IF(AP$2&lt;=$Z68,IF(AP$3&gt;=$Z68,(AP$4*($Z69-$Z68)),0),0)*(VLOOKUP($Z68,curves,VLOOKUP(AP$1,names,2,0))-AP$5)*m1!$BK67</f>
        <v>0</v>
      </c>
      <c r="AQ68" s="23" t="n">
        <f aca="false">IF(AQ$2&lt;=$Z68,IF(AQ$3&gt;=$Z68,(AQ$4*($Z69-$Z68)),0),0)*(VLOOKUP($Z68,curves,VLOOKUP(AQ$1,names,2,0))-AQ$5)*m1!$BK67</f>
        <v>0</v>
      </c>
      <c r="AR68" s="23" t="n">
        <f aca="false">IF(AR$2&lt;=$Z68,IF(AR$3&gt;=$Z68,(AR$4*($Z69-$Z68)),0),0)*(VLOOKUP($Z68,curves,VLOOKUP(AR$1,names,2,0))-AR$5)*m1!$BK67</f>
        <v>0</v>
      </c>
      <c r="AS68" s="23" t="n">
        <f aca="false">IF(AS$2&lt;=$Z68,IF(AS$3&gt;=$Z68,(AS$4*($Z69-$Z68)),0),0)*(VLOOKUP($Z68,curves,VLOOKUP(AS$1,names,2,0))-AS$5)*m1!$BK67</f>
        <v>0</v>
      </c>
      <c r="AT68" s="23" t="n">
        <f aca="false">IF(AT$2&lt;=$Z68,IF(AT$3&gt;=$Z68,(AT$4*($Z69-$Z68)),0),0)*(VLOOKUP($Z68,curves,VLOOKUP(AT$1,names,2,0))-AT$5)*m1!$BK67</f>
        <v>0</v>
      </c>
      <c r="AU68" s="23" t="n">
        <f aca="false">IF(AU$2&lt;=$Z68,IF(AU$3&gt;=$Z68,(AU$4*($Z69-$Z68)),0),0)*(VLOOKUP($Z68,curves,VLOOKUP(AU$1,names,2,0))-AU$5)*m1!$BK67</f>
        <v>0</v>
      </c>
      <c r="AV68" s="23" t="n">
        <f aca="false">IF(AV$2&lt;=$Z68,IF(AV$3&gt;=$Z68,(AV$4*($Z69-$Z68)),0),0)*(VLOOKUP($Z68,curves,VLOOKUP(AV$1,names,2,0))-AV$5)*m1!$BK67</f>
        <v>0</v>
      </c>
      <c r="BA68" s="249"/>
      <c r="BB68" s="249"/>
      <c r="BC68" s="249"/>
      <c r="BD68" s="249"/>
      <c r="BO68" s="253"/>
      <c r="CH68" s="248"/>
      <c r="CI68" s="248"/>
      <c r="CJ68" s="248"/>
      <c r="FX68" s="249"/>
      <c r="FY68" s="249"/>
      <c r="FZ68" s="249"/>
      <c r="GJ68" s="253"/>
      <c r="GK68" s="253"/>
      <c r="GQ68" s="253"/>
      <c r="GS68" s="253"/>
      <c r="GT68" s="253"/>
      <c r="GZ68" s="253"/>
    </row>
    <row r="69" customFormat="false" ht="12.75" hidden="false" customHeight="false" outlineLevel="0" collapsed="false">
      <c r="A69" s="63" t="n">
        <f aca="false">p0!A75</f>
        <v>38504</v>
      </c>
      <c r="B69" s="256" t="n">
        <f aca="false">SUM(C69:V69)</f>
        <v>-865.000000000001</v>
      </c>
      <c r="C69" s="262" t="n">
        <f aca="false">p0!E75*10000*m_chg!C68</f>
        <v>-0</v>
      </c>
      <c r="D69" s="262" t="n">
        <f aca="false">p0!O75*10000*m_chg!D68</f>
        <v>-0</v>
      </c>
      <c r="E69" s="262" t="n">
        <f aca="false">p1!L75*10000*m_chg!E68</f>
        <v>-0</v>
      </c>
      <c r="F69" s="262" t="n">
        <f aca="false">(p0!I75+p0!K75)*10000*m_chg!K68</f>
        <v>-0</v>
      </c>
      <c r="G69" s="262" t="n">
        <f aca="false">p0!P75*10000*m_chg!L68</f>
        <v>-0</v>
      </c>
      <c r="H69" s="262" t="n">
        <f aca="false">p0!D75*10000*m_chg!N68</f>
        <v>-0</v>
      </c>
      <c r="I69" s="262" t="n">
        <f aca="false">(p0!J75+p0!AH75)*10000*m_chg!H68</f>
        <v>-341.5</v>
      </c>
      <c r="J69" s="262" t="n">
        <f aca="false">p0!N75*10000*m_chg!J68</f>
        <v>-523.500000000001</v>
      </c>
      <c r="K69" s="262" t="n">
        <f aca="false">(p0!M75+p0!H75)*10000*m_chg!O68</f>
        <v>-0</v>
      </c>
      <c r="L69" s="262" t="n">
        <f aca="false">p0!Q75*10000*m_chg!P68</f>
        <v>-0</v>
      </c>
      <c r="M69" s="262" t="n">
        <f aca="false">(p0!F75)*10000*m_chg!T68</f>
        <v>-0</v>
      </c>
      <c r="N69" s="262" t="n">
        <f aca="false">p0!C75*10000*m_chg!U68</f>
        <v>-0</v>
      </c>
      <c r="O69" s="262" t="n">
        <f aca="false">p0!G75*10000*m_chg!V68</f>
        <v>0</v>
      </c>
      <c r="P69" s="262" t="n">
        <f aca="false">(p0!Z75+p0!Y75)*10000*m_chg!X68</f>
        <v>0</v>
      </c>
      <c r="Q69" s="262" t="n">
        <f aca="false">p0!AA75*10000*m_chg!Y68</f>
        <v>0</v>
      </c>
      <c r="R69" s="262" t="n">
        <f aca="false">p0!AC75*10000*m_chg!Z68</f>
        <v>0</v>
      </c>
      <c r="S69" s="262" t="n">
        <f aca="false">p0!X75*10000*m_chg!AA68</f>
        <v>-0</v>
      </c>
      <c r="T69" s="262" t="n">
        <f aca="false">p0!T75*10000*m_chg!AC68</f>
        <v>-0</v>
      </c>
      <c r="U69" s="262" t="n">
        <f aca="false">p0!B75*10000*m_chg!AF68</f>
        <v>0</v>
      </c>
      <c r="V69" s="262" t="n">
        <f aca="false">p0!AB75*10000*m_chg!AI68</f>
        <v>-0</v>
      </c>
      <c r="X69" s="262"/>
      <c r="Z69" s="63" t="n">
        <v>38504</v>
      </c>
      <c r="AA69" s="23" t="n">
        <f aca="false">SUM(AB69:AV69)</f>
        <v>0</v>
      </c>
      <c r="AB69" s="23" t="n">
        <f aca="false">IF(AB$2&lt;=$Z69,IF(AB$3&gt;=$Z69,(AB$4*($Z70-$Z69)),0),0)*(VLOOKUP($Z69,curves,VLOOKUP(AB$1,names,2,0))-AB$5)*m1!$BK68</f>
        <v>-0</v>
      </c>
      <c r="AC69" s="23" t="n">
        <f aca="false">IF(AC$2&lt;=$Z69,IF(AC$3&gt;=$Z69,(AC$4*($Z70-$Z69)),0),0)*(VLOOKUP($Z69,curves,VLOOKUP(AC$1,names,2,0))-AC$5)*m1!$BK68</f>
        <v>-0</v>
      </c>
      <c r="AD69" s="23" t="n">
        <f aca="false">IF(AD$2&lt;=$Z69,IF(AD$3&gt;=$Z69,(AD$4*($Z70-$Z69)),0),0)*(VLOOKUP($Z69,curves,VLOOKUP(AD$1,names,2,0))-AD$5)*m1!$BK68</f>
        <v>-0</v>
      </c>
      <c r="AE69" s="23" t="n">
        <f aca="false">IF(AE$2&lt;=$Z69,IF(AE$3&gt;=$Z69,(AE$4*($Z70-$Z69)),0),0)*(VLOOKUP($Z69,curves,VLOOKUP(AE$1,names,2,0))-AE$5)*m1!$BK68</f>
        <v>-0</v>
      </c>
      <c r="AF69" s="23" t="n">
        <f aca="false">IF(AF$2&lt;=$Z69,IF(AF$3&gt;=$Z69,(AF$4*($Z70-$Z69)),0),0)*(VLOOKUP($Z69,curves,VLOOKUP(AF$1,names,2,0))-AF$5)*m1!$BK68</f>
        <v>0</v>
      </c>
      <c r="AG69" s="23" t="n">
        <f aca="false">IF(AG$2&lt;=$Z69,IF(AG$3&gt;=$Z69,(AG$4*($Z70-$Z69)),0),0)*(VLOOKUP($Z69,curves,VLOOKUP(AG$1,names,2,0))-AG$5)*m1!$BK68</f>
        <v>0</v>
      </c>
      <c r="AH69" s="23" t="n">
        <f aca="false">IF(AH$2&lt;=$Z69,IF(AH$3&gt;=$Z69,(AH$4*($Z70-$Z69)),0),0)*(VLOOKUP($Z69,curves,VLOOKUP(AH$1,names,2,0))-AH$5)*m1!$BK68</f>
        <v>0</v>
      </c>
      <c r="AI69" s="23" t="n">
        <f aca="false">IF(AI$2&lt;=$Z69,IF(AI$3&gt;=$Z69,(AI$4*($Z70-$Z69)),0),0)*(VLOOKUP($Z69,curves,VLOOKUP(AI$1,names,2,0))-AI$5)*m1!$BK68</f>
        <v>0</v>
      </c>
      <c r="AJ69" s="23" t="n">
        <f aca="false">IF(AJ$2&lt;=$Z69,IF(AJ$3&gt;=$Z69,(AJ$4*($Z70-$Z69)),0),0)*(VLOOKUP($Z69,curves,VLOOKUP(AJ$1,names,2,0))-AJ$5)*m1!$BK68</f>
        <v>0</v>
      </c>
      <c r="AK69" s="23" t="n">
        <f aca="false">IF(AK$2&lt;=$Z69,IF(AK$3&gt;=$Z69,(AK$4*($Z70-$Z69)),0),0)*(VLOOKUP($Z69,curves,VLOOKUP(AK$1,names,2,0))-AK$5)*m1!$BK68</f>
        <v>0</v>
      </c>
      <c r="AL69" s="23" t="n">
        <f aca="false">IF(AL$2&lt;=$Z69,IF(AL$3&gt;=$Z69,(AL$4*($Z70-$Z69)),0),0)*(VLOOKUP($Z69,curves,VLOOKUP(AL$1,names,2,0))-AL$5)*m1!$BK68</f>
        <v>0</v>
      </c>
      <c r="AM69" s="23" t="n">
        <f aca="false">IF(AM$2&lt;=$Z69,IF(AM$3&gt;=$Z69,(AM$4*($Z70-$Z69)),0),0)*(VLOOKUP($Z69,curves,VLOOKUP(AM$1,names,2,0))-AM$5)*m1!$BK68</f>
        <v>0</v>
      </c>
      <c r="AN69" s="23" t="n">
        <f aca="false">IF(AN$2&lt;=$Z69,IF(AN$3&gt;=$Z69,(AN$4*($Z70-$Z69)),0),0)*(VLOOKUP($Z69,curves,VLOOKUP(AN$1,names,2,0))-AN$5)*m1!$BK68</f>
        <v>0</v>
      </c>
      <c r="AO69" s="23" t="n">
        <f aca="false">IF(AO$2&lt;=$Z69,IF(AO$3&gt;=$Z69,(AO$4*($Z70-$Z69)),0),0)*(VLOOKUP($Z69,curves,VLOOKUP(AO$1,names,2,0))-AO$5)*m1!$BK68</f>
        <v>0</v>
      </c>
      <c r="AP69" s="23" t="n">
        <f aca="false">IF(AP$2&lt;=$Z69,IF(AP$3&gt;=$Z69,(AP$4*($Z70-$Z69)),0),0)*(VLOOKUP($Z69,curves,VLOOKUP(AP$1,names,2,0))-AP$5)*m1!$BK68</f>
        <v>0</v>
      </c>
      <c r="AQ69" s="23" t="n">
        <f aca="false">IF(AQ$2&lt;=$Z69,IF(AQ$3&gt;=$Z69,(AQ$4*($Z70-$Z69)),0),0)*(VLOOKUP($Z69,curves,VLOOKUP(AQ$1,names,2,0))-AQ$5)*m1!$BK68</f>
        <v>0</v>
      </c>
      <c r="AR69" s="23" t="n">
        <f aca="false">IF(AR$2&lt;=$Z69,IF(AR$3&gt;=$Z69,(AR$4*($Z70-$Z69)),0),0)*(VLOOKUP($Z69,curves,VLOOKUP(AR$1,names,2,0))-AR$5)*m1!$BK68</f>
        <v>0</v>
      </c>
      <c r="AS69" s="23" t="n">
        <f aca="false">IF(AS$2&lt;=$Z69,IF(AS$3&gt;=$Z69,(AS$4*($Z70-$Z69)),0),0)*(VLOOKUP($Z69,curves,VLOOKUP(AS$1,names,2,0))-AS$5)*m1!$BK68</f>
        <v>0</v>
      </c>
      <c r="AT69" s="23" t="n">
        <f aca="false">IF(AT$2&lt;=$Z69,IF(AT$3&gt;=$Z69,(AT$4*($Z70-$Z69)),0),0)*(VLOOKUP($Z69,curves,VLOOKUP(AT$1,names,2,0))-AT$5)*m1!$BK68</f>
        <v>0</v>
      </c>
      <c r="AU69" s="23" t="n">
        <f aca="false">IF(AU$2&lt;=$Z69,IF(AU$3&gt;=$Z69,(AU$4*($Z70-$Z69)),0),0)*(VLOOKUP($Z69,curves,VLOOKUP(AU$1,names,2,0))-AU$5)*m1!$BK68</f>
        <v>0</v>
      </c>
      <c r="AV69" s="23" t="n">
        <f aca="false">IF(AV$2&lt;=$Z69,IF(AV$3&gt;=$Z69,(AV$4*($Z70-$Z69)),0),0)*(VLOOKUP($Z69,curves,VLOOKUP(AV$1,names,2,0))-AV$5)*m1!$BK68</f>
        <v>0</v>
      </c>
      <c r="BA69" s="249"/>
      <c r="BB69" s="249"/>
      <c r="BC69" s="249"/>
      <c r="BD69" s="249"/>
      <c r="BO69" s="253"/>
      <c r="CH69" s="248"/>
      <c r="CI69" s="248"/>
      <c r="CJ69" s="248"/>
      <c r="FX69" s="249"/>
      <c r="FY69" s="249"/>
      <c r="FZ69" s="249"/>
      <c r="GJ69" s="253"/>
      <c r="GK69" s="253"/>
      <c r="GQ69" s="253"/>
      <c r="GS69" s="253"/>
      <c r="GT69" s="253"/>
      <c r="GZ69" s="253"/>
    </row>
    <row r="70" customFormat="false" ht="12.75" hidden="false" customHeight="false" outlineLevel="0" collapsed="false">
      <c r="A70" s="63" t="n">
        <f aca="false">p0!A76</f>
        <v>38534</v>
      </c>
      <c r="B70" s="256" t="n">
        <f aca="false">SUM(C70:V70)</f>
        <v>-889.000000000001</v>
      </c>
      <c r="C70" s="262" t="n">
        <f aca="false">p0!E76*10000*m_chg!C69</f>
        <v>-0</v>
      </c>
      <c r="D70" s="262" t="n">
        <f aca="false">p0!O76*10000*m_chg!D69</f>
        <v>-0</v>
      </c>
      <c r="E70" s="262" t="n">
        <f aca="false">p1!L76*10000*m_chg!E69</f>
        <v>-0</v>
      </c>
      <c r="F70" s="262" t="n">
        <f aca="false">(p0!I76+p0!K76)*10000*m_chg!K69</f>
        <v>-0</v>
      </c>
      <c r="G70" s="262" t="n">
        <f aca="false">p0!P76*10000*m_chg!L69</f>
        <v>-0</v>
      </c>
      <c r="H70" s="262" t="n">
        <f aca="false">p0!D76*10000*m_chg!N69</f>
        <v>-0</v>
      </c>
      <c r="I70" s="262" t="n">
        <f aca="false">(p0!J76+p0!AH76)*10000*m_chg!H69</f>
        <v>-351</v>
      </c>
      <c r="J70" s="262" t="n">
        <f aca="false">p0!N76*10000*m_chg!J69</f>
        <v>-538.000000000001</v>
      </c>
      <c r="K70" s="262" t="n">
        <f aca="false">(p0!M76+p0!H76)*10000*m_chg!O69</f>
        <v>-0</v>
      </c>
      <c r="L70" s="262" t="n">
        <f aca="false">p0!Q76*10000*m_chg!P69</f>
        <v>-0</v>
      </c>
      <c r="M70" s="262" t="n">
        <f aca="false">(p0!F76)*10000*m_chg!T69</f>
        <v>-0</v>
      </c>
      <c r="N70" s="262" t="n">
        <f aca="false">p0!C76*10000*m_chg!U69</f>
        <v>-0</v>
      </c>
      <c r="O70" s="262" t="n">
        <f aca="false">p0!G76*10000*m_chg!V69</f>
        <v>0</v>
      </c>
      <c r="P70" s="262" t="n">
        <f aca="false">(p0!Z76+p0!Y76)*10000*m_chg!X69</f>
        <v>0</v>
      </c>
      <c r="Q70" s="262" t="n">
        <f aca="false">p0!AA76*10000*m_chg!Y69</f>
        <v>0</v>
      </c>
      <c r="R70" s="262" t="n">
        <f aca="false">p0!AC76*10000*m_chg!Z69</f>
        <v>0</v>
      </c>
      <c r="S70" s="262" t="n">
        <f aca="false">p0!X76*10000*m_chg!AA69</f>
        <v>-0</v>
      </c>
      <c r="T70" s="262" t="n">
        <f aca="false">p0!T76*10000*m_chg!AC69</f>
        <v>0</v>
      </c>
      <c r="U70" s="262" t="n">
        <f aca="false">p0!B76*10000*m_chg!AF69</f>
        <v>0</v>
      </c>
      <c r="V70" s="262" t="n">
        <f aca="false">p0!AB76*10000*m_chg!AI69</f>
        <v>0</v>
      </c>
      <c r="X70" s="262"/>
      <c r="Z70" s="63" t="n">
        <v>38534</v>
      </c>
      <c r="AA70" s="23" t="n">
        <f aca="false">SUM(AB70:AV70)</f>
        <v>0</v>
      </c>
      <c r="AB70" s="23" t="n">
        <f aca="false">IF(AB$2&lt;=$Z70,IF(AB$3&gt;=$Z70,(AB$4*($Z71-$Z70)),0),0)*(VLOOKUP($Z70,curves,VLOOKUP(AB$1,names,2,0))-AB$5)*m1!$BK69</f>
        <v>-0</v>
      </c>
      <c r="AC70" s="23" t="n">
        <f aca="false">IF(AC$2&lt;=$Z70,IF(AC$3&gt;=$Z70,(AC$4*($Z71-$Z70)),0),0)*(VLOOKUP($Z70,curves,VLOOKUP(AC$1,names,2,0))-AC$5)*m1!$BK69</f>
        <v>-0</v>
      </c>
      <c r="AD70" s="23" t="n">
        <f aca="false">IF(AD$2&lt;=$Z70,IF(AD$3&gt;=$Z70,(AD$4*($Z71-$Z70)),0),0)*(VLOOKUP($Z70,curves,VLOOKUP(AD$1,names,2,0))-AD$5)*m1!$BK69</f>
        <v>-0</v>
      </c>
      <c r="AE70" s="23" t="n">
        <f aca="false">IF(AE$2&lt;=$Z70,IF(AE$3&gt;=$Z70,(AE$4*($Z71-$Z70)),0),0)*(VLOOKUP($Z70,curves,VLOOKUP(AE$1,names,2,0))-AE$5)*m1!$BK69</f>
        <v>-0</v>
      </c>
      <c r="AF70" s="23" t="n">
        <f aca="false">IF(AF$2&lt;=$Z70,IF(AF$3&gt;=$Z70,(AF$4*($Z71-$Z70)),0),0)*(VLOOKUP($Z70,curves,VLOOKUP(AF$1,names,2,0))-AF$5)*m1!$BK69</f>
        <v>0</v>
      </c>
      <c r="AG70" s="23" t="n">
        <f aca="false">IF(AG$2&lt;=$Z70,IF(AG$3&gt;=$Z70,(AG$4*($Z71-$Z70)),0),0)*(VLOOKUP($Z70,curves,VLOOKUP(AG$1,names,2,0))-AG$5)*m1!$BK69</f>
        <v>0</v>
      </c>
      <c r="AH70" s="23" t="n">
        <f aca="false">IF(AH$2&lt;=$Z70,IF(AH$3&gt;=$Z70,(AH$4*($Z71-$Z70)),0),0)*(VLOOKUP($Z70,curves,VLOOKUP(AH$1,names,2,0))-AH$5)*m1!$BK69</f>
        <v>0</v>
      </c>
      <c r="AI70" s="23" t="n">
        <f aca="false">IF(AI$2&lt;=$Z70,IF(AI$3&gt;=$Z70,(AI$4*($Z71-$Z70)),0),0)*(VLOOKUP($Z70,curves,VLOOKUP(AI$1,names,2,0))-AI$5)*m1!$BK69</f>
        <v>0</v>
      </c>
      <c r="AJ70" s="23" t="n">
        <f aca="false">IF(AJ$2&lt;=$Z70,IF(AJ$3&gt;=$Z70,(AJ$4*($Z71-$Z70)),0),0)*(VLOOKUP($Z70,curves,VLOOKUP(AJ$1,names,2,0))-AJ$5)*m1!$BK69</f>
        <v>0</v>
      </c>
      <c r="AK70" s="23" t="n">
        <f aca="false">IF(AK$2&lt;=$Z70,IF(AK$3&gt;=$Z70,(AK$4*($Z71-$Z70)),0),0)*(VLOOKUP($Z70,curves,VLOOKUP(AK$1,names,2,0))-AK$5)*m1!$BK69</f>
        <v>0</v>
      </c>
      <c r="AL70" s="23" t="n">
        <f aca="false">IF(AL$2&lt;=$Z70,IF(AL$3&gt;=$Z70,(AL$4*($Z71-$Z70)),0),0)*(VLOOKUP($Z70,curves,VLOOKUP(AL$1,names,2,0))-AL$5)*m1!$BK69</f>
        <v>0</v>
      </c>
      <c r="AM70" s="23" t="n">
        <f aca="false">IF(AM$2&lt;=$Z70,IF(AM$3&gt;=$Z70,(AM$4*($Z71-$Z70)),0),0)*(VLOOKUP($Z70,curves,VLOOKUP(AM$1,names,2,0))-AM$5)*m1!$BK69</f>
        <v>0</v>
      </c>
      <c r="AN70" s="23" t="n">
        <f aca="false">IF(AN$2&lt;=$Z70,IF(AN$3&gt;=$Z70,(AN$4*($Z71-$Z70)),0),0)*(VLOOKUP($Z70,curves,VLOOKUP(AN$1,names,2,0))-AN$5)*m1!$BK69</f>
        <v>0</v>
      </c>
      <c r="AO70" s="23" t="n">
        <f aca="false">IF(AO$2&lt;=$Z70,IF(AO$3&gt;=$Z70,(AO$4*($Z71-$Z70)),0),0)*(VLOOKUP($Z70,curves,VLOOKUP(AO$1,names,2,0))-AO$5)*m1!$BK69</f>
        <v>0</v>
      </c>
      <c r="AP70" s="23" t="n">
        <f aca="false">IF(AP$2&lt;=$Z70,IF(AP$3&gt;=$Z70,(AP$4*($Z71-$Z70)),0),0)*(VLOOKUP($Z70,curves,VLOOKUP(AP$1,names,2,0))-AP$5)*m1!$BK69</f>
        <v>0</v>
      </c>
      <c r="AQ70" s="23" t="n">
        <f aca="false">IF(AQ$2&lt;=$Z70,IF(AQ$3&gt;=$Z70,(AQ$4*($Z71-$Z70)),0),0)*(VLOOKUP($Z70,curves,VLOOKUP(AQ$1,names,2,0))-AQ$5)*m1!$BK69</f>
        <v>0</v>
      </c>
      <c r="AR70" s="23" t="n">
        <f aca="false">IF(AR$2&lt;=$Z70,IF(AR$3&gt;=$Z70,(AR$4*($Z71-$Z70)),0),0)*(VLOOKUP($Z70,curves,VLOOKUP(AR$1,names,2,0))-AR$5)*m1!$BK69</f>
        <v>0</v>
      </c>
      <c r="AS70" s="23" t="n">
        <f aca="false">IF(AS$2&lt;=$Z70,IF(AS$3&gt;=$Z70,(AS$4*($Z71-$Z70)),0),0)*(VLOOKUP($Z70,curves,VLOOKUP(AS$1,names,2,0))-AS$5)*m1!$BK69</f>
        <v>0</v>
      </c>
      <c r="AT70" s="23" t="n">
        <f aca="false">IF(AT$2&lt;=$Z70,IF(AT$3&gt;=$Z70,(AT$4*($Z71-$Z70)),0),0)*(VLOOKUP($Z70,curves,VLOOKUP(AT$1,names,2,0))-AT$5)*m1!$BK69</f>
        <v>0</v>
      </c>
      <c r="AU70" s="23" t="n">
        <f aca="false">IF(AU$2&lt;=$Z70,IF(AU$3&gt;=$Z70,(AU$4*($Z71-$Z70)),0),0)*(VLOOKUP($Z70,curves,VLOOKUP(AU$1,names,2,0))-AU$5)*m1!$BK69</f>
        <v>0</v>
      </c>
      <c r="AV70" s="23" t="n">
        <f aca="false">IF(AV$2&lt;=$Z70,IF(AV$3&gt;=$Z70,(AV$4*($Z71-$Z70)),0),0)*(VLOOKUP($Z70,curves,VLOOKUP(AV$1,names,2,0))-AV$5)*m1!$BK69</f>
        <v>0</v>
      </c>
      <c r="BA70" s="249"/>
      <c r="BB70" s="249"/>
      <c r="BC70" s="249"/>
      <c r="BD70" s="249"/>
      <c r="BO70" s="253"/>
      <c r="CH70" s="248"/>
      <c r="CI70" s="248"/>
      <c r="CJ70" s="248"/>
      <c r="FX70" s="249"/>
      <c r="FY70" s="249"/>
      <c r="FZ70" s="249"/>
      <c r="GJ70" s="253"/>
      <c r="GK70" s="253"/>
      <c r="GQ70" s="253"/>
      <c r="GS70" s="253"/>
      <c r="GT70" s="253"/>
      <c r="GZ70" s="253"/>
    </row>
    <row r="71" customFormat="false" ht="12.75" hidden="false" customHeight="false" outlineLevel="0" collapsed="false">
      <c r="A71" s="63" t="n">
        <f aca="false">p0!A77</f>
        <v>38565</v>
      </c>
      <c r="B71" s="256" t="n">
        <f aca="false">SUM(C71:V71)</f>
        <v>-883.000000000001</v>
      </c>
      <c r="C71" s="262" t="n">
        <f aca="false">p0!E77*10000*m_chg!C70</f>
        <v>-0</v>
      </c>
      <c r="D71" s="262" t="n">
        <f aca="false">p0!O77*10000*m_chg!D70</f>
        <v>-0</v>
      </c>
      <c r="E71" s="262" t="n">
        <f aca="false">p1!L77*10000*m_chg!E70</f>
        <v>-0</v>
      </c>
      <c r="F71" s="262" t="n">
        <f aca="false">(p0!I77+p0!K77)*10000*m_chg!K70</f>
        <v>-0</v>
      </c>
      <c r="G71" s="262" t="n">
        <f aca="false">p0!P77*10000*m_chg!L70</f>
        <v>-0</v>
      </c>
      <c r="H71" s="262" t="n">
        <f aca="false">p0!D77*10000*m_chg!N70</f>
        <v>-0</v>
      </c>
      <c r="I71" s="262" t="n">
        <f aca="false">(p0!J77+p0!AH77)*10000*m_chg!H70</f>
        <v>-348.5</v>
      </c>
      <c r="J71" s="262" t="n">
        <f aca="false">p0!N77*10000*m_chg!J70</f>
        <v>-534.500000000001</v>
      </c>
      <c r="K71" s="262" t="n">
        <f aca="false">(p0!M77+p0!H77)*10000*m_chg!O70</f>
        <v>-0</v>
      </c>
      <c r="L71" s="262" t="n">
        <f aca="false">p0!Q77*10000*m_chg!P70</f>
        <v>-0</v>
      </c>
      <c r="M71" s="262" t="n">
        <f aca="false">(p0!F77)*10000*m_chg!T70</f>
        <v>-0</v>
      </c>
      <c r="N71" s="262" t="n">
        <f aca="false">p0!C77*10000*m_chg!U70</f>
        <v>-0</v>
      </c>
      <c r="O71" s="262" t="n">
        <f aca="false">p0!G77*10000*m_chg!V70</f>
        <v>0</v>
      </c>
      <c r="P71" s="262" t="n">
        <f aca="false">(p0!Z77+p0!Y77)*10000*m_chg!X70</f>
        <v>0</v>
      </c>
      <c r="Q71" s="262" t="n">
        <f aca="false">p0!AA77*10000*m_chg!Y70</f>
        <v>0</v>
      </c>
      <c r="R71" s="262" t="n">
        <f aca="false">p0!AC77*10000*m_chg!Z70</f>
        <v>0</v>
      </c>
      <c r="S71" s="262" t="n">
        <f aca="false">p0!X77*10000*m_chg!AA70</f>
        <v>0</v>
      </c>
      <c r="T71" s="262" t="n">
        <f aca="false">p0!T77*10000*m_chg!AC70</f>
        <v>0</v>
      </c>
      <c r="U71" s="262" t="n">
        <f aca="false">p0!B77*10000*m_chg!AF70</f>
        <v>0</v>
      </c>
      <c r="V71" s="262" t="n">
        <f aca="false">p0!AB77*10000*m_chg!AI70</f>
        <v>0</v>
      </c>
      <c r="X71" s="262"/>
      <c r="Z71" s="63" t="n">
        <v>38565</v>
      </c>
      <c r="AA71" s="23" t="n">
        <f aca="false">SUM(AB71:AV71)</f>
        <v>0</v>
      </c>
      <c r="AB71" s="23" t="n">
        <f aca="false">IF(AB$2&lt;=$Z71,IF(AB$3&gt;=$Z71,(AB$4*($Z72-$Z71)),0),0)*(VLOOKUP($Z71,curves,VLOOKUP(AB$1,names,2,0))-AB$5)*m1!$BK70</f>
        <v>-0</v>
      </c>
      <c r="AC71" s="23" t="n">
        <f aca="false">IF(AC$2&lt;=$Z71,IF(AC$3&gt;=$Z71,(AC$4*($Z72-$Z71)),0),0)*(VLOOKUP($Z71,curves,VLOOKUP(AC$1,names,2,0))-AC$5)*m1!$BK70</f>
        <v>-0</v>
      </c>
      <c r="AD71" s="23" t="n">
        <f aca="false">IF(AD$2&lt;=$Z71,IF(AD$3&gt;=$Z71,(AD$4*($Z72-$Z71)),0),0)*(VLOOKUP($Z71,curves,VLOOKUP(AD$1,names,2,0))-AD$5)*m1!$BK70</f>
        <v>-0</v>
      </c>
      <c r="AE71" s="23" t="n">
        <f aca="false">IF(AE$2&lt;=$Z71,IF(AE$3&gt;=$Z71,(AE$4*($Z72-$Z71)),0),0)*(VLOOKUP($Z71,curves,VLOOKUP(AE$1,names,2,0))-AE$5)*m1!$BK70</f>
        <v>-0</v>
      </c>
      <c r="AF71" s="23" t="n">
        <f aca="false">IF(AF$2&lt;=$Z71,IF(AF$3&gt;=$Z71,(AF$4*($Z72-$Z71)),0),0)*(VLOOKUP($Z71,curves,VLOOKUP(AF$1,names,2,0))-AF$5)*m1!$BK70</f>
        <v>0</v>
      </c>
      <c r="AG71" s="23" t="n">
        <f aca="false">IF(AG$2&lt;=$Z71,IF(AG$3&gt;=$Z71,(AG$4*($Z72-$Z71)),0),0)*(VLOOKUP($Z71,curves,VLOOKUP(AG$1,names,2,0))-AG$5)*m1!$BK70</f>
        <v>0</v>
      </c>
      <c r="AH71" s="23" t="n">
        <f aca="false">IF(AH$2&lt;=$Z71,IF(AH$3&gt;=$Z71,(AH$4*($Z72-$Z71)),0),0)*(VLOOKUP($Z71,curves,VLOOKUP(AH$1,names,2,0))-AH$5)*m1!$BK70</f>
        <v>0</v>
      </c>
      <c r="AI71" s="23" t="n">
        <f aca="false">IF(AI$2&lt;=$Z71,IF(AI$3&gt;=$Z71,(AI$4*($Z72-$Z71)),0),0)*(VLOOKUP($Z71,curves,VLOOKUP(AI$1,names,2,0))-AI$5)*m1!$BK70</f>
        <v>0</v>
      </c>
      <c r="AJ71" s="23" t="n">
        <f aca="false">IF(AJ$2&lt;=$Z71,IF(AJ$3&gt;=$Z71,(AJ$4*($Z72-$Z71)),0),0)*(VLOOKUP($Z71,curves,VLOOKUP(AJ$1,names,2,0))-AJ$5)*m1!$BK70</f>
        <v>0</v>
      </c>
      <c r="AK71" s="23" t="n">
        <f aca="false">IF(AK$2&lt;=$Z71,IF(AK$3&gt;=$Z71,(AK$4*($Z72-$Z71)),0),0)*(VLOOKUP($Z71,curves,VLOOKUP(AK$1,names,2,0))-AK$5)*m1!$BK70</f>
        <v>0</v>
      </c>
      <c r="AL71" s="23" t="n">
        <f aca="false">IF(AL$2&lt;=$Z71,IF(AL$3&gt;=$Z71,(AL$4*($Z72-$Z71)),0),0)*(VLOOKUP($Z71,curves,VLOOKUP(AL$1,names,2,0))-AL$5)*m1!$BK70</f>
        <v>0</v>
      </c>
      <c r="AM71" s="23" t="n">
        <f aca="false">IF(AM$2&lt;=$Z71,IF(AM$3&gt;=$Z71,(AM$4*($Z72-$Z71)),0),0)*(VLOOKUP($Z71,curves,VLOOKUP(AM$1,names,2,0))-AM$5)*m1!$BK70</f>
        <v>0</v>
      </c>
      <c r="AN71" s="23" t="n">
        <f aca="false">IF(AN$2&lt;=$Z71,IF(AN$3&gt;=$Z71,(AN$4*($Z72-$Z71)),0),0)*(VLOOKUP($Z71,curves,VLOOKUP(AN$1,names,2,0))-AN$5)*m1!$BK70</f>
        <v>0</v>
      </c>
      <c r="AO71" s="23" t="n">
        <f aca="false">IF(AO$2&lt;=$Z71,IF(AO$3&gt;=$Z71,(AO$4*($Z72-$Z71)),0),0)*(VLOOKUP($Z71,curves,VLOOKUP(AO$1,names,2,0))-AO$5)*m1!$BK70</f>
        <v>0</v>
      </c>
      <c r="AP71" s="23" t="n">
        <f aca="false">IF(AP$2&lt;=$Z71,IF(AP$3&gt;=$Z71,(AP$4*($Z72-$Z71)),0),0)*(VLOOKUP($Z71,curves,VLOOKUP(AP$1,names,2,0))-AP$5)*m1!$BK70</f>
        <v>0</v>
      </c>
      <c r="AQ71" s="23" t="n">
        <f aca="false">IF(AQ$2&lt;=$Z71,IF(AQ$3&gt;=$Z71,(AQ$4*($Z72-$Z71)),0),0)*(VLOOKUP($Z71,curves,VLOOKUP(AQ$1,names,2,0))-AQ$5)*m1!$BK70</f>
        <v>0</v>
      </c>
      <c r="AR71" s="23" t="n">
        <f aca="false">IF(AR$2&lt;=$Z71,IF(AR$3&gt;=$Z71,(AR$4*($Z72-$Z71)),0),0)*(VLOOKUP($Z71,curves,VLOOKUP(AR$1,names,2,0))-AR$5)*m1!$BK70</f>
        <v>0</v>
      </c>
      <c r="AS71" s="23" t="n">
        <f aca="false">IF(AS$2&lt;=$Z71,IF(AS$3&gt;=$Z71,(AS$4*($Z72-$Z71)),0),0)*(VLOOKUP($Z71,curves,VLOOKUP(AS$1,names,2,0))-AS$5)*m1!$BK70</f>
        <v>0</v>
      </c>
      <c r="AT71" s="23" t="n">
        <f aca="false">IF(AT$2&lt;=$Z71,IF(AT$3&gt;=$Z71,(AT$4*($Z72-$Z71)),0),0)*(VLOOKUP($Z71,curves,VLOOKUP(AT$1,names,2,0))-AT$5)*m1!$BK70</f>
        <v>0</v>
      </c>
      <c r="AU71" s="23" t="n">
        <f aca="false">IF(AU$2&lt;=$Z71,IF(AU$3&gt;=$Z71,(AU$4*($Z72-$Z71)),0),0)*(VLOOKUP($Z71,curves,VLOOKUP(AU$1,names,2,0))-AU$5)*m1!$BK70</f>
        <v>0</v>
      </c>
      <c r="AV71" s="23" t="n">
        <f aca="false">IF(AV$2&lt;=$Z71,IF(AV$3&gt;=$Z71,(AV$4*($Z72-$Z71)),0),0)*(VLOOKUP($Z71,curves,VLOOKUP(AV$1,names,2,0))-AV$5)*m1!$BK70</f>
        <v>0</v>
      </c>
      <c r="BA71" s="249"/>
      <c r="BB71" s="249"/>
      <c r="BC71" s="249"/>
      <c r="BD71" s="249"/>
      <c r="BO71" s="253"/>
      <c r="CH71" s="248"/>
      <c r="CI71" s="248"/>
      <c r="CJ71" s="248"/>
      <c r="FX71" s="249"/>
      <c r="FY71" s="249"/>
      <c r="FZ71" s="249"/>
      <c r="GJ71" s="253"/>
      <c r="GK71" s="253"/>
      <c r="GQ71" s="253"/>
      <c r="GS71" s="253"/>
      <c r="GT71" s="253"/>
      <c r="GZ71" s="253"/>
    </row>
    <row r="72" customFormat="false" ht="12.75" hidden="false" customHeight="false" outlineLevel="0" collapsed="false">
      <c r="A72" s="63" t="n">
        <f aca="false">p0!A78</f>
        <v>38596</v>
      </c>
      <c r="B72" s="256" t="n">
        <f aca="false">SUM(C72:V72)</f>
        <v>-849.500000000001</v>
      </c>
      <c r="C72" s="262" t="n">
        <f aca="false">p0!E78*10000*m_chg!C71</f>
        <v>-0</v>
      </c>
      <c r="D72" s="262" t="n">
        <f aca="false">p0!O78*10000*m_chg!D71</f>
        <v>-0</v>
      </c>
      <c r="E72" s="262" t="n">
        <f aca="false">p1!L78*10000*m_chg!E71</f>
        <v>-0</v>
      </c>
      <c r="F72" s="262" t="n">
        <f aca="false">(p0!I78+p0!K78)*10000*m_chg!K71</f>
        <v>-0</v>
      </c>
      <c r="G72" s="262" t="n">
        <f aca="false">p0!P78*10000*m_chg!L71</f>
        <v>-0</v>
      </c>
      <c r="H72" s="262" t="n">
        <f aca="false">p0!D78*10000*m_chg!N71</f>
        <v>-0</v>
      </c>
      <c r="I72" s="262" t="n">
        <f aca="false">(p0!J78+p0!AH78)*10000*m_chg!H71</f>
        <v>-335.5</v>
      </c>
      <c r="J72" s="262" t="n">
        <f aca="false">p0!N78*10000*m_chg!J71</f>
        <v>-514.000000000001</v>
      </c>
      <c r="K72" s="262" t="n">
        <f aca="false">(p0!M78+p0!H78)*10000*m_chg!O71</f>
        <v>-0</v>
      </c>
      <c r="L72" s="262" t="n">
        <f aca="false">p0!Q78*10000*m_chg!P71</f>
        <v>-0</v>
      </c>
      <c r="M72" s="262" t="n">
        <f aca="false">(p0!F78)*10000*m_chg!T71</f>
        <v>-0</v>
      </c>
      <c r="N72" s="262" t="n">
        <f aca="false">p0!C78*10000*m_chg!U71</f>
        <v>-0</v>
      </c>
      <c r="O72" s="262" t="n">
        <f aca="false">p0!G78*10000*m_chg!V71</f>
        <v>0</v>
      </c>
      <c r="P72" s="262" t="n">
        <f aca="false">(p0!Z78+p0!Y78)*10000*m_chg!X71</f>
        <v>-0</v>
      </c>
      <c r="Q72" s="262" t="n">
        <f aca="false">p0!AA78*10000*m_chg!Y71</f>
        <v>-0</v>
      </c>
      <c r="R72" s="262" t="n">
        <f aca="false">p0!AC78*10000*m_chg!Z71</f>
        <v>-0</v>
      </c>
      <c r="S72" s="262" t="n">
        <f aca="false">p0!X78*10000*m_chg!AA71</f>
        <v>0</v>
      </c>
      <c r="T72" s="262" t="n">
        <f aca="false">p0!T78*10000*m_chg!AC71</f>
        <v>-0</v>
      </c>
      <c r="U72" s="262" t="n">
        <f aca="false">p0!B78*10000*m_chg!AF71</f>
        <v>0</v>
      </c>
      <c r="V72" s="262" t="n">
        <f aca="false">p0!AB78*10000*m_chg!AI71</f>
        <v>-0</v>
      </c>
      <c r="X72" s="262"/>
      <c r="Z72" s="63" t="n">
        <v>38596</v>
      </c>
      <c r="AA72" s="23" t="n">
        <f aca="false">SUM(AB72:AV72)</f>
        <v>0</v>
      </c>
      <c r="AB72" s="23" t="n">
        <f aca="false">IF(AB$2&lt;=$Z72,IF(AB$3&gt;=$Z72,(AB$4*($Z73-$Z72)),0),0)*(VLOOKUP($Z72,curves,VLOOKUP(AB$1,names,2,0))-AB$5)*m1!$BK71</f>
        <v>-0</v>
      </c>
      <c r="AC72" s="23" t="n">
        <f aca="false">IF(AC$2&lt;=$Z72,IF(AC$3&gt;=$Z72,(AC$4*($Z73-$Z72)),0),0)*(VLOOKUP($Z72,curves,VLOOKUP(AC$1,names,2,0))-AC$5)*m1!$BK71</f>
        <v>-0</v>
      </c>
      <c r="AD72" s="23" t="n">
        <f aca="false">IF(AD$2&lt;=$Z72,IF(AD$3&gt;=$Z72,(AD$4*($Z73-$Z72)),0),0)*(VLOOKUP($Z72,curves,VLOOKUP(AD$1,names,2,0))-AD$5)*m1!$BK71</f>
        <v>-0</v>
      </c>
      <c r="AE72" s="23" t="n">
        <f aca="false">IF(AE$2&lt;=$Z72,IF(AE$3&gt;=$Z72,(AE$4*($Z73-$Z72)),0),0)*(VLOOKUP($Z72,curves,VLOOKUP(AE$1,names,2,0))-AE$5)*m1!$BK71</f>
        <v>-0</v>
      </c>
      <c r="AF72" s="23" t="n">
        <f aca="false">IF(AF$2&lt;=$Z72,IF(AF$3&gt;=$Z72,(AF$4*($Z73-$Z72)),0),0)*(VLOOKUP($Z72,curves,VLOOKUP(AF$1,names,2,0))-AF$5)*m1!$BK71</f>
        <v>0</v>
      </c>
      <c r="AG72" s="23" t="n">
        <f aca="false">IF(AG$2&lt;=$Z72,IF(AG$3&gt;=$Z72,(AG$4*($Z73-$Z72)),0),0)*(VLOOKUP($Z72,curves,VLOOKUP(AG$1,names,2,0))-AG$5)*m1!$BK71</f>
        <v>0</v>
      </c>
      <c r="AH72" s="23" t="n">
        <f aca="false">IF(AH$2&lt;=$Z72,IF(AH$3&gt;=$Z72,(AH$4*($Z73-$Z72)),0),0)*(VLOOKUP($Z72,curves,VLOOKUP(AH$1,names,2,0))-AH$5)*m1!$BK71</f>
        <v>0</v>
      </c>
      <c r="AI72" s="23" t="n">
        <f aca="false">IF(AI$2&lt;=$Z72,IF(AI$3&gt;=$Z72,(AI$4*($Z73-$Z72)),0),0)*(VLOOKUP($Z72,curves,VLOOKUP(AI$1,names,2,0))-AI$5)*m1!$BK71</f>
        <v>0</v>
      </c>
      <c r="AJ72" s="23" t="n">
        <f aca="false">IF(AJ$2&lt;=$Z72,IF(AJ$3&gt;=$Z72,(AJ$4*($Z73-$Z72)),0),0)*(VLOOKUP($Z72,curves,VLOOKUP(AJ$1,names,2,0))-AJ$5)*m1!$BK71</f>
        <v>0</v>
      </c>
      <c r="AK72" s="23" t="n">
        <f aca="false">IF(AK$2&lt;=$Z72,IF(AK$3&gt;=$Z72,(AK$4*($Z73-$Z72)),0),0)*(VLOOKUP($Z72,curves,VLOOKUP(AK$1,names,2,0))-AK$5)*m1!$BK71</f>
        <v>0</v>
      </c>
      <c r="AL72" s="23" t="n">
        <f aca="false">IF(AL$2&lt;=$Z72,IF(AL$3&gt;=$Z72,(AL$4*($Z73-$Z72)),0),0)*(VLOOKUP($Z72,curves,VLOOKUP(AL$1,names,2,0))-AL$5)*m1!$BK71</f>
        <v>0</v>
      </c>
      <c r="AM72" s="23" t="n">
        <f aca="false">IF(AM$2&lt;=$Z72,IF(AM$3&gt;=$Z72,(AM$4*($Z73-$Z72)),0),0)*(VLOOKUP($Z72,curves,VLOOKUP(AM$1,names,2,0))-AM$5)*m1!$BK71</f>
        <v>0</v>
      </c>
      <c r="AN72" s="23" t="n">
        <f aca="false">IF(AN$2&lt;=$Z72,IF(AN$3&gt;=$Z72,(AN$4*($Z73-$Z72)),0),0)*(VLOOKUP($Z72,curves,VLOOKUP(AN$1,names,2,0))-AN$5)*m1!$BK71</f>
        <v>0</v>
      </c>
      <c r="AO72" s="23" t="n">
        <f aca="false">IF(AO$2&lt;=$Z72,IF(AO$3&gt;=$Z72,(AO$4*($Z73-$Z72)),0),0)*(VLOOKUP($Z72,curves,VLOOKUP(AO$1,names,2,0))-AO$5)*m1!$BK71</f>
        <v>0</v>
      </c>
      <c r="AP72" s="23" t="n">
        <f aca="false">IF(AP$2&lt;=$Z72,IF(AP$3&gt;=$Z72,(AP$4*($Z73-$Z72)),0),0)*(VLOOKUP($Z72,curves,VLOOKUP(AP$1,names,2,0))-AP$5)*m1!$BK71</f>
        <v>0</v>
      </c>
      <c r="AQ72" s="23" t="n">
        <f aca="false">IF(AQ$2&lt;=$Z72,IF(AQ$3&gt;=$Z72,(AQ$4*($Z73-$Z72)),0),0)*(VLOOKUP($Z72,curves,VLOOKUP(AQ$1,names,2,0))-AQ$5)*m1!$BK71</f>
        <v>0</v>
      </c>
      <c r="AR72" s="23" t="n">
        <f aca="false">IF(AR$2&lt;=$Z72,IF(AR$3&gt;=$Z72,(AR$4*($Z73-$Z72)),0),0)*(VLOOKUP($Z72,curves,VLOOKUP(AR$1,names,2,0))-AR$5)*m1!$BK71</f>
        <v>0</v>
      </c>
      <c r="AS72" s="23" t="n">
        <f aca="false">IF(AS$2&lt;=$Z72,IF(AS$3&gt;=$Z72,(AS$4*($Z73-$Z72)),0),0)*(VLOOKUP($Z72,curves,VLOOKUP(AS$1,names,2,0))-AS$5)*m1!$BK71</f>
        <v>0</v>
      </c>
      <c r="AT72" s="23" t="n">
        <f aca="false">IF(AT$2&lt;=$Z72,IF(AT$3&gt;=$Z72,(AT$4*($Z73-$Z72)),0),0)*(VLOOKUP($Z72,curves,VLOOKUP(AT$1,names,2,0))-AT$5)*m1!$BK71</f>
        <v>0</v>
      </c>
      <c r="AU72" s="23" t="n">
        <f aca="false">IF(AU$2&lt;=$Z72,IF(AU$3&gt;=$Z72,(AU$4*($Z73-$Z72)),0),0)*(VLOOKUP($Z72,curves,VLOOKUP(AU$1,names,2,0))-AU$5)*m1!$BK71</f>
        <v>0</v>
      </c>
      <c r="AV72" s="23" t="n">
        <f aca="false">IF(AV$2&lt;=$Z72,IF(AV$3&gt;=$Z72,(AV$4*($Z73-$Z72)),0),0)*(VLOOKUP($Z72,curves,VLOOKUP(AV$1,names,2,0))-AV$5)*m1!$BK71</f>
        <v>0</v>
      </c>
      <c r="BA72" s="249"/>
      <c r="BB72" s="249"/>
      <c r="BC72" s="249"/>
      <c r="BD72" s="249"/>
      <c r="BO72" s="253"/>
      <c r="CH72" s="248"/>
      <c r="CI72" s="248"/>
      <c r="CJ72" s="248"/>
      <c r="FX72" s="249"/>
      <c r="FY72" s="249"/>
      <c r="FZ72" s="249"/>
      <c r="GJ72" s="253"/>
      <c r="GK72" s="253"/>
      <c r="GQ72" s="253"/>
      <c r="GS72" s="253"/>
      <c r="GT72" s="253"/>
      <c r="GZ72" s="253"/>
    </row>
    <row r="73" customFormat="false" ht="12.75" hidden="false" customHeight="false" outlineLevel="0" collapsed="false">
      <c r="A73" s="63" t="n">
        <f aca="false">p0!A79</f>
        <v>38626</v>
      </c>
      <c r="B73" s="256" t="n">
        <f aca="false">SUM(C73:V73)</f>
        <v>-872.500000000001</v>
      </c>
      <c r="C73" s="262" t="n">
        <f aca="false">p0!E79*10000*m_chg!C72</f>
        <v>-0</v>
      </c>
      <c r="D73" s="262" t="n">
        <f aca="false">p0!O79*10000*m_chg!D72</f>
        <v>-0</v>
      </c>
      <c r="E73" s="262" t="n">
        <f aca="false">p1!L79*10000*m_chg!E72</f>
        <v>-0</v>
      </c>
      <c r="F73" s="262" t="n">
        <f aca="false">(p0!I79+p0!K79)*10000*m_chg!K72</f>
        <v>-0</v>
      </c>
      <c r="G73" s="262" t="n">
        <f aca="false">p0!P79*10000*m_chg!L72</f>
        <v>-0</v>
      </c>
      <c r="H73" s="262" t="n">
        <f aca="false">p0!D79*10000*m_chg!N72</f>
        <v>-0</v>
      </c>
      <c r="I73" s="262" t="n">
        <f aca="false">(p0!J79+p0!AH79)*10000*m_chg!H72</f>
        <v>-344.5</v>
      </c>
      <c r="J73" s="262" t="n">
        <f aca="false">p0!N79*10000*m_chg!J72</f>
        <v>-528.000000000001</v>
      </c>
      <c r="K73" s="262" t="n">
        <f aca="false">(p0!M79+p0!H79)*10000*m_chg!O72</f>
        <v>-0</v>
      </c>
      <c r="L73" s="262" t="n">
        <f aca="false">p0!Q79*10000*m_chg!P72</f>
        <v>-0</v>
      </c>
      <c r="M73" s="262" t="n">
        <f aca="false">(p0!F79)*10000*m_chg!T72</f>
        <v>-0</v>
      </c>
      <c r="N73" s="262" t="n">
        <f aca="false">p0!C79*10000*m_chg!U72</f>
        <v>-0</v>
      </c>
      <c r="O73" s="262" t="n">
        <f aca="false">p0!G79*10000*m_chg!V72</f>
        <v>0</v>
      </c>
      <c r="P73" s="262" t="n">
        <f aca="false">(p0!Z79+p0!Y79)*10000*m_chg!X72</f>
        <v>-0</v>
      </c>
      <c r="Q73" s="262" t="n">
        <f aca="false">p0!AA79*10000*m_chg!Y72</f>
        <v>-0</v>
      </c>
      <c r="R73" s="262" t="n">
        <f aca="false">p0!AC79*10000*m_chg!Z72</f>
        <v>-0</v>
      </c>
      <c r="S73" s="262" t="n">
        <f aca="false">p0!X79*10000*m_chg!AA72</f>
        <v>-0</v>
      </c>
      <c r="T73" s="262" t="n">
        <f aca="false">p0!T79*10000*m_chg!AC72</f>
        <v>-0</v>
      </c>
      <c r="U73" s="262" t="n">
        <f aca="false">p0!B79*10000*m_chg!AF72</f>
        <v>0</v>
      </c>
      <c r="V73" s="262" t="n">
        <f aca="false">p0!AB79*10000*m_chg!AI72</f>
        <v>-0</v>
      </c>
      <c r="X73" s="262"/>
      <c r="Z73" s="63" t="n">
        <v>38626</v>
      </c>
      <c r="AA73" s="23" t="n">
        <f aca="false">SUM(AB73:AV73)</f>
        <v>0</v>
      </c>
      <c r="AB73" s="23" t="n">
        <f aca="false">IF(AB$2&lt;=$Z73,IF(AB$3&gt;=$Z73,(AB$4*($Z74-$Z73)),0),0)*(VLOOKUP($Z73,curves,VLOOKUP(AB$1,names,2,0))-AB$5)*m1!$BK72</f>
        <v>-0</v>
      </c>
      <c r="AC73" s="23" t="n">
        <f aca="false">IF(AC$2&lt;=$Z73,IF(AC$3&gt;=$Z73,(AC$4*($Z74-$Z73)),0),0)*(VLOOKUP($Z73,curves,VLOOKUP(AC$1,names,2,0))-AC$5)*m1!$BK72</f>
        <v>-0</v>
      </c>
      <c r="AD73" s="23" t="n">
        <f aca="false">IF(AD$2&lt;=$Z73,IF(AD$3&gt;=$Z73,(AD$4*($Z74-$Z73)),0),0)*(VLOOKUP($Z73,curves,VLOOKUP(AD$1,names,2,0))-AD$5)*m1!$BK72</f>
        <v>-0</v>
      </c>
      <c r="AE73" s="23" t="n">
        <f aca="false">IF(AE$2&lt;=$Z73,IF(AE$3&gt;=$Z73,(AE$4*($Z74-$Z73)),0),0)*(VLOOKUP($Z73,curves,VLOOKUP(AE$1,names,2,0))-AE$5)*m1!$BK72</f>
        <v>-0</v>
      </c>
      <c r="AF73" s="23" t="n">
        <f aca="false">IF(AF$2&lt;=$Z73,IF(AF$3&gt;=$Z73,(AF$4*($Z74-$Z73)),0),0)*(VLOOKUP($Z73,curves,VLOOKUP(AF$1,names,2,0))-AF$5)*m1!$BK72</f>
        <v>0</v>
      </c>
      <c r="AG73" s="23" t="n">
        <f aca="false">IF(AG$2&lt;=$Z73,IF(AG$3&gt;=$Z73,(AG$4*($Z74-$Z73)),0),0)*(VLOOKUP($Z73,curves,VLOOKUP(AG$1,names,2,0))-AG$5)*m1!$BK72</f>
        <v>0</v>
      </c>
      <c r="AH73" s="23" t="n">
        <f aca="false">IF(AH$2&lt;=$Z73,IF(AH$3&gt;=$Z73,(AH$4*($Z74-$Z73)),0),0)*(VLOOKUP($Z73,curves,VLOOKUP(AH$1,names,2,0))-AH$5)*m1!$BK72</f>
        <v>0</v>
      </c>
      <c r="AI73" s="23" t="n">
        <f aca="false">IF(AI$2&lt;=$Z73,IF(AI$3&gt;=$Z73,(AI$4*($Z74-$Z73)),0),0)*(VLOOKUP($Z73,curves,VLOOKUP(AI$1,names,2,0))-AI$5)*m1!$BK72</f>
        <v>0</v>
      </c>
      <c r="AJ73" s="23" t="n">
        <f aca="false">IF(AJ$2&lt;=$Z73,IF(AJ$3&gt;=$Z73,(AJ$4*($Z74-$Z73)),0),0)*(VLOOKUP($Z73,curves,VLOOKUP(AJ$1,names,2,0))-AJ$5)*m1!$BK72</f>
        <v>0</v>
      </c>
      <c r="AK73" s="23" t="n">
        <f aca="false">IF(AK$2&lt;=$Z73,IF(AK$3&gt;=$Z73,(AK$4*($Z74-$Z73)),0),0)*(VLOOKUP($Z73,curves,VLOOKUP(AK$1,names,2,0))-AK$5)*m1!$BK72</f>
        <v>0</v>
      </c>
      <c r="AL73" s="23" t="n">
        <f aca="false">IF(AL$2&lt;=$Z73,IF(AL$3&gt;=$Z73,(AL$4*($Z74-$Z73)),0),0)*(VLOOKUP($Z73,curves,VLOOKUP(AL$1,names,2,0))-AL$5)*m1!$BK72</f>
        <v>0</v>
      </c>
      <c r="AM73" s="23" t="n">
        <f aca="false">IF(AM$2&lt;=$Z73,IF(AM$3&gt;=$Z73,(AM$4*($Z74-$Z73)),0),0)*(VLOOKUP($Z73,curves,VLOOKUP(AM$1,names,2,0))-AM$5)*m1!$BK72</f>
        <v>0</v>
      </c>
      <c r="AN73" s="23" t="n">
        <f aca="false">IF(AN$2&lt;=$Z73,IF(AN$3&gt;=$Z73,(AN$4*($Z74-$Z73)),0),0)*(VLOOKUP($Z73,curves,VLOOKUP(AN$1,names,2,0))-AN$5)*m1!$BK72</f>
        <v>0</v>
      </c>
      <c r="AO73" s="23" t="n">
        <f aca="false">IF(AO$2&lt;=$Z73,IF(AO$3&gt;=$Z73,(AO$4*($Z74-$Z73)),0),0)*(VLOOKUP($Z73,curves,VLOOKUP(AO$1,names,2,0))-AO$5)*m1!$BK72</f>
        <v>0</v>
      </c>
      <c r="AP73" s="23" t="n">
        <f aca="false">IF(AP$2&lt;=$Z73,IF(AP$3&gt;=$Z73,(AP$4*($Z74-$Z73)),0),0)*(VLOOKUP($Z73,curves,VLOOKUP(AP$1,names,2,0))-AP$5)*m1!$BK72</f>
        <v>0</v>
      </c>
      <c r="AQ73" s="23" t="n">
        <f aca="false">IF(AQ$2&lt;=$Z73,IF(AQ$3&gt;=$Z73,(AQ$4*($Z74-$Z73)),0),0)*(VLOOKUP($Z73,curves,VLOOKUP(AQ$1,names,2,0))-AQ$5)*m1!$BK72</f>
        <v>0</v>
      </c>
      <c r="AR73" s="23" t="n">
        <f aca="false">IF(AR$2&lt;=$Z73,IF(AR$3&gt;=$Z73,(AR$4*($Z74-$Z73)),0),0)*(VLOOKUP($Z73,curves,VLOOKUP(AR$1,names,2,0))-AR$5)*m1!$BK72</f>
        <v>0</v>
      </c>
      <c r="AS73" s="23" t="n">
        <f aca="false">IF(AS$2&lt;=$Z73,IF(AS$3&gt;=$Z73,(AS$4*($Z74-$Z73)),0),0)*(VLOOKUP($Z73,curves,VLOOKUP(AS$1,names,2,0))-AS$5)*m1!$BK72</f>
        <v>0</v>
      </c>
      <c r="AT73" s="23" t="n">
        <f aca="false">IF(AT$2&lt;=$Z73,IF(AT$3&gt;=$Z73,(AT$4*($Z74-$Z73)),0),0)*(VLOOKUP($Z73,curves,VLOOKUP(AT$1,names,2,0))-AT$5)*m1!$BK72</f>
        <v>0</v>
      </c>
      <c r="AU73" s="23" t="n">
        <f aca="false">IF(AU$2&lt;=$Z73,IF(AU$3&gt;=$Z73,(AU$4*($Z74-$Z73)),0),0)*(VLOOKUP($Z73,curves,VLOOKUP(AU$1,names,2,0))-AU$5)*m1!$BK72</f>
        <v>0</v>
      </c>
      <c r="AV73" s="23" t="n">
        <f aca="false">IF(AV$2&lt;=$Z73,IF(AV$3&gt;=$Z73,(AV$4*($Z74-$Z73)),0),0)*(VLOOKUP($Z73,curves,VLOOKUP(AV$1,names,2,0))-AV$5)*m1!$BK72</f>
        <v>0</v>
      </c>
      <c r="BA73" s="249"/>
      <c r="BB73" s="249"/>
      <c r="BC73" s="249"/>
      <c r="BD73" s="249"/>
      <c r="BO73" s="253"/>
      <c r="CH73" s="248"/>
      <c r="CI73" s="248"/>
      <c r="CJ73" s="248"/>
      <c r="FX73" s="249"/>
      <c r="FY73" s="249"/>
      <c r="FZ73" s="249"/>
      <c r="GJ73" s="253"/>
      <c r="GK73" s="253"/>
      <c r="GQ73" s="253"/>
      <c r="GS73" s="253"/>
      <c r="GT73" s="253"/>
      <c r="GZ73" s="253"/>
    </row>
    <row r="74" customFormat="false" ht="12.75" hidden="false" customHeight="false" outlineLevel="0" collapsed="false">
      <c r="A74" s="63" t="n">
        <f aca="false">p0!A80</f>
        <v>38657</v>
      </c>
      <c r="B74" s="256" t="n">
        <f aca="false">SUM(C74:V74)</f>
        <v>839.500000000001</v>
      </c>
      <c r="C74" s="262" t="n">
        <f aca="false">p0!E80*10000*m_chg!C73</f>
        <v>0</v>
      </c>
      <c r="D74" s="262" t="n">
        <f aca="false">p0!O80*10000*m_chg!D73</f>
        <v>0</v>
      </c>
      <c r="E74" s="262" t="n">
        <f aca="false">p1!L80*10000*m_chg!E73</f>
        <v>0</v>
      </c>
      <c r="F74" s="262" t="n">
        <f aca="false">(p0!I80+p0!K80)*10000*m_chg!K73</f>
        <v>-933.500000000001</v>
      </c>
      <c r="G74" s="262" t="n">
        <f aca="false">p0!P80*10000*m_chg!L73</f>
        <v>0</v>
      </c>
      <c r="H74" s="262" t="n">
        <f aca="false">p0!D80*10000*m_chg!N73</f>
        <v>0</v>
      </c>
      <c r="I74" s="262" t="n">
        <f aca="false">(p0!J80+p0!AH80)*10000*m_chg!H73</f>
        <v>1265</v>
      </c>
      <c r="J74" s="262" t="n">
        <f aca="false">p0!N80*10000*m_chg!J73</f>
        <v>508</v>
      </c>
      <c r="K74" s="262" t="n">
        <f aca="false">(p0!M80+p0!H80)*10000*m_chg!O73</f>
        <v>0</v>
      </c>
      <c r="L74" s="262" t="n">
        <f aca="false">p0!Q80*10000*m_chg!P73</f>
        <v>0</v>
      </c>
      <c r="M74" s="262" t="n">
        <f aca="false">(p0!F80)*10000*m_chg!T73</f>
        <v>0</v>
      </c>
      <c r="N74" s="262" t="n">
        <f aca="false">p0!C80*10000*m_chg!U73</f>
        <v>0</v>
      </c>
      <c r="O74" s="262" t="n">
        <f aca="false">p0!G80*10000*m_chg!V73</f>
        <v>0</v>
      </c>
      <c r="P74" s="262" t="n">
        <f aca="false">(p0!Z80+p0!Y80)*10000*m_chg!X73</f>
        <v>-0</v>
      </c>
      <c r="Q74" s="262" t="n">
        <f aca="false">p0!AA80*10000*m_chg!Y73</f>
        <v>-0</v>
      </c>
      <c r="R74" s="262" t="n">
        <f aca="false">p0!AC80*10000*m_chg!Z73</f>
        <v>-0</v>
      </c>
      <c r="S74" s="262" t="n">
        <f aca="false">p0!X80*10000*m_chg!AA73</f>
        <v>-0</v>
      </c>
      <c r="T74" s="262" t="n">
        <f aca="false">p0!T80*10000*m_chg!AC73</f>
        <v>-0</v>
      </c>
      <c r="U74" s="262" t="n">
        <f aca="false">p0!B80*10000*m_chg!AF73</f>
        <v>0</v>
      </c>
      <c r="V74" s="262" t="n">
        <f aca="false">p0!AB80*10000*m_chg!AI73</f>
        <v>-0</v>
      </c>
      <c r="X74" s="262"/>
      <c r="Z74" s="63" t="n">
        <v>38657</v>
      </c>
      <c r="AA74" s="23" t="n">
        <f aca="false">SUM(AB74:AV74)</f>
        <v>0</v>
      </c>
      <c r="AB74" s="23" t="n">
        <f aca="false">IF(AB$2&lt;=$Z74,IF(AB$3&gt;=$Z74,(AB$4*($Z75-$Z74)),0),0)*(VLOOKUP($Z74,curves,VLOOKUP(AB$1,names,2,0))-AB$5)*m1!$BK73</f>
        <v>-0</v>
      </c>
      <c r="AC74" s="23" t="n">
        <f aca="false">IF(AC$2&lt;=$Z74,IF(AC$3&gt;=$Z74,(AC$4*($Z75-$Z74)),0),0)*(VLOOKUP($Z74,curves,VLOOKUP(AC$1,names,2,0))-AC$5)*m1!$BK73</f>
        <v>-0</v>
      </c>
      <c r="AD74" s="23" t="n">
        <f aca="false">IF(AD$2&lt;=$Z74,IF(AD$3&gt;=$Z74,(AD$4*($Z75-$Z74)),0),0)*(VLOOKUP($Z74,curves,VLOOKUP(AD$1,names,2,0))-AD$5)*m1!$BK73</f>
        <v>-0</v>
      </c>
      <c r="AE74" s="23" t="n">
        <f aca="false">IF(AE$2&lt;=$Z74,IF(AE$3&gt;=$Z74,(AE$4*($Z75-$Z74)),0),0)*(VLOOKUP($Z74,curves,VLOOKUP(AE$1,names,2,0))-AE$5)*m1!$BK73</f>
        <v>-0</v>
      </c>
      <c r="AF74" s="23" t="n">
        <f aca="false">IF(AF$2&lt;=$Z74,IF(AF$3&gt;=$Z74,(AF$4*($Z75-$Z74)),0),0)*(VLOOKUP($Z74,curves,VLOOKUP(AF$1,names,2,0))-AF$5)*m1!$BK73</f>
        <v>0</v>
      </c>
      <c r="AG74" s="23" t="n">
        <f aca="false">IF(AG$2&lt;=$Z74,IF(AG$3&gt;=$Z74,(AG$4*($Z75-$Z74)),0),0)*(VLOOKUP($Z74,curves,VLOOKUP(AG$1,names,2,0))-AG$5)*m1!$BK73</f>
        <v>0</v>
      </c>
      <c r="AH74" s="23" t="n">
        <f aca="false">IF(AH$2&lt;=$Z74,IF(AH$3&gt;=$Z74,(AH$4*($Z75-$Z74)),0),0)*(VLOOKUP($Z74,curves,VLOOKUP(AH$1,names,2,0))-AH$5)*m1!$BK73</f>
        <v>0</v>
      </c>
      <c r="AI74" s="23" t="n">
        <f aca="false">IF(AI$2&lt;=$Z74,IF(AI$3&gt;=$Z74,(AI$4*($Z75-$Z74)),0),0)*(VLOOKUP($Z74,curves,VLOOKUP(AI$1,names,2,0))-AI$5)*m1!$BK73</f>
        <v>0</v>
      </c>
      <c r="AJ74" s="23" t="n">
        <f aca="false">IF(AJ$2&lt;=$Z74,IF(AJ$3&gt;=$Z74,(AJ$4*($Z75-$Z74)),0),0)*(VLOOKUP($Z74,curves,VLOOKUP(AJ$1,names,2,0))-AJ$5)*m1!$BK73</f>
        <v>0</v>
      </c>
      <c r="AK74" s="23" t="n">
        <f aca="false">IF(AK$2&lt;=$Z74,IF(AK$3&gt;=$Z74,(AK$4*($Z75-$Z74)),0),0)*(VLOOKUP($Z74,curves,VLOOKUP(AK$1,names,2,0))-AK$5)*m1!$BK73</f>
        <v>0</v>
      </c>
      <c r="AL74" s="23" t="n">
        <f aca="false">IF(AL$2&lt;=$Z74,IF(AL$3&gt;=$Z74,(AL$4*($Z75-$Z74)),0),0)*(VLOOKUP($Z74,curves,VLOOKUP(AL$1,names,2,0))-AL$5)*m1!$BK73</f>
        <v>0</v>
      </c>
      <c r="AM74" s="23" t="n">
        <f aca="false">IF(AM$2&lt;=$Z74,IF(AM$3&gt;=$Z74,(AM$4*($Z75-$Z74)),0),0)*(VLOOKUP($Z74,curves,VLOOKUP(AM$1,names,2,0))-AM$5)*m1!$BK73</f>
        <v>0</v>
      </c>
      <c r="AN74" s="23" t="n">
        <f aca="false">IF(AN$2&lt;=$Z74,IF(AN$3&gt;=$Z74,(AN$4*($Z75-$Z74)),0),0)*(VLOOKUP($Z74,curves,VLOOKUP(AN$1,names,2,0))-AN$5)*m1!$BK73</f>
        <v>0</v>
      </c>
      <c r="AO74" s="23" t="n">
        <f aca="false">IF(AO$2&lt;=$Z74,IF(AO$3&gt;=$Z74,(AO$4*($Z75-$Z74)),0),0)*(VLOOKUP($Z74,curves,VLOOKUP(AO$1,names,2,0))-AO$5)*m1!$BK73</f>
        <v>0</v>
      </c>
      <c r="AP74" s="23" t="n">
        <f aca="false">IF(AP$2&lt;=$Z74,IF(AP$3&gt;=$Z74,(AP$4*($Z75-$Z74)),0),0)*(VLOOKUP($Z74,curves,VLOOKUP(AP$1,names,2,0))-AP$5)*m1!$BK73</f>
        <v>0</v>
      </c>
      <c r="AQ74" s="23" t="n">
        <f aca="false">IF(AQ$2&lt;=$Z74,IF(AQ$3&gt;=$Z74,(AQ$4*($Z75-$Z74)),0),0)*(VLOOKUP($Z74,curves,VLOOKUP(AQ$1,names,2,0))-AQ$5)*m1!$BK73</f>
        <v>0</v>
      </c>
      <c r="AR74" s="23" t="n">
        <f aca="false">IF(AR$2&lt;=$Z74,IF(AR$3&gt;=$Z74,(AR$4*($Z75-$Z74)),0),0)*(VLOOKUP($Z74,curves,VLOOKUP(AR$1,names,2,0))-AR$5)*m1!$BK73</f>
        <v>0</v>
      </c>
      <c r="AS74" s="23" t="n">
        <f aca="false">IF(AS$2&lt;=$Z74,IF(AS$3&gt;=$Z74,(AS$4*($Z75-$Z74)),0),0)*(VLOOKUP($Z74,curves,VLOOKUP(AS$1,names,2,0))-AS$5)*m1!$BK73</f>
        <v>0</v>
      </c>
      <c r="AT74" s="23" t="n">
        <f aca="false">IF(AT$2&lt;=$Z74,IF(AT$3&gt;=$Z74,(AT$4*($Z75-$Z74)),0),0)*(VLOOKUP($Z74,curves,VLOOKUP(AT$1,names,2,0))-AT$5)*m1!$BK73</f>
        <v>0</v>
      </c>
      <c r="AU74" s="23" t="n">
        <f aca="false">IF(AU$2&lt;=$Z74,IF(AU$3&gt;=$Z74,(AU$4*($Z75-$Z74)),0),0)*(VLOOKUP($Z74,curves,VLOOKUP(AU$1,names,2,0))-AU$5)*m1!$BK73</f>
        <v>0</v>
      </c>
      <c r="AV74" s="23" t="n">
        <f aca="false">IF(AV$2&lt;=$Z74,IF(AV$3&gt;=$Z74,(AV$4*($Z75-$Z74)),0),0)*(VLOOKUP($Z74,curves,VLOOKUP(AV$1,names,2,0))-AV$5)*m1!$BK73</f>
        <v>0</v>
      </c>
      <c r="BA74" s="249"/>
      <c r="BB74" s="249"/>
      <c r="BC74" s="249"/>
      <c r="BD74" s="249"/>
      <c r="BO74" s="253"/>
      <c r="CH74" s="248"/>
      <c r="CI74" s="248"/>
      <c r="CJ74" s="248"/>
      <c r="FX74" s="249"/>
      <c r="FY74" s="249"/>
      <c r="FZ74" s="249"/>
      <c r="GJ74" s="253"/>
      <c r="GK74" s="253"/>
      <c r="GQ74" s="253"/>
      <c r="GS74" s="253"/>
      <c r="GT74" s="253"/>
      <c r="GZ74" s="253"/>
    </row>
    <row r="75" customFormat="false" ht="12.75" hidden="false" customHeight="false" outlineLevel="0" collapsed="false">
      <c r="A75" s="63" t="n">
        <f aca="false">p0!A81</f>
        <v>38687</v>
      </c>
      <c r="B75" s="256" t="n">
        <f aca="false">SUM(C75:V75)</f>
        <v>862.500000000001</v>
      </c>
      <c r="C75" s="262" t="n">
        <f aca="false">p0!E81*10000*m_chg!C74</f>
        <v>0</v>
      </c>
      <c r="D75" s="262" t="n">
        <f aca="false">p0!O81*10000*m_chg!D74</f>
        <v>0</v>
      </c>
      <c r="E75" s="262" t="n">
        <f aca="false">p1!L81*10000*m_chg!E74</f>
        <v>0</v>
      </c>
      <c r="F75" s="262" t="n">
        <f aca="false">(p0!I81+p0!K81)*10000*m_chg!K74</f>
        <v>-959.000000000001</v>
      </c>
      <c r="G75" s="262" t="n">
        <f aca="false">p0!P81*10000*m_chg!L74</f>
        <v>0</v>
      </c>
      <c r="H75" s="262" t="n">
        <f aca="false">p0!D81*10000*m_chg!N74</f>
        <v>0</v>
      </c>
      <c r="I75" s="262" t="n">
        <f aca="false">(p0!J81+p0!AH81)*10000*m_chg!H74</f>
        <v>1299.5</v>
      </c>
      <c r="J75" s="262" t="n">
        <f aca="false">p0!N81*10000*m_chg!J74</f>
        <v>522.000000000001</v>
      </c>
      <c r="K75" s="262" t="n">
        <f aca="false">(p0!M81+p0!H81)*10000*m_chg!O74</f>
        <v>0</v>
      </c>
      <c r="L75" s="262" t="n">
        <f aca="false">p0!Q81*10000*m_chg!P74</f>
        <v>0</v>
      </c>
      <c r="M75" s="262" t="n">
        <f aca="false">(p0!F81)*10000*m_chg!T74</f>
        <v>0</v>
      </c>
      <c r="N75" s="262" t="n">
        <f aca="false">p0!C81*10000*m_chg!U74</f>
        <v>0</v>
      </c>
      <c r="O75" s="262" t="n">
        <f aca="false">p0!G81*10000*m_chg!V74</f>
        <v>0</v>
      </c>
      <c r="P75" s="262" t="n">
        <f aca="false">(p0!Z81+p0!Y81)*10000*m_chg!X74</f>
        <v>-0</v>
      </c>
      <c r="Q75" s="262" t="n">
        <f aca="false">p0!AA81*10000*m_chg!Y74</f>
        <v>-0</v>
      </c>
      <c r="R75" s="262" t="n">
        <f aca="false">p0!AC81*10000*m_chg!Z74</f>
        <v>-0</v>
      </c>
      <c r="S75" s="262" t="n">
        <f aca="false">p0!X81*10000*m_chg!AA74</f>
        <v>-0</v>
      </c>
      <c r="T75" s="262" t="n">
        <f aca="false">p0!T81*10000*m_chg!AC74</f>
        <v>-0</v>
      </c>
      <c r="U75" s="262" t="n">
        <f aca="false">p0!B81*10000*m_chg!AF74</f>
        <v>0</v>
      </c>
      <c r="V75" s="262" t="n">
        <f aca="false">p0!AB81*10000*m_chg!AI74</f>
        <v>-0</v>
      </c>
      <c r="X75" s="262"/>
      <c r="Z75" s="63" t="n">
        <v>38687</v>
      </c>
      <c r="AA75" s="23" t="n">
        <f aca="false">SUM(AB75:AV75)</f>
        <v>0</v>
      </c>
      <c r="AB75" s="23" t="n">
        <f aca="false">IF(AB$2&lt;=$Z75,IF(AB$3&gt;=$Z75,(AB$4*($Z76-$Z75)),0),0)*(VLOOKUP($Z75,curves,VLOOKUP(AB$1,names,2,0))-AB$5)*m1!$BK74</f>
        <v>0</v>
      </c>
      <c r="AC75" s="23" t="n">
        <f aca="false">IF(AC$2&lt;=$Z75,IF(AC$3&gt;=$Z75,(AC$4*($Z76-$Z75)),0),0)*(VLOOKUP($Z75,curves,VLOOKUP(AC$1,names,2,0))-AC$5)*m1!$BK74</f>
        <v>-0</v>
      </c>
      <c r="AD75" s="23" t="n">
        <f aca="false">IF(AD$2&lt;=$Z75,IF(AD$3&gt;=$Z75,(AD$4*($Z76-$Z75)),0),0)*(VLOOKUP($Z75,curves,VLOOKUP(AD$1,names,2,0))-AD$5)*m1!$BK74</f>
        <v>-0</v>
      </c>
      <c r="AE75" s="23" t="n">
        <f aca="false">IF(AE$2&lt;=$Z75,IF(AE$3&gt;=$Z75,(AE$4*($Z76-$Z75)),0),0)*(VLOOKUP($Z75,curves,VLOOKUP(AE$1,names,2,0))-AE$5)*m1!$BK74</f>
        <v>0</v>
      </c>
      <c r="AF75" s="23" t="n">
        <f aca="false">IF(AF$2&lt;=$Z75,IF(AF$3&gt;=$Z75,(AF$4*($Z76-$Z75)),0),0)*(VLOOKUP($Z75,curves,VLOOKUP(AF$1,names,2,0))-AF$5)*m1!$BK74</f>
        <v>0</v>
      </c>
      <c r="AG75" s="23" t="n">
        <f aca="false">IF(AG$2&lt;=$Z75,IF(AG$3&gt;=$Z75,(AG$4*($Z76-$Z75)),0),0)*(VLOOKUP($Z75,curves,VLOOKUP(AG$1,names,2,0))-AG$5)*m1!$BK74</f>
        <v>0</v>
      </c>
      <c r="AH75" s="23" t="n">
        <f aca="false">IF(AH$2&lt;=$Z75,IF(AH$3&gt;=$Z75,(AH$4*($Z76-$Z75)),0),0)*(VLOOKUP($Z75,curves,VLOOKUP(AH$1,names,2,0))-AH$5)*m1!$BK74</f>
        <v>0</v>
      </c>
      <c r="AI75" s="23" t="n">
        <f aca="false">IF(AI$2&lt;=$Z75,IF(AI$3&gt;=$Z75,(AI$4*($Z76-$Z75)),0),0)*(VLOOKUP($Z75,curves,VLOOKUP(AI$1,names,2,0))-AI$5)*m1!$BK74</f>
        <v>0</v>
      </c>
      <c r="AJ75" s="23" t="n">
        <f aca="false">IF(AJ$2&lt;=$Z75,IF(AJ$3&gt;=$Z75,(AJ$4*($Z76-$Z75)),0),0)*(VLOOKUP($Z75,curves,VLOOKUP(AJ$1,names,2,0))-AJ$5)*m1!$BK74</f>
        <v>0</v>
      </c>
      <c r="AK75" s="23" t="n">
        <f aca="false">IF(AK$2&lt;=$Z75,IF(AK$3&gt;=$Z75,(AK$4*($Z76-$Z75)),0),0)*(VLOOKUP($Z75,curves,VLOOKUP(AK$1,names,2,0))-AK$5)*m1!$BK74</f>
        <v>0</v>
      </c>
      <c r="AL75" s="23" t="n">
        <f aca="false">IF(AL$2&lt;=$Z75,IF(AL$3&gt;=$Z75,(AL$4*($Z76-$Z75)),0),0)*(VLOOKUP($Z75,curves,VLOOKUP(AL$1,names,2,0))-AL$5)*m1!$BK74</f>
        <v>0</v>
      </c>
      <c r="AM75" s="23" t="n">
        <f aca="false">IF(AM$2&lt;=$Z75,IF(AM$3&gt;=$Z75,(AM$4*($Z76-$Z75)),0),0)*(VLOOKUP($Z75,curves,VLOOKUP(AM$1,names,2,0))-AM$5)*m1!$BK74</f>
        <v>0</v>
      </c>
      <c r="AN75" s="23" t="n">
        <f aca="false">IF(AN$2&lt;=$Z75,IF(AN$3&gt;=$Z75,(AN$4*($Z76-$Z75)),0),0)*(VLOOKUP($Z75,curves,VLOOKUP(AN$1,names,2,0))-AN$5)*m1!$BK74</f>
        <v>0</v>
      </c>
      <c r="AO75" s="23" t="n">
        <f aca="false">IF(AO$2&lt;=$Z75,IF(AO$3&gt;=$Z75,(AO$4*($Z76-$Z75)),0),0)*(VLOOKUP($Z75,curves,VLOOKUP(AO$1,names,2,0))-AO$5)*m1!$BK74</f>
        <v>0</v>
      </c>
      <c r="AP75" s="23" t="n">
        <f aca="false">IF(AP$2&lt;=$Z75,IF(AP$3&gt;=$Z75,(AP$4*($Z76-$Z75)),0),0)*(VLOOKUP($Z75,curves,VLOOKUP(AP$1,names,2,0))-AP$5)*m1!$BK74</f>
        <v>0</v>
      </c>
      <c r="AQ75" s="23" t="n">
        <f aca="false">IF(AQ$2&lt;=$Z75,IF(AQ$3&gt;=$Z75,(AQ$4*($Z76-$Z75)),0),0)*(VLOOKUP($Z75,curves,VLOOKUP(AQ$1,names,2,0))-AQ$5)*m1!$BK74</f>
        <v>0</v>
      </c>
      <c r="AR75" s="23" t="n">
        <f aca="false">IF(AR$2&lt;=$Z75,IF(AR$3&gt;=$Z75,(AR$4*($Z76-$Z75)),0),0)*(VLOOKUP($Z75,curves,VLOOKUP(AR$1,names,2,0))-AR$5)*m1!$BK74</f>
        <v>0</v>
      </c>
      <c r="AS75" s="23" t="n">
        <f aca="false">IF(AS$2&lt;=$Z75,IF(AS$3&gt;=$Z75,(AS$4*($Z76-$Z75)),0),0)*(VLOOKUP($Z75,curves,VLOOKUP(AS$1,names,2,0))-AS$5)*m1!$BK74</f>
        <v>0</v>
      </c>
      <c r="AT75" s="23" t="n">
        <f aca="false">IF(AT$2&lt;=$Z75,IF(AT$3&gt;=$Z75,(AT$4*($Z76-$Z75)),0),0)*(VLOOKUP($Z75,curves,VLOOKUP(AT$1,names,2,0))-AT$5)*m1!$BK74</f>
        <v>0</v>
      </c>
      <c r="AU75" s="23" t="n">
        <f aca="false">IF(AU$2&lt;=$Z75,IF(AU$3&gt;=$Z75,(AU$4*($Z76-$Z75)),0),0)*(VLOOKUP($Z75,curves,VLOOKUP(AU$1,names,2,0))-AU$5)*m1!$BK74</f>
        <v>0</v>
      </c>
      <c r="AV75" s="23" t="n">
        <f aca="false">IF(AV$2&lt;=$Z75,IF(AV$3&gt;=$Z75,(AV$4*($Z76-$Z75)),0),0)*(VLOOKUP($Z75,curves,VLOOKUP(AV$1,names,2,0))-AV$5)*m1!$BK74</f>
        <v>0</v>
      </c>
      <c r="BA75" s="249"/>
      <c r="BB75" s="249"/>
      <c r="BC75" s="249"/>
      <c r="BD75" s="249"/>
      <c r="BO75" s="253"/>
      <c r="CH75" s="248"/>
      <c r="CI75" s="248"/>
      <c r="CJ75" s="248"/>
      <c r="FX75" s="249"/>
      <c r="FY75" s="249"/>
      <c r="FZ75" s="249"/>
      <c r="GJ75" s="253"/>
      <c r="GK75" s="253"/>
      <c r="GQ75" s="253"/>
      <c r="GS75" s="253"/>
      <c r="GT75" s="253"/>
      <c r="GZ75" s="253"/>
    </row>
    <row r="76" customFormat="false" ht="12.75" hidden="false" customHeight="false" outlineLevel="0" collapsed="false">
      <c r="A76" s="63" t="n">
        <f aca="false">p0!A82</f>
        <v>38718</v>
      </c>
      <c r="B76" s="256" t="n">
        <f aca="false">SUM(C76:V76)</f>
        <v>0</v>
      </c>
      <c r="C76" s="262" t="n">
        <f aca="false">p0!E82*10000*m_chg!C75</f>
        <v>0</v>
      </c>
      <c r="D76" s="262" t="n">
        <f aca="false">p0!O82*10000*m_chg!D75</f>
        <v>0</v>
      </c>
      <c r="E76" s="262" t="n">
        <f aca="false">p1!L82*10000*m_chg!E75</f>
        <v>0</v>
      </c>
      <c r="F76" s="262" t="n">
        <f aca="false">(p0!I82+p0!K82)*10000*m_chg!K75</f>
        <v>-0</v>
      </c>
      <c r="G76" s="262" t="n">
        <f aca="false">p0!P82*10000*m_chg!L75</f>
        <v>0</v>
      </c>
      <c r="H76" s="262" t="n">
        <f aca="false">p0!D82*10000*m_chg!N75</f>
        <v>0</v>
      </c>
      <c r="I76" s="262" t="n">
        <f aca="false">(p0!J82+p0!AH82)*10000*m_chg!H75</f>
        <v>0</v>
      </c>
      <c r="J76" s="262" t="n">
        <f aca="false">p0!N82*10000*m_chg!J75</f>
        <v>0</v>
      </c>
      <c r="K76" s="262" t="n">
        <f aca="false">(p0!M82+p0!H82)*10000*m_chg!O75</f>
        <v>0</v>
      </c>
      <c r="L76" s="262" t="n">
        <f aca="false">p0!Q82*10000*m_chg!P75</f>
        <v>0</v>
      </c>
      <c r="M76" s="262" t="n">
        <f aca="false">(p0!F82)*10000*m_chg!T75</f>
        <v>0</v>
      </c>
      <c r="N76" s="262" t="n">
        <f aca="false">p0!C82*10000*m_chg!U75</f>
        <v>0</v>
      </c>
      <c r="O76" s="262" t="n">
        <f aca="false">p0!G82*10000*m_chg!V75</f>
        <v>0</v>
      </c>
      <c r="P76" s="262" t="n">
        <f aca="false">(p0!Z82+p0!Y82)*10000*m_chg!X75</f>
        <v>0</v>
      </c>
      <c r="Q76" s="262" t="n">
        <f aca="false">p0!AA82*10000*m_chg!Y75</f>
        <v>0</v>
      </c>
      <c r="R76" s="262" t="n">
        <f aca="false">p0!AC82*10000*m_chg!Z75</f>
        <v>0</v>
      </c>
      <c r="S76" s="262" t="n">
        <f aca="false">p0!X82*10000*m_chg!AA75</f>
        <v>0</v>
      </c>
      <c r="T76" s="262" t="n">
        <f aca="false">p0!T82*10000*m_chg!AC75</f>
        <v>0</v>
      </c>
      <c r="U76" s="262" t="n">
        <f aca="false">p0!B82*10000*m_chg!AF75</f>
        <v>0</v>
      </c>
      <c r="V76" s="262" t="n">
        <f aca="false">p0!AB82*10000*m_chg!AI75</f>
        <v>0</v>
      </c>
      <c r="X76" s="262"/>
      <c r="Z76" s="63" t="n">
        <v>38718</v>
      </c>
      <c r="AA76" s="23" t="n">
        <f aca="false">SUM(AB76:AV76)</f>
        <v>0</v>
      </c>
      <c r="AB76" s="23" t="n">
        <f aca="false">IF(AB$2&lt;=$Z76,IF(AB$3&gt;=$Z76,(AB$4*($Z77-$Z76)),0),0)*(VLOOKUP($Z76,curves,VLOOKUP(AB$1,names,2,0))-AB$5)*m1!$BK75</f>
        <v>0</v>
      </c>
      <c r="AC76" s="23" t="n">
        <f aca="false">IF(AC$2&lt;=$Z76,IF(AC$3&gt;=$Z76,(AC$4*($Z77-$Z76)),0),0)*(VLOOKUP($Z76,curves,VLOOKUP(AC$1,names,2,0))-AC$5)*m1!$BK75</f>
        <v>-0</v>
      </c>
      <c r="AD76" s="23" t="n">
        <f aca="false">IF(AD$2&lt;=$Z76,IF(AD$3&gt;=$Z76,(AD$4*($Z77-$Z76)),0),0)*(VLOOKUP($Z76,curves,VLOOKUP(AD$1,names,2,0))-AD$5)*m1!$BK75</f>
        <v>-0</v>
      </c>
      <c r="AE76" s="23" t="n">
        <f aca="false">IF(AE$2&lt;=$Z76,IF(AE$3&gt;=$Z76,(AE$4*($Z77-$Z76)),0),0)*(VLOOKUP($Z76,curves,VLOOKUP(AE$1,names,2,0))-AE$5)*m1!$BK75</f>
        <v>0</v>
      </c>
      <c r="AF76" s="23" t="n">
        <f aca="false">IF(AF$2&lt;=$Z76,IF(AF$3&gt;=$Z76,(AF$4*($Z77-$Z76)),0),0)*(VLOOKUP($Z76,curves,VLOOKUP(AF$1,names,2,0))-AF$5)*m1!$BK75</f>
        <v>0</v>
      </c>
      <c r="AG76" s="23" t="n">
        <f aca="false">IF(AG$2&lt;=$Z76,IF(AG$3&gt;=$Z76,(AG$4*($Z77-$Z76)),0),0)*(VLOOKUP($Z76,curves,VLOOKUP(AG$1,names,2,0))-AG$5)*m1!$BK75</f>
        <v>0</v>
      </c>
      <c r="AH76" s="23" t="n">
        <f aca="false">IF(AH$2&lt;=$Z76,IF(AH$3&gt;=$Z76,(AH$4*($Z77-$Z76)),0),0)*(VLOOKUP($Z76,curves,VLOOKUP(AH$1,names,2,0))-AH$5)*m1!$BK75</f>
        <v>0</v>
      </c>
      <c r="AI76" s="23" t="n">
        <f aca="false">IF(AI$2&lt;=$Z76,IF(AI$3&gt;=$Z76,(AI$4*($Z77-$Z76)),0),0)*(VLOOKUP($Z76,curves,VLOOKUP(AI$1,names,2,0))-AI$5)*m1!$BK75</f>
        <v>0</v>
      </c>
      <c r="AJ76" s="23" t="n">
        <f aca="false">IF(AJ$2&lt;=$Z76,IF(AJ$3&gt;=$Z76,(AJ$4*($Z77-$Z76)),0),0)*(VLOOKUP($Z76,curves,VLOOKUP(AJ$1,names,2,0))-AJ$5)*m1!$BK75</f>
        <v>0</v>
      </c>
      <c r="AK76" s="23" t="n">
        <f aca="false">IF(AK$2&lt;=$Z76,IF(AK$3&gt;=$Z76,(AK$4*($Z77-$Z76)),0),0)*(VLOOKUP($Z76,curves,VLOOKUP(AK$1,names,2,0))-AK$5)*m1!$BK75</f>
        <v>0</v>
      </c>
      <c r="AL76" s="23" t="n">
        <f aca="false">IF(AL$2&lt;=$Z76,IF(AL$3&gt;=$Z76,(AL$4*($Z77-$Z76)),0),0)*(VLOOKUP($Z76,curves,VLOOKUP(AL$1,names,2,0))-AL$5)*m1!$BK75</f>
        <v>0</v>
      </c>
      <c r="AM76" s="23" t="n">
        <f aca="false">IF(AM$2&lt;=$Z76,IF(AM$3&gt;=$Z76,(AM$4*($Z77-$Z76)),0),0)*(VLOOKUP($Z76,curves,VLOOKUP(AM$1,names,2,0))-AM$5)*m1!$BK75</f>
        <v>0</v>
      </c>
      <c r="AN76" s="23" t="n">
        <f aca="false">IF(AN$2&lt;=$Z76,IF(AN$3&gt;=$Z76,(AN$4*($Z77-$Z76)),0),0)*(VLOOKUP($Z76,curves,VLOOKUP(AN$1,names,2,0))-AN$5)*m1!$BK75</f>
        <v>0</v>
      </c>
      <c r="AO76" s="23" t="n">
        <f aca="false">IF(AO$2&lt;=$Z76,IF(AO$3&gt;=$Z76,(AO$4*($Z77-$Z76)),0),0)*(VLOOKUP($Z76,curves,VLOOKUP(AO$1,names,2,0))-AO$5)*m1!$BK75</f>
        <v>0</v>
      </c>
      <c r="AP76" s="23" t="n">
        <f aca="false">IF(AP$2&lt;=$Z76,IF(AP$3&gt;=$Z76,(AP$4*($Z77-$Z76)),0),0)*(VLOOKUP($Z76,curves,VLOOKUP(AP$1,names,2,0))-AP$5)*m1!$BK75</f>
        <v>0</v>
      </c>
      <c r="AQ76" s="23" t="n">
        <f aca="false">IF(AQ$2&lt;=$Z76,IF(AQ$3&gt;=$Z76,(AQ$4*($Z77-$Z76)),0),0)*(VLOOKUP($Z76,curves,VLOOKUP(AQ$1,names,2,0))-AQ$5)*m1!$BK75</f>
        <v>0</v>
      </c>
      <c r="AR76" s="23" t="n">
        <f aca="false">IF(AR$2&lt;=$Z76,IF(AR$3&gt;=$Z76,(AR$4*($Z77-$Z76)),0),0)*(VLOOKUP($Z76,curves,VLOOKUP(AR$1,names,2,0))-AR$5)*m1!$BK75</f>
        <v>0</v>
      </c>
      <c r="AS76" s="23" t="n">
        <f aca="false">IF(AS$2&lt;=$Z76,IF(AS$3&gt;=$Z76,(AS$4*($Z77-$Z76)),0),0)*(VLOOKUP($Z76,curves,VLOOKUP(AS$1,names,2,0))-AS$5)*m1!$BK75</f>
        <v>0</v>
      </c>
      <c r="AT76" s="23" t="n">
        <f aca="false">IF(AT$2&lt;=$Z76,IF(AT$3&gt;=$Z76,(AT$4*($Z77-$Z76)),0),0)*(VLOOKUP($Z76,curves,VLOOKUP(AT$1,names,2,0))-AT$5)*m1!$BK75</f>
        <v>0</v>
      </c>
      <c r="AU76" s="23" t="n">
        <f aca="false">IF(AU$2&lt;=$Z76,IF(AU$3&gt;=$Z76,(AU$4*($Z77-$Z76)),0),0)*(VLOOKUP($Z76,curves,VLOOKUP(AU$1,names,2,0))-AU$5)*m1!$BK75</f>
        <v>0</v>
      </c>
      <c r="AV76" s="23" t="n">
        <f aca="false">IF(AV$2&lt;=$Z76,IF(AV$3&gt;=$Z76,(AV$4*($Z77-$Z76)),0),0)*(VLOOKUP($Z76,curves,VLOOKUP(AV$1,names,2,0))-AV$5)*m1!$BK75</f>
        <v>0</v>
      </c>
      <c r="BA76" s="249"/>
      <c r="BB76" s="249"/>
      <c r="BC76" s="249"/>
      <c r="BD76" s="249"/>
      <c r="BO76" s="253"/>
      <c r="CH76" s="248"/>
      <c r="CI76" s="248"/>
      <c r="CJ76" s="248"/>
      <c r="FX76" s="249"/>
      <c r="FY76" s="249"/>
      <c r="FZ76" s="249"/>
      <c r="GJ76" s="253"/>
      <c r="GK76" s="253"/>
      <c r="GQ76" s="253"/>
      <c r="GS76" s="253"/>
      <c r="GT76" s="253"/>
      <c r="GZ76" s="253"/>
    </row>
    <row r="77" customFormat="false" ht="12.75" hidden="false" customHeight="false" outlineLevel="0" collapsed="false">
      <c r="A77" s="63" t="n">
        <f aca="false">p0!A83</f>
        <v>38749</v>
      </c>
      <c r="B77" s="256" t="n">
        <f aca="false">SUM(C77:V77)</f>
        <v>0</v>
      </c>
      <c r="C77" s="262" t="n">
        <f aca="false">p0!E83*10000*m_chg!C76</f>
        <v>0</v>
      </c>
      <c r="D77" s="262" t="n">
        <f aca="false">p0!O83*10000*m_chg!D76</f>
        <v>0</v>
      </c>
      <c r="E77" s="262" t="n">
        <f aca="false">p1!L83*10000*m_chg!E76</f>
        <v>0</v>
      </c>
      <c r="F77" s="262" t="n">
        <f aca="false">(p0!I83+p0!K83)*10000*m_chg!K76</f>
        <v>-0</v>
      </c>
      <c r="G77" s="262" t="n">
        <f aca="false">p0!P83*10000*m_chg!L76</f>
        <v>0</v>
      </c>
      <c r="H77" s="262" t="n">
        <f aca="false">p0!D83*10000*m_chg!N76</f>
        <v>0</v>
      </c>
      <c r="I77" s="262" t="n">
        <f aca="false">(p0!J83+p0!AH83)*10000*m_chg!H76</f>
        <v>0</v>
      </c>
      <c r="J77" s="262" t="n">
        <f aca="false">p0!N83*10000*m_chg!J76</f>
        <v>0</v>
      </c>
      <c r="K77" s="262" t="n">
        <f aca="false">(p0!M83+p0!H83)*10000*m_chg!O76</f>
        <v>0</v>
      </c>
      <c r="L77" s="262" t="n">
        <f aca="false">p0!Q83*10000*m_chg!P76</f>
        <v>0</v>
      </c>
      <c r="M77" s="262" t="n">
        <f aca="false">(p0!F83)*10000*m_chg!T76</f>
        <v>0</v>
      </c>
      <c r="N77" s="262" t="n">
        <f aca="false">p0!C83*10000*m_chg!U76</f>
        <v>0</v>
      </c>
      <c r="O77" s="262" t="n">
        <f aca="false">p0!G83*10000*m_chg!V76</f>
        <v>0</v>
      </c>
      <c r="P77" s="262" t="n">
        <f aca="false">(p0!Z83+p0!Y83)*10000*m_chg!X76</f>
        <v>0</v>
      </c>
      <c r="Q77" s="262" t="n">
        <f aca="false">p0!AA83*10000*m_chg!Y76</f>
        <v>0</v>
      </c>
      <c r="R77" s="262" t="n">
        <f aca="false">p0!AC83*10000*m_chg!Z76</f>
        <v>0</v>
      </c>
      <c r="S77" s="262" t="n">
        <f aca="false">p0!X83*10000*m_chg!AA76</f>
        <v>0</v>
      </c>
      <c r="T77" s="262" t="n">
        <f aca="false">p0!T83*10000*m_chg!AC76</f>
        <v>0</v>
      </c>
      <c r="U77" s="262" t="n">
        <f aca="false">p0!B83*10000*m_chg!AF76</f>
        <v>0</v>
      </c>
      <c r="V77" s="262" t="n">
        <f aca="false">p0!AB83*10000*m_chg!AI76</f>
        <v>0</v>
      </c>
      <c r="X77" s="262"/>
      <c r="Z77" s="63" t="n">
        <v>38749</v>
      </c>
      <c r="AA77" s="23" t="n">
        <f aca="false">SUM(AB77:AV77)</f>
        <v>0</v>
      </c>
      <c r="AB77" s="23" t="n">
        <f aca="false">IF(AB$2&lt;=$Z77,IF(AB$3&gt;=$Z77,(AB$4*($Z78-$Z77)),0),0)*(VLOOKUP($Z77,curves,VLOOKUP(AB$1,names,2,0))-AB$5)*m1!$BK76</f>
        <v>0</v>
      </c>
      <c r="AC77" s="23" t="n">
        <f aca="false">IF(AC$2&lt;=$Z77,IF(AC$3&gt;=$Z77,(AC$4*($Z78-$Z77)),0),0)*(VLOOKUP($Z77,curves,VLOOKUP(AC$1,names,2,0))-AC$5)*m1!$BK76</f>
        <v>0</v>
      </c>
      <c r="AD77" s="23" t="n">
        <f aca="false">IF(AD$2&lt;=$Z77,IF(AD$3&gt;=$Z77,(AD$4*($Z78-$Z77)),0),0)*(VLOOKUP($Z77,curves,VLOOKUP(AD$1,names,2,0))-AD$5)*m1!$BK76</f>
        <v>0</v>
      </c>
      <c r="AE77" s="23" t="n">
        <f aca="false">IF(AE$2&lt;=$Z77,IF(AE$3&gt;=$Z77,(AE$4*($Z78-$Z77)),0),0)*(VLOOKUP($Z77,curves,VLOOKUP(AE$1,names,2,0))-AE$5)*m1!$BK76</f>
        <v>0</v>
      </c>
      <c r="AF77" s="23" t="n">
        <f aca="false">IF(AF$2&lt;=$Z77,IF(AF$3&gt;=$Z77,(AF$4*($Z78-$Z77)),0),0)*(VLOOKUP($Z77,curves,VLOOKUP(AF$1,names,2,0))-AF$5)*m1!$BK76</f>
        <v>0</v>
      </c>
      <c r="AG77" s="23" t="n">
        <f aca="false">IF(AG$2&lt;=$Z77,IF(AG$3&gt;=$Z77,(AG$4*($Z78-$Z77)),0),0)*(VLOOKUP($Z77,curves,VLOOKUP(AG$1,names,2,0))-AG$5)*m1!$BK76</f>
        <v>0</v>
      </c>
      <c r="AH77" s="23" t="n">
        <f aca="false">IF(AH$2&lt;=$Z77,IF(AH$3&gt;=$Z77,(AH$4*($Z78-$Z77)),0),0)*(VLOOKUP($Z77,curves,VLOOKUP(AH$1,names,2,0))-AH$5)*m1!$BK76</f>
        <v>0</v>
      </c>
      <c r="AI77" s="23" t="n">
        <f aca="false">IF(AI$2&lt;=$Z77,IF(AI$3&gt;=$Z77,(AI$4*($Z78-$Z77)),0),0)*(VLOOKUP($Z77,curves,VLOOKUP(AI$1,names,2,0))-AI$5)*m1!$BK76</f>
        <v>0</v>
      </c>
      <c r="AJ77" s="23" t="n">
        <f aca="false">IF(AJ$2&lt;=$Z77,IF(AJ$3&gt;=$Z77,(AJ$4*($Z78-$Z77)),0),0)*(VLOOKUP($Z77,curves,VLOOKUP(AJ$1,names,2,0))-AJ$5)*m1!$BK76</f>
        <v>0</v>
      </c>
      <c r="AK77" s="23" t="n">
        <f aca="false">IF(AK$2&lt;=$Z77,IF(AK$3&gt;=$Z77,(AK$4*($Z78-$Z77)),0),0)*(VLOOKUP($Z77,curves,VLOOKUP(AK$1,names,2,0))-AK$5)*m1!$BK76</f>
        <v>0</v>
      </c>
      <c r="AL77" s="23" t="n">
        <f aca="false">IF(AL$2&lt;=$Z77,IF(AL$3&gt;=$Z77,(AL$4*($Z78-$Z77)),0),0)*(VLOOKUP($Z77,curves,VLOOKUP(AL$1,names,2,0))-AL$5)*m1!$BK76</f>
        <v>0</v>
      </c>
      <c r="AM77" s="23" t="n">
        <f aca="false">IF(AM$2&lt;=$Z77,IF(AM$3&gt;=$Z77,(AM$4*($Z78-$Z77)),0),0)*(VLOOKUP($Z77,curves,VLOOKUP(AM$1,names,2,0))-AM$5)*m1!$BK76</f>
        <v>0</v>
      </c>
      <c r="AN77" s="23" t="n">
        <f aca="false">IF(AN$2&lt;=$Z77,IF(AN$3&gt;=$Z77,(AN$4*($Z78-$Z77)),0),0)*(VLOOKUP($Z77,curves,VLOOKUP(AN$1,names,2,0))-AN$5)*m1!$BK76</f>
        <v>0</v>
      </c>
      <c r="AO77" s="23" t="n">
        <f aca="false">IF(AO$2&lt;=$Z77,IF(AO$3&gt;=$Z77,(AO$4*($Z78-$Z77)),0),0)*(VLOOKUP($Z77,curves,VLOOKUP(AO$1,names,2,0))-AO$5)*m1!$BK76</f>
        <v>0</v>
      </c>
      <c r="AP77" s="23" t="n">
        <f aca="false">IF(AP$2&lt;=$Z77,IF(AP$3&gt;=$Z77,(AP$4*($Z78-$Z77)),0),0)*(VLOOKUP($Z77,curves,VLOOKUP(AP$1,names,2,0))-AP$5)*m1!$BK76</f>
        <v>0</v>
      </c>
      <c r="AQ77" s="23" t="n">
        <f aca="false">IF(AQ$2&lt;=$Z77,IF(AQ$3&gt;=$Z77,(AQ$4*($Z78-$Z77)),0),0)*(VLOOKUP($Z77,curves,VLOOKUP(AQ$1,names,2,0))-AQ$5)*m1!$BK76</f>
        <v>0</v>
      </c>
      <c r="AR77" s="23" t="n">
        <f aca="false">IF(AR$2&lt;=$Z77,IF(AR$3&gt;=$Z77,(AR$4*($Z78-$Z77)),0),0)*(VLOOKUP($Z77,curves,VLOOKUP(AR$1,names,2,0))-AR$5)*m1!$BK76</f>
        <v>0</v>
      </c>
      <c r="AS77" s="23" t="n">
        <f aca="false">IF(AS$2&lt;=$Z77,IF(AS$3&gt;=$Z77,(AS$4*($Z78-$Z77)),0),0)*(VLOOKUP($Z77,curves,VLOOKUP(AS$1,names,2,0))-AS$5)*m1!$BK76</f>
        <v>0</v>
      </c>
      <c r="AT77" s="23" t="n">
        <f aca="false">IF(AT$2&lt;=$Z77,IF(AT$3&gt;=$Z77,(AT$4*($Z78-$Z77)),0),0)*(VLOOKUP($Z77,curves,VLOOKUP(AT$1,names,2,0))-AT$5)*m1!$BK76</f>
        <v>0</v>
      </c>
      <c r="AU77" s="23" t="n">
        <f aca="false">IF(AU$2&lt;=$Z77,IF(AU$3&gt;=$Z77,(AU$4*($Z78-$Z77)),0),0)*(VLOOKUP($Z77,curves,VLOOKUP(AU$1,names,2,0))-AU$5)*m1!$BK76</f>
        <v>0</v>
      </c>
      <c r="AV77" s="23" t="n">
        <f aca="false">IF(AV$2&lt;=$Z77,IF(AV$3&gt;=$Z77,(AV$4*($Z78-$Z77)),0),0)*(VLOOKUP($Z77,curves,VLOOKUP(AV$1,names,2,0))-AV$5)*m1!$BK76</f>
        <v>0</v>
      </c>
      <c r="BA77" s="249"/>
      <c r="BB77" s="249"/>
      <c r="BC77" s="249"/>
      <c r="BD77" s="249"/>
      <c r="BO77" s="253"/>
      <c r="CH77" s="248"/>
      <c r="CI77" s="248"/>
      <c r="CJ77" s="248"/>
      <c r="FX77" s="249"/>
      <c r="FY77" s="249"/>
      <c r="FZ77" s="249"/>
      <c r="GJ77" s="253"/>
      <c r="GK77" s="253"/>
      <c r="GQ77" s="253"/>
      <c r="GS77" s="253"/>
      <c r="GT77" s="253"/>
      <c r="GZ77" s="253"/>
    </row>
    <row r="78" customFormat="false" ht="12.75" hidden="false" customHeight="false" outlineLevel="0" collapsed="false">
      <c r="A78" s="63" t="n">
        <f aca="false">p0!A84</f>
        <v>38777</v>
      </c>
      <c r="B78" s="256" t="n">
        <f aca="false">SUM(C78:V78)</f>
        <v>0</v>
      </c>
      <c r="C78" s="262" t="n">
        <f aca="false">p0!E84*10000*m_chg!C77</f>
        <v>0</v>
      </c>
      <c r="D78" s="262" t="n">
        <f aca="false">p0!O84*10000*m_chg!D77</f>
        <v>0</v>
      </c>
      <c r="E78" s="262" t="n">
        <f aca="false">p1!L84*10000*m_chg!E77</f>
        <v>0</v>
      </c>
      <c r="F78" s="262" t="n">
        <f aca="false">(p0!I84+p0!K84)*10000*m_chg!K77</f>
        <v>-0</v>
      </c>
      <c r="G78" s="262" t="n">
        <f aca="false">p0!P84*10000*m_chg!L77</f>
        <v>0</v>
      </c>
      <c r="H78" s="262" t="n">
        <f aca="false">p0!D84*10000*m_chg!N77</f>
        <v>0</v>
      </c>
      <c r="I78" s="262" t="n">
        <f aca="false">(p0!J84+p0!AH84)*10000*m_chg!H77</f>
        <v>0</v>
      </c>
      <c r="J78" s="262" t="n">
        <f aca="false">p0!N84*10000*m_chg!J77</f>
        <v>0</v>
      </c>
      <c r="K78" s="262" t="n">
        <f aca="false">(p0!M84+p0!H84)*10000*m_chg!O77</f>
        <v>0</v>
      </c>
      <c r="L78" s="262" t="n">
        <f aca="false">p0!Q84*10000*m_chg!P77</f>
        <v>0</v>
      </c>
      <c r="M78" s="262" t="n">
        <f aca="false">(p0!F84)*10000*m_chg!T77</f>
        <v>0</v>
      </c>
      <c r="N78" s="262" t="n">
        <f aca="false">p0!C84*10000*m_chg!U77</f>
        <v>0</v>
      </c>
      <c r="O78" s="262" t="n">
        <f aca="false">p0!G84*10000*m_chg!V77</f>
        <v>0</v>
      </c>
      <c r="P78" s="262" t="n">
        <f aca="false">(p0!Z84+p0!Y84)*10000*m_chg!X77</f>
        <v>0</v>
      </c>
      <c r="Q78" s="262" t="n">
        <f aca="false">p0!AA84*10000*m_chg!Y77</f>
        <v>0</v>
      </c>
      <c r="R78" s="262" t="n">
        <f aca="false">p0!AC84*10000*m_chg!Z77</f>
        <v>0</v>
      </c>
      <c r="S78" s="262" t="n">
        <f aca="false">p0!X84*10000*m_chg!AA77</f>
        <v>0</v>
      </c>
      <c r="T78" s="262" t="n">
        <f aca="false">p0!T84*10000*m_chg!AC77</f>
        <v>0</v>
      </c>
      <c r="U78" s="262" t="n">
        <f aca="false">p0!B84*10000*m_chg!AF77</f>
        <v>0</v>
      </c>
      <c r="V78" s="262" t="n">
        <f aca="false">p0!AB84*10000*m_chg!AI77</f>
        <v>0</v>
      </c>
      <c r="X78" s="262"/>
      <c r="Z78" s="63" t="n">
        <v>38777</v>
      </c>
      <c r="AA78" s="23" t="n">
        <f aca="false">SUM(AB78:AV78)</f>
        <v>0</v>
      </c>
      <c r="AB78" s="23" t="n">
        <f aca="false">IF(AB$2&lt;=$Z78,IF(AB$3&gt;=$Z78,(AB$4*($Z79-$Z78)),0),0)*(VLOOKUP($Z78,curves,VLOOKUP(AB$1,names,2,0))-AB$5)*m1!$BK77</f>
        <v>0</v>
      </c>
      <c r="AC78" s="23" t="n">
        <f aca="false">IF(AC$2&lt;=$Z78,IF(AC$3&gt;=$Z78,(AC$4*($Z79-$Z78)),0),0)*(VLOOKUP($Z78,curves,VLOOKUP(AC$1,names,2,0))-AC$5)*m1!$BK77</f>
        <v>0</v>
      </c>
      <c r="AD78" s="23" t="n">
        <f aca="false">IF(AD$2&lt;=$Z78,IF(AD$3&gt;=$Z78,(AD$4*($Z79-$Z78)),0),0)*(VLOOKUP($Z78,curves,VLOOKUP(AD$1,names,2,0))-AD$5)*m1!$BK77</f>
        <v>0</v>
      </c>
      <c r="AE78" s="23" t="n">
        <f aca="false">IF(AE$2&lt;=$Z78,IF(AE$3&gt;=$Z78,(AE$4*($Z79-$Z78)),0),0)*(VLOOKUP($Z78,curves,VLOOKUP(AE$1,names,2,0))-AE$5)*m1!$BK77</f>
        <v>0</v>
      </c>
      <c r="AF78" s="23" t="n">
        <f aca="false">IF(AF$2&lt;=$Z78,IF(AF$3&gt;=$Z78,(AF$4*($Z79-$Z78)),0),0)*(VLOOKUP($Z78,curves,VLOOKUP(AF$1,names,2,0))-AF$5)*m1!$BK77</f>
        <v>0</v>
      </c>
      <c r="AG78" s="23" t="n">
        <f aca="false">IF(AG$2&lt;=$Z78,IF(AG$3&gt;=$Z78,(AG$4*($Z79-$Z78)),0),0)*(VLOOKUP($Z78,curves,VLOOKUP(AG$1,names,2,0))-AG$5)*m1!$BK77</f>
        <v>0</v>
      </c>
      <c r="AH78" s="23" t="n">
        <f aca="false">IF(AH$2&lt;=$Z78,IF(AH$3&gt;=$Z78,(AH$4*($Z79-$Z78)),0),0)*(VLOOKUP($Z78,curves,VLOOKUP(AH$1,names,2,0))-AH$5)*m1!$BK77</f>
        <v>0</v>
      </c>
      <c r="AI78" s="23" t="n">
        <f aca="false">IF(AI$2&lt;=$Z78,IF(AI$3&gt;=$Z78,(AI$4*($Z79-$Z78)),0),0)*(VLOOKUP($Z78,curves,VLOOKUP(AI$1,names,2,0))-AI$5)*m1!$BK77</f>
        <v>0</v>
      </c>
      <c r="AJ78" s="23" t="n">
        <f aca="false">IF(AJ$2&lt;=$Z78,IF(AJ$3&gt;=$Z78,(AJ$4*($Z79-$Z78)),0),0)*(VLOOKUP($Z78,curves,VLOOKUP(AJ$1,names,2,0))-AJ$5)*m1!$BK77</f>
        <v>0</v>
      </c>
      <c r="AK78" s="23" t="n">
        <f aca="false">IF(AK$2&lt;=$Z78,IF(AK$3&gt;=$Z78,(AK$4*($Z79-$Z78)),0),0)*(VLOOKUP($Z78,curves,VLOOKUP(AK$1,names,2,0))-AK$5)*m1!$BK77</f>
        <v>0</v>
      </c>
      <c r="AL78" s="23" t="n">
        <f aca="false">IF(AL$2&lt;=$Z78,IF(AL$3&gt;=$Z78,(AL$4*($Z79-$Z78)),0),0)*(VLOOKUP($Z78,curves,VLOOKUP(AL$1,names,2,0))-AL$5)*m1!$BK77</f>
        <v>0</v>
      </c>
      <c r="AM78" s="23" t="n">
        <f aca="false">IF(AM$2&lt;=$Z78,IF(AM$3&gt;=$Z78,(AM$4*($Z79-$Z78)),0),0)*(VLOOKUP($Z78,curves,VLOOKUP(AM$1,names,2,0))-AM$5)*m1!$BK77</f>
        <v>0</v>
      </c>
      <c r="AN78" s="23" t="n">
        <f aca="false">IF(AN$2&lt;=$Z78,IF(AN$3&gt;=$Z78,(AN$4*($Z79-$Z78)),0),0)*(VLOOKUP($Z78,curves,VLOOKUP(AN$1,names,2,0))-AN$5)*m1!$BK77</f>
        <v>0</v>
      </c>
      <c r="AO78" s="23" t="n">
        <f aca="false">IF(AO$2&lt;=$Z78,IF(AO$3&gt;=$Z78,(AO$4*($Z79-$Z78)),0),0)*(VLOOKUP($Z78,curves,VLOOKUP(AO$1,names,2,0))-AO$5)*m1!$BK77</f>
        <v>0</v>
      </c>
      <c r="AP78" s="23" t="n">
        <f aca="false">IF(AP$2&lt;=$Z78,IF(AP$3&gt;=$Z78,(AP$4*($Z79-$Z78)),0),0)*(VLOOKUP($Z78,curves,VLOOKUP(AP$1,names,2,0))-AP$5)*m1!$BK77</f>
        <v>0</v>
      </c>
      <c r="AQ78" s="23" t="n">
        <f aca="false">IF(AQ$2&lt;=$Z78,IF(AQ$3&gt;=$Z78,(AQ$4*($Z79-$Z78)),0),0)*(VLOOKUP($Z78,curves,VLOOKUP(AQ$1,names,2,0))-AQ$5)*m1!$BK77</f>
        <v>0</v>
      </c>
      <c r="AR78" s="23" t="n">
        <f aca="false">IF(AR$2&lt;=$Z78,IF(AR$3&gt;=$Z78,(AR$4*($Z79-$Z78)),0),0)*(VLOOKUP($Z78,curves,VLOOKUP(AR$1,names,2,0))-AR$5)*m1!$BK77</f>
        <v>0</v>
      </c>
      <c r="AS78" s="23" t="n">
        <f aca="false">IF(AS$2&lt;=$Z78,IF(AS$3&gt;=$Z78,(AS$4*($Z79-$Z78)),0),0)*(VLOOKUP($Z78,curves,VLOOKUP(AS$1,names,2,0))-AS$5)*m1!$BK77</f>
        <v>0</v>
      </c>
      <c r="AT78" s="23" t="n">
        <f aca="false">IF(AT$2&lt;=$Z78,IF(AT$3&gt;=$Z78,(AT$4*($Z79-$Z78)),0),0)*(VLOOKUP($Z78,curves,VLOOKUP(AT$1,names,2,0))-AT$5)*m1!$BK77</f>
        <v>0</v>
      </c>
      <c r="AU78" s="23" t="n">
        <f aca="false">IF(AU$2&lt;=$Z78,IF(AU$3&gt;=$Z78,(AU$4*($Z79-$Z78)),0),0)*(VLOOKUP($Z78,curves,VLOOKUP(AU$1,names,2,0))-AU$5)*m1!$BK77</f>
        <v>0</v>
      </c>
      <c r="AV78" s="23" t="n">
        <f aca="false">IF(AV$2&lt;=$Z78,IF(AV$3&gt;=$Z78,(AV$4*($Z79-$Z78)),0),0)*(VLOOKUP($Z78,curves,VLOOKUP(AV$1,names,2,0))-AV$5)*m1!$BK77</f>
        <v>0</v>
      </c>
      <c r="BA78" s="249"/>
      <c r="BB78" s="249"/>
      <c r="BC78" s="249"/>
      <c r="BD78" s="249"/>
      <c r="BO78" s="253"/>
      <c r="CH78" s="248"/>
      <c r="CI78" s="248"/>
      <c r="CJ78" s="248"/>
      <c r="FX78" s="249"/>
      <c r="FY78" s="249"/>
      <c r="FZ78" s="249"/>
      <c r="GJ78" s="253"/>
      <c r="GK78" s="253"/>
      <c r="GQ78" s="253"/>
      <c r="GS78" s="253"/>
      <c r="GT78" s="253"/>
      <c r="GZ78" s="253"/>
    </row>
    <row r="79" customFormat="false" ht="12.75" hidden="false" customHeight="false" outlineLevel="0" collapsed="false">
      <c r="A79" s="63" t="n">
        <f aca="false">p0!A85</f>
        <v>38808</v>
      </c>
      <c r="B79" s="256" t="n">
        <f aca="false">SUM(C79:V79)</f>
        <v>-814.500000000001</v>
      </c>
      <c r="C79" s="262" t="n">
        <f aca="false">p0!E85*10000*m_chg!C78</f>
        <v>-0</v>
      </c>
      <c r="D79" s="262" t="n">
        <f aca="false">p0!O85*10000*m_chg!D78</f>
        <v>-0</v>
      </c>
      <c r="E79" s="262" t="n">
        <f aca="false">p1!L85*10000*m_chg!E78</f>
        <v>-0</v>
      </c>
      <c r="F79" s="262" t="n">
        <f aca="false">(p0!I85+p0!K85)*10000*m_chg!K78</f>
        <v>-0</v>
      </c>
      <c r="G79" s="262" t="n">
        <f aca="false">p0!P85*10000*m_chg!L78</f>
        <v>-0</v>
      </c>
      <c r="H79" s="262" t="n">
        <f aca="false">p0!D85*10000*m_chg!N78</f>
        <v>-0</v>
      </c>
      <c r="I79" s="262" t="n">
        <f aca="false">(p0!J85+p0!AH85)*10000*m_chg!H78</f>
        <v>-321.5</v>
      </c>
      <c r="J79" s="262" t="n">
        <f aca="false">p0!N85*10000*m_chg!J78</f>
        <v>-493</v>
      </c>
      <c r="K79" s="262" t="n">
        <f aca="false">(p0!M85+p0!H85)*10000*m_chg!O78</f>
        <v>-0</v>
      </c>
      <c r="L79" s="262" t="n">
        <f aca="false">p0!Q85*10000*m_chg!P78</f>
        <v>-0</v>
      </c>
      <c r="M79" s="262" t="n">
        <f aca="false">(p0!F85)*10000*m_chg!T78</f>
        <v>-0</v>
      </c>
      <c r="N79" s="262" t="n">
        <f aca="false">p0!C85*10000*m_chg!U78</f>
        <v>-0</v>
      </c>
      <c r="O79" s="262" t="n">
        <f aca="false">p0!G85*10000*m_chg!V78</f>
        <v>0</v>
      </c>
      <c r="P79" s="262" t="n">
        <f aca="false">(p0!Z85+p0!Y85)*10000*m_chg!X78</f>
        <v>0</v>
      </c>
      <c r="Q79" s="262" t="n">
        <f aca="false">p0!AA85*10000*m_chg!Y78</f>
        <v>0</v>
      </c>
      <c r="R79" s="262" t="n">
        <f aca="false">p0!AC85*10000*m_chg!Z78</f>
        <v>0</v>
      </c>
      <c r="S79" s="262" t="n">
        <f aca="false">p0!X85*10000*m_chg!AA78</f>
        <v>0</v>
      </c>
      <c r="T79" s="262" t="n">
        <f aca="false">p0!T85*10000*m_chg!AC78</f>
        <v>0</v>
      </c>
      <c r="U79" s="262" t="n">
        <f aca="false">p0!B85*10000*m_chg!AF78</f>
        <v>0</v>
      </c>
      <c r="V79" s="262" t="n">
        <f aca="false">p0!AB85*10000*m_chg!AI78</f>
        <v>0</v>
      </c>
      <c r="X79" s="262"/>
      <c r="Z79" s="63" t="n">
        <v>38808</v>
      </c>
      <c r="AA79" s="23" t="n">
        <f aca="false">SUM(AB79:AV79)</f>
        <v>0</v>
      </c>
      <c r="AB79" s="23" t="n">
        <f aca="false">IF(AB$2&lt;=$Z79,IF(AB$3&gt;=$Z79,(AB$4*($Z80-$Z79)),0),0)*(VLOOKUP($Z79,curves,VLOOKUP(AB$1,names,2,0))-AB$5)*m1!$BK78</f>
        <v>-0</v>
      </c>
      <c r="AC79" s="23" t="n">
        <f aca="false">IF(AC$2&lt;=$Z79,IF(AC$3&gt;=$Z79,(AC$4*($Z80-$Z79)),0),0)*(VLOOKUP($Z79,curves,VLOOKUP(AC$1,names,2,0))-AC$5)*m1!$BK78</f>
        <v>-0</v>
      </c>
      <c r="AD79" s="23" t="n">
        <f aca="false">IF(AD$2&lt;=$Z79,IF(AD$3&gt;=$Z79,(AD$4*($Z80-$Z79)),0),0)*(VLOOKUP($Z79,curves,VLOOKUP(AD$1,names,2,0))-AD$5)*m1!$BK78</f>
        <v>-0</v>
      </c>
      <c r="AE79" s="23" t="n">
        <f aca="false">IF(AE$2&lt;=$Z79,IF(AE$3&gt;=$Z79,(AE$4*($Z80-$Z79)),0),0)*(VLOOKUP($Z79,curves,VLOOKUP(AE$1,names,2,0))-AE$5)*m1!$BK78</f>
        <v>-0</v>
      </c>
      <c r="AF79" s="23" t="n">
        <f aca="false">IF(AF$2&lt;=$Z79,IF(AF$3&gt;=$Z79,(AF$4*($Z80-$Z79)),0),0)*(VLOOKUP($Z79,curves,VLOOKUP(AF$1,names,2,0))-AF$5)*m1!$BK78</f>
        <v>0</v>
      </c>
      <c r="AG79" s="23" t="n">
        <f aca="false">IF(AG$2&lt;=$Z79,IF(AG$3&gt;=$Z79,(AG$4*($Z80-$Z79)),0),0)*(VLOOKUP($Z79,curves,VLOOKUP(AG$1,names,2,0))-AG$5)*m1!$BK78</f>
        <v>0</v>
      </c>
      <c r="AH79" s="23" t="n">
        <f aca="false">IF(AH$2&lt;=$Z79,IF(AH$3&gt;=$Z79,(AH$4*($Z80-$Z79)),0),0)*(VLOOKUP($Z79,curves,VLOOKUP(AH$1,names,2,0))-AH$5)*m1!$BK78</f>
        <v>0</v>
      </c>
      <c r="AI79" s="23" t="n">
        <f aca="false">IF(AI$2&lt;=$Z79,IF(AI$3&gt;=$Z79,(AI$4*($Z80-$Z79)),0),0)*(VLOOKUP($Z79,curves,VLOOKUP(AI$1,names,2,0))-AI$5)*m1!$BK78</f>
        <v>0</v>
      </c>
      <c r="AJ79" s="23" t="n">
        <f aca="false">IF(AJ$2&lt;=$Z79,IF(AJ$3&gt;=$Z79,(AJ$4*($Z80-$Z79)),0),0)*(VLOOKUP($Z79,curves,VLOOKUP(AJ$1,names,2,0))-AJ$5)*m1!$BK78</f>
        <v>0</v>
      </c>
      <c r="AK79" s="23" t="n">
        <f aca="false">IF(AK$2&lt;=$Z79,IF(AK$3&gt;=$Z79,(AK$4*($Z80-$Z79)),0),0)*(VLOOKUP($Z79,curves,VLOOKUP(AK$1,names,2,0))-AK$5)*m1!$BK78</f>
        <v>0</v>
      </c>
      <c r="AL79" s="23" t="n">
        <f aca="false">IF(AL$2&lt;=$Z79,IF(AL$3&gt;=$Z79,(AL$4*($Z80-$Z79)),0),0)*(VLOOKUP($Z79,curves,VLOOKUP(AL$1,names,2,0))-AL$5)*m1!$BK78</f>
        <v>0</v>
      </c>
      <c r="AM79" s="23" t="n">
        <f aca="false">IF(AM$2&lt;=$Z79,IF(AM$3&gt;=$Z79,(AM$4*($Z80-$Z79)),0),0)*(VLOOKUP($Z79,curves,VLOOKUP(AM$1,names,2,0))-AM$5)*m1!$BK78</f>
        <v>0</v>
      </c>
      <c r="AN79" s="23" t="n">
        <f aca="false">IF(AN$2&lt;=$Z79,IF(AN$3&gt;=$Z79,(AN$4*($Z80-$Z79)),0),0)*(VLOOKUP($Z79,curves,VLOOKUP(AN$1,names,2,0))-AN$5)*m1!$BK78</f>
        <v>0</v>
      </c>
      <c r="AO79" s="23" t="n">
        <f aca="false">IF(AO$2&lt;=$Z79,IF(AO$3&gt;=$Z79,(AO$4*($Z80-$Z79)),0),0)*(VLOOKUP($Z79,curves,VLOOKUP(AO$1,names,2,0))-AO$5)*m1!$BK78</f>
        <v>0</v>
      </c>
      <c r="AP79" s="23" t="n">
        <f aca="false">IF(AP$2&lt;=$Z79,IF(AP$3&gt;=$Z79,(AP$4*($Z80-$Z79)),0),0)*(VLOOKUP($Z79,curves,VLOOKUP(AP$1,names,2,0))-AP$5)*m1!$BK78</f>
        <v>0</v>
      </c>
      <c r="AQ79" s="23" t="n">
        <f aca="false">IF(AQ$2&lt;=$Z79,IF(AQ$3&gt;=$Z79,(AQ$4*($Z80-$Z79)),0),0)*(VLOOKUP($Z79,curves,VLOOKUP(AQ$1,names,2,0))-AQ$5)*m1!$BK78</f>
        <v>0</v>
      </c>
      <c r="AR79" s="23" t="n">
        <f aca="false">IF(AR$2&lt;=$Z79,IF(AR$3&gt;=$Z79,(AR$4*($Z80-$Z79)),0),0)*(VLOOKUP($Z79,curves,VLOOKUP(AR$1,names,2,0))-AR$5)*m1!$BK78</f>
        <v>0</v>
      </c>
      <c r="AS79" s="23" t="n">
        <f aca="false">IF(AS$2&lt;=$Z79,IF(AS$3&gt;=$Z79,(AS$4*($Z80-$Z79)),0),0)*(VLOOKUP($Z79,curves,VLOOKUP(AS$1,names,2,0))-AS$5)*m1!$BK78</f>
        <v>0</v>
      </c>
      <c r="AT79" s="23" t="n">
        <f aca="false">IF(AT$2&lt;=$Z79,IF(AT$3&gt;=$Z79,(AT$4*($Z80-$Z79)),0),0)*(VLOOKUP($Z79,curves,VLOOKUP(AT$1,names,2,0))-AT$5)*m1!$BK78</f>
        <v>0</v>
      </c>
      <c r="AU79" s="23" t="n">
        <f aca="false">IF(AU$2&lt;=$Z79,IF(AU$3&gt;=$Z79,(AU$4*($Z80-$Z79)),0),0)*(VLOOKUP($Z79,curves,VLOOKUP(AU$1,names,2,0))-AU$5)*m1!$BK78</f>
        <v>0</v>
      </c>
      <c r="AV79" s="23" t="n">
        <f aca="false">IF(AV$2&lt;=$Z79,IF(AV$3&gt;=$Z79,(AV$4*($Z80-$Z79)),0),0)*(VLOOKUP($Z79,curves,VLOOKUP(AV$1,names,2,0))-AV$5)*m1!$BK78</f>
        <v>0</v>
      </c>
      <c r="BA79" s="249"/>
      <c r="BB79" s="249"/>
      <c r="BC79" s="249"/>
      <c r="BD79" s="249"/>
      <c r="BO79" s="253"/>
      <c r="CH79" s="248"/>
      <c r="CI79" s="248"/>
      <c r="CJ79" s="248"/>
      <c r="FX79" s="249"/>
      <c r="FY79" s="249"/>
      <c r="FZ79" s="249"/>
      <c r="GJ79" s="253"/>
      <c r="GK79" s="253"/>
      <c r="GQ79" s="253"/>
      <c r="GS79" s="253"/>
      <c r="GT79" s="253"/>
      <c r="GZ79" s="253"/>
    </row>
    <row r="80" customFormat="false" ht="12.75" hidden="false" customHeight="false" outlineLevel="0" collapsed="false">
      <c r="A80" s="63" t="n">
        <f aca="false">p0!A86</f>
        <v>38838</v>
      </c>
      <c r="B80" s="256" t="n">
        <f aca="false">SUM(C80:V80)</f>
        <v>-837.000000000001</v>
      </c>
      <c r="C80" s="262" t="n">
        <f aca="false">p0!E86*10000*m_chg!C79</f>
        <v>-0</v>
      </c>
      <c r="D80" s="262" t="n">
        <f aca="false">p0!O86*10000*m_chg!D79</f>
        <v>-0</v>
      </c>
      <c r="E80" s="262" t="n">
        <f aca="false">p1!L86*10000*m_chg!E79</f>
        <v>-0</v>
      </c>
      <c r="F80" s="262" t="n">
        <f aca="false">(p0!I86+p0!K86)*10000*m_chg!K79</f>
        <v>-0</v>
      </c>
      <c r="G80" s="262" t="n">
        <f aca="false">p0!P86*10000*m_chg!L79</f>
        <v>-0</v>
      </c>
      <c r="H80" s="262" t="n">
        <f aca="false">p0!D86*10000*m_chg!N79</f>
        <v>-0</v>
      </c>
      <c r="I80" s="262" t="n">
        <f aca="false">(p0!J86+p0!AH86)*10000*m_chg!H79</f>
        <v>-330.5</v>
      </c>
      <c r="J80" s="262" t="n">
        <f aca="false">p0!N86*10000*m_chg!J79</f>
        <v>-506.500000000001</v>
      </c>
      <c r="K80" s="262" t="n">
        <f aca="false">(p0!M86+p0!H86)*10000*m_chg!O79</f>
        <v>-0</v>
      </c>
      <c r="L80" s="262" t="n">
        <f aca="false">p0!Q86*10000*m_chg!P79</f>
        <v>-0</v>
      </c>
      <c r="M80" s="262" t="n">
        <f aca="false">(p0!F86)*10000*m_chg!T79</f>
        <v>-0</v>
      </c>
      <c r="N80" s="262" t="n">
        <f aca="false">p0!C86*10000*m_chg!U79</f>
        <v>-0</v>
      </c>
      <c r="O80" s="262" t="n">
        <f aca="false">p0!G86*10000*m_chg!V79</f>
        <v>0</v>
      </c>
      <c r="P80" s="262" t="n">
        <f aca="false">(p0!Z86+p0!Y86)*10000*m_chg!X79</f>
        <v>0</v>
      </c>
      <c r="Q80" s="262" t="n">
        <f aca="false">p0!AA86*10000*m_chg!Y79</f>
        <v>0</v>
      </c>
      <c r="R80" s="262" t="n">
        <f aca="false">p0!AC86*10000*m_chg!Z79</f>
        <v>0</v>
      </c>
      <c r="S80" s="262" t="n">
        <f aca="false">p0!X86*10000*m_chg!AA79</f>
        <v>0</v>
      </c>
      <c r="T80" s="262" t="n">
        <f aca="false">p0!T86*10000*m_chg!AC79</f>
        <v>0</v>
      </c>
      <c r="U80" s="262" t="n">
        <f aca="false">p0!B86*10000*m_chg!AF79</f>
        <v>0</v>
      </c>
      <c r="V80" s="262" t="n">
        <f aca="false">p0!AB86*10000*m_chg!AI79</f>
        <v>-0</v>
      </c>
      <c r="X80" s="262"/>
      <c r="Z80" s="63" t="n">
        <v>38838</v>
      </c>
      <c r="AA80" s="23" t="n">
        <f aca="false">SUM(AB80:AV80)</f>
        <v>0</v>
      </c>
      <c r="AB80" s="23" t="n">
        <f aca="false">IF(AB$2&lt;=$Z80,IF(AB$3&gt;=$Z80,(AB$4*($Z81-$Z80)),0),0)*(VLOOKUP($Z80,curves,VLOOKUP(AB$1,names,2,0))-AB$5)*m1!$BK79</f>
        <v>-0</v>
      </c>
      <c r="AC80" s="23" t="n">
        <f aca="false">IF(AC$2&lt;=$Z80,IF(AC$3&gt;=$Z80,(AC$4*($Z81-$Z80)),0),0)*(VLOOKUP($Z80,curves,VLOOKUP(AC$1,names,2,0))-AC$5)*m1!$BK79</f>
        <v>-0</v>
      </c>
      <c r="AD80" s="23" t="n">
        <f aca="false">IF(AD$2&lt;=$Z80,IF(AD$3&gt;=$Z80,(AD$4*($Z81-$Z80)),0),0)*(VLOOKUP($Z80,curves,VLOOKUP(AD$1,names,2,0))-AD$5)*m1!$BK79</f>
        <v>-0</v>
      </c>
      <c r="AE80" s="23" t="n">
        <f aca="false">IF(AE$2&lt;=$Z80,IF(AE$3&gt;=$Z80,(AE$4*($Z81-$Z80)),0),0)*(VLOOKUP($Z80,curves,VLOOKUP(AE$1,names,2,0))-AE$5)*m1!$BK79</f>
        <v>-0</v>
      </c>
      <c r="AF80" s="23" t="n">
        <f aca="false">IF(AF$2&lt;=$Z80,IF(AF$3&gt;=$Z80,(AF$4*($Z81-$Z80)),0),0)*(VLOOKUP($Z80,curves,VLOOKUP(AF$1,names,2,0))-AF$5)*m1!$BK79</f>
        <v>0</v>
      </c>
      <c r="AG80" s="23" t="n">
        <f aca="false">IF(AG$2&lt;=$Z80,IF(AG$3&gt;=$Z80,(AG$4*($Z81-$Z80)),0),0)*(VLOOKUP($Z80,curves,VLOOKUP(AG$1,names,2,0))-AG$5)*m1!$BK79</f>
        <v>0</v>
      </c>
      <c r="AH80" s="23" t="n">
        <f aca="false">IF(AH$2&lt;=$Z80,IF(AH$3&gt;=$Z80,(AH$4*($Z81-$Z80)),0),0)*(VLOOKUP($Z80,curves,VLOOKUP(AH$1,names,2,0))-AH$5)*m1!$BK79</f>
        <v>0</v>
      </c>
      <c r="AI80" s="23" t="n">
        <f aca="false">IF(AI$2&lt;=$Z80,IF(AI$3&gt;=$Z80,(AI$4*($Z81-$Z80)),0),0)*(VLOOKUP($Z80,curves,VLOOKUP(AI$1,names,2,0))-AI$5)*m1!$BK79</f>
        <v>0</v>
      </c>
      <c r="AJ80" s="23" t="n">
        <f aca="false">IF(AJ$2&lt;=$Z80,IF(AJ$3&gt;=$Z80,(AJ$4*($Z81-$Z80)),0),0)*(VLOOKUP($Z80,curves,VLOOKUP(AJ$1,names,2,0))-AJ$5)*m1!$BK79</f>
        <v>0</v>
      </c>
      <c r="AK80" s="23" t="n">
        <f aca="false">IF(AK$2&lt;=$Z80,IF(AK$3&gt;=$Z80,(AK$4*($Z81-$Z80)),0),0)*(VLOOKUP($Z80,curves,VLOOKUP(AK$1,names,2,0))-AK$5)*m1!$BK79</f>
        <v>0</v>
      </c>
      <c r="AL80" s="23" t="n">
        <f aca="false">IF(AL$2&lt;=$Z80,IF(AL$3&gt;=$Z80,(AL$4*($Z81-$Z80)),0),0)*(VLOOKUP($Z80,curves,VLOOKUP(AL$1,names,2,0))-AL$5)*m1!$BK79</f>
        <v>0</v>
      </c>
      <c r="AM80" s="23" t="n">
        <f aca="false">IF(AM$2&lt;=$Z80,IF(AM$3&gt;=$Z80,(AM$4*($Z81-$Z80)),0),0)*(VLOOKUP($Z80,curves,VLOOKUP(AM$1,names,2,0))-AM$5)*m1!$BK79</f>
        <v>0</v>
      </c>
      <c r="AN80" s="23" t="n">
        <f aca="false">IF(AN$2&lt;=$Z80,IF(AN$3&gt;=$Z80,(AN$4*($Z81-$Z80)),0),0)*(VLOOKUP($Z80,curves,VLOOKUP(AN$1,names,2,0))-AN$5)*m1!$BK79</f>
        <v>0</v>
      </c>
      <c r="AO80" s="23" t="n">
        <f aca="false">IF(AO$2&lt;=$Z80,IF(AO$3&gt;=$Z80,(AO$4*($Z81-$Z80)),0),0)*(VLOOKUP($Z80,curves,VLOOKUP(AO$1,names,2,0))-AO$5)*m1!$BK79</f>
        <v>0</v>
      </c>
      <c r="AP80" s="23" t="n">
        <f aca="false">IF(AP$2&lt;=$Z80,IF(AP$3&gt;=$Z80,(AP$4*($Z81-$Z80)),0),0)*(VLOOKUP($Z80,curves,VLOOKUP(AP$1,names,2,0))-AP$5)*m1!$BK79</f>
        <v>0</v>
      </c>
      <c r="AQ80" s="23" t="n">
        <f aca="false">IF(AQ$2&lt;=$Z80,IF(AQ$3&gt;=$Z80,(AQ$4*($Z81-$Z80)),0),0)*(VLOOKUP($Z80,curves,VLOOKUP(AQ$1,names,2,0))-AQ$5)*m1!$BK79</f>
        <v>0</v>
      </c>
      <c r="AR80" s="23" t="n">
        <f aca="false">IF(AR$2&lt;=$Z80,IF(AR$3&gt;=$Z80,(AR$4*($Z81-$Z80)),0),0)*(VLOOKUP($Z80,curves,VLOOKUP(AR$1,names,2,0))-AR$5)*m1!$BK79</f>
        <v>0</v>
      </c>
      <c r="AS80" s="23" t="n">
        <f aca="false">IF(AS$2&lt;=$Z80,IF(AS$3&gt;=$Z80,(AS$4*($Z81-$Z80)),0),0)*(VLOOKUP($Z80,curves,VLOOKUP(AS$1,names,2,0))-AS$5)*m1!$BK79</f>
        <v>0</v>
      </c>
      <c r="AT80" s="23" t="n">
        <f aca="false">IF(AT$2&lt;=$Z80,IF(AT$3&gt;=$Z80,(AT$4*($Z81-$Z80)),0),0)*(VLOOKUP($Z80,curves,VLOOKUP(AT$1,names,2,0))-AT$5)*m1!$BK79</f>
        <v>0</v>
      </c>
      <c r="AU80" s="23" t="n">
        <f aca="false">IF(AU$2&lt;=$Z80,IF(AU$3&gt;=$Z80,(AU$4*($Z81-$Z80)),0),0)*(VLOOKUP($Z80,curves,VLOOKUP(AU$1,names,2,0))-AU$5)*m1!$BK79</f>
        <v>0</v>
      </c>
      <c r="AV80" s="23" t="n">
        <f aca="false">IF(AV$2&lt;=$Z80,IF(AV$3&gt;=$Z80,(AV$4*($Z81-$Z80)),0),0)*(VLOOKUP($Z80,curves,VLOOKUP(AV$1,names,2,0))-AV$5)*m1!$BK79</f>
        <v>0</v>
      </c>
      <c r="BA80" s="249"/>
      <c r="BB80" s="249"/>
      <c r="BC80" s="249"/>
      <c r="BD80" s="249"/>
      <c r="BO80" s="253"/>
      <c r="CH80" s="248"/>
      <c r="CI80" s="248"/>
      <c r="CJ80" s="248"/>
      <c r="FX80" s="249"/>
      <c r="FY80" s="249"/>
      <c r="FZ80" s="249"/>
      <c r="GJ80" s="253"/>
      <c r="GK80" s="253"/>
      <c r="GQ80" s="253"/>
      <c r="GS80" s="253"/>
      <c r="GT80" s="253"/>
      <c r="GZ80" s="253"/>
    </row>
    <row r="81" customFormat="false" ht="12.75" hidden="false" customHeight="false" outlineLevel="0" collapsed="false">
      <c r="A81" s="63" t="n">
        <f aca="false">p0!A87</f>
        <v>38869</v>
      </c>
      <c r="B81" s="256" t="n">
        <f aca="false">SUM(C81:V81)</f>
        <v>-804.500000000001</v>
      </c>
      <c r="C81" s="262" t="n">
        <f aca="false">p0!E87*10000*m_chg!C80</f>
        <v>-0</v>
      </c>
      <c r="D81" s="262" t="n">
        <f aca="false">p0!O87*10000*m_chg!D80</f>
        <v>-0</v>
      </c>
      <c r="E81" s="262" t="n">
        <f aca="false">p1!L87*10000*m_chg!E80</f>
        <v>-0</v>
      </c>
      <c r="F81" s="262" t="n">
        <f aca="false">(p0!I87+p0!K87)*10000*m_chg!K80</f>
        <v>-0</v>
      </c>
      <c r="G81" s="262" t="n">
        <f aca="false">p0!P87*10000*m_chg!L80</f>
        <v>-0</v>
      </c>
      <c r="H81" s="262" t="n">
        <f aca="false">p0!D87*10000*m_chg!N80</f>
        <v>-0</v>
      </c>
      <c r="I81" s="262" t="n">
        <f aca="false">(p0!J87+p0!AH87)*10000*m_chg!H80</f>
        <v>-317.5</v>
      </c>
      <c r="J81" s="262" t="n">
        <f aca="false">p0!N87*10000*m_chg!J80</f>
        <v>-487</v>
      </c>
      <c r="K81" s="262" t="n">
        <f aca="false">(p0!M87+p0!H87)*10000*m_chg!O80</f>
        <v>-0</v>
      </c>
      <c r="L81" s="262" t="n">
        <f aca="false">p0!Q87*10000*m_chg!P80</f>
        <v>-0</v>
      </c>
      <c r="M81" s="262" t="n">
        <f aca="false">(p0!F87)*10000*m_chg!T80</f>
        <v>-0</v>
      </c>
      <c r="N81" s="262" t="n">
        <f aca="false">p0!C87*10000*m_chg!U80</f>
        <v>-0</v>
      </c>
      <c r="O81" s="262" t="n">
        <f aca="false">p0!G87*10000*m_chg!V80</f>
        <v>0</v>
      </c>
      <c r="P81" s="262" t="n">
        <f aca="false">(p0!Z87+p0!Y87)*10000*m_chg!X80</f>
        <v>0</v>
      </c>
      <c r="Q81" s="262" t="n">
        <f aca="false">p0!AA87*10000*m_chg!Y80</f>
        <v>0</v>
      </c>
      <c r="R81" s="262" t="n">
        <f aca="false">p0!AC87*10000*m_chg!Z80</f>
        <v>0</v>
      </c>
      <c r="S81" s="262" t="n">
        <f aca="false">p0!X87*10000*m_chg!AA80</f>
        <v>-0</v>
      </c>
      <c r="T81" s="262" t="n">
        <f aca="false">p0!T87*10000*m_chg!AC80</f>
        <v>-0</v>
      </c>
      <c r="U81" s="262" t="n">
        <f aca="false">p0!B87*10000*m_chg!AF80</f>
        <v>0</v>
      </c>
      <c r="V81" s="262" t="n">
        <f aca="false">p0!AB87*10000*m_chg!AI80</f>
        <v>-0</v>
      </c>
      <c r="X81" s="262"/>
      <c r="Z81" s="63" t="n">
        <v>38869</v>
      </c>
      <c r="AA81" s="23" t="n">
        <f aca="false">SUM(AB81:AV81)</f>
        <v>0</v>
      </c>
      <c r="AB81" s="23" t="n">
        <f aca="false">IF(AB$2&lt;=$Z81,IF(AB$3&gt;=$Z81,(AB$4*($Z82-$Z81)),0),0)*(VLOOKUP($Z81,curves,VLOOKUP(AB$1,names,2,0))-AB$5)*m1!$BK80</f>
        <v>-0</v>
      </c>
      <c r="AC81" s="23" t="n">
        <f aca="false">IF(AC$2&lt;=$Z81,IF(AC$3&gt;=$Z81,(AC$4*($Z82-$Z81)),0),0)*(VLOOKUP($Z81,curves,VLOOKUP(AC$1,names,2,0))-AC$5)*m1!$BK80</f>
        <v>-0</v>
      </c>
      <c r="AD81" s="23" t="n">
        <f aca="false">IF(AD$2&lt;=$Z81,IF(AD$3&gt;=$Z81,(AD$4*($Z82-$Z81)),0),0)*(VLOOKUP($Z81,curves,VLOOKUP(AD$1,names,2,0))-AD$5)*m1!$BK80</f>
        <v>-0</v>
      </c>
      <c r="AE81" s="23" t="n">
        <f aca="false">IF(AE$2&lt;=$Z81,IF(AE$3&gt;=$Z81,(AE$4*($Z82-$Z81)),0),0)*(VLOOKUP($Z81,curves,VLOOKUP(AE$1,names,2,0))-AE$5)*m1!$BK80</f>
        <v>-0</v>
      </c>
      <c r="AF81" s="23" t="n">
        <f aca="false">IF(AF$2&lt;=$Z81,IF(AF$3&gt;=$Z81,(AF$4*($Z82-$Z81)),0),0)*(VLOOKUP($Z81,curves,VLOOKUP(AF$1,names,2,0))-AF$5)*m1!$BK80</f>
        <v>0</v>
      </c>
      <c r="AG81" s="23" t="n">
        <f aca="false">IF(AG$2&lt;=$Z81,IF(AG$3&gt;=$Z81,(AG$4*($Z82-$Z81)),0),0)*(VLOOKUP($Z81,curves,VLOOKUP(AG$1,names,2,0))-AG$5)*m1!$BK80</f>
        <v>0</v>
      </c>
      <c r="AH81" s="23" t="n">
        <f aca="false">IF(AH$2&lt;=$Z81,IF(AH$3&gt;=$Z81,(AH$4*($Z82-$Z81)),0),0)*(VLOOKUP($Z81,curves,VLOOKUP(AH$1,names,2,0))-AH$5)*m1!$BK80</f>
        <v>0</v>
      </c>
      <c r="AI81" s="23" t="n">
        <f aca="false">IF(AI$2&lt;=$Z81,IF(AI$3&gt;=$Z81,(AI$4*($Z82-$Z81)),0),0)*(VLOOKUP($Z81,curves,VLOOKUP(AI$1,names,2,0))-AI$5)*m1!$BK80</f>
        <v>0</v>
      </c>
      <c r="AJ81" s="23" t="n">
        <f aca="false">IF(AJ$2&lt;=$Z81,IF(AJ$3&gt;=$Z81,(AJ$4*($Z82-$Z81)),0),0)*(VLOOKUP($Z81,curves,VLOOKUP(AJ$1,names,2,0))-AJ$5)*m1!$BK80</f>
        <v>0</v>
      </c>
      <c r="AK81" s="23" t="n">
        <f aca="false">IF(AK$2&lt;=$Z81,IF(AK$3&gt;=$Z81,(AK$4*($Z82-$Z81)),0),0)*(VLOOKUP($Z81,curves,VLOOKUP(AK$1,names,2,0))-AK$5)*m1!$BK80</f>
        <v>0</v>
      </c>
      <c r="AL81" s="23" t="n">
        <f aca="false">IF(AL$2&lt;=$Z81,IF(AL$3&gt;=$Z81,(AL$4*($Z82-$Z81)),0),0)*(VLOOKUP($Z81,curves,VLOOKUP(AL$1,names,2,0))-AL$5)*m1!$BK80</f>
        <v>0</v>
      </c>
      <c r="AM81" s="23" t="n">
        <f aca="false">IF(AM$2&lt;=$Z81,IF(AM$3&gt;=$Z81,(AM$4*($Z82-$Z81)),0),0)*(VLOOKUP($Z81,curves,VLOOKUP(AM$1,names,2,0))-AM$5)*m1!$BK80</f>
        <v>0</v>
      </c>
      <c r="AN81" s="23" t="n">
        <f aca="false">IF(AN$2&lt;=$Z81,IF(AN$3&gt;=$Z81,(AN$4*($Z82-$Z81)),0),0)*(VLOOKUP($Z81,curves,VLOOKUP(AN$1,names,2,0))-AN$5)*m1!$BK80</f>
        <v>0</v>
      </c>
      <c r="AO81" s="23" t="n">
        <f aca="false">IF(AO$2&lt;=$Z81,IF(AO$3&gt;=$Z81,(AO$4*($Z82-$Z81)),0),0)*(VLOOKUP($Z81,curves,VLOOKUP(AO$1,names,2,0))-AO$5)*m1!$BK80</f>
        <v>0</v>
      </c>
      <c r="AP81" s="23" t="n">
        <f aca="false">IF(AP$2&lt;=$Z81,IF(AP$3&gt;=$Z81,(AP$4*($Z82-$Z81)),0),0)*(VLOOKUP($Z81,curves,VLOOKUP(AP$1,names,2,0))-AP$5)*m1!$BK80</f>
        <v>0</v>
      </c>
      <c r="AQ81" s="23" t="n">
        <f aca="false">IF(AQ$2&lt;=$Z81,IF(AQ$3&gt;=$Z81,(AQ$4*($Z82-$Z81)),0),0)*(VLOOKUP($Z81,curves,VLOOKUP(AQ$1,names,2,0))-AQ$5)*m1!$BK80</f>
        <v>0</v>
      </c>
      <c r="AR81" s="23" t="n">
        <f aca="false">IF(AR$2&lt;=$Z81,IF(AR$3&gt;=$Z81,(AR$4*($Z82-$Z81)),0),0)*(VLOOKUP($Z81,curves,VLOOKUP(AR$1,names,2,0))-AR$5)*m1!$BK80</f>
        <v>0</v>
      </c>
      <c r="AS81" s="23" t="n">
        <f aca="false">IF(AS$2&lt;=$Z81,IF(AS$3&gt;=$Z81,(AS$4*($Z82-$Z81)),0),0)*(VLOOKUP($Z81,curves,VLOOKUP(AS$1,names,2,0))-AS$5)*m1!$BK80</f>
        <v>0</v>
      </c>
      <c r="AT81" s="23" t="n">
        <f aca="false">IF(AT$2&lt;=$Z81,IF(AT$3&gt;=$Z81,(AT$4*($Z82-$Z81)),0),0)*(VLOOKUP($Z81,curves,VLOOKUP(AT$1,names,2,0))-AT$5)*m1!$BK80</f>
        <v>0</v>
      </c>
      <c r="AU81" s="23" t="n">
        <f aca="false">IF(AU$2&lt;=$Z81,IF(AU$3&gt;=$Z81,(AU$4*($Z82-$Z81)),0),0)*(VLOOKUP($Z81,curves,VLOOKUP(AU$1,names,2,0))-AU$5)*m1!$BK80</f>
        <v>0</v>
      </c>
      <c r="AV81" s="23" t="n">
        <f aca="false">IF(AV$2&lt;=$Z81,IF(AV$3&gt;=$Z81,(AV$4*($Z82-$Z81)),0),0)*(VLOOKUP($Z81,curves,VLOOKUP(AV$1,names,2,0))-AV$5)*m1!$BK80</f>
        <v>0</v>
      </c>
      <c r="BA81" s="249"/>
      <c r="BB81" s="249"/>
      <c r="BC81" s="249"/>
      <c r="BD81" s="249"/>
      <c r="BO81" s="253"/>
      <c r="CH81" s="248"/>
      <c r="CI81" s="248"/>
      <c r="CJ81" s="248"/>
      <c r="FX81" s="249"/>
      <c r="FY81" s="249"/>
      <c r="FZ81" s="249"/>
      <c r="GJ81" s="253"/>
      <c r="GK81" s="253"/>
      <c r="GQ81" s="253"/>
      <c r="GS81" s="253"/>
      <c r="GT81" s="253"/>
      <c r="GZ81" s="253"/>
    </row>
    <row r="82" customFormat="false" ht="12.75" hidden="false" customHeight="false" outlineLevel="0" collapsed="false">
      <c r="A82" s="63" t="n">
        <f aca="false">p0!A88</f>
        <v>38899</v>
      </c>
      <c r="B82" s="256" t="n">
        <f aca="false">SUM(C82:V82)</f>
        <v>-827.000000000001</v>
      </c>
      <c r="C82" s="262" t="n">
        <f aca="false">p0!E88*10000*m_chg!C81</f>
        <v>-0</v>
      </c>
      <c r="D82" s="262" t="n">
        <f aca="false">p0!O88*10000*m_chg!D81</f>
        <v>-0</v>
      </c>
      <c r="E82" s="262" t="n">
        <f aca="false">p1!L88*10000*m_chg!E81</f>
        <v>-0</v>
      </c>
      <c r="F82" s="262" t="n">
        <f aca="false">(p0!I88+p0!K88)*10000*m_chg!K81</f>
        <v>-0</v>
      </c>
      <c r="G82" s="262" t="n">
        <f aca="false">p0!P88*10000*m_chg!L81</f>
        <v>-0</v>
      </c>
      <c r="H82" s="262" t="n">
        <f aca="false">p0!D88*10000*m_chg!N81</f>
        <v>-0</v>
      </c>
      <c r="I82" s="262" t="n">
        <f aca="false">(p0!J88+p0!AH88)*10000*m_chg!H81</f>
        <v>-326.5</v>
      </c>
      <c r="J82" s="262" t="n">
        <f aca="false">p0!N88*10000*m_chg!J81</f>
        <v>-500.5</v>
      </c>
      <c r="K82" s="262" t="n">
        <f aca="false">(p0!M88+p0!H88)*10000*m_chg!O81</f>
        <v>-0</v>
      </c>
      <c r="L82" s="262" t="n">
        <f aca="false">p0!Q88*10000*m_chg!P81</f>
        <v>-0</v>
      </c>
      <c r="M82" s="262" t="n">
        <f aca="false">(p0!F88)*10000*m_chg!T81</f>
        <v>-0</v>
      </c>
      <c r="N82" s="262" t="n">
        <f aca="false">p0!C88*10000*m_chg!U81</f>
        <v>-0</v>
      </c>
      <c r="O82" s="262" t="n">
        <f aca="false">p0!G88*10000*m_chg!V81</f>
        <v>0</v>
      </c>
      <c r="P82" s="262" t="n">
        <f aca="false">(p0!Z88+p0!Y88)*10000*m_chg!X81</f>
        <v>0</v>
      </c>
      <c r="Q82" s="262" t="n">
        <f aca="false">p0!AA88*10000*m_chg!Y81</f>
        <v>0</v>
      </c>
      <c r="R82" s="262" t="n">
        <f aca="false">p0!AC88*10000*m_chg!Z81</f>
        <v>0</v>
      </c>
      <c r="S82" s="262" t="n">
        <f aca="false">p0!X88*10000*m_chg!AA81</f>
        <v>-0</v>
      </c>
      <c r="T82" s="262" t="n">
        <f aca="false">p0!T88*10000*m_chg!AC81</f>
        <v>0</v>
      </c>
      <c r="U82" s="262" t="n">
        <f aca="false">p0!B88*10000*m_chg!AF81</f>
        <v>0</v>
      </c>
      <c r="V82" s="262" t="n">
        <f aca="false">p0!AB88*10000*m_chg!AI81</f>
        <v>0</v>
      </c>
      <c r="X82" s="262"/>
      <c r="Z82" s="63" t="n">
        <v>38899</v>
      </c>
      <c r="AA82" s="23" t="n">
        <f aca="false">SUM(AB82:AV82)</f>
        <v>0</v>
      </c>
      <c r="AB82" s="23" t="n">
        <f aca="false">IF(AB$2&lt;=$Z82,IF(AB$3&gt;=$Z82,(AB$4*($Z83-$Z82)),0),0)*(VLOOKUP($Z82,curves,VLOOKUP(AB$1,names,2,0))-AB$5)*m1!$BK81</f>
        <v>-0</v>
      </c>
      <c r="AC82" s="23" t="n">
        <f aca="false">IF(AC$2&lt;=$Z82,IF(AC$3&gt;=$Z82,(AC$4*($Z83-$Z82)),0),0)*(VLOOKUP($Z82,curves,VLOOKUP(AC$1,names,2,0))-AC$5)*m1!$BK81</f>
        <v>-0</v>
      </c>
      <c r="AD82" s="23" t="n">
        <f aca="false">IF(AD$2&lt;=$Z82,IF(AD$3&gt;=$Z82,(AD$4*($Z83-$Z82)),0),0)*(VLOOKUP($Z82,curves,VLOOKUP(AD$1,names,2,0))-AD$5)*m1!$BK81</f>
        <v>-0</v>
      </c>
      <c r="AE82" s="23" t="n">
        <f aca="false">IF(AE$2&lt;=$Z82,IF(AE$3&gt;=$Z82,(AE$4*($Z83-$Z82)),0),0)*(VLOOKUP($Z82,curves,VLOOKUP(AE$1,names,2,0))-AE$5)*m1!$BK81</f>
        <v>-0</v>
      </c>
      <c r="AF82" s="23" t="n">
        <f aca="false">IF(AF$2&lt;=$Z82,IF(AF$3&gt;=$Z82,(AF$4*($Z83-$Z82)),0),0)*(VLOOKUP($Z82,curves,VLOOKUP(AF$1,names,2,0))-AF$5)*m1!$BK81</f>
        <v>0</v>
      </c>
      <c r="AG82" s="23" t="n">
        <f aca="false">IF(AG$2&lt;=$Z82,IF(AG$3&gt;=$Z82,(AG$4*($Z83-$Z82)),0),0)*(VLOOKUP($Z82,curves,VLOOKUP(AG$1,names,2,0))-AG$5)*m1!$BK81</f>
        <v>0</v>
      </c>
      <c r="AH82" s="23" t="n">
        <f aca="false">IF(AH$2&lt;=$Z82,IF(AH$3&gt;=$Z82,(AH$4*($Z83-$Z82)),0),0)*(VLOOKUP($Z82,curves,VLOOKUP(AH$1,names,2,0))-AH$5)*m1!$BK81</f>
        <v>0</v>
      </c>
      <c r="AI82" s="23" t="n">
        <f aca="false">IF(AI$2&lt;=$Z82,IF(AI$3&gt;=$Z82,(AI$4*($Z83-$Z82)),0),0)*(VLOOKUP($Z82,curves,VLOOKUP(AI$1,names,2,0))-AI$5)*m1!$BK81</f>
        <v>0</v>
      </c>
      <c r="AJ82" s="23" t="n">
        <f aca="false">IF(AJ$2&lt;=$Z82,IF(AJ$3&gt;=$Z82,(AJ$4*($Z83-$Z82)),0),0)*(VLOOKUP($Z82,curves,VLOOKUP(AJ$1,names,2,0))-AJ$5)*m1!$BK81</f>
        <v>0</v>
      </c>
      <c r="AK82" s="23" t="n">
        <f aca="false">IF(AK$2&lt;=$Z82,IF(AK$3&gt;=$Z82,(AK$4*($Z83-$Z82)),0),0)*(VLOOKUP($Z82,curves,VLOOKUP(AK$1,names,2,0))-AK$5)*m1!$BK81</f>
        <v>0</v>
      </c>
      <c r="AL82" s="23" t="n">
        <f aca="false">IF(AL$2&lt;=$Z82,IF(AL$3&gt;=$Z82,(AL$4*($Z83-$Z82)),0),0)*(VLOOKUP($Z82,curves,VLOOKUP(AL$1,names,2,0))-AL$5)*m1!$BK81</f>
        <v>0</v>
      </c>
      <c r="AM82" s="23" t="n">
        <f aca="false">IF(AM$2&lt;=$Z82,IF(AM$3&gt;=$Z82,(AM$4*($Z83-$Z82)),0),0)*(VLOOKUP($Z82,curves,VLOOKUP(AM$1,names,2,0))-AM$5)*m1!$BK81</f>
        <v>0</v>
      </c>
      <c r="AN82" s="23" t="n">
        <f aca="false">IF(AN$2&lt;=$Z82,IF(AN$3&gt;=$Z82,(AN$4*($Z83-$Z82)),0),0)*(VLOOKUP($Z82,curves,VLOOKUP(AN$1,names,2,0))-AN$5)*m1!$BK81</f>
        <v>0</v>
      </c>
      <c r="AO82" s="23" t="n">
        <f aca="false">IF(AO$2&lt;=$Z82,IF(AO$3&gt;=$Z82,(AO$4*($Z83-$Z82)),0),0)*(VLOOKUP($Z82,curves,VLOOKUP(AO$1,names,2,0))-AO$5)*m1!$BK81</f>
        <v>0</v>
      </c>
      <c r="AP82" s="23" t="n">
        <f aca="false">IF(AP$2&lt;=$Z82,IF(AP$3&gt;=$Z82,(AP$4*($Z83-$Z82)),0),0)*(VLOOKUP($Z82,curves,VLOOKUP(AP$1,names,2,0))-AP$5)*m1!$BK81</f>
        <v>0</v>
      </c>
      <c r="AQ82" s="23" t="n">
        <f aca="false">IF(AQ$2&lt;=$Z82,IF(AQ$3&gt;=$Z82,(AQ$4*($Z83-$Z82)),0),0)*(VLOOKUP($Z82,curves,VLOOKUP(AQ$1,names,2,0))-AQ$5)*m1!$BK81</f>
        <v>0</v>
      </c>
      <c r="AR82" s="23" t="n">
        <f aca="false">IF(AR$2&lt;=$Z82,IF(AR$3&gt;=$Z82,(AR$4*($Z83-$Z82)),0),0)*(VLOOKUP($Z82,curves,VLOOKUP(AR$1,names,2,0))-AR$5)*m1!$BK81</f>
        <v>0</v>
      </c>
      <c r="AS82" s="23" t="n">
        <f aca="false">IF(AS$2&lt;=$Z82,IF(AS$3&gt;=$Z82,(AS$4*($Z83-$Z82)),0),0)*(VLOOKUP($Z82,curves,VLOOKUP(AS$1,names,2,0))-AS$5)*m1!$BK81</f>
        <v>0</v>
      </c>
      <c r="AT82" s="23" t="n">
        <f aca="false">IF(AT$2&lt;=$Z82,IF(AT$3&gt;=$Z82,(AT$4*($Z83-$Z82)),0),0)*(VLOOKUP($Z82,curves,VLOOKUP(AT$1,names,2,0))-AT$5)*m1!$BK81</f>
        <v>0</v>
      </c>
      <c r="AU82" s="23" t="n">
        <f aca="false">IF(AU$2&lt;=$Z82,IF(AU$3&gt;=$Z82,(AU$4*($Z83-$Z82)),0),0)*(VLOOKUP($Z82,curves,VLOOKUP(AU$1,names,2,0))-AU$5)*m1!$BK81</f>
        <v>0</v>
      </c>
      <c r="AV82" s="23" t="n">
        <f aca="false">IF(AV$2&lt;=$Z82,IF(AV$3&gt;=$Z82,(AV$4*($Z83-$Z82)),0),0)*(VLOOKUP($Z82,curves,VLOOKUP(AV$1,names,2,0))-AV$5)*m1!$BK81</f>
        <v>0</v>
      </c>
      <c r="BA82" s="249"/>
      <c r="BB82" s="249"/>
      <c r="BC82" s="249"/>
      <c r="BD82" s="249"/>
      <c r="BO82" s="253"/>
      <c r="CH82" s="248"/>
      <c r="CI82" s="248"/>
      <c r="CJ82" s="248"/>
      <c r="FX82" s="249"/>
      <c r="FY82" s="249"/>
      <c r="FZ82" s="249"/>
      <c r="GJ82" s="253"/>
      <c r="GK82" s="253"/>
      <c r="GQ82" s="253"/>
      <c r="GS82" s="253"/>
      <c r="GT82" s="253"/>
      <c r="GZ82" s="253"/>
    </row>
    <row r="83" customFormat="false" ht="12.75" hidden="false" customHeight="false" outlineLevel="0" collapsed="false">
      <c r="A83" s="63" t="n">
        <f aca="false">p0!A89</f>
        <v>38930</v>
      </c>
      <c r="B83" s="256" t="n">
        <f aca="false">SUM(C83:V83)</f>
        <v>-822.000000000001</v>
      </c>
      <c r="C83" s="262" t="n">
        <f aca="false">p0!E89*10000*m_chg!C82</f>
        <v>-0</v>
      </c>
      <c r="D83" s="262" t="n">
        <f aca="false">p0!O89*10000*m_chg!D82</f>
        <v>-0</v>
      </c>
      <c r="E83" s="262" t="n">
        <f aca="false">p1!L89*10000*m_chg!E82</f>
        <v>-0</v>
      </c>
      <c r="F83" s="262" t="n">
        <f aca="false">(p0!I89+p0!K89)*10000*m_chg!K82</f>
        <v>-0</v>
      </c>
      <c r="G83" s="262" t="n">
        <f aca="false">p0!P89*10000*m_chg!L82</f>
        <v>-0</v>
      </c>
      <c r="H83" s="262" t="n">
        <f aca="false">p0!D89*10000*m_chg!N82</f>
        <v>-0</v>
      </c>
      <c r="I83" s="262" t="n">
        <f aca="false">(p0!J89+p0!AH89)*10000*m_chg!H82</f>
        <v>-324.5</v>
      </c>
      <c r="J83" s="262" t="n">
        <f aca="false">p0!N89*10000*m_chg!J82</f>
        <v>-497.5</v>
      </c>
      <c r="K83" s="262" t="n">
        <f aca="false">(p0!M89+p0!H89)*10000*m_chg!O82</f>
        <v>-0</v>
      </c>
      <c r="L83" s="262" t="n">
        <f aca="false">p0!Q89*10000*m_chg!P82</f>
        <v>-0</v>
      </c>
      <c r="M83" s="262" t="n">
        <f aca="false">(p0!F89)*10000*m_chg!T82</f>
        <v>-0</v>
      </c>
      <c r="N83" s="262" t="n">
        <f aca="false">p0!C89*10000*m_chg!U82</f>
        <v>-0</v>
      </c>
      <c r="O83" s="262" t="n">
        <f aca="false">p0!G89*10000*m_chg!V82</f>
        <v>0</v>
      </c>
      <c r="P83" s="262" t="n">
        <f aca="false">(p0!Z89+p0!Y89)*10000*m_chg!X82</f>
        <v>0</v>
      </c>
      <c r="Q83" s="262" t="n">
        <f aca="false">p0!AA89*10000*m_chg!Y82</f>
        <v>0</v>
      </c>
      <c r="R83" s="262" t="n">
        <f aca="false">p0!AC89*10000*m_chg!Z82</f>
        <v>0</v>
      </c>
      <c r="S83" s="262" t="n">
        <f aca="false">p0!X89*10000*m_chg!AA82</f>
        <v>0</v>
      </c>
      <c r="T83" s="262" t="n">
        <f aca="false">p0!T89*10000*m_chg!AC82</f>
        <v>0</v>
      </c>
      <c r="U83" s="262" t="n">
        <f aca="false">p0!B89*10000*m_chg!AF82</f>
        <v>0</v>
      </c>
      <c r="V83" s="262" t="n">
        <f aca="false">p0!AB89*10000*m_chg!AI82</f>
        <v>0</v>
      </c>
      <c r="X83" s="262"/>
      <c r="Z83" s="63" t="n">
        <v>38930</v>
      </c>
      <c r="AA83" s="23" t="n">
        <f aca="false">SUM(AB83:AV83)</f>
        <v>0</v>
      </c>
      <c r="AB83" s="23" t="n">
        <f aca="false">IF(AB$2&lt;=$Z83,IF(AB$3&gt;=$Z83,(AB$4*($Z84-$Z83)),0),0)*(VLOOKUP($Z83,curves,VLOOKUP(AB$1,names,2,0))-AB$5)*m1!$BK82</f>
        <v>-0</v>
      </c>
      <c r="AC83" s="23" t="n">
        <f aca="false">IF(AC$2&lt;=$Z83,IF(AC$3&gt;=$Z83,(AC$4*($Z84-$Z83)),0),0)*(VLOOKUP($Z83,curves,VLOOKUP(AC$1,names,2,0))-AC$5)*m1!$BK82</f>
        <v>-0</v>
      </c>
      <c r="AD83" s="23" t="n">
        <f aca="false">IF(AD$2&lt;=$Z83,IF(AD$3&gt;=$Z83,(AD$4*($Z84-$Z83)),0),0)*(VLOOKUP($Z83,curves,VLOOKUP(AD$1,names,2,0))-AD$5)*m1!$BK82</f>
        <v>-0</v>
      </c>
      <c r="AE83" s="23" t="n">
        <f aca="false">IF(AE$2&lt;=$Z83,IF(AE$3&gt;=$Z83,(AE$4*($Z84-$Z83)),0),0)*(VLOOKUP($Z83,curves,VLOOKUP(AE$1,names,2,0))-AE$5)*m1!$BK82</f>
        <v>-0</v>
      </c>
      <c r="AF83" s="23" t="n">
        <f aca="false">IF(AF$2&lt;=$Z83,IF(AF$3&gt;=$Z83,(AF$4*($Z84-$Z83)),0),0)*(VLOOKUP($Z83,curves,VLOOKUP(AF$1,names,2,0))-AF$5)*m1!$BK82</f>
        <v>0</v>
      </c>
      <c r="AG83" s="23" t="n">
        <f aca="false">IF(AG$2&lt;=$Z83,IF(AG$3&gt;=$Z83,(AG$4*($Z84-$Z83)),0),0)*(VLOOKUP($Z83,curves,VLOOKUP(AG$1,names,2,0))-AG$5)*m1!$BK82</f>
        <v>0</v>
      </c>
      <c r="AH83" s="23" t="n">
        <f aca="false">IF(AH$2&lt;=$Z83,IF(AH$3&gt;=$Z83,(AH$4*($Z84-$Z83)),0),0)*(VLOOKUP($Z83,curves,VLOOKUP(AH$1,names,2,0))-AH$5)*m1!$BK82</f>
        <v>0</v>
      </c>
      <c r="AI83" s="23" t="n">
        <f aca="false">IF(AI$2&lt;=$Z83,IF(AI$3&gt;=$Z83,(AI$4*($Z84-$Z83)),0),0)*(VLOOKUP($Z83,curves,VLOOKUP(AI$1,names,2,0))-AI$5)*m1!$BK82</f>
        <v>0</v>
      </c>
      <c r="AJ83" s="23" t="n">
        <f aca="false">IF(AJ$2&lt;=$Z83,IF(AJ$3&gt;=$Z83,(AJ$4*($Z84-$Z83)),0),0)*(VLOOKUP($Z83,curves,VLOOKUP(AJ$1,names,2,0))-AJ$5)*m1!$BK82</f>
        <v>0</v>
      </c>
      <c r="AK83" s="23" t="n">
        <f aca="false">IF(AK$2&lt;=$Z83,IF(AK$3&gt;=$Z83,(AK$4*($Z84-$Z83)),0),0)*(VLOOKUP($Z83,curves,VLOOKUP(AK$1,names,2,0))-AK$5)*m1!$BK82</f>
        <v>0</v>
      </c>
      <c r="AL83" s="23" t="n">
        <f aca="false">IF(AL$2&lt;=$Z83,IF(AL$3&gt;=$Z83,(AL$4*($Z84-$Z83)),0),0)*(VLOOKUP($Z83,curves,VLOOKUP(AL$1,names,2,0))-AL$5)*m1!$BK82</f>
        <v>0</v>
      </c>
      <c r="AM83" s="23" t="n">
        <f aca="false">IF(AM$2&lt;=$Z83,IF(AM$3&gt;=$Z83,(AM$4*($Z84-$Z83)),0),0)*(VLOOKUP($Z83,curves,VLOOKUP(AM$1,names,2,0))-AM$5)*m1!$BK82</f>
        <v>0</v>
      </c>
      <c r="AN83" s="23" t="n">
        <f aca="false">IF(AN$2&lt;=$Z83,IF(AN$3&gt;=$Z83,(AN$4*($Z84-$Z83)),0),0)*(VLOOKUP($Z83,curves,VLOOKUP(AN$1,names,2,0))-AN$5)*m1!$BK82</f>
        <v>0</v>
      </c>
      <c r="AO83" s="23" t="n">
        <f aca="false">IF(AO$2&lt;=$Z83,IF(AO$3&gt;=$Z83,(AO$4*($Z84-$Z83)),0),0)*(VLOOKUP($Z83,curves,VLOOKUP(AO$1,names,2,0))-AO$5)*m1!$BK82</f>
        <v>0</v>
      </c>
      <c r="AP83" s="23" t="n">
        <f aca="false">IF(AP$2&lt;=$Z83,IF(AP$3&gt;=$Z83,(AP$4*($Z84-$Z83)),0),0)*(VLOOKUP($Z83,curves,VLOOKUP(AP$1,names,2,0))-AP$5)*m1!$BK82</f>
        <v>0</v>
      </c>
      <c r="AQ83" s="23" t="n">
        <f aca="false">IF(AQ$2&lt;=$Z83,IF(AQ$3&gt;=$Z83,(AQ$4*($Z84-$Z83)),0),0)*(VLOOKUP($Z83,curves,VLOOKUP(AQ$1,names,2,0))-AQ$5)*m1!$BK82</f>
        <v>0</v>
      </c>
      <c r="AR83" s="23" t="n">
        <f aca="false">IF(AR$2&lt;=$Z83,IF(AR$3&gt;=$Z83,(AR$4*($Z84-$Z83)),0),0)*(VLOOKUP($Z83,curves,VLOOKUP(AR$1,names,2,0))-AR$5)*m1!$BK82</f>
        <v>0</v>
      </c>
      <c r="AS83" s="23" t="n">
        <f aca="false">IF(AS$2&lt;=$Z83,IF(AS$3&gt;=$Z83,(AS$4*($Z84-$Z83)),0),0)*(VLOOKUP($Z83,curves,VLOOKUP(AS$1,names,2,0))-AS$5)*m1!$BK82</f>
        <v>0</v>
      </c>
      <c r="AT83" s="23" t="n">
        <f aca="false">IF(AT$2&lt;=$Z83,IF(AT$3&gt;=$Z83,(AT$4*($Z84-$Z83)),0),0)*(VLOOKUP($Z83,curves,VLOOKUP(AT$1,names,2,0))-AT$5)*m1!$BK82</f>
        <v>0</v>
      </c>
      <c r="AU83" s="23" t="n">
        <f aca="false">IF(AU$2&lt;=$Z83,IF(AU$3&gt;=$Z83,(AU$4*($Z84-$Z83)),0),0)*(VLOOKUP($Z83,curves,VLOOKUP(AU$1,names,2,0))-AU$5)*m1!$BK82</f>
        <v>0</v>
      </c>
      <c r="AV83" s="23" t="n">
        <f aca="false">IF(AV$2&lt;=$Z83,IF(AV$3&gt;=$Z83,(AV$4*($Z84-$Z83)),0),0)*(VLOOKUP($Z83,curves,VLOOKUP(AV$1,names,2,0))-AV$5)*m1!$BK82</f>
        <v>0</v>
      </c>
      <c r="BA83" s="249"/>
      <c r="BB83" s="249"/>
      <c r="BC83" s="249"/>
      <c r="BD83" s="249"/>
      <c r="BO83" s="253"/>
      <c r="CH83" s="248"/>
      <c r="CI83" s="248"/>
      <c r="CJ83" s="248"/>
      <c r="FX83" s="249"/>
      <c r="FY83" s="249"/>
      <c r="FZ83" s="249"/>
      <c r="GJ83" s="253"/>
      <c r="GK83" s="253"/>
      <c r="GQ83" s="253"/>
      <c r="GS83" s="253"/>
      <c r="GT83" s="253"/>
      <c r="GZ83" s="253"/>
    </row>
    <row r="84" customFormat="false" ht="12.75" hidden="false" customHeight="false" outlineLevel="0" collapsed="false">
      <c r="A84" s="63" t="n">
        <f aca="false">p0!A90</f>
        <v>38961</v>
      </c>
      <c r="B84" s="256" t="n">
        <f aca="false">SUM(C84:V84)</f>
        <v>-790.500000000001</v>
      </c>
      <c r="C84" s="262" t="n">
        <f aca="false">p0!E90*10000*m_chg!C83</f>
        <v>-0</v>
      </c>
      <c r="D84" s="262" t="n">
        <f aca="false">p0!O90*10000*m_chg!D83</f>
        <v>-0</v>
      </c>
      <c r="E84" s="262" t="n">
        <f aca="false">p1!L90*10000*m_chg!E83</f>
        <v>-0</v>
      </c>
      <c r="F84" s="262" t="n">
        <f aca="false">(p0!I90+p0!K90)*10000*m_chg!K83</f>
        <v>-0</v>
      </c>
      <c r="G84" s="262" t="n">
        <f aca="false">p0!P90*10000*m_chg!L83</f>
        <v>-0</v>
      </c>
      <c r="H84" s="262" t="n">
        <f aca="false">p0!D90*10000*m_chg!N83</f>
        <v>-0</v>
      </c>
      <c r="I84" s="262" t="n">
        <f aca="false">(p0!J90+p0!AH90)*10000*m_chg!H83</f>
        <v>-312</v>
      </c>
      <c r="J84" s="262" t="n">
        <f aca="false">p0!N90*10000*m_chg!J83</f>
        <v>-478.5</v>
      </c>
      <c r="K84" s="262" t="n">
        <f aca="false">(p0!M90+p0!H90)*10000*m_chg!O83</f>
        <v>-0</v>
      </c>
      <c r="L84" s="262" t="n">
        <f aca="false">p0!Q90*10000*m_chg!P83</f>
        <v>-0</v>
      </c>
      <c r="M84" s="262" t="n">
        <f aca="false">(p0!F90)*10000*m_chg!T83</f>
        <v>-0</v>
      </c>
      <c r="N84" s="262" t="n">
        <f aca="false">p0!C90*10000*m_chg!U83</f>
        <v>-0</v>
      </c>
      <c r="O84" s="262" t="n">
        <f aca="false">p0!G90*10000*m_chg!V83</f>
        <v>0</v>
      </c>
      <c r="P84" s="262" t="n">
        <f aca="false">(p0!Z90+p0!Y90)*10000*m_chg!X83</f>
        <v>-0</v>
      </c>
      <c r="Q84" s="262" t="n">
        <f aca="false">p0!AA90*10000*m_chg!Y83</f>
        <v>-0</v>
      </c>
      <c r="R84" s="262" t="n">
        <f aca="false">p0!AC90*10000*m_chg!Z83</f>
        <v>-0</v>
      </c>
      <c r="S84" s="262" t="n">
        <f aca="false">p0!X90*10000*m_chg!AA83</f>
        <v>0</v>
      </c>
      <c r="T84" s="262" t="n">
        <f aca="false">p0!T90*10000*m_chg!AC83</f>
        <v>-0</v>
      </c>
      <c r="U84" s="262" t="n">
        <f aca="false">p0!B90*10000*m_chg!AF83</f>
        <v>0</v>
      </c>
      <c r="V84" s="262" t="n">
        <f aca="false">p0!AB90*10000*m_chg!AI83</f>
        <v>-0</v>
      </c>
      <c r="X84" s="262"/>
      <c r="Z84" s="63" t="n">
        <v>38961</v>
      </c>
      <c r="AA84" s="23" t="n">
        <f aca="false">SUM(AB84:AV84)</f>
        <v>0</v>
      </c>
      <c r="AB84" s="23" t="n">
        <f aca="false">IF(AB$2&lt;=$Z84,IF(AB$3&gt;=$Z84,(AB$4*($Z85-$Z84)),0),0)*(VLOOKUP($Z84,curves,VLOOKUP(AB$1,names,2,0))-AB$5)*m1!$BK83</f>
        <v>-0</v>
      </c>
      <c r="AC84" s="23" t="n">
        <f aca="false">IF(AC$2&lt;=$Z84,IF(AC$3&gt;=$Z84,(AC$4*($Z85-$Z84)),0),0)*(VLOOKUP($Z84,curves,VLOOKUP(AC$1,names,2,0))-AC$5)*m1!$BK83</f>
        <v>-0</v>
      </c>
      <c r="AD84" s="23" t="n">
        <f aca="false">IF(AD$2&lt;=$Z84,IF(AD$3&gt;=$Z84,(AD$4*($Z85-$Z84)),0),0)*(VLOOKUP($Z84,curves,VLOOKUP(AD$1,names,2,0))-AD$5)*m1!$BK83</f>
        <v>-0</v>
      </c>
      <c r="AE84" s="23" t="n">
        <f aca="false">IF(AE$2&lt;=$Z84,IF(AE$3&gt;=$Z84,(AE$4*($Z85-$Z84)),0),0)*(VLOOKUP($Z84,curves,VLOOKUP(AE$1,names,2,0))-AE$5)*m1!$BK83</f>
        <v>-0</v>
      </c>
      <c r="AF84" s="23" t="n">
        <f aca="false">IF(AF$2&lt;=$Z84,IF(AF$3&gt;=$Z84,(AF$4*($Z85-$Z84)),0),0)*(VLOOKUP($Z84,curves,VLOOKUP(AF$1,names,2,0))-AF$5)*m1!$BK83</f>
        <v>0</v>
      </c>
      <c r="AG84" s="23" t="n">
        <f aca="false">IF(AG$2&lt;=$Z84,IF(AG$3&gt;=$Z84,(AG$4*($Z85-$Z84)),0),0)*(VLOOKUP($Z84,curves,VLOOKUP(AG$1,names,2,0))-AG$5)*m1!$BK83</f>
        <v>0</v>
      </c>
      <c r="AH84" s="23" t="n">
        <f aca="false">IF(AH$2&lt;=$Z84,IF(AH$3&gt;=$Z84,(AH$4*($Z85-$Z84)),0),0)*(VLOOKUP($Z84,curves,VLOOKUP(AH$1,names,2,0))-AH$5)*m1!$BK83</f>
        <v>0</v>
      </c>
      <c r="AI84" s="23" t="n">
        <f aca="false">IF(AI$2&lt;=$Z84,IF(AI$3&gt;=$Z84,(AI$4*($Z85-$Z84)),0),0)*(VLOOKUP($Z84,curves,VLOOKUP(AI$1,names,2,0))-AI$5)*m1!$BK83</f>
        <v>0</v>
      </c>
      <c r="AJ84" s="23" t="n">
        <f aca="false">IF(AJ$2&lt;=$Z84,IF(AJ$3&gt;=$Z84,(AJ$4*($Z85-$Z84)),0),0)*(VLOOKUP($Z84,curves,VLOOKUP(AJ$1,names,2,0))-AJ$5)*m1!$BK83</f>
        <v>0</v>
      </c>
      <c r="AK84" s="23" t="n">
        <f aca="false">IF(AK$2&lt;=$Z84,IF(AK$3&gt;=$Z84,(AK$4*($Z85-$Z84)),0),0)*(VLOOKUP($Z84,curves,VLOOKUP(AK$1,names,2,0))-AK$5)*m1!$BK83</f>
        <v>0</v>
      </c>
      <c r="AL84" s="23" t="n">
        <f aca="false">IF(AL$2&lt;=$Z84,IF(AL$3&gt;=$Z84,(AL$4*($Z85-$Z84)),0),0)*(VLOOKUP($Z84,curves,VLOOKUP(AL$1,names,2,0))-AL$5)*m1!$BK83</f>
        <v>0</v>
      </c>
      <c r="AM84" s="23" t="n">
        <f aca="false">IF(AM$2&lt;=$Z84,IF(AM$3&gt;=$Z84,(AM$4*($Z85-$Z84)),0),0)*(VLOOKUP($Z84,curves,VLOOKUP(AM$1,names,2,0))-AM$5)*m1!$BK83</f>
        <v>0</v>
      </c>
      <c r="AN84" s="23" t="n">
        <f aca="false">IF(AN$2&lt;=$Z84,IF(AN$3&gt;=$Z84,(AN$4*($Z85-$Z84)),0),0)*(VLOOKUP($Z84,curves,VLOOKUP(AN$1,names,2,0))-AN$5)*m1!$BK83</f>
        <v>0</v>
      </c>
      <c r="AO84" s="23" t="n">
        <f aca="false">IF(AO$2&lt;=$Z84,IF(AO$3&gt;=$Z84,(AO$4*($Z85-$Z84)),0),0)*(VLOOKUP($Z84,curves,VLOOKUP(AO$1,names,2,0))-AO$5)*m1!$BK83</f>
        <v>0</v>
      </c>
      <c r="AP84" s="23" t="n">
        <f aca="false">IF(AP$2&lt;=$Z84,IF(AP$3&gt;=$Z84,(AP$4*($Z85-$Z84)),0),0)*(VLOOKUP($Z84,curves,VLOOKUP(AP$1,names,2,0))-AP$5)*m1!$BK83</f>
        <v>0</v>
      </c>
      <c r="AQ84" s="23" t="n">
        <f aca="false">IF(AQ$2&lt;=$Z84,IF(AQ$3&gt;=$Z84,(AQ$4*($Z85-$Z84)),0),0)*(VLOOKUP($Z84,curves,VLOOKUP(AQ$1,names,2,0))-AQ$5)*m1!$BK83</f>
        <v>0</v>
      </c>
      <c r="AR84" s="23" t="n">
        <f aca="false">IF(AR$2&lt;=$Z84,IF(AR$3&gt;=$Z84,(AR$4*($Z85-$Z84)),0),0)*(VLOOKUP($Z84,curves,VLOOKUP(AR$1,names,2,0))-AR$5)*m1!$BK83</f>
        <v>0</v>
      </c>
      <c r="AS84" s="23" t="n">
        <f aca="false">IF(AS$2&lt;=$Z84,IF(AS$3&gt;=$Z84,(AS$4*($Z85-$Z84)),0),0)*(VLOOKUP($Z84,curves,VLOOKUP(AS$1,names,2,0))-AS$5)*m1!$BK83</f>
        <v>0</v>
      </c>
      <c r="AT84" s="23" t="n">
        <f aca="false">IF(AT$2&lt;=$Z84,IF(AT$3&gt;=$Z84,(AT$4*($Z85-$Z84)),0),0)*(VLOOKUP($Z84,curves,VLOOKUP(AT$1,names,2,0))-AT$5)*m1!$BK83</f>
        <v>0</v>
      </c>
      <c r="AU84" s="23" t="n">
        <f aca="false">IF(AU$2&lt;=$Z84,IF(AU$3&gt;=$Z84,(AU$4*($Z85-$Z84)),0),0)*(VLOOKUP($Z84,curves,VLOOKUP(AU$1,names,2,0))-AU$5)*m1!$BK83</f>
        <v>0</v>
      </c>
      <c r="AV84" s="23" t="n">
        <f aca="false">IF(AV$2&lt;=$Z84,IF(AV$3&gt;=$Z84,(AV$4*($Z85-$Z84)),0),0)*(VLOOKUP($Z84,curves,VLOOKUP(AV$1,names,2,0))-AV$5)*m1!$BK83</f>
        <v>0</v>
      </c>
      <c r="BA84" s="249"/>
      <c r="BB84" s="249"/>
      <c r="BC84" s="249"/>
      <c r="BD84" s="249"/>
      <c r="BO84" s="253"/>
      <c r="CH84" s="248"/>
      <c r="CI84" s="248"/>
      <c r="CJ84" s="248"/>
      <c r="FX84" s="249"/>
      <c r="FY84" s="249"/>
      <c r="FZ84" s="249"/>
      <c r="GJ84" s="253"/>
      <c r="GK84" s="253"/>
      <c r="GQ84" s="253"/>
      <c r="GS84" s="253"/>
      <c r="GT84" s="253"/>
      <c r="GZ84" s="253"/>
    </row>
    <row r="85" customFormat="false" ht="12.75" hidden="false" customHeight="false" outlineLevel="0" collapsed="false">
      <c r="A85" s="63" t="n">
        <f aca="false">p0!A91</f>
        <v>38991</v>
      </c>
      <c r="B85" s="256" t="n">
        <f aca="false">SUM(C85:V85)</f>
        <v>-812.000000000001</v>
      </c>
      <c r="C85" s="262" t="n">
        <f aca="false">p0!E91*10000*m_chg!C84</f>
        <v>-0</v>
      </c>
      <c r="D85" s="262" t="n">
        <f aca="false">p0!O91*10000*m_chg!D84</f>
        <v>-0</v>
      </c>
      <c r="E85" s="262" t="n">
        <f aca="false">p1!L91*10000*m_chg!E84</f>
        <v>-0</v>
      </c>
      <c r="F85" s="262" t="n">
        <f aca="false">(p0!I91+p0!K91)*10000*m_chg!K84</f>
        <v>-0</v>
      </c>
      <c r="G85" s="262" t="n">
        <f aca="false">p0!P91*10000*m_chg!L84</f>
        <v>-0</v>
      </c>
      <c r="H85" s="262" t="n">
        <f aca="false">p0!D91*10000*m_chg!N84</f>
        <v>-0</v>
      </c>
      <c r="I85" s="262" t="n">
        <f aca="false">(p0!J91+p0!AH91)*10000*m_chg!H84</f>
        <v>-320.5</v>
      </c>
      <c r="J85" s="262" t="n">
        <f aca="false">p0!N91*10000*m_chg!J84</f>
        <v>-491.5</v>
      </c>
      <c r="K85" s="262" t="n">
        <f aca="false">(p0!M91+p0!H91)*10000*m_chg!O84</f>
        <v>-0</v>
      </c>
      <c r="L85" s="262" t="n">
        <f aca="false">p0!Q91*10000*m_chg!P84</f>
        <v>-0</v>
      </c>
      <c r="M85" s="262" t="n">
        <f aca="false">(p0!F91)*10000*m_chg!T84</f>
        <v>-0</v>
      </c>
      <c r="N85" s="262" t="n">
        <f aca="false">p0!C91*10000*m_chg!U84</f>
        <v>-0</v>
      </c>
      <c r="O85" s="262" t="n">
        <f aca="false">p0!G91*10000*m_chg!V84</f>
        <v>0</v>
      </c>
      <c r="P85" s="262" t="n">
        <f aca="false">(p0!Z91+p0!Y91)*10000*m_chg!X84</f>
        <v>-0</v>
      </c>
      <c r="Q85" s="262" t="n">
        <f aca="false">p0!AA91*10000*m_chg!Y84</f>
        <v>-0</v>
      </c>
      <c r="R85" s="262" t="n">
        <f aca="false">p0!AC91*10000*m_chg!Z84</f>
        <v>-0</v>
      </c>
      <c r="S85" s="262" t="n">
        <f aca="false">p0!X91*10000*m_chg!AA84</f>
        <v>-0</v>
      </c>
      <c r="T85" s="262" t="n">
        <f aca="false">p0!T91*10000*m_chg!AC84</f>
        <v>-0</v>
      </c>
      <c r="U85" s="262" t="n">
        <f aca="false">p0!B91*10000*m_chg!AF84</f>
        <v>0</v>
      </c>
      <c r="V85" s="262" t="n">
        <f aca="false">p0!AB91*10000*m_chg!AI84</f>
        <v>-0</v>
      </c>
      <c r="X85" s="262"/>
      <c r="Z85" s="63" t="n">
        <v>38991</v>
      </c>
      <c r="AA85" s="23" t="n">
        <f aca="false">SUM(AB85:AV85)</f>
        <v>0</v>
      </c>
      <c r="AB85" s="23" t="n">
        <f aca="false">IF(AB$2&lt;=$Z85,IF(AB$3&gt;=$Z85,(AB$4*($Z86-$Z85)),0),0)*(VLOOKUP($Z85,curves,VLOOKUP(AB$1,names,2,0))-AB$5)*m1!$BK84</f>
        <v>-0</v>
      </c>
      <c r="AC85" s="23" t="n">
        <f aca="false">IF(AC$2&lt;=$Z85,IF(AC$3&gt;=$Z85,(AC$4*($Z86-$Z85)),0),0)*(VLOOKUP($Z85,curves,VLOOKUP(AC$1,names,2,0))-AC$5)*m1!$BK84</f>
        <v>-0</v>
      </c>
      <c r="AD85" s="23" t="n">
        <f aca="false">IF(AD$2&lt;=$Z85,IF(AD$3&gt;=$Z85,(AD$4*($Z86-$Z85)),0),0)*(VLOOKUP($Z85,curves,VLOOKUP(AD$1,names,2,0))-AD$5)*m1!$BK84</f>
        <v>-0</v>
      </c>
      <c r="AE85" s="23" t="n">
        <f aca="false">IF(AE$2&lt;=$Z85,IF(AE$3&gt;=$Z85,(AE$4*($Z86-$Z85)),0),0)*(VLOOKUP($Z85,curves,VLOOKUP(AE$1,names,2,0))-AE$5)*m1!$BK84</f>
        <v>-0</v>
      </c>
      <c r="AF85" s="23" t="n">
        <f aca="false">IF(AF$2&lt;=$Z85,IF(AF$3&gt;=$Z85,(AF$4*($Z86-$Z85)),0),0)*(VLOOKUP($Z85,curves,VLOOKUP(AF$1,names,2,0))-AF$5)*m1!$BK84</f>
        <v>0</v>
      </c>
      <c r="AG85" s="23" t="n">
        <f aca="false">IF(AG$2&lt;=$Z85,IF(AG$3&gt;=$Z85,(AG$4*($Z86-$Z85)),0),0)*(VLOOKUP($Z85,curves,VLOOKUP(AG$1,names,2,0))-AG$5)*m1!$BK84</f>
        <v>0</v>
      </c>
      <c r="AH85" s="23" t="n">
        <f aca="false">IF(AH$2&lt;=$Z85,IF(AH$3&gt;=$Z85,(AH$4*($Z86-$Z85)),0),0)*(VLOOKUP($Z85,curves,VLOOKUP(AH$1,names,2,0))-AH$5)*m1!$BK84</f>
        <v>0</v>
      </c>
      <c r="AI85" s="23" t="n">
        <f aca="false">IF(AI$2&lt;=$Z85,IF(AI$3&gt;=$Z85,(AI$4*($Z86-$Z85)),0),0)*(VLOOKUP($Z85,curves,VLOOKUP(AI$1,names,2,0))-AI$5)*m1!$BK84</f>
        <v>0</v>
      </c>
      <c r="AJ85" s="23" t="n">
        <f aca="false">IF(AJ$2&lt;=$Z85,IF(AJ$3&gt;=$Z85,(AJ$4*($Z86-$Z85)),0),0)*(VLOOKUP($Z85,curves,VLOOKUP(AJ$1,names,2,0))-AJ$5)*m1!$BK84</f>
        <v>0</v>
      </c>
      <c r="AK85" s="23" t="n">
        <f aca="false">IF(AK$2&lt;=$Z85,IF(AK$3&gt;=$Z85,(AK$4*($Z86-$Z85)),0),0)*(VLOOKUP($Z85,curves,VLOOKUP(AK$1,names,2,0))-AK$5)*m1!$BK84</f>
        <v>0</v>
      </c>
      <c r="AL85" s="23" t="n">
        <f aca="false">IF(AL$2&lt;=$Z85,IF(AL$3&gt;=$Z85,(AL$4*($Z86-$Z85)),0),0)*(VLOOKUP($Z85,curves,VLOOKUP(AL$1,names,2,0))-AL$5)*m1!$BK84</f>
        <v>0</v>
      </c>
      <c r="AM85" s="23" t="n">
        <f aca="false">IF(AM$2&lt;=$Z85,IF(AM$3&gt;=$Z85,(AM$4*($Z86-$Z85)),0),0)*(VLOOKUP($Z85,curves,VLOOKUP(AM$1,names,2,0))-AM$5)*m1!$BK84</f>
        <v>0</v>
      </c>
      <c r="AN85" s="23" t="n">
        <f aca="false">IF(AN$2&lt;=$Z85,IF(AN$3&gt;=$Z85,(AN$4*($Z86-$Z85)),0),0)*(VLOOKUP($Z85,curves,VLOOKUP(AN$1,names,2,0))-AN$5)*m1!$BK84</f>
        <v>0</v>
      </c>
      <c r="AO85" s="23" t="n">
        <f aca="false">IF(AO$2&lt;=$Z85,IF(AO$3&gt;=$Z85,(AO$4*($Z86-$Z85)),0),0)*(VLOOKUP($Z85,curves,VLOOKUP(AO$1,names,2,0))-AO$5)*m1!$BK84</f>
        <v>0</v>
      </c>
      <c r="AP85" s="23" t="n">
        <f aca="false">IF(AP$2&lt;=$Z85,IF(AP$3&gt;=$Z85,(AP$4*($Z86-$Z85)),0),0)*(VLOOKUP($Z85,curves,VLOOKUP(AP$1,names,2,0))-AP$5)*m1!$BK84</f>
        <v>0</v>
      </c>
      <c r="AQ85" s="23" t="n">
        <f aca="false">IF(AQ$2&lt;=$Z85,IF(AQ$3&gt;=$Z85,(AQ$4*($Z86-$Z85)),0),0)*(VLOOKUP($Z85,curves,VLOOKUP(AQ$1,names,2,0))-AQ$5)*m1!$BK84</f>
        <v>0</v>
      </c>
      <c r="AR85" s="23" t="n">
        <f aca="false">IF(AR$2&lt;=$Z85,IF(AR$3&gt;=$Z85,(AR$4*($Z86-$Z85)),0),0)*(VLOOKUP($Z85,curves,VLOOKUP(AR$1,names,2,0))-AR$5)*m1!$BK84</f>
        <v>0</v>
      </c>
      <c r="AS85" s="23" t="n">
        <f aca="false">IF(AS$2&lt;=$Z85,IF(AS$3&gt;=$Z85,(AS$4*($Z86-$Z85)),0),0)*(VLOOKUP($Z85,curves,VLOOKUP(AS$1,names,2,0))-AS$5)*m1!$BK84</f>
        <v>0</v>
      </c>
      <c r="AT85" s="23" t="n">
        <f aca="false">IF(AT$2&lt;=$Z85,IF(AT$3&gt;=$Z85,(AT$4*($Z86-$Z85)),0),0)*(VLOOKUP($Z85,curves,VLOOKUP(AT$1,names,2,0))-AT$5)*m1!$BK84</f>
        <v>0</v>
      </c>
      <c r="AU85" s="23" t="n">
        <f aca="false">IF(AU$2&lt;=$Z85,IF(AU$3&gt;=$Z85,(AU$4*($Z86-$Z85)),0),0)*(VLOOKUP($Z85,curves,VLOOKUP(AU$1,names,2,0))-AU$5)*m1!$BK84</f>
        <v>0</v>
      </c>
      <c r="AV85" s="23" t="n">
        <f aca="false">IF(AV$2&lt;=$Z85,IF(AV$3&gt;=$Z85,(AV$4*($Z86-$Z85)),0),0)*(VLOOKUP($Z85,curves,VLOOKUP(AV$1,names,2,0))-AV$5)*m1!$BK84</f>
        <v>0</v>
      </c>
      <c r="BA85" s="249"/>
      <c r="BB85" s="249"/>
      <c r="BC85" s="249"/>
      <c r="BD85" s="249"/>
      <c r="BO85" s="253"/>
      <c r="CH85" s="248"/>
      <c r="CI85" s="248"/>
      <c r="CJ85" s="248"/>
      <c r="FX85" s="249"/>
      <c r="FY85" s="249"/>
      <c r="FZ85" s="249"/>
      <c r="GJ85" s="253"/>
      <c r="GK85" s="253"/>
      <c r="GQ85" s="253"/>
      <c r="GS85" s="253"/>
      <c r="GT85" s="253"/>
      <c r="GZ85" s="253"/>
    </row>
    <row r="86" customFormat="false" ht="12.75" hidden="false" customHeight="false" outlineLevel="0" collapsed="false">
      <c r="A86" s="63" t="n">
        <f aca="false">p0!A92</f>
        <v>39022</v>
      </c>
      <c r="B86" s="256" t="n">
        <f aca="false">SUM(C86:V86)</f>
        <v>-448</v>
      </c>
      <c r="C86" s="262" t="n">
        <f aca="false">p0!E92*10000*m_chg!C85</f>
        <v>0</v>
      </c>
      <c r="D86" s="262" t="n">
        <f aca="false">p0!O92*10000*m_chg!D85</f>
        <v>0</v>
      </c>
      <c r="E86" s="262" t="n">
        <f aca="false">p1!L92*10000*m_chg!E85</f>
        <v>0</v>
      </c>
      <c r="F86" s="262" t="n">
        <f aca="false">(p0!I92+p0!K92)*10000*m_chg!K85</f>
        <v>-868.500000000001</v>
      </c>
      <c r="G86" s="262" t="n">
        <f aca="false">p0!P92*10000*m_chg!L85</f>
        <v>0</v>
      </c>
      <c r="H86" s="262" t="n">
        <f aca="false">p0!D92*10000*m_chg!N85</f>
        <v>0</v>
      </c>
      <c r="I86" s="262" t="n">
        <f aca="false">(p0!J92+p0!AH92)*10000*m_chg!H85</f>
        <v>420.5</v>
      </c>
      <c r="J86" s="262" t="n">
        <f aca="false">p0!N92*10000*m_chg!J85</f>
        <v>0</v>
      </c>
      <c r="K86" s="262" t="n">
        <f aca="false">(p0!M92+p0!H92)*10000*m_chg!O85</f>
        <v>0</v>
      </c>
      <c r="L86" s="262" t="n">
        <f aca="false">p0!Q92*10000*m_chg!P85</f>
        <v>0</v>
      </c>
      <c r="M86" s="262" t="n">
        <f aca="false">(p0!F92)*10000*m_chg!T85</f>
        <v>0</v>
      </c>
      <c r="N86" s="262" t="n">
        <f aca="false">p0!C92*10000*m_chg!U85</f>
        <v>0</v>
      </c>
      <c r="O86" s="262" t="n">
        <f aca="false">p0!G92*10000*m_chg!V85</f>
        <v>0</v>
      </c>
      <c r="P86" s="262" t="n">
        <f aca="false">(p0!Z92+p0!Y92)*10000*m_chg!X85</f>
        <v>-0</v>
      </c>
      <c r="Q86" s="262" t="n">
        <f aca="false">p0!AA92*10000*m_chg!Y85</f>
        <v>-0</v>
      </c>
      <c r="R86" s="262" t="n">
        <f aca="false">p0!AC92*10000*m_chg!Z85</f>
        <v>-0</v>
      </c>
      <c r="S86" s="262" t="n">
        <f aca="false">p0!X92*10000*m_chg!AA85</f>
        <v>-0</v>
      </c>
      <c r="T86" s="262" t="n">
        <f aca="false">p0!T92*10000*m_chg!AC85</f>
        <v>-0</v>
      </c>
      <c r="U86" s="262" t="n">
        <f aca="false">p0!B92*10000*m_chg!AF85</f>
        <v>0</v>
      </c>
      <c r="V86" s="262" t="n">
        <f aca="false">p0!AB92*10000*m_chg!AI85</f>
        <v>-0</v>
      </c>
      <c r="X86" s="262"/>
      <c r="Z86" s="63" t="n">
        <v>39022</v>
      </c>
      <c r="AA86" s="23" t="n">
        <f aca="false">SUM(AB86:AV86)</f>
        <v>0</v>
      </c>
      <c r="AB86" s="23" t="n">
        <f aca="false">IF(AB$2&lt;=$Z86,IF(AB$3&gt;=$Z86,(AB$4*($Z87-$Z86)),0),0)*(VLOOKUP($Z86,curves,VLOOKUP(AB$1,names,2,0))-AB$5)*m1!$BK85</f>
        <v>-0</v>
      </c>
      <c r="AC86" s="23" t="n">
        <f aca="false">IF(AC$2&lt;=$Z86,IF(AC$3&gt;=$Z86,(AC$4*($Z87-$Z86)),0),0)*(VLOOKUP($Z86,curves,VLOOKUP(AC$1,names,2,0))-AC$5)*m1!$BK85</f>
        <v>-0</v>
      </c>
      <c r="AD86" s="23" t="n">
        <f aca="false">IF(AD$2&lt;=$Z86,IF(AD$3&gt;=$Z86,(AD$4*($Z87-$Z86)),0),0)*(VLOOKUP($Z86,curves,VLOOKUP(AD$1,names,2,0))-AD$5)*m1!$BK85</f>
        <v>-0</v>
      </c>
      <c r="AE86" s="23" t="n">
        <f aca="false">IF(AE$2&lt;=$Z86,IF(AE$3&gt;=$Z86,(AE$4*($Z87-$Z86)),0),0)*(VLOOKUP($Z86,curves,VLOOKUP(AE$1,names,2,0))-AE$5)*m1!$BK85</f>
        <v>-0</v>
      </c>
      <c r="AF86" s="23" t="n">
        <f aca="false">IF(AF$2&lt;=$Z86,IF(AF$3&gt;=$Z86,(AF$4*($Z87-$Z86)),0),0)*(VLOOKUP($Z86,curves,VLOOKUP(AF$1,names,2,0))-AF$5)*m1!$BK85</f>
        <v>0</v>
      </c>
      <c r="AG86" s="23" t="n">
        <f aca="false">IF(AG$2&lt;=$Z86,IF(AG$3&gt;=$Z86,(AG$4*($Z87-$Z86)),0),0)*(VLOOKUP($Z86,curves,VLOOKUP(AG$1,names,2,0))-AG$5)*m1!$BK85</f>
        <v>0</v>
      </c>
      <c r="AH86" s="23" t="n">
        <f aca="false">IF(AH$2&lt;=$Z86,IF(AH$3&gt;=$Z86,(AH$4*($Z87-$Z86)),0),0)*(VLOOKUP($Z86,curves,VLOOKUP(AH$1,names,2,0))-AH$5)*m1!$BK85</f>
        <v>0</v>
      </c>
      <c r="AI86" s="23" t="n">
        <f aca="false">IF(AI$2&lt;=$Z86,IF(AI$3&gt;=$Z86,(AI$4*($Z87-$Z86)),0),0)*(VLOOKUP($Z86,curves,VLOOKUP(AI$1,names,2,0))-AI$5)*m1!$BK85</f>
        <v>0</v>
      </c>
      <c r="AJ86" s="23" t="n">
        <f aca="false">IF(AJ$2&lt;=$Z86,IF(AJ$3&gt;=$Z86,(AJ$4*($Z87-$Z86)),0),0)*(VLOOKUP($Z86,curves,VLOOKUP(AJ$1,names,2,0))-AJ$5)*m1!$BK85</f>
        <v>0</v>
      </c>
      <c r="AK86" s="23" t="n">
        <f aca="false">IF(AK$2&lt;=$Z86,IF(AK$3&gt;=$Z86,(AK$4*($Z87-$Z86)),0),0)*(VLOOKUP($Z86,curves,VLOOKUP(AK$1,names,2,0))-AK$5)*m1!$BK85</f>
        <v>0</v>
      </c>
      <c r="AL86" s="23" t="n">
        <f aca="false">IF(AL$2&lt;=$Z86,IF(AL$3&gt;=$Z86,(AL$4*($Z87-$Z86)),0),0)*(VLOOKUP($Z86,curves,VLOOKUP(AL$1,names,2,0))-AL$5)*m1!$BK85</f>
        <v>0</v>
      </c>
      <c r="AM86" s="23" t="n">
        <f aca="false">IF(AM$2&lt;=$Z86,IF(AM$3&gt;=$Z86,(AM$4*($Z87-$Z86)),0),0)*(VLOOKUP($Z86,curves,VLOOKUP(AM$1,names,2,0))-AM$5)*m1!$BK85</f>
        <v>0</v>
      </c>
      <c r="AN86" s="23" t="n">
        <f aca="false">IF(AN$2&lt;=$Z86,IF(AN$3&gt;=$Z86,(AN$4*($Z87-$Z86)),0),0)*(VLOOKUP($Z86,curves,VLOOKUP(AN$1,names,2,0))-AN$5)*m1!$BK85</f>
        <v>0</v>
      </c>
      <c r="AO86" s="23" t="n">
        <f aca="false">IF(AO$2&lt;=$Z86,IF(AO$3&gt;=$Z86,(AO$4*($Z87-$Z86)),0),0)*(VLOOKUP($Z86,curves,VLOOKUP(AO$1,names,2,0))-AO$5)*m1!$BK85</f>
        <v>0</v>
      </c>
      <c r="AP86" s="23" t="n">
        <f aca="false">IF(AP$2&lt;=$Z86,IF(AP$3&gt;=$Z86,(AP$4*($Z87-$Z86)),0),0)*(VLOOKUP($Z86,curves,VLOOKUP(AP$1,names,2,0))-AP$5)*m1!$BK85</f>
        <v>0</v>
      </c>
      <c r="AQ86" s="23" t="n">
        <f aca="false">IF(AQ$2&lt;=$Z86,IF(AQ$3&gt;=$Z86,(AQ$4*($Z87-$Z86)),0),0)*(VLOOKUP($Z86,curves,VLOOKUP(AQ$1,names,2,0))-AQ$5)*m1!$BK85</f>
        <v>0</v>
      </c>
      <c r="AR86" s="23" t="n">
        <f aca="false">IF(AR$2&lt;=$Z86,IF(AR$3&gt;=$Z86,(AR$4*($Z87-$Z86)),0),0)*(VLOOKUP($Z86,curves,VLOOKUP(AR$1,names,2,0))-AR$5)*m1!$BK85</f>
        <v>0</v>
      </c>
      <c r="AS86" s="23" t="n">
        <f aca="false">IF(AS$2&lt;=$Z86,IF(AS$3&gt;=$Z86,(AS$4*($Z87-$Z86)),0),0)*(VLOOKUP($Z86,curves,VLOOKUP(AS$1,names,2,0))-AS$5)*m1!$BK85</f>
        <v>0</v>
      </c>
      <c r="AT86" s="23" t="n">
        <f aca="false">IF(AT$2&lt;=$Z86,IF(AT$3&gt;=$Z86,(AT$4*($Z87-$Z86)),0),0)*(VLOOKUP($Z86,curves,VLOOKUP(AT$1,names,2,0))-AT$5)*m1!$BK85</f>
        <v>0</v>
      </c>
      <c r="AU86" s="23" t="n">
        <f aca="false">IF(AU$2&lt;=$Z86,IF(AU$3&gt;=$Z86,(AU$4*($Z87-$Z86)),0),0)*(VLOOKUP($Z86,curves,VLOOKUP(AU$1,names,2,0))-AU$5)*m1!$BK85</f>
        <v>0</v>
      </c>
      <c r="AV86" s="23" t="n">
        <f aca="false">IF(AV$2&lt;=$Z86,IF(AV$3&gt;=$Z86,(AV$4*($Z87-$Z86)),0),0)*(VLOOKUP($Z86,curves,VLOOKUP(AV$1,names,2,0))-AV$5)*m1!$BK85</f>
        <v>0</v>
      </c>
      <c r="BA86" s="249"/>
      <c r="BB86" s="249"/>
      <c r="BC86" s="249"/>
      <c r="BD86" s="249"/>
      <c r="BO86" s="253"/>
      <c r="CH86" s="248"/>
      <c r="CI86" s="248"/>
      <c r="CJ86" s="248"/>
      <c r="FX86" s="249"/>
      <c r="FY86" s="249"/>
      <c r="FZ86" s="249"/>
      <c r="GJ86" s="253"/>
      <c r="GK86" s="253"/>
      <c r="GQ86" s="253"/>
      <c r="GS86" s="253"/>
      <c r="GT86" s="253"/>
      <c r="GZ86" s="253"/>
    </row>
    <row r="87" customFormat="false" ht="12.75" hidden="false" customHeight="false" outlineLevel="0" collapsed="false">
      <c r="A87" s="63" t="n">
        <f aca="false">p0!A93</f>
        <v>39052</v>
      </c>
      <c r="B87" s="256" t="n">
        <f aca="false">SUM(C87:V87)</f>
        <v>-460</v>
      </c>
      <c r="C87" s="262" t="n">
        <f aca="false">p0!E93*10000*m_chg!C86</f>
        <v>0</v>
      </c>
      <c r="D87" s="262" t="n">
        <f aca="false">p0!O93*10000*m_chg!D86</f>
        <v>0</v>
      </c>
      <c r="E87" s="262" t="n">
        <f aca="false">p1!L93*10000*m_chg!E86</f>
        <v>0</v>
      </c>
      <c r="F87" s="262" t="n">
        <f aca="false">(p0!I93+p0!K93)*10000*m_chg!K86</f>
        <v>-892.000000000001</v>
      </c>
      <c r="G87" s="262" t="n">
        <f aca="false">p0!P93*10000*m_chg!L86</f>
        <v>0</v>
      </c>
      <c r="H87" s="262" t="n">
        <f aca="false">p0!D93*10000*m_chg!N86</f>
        <v>0</v>
      </c>
      <c r="I87" s="262" t="n">
        <f aca="false">(p0!J93+p0!AH93)*10000*m_chg!H86</f>
        <v>432</v>
      </c>
      <c r="J87" s="262" t="n">
        <f aca="false">p0!N93*10000*m_chg!J86</f>
        <v>0</v>
      </c>
      <c r="K87" s="262" t="n">
        <f aca="false">(p0!M93+p0!H93)*10000*m_chg!O86</f>
        <v>0</v>
      </c>
      <c r="L87" s="262" t="n">
        <f aca="false">p0!Q93*10000*m_chg!P86</f>
        <v>0</v>
      </c>
      <c r="M87" s="262" t="n">
        <f aca="false">(p0!F93)*10000*m_chg!T86</f>
        <v>0</v>
      </c>
      <c r="N87" s="262" t="n">
        <f aca="false">p0!C93*10000*m_chg!U86</f>
        <v>0</v>
      </c>
      <c r="O87" s="262" t="n">
        <f aca="false">p0!G93*10000*m_chg!V86</f>
        <v>0</v>
      </c>
      <c r="P87" s="262" t="n">
        <f aca="false">(p0!Z93+p0!Y93)*10000*m_chg!X86</f>
        <v>-0</v>
      </c>
      <c r="Q87" s="262" t="n">
        <f aca="false">p0!AA93*10000*m_chg!Y86</f>
        <v>-0</v>
      </c>
      <c r="R87" s="262" t="n">
        <f aca="false">p0!AC93*10000*m_chg!Z86</f>
        <v>-0</v>
      </c>
      <c r="S87" s="262" t="n">
        <f aca="false">p0!X93*10000*m_chg!AA86</f>
        <v>-0</v>
      </c>
      <c r="T87" s="262" t="n">
        <f aca="false">p0!T93*10000*m_chg!AC86</f>
        <v>-0</v>
      </c>
      <c r="U87" s="262" t="n">
        <f aca="false">p0!B93*10000*m_chg!AF86</f>
        <v>0</v>
      </c>
      <c r="V87" s="262" t="n">
        <f aca="false">p0!AB93*10000*m_chg!AI86</f>
        <v>-0</v>
      </c>
      <c r="X87" s="262"/>
      <c r="Z87" s="63" t="n">
        <v>39052</v>
      </c>
      <c r="AA87" s="23" t="n">
        <f aca="false">SUM(AB87:AV87)</f>
        <v>0</v>
      </c>
      <c r="AB87" s="23" t="n">
        <f aca="false">IF(AB$2&lt;=$Z87,IF(AB$3&gt;=$Z87,(AB$4*($Z88-$Z87)),0),0)*(VLOOKUP($Z87,curves,VLOOKUP(AB$1,names,2,0))-AB$5)*m1!$BK86</f>
        <v>0</v>
      </c>
      <c r="AC87" s="23" t="n">
        <f aca="false">IF(AC$2&lt;=$Z87,IF(AC$3&gt;=$Z87,(AC$4*($Z88-$Z87)),0),0)*(VLOOKUP($Z87,curves,VLOOKUP(AC$1,names,2,0))-AC$5)*m1!$BK86</f>
        <v>-0</v>
      </c>
      <c r="AD87" s="23" t="n">
        <f aca="false">IF(AD$2&lt;=$Z87,IF(AD$3&gt;=$Z87,(AD$4*($Z88-$Z87)),0),0)*(VLOOKUP($Z87,curves,VLOOKUP(AD$1,names,2,0))-AD$5)*m1!$BK86</f>
        <v>-0</v>
      </c>
      <c r="AE87" s="23" t="n">
        <f aca="false">IF(AE$2&lt;=$Z87,IF(AE$3&gt;=$Z87,(AE$4*($Z88-$Z87)),0),0)*(VLOOKUP($Z87,curves,VLOOKUP(AE$1,names,2,0))-AE$5)*m1!$BK86</f>
        <v>0</v>
      </c>
      <c r="AF87" s="23" t="n">
        <f aca="false">IF(AF$2&lt;=$Z87,IF(AF$3&gt;=$Z87,(AF$4*($Z88-$Z87)),0),0)*(VLOOKUP($Z87,curves,VLOOKUP(AF$1,names,2,0))-AF$5)*m1!$BK86</f>
        <v>0</v>
      </c>
      <c r="AG87" s="23" t="n">
        <f aca="false">IF(AG$2&lt;=$Z87,IF(AG$3&gt;=$Z87,(AG$4*($Z88-$Z87)),0),0)*(VLOOKUP($Z87,curves,VLOOKUP(AG$1,names,2,0))-AG$5)*m1!$BK86</f>
        <v>0</v>
      </c>
      <c r="AH87" s="23" t="n">
        <f aca="false">IF(AH$2&lt;=$Z87,IF(AH$3&gt;=$Z87,(AH$4*($Z88-$Z87)),0),0)*(VLOOKUP($Z87,curves,VLOOKUP(AH$1,names,2,0))-AH$5)*m1!$BK86</f>
        <v>0</v>
      </c>
      <c r="AI87" s="23" t="n">
        <f aca="false">IF(AI$2&lt;=$Z87,IF(AI$3&gt;=$Z87,(AI$4*($Z88-$Z87)),0),0)*(VLOOKUP($Z87,curves,VLOOKUP(AI$1,names,2,0))-AI$5)*m1!$BK86</f>
        <v>0</v>
      </c>
      <c r="AJ87" s="23" t="n">
        <f aca="false">IF(AJ$2&lt;=$Z87,IF(AJ$3&gt;=$Z87,(AJ$4*($Z88-$Z87)),0),0)*(VLOOKUP($Z87,curves,VLOOKUP(AJ$1,names,2,0))-AJ$5)*m1!$BK86</f>
        <v>0</v>
      </c>
      <c r="AK87" s="23" t="n">
        <f aca="false">IF(AK$2&lt;=$Z87,IF(AK$3&gt;=$Z87,(AK$4*($Z88-$Z87)),0),0)*(VLOOKUP($Z87,curves,VLOOKUP(AK$1,names,2,0))-AK$5)*m1!$BK86</f>
        <v>0</v>
      </c>
      <c r="AL87" s="23" t="n">
        <f aca="false">IF(AL$2&lt;=$Z87,IF(AL$3&gt;=$Z87,(AL$4*($Z88-$Z87)),0),0)*(VLOOKUP($Z87,curves,VLOOKUP(AL$1,names,2,0))-AL$5)*m1!$BK86</f>
        <v>0</v>
      </c>
      <c r="AM87" s="23" t="n">
        <f aca="false">IF(AM$2&lt;=$Z87,IF(AM$3&gt;=$Z87,(AM$4*($Z88-$Z87)),0),0)*(VLOOKUP($Z87,curves,VLOOKUP(AM$1,names,2,0))-AM$5)*m1!$BK86</f>
        <v>0</v>
      </c>
      <c r="AN87" s="23" t="n">
        <f aca="false">IF(AN$2&lt;=$Z87,IF(AN$3&gt;=$Z87,(AN$4*($Z88-$Z87)),0),0)*(VLOOKUP($Z87,curves,VLOOKUP(AN$1,names,2,0))-AN$5)*m1!$BK86</f>
        <v>0</v>
      </c>
      <c r="AO87" s="23" t="n">
        <f aca="false">IF(AO$2&lt;=$Z87,IF(AO$3&gt;=$Z87,(AO$4*($Z88-$Z87)),0),0)*(VLOOKUP($Z87,curves,VLOOKUP(AO$1,names,2,0))-AO$5)*m1!$BK86</f>
        <v>0</v>
      </c>
      <c r="AP87" s="23" t="n">
        <f aca="false">IF(AP$2&lt;=$Z87,IF(AP$3&gt;=$Z87,(AP$4*($Z88-$Z87)),0),0)*(VLOOKUP($Z87,curves,VLOOKUP(AP$1,names,2,0))-AP$5)*m1!$BK86</f>
        <v>0</v>
      </c>
      <c r="AQ87" s="23" t="n">
        <f aca="false">IF(AQ$2&lt;=$Z87,IF(AQ$3&gt;=$Z87,(AQ$4*($Z88-$Z87)),0),0)*(VLOOKUP($Z87,curves,VLOOKUP(AQ$1,names,2,0))-AQ$5)*m1!$BK86</f>
        <v>0</v>
      </c>
      <c r="AR87" s="23" t="n">
        <f aca="false">IF(AR$2&lt;=$Z87,IF(AR$3&gt;=$Z87,(AR$4*($Z88-$Z87)),0),0)*(VLOOKUP($Z87,curves,VLOOKUP(AR$1,names,2,0))-AR$5)*m1!$BK86</f>
        <v>0</v>
      </c>
      <c r="AS87" s="23" t="n">
        <f aca="false">IF(AS$2&lt;=$Z87,IF(AS$3&gt;=$Z87,(AS$4*($Z88-$Z87)),0),0)*(VLOOKUP($Z87,curves,VLOOKUP(AS$1,names,2,0))-AS$5)*m1!$BK86</f>
        <v>0</v>
      </c>
      <c r="AT87" s="23" t="n">
        <f aca="false">IF(AT$2&lt;=$Z87,IF(AT$3&gt;=$Z87,(AT$4*($Z88-$Z87)),0),0)*(VLOOKUP($Z87,curves,VLOOKUP(AT$1,names,2,0))-AT$5)*m1!$BK86</f>
        <v>0</v>
      </c>
      <c r="AU87" s="23" t="n">
        <f aca="false">IF(AU$2&lt;=$Z87,IF(AU$3&gt;=$Z87,(AU$4*($Z88-$Z87)),0),0)*(VLOOKUP($Z87,curves,VLOOKUP(AU$1,names,2,0))-AU$5)*m1!$BK86</f>
        <v>0</v>
      </c>
      <c r="AV87" s="23" t="n">
        <f aca="false">IF(AV$2&lt;=$Z87,IF(AV$3&gt;=$Z87,(AV$4*($Z88-$Z87)),0),0)*(VLOOKUP($Z87,curves,VLOOKUP(AV$1,names,2,0))-AV$5)*m1!$BK86</f>
        <v>0</v>
      </c>
      <c r="BA87" s="249"/>
      <c r="BB87" s="249"/>
      <c r="BC87" s="249"/>
      <c r="BD87" s="249"/>
      <c r="BO87" s="253"/>
      <c r="CH87" s="248"/>
      <c r="CI87" s="248"/>
      <c r="CJ87" s="248"/>
      <c r="FX87" s="249"/>
      <c r="FY87" s="249"/>
      <c r="FZ87" s="249"/>
      <c r="GJ87" s="253"/>
      <c r="GK87" s="253"/>
      <c r="GQ87" s="253"/>
      <c r="GS87" s="253"/>
      <c r="GT87" s="253"/>
      <c r="GZ87" s="253"/>
    </row>
    <row r="88" customFormat="false" ht="12.75" hidden="false" customHeight="false" outlineLevel="0" collapsed="false">
      <c r="A88" s="63" t="n">
        <f aca="false">p0!A94</f>
        <v>39083</v>
      </c>
      <c r="B88" s="256" t="n">
        <f aca="false">SUM(C88:V88)</f>
        <v>0</v>
      </c>
      <c r="C88" s="262" t="n">
        <f aca="false">p0!E94*10000*m_chg!C87</f>
        <v>0</v>
      </c>
      <c r="D88" s="262" t="n">
        <f aca="false">p0!O94*10000*m_chg!D87</f>
        <v>0</v>
      </c>
      <c r="E88" s="262" t="n">
        <f aca="false">p1!L94*10000*m_chg!E87</f>
        <v>0</v>
      </c>
      <c r="F88" s="262" t="n">
        <f aca="false">(p0!I94+p0!K94)*10000*m_chg!K87</f>
        <v>-0</v>
      </c>
      <c r="G88" s="262" t="n">
        <f aca="false">p0!P94*10000*m_chg!L87</f>
        <v>0</v>
      </c>
      <c r="H88" s="262" t="n">
        <f aca="false">p0!D94*10000*m_chg!N87</f>
        <v>0</v>
      </c>
      <c r="I88" s="262" t="n">
        <f aca="false">(p0!J94+p0!AH94)*10000*m_chg!H87</f>
        <v>0</v>
      </c>
      <c r="J88" s="262" t="n">
        <f aca="false">p0!N94*10000*m_chg!J87</f>
        <v>0</v>
      </c>
      <c r="K88" s="262" t="n">
        <f aca="false">(p0!M94+p0!H94)*10000*m_chg!O87</f>
        <v>0</v>
      </c>
      <c r="L88" s="262" t="n">
        <f aca="false">p0!Q94*10000*m_chg!P87</f>
        <v>0</v>
      </c>
      <c r="M88" s="262" t="n">
        <f aca="false">(p0!F94)*10000*m_chg!T87</f>
        <v>0</v>
      </c>
      <c r="N88" s="262" t="n">
        <f aca="false">p0!C94*10000*m_chg!U87</f>
        <v>0</v>
      </c>
      <c r="O88" s="262" t="n">
        <f aca="false">p0!G94*10000*m_chg!V87</f>
        <v>0</v>
      </c>
      <c r="P88" s="262" t="n">
        <f aca="false">(p0!Z94+p0!Y94)*10000*m_chg!X87</f>
        <v>0</v>
      </c>
      <c r="Q88" s="262" t="n">
        <f aca="false">p0!AA94*10000*m_chg!Y87</f>
        <v>0</v>
      </c>
      <c r="R88" s="262" t="n">
        <f aca="false">p0!AC94*10000*m_chg!Z87</f>
        <v>0</v>
      </c>
      <c r="S88" s="262" t="n">
        <f aca="false">p0!X94*10000*m_chg!AA87</f>
        <v>0</v>
      </c>
      <c r="T88" s="262" t="n">
        <f aca="false">p0!T94*10000*m_chg!AC87</f>
        <v>0</v>
      </c>
      <c r="U88" s="262" t="n">
        <f aca="false">p0!B94*10000*m_chg!AF87</f>
        <v>0</v>
      </c>
      <c r="V88" s="262" t="n">
        <f aca="false">p0!AB94*10000*m_chg!AI87</f>
        <v>0</v>
      </c>
      <c r="X88" s="262"/>
      <c r="Z88" s="63" t="n">
        <v>39083</v>
      </c>
      <c r="AA88" s="23" t="n">
        <f aca="false">SUM(AB88:AV88)</f>
        <v>0</v>
      </c>
      <c r="AB88" s="23" t="n">
        <f aca="false">IF(AB$2&lt;=$Z88,IF(AB$3&gt;=$Z88,(AB$4*($Z89-$Z88)),0),0)*(VLOOKUP($Z88,curves,VLOOKUP(AB$1,names,2,0))-AB$5)*m1!$BK87</f>
        <v>0</v>
      </c>
      <c r="AC88" s="23" t="n">
        <f aca="false">IF(AC$2&lt;=$Z88,IF(AC$3&gt;=$Z88,(AC$4*($Z89-$Z88)),0),0)*(VLOOKUP($Z88,curves,VLOOKUP(AC$1,names,2,0))-AC$5)*m1!$BK87</f>
        <v>-0</v>
      </c>
      <c r="AD88" s="23" t="n">
        <f aca="false">IF(AD$2&lt;=$Z88,IF(AD$3&gt;=$Z88,(AD$4*($Z89-$Z88)),0),0)*(VLOOKUP($Z88,curves,VLOOKUP(AD$1,names,2,0))-AD$5)*m1!$BK87</f>
        <v>-0</v>
      </c>
      <c r="AE88" s="23" t="n">
        <f aca="false">IF(AE$2&lt;=$Z88,IF(AE$3&gt;=$Z88,(AE$4*($Z89-$Z88)),0),0)*(VLOOKUP($Z88,curves,VLOOKUP(AE$1,names,2,0))-AE$5)*m1!$BK87</f>
        <v>0</v>
      </c>
      <c r="AF88" s="23" t="n">
        <f aca="false">IF(AF$2&lt;=$Z88,IF(AF$3&gt;=$Z88,(AF$4*($Z89-$Z88)),0),0)*(VLOOKUP($Z88,curves,VLOOKUP(AF$1,names,2,0))-AF$5)*m1!$BK87</f>
        <v>0</v>
      </c>
      <c r="AG88" s="23" t="n">
        <f aca="false">IF(AG$2&lt;=$Z88,IF(AG$3&gt;=$Z88,(AG$4*($Z89-$Z88)),0),0)*(VLOOKUP($Z88,curves,VLOOKUP(AG$1,names,2,0))-AG$5)*m1!$BK87</f>
        <v>0</v>
      </c>
      <c r="AH88" s="23" t="n">
        <f aca="false">IF(AH$2&lt;=$Z88,IF(AH$3&gt;=$Z88,(AH$4*($Z89-$Z88)),0),0)*(VLOOKUP($Z88,curves,VLOOKUP(AH$1,names,2,0))-AH$5)*m1!$BK87</f>
        <v>0</v>
      </c>
      <c r="AI88" s="23" t="n">
        <f aca="false">IF(AI$2&lt;=$Z88,IF(AI$3&gt;=$Z88,(AI$4*($Z89-$Z88)),0),0)*(VLOOKUP($Z88,curves,VLOOKUP(AI$1,names,2,0))-AI$5)*m1!$BK87</f>
        <v>0</v>
      </c>
      <c r="AJ88" s="23" t="n">
        <f aca="false">IF(AJ$2&lt;=$Z88,IF(AJ$3&gt;=$Z88,(AJ$4*($Z89-$Z88)),0),0)*(VLOOKUP($Z88,curves,VLOOKUP(AJ$1,names,2,0))-AJ$5)*m1!$BK87</f>
        <v>0</v>
      </c>
      <c r="AK88" s="23" t="n">
        <f aca="false">IF(AK$2&lt;=$Z88,IF(AK$3&gt;=$Z88,(AK$4*($Z89-$Z88)),0),0)*(VLOOKUP($Z88,curves,VLOOKUP(AK$1,names,2,0))-AK$5)*m1!$BK87</f>
        <v>0</v>
      </c>
      <c r="AL88" s="23" t="n">
        <f aca="false">IF(AL$2&lt;=$Z88,IF(AL$3&gt;=$Z88,(AL$4*($Z89-$Z88)),0),0)*(VLOOKUP($Z88,curves,VLOOKUP(AL$1,names,2,0))-AL$5)*m1!$BK87</f>
        <v>0</v>
      </c>
      <c r="AM88" s="23" t="n">
        <f aca="false">IF(AM$2&lt;=$Z88,IF(AM$3&gt;=$Z88,(AM$4*($Z89-$Z88)),0),0)*(VLOOKUP($Z88,curves,VLOOKUP(AM$1,names,2,0))-AM$5)*m1!$BK87</f>
        <v>0</v>
      </c>
      <c r="AN88" s="23" t="n">
        <f aca="false">IF(AN$2&lt;=$Z88,IF(AN$3&gt;=$Z88,(AN$4*($Z89-$Z88)),0),0)*(VLOOKUP($Z88,curves,VLOOKUP(AN$1,names,2,0))-AN$5)*m1!$BK87</f>
        <v>0</v>
      </c>
      <c r="AO88" s="23" t="n">
        <f aca="false">IF(AO$2&lt;=$Z88,IF(AO$3&gt;=$Z88,(AO$4*($Z89-$Z88)),0),0)*(VLOOKUP($Z88,curves,VLOOKUP(AO$1,names,2,0))-AO$5)*m1!$BK87</f>
        <v>0</v>
      </c>
      <c r="AP88" s="23" t="n">
        <f aca="false">IF(AP$2&lt;=$Z88,IF(AP$3&gt;=$Z88,(AP$4*($Z89-$Z88)),0),0)*(VLOOKUP($Z88,curves,VLOOKUP(AP$1,names,2,0))-AP$5)*m1!$BK87</f>
        <v>0</v>
      </c>
      <c r="AQ88" s="23" t="n">
        <f aca="false">IF(AQ$2&lt;=$Z88,IF(AQ$3&gt;=$Z88,(AQ$4*($Z89-$Z88)),0),0)*(VLOOKUP($Z88,curves,VLOOKUP(AQ$1,names,2,0))-AQ$5)*m1!$BK87</f>
        <v>0</v>
      </c>
      <c r="AR88" s="23" t="n">
        <f aca="false">IF(AR$2&lt;=$Z88,IF(AR$3&gt;=$Z88,(AR$4*($Z89-$Z88)),0),0)*(VLOOKUP($Z88,curves,VLOOKUP(AR$1,names,2,0))-AR$5)*m1!$BK87</f>
        <v>0</v>
      </c>
      <c r="AS88" s="23" t="n">
        <f aca="false">IF(AS$2&lt;=$Z88,IF(AS$3&gt;=$Z88,(AS$4*($Z89-$Z88)),0),0)*(VLOOKUP($Z88,curves,VLOOKUP(AS$1,names,2,0))-AS$5)*m1!$BK87</f>
        <v>0</v>
      </c>
      <c r="AT88" s="23" t="n">
        <f aca="false">IF(AT$2&lt;=$Z88,IF(AT$3&gt;=$Z88,(AT$4*($Z89-$Z88)),0),0)*(VLOOKUP($Z88,curves,VLOOKUP(AT$1,names,2,0))-AT$5)*m1!$BK87</f>
        <v>0</v>
      </c>
      <c r="AU88" s="23" t="n">
        <f aca="false">IF(AU$2&lt;=$Z88,IF(AU$3&gt;=$Z88,(AU$4*($Z89-$Z88)),0),0)*(VLOOKUP($Z88,curves,VLOOKUP(AU$1,names,2,0))-AU$5)*m1!$BK87</f>
        <v>0</v>
      </c>
      <c r="AV88" s="23" t="n">
        <f aca="false">IF(AV$2&lt;=$Z88,IF(AV$3&gt;=$Z88,(AV$4*($Z89-$Z88)),0),0)*(VLOOKUP($Z88,curves,VLOOKUP(AV$1,names,2,0))-AV$5)*m1!$BK87</f>
        <v>0</v>
      </c>
      <c r="BA88" s="249"/>
      <c r="BB88" s="249"/>
      <c r="BC88" s="249"/>
      <c r="BD88" s="249"/>
      <c r="BO88" s="253"/>
      <c r="CH88" s="248"/>
      <c r="CI88" s="248"/>
      <c r="CJ88" s="248"/>
      <c r="FX88" s="249"/>
      <c r="FY88" s="249"/>
      <c r="FZ88" s="249"/>
      <c r="GJ88" s="253"/>
      <c r="GK88" s="253"/>
      <c r="GQ88" s="253"/>
      <c r="GS88" s="253"/>
      <c r="GT88" s="253"/>
      <c r="GZ88" s="253"/>
    </row>
    <row r="89" customFormat="false" ht="12.75" hidden="false" customHeight="false" outlineLevel="0" collapsed="false">
      <c r="A89" s="63" t="n">
        <f aca="false">p0!A95</f>
        <v>39114</v>
      </c>
      <c r="B89" s="256" t="n">
        <f aca="false">SUM(C89:V89)</f>
        <v>0</v>
      </c>
      <c r="C89" s="262" t="n">
        <f aca="false">p0!E95*10000*m_chg!C88</f>
        <v>0</v>
      </c>
      <c r="D89" s="262" t="n">
        <f aca="false">p0!O95*10000*m_chg!D88</f>
        <v>0</v>
      </c>
      <c r="E89" s="262" t="n">
        <f aca="false">p1!L95*10000*m_chg!E88</f>
        <v>0</v>
      </c>
      <c r="F89" s="262" t="n">
        <f aca="false">(p0!I95+p0!K95)*10000*m_chg!K88</f>
        <v>-0</v>
      </c>
      <c r="G89" s="262" t="n">
        <f aca="false">p0!P95*10000*m_chg!L88</f>
        <v>0</v>
      </c>
      <c r="H89" s="262" t="n">
        <f aca="false">p0!D95*10000*m_chg!N88</f>
        <v>0</v>
      </c>
      <c r="I89" s="262" t="n">
        <f aca="false">(p0!J95+p0!AH95)*10000*m_chg!H88</f>
        <v>0</v>
      </c>
      <c r="J89" s="262" t="n">
        <f aca="false">p0!N95*10000*m_chg!J88</f>
        <v>0</v>
      </c>
      <c r="K89" s="262" t="n">
        <f aca="false">(p0!M95+p0!H95)*10000*m_chg!O88</f>
        <v>0</v>
      </c>
      <c r="L89" s="262" t="n">
        <f aca="false">p0!Q95*10000*m_chg!P88</f>
        <v>0</v>
      </c>
      <c r="M89" s="262" t="n">
        <f aca="false">(p0!F95)*10000*m_chg!T88</f>
        <v>0</v>
      </c>
      <c r="N89" s="262" t="n">
        <f aca="false">p0!C95*10000*m_chg!U88</f>
        <v>0</v>
      </c>
      <c r="O89" s="262" t="n">
        <f aca="false">p0!G95*10000*m_chg!V88</f>
        <v>0</v>
      </c>
      <c r="P89" s="262" t="n">
        <f aca="false">(p0!Z95+p0!Y95)*10000*m_chg!X88</f>
        <v>0</v>
      </c>
      <c r="Q89" s="262" t="n">
        <f aca="false">p0!AA95*10000*m_chg!Y88</f>
        <v>0</v>
      </c>
      <c r="R89" s="262" t="n">
        <f aca="false">p0!AC95*10000*m_chg!Z88</f>
        <v>0</v>
      </c>
      <c r="S89" s="262" t="n">
        <f aca="false">p0!X95*10000*m_chg!AA88</f>
        <v>0</v>
      </c>
      <c r="T89" s="262" t="n">
        <f aca="false">p0!T95*10000*m_chg!AC88</f>
        <v>0</v>
      </c>
      <c r="U89" s="262" t="n">
        <f aca="false">p0!B95*10000*m_chg!AF88</f>
        <v>0</v>
      </c>
      <c r="V89" s="262" t="n">
        <f aca="false">p0!AB95*10000*m_chg!AI88</f>
        <v>0</v>
      </c>
      <c r="X89" s="262"/>
      <c r="Z89" s="63" t="n">
        <v>39114</v>
      </c>
      <c r="AA89" s="23" t="n">
        <f aca="false">SUM(AB89:AV89)</f>
        <v>0</v>
      </c>
      <c r="AB89" s="23" t="n">
        <f aca="false">IF(AB$2&lt;=$Z89,IF(AB$3&gt;=$Z89,(AB$4*($Z90-$Z89)),0),0)*(VLOOKUP($Z89,curves,VLOOKUP(AB$1,names,2,0))-AB$5)*m1!$BK88</f>
        <v>0</v>
      </c>
      <c r="AC89" s="23" t="n">
        <f aca="false">IF(AC$2&lt;=$Z89,IF(AC$3&gt;=$Z89,(AC$4*($Z90-$Z89)),0),0)*(VLOOKUP($Z89,curves,VLOOKUP(AC$1,names,2,0))-AC$5)*m1!$BK88</f>
        <v>0</v>
      </c>
      <c r="AD89" s="23" t="n">
        <f aca="false">IF(AD$2&lt;=$Z89,IF(AD$3&gt;=$Z89,(AD$4*($Z90-$Z89)),0),0)*(VLOOKUP($Z89,curves,VLOOKUP(AD$1,names,2,0))-AD$5)*m1!$BK88</f>
        <v>0</v>
      </c>
      <c r="AE89" s="23" t="n">
        <f aca="false">IF(AE$2&lt;=$Z89,IF(AE$3&gt;=$Z89,(AE$4*($Z90-$Z89)),0),0)*(VLOOKUP($Z89,curves,VLOOKUP(AE$1,names,2,0))-AE$5)*m1!$BK88</f>
        <v>0</v>
      </c>
      <c r="AF89" s="23" t="n">
        <f aca="false">IF(AF$2&lt;=$Z89,IF(AF$3&gt;=$Z89,(AF$4*($Z90-$Z89)),0),0)*(VLOOKUP($Z89,curves,VLOOKUP(AF$1,names,2,0))-AF$5)*m1!$BK88</f>
        <v>0</v>
      </c>
      <c r="AG89" s="23" t="n">
        <f aca="false">IF(AG$2&lt;=$Z89,IF(AG$3&gt;=$Z89,(AG$4*($Z90-$Z89)),0),0)*(VLOOKUP($Z89,curves,VLOOKUP(AG$1,names,2,0))-AG$5)*m1!$BK88</f>
        <v>0</v>
      </c>
      <c r="AH89" s="23" t="n">
        <f aca="false">IF(AH$2&lt;=$Z89,IF(AH$3&gt;=$Z89,(AH$4*($Z90-$Z89)),0),0)*(VLOOKUP($Z89,curves,VLOOKUP(AH$1,names,2,0))-AH$5)*m1!$BK88</f>
        <v>0</v>
      </c>
      <c r="AI89" s="23" t="n">
        <f aca="false">IF(AI$2&lt;=$Z89,IF(AI$3&gt;=$Z89,(AI$4*($Z90-$Z89)),0),0)*(VLOOKUP($Z89,curves,VLOOKUP(AI$1,names,2,0))-AI$5)*m1!$BK88</f>
        <v>0</v>
      </c>
      <c r="AJ89" s="23" t="n">
        <f aca="false">IF(AJ$2&lt;=$Z89,IF(AJ$3&gt;=$Z89,(AJ$4*($Z90-$Z89)),0),0)*(VLOOKUP($Z89,curves,VLOOKUP(AJ$1,names,2,0))-AJ$5)*m1!$BK88</f>
        <v>0</v>
      </c>
      <c r="AK89" s="23" t="n">
        <f aca="false">IF(AK$2&lt;=$Z89,IF(AK$3&gt;=$Z89,(AK$4*($Z90-$Z89)),0),0)*(VLOOKUP($Z89,curves,VLOOKUP(AK$1,names,2,0))-AK$5)*m1!$BK88</f>
        <v>0</v>
      </c>
      <c r="AL89" s="23" t="n">
        <f aca="false">IF(AL$2&lt;=$Z89,IF(AL$3&gt;=$Z89,(AL$4*($Z90-$Z89)),0),0)*(VLOOKUP($Z89,curves,VLOOKUP(AL$1,names,2,0))-AL$5)*m1!$BK88</f>
        <v>0</v>
      </c>
      <c r="AM89" s="23" t="n">
        <f aca="false">IF(AM$2&lt;=$Z89,IF(AM$3&gt;=$Z89,(AM$4*($Z90-$Z89)),0),0)*(VLOOKUP($Z89,curves,VLOOKUP(AM$1,names,2,0))-AM$5)*m1!$BK88</f>
        <v>0</v>
      </c>
      <c r="AN89" s="23" t="n">
        <f aca="false">IF(AN$2&lt;=$Z89,IF(AN$3&gt;=$Z89,(AN$4*($Z90-$Z89)),0),0)*(VLOOKUP($Z89,curves,VLOOKUP(AN$1,names,2,0))-AN$5)*m1!$BK88</f>
        <v>0</v>
      </c>
      <c r="AO89" s="23" t="n">
        <f aca="false">IF(AO$2&lt;=$Z89,IF(AO$3&gt;=$Z89,(AO$4*($Z90-$Z89)),0),0)*(VLOOKUP($Z89,curves,VLOOKUP(AO$1,names,2,0))-AO$5)*m1!$BK88</f>
        <v>0</v>
      </c>
      <c r="AP89" s="23" t="n">
        <f aca="false">IF(AP$2&lt;=$Z89,IF(AP$3&gt;=$Z89,(AP$4*($Z90-$Z89)),0),0)*(VLOOKUP($Z89,curves,VLOOKUP(AP$1,names,2,0))-AP$5)*m1!$BK88</f>
        <v>0</v>
      </c>
      <c r="AQ89" s="23" t="n">
        <f aca="false">IF(AQ$2&lt;=$Z89,IF(AQ$3&gt;=$Z89,(AQ$4*($Z90-$Z89)),0),0)*(VLOOKUP($Z89,curves,VLOOKUP(AQ$1,names,2,0))-AQ$5)*m1!$BK88</f>
        <v>0</v>
      </c>
      <c r="AR89" s="23" t="n">
        <f aca="false">IF(AR$2&lt;=$Z89,IF(AR$3&gt;=$Z89,(AR$4*($Z90-$Z89)),0),0)*(VLOOKUP($Z89,curves,VLOOKUP(AR$1,names,2,0))-AR$5)*m1!$BK88</f>
        <v>0</v>
      </c>
      <c r="AS89" s="23" t="n">
        <f aca="false">IF(AS$2&lt;=$Z89,IF(AS$3&gt;=$Z89,(AS$4*($Z90-$Z89)),0),0)*(VLOOKUP($Z89,curves,VLOOKUP(AS$1,names,2,0))-AS$5)*m1!$BK88</f>
        <v>0</v>
      </c>
      <c r="AT89" s="23" t="n">
        <f aca="false">IF(AT$2&lt;=$Z89,IF(AT$3&gt;=$Z89,(AT$4*($Z90-$Z89)),0),0)*(VLOOKUP($Z89,curves,VLOOKUP(AT$1,names,2,0))-AT$5)*m1!$BK88</f>
        <v>0</v>
      </c>
      <c r="AU89" s="23" t="n">
        <f aca="false">IF(AU$2&lt;=$Z89,IF(AU$3&gt;=$Z89,(AU$4*($Z90-$Z89)),0),0)*(VLOOKUP($Z89,curves,VLOOKUP(AU$1,names,2,0))-AU$5)*m1!$BK88</f>
        <v>0</v>
      </c>
      <c r="AV89" s="23" t="n">
        <f aca="false">IF(AV$2&lt;=$Z89,IF(AV$3&gt;=$Z89,(AV$4*($Z90-$Z89)),0),0)*(VLOOKUP($Z89,curves,VLOOKUP(AV$1,names,2,0))-AV$5)*m1!$BK88</f>
        <v>0</v>
      </c>
      <c r="BA89" s="249"/>
      <c r="BB89" s="249"/>
      <c r="BC89" s="249"/>
      <c r="BD89" s="249"/>
      <c r="BO89" s="253"/>
      <c r="CH89" s="248"/>
      <c r="CI89" s="248"/>
      <c r="CJ89" s="248"/>
      <c r="FX89" s="249"/>
      <c r="FY89" s="249"/>
      <c r="FZ89" s="249"/>
      <c r="GJ89" s="253"/>
      <c r="GK89" s="253"/>
      <c r="GQ89" s="253"/>
      <c r="GS89" s="253"/>
      <c r="GT89" s="253"/>
      <c r="GZ89" s="253"/>
    </row>
    <row r="90" customFormat="false" ht="12.75" hidden="false" customHeight="false" outlineLevel="0" collapsed="false">
      <c r="A90" s="63" t="n">
        <f aca="false">p0!A96</f>
        <v>39142</v>
      </c>
      <c r="B90" s="256" t="n">
        <f aca="false">SUM(C90:V90)</f>
        <v>0</v>
      </c>
      <c r="C90" s="262" t="n">
        <f aca="false">p0!E96*10000*m_chg!C89</f>
        <v>0</v>
      </c>
      <c r="D90" s="262" t="n">
        <f aca="false">p0!O96*10000*m_chg!D89</f>
        <v>0</v>
      </c>
      <c r="E90" s="262" t="n">
        <f aca="false">p1!L96*10000*m_chg!E89</f>
        <v>0</v>
      </c>
      <c r="F90" s="262" t="n">
        <f aca="false">(p0!I96+p0!K96)*10000*m_chg!K89</f>
        <v>-0</v>
      </c>
      <c r="G90" s="262" t="n">
        <f aca="false">p0!P96*10000*m_chg!L89</f>
        <v>0</v>
      </c>
      <c r="H90" s="262" t="n">
        <f aca="false">p0!D96*10000*m_chg!N89</f>
        <v>0</v>
      </c>
      <c r="I90" s="262" t="n">
        <f aca="false">(p0!J96+p0!AH96)*10000*m_chg!H89</f>
        <v>0</v>
      </c>
      <c r="J90" s="262" t="n">
        <f aca="false">p0!N96*10000*m_chg!J89</f>
        <v>0</v>
      </c>
      <c r="K90" s="262" t="n">
        <f aca="false">(p0!M96+p0!H96)*10000*m_chg!O89</f>
        <v>0</v>
      </c>
      <c r="L90" s="262" t="n">
        <f aca="false">p0!Q96*10000*m_chg!P89</f>
        <v>0</v>
      </c>
      <c r="M90" s="262" t="n">
        <f aca="false">(p0!F96)*10000*m_chg!T89</f>
        <v>0</v>
      </c>
      <c r="N90" s="262" t="n">
        <f aca="false">p0!C96*10000*m_chg!U89</f>
        <v>0</v>
      </c>
      <c r="O90" s="262" t="n">
        <f aca="false">p0!G96*10000*m_chg!V89</f>
        <v>0</v>
      </c>
      <c r="P90" s="262" t="n">
        <f aca="false">(p0!Z96+p0!Y96)*10000*m_chg!X89</f>
        <v>0</v>
      </c>
      <c r="Q90" s="262" t="n">
        <f aca="false">p0!AA96*10000*m_chg!Y89</f>
        <v>0</v>
      </c>
      <c r="R90" s="262" t="n">
        <f aca="false">p0!AC96*10000*m_chg!Z89</f>
        <v>0</v>
      </c>
      <c r="S90" s="262" t="n">
        <f aca="false">p0!X96*10000*m_chg!AA89</f>
        <v>0</v>
      </c>
      <c r="T90" s="262" t="n">
        <f aca="false">p0!T96*10000*m_chg!AC89</f>
        <v>0</v>
      </c>
      <c r="U90" s="262" t="n">
        <f aca="false">p0!B96*10000*m_chg!AF89</f>
        <v>0</v>
      </c>
      <c r="V90" s="262" t="n">
        <f aca="false">p0!AB96*10000*m_chg!AI89</f>
        <v>0</v>
      </c>
      <c r="X90" s="262"/>
      <c r="Z90" s="63" t="n">
        <v>39142</v>
      </c>
      <c r="AA90" s="23" t="n">
        <f aca="false">SUM(AB90:AV90)</f>
        <v>0</v>
      </c>
      <c r="AB90" s="23" t="n">
        <f aca="false">IF(AB$2&lt;=$Z90,IF(AB$3&gt;=$Z90,(AB$4*($Z91-$Z90)),0),0)*(VLOOKUP($Z90,curves,VLOOKUP(AB$1,names,2,0))-AB$5)*m1!$BK89</f>
        <v>0</v>
      </c>
      <c r="AC90" s="23" t="n">
        <f aca="false">IF(AC$2&lt;=$Z90,IF(AC$3&gt;=$Z90,(AC$4*($Z91-$Z90)),0),0)*(VLOOKUP($Z90,curves,VLOOKUP(AC$1,names,2,0))-AC$5)*m1!$BK89</f>
        <v>0</v>
      </c>
      <c r="AD90" s="23" t="n">
        <f aca="false">IF(AD$2&lt;=$Z90,IF(AD$3&gt;=$Z90,(AD$4*($Z91-$Z90)),0),0)*(VLOOKUP($Z90,curves,VLOOKUP(AD$1,names,2,0))-AD$5)*m1!$BK89</f>
        <v>0</v>
      </c>
      <c r="AE90" s="23" t="n">
        <f aca="false">IF(AE$2&lt;=$Z90,IF(AE$3&gt;=$Z90,(AE$4*($Z91-$Z90)),0),0)*(VLOOKUP($Z90,curves,VLOOKUP(AE$1,names,2,0))-AE$5)*m1!$BK89</f>
        <v>0</v>
      </c>
      <c r="AF90" s="23" t="n">
        <f aca="false">IF(AF$2&lt;=$Z90,IF(AF$3&gt;=$Z90,(AF$4*($Z91-$Z90)),0),0)*(VLOOKUP($Z90,curves,VLOOKUP(AF$1,names,2,0))-AF$5)*m1!$BK89</f>
        <v>0</v>
      </c>
      <c r="AG90" s="23" t="n">
        <f aca="false">IF(AG$2&lt;=$Z90,IF(AG$3&gt;=$Z90,(AG$4*($Z91-$Z90)),0),0)*(VLOOKUP($Z90,curves,VLOOKUP(AG$1,names,2,0))-AG$5)*m1!$BK89</f>
        <v>0</v>
      </c>
      <c r="AH90" s="23" t="n">
        <f aca="false">IF(AH$2&lt;=$Z90,IF(AH$3&gt;=$Z90,(AH$4*($Z91-$Z90)),0),0)*(VLOOKUP($Z90,curves,VLOOKUP(AH$1,names,2,0))-AH$5)*m1!$BK89</f>
        <v>0</v>
      </c>
      <c r="AI90" s="23" t="n">
        <f aca="false">IF(AI$2&lt;=$Z90,IF(AI$3&gt;=$Z90,(AI$4*($Z91-$Z90)),0),0)*(VLOOKUP($Z90,curves,VLOOKUP(AI$1,names,2,0))-AI$5)*m1!$BK89</f>
        <v>0</v>
      </c>
      <c r="AJ90" s="23" t="n">
        <f aca="false">IF(AJ$2&lt;=$Z90,IF(AJ$3&gt;=$Z90,(AJ$4*($Z91-$Z90)),0),0)*(VLOOKUP($Z90,curves,VLOOKUP(AJ$1,names,2,0))-AJ$5)*m1!$BK89</f>
        <v>0</v>
      </c>
      <c r="AK90" s="23" t="n">
        <f aca="false">IF(AK$2&lt;=$Z90,IF(AK$3&gt;=$Z90,(AK$4*($Z91-$Z90)),0),0)*(VLOOKUP($Z90,curves,VLOOKUP(AK$1,names,2,0))-AK$5)*m1!$BK89</f>
        <v>0</v>
      </c>
      <c r="AL90" s="23" t="n">
        <f aca="false">IF(AL$2&lt;=$Z90,IF(AL$3&gt;=$Z90,(AL$4*($Z91-$Z90)),0),0)*(VLOOKUP($Z90,curves,VLOOKUP(AL$1,names,2,0))-AL$5)*m1!$BK89</f>
        <v>0</v>
      </c>
      <c r="AM90" s="23" t="n">
        <f aca="false">IF(AM$2&lt;=$Z90,IF(AM$3&gt;=$Z90,(AM$4*($Z91-$Z90)),0),0)*(VLOOKUP($Z90,curves,VLOOKUP(AM$1,names,2,0))-AM$5)*m1!$BK89</f>
        <v>0</v>
      </c>
      <c r="AN90" s="23" t="n">
        <f aca="false">IF(AN$2&lt;=$Z90,IF(AN$3&gt;=$Z90,(AN$4*($Z91-$Z90)),0),0)*(VLOOKUP($Z90,curves,VLOOKUP(AN$1,names,2,0))-AN$5)*m1!$BK89</f>
        <v>0</v>
      </c>
      <c r="AO90" s="23" t="n">
        <f aca="false">IF(AO$2&lt;=$Z90,IF(AO$3&gt;=$Z90,(AO$4*($Z91-$Z90)),0),0)*(VLOOKUP($Z90,curves,VLOOKUP(AO$1,names,2,0))-AO$5)*m1!$BK89</f>
        <v>0</v>
      </c>
      <c r="AP90" s="23" t="n">
        <f aca="false">IF(AP$2&lt;=$Z90,IF(AP$3&gt;=$Z90,(AP$4*($Z91-$Z90)),0),0)*(VLOOKUP($Z90,curves,VLOOKUP(AP$1,names,2,0))-AP$5)*m1!$BK89</f>
        <v>0</v>
      </c>
      <c r="AQ90" s="23" t="n">
        <f aca="false">IF(AQ$2&lt;=$Z90,IF(AQ$3&gt;=$Z90,(AQ$4*($Z91-$Z90)),0),0)*(VLOOKUP($Z90,curves,VLOOKUP(AQ$1,names,2,0))-AQ$5)*m1!$BK89</f>
        <v>0</v>
      </c>
      <c r="AR90" s="23" t="n">
        <f aca="false">IF(AR$2&lt;=$Z90,IF(AR$3&gt;=$Z90,(AR$4*($Z91-$Z90)),0),0)*(VLOOKUP($Z90,curves,VLOOKUP(AR$1,names,2,0))-AR$5)*m1!$BK89</f>
        <v>0</v>
      </c>
      <c r="AS90" s="23" t="n">
        <f aca="false">IF(AS$2&lt;=$Z90,IF(AS$3&gt;=$Z90,(AS$4*($Z91-$Z90)),0),0)*(VLOOKUP($Z90,curves,VLOOKUP(AS$1,names,2,0))-AS$5)*m1!$BK89</f>
        <v>0</v>
      </c>
      <c r="AT90" s="23" t="n">
        <f aca="false">IF(AT$2&lt;=$Z90,IF(AT$3&gt;=$Z90,(AT$4*($Z91-$Z90)),0),0)*(VLOOKUP($Z90,curves,VLOOKUP(AT$1,names,2,0))-AT$5)*m1!$BK89</f>
        <v>0</v>
      </c>
      <c r="AU90" s="23" t="n">
        <f aca="false">IF(AU$2&lt;=$Z90,IF(AU$3&gt;=$Z90,(AU$4*($Z91-$Z90)),0),0)*(VLOOKUP($Z90,curves,VLOOKUP(AU$1,names,2,0))-AU$5)*m1!$BK89</f>
        <v>0</v>
      </c>
      <c r="AV90" s="23" t="n">
        <f aca="false">IF(AV$2&lt;=$Z90,IF(AV$3&gt;=$Z90,(AV$4*($Z91-$Z90)),0),0)*(VLOOKUP($Z90,curves,VLOOKUP(AV$1,names,2,0))-AV$5)*m1!$BK89</f>
        <v>0</v>
      </c>
      <c r="BA90" s="249"/>
      <c r="BB90" s="249"/>
      <c r="BC90" s="249"/>
      <c r="BD90" s="249"/>
      <c r="BO90" s="253"/>
      <c r="CH90" s="248"/>
      <c r="CI90" s="248"/>
      <c r="CJ90" s="248"/>
      <c r="FX90" s="249"/>
      <c r="FY90" s="249"/>
      <c r="FZ90" s="249"/>
      <c r="GJ90" s="253"/>
      <c r="GK90" s="253"/>
      <c r="GQ90" s="253"/>
      <c r="GS90" s="253"/>
      <c r="GT90" s="253"/>
      <c r="GZ90" s="253"/>
    </row>
    <row r="91" customFormat="false" ht="12.75" hidden="false" customHeight="false" outlineLevel="0" collapsed="false">
      <c r="A91" s="63" t="n">
        <f aca="false">p0!A97</f>
        <v>39173</v>
      </c>
      <c r="B91" s="256" t="n">
        <f aca="false">SUM(C91:V91)</f>
        <v>434.5</v>
      </c>
      <c r="C91" s="262" t="n">
        <f aca="false">p0!E97*10000*m_chg!C90</f>
        <v>-0</v>
      </c>
      <c r="D91" s="262" t="n">
        <f aca="false">p0!O97*10000*m_chg!D90</f>
        <v>-0</v>
      </c>
      <c r="E91" s="262" t="n">
        <f aca="false">p1!L97*10000*m_chg!E90</f>
        <v>-0</v>
      </c>
      <c r="F91" s="262" t="n">
        <f aca="false">(p0!I97+p0!K97)*10000*m_chg!K90</f>
        <v>-0</v>
      </c>
      <c r="G91" s="262" t="n">
        <f aca="false">p0!P97*10000*m_chg!L90</f>
        <v>-0</v>
      </c>
      <c r="H91" s="262" t="n">
        <f aca="false">p0!D97*10000*m_chg!N90</f>
        <v>-0</v>
      </c>
      <c r="I91" s="262" t="n">
        <f aca="false">(p0!J97+p0!AH97)*10000*m_chg!H90</f>
        <v>434.5</v>
      </c>
      <c r="J91" s="262" t="n">
        <f aca="false">p0!N97*10000*m_chg!J90</f>
        <v>-0</v>
      </c>
      <c r="K91" s="262" t="n">
        <f aca="false">(p0!M97+p0!H97)*10000*m_chg!O90</f>
        <v>-0</v>
      </c>
      <c r="L91" s="262" t="n">
        <f aca="false">p0!Q97*10000*m_chg!P90</f>
        <v>-0</v>
      </c>
      <c r="M91" s="262" t="n">
        <f aca="false">(p0!F97)*10000*m_chg!T90</f>
        <v>-0</v>
      </c>
      <c r="N91" s="262" t="n">
        <f aca="false">p0!C97*10000*m_chg!U90</f>
        <v>-0</v>
      </c>
      <c r="O91" s="262" t="n">
        <f aca="false">p0!G97*10000*m_chg!V90</f>
        <v>0</v>
      </c>
      <c r="P91" s="262" t="n">
        <f aca="false">(p0!Z97+p0!Y97)*10000*m_chg!X90</f>
        <v>0</v>
      </c>
      <c r="Q91" s="262" t="n">
        <f aca="false">p0!AA97*10000*m_chg!Y90</f>
        <v>0</v>
      </c>
      <c r="R91" s="262" t="n">
        <f aca="false">p0!AC97*10000*m_chg!Z90</f>
        <v>0</v>
      </c>
      <c r="S91" s="262" t="n">
        <f aca="false">p0!X97*10000*m_chg!AA90</f>
        <v>0</v>
      </c>
      <c r="T91" s="262" t="n">
        <f aca="false">p0!T97*10000*m_chg!AC90</f>
        <v>0</v>
      </c>
      <c r="U91" s="262" t="n">
        <f aca="false">p0!B97*10000*m_chg!AF90</f>
        <v>0</v>
      </c>
      <c r="V91" s="262" t="n">
        <f aca="false">p0!AB97*10000*m_chg!AI90</f>
        <v>0</v>
      </c>
      <c r="X91" s="262"/>
      <c r="Z91" s="63" t="n">
        <v>39173</v>
      </c>
      <c r="AA91" s="23" t="n">
        <f aca="false">SUM(AB91:AV91)</f>
        <v>0</v>
      </c>
      <c r="AB91" s="23" t="n">
        <f aca="false">IF(AB$2&lt;=$Z91,IF(AB$3&gt;=$Z91,(AB$4*($Z92-$Z91)),0),0)*(VLOOKUP($Z91,curves,VLOOKUP(AB$1,names,2,0))-AB$5)*m1!$BK90</f>
        <v>-0</v>
      </c>
      <c r="AC91" s="23" t="n">
        <f aca="false">IF(AC$2&lt;=$Z91,IF(AC$3&gt;=$Z91,(AC$4*($Z92-$Z91)),0),0)*(VLOOKUP($Z91,curves,VLOOKUP(AC$1,names,2,0))-AC$5)*m1!$BK90</f>
        <v>-0</v>
      </c>
      <c r="AD91" s="23" t="n">
        <f aca="false">IF(AD$2&lt;=$Z91,IF(AD$3&gt;=$Z91,(AD$4*($Z92-$Z91)),0),0)*(VLOOKUP($Z91,curves,VLOOKUP(AD$1,names,2,0))-AD$5)*m1!$BK90</f>
        <v>-0</v>
      </c>
      <c r="AE91" s="23" t="n">
        <f aca="false">IF(AE$2&lt;=$Z91,IF(AE$3&gt;=$Z91,(AE$4*($Z92-$Z91)),0),0)*(VLOOKUP($Z91,curves,VLOOKUP(AE$1,names,2,0))-AE$5)*m1!$BK90</f>
        <v>-0</v>
      </c>
      <c r="AF91" s="23" t="n">
        <f aca="false">IF(AF$2&lt;=$Z91,IF(AF$3&gt;=$Z91,(AF$4*($Z92-$Z91)),0),0)*(VLOOKUP($Z91,curves,VLOOKUP(AF$1,names,2,0))-AF$5)*m1!$BK90</f>
        <v>0</v>
      </c>
      <c r="AG91" s="23" t="n">
        <f aca="false">IF(AG$2&lt;=$Z91,IF(AG$3&gt;=$Z91,(AG$4*($Z92-$Z91)),0),0)*(VLOOKUP($Z91,curves,VLOOKUP(AG$1,names,2,0))-AG$5)*m1!$BK90</f>
        <v>0</v>
      </c>
      <c r="AH91" s="23" t="n">
        <f aca="false">IF(AH$2&lt;=$Z91,IF(AH$3&gt;=$Z91,(AH$4*($Z92-$Z91)),0),0)*(VLOOKUP($Z91,curves,VLOOKUP(AH$1,names,2,0))-AH$5)*m1!$BK90</f>
        <v>0</v>
      </c>
      <c r="AI91" s="23" t="n">
        <f aca="false">IF(AI$2&lt;=$Z91,IF(AI$3&gt;=$Z91,(AI$4*($Z92-$Z91)),0),0)*(VLOOKUP($Z91,curves,VLOOKUP(AI$1,names,2,0))-AI$5)*m1!$BK90</f>
        <v>0</v>
      </c>
      <c r="AJ91" s="23" t="n">
        <f aca="false">IF(AJ$2&lt;=$Z91,IF(AJ$3&gt;=$Z91,(AJ$4*($Z92-$Z91)),0),0)*(VLOOKUP($Z91,curves,VLOOKUP(AJ$1,names,2,0))-AJ$5)*m1!$BK90</f>
        <v>0</v>
      </c>
      <c r="AK91" s="23" t="n">
        <f aca="false">IF(AK$2&lt;=$Z91,IF(AK$3&gt;=$Z91,(AK$4*($Z92-$Z91)),0),0)*(VLOOKUP($Z91,curves,VLOOKUP(AK$1,names,2,0))-AK$5)*m1!$BK90</f>
        <v>0</v>
      </c>
      <c r="AL91" s="23" t="n">
        <f aca="false">IF(AL$2&lt;=$Z91,IF(AL$3&gt;=$Z91,(AL$4*($Z92-$Z91)),0),0)*(VLOOKUP($Z91,curves,VLOOKUP(AL$1,names,2,0))-AL$5)*m1!$BK90</f>
        <v>0</v>
      </c>
      <c r="AM91" s="23" t="n">
        <f aca="false">IF(AM$2&lt;=$Z91,IF(AM$3&gt;=$Z91,(AM$4*($Z92-$Z91)),0),0)*(VLOOKUP($Z91,curves,VLOOKUP(AM$1,names,2,0))-AM$5)*m1!$BK90</f>
        <v>0</v>
      </c>
      <c r="AN91" s="23" t="n">
        <f aca="false">IF(AN$2&lt;=$Z91,IF(AN$3&gt;=$Z91,(AN$4*($Z92-$Z91)),0),0)*(VLOOKUP($Z91,curves,VLOOKUP(AN$1,names,2,0))-AN$5)*m1!$BK90</f>
        <v>0</v>
      </c>
      <c r="AO91" s="23" t="n">
        <f aca="false">IF(AO$2&lt;=$Z91,IF(AO$3&gt;=$Z91,(AO$4*($Z92-$Z91)),0),0)*(VLOOKUP($Z91,curves,VLOOKUP(AO$1,names,2,0))-AO$5)*m1!$BK90</f>
        <v>0</v>
      </c>
      <c r="AP91" s="23" t="n">
        <f aca="false">IF(AP$2&lt;=$Z91,IF(AP$3&gt;=$Z91,(AP$4*($Z92-$Z91)),0),0)*(VLOOKUP($Z91,curves,VLOOKUP(AP$1,names,2,0))-AP$5)*m1!$BK90</f>
        <v>0</v>
      </c>
      <c r="AQ91" s="23" t="n">
        <f aca="false">IF(AQ$2&lt;=$Z91,IF(AQ$3&gt;=$Z91,(AQ$4*($Z92-$Z91)),0),0)*(VLOOKUP($Z91,curves,VLOOKUP(AQ$1,names,2,0))-AQ$5)*m1!$BK90</f>
        <v>0</v>
      </c>
      <c r="AR91" s="23" t="n">
        <f aca="false">IF(AR$2&lt;=$Z91,IF(AR$3&gt;=$Z91,(AR$4*($Z92-$Z91)),0),0)*(VLOOKUP($Z91,curves,VLOOKUP(AR$1,names,2,0))-AR$5)*m1!$BK90</f>
        <v>0</v>
      </c>
      <c r="AS91" s="23" t="n">
        <f aca="false">IF(AS$2&lt;=$Z91,IF(AS$3&gt;=$Z91,(AS$4*($Z92-$Z91)),0),0)*(VLOOKUP($Z91,curves,VLOOKUP(AS$1,names,2,0))-AS$5)*m1!$BK90</f>
        <v>0</v>
      </c>
      <c r="AT91" s="23" t="n">
        <f aca="false">IF(AT$2&lt;=$Z91,IF(AT$3&gt;=$Z91,(AT$4*($Z92-$Z91)),0),0)*(VLOOKUP($Z91,curves,VLOOKUP(AT$1,names,2,0))-AT$5)*m1!$BK90</f>
        <v>0</v>
      </c>
      <c r="AU91" s="23" t="n">
        <f aca="false">IF(AU$2&lt;=$Z91,IF(AU$3&gt;=$Z91,(AU$4*($Z92-$Z91)),0),0)*(VLOOKUP($Z91,curves,VLOOKUP(AU$1,names,2,0))-AU$5)*m1!$BK90</f>
        <v>0</v>
      </c>
      <c r="AV91" s="23" t="n">
        <f aca="false">IF(AV$2&lt;=$Z91,IF(AV$3&gt;=$Z91,(AV$4*($Z92-$Z91)),0),0)*(VLOOKUP($Z91,curves,VLOOKUP(AV$1,names,2,0))-AV$5)*m1!$BK90</f>
        <v>0</v>
      </c>
      <c r="BA91" s="249"/>
      <c r="BB91" s="249"/>
      <c r="BC91" s="249"/>
      <c r="BD91" s="249"/>
      <c r="BO91" s="253"/>
      <c r="CH91" s="248"/>
      <c r="CI91" s="248"/>
      <c r="CJ91" s="248"/>
      <c r="FX91" s="249"/>
      <c r="FY91" s="249"/>
      <c r="FZ91" s="249"/>
      <c r="GJ91" s="253"/>
      <c r="GK91" s="253"/>
      <c r="GQ91" s="253"/>
      <c r="GS91" s="253"/>
      <c r="GT91" s="253"/>
      <c r="GZ91" s="253"/>
    </row>
    <row r="92" customFormat="false" ht="12.75" hidden="false" customHeight="false" outlineLevel="0" collapsed="false">
      <c r="A92" s="63" t="n">
        <f aca="false">p0!A98</f>
        <v>39203</v>
      </c>
      <c r="B92" s="256" t="n">
        <f aca="false">SUM(C92:V92)</f>
        <v>446.5</v>
      </c>
      <c r="C92" s="262" t="n">
        <f aca="false">p0!E98*10000*m_chg!C91</f>
        <v>-0</v>
      </c>
      <c r="D92" s="262" t="n">
        <f aca="false">p0!O98*10000*m_chg!D91</f>
        <v>-0</v>
      </c>
      <c r="E92" s="262" t="n">
        <f aca="false">p1!L98*10000*m_chg!E91</f>
        <v>-0</v>
      </c>
      <c r="F92" s="262" t="n">
        <f aca="false">(p0!I98+p0!K98)*10000*m_chg!K91</f>
        <v>-0</v>
      </c>
      <c r="G92" s="262" t="n">
        <f aca="false">p0!P98*10000*m_chg!L91</f>
        <v>-0</v>
      </c>
      <c r="H92" s="262" t="n">
        <f aca="false">p0!D98*10000*m_chg!N91</f>
        <v>-0</v>
      </c>
      <c r="I92" s="262" t="n">
        <f aca="false">(p0!J98+p0!AH98)*10000*m_chg!H91</f>
        <v>446.5</v>
      </c>
      <c r="J92" s="262" t="n">
        <f aca="false">p0!N98*10000*m_chg!J91</f>
        <v>-0</v>
      </c>
      <c r="K92" s="262" t="n">
        <f aca="false">(p0!M98+p0!H98)*10000*m_chg!O91</f>
        <v>-0</v>
      </c>
      <c r="L92" s="262" t="n">
        <f aca="false">p0!Q98*10000*m_chg!P91</f>
        <v>-0</v>
      </c>
      <c r="M92" s="262" t="n">
        <f aca="false">(p0!F98)*10000*m_chg!T91</f>
        <v>-0</v>
      </c>
      <c r="N92" s="262" t="n">
        <f aca="false">p0!C98*10000*m_chg!U91</f>
        <v>-0</v>
      </c>
      <c r="O92" s="262" t="n">
        <f aca="false">p0!G98*10000*m_chg!V91</f>
        <v>0</v>
      </c>
      <c r="P92" s="262" t="n">
        <f aca="false">(p0!Z98+p0!Y98)*10000*m_chg!X91</f>
        <v>0</v>
      </c>
      <c r="Q92" s="262" t="n">
        <f aca="false">p0!AA98*10000*m_chg!Y91</f>
        <v>0</v>
      </c>
      <c r="R92" s="262" t="n">
        <f aca="false">p0!AC98*10000*m_chg!Z91</f>
        <v>0</v>
      </c>
      <c r="S92" s="262" t="n">
        <f aca="false">p0!X98*10000*m_chg!AA91</f>
        <v>0</v>
      </c>
      <c r="T92" s="262" t="n">
        <f aca="false">p0!T98*10000*m_chg!AC91</f>
        <v>0</v>
      </c>
      <c r="U92" s="262" t="n">
        <f aca="false">p0!B98*10000*m_chg!AF91</f>
        <v>0</v>
      </c>
      <c r="V92" s="262" t="n">
        <f aca="false">p0!AB98*10000*m_chg!AI91</f>
        <v>-0</v>
      </c>
      <c r="X92" s="262"/>
      <c r="Z92" s="63" t="n">
        <v>39203</v>
      </c>
      <c r="AA92" s="23" t="n">
        <f aca="false">SUM(AB92:AV92)</f>
        <v>0</v>
      </c>
      <c r="AB92" s="23" t="n">
        <f aca="false">IF(AB$2&lt;=$Z92,IF(AB$3&gt;=$Z92,(AB$4*($Z93-$Z92)),0),0)*(VLOOKUP($Z92,curves,VLOOKUP(AB$1,names,2,0))-AB$5)*m1!$BK91</f>
        <v>-0</v>
      </c>
      <c r="AC92" s="23" t="n">
        <f aca="false">IF(AC$2&lt;=$Z92,IF(AC$3&gt;=$Z92,(AC$4*($Z93-$Z92)),0),0)*(VLOOKUP($Z92,curves,VLOOKUP(AC$1,names,2,0))-AC$5)*m1!$BK91</f>
        <v>-0</v>
      </c>
      <c r="AD92" s="23" t="n">
        <f aca="false">IF(AD$2&lt;=$Z92,IF(AD$3&gt;=$Z92,(AD$4*($Z93-$Z92)),0),0)*(VLOOKUP($Z92,curves,VLOOKUP(AD$1,names,2,0))-AD$5)*m1!$BK91</f>
        <v>-0</v>
      </c>
      <c r="AE92" s="23" t="n">
        <f aca="false">IF(AE$2&lt;=$Z92,IF(AE$3&gt;=$Z92,(AE$4*($Z93-$Z92)),0),0)*(VLOOKUP($Z92,curves,VLOOKUP(AE$1,names,2,0))-AE$5)*m1!$BK91</f>
        <v>-0</v>
      </c>
      <c r="AF92" s="23" t="n">
        <f aca="false">IF(AF$2&lt;=$Z92,IF(AF$3&gt;=$Z92,(AF$4*($Z93-$Z92)),0),0)*(VLOOKUP($Z92,curves,VLOOKUP(AF$1,names,2,0))-AF$5)*m1!$BK91</f>
        <v>0</v>
      </c>
      <c r="AG92" s="23" t="n">
        <f aca="false">IF(AG$2&lt;=$Z92,IF(AG$3&gt;=$Z92,(AG$4*($Z93-$Z92)),0),0)*(VLOOKUP($Z92,curves,VLOOKUP(AG$1,names,2,0))-AG$5)*m1!$BK91</f>
        <v>0</v>
      </c>
      <c r="AH92" s="23" t="n">
        <f aca="false">IF(AH$2&lt;=$Z92,IF(AH$3&gt;=$Z92,(AH$4*($Z93-$Z92)),0),0)*(VLOOKUP($Z92,curves,VLOOKUP(AH$1,names,2,0))-AH$5)*m1!$BK91</f>
        <v>0</v>
      </c>
      <c r="AI92" s="23" t="n">
        <f aca="false">IF(AI$2&lt;=$Z92,IF(AI$3&gt;=$Z92,(AI$4*($Z93-$Z92)),0),0)*(VLOOKUP($Z92,curves,VLOOKUP(AI$1,names,2,0))-AI$5)*m1!$BK91</f>
        <v>0</v>
      </c>
      <c r="AJ92" s="23" t="n">
        <f aca="false">IF(AJ$2&lt;=$Z92,IF(AJ$3&gt;=$Z92,(AJ$4*($Z93-$Z92)),0),0)*(VLOOKUP($Z92,curves,VLOOKUP(AJ$1,names,2,0))-AJ$5)*m1!$BK91</f>
        <v>0</v>
      </c>
      <c r="AK92" s="23" t="n">
        <f aca="false">IF(AK$2&lt;=$Z92,IF(AK$3&gt;=$Z92,(AK$4*($Z93-$Z92)),0),0)*(VLOOKUP($Z92,curves,VLOOKUP(AK$1,names,2,0))-AK$5)*m1!$BK91</f>
        <v>0</v>
      </c>
      <c r="AL92" s="23" t="n">
        <f aca="false">IF(AL$2&lt;=$Z92,IF(AL$3&gt;=$Z92,(AL$4*($Z93-$Z92)),0),0)*(VLOOKUP($Z92,curves,VLOOKUP(AL$1,names,2,0))-AL$5)*m1!$BK91</f>
        <v>0</v>
      </c>
      <c r="AM92" s="23" t="n">
        <f aca="false">IF(AM$2&lt;=$Z92,IF(AM$3&gt;=$Z92,(AM$4*($Z93-$Z92)),0),0)*(VLOOKUP($Z92,curves,VLOOKUP(AM$1,names,2,0))-AM$5)*m1!$BK91</f>
        <v>0</v>
      </c>
      <c r="AN92" s="23" t="n">
        <f aca="false">IF(AN$2&lt;=$Z92,IF(AN$3&gt;=$Z92,(AN$4*($Z93-$Z92)),0),0)*(VLOOKUP($Z92,curves,VLOOKUP(AN$1,names,2,0))-AN$5)*m1!$BK91</f>
        <v>0</v>
      </c>
      <c r="AO92" s="23" t="n">
        <f aca="false">IF(AO$2&lt;=$Z92,IF(AO$3&gt;=$Z92,(AO$4*($Z93-$Z92)),0),0)*(VLOOKUP($Z92,curves,VLOOKUP(AO$1,names,2,0))-AO$5)*m1!$BK91</f>
        <v>0</v>
      </c>
      <c r="AP92" s="23" t="n">
        <f aca="false">IF(AP$2&lt;=$Z92,IF(AP$3&gt;=$Z92,(AP$4*($Z93-$Z92)),0),0)*(VLOOKUP($Z92,curves,VLOOKUP(AP$1,names,2,0))-AP$5)*m1!$BK91</f>
        <v>0</v>
      </c>
      <c r="AQ92" s="23" t="n">
        <f aca="false">IF(AQ$2&lt;=$Z92,IF(AQ$3&gt;=$Z92,(AQ$4*($Z93-$Z92)),0),0)*(VLOOKUP($Z92,curves,VLOOKUP(AQ$1,names,2,0))-AQ$5)*m1!$BK91</f>
        <v>0</v>
      </c>
      <c r="AR92" s="23" t="n">
        <f aca="false">IF(AR$2&lt;=$Z92,IF(AR$3&gt;=$Z92,(AR$4*($Z93-$Z92)),0),0)*(VLOOKUP($Z92,curves,VLOOKUP(AR$1,names,2,0))-AR$5)*m1!$BK91</f>
        <v>0</v>
      </c>
      <c r="AS92" s="23" t="n">
        <f aca="false">IF(AS$2&lt;=$Z92,IF(AS$3&gt;=$Z92,(AS$4*($Z93-$Z92)),0),0)*(VLOOKUP($Z92,curves,VLOOKUP(AS$1,names,2,0))-AS$5)*m1!$BK91</f>
        <v>0</v>
      </c>
      <c r="AT92" s="23" t="n">
        <f aca="false">IF(AT$2&lt;=$Z92,IF(AT$3&gt;=$Z92,(AT$4*($Z93-$Z92)),0),0)*(VLOOKUP($Z92,curves,VLOOKUP(AT$1,names,2,0))-AT$5)*m1!$BK91</f>
        <v>0</v>
      </c>
      <c r="AU92" s="23" t="n">
        <f aca="false">IF(AU$2&lt;=$Z92,IF(AU$3&gt;=$Z92,(AU$4*($Z93-$Z92)),0),0)*(VLOOKUP($Z92,curves,VLOOKUP(AU$1,names,2,0))-AU$5)*m1!$BK91</f>
        <v>0</v>
      </c>
      <c r="AV92" s="23" t="n">
        <f aca="false">IF(AV$2&lt;=$Z92,IF(AV$3&gt;=$Z92,(AV$4*($Z93-$Z92)),0),0)*(VLOOKUP($Z92,curves,VLOOKUP(AV$1,names,2,0))-AV$5)*m1!$BK91</f>
        <v>0</v>
      </c>
      <c r="BA92" s="249"/>
      <c r="BB92" s="249"/>
      <c r="BC92" s="249"/>
      <c r="BD92" s="249"/>
      <c r="BO92" s="253"/>
      <c r="CH92" s="248"/>
      <c r="CI92" s="248"/>
      <c r="CJ92" s="248"/>
      <c r="FX92" s="249"/>
      <c r="FY92" s="249"/>
      <c r="FZ92" s="249"/>
      <c r="GJ92" s="253"/>
      <c r="GK92" s="253"/>
      <c r="GQ92" s="253"/>
      <c r="GS92" s="253"/>
      <c r="GT92" s="253"/>
      <c r="GZ92" s="253"/>
    </row>
    <row r="93" customFormat="false" ht="12.75" hidden="false" customHeight="false" outlineLevel="0" collapsed="false">
      <c r="A93" s="63" t="n">
        <f aca="false">p0!A99</f>
        <v>39234</v>
      </c>
      <c r="B93" s="256" t="n">
        <f aca="false">SUM(C93:V93)</f>
        <v>429.5</v>
      </c>
      <c r="C93" s="262" t="n">
        <f aca="false">p0!E99*10000*m_chg!C92</f>
        <v>-0</v>
      </c>
      <c r="D93" s="262" t="n">
        <f aca="false">p0!O99*10000*m_chg!D92</f>
        <v>-0</v>
      </c>
      <c r="E93" s="262" t="n">
        <f aca="false">p1!L99*10000*m_chg!E92</f>
        <v>-0</v>
      </c>
      <c r="F93" s="262" t="n">
        <f aca="false">(p0!I99+p0!K99)*10000*m_chg!K92</f>
        <v>-0</v>
      </c>
      <c r="G93" s="262" t="n">
        <f aca="false">p0!P99*10000*m_chg!L92</f>
        <v>-0</v>
      </c>
      <c r="H93" s="262" t="n">
        <f aca="false">p0!D99*10000*m_chg!N92</f>
        <v>-0</v>
      </c>
      <c r="I93" s="262" t="n">
        <f aca="false">(p0!J99+p0!AH99)*10000*m_chg!H92</f>
        <v>429.5</v>
      </c>
      <c r="J93" s="262" t="n">
        <f aca="false">p0!N99*10000*m_chg!J92</f>
        <v>-0</v>
      </c>
      <c r="K93" s="262" t="n">
        <f aca="false">(p0!M99+p0!H99)*10000*m_chg!O92</f>
        <v>-0</v>
      </c>
      <c r="L93" s="262" t="n">
        <f aca="false">p0!Q99*10000*m_chg!P92</f>
        <v>-0</v>
      </c>
      <c r="M93" s="262" t="n">
        <f aca="false">(p0!F99)*10000*m_chg!T92</f>
        <v>-0</v>
      </c>
      <c r="N93" s="262" t="n">
        <f aca="false">p0!C99*10000*m_chg!U92</f>
        <v>-0</v>
      </c>
      <c r="O93" s="262" t="n">
        <f aca="false">p0!G99*10000*m_chg!V92</f>
        <v>0</v>
      </c>
      <c r="P93" s="262" t="n">
        <f aca="false">(p0!Z99+p0!Y99)*10000*m_chg!X92</f>
        <v>0</v>
      </c>
      <c r="Q93" s="262" t="n">
        <f aca="false">p0!AA99*10000*m_chg!Y92</f>
        <v>0</v>
      </c>
      <c r="R93" s="262" t="n">
        <f aca="false">p0!AC99*10000*m_chg!Z92</f>
        <v>0</v>
      </c>
      <c r="S93" s="262" t="n">
        <f aca="false">p0!X99*10000*m_chg!AA92</f>
        <v>-0</v>
      </c>
      <c r="T93" s="262" t="n">
        <f aca="false">p0!T99*10000*m_chg!AC92</f>
        <v>-0</v>
      </c>
      <c r="U93" s="262" t="n">
        <f aca="false">p0!B99*10000*m_chg!AF92</f>
        <v>0</v>
      </c>
      <c r="V93" s="262" t="n">
        <f aca="false">p0!AB99*10000*m_chg!AI92</f>
        <v>-0</v>
      </c>
      <c r="X93" s="262"/>
      <c r="Z93" s="63" t="n">
        <v>39234</v>
      </c>
      <c r="AA93" s="23" t="n">
        <f aca="false">SUM(AB93:AV93)</f>
        <v>0</v>
      </c>
      <c r="AB93" s="23" t="n">
        <f aca="false">IF(AB$2&lt;=$Z93,IF(AB$3&gt;=$Z93,(AB$4*($Z94-$Z93)),0),0)*(VLOOKUP($Z93,curves,VLOOKUP(AB$1,names,2,0))-AB$5)*m1!$BK92</f>
        <v>-0</v>
      </c>
      <c r="AC93" s="23" t="n">
        <f aca="false">IF(AC$2&lt;=$Z93,IF(AC$3&gt;=$Z93,(AC$4*($Z94-$Z93)),0),0)*(VLOOKUP($Z93,curves,VLOOKUP(AC$1,names,2,0))-AC$5)*m1!$BK92</f>
        <v>-0</v>
      </c>
      <c r="AD93" s="23" t="n">
        <f aca="false">IF(AD$2&lt;=$Z93,IF(AD$3&gt;=$Z93,(AD$4*($Z94-$Z93)),0),0)*(VLOOKUP($Z93,curves,VLOOKUP(AD$1,names,2,0))-AD$5)*m1!$BK92</f>
        <v>-0</v>
      </c>
      <c r="AE93" s="23" t="n">
        <f aca="false">IF(AE$2&lt;=$Z93,IF(AE$3&gt;=$Z93,(AE$4*($Z94-$Z93)),0),0)*(VLOOKUP($Z93,curves,VLOOKUP(AE$1,names,2,0))-AE$5)*m1!$BK92</f>
        <v>-0</v>
      </c>
      <c r="AF93" s="23" t="n">
        <f aca="false">IF(AF$2&lt;=$Z93,IF(AF$3&gt;=$Z93,(AF$4*($Z94-$Z93)),0),0)*(VLOOKUP($Z93,curves,VLOOKUP(AF$1,names,2,0))-AF$5)*m1!$BK92</f>
        <v>0</v>
      </c>
      <c r="AG93" s="23" t="n">
        <f aca="false">IF(AG$2&lt;=$Z93,IF(AG$3&gt;=$Z93,(AG$4*($Z94-$Z93)),0),0)*(VLOOKUP($Z93,curves,VLOOKUP(AG$1,names,2,0))-AG$5)*m1!$BK92</f>
        <v>0</v>
      </c>
      <c r="AH93" s="23" t="n">
        <f aca="false">IF(AH$2&lt;=$Z93,IF(AH$3&gt;=$Z93,(AH$4*($Z94-$Z93)),0),0)*(VLOOKUP($Z93,curves,VLOOKUP(AH$1,names,2,0))-AH$5)*m1!$BK92</f>
        <v>0</v>
      </c>
      <c r="AI93" s="23" t="n">
        <f aca="false">IF(AI$2&lt;=$Z93,IF(AI$3&gt;=$Z93,(AI$4*($Z94-$Z93)),0),0)*(VLOOKUP($Z93,curves,VLOOKUP(AI$1,names,2,0))-AI$5)*m1!$BK92</f>
        <v>0</v>
      </c>
      <c r="AJ93" s="23" t="n">
        <f aca="false">IF(AJ$2&lt;=$Z93,IF(AJ$3&gt;=$Z93,(AJ$4*($Z94-$Z93)),0),0)*(VLOOKUP($Z93,curves,VLOOKUP(AJ$1,names,2,0))-AJ$5)*m1!$BK92</f>
        <v>0</v>
      </c>
      <c r="AK93" s="23" t="n">
        <f aca="false">IF(AK$2&lt;=$Z93,IF(AK$3&gt;=$Z93,(AK$4*($Z94-$Z93)),0),0)*(VLOOKUP($Z93,curves,VLOOKUP(AK$1,names,2,0))-AK$5)*m1!$BK92</f>
        <v>0</v>
      </c>
      <c r="AL93" s="23" t="n">
        <f aca="false">IF(AL$2&lt;=$Z93,IF(AL$3&gt;=$Z93,(AL$4*($Z94-$Z93)),0),0)*(VLOOKUP($Z93,curves,VLOOKUP(AL$1,names,2,0))-AL$5)*m1!$BK92</f>
        <v>0</v>
      </c>
      <c r="AM93" s="23" t="n">
        <f aca="false">IF(AM$2&lt;=$Z93,IF(AM$3&gt;=$Z93,(AM$4*($Z94-$Z93)),0),0)*(VLOOKUP($Z93,curves,VLOOKUP(AM$1,names,2,0))-AM$5)*m1!$BK92</f>
        <v>0</v>
      </c>
      <c r="AN93" s="23" t="n">
        <f aca="false">IF(AN$2&lt;=$Z93,IF(AN$3&gt;=$Z93,(AN$4*($Z94-$Z93)),0),0)*(VLOOKUP($Z93,curves,VLOOKUP(AN$1,names,2,0))-AN$5)*m1!$BK92</f>
        <v>0</v>
      </c>
      <c r="AO93" s="23" t="n">
        <f aca="false">IF(AO$2&lt;=$Z93,IF(AO$3&gt;=$Z93,(AO$4*($Z94-$Z93)),0),0)*(VLOOKUP($Z93,curves,VLOOKUP(AO$1,names,2,0))-AO$5)*m1!$BK92</f>
        <v>0</v>
      </c>
      <c r="AP93" s="23" t="n">
        <f aca="false">IF(AP$2&lt;=$Z93,IF(AP$3&gt;=$Z93,(AP$4*($Z94-$Z93)),0),0)*(VLOOKUP($Z93,curves,VLOOKUP(AP$1,names,2,0))-AP$5)*m1!$BK92</f>
        <v>0</v>
      </c>
      <c r="AQ93" s="23" t="n">
        <f aca="false">IF(AQ$2&lt;=$Z93,IF(AQ$3&gt;=$Z93,(AQ$4*($Z94-$Z93)),0),0)*(VLOOKUP($Z93,curves,VLOOKUP(AQ$1,names,2,0))-AQ$5)*m1!$BK92</f>
        <v>0</v>
      </c>
      <c r="AR93" s="23" t="n">
        <f aca="false">IF(AR$2&lt;=$Z93,IF(AR$3&gt;=$Z93,(AR$4*($Z94-$Z93)),0),0)*(VLOOKUP($Z93,curves,VLOOKUP(AR$1,names,2,0))-AR$5)*m1!$BK92</f>
        <v>0</v>
      </c>
      <c r="AS93" s="23" t="n">
        <f aca="false">IF(AS$2&lt;=$Z93,IF(AS$3&gt;=$Z93,(AS$4*($Z94-$Z93)),0),0)*(VLOOKUP($Z93,curves,VLOOKUP(AS$1,names,2,0))-AS$5)*m1!$BK92</f>
        <v>0</v>
      </c>
      <c r="AT93" s="23" t="n">
        <f aca="false">IF(AT$2&lt;=$Z93,IF(AT$3&gt;=$Z93,(AT$4*($Z94-$Z93)),0),0)*(VLOOKUP($Z93,curves,VLOOKUP(AT$1,names,2,0))-AT$5)*m1!$BK92</f>
        <v>0</v>
      </c>
      <c r="AU93" s="23" t="n">
        <f aca="false">IF(AU$2&lt;=$Z93,IF(AU$3&gt;=$Z93,(AU$4*($Z94-$Z93)),0),0)*(VLOOKUP($Z93,curves,VLOOKUP(AU$1,names,2,0))-AU$5)*m1!$BK92</f>
        <v>0</v>
      </c>
      <c r="AV93" s="23" t="n">
        <f aca="false">IF(AV$2&lt;=$Z93,IF(AV$3&gt;=$Z93,(AV$4*($Z94-$Z93)),0),0)*(VLOOKUP($Z93,curves,VLOOKUP(AV$1,names,2,0))-AV$5)*m1!$BK92</f>
        <v>0</v>
      </c>
      <c r="BA93" s="249"/>
      <c r="BB93" s="249"/>
      <c r="BC93" s="249"/>
      <c r="BD93" s="249"/>
      <c r="BO93" s="253"/>
      <c r="CH93" s="248"/>
      <c r="CI93" s="248"/>
      <c r="CJ93" s="248"/>
      <c r="FX93" s="249"/>
      <c r="FY93" s="249"/>
      <c r="FZ93" s="249"/>
      <c r="GJ93" s="253"/>
      <c r="GK93" s="253"/>
      <c r="GQ93" s="253"/>
      <c r="GS93" s="253"/>
      <c r="GT93" s="253"/>
      <c r="GZ93" s="253"/>
    </row>
    <row r="94" customFormat="false" ht="12.75" hidden="false" customHeight="false" outlineLevel="0" collapsed="false">
      <c r="A94" s="63" t="n">
        <f aca="false">p0!A100</f>
        <v>39264</v>
      </c>
      <c r="B94" s="256" t="n">
        <f aca="false">SUM(C94:V94)</f>
        <v>441</v>
      </c>
      <c r="C94" s="262" t="n">
        <f aca="false">p0!E100*10000*m_chg!C93</f>
        <v>-0</v>
      </c>
      <c r="D94" s="262" t="n">
        <f aca="false">p0!O100*10000*m_chg!D93</f>
        <v>-0</v>
      </c>
      <c r="E94" s="262" t="n">
        <f aca="false">p1!L100*10000*m_chg!E93</f>
        <v>-0</v>
      </c>
      <c r="F94" s="262" t="n">
        <f aca="false">(p0!I100+p0!K100)*10000*m_chg!K93</f>
        <v>-0</v>
      </c>
      <c r="G94" s="262" t="n">
        <f aca="false">p0!P100*10000*m_chg!L93</f>
        <v>-0</v>
      </c>
      <c r="H94" s="262" t="n">
        <f aca="false">p0!D100*10000*m_chg!N93</f>
        <v>-0</v>
      </c>
      <c r="I94" s="262" t="n">
        <f aca="false">(p0!J100+p0!AH100)*10000*m_chg!H93</f>
        <v>441</v>
      </c>
      <c r="J94" s="262" t="n">
        <f aca="false">p0!N100*10000*m_chg!J93</f>
        <v>-0</v>
      </c>
      <c r="K94" s="262" t="n">
        <f aca="false">(p0!M100+p0!H100)*10000*m_chg!O93</f>
        <v>-0</v>
      </c>
      <c r="L94" s="262" t="n">
        <f aca="false">p0!Q100*10000*m_chg!P93</f>
        <v>-0</v>
      </c>
      <c r="M94" s="262" t="n">
        <f aca="false">(p0!F100)*10000*m_chg!T93</f>
        <v>-0</v>
      </c>
      <c r="N94" s="262" t="n">
        <f aca="false">p0!C100*10000*m_chg!U93</f>
        <v>-0</v>
      </c>
      <c r="O94" s="262" t="n">
        <f aca="false">p0!G100*10000*m_chg!V93</f>
        <v>0</v>
      </c>
      <c r="P94" s="262" t="n">
        <f aca="false">(p0!Z100+p0!Y100)*10000*m_chg!X93</f>
        <v>0</v>
      </c>
      <c r="Q94" s="262" t="n">
        <f aca="false">p0!AA100*10000*m_chg!Y93</f>
        <v>0</v>
      </c>
      <c r="R94" s="262" t="n">
        <f aca="false">p0!AC100*10000*m_chg!Z93</f>
        <v>0</v>
      </c>
      <c r="S94" s="262" t="n">
        <f aca="false">p0!X100*10000*m_chg!AA93</f>
        <v>-0</v>
      </c>
      <c r="T94" s="262" t="n">
        <f aca="false">p0!T100*10000*m_chg!AC93</f>
        <v>0</v>
      </c>
      <c r="U94" s="262" t="n">
        <f aca="false">p0!B100*10000*m_chg!AF93</f>
        <v>0</v>
      </c>
      <c r="V94" s="262" t="n">
        <f aca="false">p0!AB100*10000*m_chg!AI93</f>
        <v>0</v>
      </c>
      <c r="X94" s="262"/>
      <c r="Z94" s="63" t="n">
        <v>39264</v>
      </c>
      <c r="AA94" s="23" t="n">
        <f aca="false">SUM(AB94:AV94)</f>
        <v>0</v>
      </c>
      <c r="AB94" s="23" t="n">
        <f aca="false">IF(AB$2&lt;=$Z94,IF(AB$3&gt;=$Z94,(AB$4*($Z95-$Z94)),0),0)*(VLOOKUP($Z94,curves,VLOOKUP(AB$1,names,2,0))-AB$5)*m1!$BK93</f>
        <v>-0</v>
      </c>
      <c r="AC94" s="23" t="n">
        <f aca="false">IF(AC$2&lt;=$Z94,IF(AC$3&gt;=$Z94,(AC$4*($Z95-$Z94)),0),0)*(VLOOKUP($Z94,curves,VLOOKUP(AC$1,names,2,0))-AC$5)*m1!$BK93</f>
        <v>-0</v>
      </c>
      <c r="AD94" s="23" t="n">
        <f aca="false">IF(AD$2&lt;=$Z94,IF(AD$3&gt;=$Z94,(AD$4*($Z95-$Z94)),0),0)*(VLOOKUP($Z94,curves,VLOOKUP(AD$1,names,2,0))-AD$5)*m1!$BK93</f>
        <v>-0</v>
      </c>
      <c r="AE94" s="23" t="n">
        <f aca="false">IF(AE$2&lt;=$Z94,IF(AE$3&gt;=$Z94,(AE$4*($Z95-$Z94)),0),0)*(VLOOKUP($Z94,curves,VLOOKUP(AE$1,names,2,0))-AE$5)*m1!$BK93</f>
        <v>-0</v>
      </c>
      <c r="AF94" s="23" t="n">
        <f aca="false">IF(AF$2&lt;=$Z94,IF(AF$3&gt;=$Z94,(AF$4*($Z95-$Z94)),0),0)*(VLOOKUP($Z94,curves,VLOOKUP(AF$1,names,2,0))-AF$5)*m1!$BK93</f>
        <v>0</v>
      </c>
      <c r="AG94" s="23" t="n">
        <f aca="false">IF(AG$2&lt;=$Z94,IF(AG$3&gt;=$Z94,(AG$4*($Z95-$Z94)),0),0)*(VLOOKUP($Z94,curves,VLOOKUP(AG$1,names,2,0))-AG$5)*m1!$BK93</f>
        <v>0</v>
      </c>
      <c r="AH94" s="23" t="n">
        <f aca="false">IF(AH$2&lt;=$Z94,IF(AH$3&gt;=$Z94,(AH$4*($Z95-$Z94)),0),0)*(VLOOKUP($Z94,curves,VLOOKUP(AH$1,names,2,0))-AH$5)*m1!$BK93</f>
        <v>0</v>
      </c>
      <c r="AI94" s="23" t="n">
        <f aca="false">IF(AI$2&lt;=$Z94,IF(AI$3&gt;=$Z94,(AI$4*($Z95-$Z94)),0),0)*(VLOOKUP($Z94,curves,VLOOKUP(AI$1,names,2,0))-AI$5)*m1!$BK93</f>
        <v>0</v>
      </c>
      <c r="AJ94" s="23" t="n">
        <f aca="false">IF(AJ$2&lt;=$Z94,IF(AJ$3&gt;=$Z94,(AJ$4*($Z95-$Z94)),0),0)*(VLOOKUP($Z94,curves,VLOOKUP(AJ$1,names,2,0))-AJ$5)*m1!$BK93</f>
        <v>0</v>
      </c>
      <c r="AK94" s="23" t="n">
        <f aca="false">IF(AK$2&lt;=$Z94,IF(AK$3&gt;=$Z94,(AK$4*($Z95-$Z94)),0),0)*(VLOOKUP($Z94,curves,VLOOKUP(AK$1,names,2,0))-AK$5)*m1!$BK93</f>
        <v>0</v>
      </c>
      <c r="AL94" s="23" t="n">
        <f aca="false">IF(AL$2&lt;=$Z94,IF(AL$3&gt;=$Z94,(AL$4*($Z95-$Z94)),0),0)*(VLOOKUP($Z94,curves,VLOOKUP(AL$1,names,2,0))-AL$5)*m1!$BK93</f>
        <v>0</v>
      </c>
      <c r="AM94" s="23" t="n">
        <f aca="false">IF(AM$2&lt;=$Z94,IF(AM$3&gt;=$Z94,(AM$4*($Z95-$Z94)),0),0)*(VLOOKUP($Z94,curves,VLOOKUP(AM$1,names,2,0))-AM$5)*m1!$BK93</f>
        <v>0</v>
      </c>
      <c r="AN94" s="23" t="n">
        <f aca="false">IF(AN$2&lt;=$Z94,IF(AN$3&gt;=$Z94,(AN$4*($Z95-$Z94)),0),0)*(VLOOKUP($Z94,curves,VLOOKUP(AN$1,names,2,0))-AN$5)*m1!$BK93</f>
        <v>0</v>
      </c>
      <c r="AO94" s="23" t="n">
        <f aca="false">IF(AO$2&lt;=$Z94,IF(AO$3&gt;=$Z94,(AO$4*($Z95-$Z94)),0),0)*(VLOOKUP($Z94,curves,VLOOKUP(AO$1,names,2,0))-AO$5)*m1!$BK93</f>
        <v>0</v>
      </c>
      <c r="AP94" s="23" t="n">
        <f aca="false">IF(AP$2&lt;=$Z94,IF(AP$3&gt;=$Z94,(AP$4*($Z95-$Z94)),0),0)*(VLOOKUP($Z94,curves,VLOOKUP(AP$1,names,2,0))-AP$5)*m1!$BK93</f>
        <v>0</v>
      </c>
      <c r="AQ94" s="23" t="n">
        <f aca="false">IF(AQ$2&lt;=$Z94,IF(AQ$3&gt;=$Z94,(AQ$4*($Z95-$Z94)),0),0)*(VLOOKUP($Z94,curves,VLOOKUP(AQ$1,names,2,0))-AQ$5)*m1!$BK93</f>
        <v>0</v>
      </c>
      <c r="AR94" s="23" t="n">
        <f aca="false">IF(AR$2&lt;=$Z94,IF(AR$3&gt;=$Z94,(AR$4*($Z95-$Z94)),0),0)*(VLOOKUP($Z94,curves,VLOOKUP(AR$1,names,2,0))-AR$5)*m1!$BK93</f>
        <v>0</v>
      </c>
      <c r="AS94" s="23" t="n">
        <f aca="false">IF(AS$2&lt;=$Z94,IF(AS$3&gt;=$Z94,(AS$4*($Z95-$Z94)),0),0)*(VLOOKUP($Z94,curves,VLOOKUP(AS$1,names,2,0))-AS$5)*m1!$BK93</f>
        <v>0</v>
      </c>
      <c r="AT94" s="23" t="n">
        <f aca="false">IF(AT$2&lt;=$Z94,IF(AT$3&gt;=$Z94,(AT$4*($Z95-$Z94)),0),0)*(VLOOKUP($Z94,curves,VLOOKUP(AT$1,names,2,0))-AT$5)*m1!$BK93</f>
        <v>0</v>
      </c>
      <c r="AU94" s="23" t="n">
        <f aca="false">IF(AU$2&lt;=$Z94,IF(AU$3&gt;=$Z94,(AU$4*($Z95-$Z94)),0),0)*(VLOOKUP($Z94,curves,VLOOKUP(AU$1,names,2,0))-AU$5)*m1!$BK93</f>
        <v>0</v>
      </c>
      <c r="AV94" s="23" t="n">
        <f aca="false">IF(AV$2&lt;=$Z94,IF(AV$3&gt;=$Z94,(AV$4*($Z95-$Z94)),0),0)*(VLOOKUP($Z94,curves,VLOOKUP(AV$1,names,2,0))-AV$5)*m1!$BK93</f>
        <v>0</v>
      </c>
      <c r="BA94" s="249"/>
      <c r="BB94" s="249"/>
      <c r="BC94" s="249"/>
      <c r="BD94" s="249"/>
      <c r="BO94" s="253"/>
      <c r="CH94" s="248"/>
      <c r="CI94" s="248"/>
      <c r="CJ94" s="248"/>
      <c r="FX94" s="249"/>
      <c r="FY94" s="249"/>
      <c r="FZ94" s="249"/>
      <c r="GJ94" s="253"/>
      <c r="GK94" s="253"/>
      <c r="GQ94" s="253"/>
      <c r="GS94" s="253"/>
      <c r="GT94" s="253"/>
      <c r="GZ94" s="253"/>
    </row>
    <row r="95" customFormat="false" ht="12.75" hidden="false" customHeight="false" outlineLevel="0" collapsed="false">
      <c r="A95" s="63" t="n">
        <f aca="false">p0!A101</f>
        <v>39295</v>
      </c>
      <c r="B95" s="256" t="n">
        <f aca="false">SUM(C95:V95)</f>
        <v>438.5</v>
      </c>
      <c r="C95" s="262" t="n">
        <f aca="false">p0!E101*10000*m_chg!C94</f>
        <v>-0</v>
      </c>
      <c r="D95" s="262" t="n">
        <f aca="false">p0!O101*10000*m_chg!D94</f>
        <v>-0</v>
      </c>
      <c r="E95" s="262" t="n">
        <f aca="false">p1!L101*10000*m_chg!E94</f>
        <v>-0</v>
      </c>
      <c r="F95" s="262" t="n">
        <f aca="false">(p0!I101+p0!K101)*10000*m_chg!K94</f>
        <v>-0</v>
      </c>
      <c r="G95" s="262" t="n">
        <f aca="false">p0!P101*10000*m_chg!L94</f>
        <v>-0</v>
      </c>
      <c r="H95" s="262" t="n">
        <f aca="false">p0!D101*10000*m_chg!N94</f>
        <v>-0</v>
      </c>
      <c r="I95" s="262" t="n">
        <f aca="false">(p0!J101+p0!AH101)*10000*m_chg!H94</f>
        <v>438.5</v>
      </c>
      <c r="J95" s="262" t="n">
        <f aca="false">p0!N101*10000*m_chg!J94</f>
        <v>-0</v>
      </c>
      <c r="K95" s="262" t="n">
        <f aca="false">(p0!M101+p0!H101)*10000*m_chg!O94</f>
        <v>-0</v>
      </c>
      <c r="L95" s="262" t="n">
        <f aca="false">p0!Q101*10000*m_chg!P94</f>
        <v>-0</v>
      </c>
      <c r="M95" s="262" t="n">
        <f aca="false">(p0!F101)*10000*m_chg!T94</f>
        <v>-0</v>
      </c>
      <c r="N95" s="262" t="n">
        <f aca="false">p0!C101*10000*m_chg!U94</f>
        <v>-0</v>
      </c>
      <c r="O95" s="262" t="n">
        <f aca="false">p0!G101*10000*m_chg!V94</f>
        <v>0</v>
      </c>
      <c r="P95" s="262" t="n">
        <f aca="false">(p0!Z101+p0!Y101)*10000*m_chg!X94</f>
        <v>0</v>
      </c>
      <c r="Q95" s="262" t="n">
        <f aca="false">p0!AA101*10000*m_chg!Y94</f>
        <v>0</v>
      </c>
      <c r="R95" s="262" t="n">
        <f aca="false">p0!AC101*10000*m_chg!Z94</f>
        <v>0</v>
      </c>
      <c r="S95" s="262" t="n">
        <f aca="false">p0!X101*10000*m_chg!AA94</f>
        <v>0</v>
      </c>
      <c r="T95" s="262" t="n">
        <f aca="false">p0!T101*10000*m_chg!AC94</f>
        <v>0</v>
      </c>
      <c r="U95" s="262" t="n">
        <f aca="false">p0!B101*10000*m_chg!AF94</f>
        <v>0</v>
      </c>
      <c r="V95" s="262" t="n">
        <f aca="false">p0!AB101*10000*m_chg!AI94</f>
        <v>0</v>
      </c>
      <c r="X95" s="262"/>
      <c r="Z95" s="63" t="n">
        <v>39295</v>
      </c>
      <c r="AA95" s="23" t="n">
        <f aca="false">SUM(AB95:AV95)</f>
        <v>0</v>
      </c>
      <c r="AB95" s="23" t="n">
        <f aca="false">IF(AB$2&lt;=$Z95,IF(AB$3&gt;=$Z95,(AB$4*($Z96-$Z95)),0),0)*(VLOOKUP($Z95,curves,VLOOKUP(AB$1,names,2,0))-AB$5)*m1!$BK94</f>
        <v>-0</v>
      </c>
      <c r="AC95" s="23" t="n">
        <f aca="false">IF(AC$2&lt;=$Z95,IF(AC$3&gt;=$Z95,(AC$4*($Z96-$Z95)),0),0)*(VLOOKUP($Z95,curves,VLOOKUP(AC$1,names,2,0))-AC$5)*m1!$BK94</f>
        <v>-0</v>
      </c>
      <c r="AD95" s="23" t="n">
        <f aca="false">IF(AD$2&lt;=$Z95,IF(AD$3&gt;=$Z95,(AD$4*($Z96-$Z95)),0),0)*(VLOOKUP($Z95,curves,VLOOKUP(AD$1,names,2,0))-AD$5)*m1!$BK94</f>
        <v>-0</v>
      </c>
      <c r="AE95" s="23" t="n">
        <f aca="false">IF(AE$2&lt;=$Z95,IF(AE$3&gt;=$Z95,(AE$4*($Z96-$Z95)),0),0)*(VLOOKUP($Z95,curves,VLOOKUP(AE$1,names,2,0))-AE$5)*m1!$BK94</f>
        <v>-0</v>
      </c>
      <c r="AF95" s="23" t="n">
        <f aca="false">IF(AF$2&lt;=$Z95,IF(AF$3&gt;=$Z95,(AF$4*($Z96-$Z95)),0),0)*(VLOOKUP($Z95,curves,VLOOKUP(AF$1,names,2,0))-AF$5)*m1!$BK94</f>
        <v>0</v>
      </c>
      <c r="AG95" s="23" t="n">
        <f aca="false">IF(AG$2&lt;=$Z95,IF(AG$3&gt;=$Z95,(AG$4*($Z96-$Z95)),0),0)*(VLOOKUP($Z95,curves,VLOOKUP(AG$1,names,2,0))-AG$5)*m1!$BK94</f>
        <v>0</v>
      </c>
      <c r="AH95" s="23" t="n">
        <f aca="false">IF(AH$2&lt;=$Z95,IF(AH$3&gt;=$Z95,(AH$4*($Z96-$Z95)),0),0)*(VLOOKUP($Z95,curves,VLOOKUP(AH$1,names,2,0))-AH$5)*m1!$BK94</f>
        <v>0</v>
      </c>
      <c r="AI95" s="23" t="n">
        <f aca="false">IF(AI$2&lt;=$Z95,IF(AI$3&gt;=$Z95,(AI$4*($Z96-$Z95)),0),0)*(VLOOKUP($Z95,curves,VLOOKUP(AI$1,names,2,0))-AI$5)*m1!$BK94</f>
        <v>0</v>
      </c>
      <c r="AJ95" s="23" t="n">
        <f aca="false">IF(AJ$2&lt;=$Z95,IF(AJ$3&gt;=$Z95,(AJ$4*($Z96-$Z95)),0),0)*(VLOOKUP($Z95,curves,VLOOKUP(AJ$1,names,2,0))-AJ$5)*m1!$BK94</f>
        <v>0</v>
      </c>
      <c r="AK95" s="23" t="n">
        <f aca="false">IF(AK$2&lt;=$Z95,IF(AK$3&gt;=$Z95,(AK$4*($Z96-$Z95)),0),0)*(VLOOKUP($Z95,curves,VLOOKUP(AK$1,names,2,0))-AK$5)*m1!$BK94</f>
        <v>0</v>
      </c>
      <c r="AL95" s="23" t="n">
        <f aca="false">IF(AL$2&lt;=$Z95,IF(AL$3&gt;=$Z95,(AL$4*($Z96-$Z95)),0),0)*(VLOOKUP($Z95,curves,VLOOKUP(AL$1,names,2,0))-AL$5)*m1!$BK94</f>
        <v>0</v>
      </c>
      <c r="AM95" s="23" t="n">
        <f aca="false">IF(AM$2&lt;=$Z95,IF(AM$3&gt;=$Z95,(AM$4*($Z96-$Z95)),0),0)*(VLOOKUP($Z95,curves,VLOOKUP(AM$1,names,2,0))-AM$5)*m1!$BK94</f>
        <v>0</v>
      </c>
      <c r="AN95" s="23" t="n">
        <f aca="false">IF(AN$2&lt;=$Z95,IF(AN$3&gt;=$Z95,(AN$4*($Z96-$Z95)),0),0)*(VLOOKUP($Z95,curves,VLOOKUP(AN$1,names,2,0))-AN$5)*m1!$BK94</f>
        <v>0</v>
      </c>
      <c r="AO95" s="23" t="n">
        <f aca="false">IF(AO$2&lt;=$Z95,IF(AO$3&gt;=$Z95,(AO$4*($Z96-$Z95)),0),0)*(VLOOKUP($Z95,curves,VLOOKUP(AO$1,names,2,0))-AO$5)*m1!$BK94</f>
        <v>0</v>
      </c>
      <c r="AP95" s="23" t="n">
        <f aca="false">IF(AP$2&lt;=$Z95,IF(AP$3&gt;=$Z95,(AP$4*($Z96-$Z95)),0),0)*(VLOOKUP($Z95,curves,VLOOKUP(AP$1,names,2,0))-AP$5)*m1!$BK94</f>
        <v>0</v>
      </c>
      <c r="AQ95" s="23" t="n">
        <f aca="false">IF(AQ$2&lt;=$Z95,IF(AQ$3&gt;=$Z95,(AQ$4*($Z96-$Z95)),0),0)*(VLOOKUP($Z95,curves,VLOOKUP(AQ$1,names,2,0))-AQ$5)*m1!$BK94</f>
        <v>0</v>
      </c>
      <c r="AR95" s="23" t="n">
        <f aca="false">IF(AR$2&lt;=$Z95,IF(AR$3&gt;=$Z95,(AR$4*($Z96-$Z95)),0),0)*(VLOOKUP($Z95,curves,VLOOKUP(AR$1,names,2,0))-AR$5)*m1!$BK94</f>
        <v>0</v>
      </c>
      <c r="AS95" s="23" t="n">
        <f aca="false">IF(AS$2&lt;=$Z95,IF(AS$3&gt;=$Z95,(AS$4*($Z96-$Z95)),0),0)*(VLOOKUP($Z95,curves,VLOOKUP(AS$1,names,2,0))-AS$5)*m1!$BK94</f>
        <v>0</v>
      </c>
      <c r="AT95" s="23" t="n">
        <f aca="false">IF(AT$2&lt;=$Z95,IF(AT$3&gt;=$Z95,(AT$4*($Z96-$Z95)),0),0)*(VLOOKUP($Z95,curves,VLOOKUP(AT$1,names,2,0))-AT$5)*m1!$BK94</f>
        <v>0</v>
      </c>
      <c r="AU95" s="23" t="n">
        <f aca="false">IF(AU$2&lt;=$Z95,IF(AU$3&gt;=$Z95,(AU$4*($Z96-$Z95)),0),0)*(VLOOKUP($Z95,curves,VLOOKUP(AU$1,names,2,0))-AU$5)*m1!$BK94</f>
        <v>0</v>
      </c>
      <c r="AV95" s="23" t="n">
        <f aca="false">IF(AV$2&lt;=$Z95,IF(AV$3&gt;=$Z95,(AV$4*($Z96-$Z95)),0),0)*(VLOOKUP($Z95,curves,VLOOKUP(AV$1,names,2,0))-AV$5)*m1!$BK94</f>
        <v>0</v>
      </c>
      <c r="BA95" s="249"/>
      <c r="BB95" s="249"/>
      <c r="BC95" s="249"/>
      <c r="BD95" s="249"/>
      <c r="BO95" s="253"/>
      <c r="CH95" s="248"/>
      <c r="CI95" s="248"/>
      <c r="CJ95" s="248"/>
      <c r="FX95" s="249"/>
      <c r="FY95" s="249"/>
      <c r="FZ95" s="249"/>
      <c r="GJ95" s="253"/>
      <c r="GK95" s="253"/>
      <c r="GQ95" s="253"/>
      <c r="GS95" s="253"/>
      <c r="GT95" s="253"/>
      <c r="GZ95" s="253"/>
    </row>
    <row r="96" customFormat="false" ht="12.75" hidden="false" customHeight="false" outlineLevel="0" collapsed="false">
      <c r="A96" s="63" t="n">
        <f aca="false">p0!A102</f>
        <v>39326</v>
      </c>
      <c r="B96" s="256" t="n">
        <f aca="false">SUM(C96:V96)</f>
        <v>422</v>
      </c>
      <c r="C96" s="262" t="n">
        <f aca="false">p0!E102*10000*m_chg!C95</f>
        <v>-0</v>
      </c>
      <c r="D96" s="262" t="n">
        <f aca="false">p0!O102*10000*m_chg!D95</f>
        <v>-0</v>
      </c>
      <c r="E96" s="262" t="n">
        <f aca="false">p1!L102*10000*m_chg!E95</f>
        <v>-0</v>
      </c>
      <c r="F96" s="262" t="n">
        <f aca="false">(p0!I102+p0!K102)*10000*m_chg!K95</f>
        <v>-0</v>
      </c>
      <c r="G96" s="262" t="n">
        <f aca="false">p0!P102*10000*m_chg!L95</f>
        <v>-0</v>
      </c>
      <c r="H96" s="262" t="n">
        <f aca="false">p0!D102*10000*m_chg!N95</f>
        <v>-0</v>
      </c>
      <c r="I96" s="262" t="n">
        <f aca="false">(p0!J102+p0!AH102)*10000*m_chg!H95</f>
        <v>422</v>
      </c>
      <c r="J96" s="262" t="n">
        <f aca="false">p0!N102*10000*m_chg!J95</f>
        <v>-0</v>
      </c>
      <c r="K96" s="262" t="n">
        <f aca="false">(p0!M102+p0!H102)*10000*m_chg!O95</f>
        <v>-0</v>
      </c>
      <c r="L96" s="262" t="n">
        <f aca="false">p0!Q102*10000*m_chg!P95</f>
        <v>-0</v>
      </c>
      <c r="M96" s="262" t="n">
        <f aca="false">(p0!F102)*10000*m_chg!T95</f>
        <v>-0</v>
      </c>
      <c r="N96" s="262" t="n">
        <f aca="false">p0!C102*10000*m_chg!U95</f>
        <v>-0</v>
      </c>
      <c r="O96" s="262" t="n">
        <f aca="false">p0!G102*10000*m_chg!V95</f>
        <v>0</v>
      </c>
      <c r="P96" s="262" t="n">
        <f aca="false">(p0!Z102+p0!Y102)*10000*m_chg!X95</f>
        <v>-0</v>
      </c>
      <c r="Q96" s="262" t="n">
        <f aca="false">p0!AA102*10000*m_chg!Y95</f>
        <v>-0</v>
      </c>
      <c r="R96" s="262" t="n">
        <f aca="false">p0!AC102*10000*m_chg!Z95</f>
        <v>-0</v>
      </c>
      <c r="S96" s="262" t="n">
        <f aca="false">p0!X102*10000*m_chg!AA95</f>
        <v>0</v>
      </c>
      <c r="T96" s="262" t="n">
        <f aca="false">p0!T102*10000*m_chg!AC95</f>
        <v>-0</v>
      </c>
      <c r="U96" s="262" t="n">
        <f aca="false">p0!B102*10000*m_chg!AF95</f>
        <v>0</v>
      </c>
      <c r="V96" s="262" t="n">
        <f aca="false">p0!AB102*10000*m_chg!AI95</f>
        <v>-0</v>
      </c>
      <c r="X96" s="262"/>
      <c r="Z96" s="63" t="n">
        <v>39326</v>
      </c>
      <c r="AA96" s="23" t="n">
        <f aca="false">SUM(AB96:AV96)</f>
        <v>0</v>
      </c>
      <c r="AB96" s="23" t="n">
        <f aca="false">IF(AB$2&lt;=$Z96,IF(AB$3&gt;=$Z96,(AB$4*($Z97-$Z96)),0),0)*(VLOOKUP($Z96,curves,VLOOKUP(AB$1,names,2,0))-AB$5)*m1!$BK95</f>
        <v>-0</v>
      </c>
      <c r="AC96" s="23" t="n">
        <f aca="false">IF(AC$2&lt;=$Z96,IF(AC$3&gt;=$Z96,(AC$4*($Z97-$Z96)),0),0)*(VLOOKUP($Z96,curves,VLOOKUP(AC$1,names,2,0))-AC$5)*m1!$BK95</f>
        <v>-0</v>
      </c>
      <c r="AD96" s="23" t="n">
        <f aca="false">IF(AD$2&lt;=$Z96,IF(AD$3&gt;=$Z96,(AD$4*($Z97-$Z96)),0),0)*(VLOOKUP($Z96,curves,VLOOKUP(AD$1,names,2,0))-AD$5)*m1!$BK95</f>
        <v>-0</v>
      </c>
      <c r="AE96" s="23" t="n">
        <f aca="false">IF(AE$2&lt;=$Z96,IF(AE$3&gt;=$Z96,(AE$4*($Z97-$Z96)),0),0)*(VLOOKUP($Z96,curves,VLOOKUP(AE$1,names,2,0))-AE$5)*m1!$BK95</f>
        <v>-0</v>
      </c>
      <c r="AF96" s="23" t="n">
        <f aca="false">IF(AF$2&lt;=$Z96,IF(AF$3&gt;=$Z96,(AF$4*($Z97-$Z96)),0),0)*(VLOOKUP($Z96,curves,VLOOKUP(AF$1,names,2,0))-AF$5)*m1!$BK95</f>
        <v>0</v>
      </c>
      <c r="AG96" s="23" t="n">
        <f aca="false">IF(AG$2&lt;=$Z96,IF(AG$3&gt;=$Z96,(AG$4*($Z97-$Z96)),0),0)*(VLOOKUP($Z96,curves,VLOOKUP(AG$1,names,2,0))-AG$5)*m1!$BK95</f>
        <v>0</v>
      </c>
      <c r="AH96" s="23" t="n">
        <f aca="false">IF(AH$2&lt;=$Z96,IF(AH$3&gt;=$Z96,(AH$4*($Z97-$Z96)),0),0)*(VLOOKUP($Z96,curves,VLOOKUP(AH$1,names,2,0))-AH$5)*m1!$BK95</f>
        <v>0</v>
      </c>
      <c r="AI96" s="23" t="n">
        <f aca="false">IF(AI$2&lt;=$Z96,IF(AI$3&gt;=$Z96,(AI$4*($Z97-$Z96)),0),0)*(VLOOKUP($Z96,curves,VLOOKUP(AI$1,names,2,0))-AI$5)*m1!$BK95</f>
        <v>0</v>
      </c>
      <c r="AJ96" s="23" t="n">
        <f aca="false">IF(AJ$2&lt;=$Z96,IF(AJ$3&gt;=$Z96,(AJ$4*($Z97-$Z96)),0),0)*(VLOOKUP($Z96,curves,VLOOKUP(AJ$1,names,2,0))-AJ$5)*m1!$BK95</f>
        <v>0</v>
      </c>
      <c r="AK96" s="23" t="n">
        <f aca="false">IF(AK$2&lt;=$Z96,IF(AK$3&gt;=$Z96,(AK$4*($Z97-$Z96)),0),0)*(VLOOKUP($Z96,curves,VLOOKUP(AK$1,names,2,0))-AK$5)*m1!$BK95</f>
        <v>0</v>
      </c>
      <c r="AL96" s="23" t="n">
        <f aca="false">IF(AL$2&lt;=$Z96,IF(AL$3&gt;=$Z96,(AL$4*($Z97-$Z96)),0),0)*(VLOOKUP($Z96,curves,VLOOKUP(AL$1,names,2,0))-AL$5)*m1!$BK95</f>
        <v>0</v>
      </c>
      <c r="AM96" s="23" t="n">
        <f aca="false">IF(AM$2&lt;=$Z96,IF(AM$3&gt;=$Z96,(AM$4*($Z97-$Z96)),0),0)*(VLOOKUP($Z96,curves,VLOOKUP(AM$1,names,2,0))-AM$5)*m1!$BK95</f>
        <v>0</v>
      </c>
      <c r="AN96" s="23" t="n">
        <f aca="false">IF(AN$2&lt;=$Z96,IF(AN$3&gt;=$Z96,(AN$4*($Z97-$Z96)),0),0)*(VLOOKUP($Z96,curves,VLOOKUP(AN$1,names,2,0))-AN$5)*m1!$BK95</f>
        <v>0</v>
      </c>
      <c r="AO96" s="23" t="n">
        <f aca="false">IF(AO$2&lt;=$Z96,IF(AO$3&gt;=$Z96,(AO$4*($Z97-$Z96)),0),0)*(VLOOKUP($Z96,curves,VLOOKUP(AO$1,names,2,0))-AO$5)*m1!$BK95</f>
        <v>0</v>
      </c>
      <c r="AP96" s="23" t="n">
        <f aca="false">IF(AP$2&lt;=$Z96,IF(AP$3&gt;=$Z96,(AP$4*($Z97-$Z96)),0),0)*(VLOOKUP($Z96,curves,VLOOKUP(AP$1,names,2,0))-AP$5)*m1!$BK95</f>
        <v>0</v>
      </c>
      <c r="AQ96" s="23" t="n">
        <f aca="false">IF(AQ$2&lt;=$Z96,IF(AQ$3&gt;=$Z96,(AQ$4*($Z97-$Z96)),0),0)*(VLOOKUP($Z96,curves,VLOOKUP(AQ$1,names,2,0))-AQ$5)*m1!$BK95</f>
        <v>0</v>
      </c>
      <c r="AR96" s="23" t="n">
        <f aca="false">IF(AR$2&lt;=$Z96,IF(AR$3&gt;=$Z96,(AR$4*($Z97-$Z96)),0),0)*(VLOOKUP($Z96,curves,VLOOKUP(AR$1,names,2,0))-AR$5)*m1!$BK95</f>
        <v>0</v>
      </c>
      <c r="AS96" s="23" t="n">
        <f aca="false">IF(AS$2&lt;=$Z96,IF(AS$3&gt;=$Z96,(AS$4*($Z97-$Z96)),0),0)*(VLOOKUP($Z96,curves,VLOOKUP(AS$1,names,2,0))-AS$5)*m1!$BK95</f>
        <v>0</v>
      </c>
      <c r="AT96" s="23" t="n">
        <f aca="false">IF(AT$2&lt;=$Z96,IF(AT$3&gt;=$Z96,(AT$4*($Z97-$Z96)),0),0)*(VLOOKUP($Z96,curves,VLOOKUP(AT$1,names,2,0))-AT$5)*m1!$BK95</f>
        <v>0</v>
      </c>
      <c r="AU96" s="23" t="n">
        <f aca="false">IF(AU$2&lt;=$Z96,IF(AU$3&gt;=$Z96,(AU$4*($Z97-$Z96)),0),0)*(VLOOKUP($Z96,curves,VLOOKUP(AU$1,names,2,0))-AU$5)*m1!$BK95</f>
        <v>0</v>
      </c>
      <c r="AV96" s="23" t="n">
        <f aca="false">IF(AV$2&lt;=$Z96,IF(AV$3&gt;=$Z96,(AV$4*($Z97-$Z96)),0),0)*(VLOOKUP($Z96,curves,VLOOKUP(AV$1,names,2,0))-AV$5)*m1!$BK95</f>
        <v>0</v>
      </c>
      <c r="BA96" s="249"/>
      <c r="BB96" s="249"/>
      <c r="BC96" s="249"/>
      <c r="BD96" s="249"/>
      <c r="BO96" s="253"/>
      <c r="CH96" s="248"/>
      <c r="CI96" s="248"/>
      <c r="CJ96" s="248"/>
      <c r="FX96" s="249"/>
      <c r="FY96" s="249"/>
      <c r="FZ96" s="249"/>
      <c r="GJ96" s="253"/>
      <c r="GK96" s="253"/>
      <c r="GQ96" s="253"/>
      <c r="GS96" s="253"/>
      <c r="GT96" s="253"/>
      <c r="GZ96" s="253"/>
    </row>
    <row r="97" customFormat="false" ht="12.75" hidden="false" customHeight="false" outlineLevel="0" collapsed="false">
      <c r="A97" s="63" t="n">
        <f aca="false">p0!A103</f>
        <v>39356</v>
      </c>
      <c r="B97" s="256" t="n">
        <f aca="false">SUM(C97:V97)</f>
        <v>433.5</v>
      </c>
      <c r="C97" s="262" t="n">
        <f aca="false">p0!E103*10000*m_chg!C96</f>
        <v>-0</v>
      </c>
      <c r="D97" s="262" t="n">
        <f aca="false">p0!O103*10000*m_chg!D96</f>
        <v>-0</v>
      </c>
      <c r="E97" s="262" t="n">
        <f aca="false">p1!L103*10000*m_chg!E96</f>
        <v>-0</v>
      </c>
      <c r="F97" s="262" t="n">
        <f aca="false">(p0!I103+p0!K103)*10000*m_chg!K96</f>
        <v>-0</v>
      </c>
      <c r="G97" s="262" t="n">
        <f aca="false">p0!P103*10000*m_chg!L96</f>
        <v>-0</v>
      </c>
      <c r="H97" s="262" t="n">
        <f aca="false">p0!D103*10000*m_chg!N96</f>
        <v>-0</v>
      </c>
      <c r="I97" s="262" t="n">
        <f aca="false">(p0!J103+p0!AH103)*10000*m_chg!H96</f>
        <v>433.5</v>
      </c>
      <c r="J97" s="262" t="n">
        <f aca="false">p0!N103*10000*m_chg!J96</f>
        <v>-0</v>
      </c>
      <c r="K97" s="262" t="n">
        <f aca="false">(p0!M103+p0!H103)*10000*m_chg!O96</f>
        <v>-0</v>
      </c>
      <c r="L97" s="262" t="n">
        <f aca="false">p0!Q103*10000*m_chg!P96</f>
        <v>-0</v>
      </c>
      <c r="M97" s="262" t="n">
        <f aca="false">(p0!F103)*10000*m_chg!T96</f>
        <v>-0</v>
      </c>
      <c r="N97" s="262" t="n">
        <f aca="false">p0!C103*10000*m_chg!U96</f>
        <v>-0</v>
      </c>
      <c r="O97" s="262" t="n">
        <f aca="false">p0!G103*10000*m_chg!V96</f>
        <v>0</v>
      </c>
      <c r="P97" s="262" t="n">
        <f aca="false">(p0!Z103+p0!Y103)*10000*m_chg!X96</f>
        <v>-0</v>
      </c>
      <c r="Q97" s="262" t="n">
        <f aca="false">p0!AA103*10000*m_chg!Y96</f>
        <v>-0</v>
      </c>
      <c r="R97" s="262" t="n">
        <f aca="false">p0!AC103*10000*m_chg!Z96</f>
        <v>-0</v>
      </c>
      <c r="S97" s="262" t="n">
        <f aca="false">p0!X103*10000*m_chg!AA96</f>
        <v>-0</v>
      </c>
      <c r="T97" s="262" t="n">
        <f aca="false">p0!T103*10000*m_chg!AC96</f>
        <v>-0</v>
      </c>
      <c r="U97" s="262" t="n">
        <f aca="false">p0!B103*10000*m_chg!AF96</f>
        <v>0</v>
      </c>
      <c r="V97" s="262" t="n">
        <f aca="false">p0!AB103*10000*m_chg!AI96</f>
        <v>-0</v>
      </c>
      <c r="X97" s="262"/>
      <c r="Z97" s="63" t="n">
        <v>39356</v>
      </c>
      <c r="AA97" s="23" t="n">
        <f aca="false">SUM(AB97:AV97)</f>
        <v>0</v>
      </c>
      <c r="AB97" s="23" t="n">
        <f aca="false">IF(AB$2&lt;=$Z97,IF(AB$3&gt;=$Z97,(AB$4*($Z98-$Z97)),0),0)*(VLOOKUP($Z97,curves,VLOOKUP(AB$1,names,2,0))-AB$5)*m1!$BK96</f>
        <v>-0</v>
      </c>
      <c r="AC97" s="23" t="n">
        <f aca="false">IF(AC$2&lt;=$Z97,IF(AC$3&gt;=$Z97,(AC$4*($Z98-$Z97)),0),0)*(VLOOKUP($Z97,curves,VLOOKUP(AC$1,names,2,0))-AC$5)*m1!$BK96</f>
        <v>-0</v>
      </c>
      <c r="AD97" s="23" t="n">
        <f aca="false">IF(AD$2&lt;=$Z97,IF(AD$3&gt;=$Z97,(AD$4*($Z98-$Z97)),0),0)*(VLOOKUP($Z97,curves,VLOOKUP(AD$1,names,2,0))-AD$5)*m1!$BK96</f>
        <v>-0</v>
      </c>
      <c r="AE97" s="23" t="n">
        <f aca="false">IF(AE$2&lt;=$Z97,IF(AE$3&gt;=$Z97,(AE$4*($Z98-$Z97)),0),0)*(VLOOKUP($Z97,curves,VLOOKUP(AE$1,names,2,0))-AE$5)*m1!$BK96</f>
        <v>-0</v>
      </c>
      <c r="AF97" s="23" t="n">
        <f aca="false">IF(AF$2&lt;=$Z97,IF(AF$3&gt;=$Z97,(AF$4*($Z98-$Z97)),0),0)*(VLOOKUP($Z97,curves,VLOOKUP(AF$1,names,2,0))-AF$5)*m1!$BK96</f>
        <v>0</v>
      </c>
      <c r="AG97" s="23" t="n">
        <f aca="false">IF(AG$2&lt;=$Z97,IF(AG$3&gt;=$Z97,(AG$4*($Z98-$Z97)),0),0)*(VLOOKUP($Z97,curves,VLOOKUP(AG$1,names,2,0))-AG$5)*m1!$BK96</f>
        <v>0</v>
      </c>
      <c r="AH97" s="23" t="n">
        <f aca="false">IF(AH$2&lt;=$Z97,IF(AH$3&gt;=$Z97,(AH$4*($Z98-$Z97)),0),0)*(VLOOKUP($Z97,curves,VLOOKUP(AH$1,names,2,0))-AH$5)*m1!$BK96</f>
        <v>0</v>
      </c>
      <c r="AI97" s="23" t="n">
        <f aca="false">IF(AI$2&lt;=$Z97,IF(AI$3&gt;=$Z97,(AI$4*($Z98-$Z97)),0),0)*(VLOOKUP($Z97,curves,VLOOKUP(AI$1,names,2,0))-AI$5)*m1!$BK96</f>
        <v>0</v>
      </c>
      <c r="AJ97" s="23" t="n">
        <f aca="false">IF(AJ$2&lt;=$Z97,IF(AJ$3&gt;=$Z97,(AJ$4*($Z98-$Z97)),0),0)*(VLOOKUP($Z97,curves,VLOOKUP(AJ$1,names,2,0))-AJ$5)*m1!$BK96</f>
        <v>0</v>
      </c>
      <c r="AK97" s="23" t="n">
        <f aca="false">IF(AK$2&lt;=$Z97,IF(AK$3&gt;=$Z97,(AK$4*($Z98-$Z97)),0),0)*(VLOOKUP($Z97,curves,VLOOKUP(AK$1,names,2,0))-AK$5)*m1!$BK96</f>
        <v>0</v>
      </c>
      <c r="AL97" s="23" t="n">
        <f aca="false">IF(AL$2&lt;=$Z97,IF(AL$3&gt;=$Z97,(AL$4*($Z98-$Z97)),0),0)*(VLOOKUP($Z97,curves,VLOOKUP(AL$1,names,2,0))-AL$5)*m1!$BK96</f>
        <v>0</v>
      </c>
      <c r="AM97" s="23" t="n">
        <f aca="false">IF(AM$2&lt;=$Z97,IF(AM$3&gt;=$Z97,(AM$4*($Z98-$Z97)),0),0)*(VLOOKUP($Z97,curves,VLOOKUP(AM$1,names,2,0))-AM$5)*m1!$BK96</f>
        <v>0</v>
      </c>
      <c r="AN97" s="23" t="n">
        <f aca="false">IF(AN$2&lt;=$Z97,IF(AN$3&gt;=$Z97,(AN$4*($Z98-$Z97)),0),0)*(VLOOKUP($Z97,curves,VLOOKUP(AN$1,names,2,0))-AN$5)*m1!$BK96</f>
        <v>0</v>
      </c>
      <c r="AO97" s="23" t="n">
        <f aca="false">IF(AO$2&lt;=$Z97,IF(AO$3&gt;=$Z97,(AO$4*($Z98-$Z97)),0),0)*(VLOOKUP($Z97,curves,VLOOKUP(AO$1,names,2,0))-AO$5)*m1!$BK96</f>
        <v>0</v>
      </c>
      <c r="AP97" s="23" t="n">
        <f aca="false">IF(AP$2&lt;=$Z97,IF(AP$3&gt;=$Z97,(AP$4*($Z98-$Z97)),0),0)*(VLOOKUP($Z97,curves,VLOOKUP(AP$1,names,2,0))-AP$5)*m1!$BK96</f>
        <v>0</v>
      </c>
      <c r="AQ97" s="23" t="n">
        <f aca="false">IF(AQ$2&lt;=$Z97,IF(AQ$3&gt;=$Z97,(AQ$4*($Z98-$Z97)),0),0)*(VLOOKUP($Z97,curves,VLOOKUP(AQ$1,names,2,0))-AQ$5)*m1!$BK96</f>
        <v>0</v>
      </c>
      <c r="AR97" s="23" t="n">
        <f aca="false">IF(AR$2&lt;=$Z97,IF(AR$3&gt;=$Z97,(AR$4*($Z98-$Z97)),0),0)*(VLOOKUP($Z97,curves,VLOOKUP(AR$1,names,2,0))-AR$5)*m1!$BK96</f>
        <v>0</v>
      </c>
      <c r="AS97" s="23" t="n">
        <f aca="false">IF(AS$2&lt;=$Z97,IF(AS$3&gt;=$Z97,(AS$4*($Z98-$Z97)),0),0)*(VLOOKUP($Z97,curves,VLOOKUP(AS$1,names,2,0))-AS$5)*m1!$BK96</f>
        <v>0</v>
      </c>
      <c r="AT97" s="23" t="n">
        <f aca="false">IF(AT$2&lt;=$Z97,IF(AT$3&gt;=$Z97,(AT$4*($Z98-$Z97)),0),0)*(VLOOKUP($Z97,curves,VLOOKUP(AT$1,names,2,0))-AT$5)*m1!$BK96</f>
        <v>0</v>
      </c>
      <c r="AU97" s="23" t="n">
        <f aca="false">IF(AU$2&lt;=$Z97,IF(AU$3&gt;=$Z97,(AU$4*($Z98-$Z97)),0),0)*(VLOOKUP($Z97,curves,VLOOKUP(AU$1,names,2,0))-AU$5)*m1!$BK96</f>
        <v>0</v>
      </c>
      <c r="AV97" s="23" t="n">
        <f aca="false">IF(AV$2&lt;=$Z97,IF(AV$3&gt;=$Z97,(AV$4*($Z98-$Z97)),0),0)*(VLOOKUP($Z97,curves,VLOOKUP(AV$1,names,2,0))-AV$5)*m1!$BK96</f>
        <v>0</v>
      </c>
      <c r="BA97" s="249"/>
      <c r="BB97" s="249"/>
      <c r="BC97" s="249"/>
      <c r="BD97" s="249"/>
      <c r="BO97" s="253"/>
      <c r="CH97" s="248"/>
      <c r="CI97" s="248"/>
      <c r="CJ97" s="248"/>
      <c r="FX97" s="249"/>
      <c r="FY97" s="249"/>
      <c r="FZ97" s="249"/>
      <c r="GJ97" s="253"/>
      <c r="GK97" s="253"/>
      <c r="GQ97" s="253"/>
      <c r="GS97" s="253"/>
      <c r="GT97" s="253"/>
      <c r="GZ97" s="253"/>
    </row>
    <row r="98" customFormat="false" ht="12.75" hidden="false" customHeight="false" outlineLevel="0" collapsed="false">
      <c r="A98" s="63" t="n">
        <f aca="false">p0!A104</f>
        <v>39387</v>
      </c>
      <c r="B98" s="256" t="n">
        <f aca="false">SUM(C98:V98)</f>
        <v>0</v>
      </c>
      <c r="C98" s="262" t="n">
        <f aca="false">p0!E104*10000*m_chg!C97</f>
        <v>0</v>
      </c>
      <c r="D98" s="262" t="n">
        <f aca="false">p0!O104*10000*m_chg!D97</f>
        <v>0</v>
      </c>
      <c r="E98" s="262" t="n">
        <f aca="false">p1!L104*10000*m_chg!E97</f>
        <v>0</v>
      </c>
      <c r="F98" s="262" t="n">
        <f aca="false">(p0!I104+p0!K104)*10000*m_chg!K97</f>
        <v>-808.000000000001</v>
      </c>
      <c r="G98" s="262" t="n">
        <f aca="false">p0!P104*10000*m_chg!L97</f>
        <v>0</v>
      </c>
      <c r="H98" s="262" t="n">
        <f aca="false">p0!D104*10000*m_chg!N97</f>
        <v>0</v>
      </c>
      <c r="I98" s="262" t="n">
        <f aca="false">(p0!J104+p0!AH104)*10000*m_chg!H97</f>
        <v>808.000000000001</v>
      </c>
      <c r="J98" s="262" t="n">
        <f aca="false">p0!N104*10000*m_chg!J97</f>
        <v>0</v>
      </c>
      <c r="K98" s="262" t="n">
        <f aca="false">(p0!M104+p0!H104)*10000*m_chg!O97</f>
        <v>0</v>
      </c>
      <c r="L98" s="262" t="n">
        <f aca="false">p0!Q104*10000*m_chg!P97</f>
        <v>0</v>
      </c>
      <c r="M98" s="262" t="n">
        <f aca="false">(p0!F104)*10000*m_chg!T97</f>
        <v>0</v>
      </c>
      <c r="N98" s="262" t="n">
        <f aca="false">p0!C104*10000*m_chg!U97</f>
        <v>0</v>
      </c>
      <c r="O98" s="262" t="n">
        <f aca="false">p0!G104*10000*m_chg!V97</f>
        <v>0</v>
      </c>
      <c r="P98" s="262" t="n">
        <f aca="false">(p0!Z104+p0!Y104)*10000*m_chg!X97</f>
        <v>-0</v>
      </c>
      <c r="Q98" s="262" t="n">
        <f aca="false">p0!AA104*10000*m_chg!Y97</f>
        <v>-0</v>
      </c>
      <c r="R98" s="262" t="n">
        <f aca="false">p0!AC104*10000*m_chg!Z97</f>
        <v>-0</v>
      </c>
      <c r="S98" s="262" t="n">
        <f aca="false">p0!X104*10000*m_chg!AA97</f>
        <v>-0</v>
      </c>
      <c r="T98" s="262" t="n">
        <f aca="false">p0!T104*10000*m_chg!AC97</f>
        <v>-0</v>
      </c>
      <c r="U98" s="262" t="n">
        <f aca="false">p0!B104*10000*m_chg!AF97</f>
        <v>0</v>
      </c>
      <c r="V98" s="262" t="n">
        <f aca="false">p0!AB104*10000*m_chg!AI97</f>
        <v>-0</v>
      </c>
      <c r="X98" s="262"/>
      <c r="Z98" s="63" t="n">
        <v>39387</v>
      </c>
      <c r="AA98" s="23" t="n">
        <f aca="false">SUM(AB98:AV98)</f>
        <v>0</v>
      </c>
      <c r="AB98" s="23" t="n">
        <f aca="false">IF(AB$2&lt;=$Z98,IF(AB$3&gt;=$Z98,(AB$4*($Z99-$Z98)),0),0)*(VLOOKUP($Z98,curves,VLOOKUP(AB$1,names,2,0))-AB$5)*m1!$BK97</f>
        <v>-0</v>
      </c>
      <c r="AC98" s="23" t="n">
        <f aca="false">IF(AC$2&lt;=$Z98,IF(AC$3&gt;=$Z98,(AC$4*($Z99-$Z98)),0),0)*(VLOOKUP($Z98,curves,VLOOKUP(AC$1,names,2,0))-AC$5)*m1!$BK97</f>
        <v>-0</v>
      </c>
      <c r="AD98" s="23" t="n">
        <f aca="false">IF(AD$2&lt;=$Z98,IF(AD$3&gt;=$Z98,(AD$4*($Z99-$Z98)),0),0)*(VLOOKUP($Z98,curves,VLOOKUP(AD$1,names,2,0))-AD$5)*m1!$BK97</f>
        <v>-0</v>
      </c>
      <c r="AE98" s="23" t="n">
        <f aca="false">IF(AE$2&lt;=$Z98,IF(AE$3&gt;=$Z98,(AE$4*($Z99-$Z98)),0),0)*(VLOOKUP($Z98,curves,VLOOKUP(AE$1,names,2,0))-AE$5)*m1!$BK97</f>
        <v>-0</v>
      </c>
      <c r="AF98" s="23" t="n">
        <f aca="false">IF(AF$2&lt;=$Z98,IF(AF$3&gt;=$Z98,(AF$4*($Z99-$Z98)),0),0)*(VLOOKUP($Z98,curves,VLOOKUP(AF$1,names,2,0))-AF$5)*m1!$BK97</f>
        <v>0</v>
      </c>
      <c r="AG98" s="23" t="n">
        <f aca="false">IF(AG$2&lt;=$Z98,IF(AG$3&gt;=$Z98,(AG$4*($Z99-$Z98)),0),0)*(VLOOKUP($Z98,curves,VLOOKUP(AG$1,names,2,0))-AG$5)*m1!$BK97</f>
        <v>0</v>
      </c>
      <c r="AH98" s="23" t="n">
        <f aca="false">IF(AH$2&lt;=$Z98,IF(AH$3&gt;=$Z98,(AH$4*($Z99-$Z98)),0),0)*(VLOOKUP($Z98,curves,VLOOKUP(AH$1,names,2,0))-AH$5)*m1!$BK97</f>
        <v>0</v>
      </c>
      <c r="AI98" s="23" t="n">
        <f aca="false">IF(AI$2&lt;=$Z98,IF(AI$3&gt;=$Z98,(AI$4*($Z99-$Z98)),0),0)*(VLOOKUP($Z98,curves,VLOOKUP(AI$1,names,2,0))-AI$5)*m1!$BK97</f>
        <v>0</v>
      </c>
      <c r="AJ98" s="23" t="n">
        <f aca="false">IF(AJ$2&lt;=$Z98,IF(AJ$3&gt;=$Z98,(AJ$4*($Z99-$Z98)),0),0)*(VLOOKUP($Z98,curves,VLOOKUP(AJ$1,names,2,0))-AJ$5)*m1!$BK97</f>
        <v>0</v>
      </c>
      <c r="AK98" s="23" t="n">
        <f aca="false">IF(AK$2&lt;=$Z98,IF(AK$3&gt;=$Z98,(AK$4*($Z99-$Z98)),0),0)*(VLOOKUP($Z98,curves,VLOOKUP(AK$1,names,2,0))-AK$5)*m1!$BK97</f>
        <v>0</v>
      </c>
      <c r="AL98" s="23" t="n">
        <f aca="false">IF(AL$2&lt;=$Z98,IF(AL$3&gt;=$Z98,(AL$4*($Z99-$Z98)),0),0)*(VLOOKUP($Z98,curves,VLOOKUP(AL$1,names,2,0))-AL$5)*m1!$BK97</f>
        <v>0</v>
      </c>
      <c r="AM98" s="23" t="n">
        <f aca="false">IF(AM$2&lt;=$Z98,IF(AM$3&gt;=$Z98,(AM$4*($Z99-$Z98)),0),0)*(VLOOKUP($Z98,curves,VLOOKUP(AM$1,names,2,0))-AM$5)*m1!$BK97</f>
        <v>0</v>
      </c>
      <c r="AN98" s="23" t="n">
        <f aca="false">IF(AN$2&lt;=$Z98,IF(AN$3&gt;=$Z98,(AN$4*($Z99-$Z98)),0),0)*(VLOOKUP($Z98,curves,VLOOKUP(AN$1,names,2,0))-AN$5)*m1!$BK97</f>
        <v>0</v>
      </c>
      <c r="AO98" s="23" t="n">
        <f aca="false">IF(AO$2&lt;=$Z98,IF(AO$3&gt;=$Z98,(AO$4*($Z99-$Z98)),0),0)*(VLOOKUP($Z98,curves,VLOOKUP(AO$1,names,2,0))-AO$5)*m1!$BK97</f>
        <v>0</v>
      </c>
      <c r="AP98" s="23" t="n">
        <f aca="false">IF(AP$2&lt;=$Z98,IF(AP$3&gt;=$Z98,(AP$4*($Z99-$Z98)),0),0)*(VLOOKUP($Z98,curves,VLOOKUP(AP$1,names,2,0))-AP$5)*m1!$BK97</f>
        <v>0</v>
      </c>
      <c r="AQ98" s="23" t="n">
        <f aca="false">IF(AQ$2&lt;=$Z98,IF(AQ$3&gt;=$Z98,(AQ$4*($Z99-$Z98)),0),0)*(VLOOKUP($Z98,curves,VLOOKUP(AQ$1,names,2,0))-AQ$5)*m1!$BK97</f>
        <v>0</v>
      </c>
      <c r="AR98" s="23" t="n">
        <f aca="false">IF(AR$2&lt;=$Z98,IF(AR$3&gt;=$Z98,(AR$4*($Z99-$Z98)),0),0)*(VLOOKUP($Z98,curves,VLOOKUP(AR$1,names,2,0))-AR$5)*m1!$BK97</f>
        <v>0</v>
      </c>
      <c r="AS98" s="23" t="n">
        <f aca="false">IF(AS$2&lt;=$Z98,IF(AS$3&gt;=$Z98,(AS$4*($Z99-$Z98)),0),0)*(VLOOKUP($Z98,curves,VLOOKUP(AS$1,names,2,0))-AS$5)*m1!$BK97</f>
        <v>0</v>
      </c>
      <c r="AT98" s="23" t="n">
        <f aca="false">IF(AT$2&lt;=$Z98,IF(AT$3&gt;=$Z98,(AT$4*($Z99-$Z98)),0),0)*(VLOOKUP($Z98,curves,VLOOKUP(AT$1,names,2,0))-AT$5)*m1!$BK97</f>
        <v>0</v>
      </c>
      <c r="AU98" s="23" t="n">
        <f aca="false">IF(AU$2&lt;=$Z98,IF(AU$3&gt;=$Z98,(AU$4*($Z99-$Z98)),0),0)*(VLOOKUP($Z98,curves,VLOOKUP(AU$1,names,2,0))-AU$5)*m1!$BK97</f>
        <v>0</v>
      </c>
      <c r="AV98" s="23" t="n">
        <f aca="false">IF(AV$2&lt;=$Z98,IF(AV$3&gt;=$Z98,(AV$4*($Z99-$Z98)),0),0)*(VLOOKUP($Z98,curves,VLOOKUP(AV$1,names,2,0))-AV$5)*m1!$BK97</f>
        <v>0</v>
      </c>
      <c r="BA98" s="249"/>
      <c r="BB98" s="249"/>
      <c r="BC98" s="249"/>
      <c r="BD98" s="249"/>
      <c r="BO98" s="253"/>
      <c r="CH98" s="248"/>
      <c r="CI98" s="248"/>
      <c r="CJ98" s="248"/>
      <c r="FX98" s="249"/>
      <c r="FY98" s="249"/>
      <c r="FZ98" s="249"/>
      <c r="GJ98" s="253"/>
      <c r="GK98" s="253"/>
      <c r="GQ98" s="253"/>
      <c r="GS98" s="253"/>
      <c r="GT98" s="253"/>
      <c r="GZ98" s="253"/>
    </row>
    <row r="99" customFormat="false" ht="12.75" hidden="false" customHeight="false" outlineLevel="0" collapsed="false">
      <c r="A99" s="63" t="n">
        <f aca="false">p0!A105</f>
        <v>39417</v>
      </c>
      <c r="B99" s="256" t="n">
        <f aca="false">SUM(C99:V99)</f>
        <v>0</v>
      </c>
      <c r="C99" s="262" t="n">
        <f aca="false">p0!E105*10000*m_chg!C98</f>
        <v>0</v>
      </c>
      <c r="D99" s="262" t="n">
        <f aca="false">p0!O105*10000*m_chg!D98</f>
        <v>0</v>
      </c>
      <c r="E99" s="262" t="n">
        <f aca="false">p1!L105*10000*m_chg!E98</f>
        <v>0</v>
      </c>
      <c r="F99" s="262" t="n">
        <f aca="false">(p0!I105+p0!K105)*10000*m_chg!K98</f>
        <v>-830.500000000001</v>
      </c>
      <c r="G99" s="262" t="n">
        <f aca="false">p0!P105*10000*m_chg!L98</f>
        <v>0</v>
      </c>
      <c r="H99" s="262" t="n">
        <f aca="false">p0!D105*10000*m_chg!N98</f>
        <v>0</v>
      </c>
      <c r="I99" s="262" t="n">
        <f aca="false">(p0!J105+p0!AH105)*10000*m_chg!H98</f>
        <v>830.500000000001</v>
      </c>
      <c r="J99" s="262" t="n">
        <f aca="false">p0!N105*10000*m_chg!J98</f>
        <v>0</v>
      </c>
      <c r="K99" s="262" t="n">
        <f aca="false">(p0!M105+p0!H105)*10000*m_chg!O98</f>
        <v>0</v>
      </c>
      <c r="L99" s="262" t="n">
        <f aca="false">p0!Q105*10000*m_chg!P98</f>
        <v>0</v>
      </c>
      <c r="M99" s="262" t="n">
        <f aca="false">(p0!F105)*10000*m_chg!T98</f>
        <v>0</v>
      </c>
      <c r="N99" s="262" t="n">
        <f aca="false">p0!C105*10000*m_chg!U98</f>
        <v>0</v>
      </c>
      <c r="O99" s="262" t="n">
        <f aca="false">p0!G105*10000*m_chg!V98</f>
        <v>0</v>
      </c>
      <c r="P99" s="262" t="n">
        <f aca="false">(p0!Z105+p0!Y105)*10000*m_chg!X98</f>
        <v>-0</v>
      </c>
      <c r="Q99" s="262" t="n">
        <f aca="false">p0!AA105*10000*m_chg!Y98</f>
        <v>-0</v>
      </c>
      <c r="R99" s="262" t="n">
        <f aca="false">p0!AC105*10000*m_chg!Z98</f>
        <v>-0</v>
      </c>
      <c r="S99" s="262" t="n">
        <f aca="false">p0!X105*10000*m_chg!AA98</f>
        <v>-0</v>
      </c>
      <c r="T99" s="262" t="n">
        <f aca="false">p0!T105*10000*m_chg!AC98</f>
        <v>-0</v>
      </c>
      <c r="U99" s="262" t="n">
        <f aca="false">p0!B105*10000*m_chg!AF98</f>
        <v>0</v>
      </c>
      <c r="V99" s="262" t="n">
        <f aca="false">p0!AB105*10000*m_chg!AI98</f>
        <v>-0</v>
      </c>
      <c r="X99" s="262"/>
      <c r="Z99" s="63" t="n">
        <v>39417</v>
      </c>
      <c r="AA99" s="23" t="n">
        <f aca="false">SUM(AB99:AV99)</f>
        <v>0</v>
      </c>
      <c r="AB99" s="23" t="n">
        <f aca="false">IF(AB$2&lt;=$Z99,IF(AB$3&gt;=$Z99,(AB$4*($Z100-$Z99)),0),0)*(VLOOKUP($Z99,curves,VLOOKUP(AB$1,names,2,0))-AB$5)*m1!$BK98</f>
        <v>0</v>
      </c>
      <c r="AC99" s="23" t="n">
        <f aca="false">IF(AC$2&lt;=$Z99,IF(AC$3&gt;=$Z99,(AC$4*($Z100-$Z99)),0),0)*(VLOOKUP($Z99,curves,VLOOKUP(AC$1,names,2,0))-AC$5)*m1!$BK98</f>
        <v>-0</v>
      </c>
      <c r="AD99" s="23" t="n">
        <f aca="false">IF(AD$2&lt;=$Z99,IF(AD$3&gt;=$Z99,(AD$4*($Z100-$Z99)),0),0)*(VLOOKUP($Z99,curves,VLOOKUP(AD$1,names,2,0))-AD$5)*m1!$BK98</f>
        <v>-0</v>
      </c>
      <c r="AE99" s="23" t="n">
        <f aca="false">IF(AE$2&lt;=$Z99,IF(AE$3&gt;=$Z99,(AE$4*($Z100-$Z99)),0),0)*(VLOOKUP($Z99,curves,VLOOKUP(AE$1,names,2,0))-AE$5)*m1!$BK98</f>
        <v>0</v>
      </c>
      <c r="AF99" s="23" t="n">
        <f aca="false">IF(AF$2&lt;=$Z99,IF(AF$3&gt;=$Z99,(AF$4*($Z100-$Z99)),0),0)*(VLOOKUP($Z99,curves,VLOOKUP(AF$1,names,2,0))-AF$5)*m1!$BK98</f>
        <v>0</v>
      </c>
      <c r="AG99" s="23" t="n">
        <f aca="false">IF(AG$2&lt;=$Z99,IF(AG$3&gt;=$Z99,(AG$4*($Z100-$Z99)),0),0)*(VLOOKUP($Z99,curves,VLOOKUP(AG$1,names,2,0))-AG$5)*m1!$BK98</f>
        <v>0</v>
      </c>
      <c r="AH99" s="23" t="n">
        <f aca="false">IF(AH$2&lt;=$Z99,IF(AH$3&gt;=$Z99,(AH$4*($Z100-$Z99)),0),0)*(VLOOKUP($Z99,curves,VLOOKUP(AH$1,names,2,0))-AH$5)*m1!$BK98</f>
        <v>0</v>
      </c>
      <c r="AI99" s="23" t="n">
        <f aca="false">IF(AI$2&lt;=$Z99,IF(AI$3&gt;=$Z99,(AI$4*($Z100-$Z99)),0),0)*(VLOOKUP($Z99,curves,VLOOKUP(AI$1,names,2,0))-AI$5)*m1!$BK98</f>
        <v>0</v>
      </c>
      <c r="AJ99" s="23" t="n">
        <f aca="false">IF(AJ$2&lt;=$Z99,IF(AJ$3&gt;=$Z99,(AJ$4*($Z100-$Z99)),0),0)*(VLOOKUP($Z99,curves,VLOOKUP(AJ$1,names,2,0))-AJ$5)*m1!$BK98</f>
        <v>0</v>
      </c>
      <c r="AK99" s="23" t="n">
        <f aca="false">IF(AK$2&lt;=$Z99,IF(AK$3&gt;=$Z99,(AK$4*($Z100-$Z99)),0),0)*(VLOOKUP($Z99,curves,VLOOKUP(AK$1,names,2,0))-AK$5)*m1!$BK98</f>
        <v>0</v>
      </c>
      <c r="AL99" s="23" t="n">
        <f aca="false">IF(AL$2&lt;=$Z99,IF(AL$3&gt;=$Z99,(AL$4*($Z100-$Z99)),0),0)*(VLOOKUP($Z99,curves,VLOOKUP(AL$1,names,2,0))-AL$5)*m1!$BK98</f>
        <v>0</v>
      </c>
      <c r="AM99" s="23" t="n">
        <f aca="false">IF(AM$2&lt;=$Z99,IF(AM$3&gt;=$Z99,(AM$4*($Z100-$Z99)),0),0)*(VLOOKUP($Z99,curves,VLOOKUP(AM$1,names,2,0))-AM$5)*m1!$BK98</f>
        <v>0</v>
      </c>
      <c r="AN99" s="23" t="n">
        <f aca="false">IF(AN$2&lt;=$Z99,IF(AN$3&gt;=$Z99,(AN$4*($Z100-$Z99)),0),0)*(VLOOKUP($Z99,curves,VLOOKUP(AN$1,names,2,0))-AN$5)*m1!$BK98</f>
        <v>0</v>
      </c>
      <c r="AO99" s="23" t="n">
        <f aca="false">IF(AO$2&lt;=$Z99,IF(AO$3&gt;=$Z99,(AO$4*($Z100-$Z99)),0),0)*(VLOOKUP($Z99,curves,VLOOKUP(AO$1,names,2,0))-AO$5)*m1!$BK98</f>
        <v>0</v>
      </c>
      <c r="AP99" s="23" t="n">
        <f aca="false">IF(AP$2&lt;=$Z99,IF(AP$3&gt;=$Z99,(AP$4*($Z100-$Z99)),0),0)*(VLOOKUP($Z99,curves,VLOOKUP(AP$1,names,2,0))-AP$5)*m1!$BK98</f>
        <v>0</v>
      </c>
      <c r="AQ99" s="23" t="n">
        <f aca="false">IF(AQ$2&lt;=$Z99,IF(AQ$3&gt;=$Z99,(AQ$4*($Z100-$Z99)),0),0)*(VLOOKUP($Z99,curves,VLOOKUP(AQ$1,names,2,0))-AQ$5)*m1!$BK98</f>
        <v>0</v>
      </c>
      <c r="AR99" s="23" t="n">
        <f aca="false">IF(AR$2&lt;=$Z99,IF(AR$3&gt;=$Z99,(AR$4*($Z100-$Z99)),0),0)*(VLOOKUP($Z99,curves,VLOOKUP(AR$1,names,2,0))-AR$5)*m1!$BK98</f>
        <v>0</v>
      </c>
      <c r="AS99" s="23" t="n">
        <f aca="false">IF(AS$2&lt;=$Z99,IF(AS$3&gt;=$Z99,(AS$4*($Z100-$Z99)),0),0)*(VLOOKUP($Z99,curves,VLOOKUP(AS$1,names,2,0))-AS$5)*m1!$BK98</f>
        <v>0</v>
      </c>
      <c r="AT99" s="23" t="n">
        <f aca="false">IF(AT$2&lt;=$Z99,IF(AT$3&gt;=$Z99,(AT$4*($Z100-$Z99)),0),0)*(VLOOKUP($Z99,curves,VLOOKUP(AT$1,names,2,0))-AT$5)*m1!$BK98</f>
        <v>0</v>
      </c>
      <c r="AU99" s="23" t="n">
        <f aca="false">IF(AU$2&lt;=$Z99,IF(AU$3&gt;=$Z99,(AU$4*($Z100-$Z99)),0),0)*(VLOOKUP($Z99,curves,VLOOKUP(AU$1,names,2,0))-AU$5)*m1!$BK98</f>
        <v>0</v>
      </c>
      <c r="AV99" s="23" t="n">
        <f aca="false">IF(AV$2&lt;=$Z99,IF(AV$3&gt;=$Z99,(AV$4*($Z100-$Z99)),0),0)*(VLOOKUP($Z99,curves,VLOOKUP(AV$1,names,2,0))-AV$5)*m1!$BK98</f>
        <v>0</v>
      </c>
      <c r="BA99" s="249"/>
      <c r="BB99" s="249"/>
      <c r="BC99" s="249"/>
      <c r="BD99" s="249"/>
      <c r="BO99" s="253"/>
      <c r="CH99" s="248"/>
      <c r="CI99" s="248"/>
      <c r="CJ99" s="248"/>
      <c r="FX99" s="249"/>
      <c r="FY99" s="249"/>
      <c r="FZ99" s="249"/>
      <c r="GJ99" s="253"/>
      <c r="GK99" s="253"/>
      <c r="GQ99" s="253"/>
      <c r="GS99" s="253"/>
      <c r="GT99" s="253"/>
      <c r="GZ99" s="253"/>
    </row>
    <row r="100" customFormat="false" ht="12.75" hidden="false" customHeight="false" outlineLevel="0" collapsed="false">
      <c r="A100" s="63" t="n">
        <f aca="false">p0!A106</f>
        <v>39448</v>
      </c>
      <c r="B100" s="256" t="n">
        <f aca="false">SUM(C100:V100)</f>
        <v>0</v>
      </c>
      <c r="C100" s="262" t="n">
        <f aca="false">p0!E106*10000*m_chg!C99</f>
        <v>0</v>
      </c>
      <c r="D100" s="262" t="n">
        <f aca="false">p0!O106*10000*m_chg!D99</f>
        <v>0</v>
      </c>
      <c r="E100" s="262" t="n">
        <f aca="false">p1!L106*10000*m_chg!E99</f>
        <v>0</v>
      </c>
      <c r="F100" s="262" t="n">
        <f aca="false">(p0!I106+p0!K106)*10000*m_chg!K99</f>
        <v>-0</v>
      </c>
      <c r="G100" s="262" t="n">
        <f aca="false">p0!P106*10000*m_chg!L99</f>
        <v>0</v>
      </c>
      <c r="H100" s="262" t="n">
        <f aca="false">p0!D106*10000*m_chg!N99</f>
        <v>0</v>
      </c>
      <c r="I100" s="262" t="n">
        <f aca="false">(p0!J106+p0!AH106)*10000*m_chg!H99</f>
        <v>0</v>
      </c>
      <c r="J100" s="262" t="n">
        <f aca="false">p0!N106*10000*m_chg!J99</f>
        <v>0</v>
      </c>
      <c r="K100" s="262" t="n">
        <f aca="false">(p0!M106+p0!H106)*10000*m_chg!O99</f>
        <v>0</v>
      </c>
      <c r="L100" s="262" t="n">
        <f aca="false">p0!Q106*10000*m_chg!P99</f>
        <v>0</v>
      </c>
      <c r="M100" s="262" t="n">
        <f aca="false">(p0!F106)*10000*m_chg!T99</f>
        <v>0</v>
      </c>
      <c r="N100" s="262" t="n">
        <f aca="false">p0!C106*10000*m_chg!U99</f>
        <v>0</v>
      </c>
      <c r="O100" s="262" t="n">
        <f aca="false">p0!G106*10000*m_chg!V99</f>
        <v>0</v>
      </c>
      <c r="P100" s="262" t="n">
        <f aca="false">(p0!Z106+p0!Y106)*10000*m_chg!X99</f>
        <v>0</v>
      </c>
      <c r="Q100" s="262" t="n">
        <f aca="false">p0!AA106*10000*m_chg!Y99</f>
        <v>0</v>
      </c>
      <c r="R100" s="262" t="n">
        <f aca="false">p0!AC106*10000*m_chg!Z99</f>
        <v>0</v>
      </c>
      <c r="S100" s="262" t="n">
        <f aca="false">p0!X106*10000*m_chg!AA99</f>
        <v>0</v>
      </c>
      <c r="T100" s="262" t="n">
        <f aca="false">p0!T106*10000*m_chg!AC99</f>
        <v>0</v>
      </c>
      <c r="U100" s="262" t="n">
        <f aca="false">p0!B106*10000*m_chg!AF99</f>
        <v>0</v>
      </c>
      <c r="V100" s="262" t="n">
        <f aca="false">p0!AB106*10000*m_chg!AI99</f>
        <v>0</v>
      </c>
      <c r="X100" s="262"/>
      <c r="Z100" s="63" t="n">
        <v>39448</v>
      </c>
      <c r="AA100" s="23" t="n">
        <f aca="false">SUM(AB100:AV100)</f>
        <v>0</v>
      </c>
      <c r="AB100" s="23" t="n">
        <f aca="false">IF(AB$2&lt;=$Z100,IF(AB$3&gt;=$Z100,(AB$4*($Z101-$Z100)),0),0)*(VLOOKUP($Z100,curves,VLOOKUP(AB$1,names,2,0))-AB$5)*m1!$BK99</f>
        <v>0</v>
      </c>
      <c r="AC100" s="23" t="n">
        <f aca="false">IF(AC$2&lt;=$Z100,IF(AC$3&gt;=$Z100,(AC$4*($Z101-$Z100)),0),0)*(VLOOKUP($Z100,curves,VLOOKUP(AC$1,names,2,0))-AC$5)*m1!$BK99</f>
        <v>-0</v>
      </c>
      <c r="AD100" s="23" t="n">
        <f aca="false">IF(AD$2&lt;=$Z100,IF(AD$3&gt;=$Z100,(AD$4*($Z101-$Z100)),0),0)*(VLOOKUP($Z100,curves,VLOOKUP(AD$1,names,2,0))-AD$5)*m1!$BK99</f>
        <v>-0</v>
      </c>
      <c r="AE100" s="23" t="n">
        <f aca="false">IF(AE$2&lt;=$Z100,IF(AE$3&gt;=$Z100,(AE$4*($Z101-$Z100)),0),0)*(VLOOKUP($Z100,curves,VLOOKUP(AE$1,names,2,0))-AE$5)*m1!$BK99</f>
        <v>0</v>
      </c>
      <c r="AF100" s="23" t="n">
        <f aca="false">IF(AF$2&lt;=$Z100,IF(AF$3&gt;=$Z100,(AF$4*($Z101-$Z100)),0),0)*(VLOOKUP($Z100,curves,VLOOKUP(AF$1,names,2,0))-AF$5)*m1!$BK99</f>
        <v>0</v>
      </c>
      <c r="AG100" s="23" t="n">
        <f aca="false">IF(AG$2&lt;=$Z100,IF(AG$3&gt;=$Z100,(AG$4*($Z101-$Z100)),0),0)*(VLOOKUP($Z100,curves,VLOOKUP(AG$1,names,2,0))-AG$5)*m1!$BK99</f>
        <v>0</v>
      </c>
      <c r="AH100" s="23" t="n">
        <f aca="false">IF(AH$2&lt;=$Z100,IF(AH$3&gt;=$Z100,(AH$4*($Z101-$Z100)),0),0)*(VLOOKUP($Z100,curves,VLOOKUP(AH$1,names,2,0))-AH$5)*m1!$BK99</f>
        <v>0</v>
      </c>
      <c r="AI100" s="23" t="n">
        <f aca="false">IF(AI$2&lt;=$Z100,IF(AI$3&gt;=$Z100,(AI$4*($Z101-$Z100)),0),0)*(VLOOKUP($Z100,curves,VLOOKUP(AI$1,names,2,0))-AI$5)*m1!$BK99</f>
        <v>0</v>
      </c>
      <c r="AJ100" s="23" t="n">
        <f aca="false">IF(AJ$2&lt;=$Z100,IF(AJ$3&gt;=$Z100,(AJ$4*($Z101-$Z100)),0),0)*(VLOOKUP($Z100,curves,VLOOKUP(AJ$1,names,2,0))-AJ$5)*m1!$BK99</f>
        <v>0</v>
      </c>
      <c r="AK100" s="23" t="n">
        <f aca="false">IF(AK$2&lt;=$Z100,IF(AK$3&gt;=$Z100,(AK$4*($Z101-$Z100)),0),0)*(VLOOKUP($Z100,curves,VLOOKUP(AK$1,names,2,0))-AK$5)*m1!$BK99</f>
        <v>0</v>
      </c>
      <c r="AL100" s="23" t="n">
        <f aca="false">IF(AL$2&lt;=$Z100,IF(AL$3&gt;=$Z100,(AL$4*($Z101-$Z100)),0),0)*(VLOOKUP($Z100,curves,VLOOKUP(AL$1,names,2,0))-AL$5)*m1!$BK99</f>
        <v>0</v>
      </c>
      <c r="AM100" s="23" t="n">
        <f aca="false">IF(AM$2&lt;=$Z100,IF(AM$3&gt;=$Z100,(AM$4*($Z101-$Z100)),0),0)*(VLOOKUP($Z100,curves,VLOOKUP(AM$1,names,2,0))-AM$5)*m1!$BK99</f>
        <v>0</v>
      </c>
      <c r="AN100" s="23" t="n">
        <f aca="false">IF(AN$2&lt;=$Z100,IF(AN$3&gt;=$Z100,(AN$4*($Z101-$Z100)),0),0)*(VLOOKUP($Z100,curves,VLOOKUP(AN$1,names,2,0))-AN$5)*m1!$BK99</f>
        <v>0</v>
      </c>
      <c r="AO100" s="23" t="n">
        <f aca="false">IF(AO$2&lt;=$Z100,IF(AO$3&gt;=$Z100,(AO$4*($Z101-$Z100)),0),0)*(VLOOKUP($Z100,curves,VLOOKUP(AO$1,names,2,0))-AO$5)*m1!$BK99</f>
        <v>0</v>
      </c>
      <c r="AP100" s="23" t="n">
        <f aca="false">IF(AP$2&lt;=$Z100,IF(AP$3&gt;=$Z100,(AP$4*($Z101-$Z100)),0),0)*(VLOOKUP($Z100,curves,VLOOKUP(AP$1,names,2,0))-AP$5)*m1!$BK99</f>
        <v>0</v>
      </c>
      <c r="AQ100" s="23" t="n">
        <f aca="false">IF(AQ$2&lt;=$Z100,IF(AQ$3&gt;=$Z100,(AQ$4*($Z101-$Z100)),0),0)*(VLOOKUP($Z100,curves,VLOOKUP(AQ$1,names,2,0))-AQ$5)*m1!$BK99</f>
        <v>0</v>
      </c>
      <c r="AR100" s="23" t="n">
        <f aca="false">IF(AR$2&lt;=$Z100,IF(AR$3&gt;=$Z100,(AR$4*($Z101-$Z100)),0),0)*(VLOOKUP($Z100,curves,VLOOKUP(AR$1,names,2,0))-AR$5)*m1!$BK99</f>
        <v>0</v>
      </c>
      <c r="AS100" s="23" t="n">
        <f aca="false">IF(AS$2&lt;=$Z100,IF(AS$3&gt;=$Z100,(AS$4*($Z101-$Z100)),0),0)*(VLOOKUP($Z100,curves,VLOOKUP(AS$1,names,2,0))-AS$5)*m1!$BK99</f>
        <v>0</v>
      </c>
      <c r="AT100" s="23" t="n">
        <f aca="false">IF(AT$2&lt;=$Z100,IF(AT$3&gt;=$Z100,(AT$4*($Z101-$Z100)),0),0)*(VLOOKUP($Z100,curves,VLOOKUP(AT$1,names,2,0))-AT$5)*m1!$BK99</f>
        <v>0</v>
      </c>
      <c r="AU100" s="23" t="n">
        <f aca="false">IF(AU$2&lt;=$Z100,IF(AU$3&gt;=$Z100,(AU$4*($Z101-$Z100)),0),0)*(VLOOKUP($Z100,curves,VLOOKUP(AU$1,names,2,0))-AU$5)*m1!$BK99</f>
        <v>0</v>
      </c>
      <c r="AV100" s="23" t="n">
        <f aca="false">IF(AV$2&lt;=$Z100,IF(AV$3&gt;=$Z100,(AV$4*($Z101-$Z100)),0),0)*(VLOOKUP($Z100,curves,VLOOKUP(AV$1,names,2,0))-AV$5)*m1!$BK99</f>
        <v>0</v>
      </c>
      <c r="BA100" s="249"/>
      <c r="BB100" s="249"/>
      <c r="BC100" s="249"/>
      <c r="BD100" s="249"/>
      <c r="BO100" s="253"/>
      <c r="CH100" s="248"/>
      <c r="CI100" s="248"/>
      <c r="CJ100" s="248"/>
      <c r="FX100" s="249"/>
      <c r="FY100" s="249"/>
      <c r="FZ100" s="249"/>
      <c r="GJ100" s="253"/>
      <c r="GK100" s="253"/>
      <c r="GQ100" s="253"/>
      <c r="GS100" s="253"/>
      <c r="GT100" s="253"/>
      <c r="GZ100" s="253"/>
    </row>
    <row r="101" customFormat="false" ht="12.75" hidden="false" customHeight="false" outlineLevel="0" collapsed="false">
      <c r="A101" s="63" t="n">
        <f aca="false">p0!A107</f>
        <v>39479</v>
      </c>
      <c r="B101" s="256" t="n">
        <f aca="false">SUM(C101:V101)</f>
        <v>0</v>
      </c>
      <c r="C101" s="262" t="n">
        <f aca="false">p0!E107*10000*m_chg!C100</f>
        <v>0</v>
      </c>
      <c r="D101" s="262" t="n">
        <f aca="false">p0!O107*10000*m_chg!D100</f>
        <v>0</v>
      </c>
      <c r="E101" s="262" t="n">
        <f aca="false">p1!L107*10000*m_chg!E100</f>
        <v>0</v>
      </c>
      <c r="F101" s="262" t="n">
        <f aca="false">(p0!I107+p0!K107)*10000*m_chg!K100</f>
        <v>-0</v>
      </c>
      <c r="G101" s="262" t="n">
        <f aca="false">p0!P107*10000*m_chg!L100</f>
        <v>0</v>
      </c>
      <c r="H101" s="262" t="n">
        <f aca="false">p0!D107*10000*m_chg!N100</f>
        <v>0</v>
      </c>
      <c r="I101" s="262" t="n">
        <f aca="false">(p0!J107+p0!AH107)*10000*m_chg!H100</f>
        <v>0</v>
      </c>
      <c r="J101" s="262" t="n">
        <f aca="false">p0!N107*10000*m_chg!J100</f>
        <v>0</v>
      </c>
      <c r="K101" s="262" t="n">
        <f aca="false">(p0!M107+p0!H107)*10000*m_chg!O100</f>
        <v>0</v>
      </c>
      <c r="L101" s="262" t="n">
        <f aca="false">p0!Q107*10000*m_chg!P100</f>
        <v>0</v>
      </c>
      <c r="M101" s="262" t="n">
        <f aca="false">(p0!F107)*10000*m_chg!T100</f>
        <v>0</v>
      </c>
      <c r="N101" s="262" t="n">
        <f aca="false">p0!C107*10000*m_chg!U100</f>
        <v>0</v>
      </c>
      <c r="O101" s="262" t="n">
        <f aca="false">p0!G107*10000*m_chg!V100</f>
        <v>0</v>
      </c>
      <c r="P101" s="262" t="n">
        <f aca="false">(p0!Z107+p0!Y107)*10000*m_chg!X100</f>
        <v>0</v>
      </c>
      <c r="Q101" s="262" t="n">
        <f aca="false">p0!AA107*10000*m_chg!Y100</f>
        <v>0</v>
      </c>
      <c r="R101" s="262" t="n">
        <f aca="false">p0!AC107*10000*m_chg!Z100</f>
        <v>0</v>
      </c>
      <c r="S101" s="262" t="n">
        <f aca="false">p0!X107*10000*m_chg!AA100</f>
        <v>0</v>
      </c>
      <c r="T101" s="262" t="n">
        <f aca="false">p0!T107*10000*m_chg!AC100</f>
        <v>0</v>
      </c>
      <c r="U101" s="262" t="n">
        <f aca="false">p0!B107*10000*m_chg!AF100</f>
        <v>0</v>
      </c>
      <c r="V101" s="262" t="n">
        <f aca="false">p0!AB107*10000*m_chg!AI100</f>
        <v>0</v>
      </c>
      <c r="X101" s="262"/>
      <c r="Z101" s="63" t="n">
        <v>39479</v>
      </c>
      <c r="AA101" s="23" t="n">
        <f aca="false">SUM(AB101:AV101)</f>
        <v>0</v>
      </c>
      <c r="AB101" s="23" t="n">
        <f aca="false">IF(AB$2&lt;=$Z101,IF(AB$3&gt;=$Z101,(AB$4*($Z102-$Z101)),0),0)*(VLOOKUP($Z101,curves,VLOOKUP(AB$1,names,2,0))-AB$5)*m1!$BK100</f>
        <v>0</v>
      </c>
      <c r="AC101" s="23" t="n">
        <f aca="false">IF(AC$2&lt;=$Z101,IF(AC$3&gt;=$Z101,(AC$4*($Z102-$Z101)),0),0)*(VLOOKUP($Z101,curves,VLOOKUP(AC$1,names,2,0))-AC$5)*m1!$BK100</f>
        <v>0</v>
      </c>
      <c r="AD101" s="23" t="n">
        <f aca="false">IF(AD$2&lt;=$Z101,IF(AD$3&gt;=$Z101,(AD$4*($Z102-$Z101)),0),0)*(VLOOKUP($Z101,curves,VLOOKUP(AD$1,names,2,0))-AD$5)*m1!$BK100</f>
        <v>0</v>
      </c>
      <c r="AE101" s="23" t="n">
        <f aca="false">IF(AE$2&lt;=$Z101,IF(AE$3&gt;=$Z101,(AE$4*($Z102-$Z101)),0),0)*(VLOOKUP($Z101,curves,VLOOKUP(AE$1,names,2,0))-AE$5)*m1!$BK100</f>
        <v>0</v>
      </c>
      <c r="AF101" s="23" t="n">
        <f aca="false">IF(AF$2&lt;=$Z101,IF(AF$3&gt;=$Z101,(AF$4*($Z102-$Z101)),0),0)*(VLOOKUP($Z101,curves,VLOOKUP(AF$1,names,2,0))-AF$5)*m1!$BK100</f>
        <v>0</v>
      </c>
      <c r="AG101" s="23" t="n">
        <f aca="false">IF(AG$2&lt;=$Z101,IF(AG$3&gt;=$Z101,(AG$4*($Z102-$Z101)),0),0)*(VLOOKUP($Z101,curves,VLOOKUP(AG$1,names,2,0))-AG$5)*m1!$BK100</f>
        <v>0</v>
      </c>
      <c r="AH101" s="23" t="n">
        <f aca="false">IF(AH$2&lt;=$Z101,IF(AH$3&gt;=$Z101,(AH$4*($Z102-$Z101)),0),0)*(VLOOKUP($Z101,curves,VLOOKUP(AH$1,names,2,0))-AH$5)*m1!$BK100</f>
        <v>0</v>
      </c>
      <c r="AI101" s="23" t="n">
        <f aca="false">IF(AI$2&lt;=$Z101,IF(AI$3&gt;=$Z101,(AI$4*($Z102-$Z101)),0),0)*(VLOOKUP($Z101,curves,VLOOKUP(AI$1,names,2,0))-AI$5)*m1!$BK100</f>
        <v>0</v>
      </c>
      <c r="AJ101" s="23" t="n">
        <f aca="false">IF(AJ$2&lt;=$Z101,IF(AJ$3&gt;=$Z101,(AJ$4*($Z102-$Z101)),0),0)*(VLOOKUP($Z101,curves,VLOOKUP(AJ$1,names,2,0))-AJ$5)*m1!$BK100</f>
        <v>0</v>
      </c>
      <c r="AK101" s="23" t="n">
        <f aca="false">IF(AK$2&lt;=$Z101,IF(AK$3&gt;=$Z101,(AK$4*($Z102-$Z101)),0),0)*(VLOOKUP($Z101,curves,VLOOKUP(AK$1,names,2,0))-AK$5)*m1!$BK100</f>
        <v>0</v>
      </c>
      <c r="AL101" s="23" t="n">
        <f aca="false">IF(AL$2&lt;=$Z101,IF(AL$3&gt;=$Z101,(AL$4*($Z102-$Z101)),0),0)*(VLOOKUP($Z101,curves,VLOOKUP(AL$1,names,2,0))-AL$5)*m1!$BK100</f>
        <v>0</v>
      </c>
      <c r="AM101" s="23" t="n">
        <f aca="false">IF(AM$2&lt;=$Z101,IF(AM$3&gt;=$Z101,(AM$4*($Z102-$Z101)),0),0)*(VLOOKUP($Z101,curves,VLOOKUP(AM$1,names,2,0))-AM$5)*m1!$BK100</f>
        <v>0</v>
      </c>
      <c r="AN101" s="23" t="n">
        <f aca="false">IF(AN$2&lt;=$Z101,IF(AN$3&gt;=$Z101,(AN$4*($Z102-$Z101)),0),0)*(VLOOKUP($Z101,curves,VLOOKUP(AN$1,names,2,0))-AN$5)*m1!$BK100</f>
        <v>0</v>
      </c>
      <c r="AO101" s="23" t="n">
        <f aca="false">IF(AO$2&lt;=$Z101,IF(AO$3&gt;=$Z101,(AO$4*($Z102-$Z101)),0),0)*(VLOOKUP($Z101,curves,VLOOKUP(AO$1,names,2,0))-AO$5)*m1!$BK100</f>
        <v>0</v>
      </c>
      <c r="AP101" s="23" t="n">
        <f aca="false">IF(AP$2&lt;=$Z101,IF(AP$3&gt;=$Z101,(AP$4*($Z102-$Z101)),0),0)*(VLOOKUP($Z101,curves,VLOOKUP(AP$1,names,2,0))-AP$5)*m1!$BK100</f>
        <v>0</v>
      </c>
      <c r="AQ101" s="23" t="n">
        <f aca="false">IF(AQ$2&lt;=$Z101,IF(AQ$3&gt;=$Z101,(AQ$4*($Z102-$Z101)),0),0)*(VLOOKUP($Z101,curves,VLOOKUP(AQ$1,names,2,0))-AQ$5)*m1!$BK100</f>
        <v>0</v>
      </c>
      <c r="AR101" s="23" t="n">
        <f aca="false">IF(AR$2&lt;=$Z101,IF(AR$3&gt;=$Z101,(AR$4*($Z102-$Z101)),0),0)*(VLOOKUP($Z101,curves,VLOOKUP(AR$1,names,2,0))-AR$5)*m1!$BK100</f>
        <v>0</v>
      </c>
      <c r="AS101" s="23" t="n">
        <f aca="false">IF(AS$2&lt;=$Z101,IF(AS$3&gt;=$Z101,(AS$4*($Z102-$Z101)),0),0)*(VLOOKUP($Z101,curves,VLOOKUP(AS$1,names,2,0))-AS$5)*m1!$BK100</f>
        <v>0</v>
      </c>
      <c r="AT101" s="23" t="n">
        <f aca="false">IF(AT$2&lt;=$Z101,IF(AT$3&gt;=$Z101,(AT$4*($Z102-$Z101)),0),0)*(VLOOKUP($Z101,curves,VLOOKUP(AT$1,names,2,0))-AT$5)*m1!$BK100</f>
        <v>0</v>
      </c>
      <c r="AU101" s="23" t="n">
        <f aca="false">IF(AU$2&lt;=$Z101,IF(AU$3&gt;=$Z101,(AU$4*($Z102-$Z101)),0),0)*(VLOOKUP($Z101,curves,VLOOKUP(AU$1,names,2,0))-AU$5)*m1!$BK100</f>
        <v>0</v>
      </c>
      <c r="AV101" s="23" t="n">
        <f aca="false">IF(AV$2&lt;=$Z101,IF(AV$3&gt;=$Z101,(AV$4*($Z102-$Z101)),0),0)*(VLOOKUP($Z101,curves,VLOOKUP(AV$1,names,2,0))-AV$5)*m1!$BK100</f>
        <v>0</v>
      </c>
      <c r="BA101" s="249"/>
      <c r="BB101" s="249"/>
      <c r="BC101" s="249"/>
      <c r="BD101" s="249"/>
      <c r="BO101" s="253"/>
      <c r="CH101" s="248"/>
      <c r="CI101" s="248"/>
      <c r="CJ101" s="248"/>
      <c r="FX101" s="249"/>
      <c r="FY101" s="249"/>
      <c r="FZ101" s="249"/>
      <c r="GJ101" s="253"/>
      <c r="GK101" s="253"/>
      <c r="GQ101" s="253"/>
      <c r="GS101" s="253"/>
      <c r="GT101" s="253"/>
      <c r="GZ101" s="253"/>
    </row>
    <row r="102" customFormat="false" ht="12.75" hidden="false" customHeight="false" outlineLevel="0" collapsed="false">
      <c r="A102" s="63" t="n">
        <f aca="false">p0!A108</f>
        <v>39508</v>
      </c>
      <c r="B102" s="256" t="n">
        <f aca="false">SUM(C102:V102)</f>
        <v>0</v>
      </c>
      <c r="C102" s="262" t="n">
        <f aca="false">p0!E108*10000*m_chg!C101</f>
        <v>0</v>
      </c>
      <c r="D102" s="262" t="n">
        <f aca="false">p0!O108*10000*m_chg!D101</f>
        <v>0</v>
      </c>
      <c r="E102" s="262" t="n">
        <f aca="false">p1!L108*10000*m_chg!E101</f>
        <v>0</v>
      </c>
      <c r="F102" s="262" t="n">
        <f aca="false">(p0!I108+p0!K108)*10000*m_chg!K101</f>
        <v>-0</v>
      </c>
      <c r="G102" s="262" t="n">
        <f aca="false">p0!P108*10000*m_chg!L101</f>
        <v>0</v>
      </c>
      <c r="H102" s="262" t="n">
        <f aca="false">p0!D108*10000*m_chg!N101</f>
        <v>0</v>
      </c>
      <c r="I102" s="262" t="n">
        <f aca="false">(p0!J108+p0!AH108)*10000*m_chg!H101</f>
        <v>0</v>
      </c>
      <c r="J102" s="262" t="n">
        <f aca="false">p0!N108*10000*m_chg!J101</f>
        <v>0</v>
      </c>
      <c r="K102" s="262" t="n">
        <f aca="false">(p0!M108+p0!H108)*10000*m_chg!O101</f>
        <v>0</v>
      </c>
      <c r="L102" s="262" t="n">
        <f aca="false">p0!Q108*10000*m_chg!P101</f>
        <v>0</v>
      </c>
      <c r="M102" s="262" t="n">
        <f aca="false">(p0!F108)*10000*m_chg!T101</f>
        <v>0</v>
      </c>
      <c r="N102" s="262" t="n">
        <f aca="false">p0!C108*10000*m_chg!U101</f>
        <v>0</v>
      </c>
      <c r="O102" s="262" t="n">
        <f aca="false">p0!G108*10000*m_chg!V101</f>
        <v>0</v>
      </c>
      <c r="P102" s="262" t="n">
        <f aca="false">(p0!Z108+p0!Y108)*10000*m_chg!X101</f>
        <v>0</v>
      </c>
      <c r="Q102" s="262" t="n">
        <f aca="false">p0!AA108*10000*m_chg!Y101</f>
        <v>0</v>
      </c>
      <c r="R102" s="262" t="n">
        <f aca="false">p0!AC108*10000*m_chg!Z101</f>
        <v>0</v>
      </c>
      <c r="S102" s="262" t="n">
        <f aca="false">p0!X108*10000*m_chg!AA101</f>
        <v>0</v>
      </c>
      <c r="T102" s="262" t="n">
        <f aca="false">p0!T108*10000*m_chg!AC101</f>
        <v>0</v>
      </c>
      <c r="U102" s="262" t="n">
        <f aca="false">p0!B108*10000*m_chg!AF101</f>
        <v>0</v>
      </c>
      <c r="V102" s="262" t="n">
        <f aca="false">p0!AB108*10000*m_chg!AI101</f>
        <v>0</v>
      </c>
      <c r="X102" s="262"/>
      <c r="Z102" s="63" t="n">
        <v>39508</v>
      </c>
      <c r="AA102" s="23" t="n">
        <f aca="false">SUM(AB102:AV102)</f>
        <v>0</v>
      </c>
      <c r="AB102" s="23" t="n">
        <f aca="false">IF(AB$2&lt;=$Z102,IF(AB$3&gt;=$Z102,(AB$4*($Z103-$Z102)),0),0)*(VLOOKUP($Z102,curves,VLOOKUP(AB$1,names,2,0))-AB$5)*m1!$BK101</f>
        <v>0</v>
      </c>
      <c r="AC102" s="23" t="n">
        <f aca="false">IF(AC$2&lt;=$Z102,IF(AC$3&gt;=$Z102,(AC$4*($Z103-$Z102)),0),0)*(VLOOKUP($Z102,curves,VLOOKUP(AC$1,names,2,0))-AC$5)*m1!$BK101</f>
        <v>0</v>
      </c>
      <c r="AD102" s="23" t="n">
        <f aca="false">IF(AD$2&lt;=$Z102,IF(AD$3&gt;=$Z102,(AD$4*($Z103-$Z102)),0),0)*(VLOOKUP($Z102,curves,VLOOKUP(AD$1,names,2,0))-AD$5)*m1!$BK101</f>
        <v>0</v>
      </c>
      <c r="AE102" s="23" t="n">
        <f aca="false">IF(AE$2&lt;=$Z102,IF(AE$3&gt;=$Z102,(AE$4*($Z103-$Z102)),0),0)*(VLOOKUP($Z102,curves,VLOOKUP(AE$1,names,2,0))-AE$5)*m1!$BK101</f>
        <v>0</v>
      </c>
      <c r="AF102" s="23" t="n">
        <f aca="false">IF(AF$2&lt;=$Z102,IF(AF$3&gt;=$Z102,(AF$4*($Z103-$Z102)),0),0)*(VLOOKUP($Z102,curves,VLOOKUP(AF$1,names,2,0))-AF$5)*m1!$BK101</f>
        <v>0</v>
      </c>
      <c r="AG102" s="23" t="n">
        <f aca="false">IF(AG$2&lt;=$Z102,IF(AG$3&gt;=$Z102,(AG$4*($Z103-$Z102)),0),0)*(VLOOKUP($Z102,curves,VLOOKUP(AG$1,names,2,0))-AG$5)*m1!$BK101</f>
        <v>0</v>
      </c>
      <c r="AH102" s="23" t="n">
        <f aca="false">IF(AH$2&lt;=$Z102,IF(AH$3&gt;=$Z102,(AH$4*($Z103-$Z102)),0),0)*(VLOOKUP($Z102,curves,VLOOKUP(AH$1,names,2,0))-AH$5)*m1!$BK101</f>
        <v>0</v>
      </c>
      <c r="AI102" s="23" t="n">
        <f aca="false">IF(AI$2&lt;=$Z102,IF(AI$3&gt;=$Z102,(AI$4*($Z103-$Z102)),0),0)*(VLOOKUP($Z102,curves,VLOOKUP(AI$1,names,2,0))-AI$5)*m1!$BK101</f>
        <v>0</v>
      </c>
      <c r="AJ102" s="23" t="n">
        <f aca="false">IF(AJ$2&lt;=$Z102,IF(AJ$3&gt;=$Z102,(AJ$4*($Z103-$Z102)),0),0)*(VLOOKUP($Z102,curves,VLOOKUP(AJ$1,names,2,0))-AJ$5)*m1!$BK101</f>
        <v>0</v>
      </c>
      <c r="AK102" s="23" t="n">
        <f aca="false">IF(AK$2&lt;=$Z102,IF(AK$3&gt;=$Z102,(AK$4*($Z103-$Z102)),0),0)*(VLOOKUP($Z102,curves,VLOOKUP(AK$1,names,2,0))-AK$5)*m1!$BK101</f>
        <v>0</v>
      </c>
      <c r="AL102" s="23" t="n">
        <f aca="false">IF(AL$2&lt;=$Z102,IF(AL$3&gt;=$Z102,(AL$4*($Z103-$Z102)),0),0)*(VLOOKUP($Z102,curves,VLOOKUP(AL$1,names,2,0))-AL$5)*m1!$BK101</f>
        <v>0</v>
      </c>
      <c r="AM102" s="23" t="n">
        <f aca="false">IF(AM$2&lt;=$Z102,IF(AM$3&gt;=$Z102,(AM$4*($Z103-$Z102)),0),0)*(VLOOKUP($Z102,curves,VLOOKUP(AM$1,names,2,0))-AM$5)*m1!$BK101</f>
        <v>0</v>
      </c>
      <c r="AN102" s="23" t="n">
        <f aca="false">IF(AN$2&lt;=$Z102,IF(AN$3&gt;=$Z102,(AN$4*($Z103-$Z102)),0),0)*(VLOOKUP($Z102,curves,VLOOKUP(AN$1,names,2,0))-AN$5)*m1!$BK101</f>
        <v>0</v>
      </c>
      <c r="AO102" s="23" t="n">
        <f aca="false">IF(AO$2&lt;=$Z102,IF(AO$3&gt;=$Z102,(AO$4*($Z103-$Z102)),0),0)*(VLOOKUP($Z102,curves,VLOOKUP(AO$1,names,2,0))-AO$5)*m1!$BK101</f>
        <v>0</v>
      </c>
      <c r="AP102" s="23" t="n">
        <f aca="false">IF(AP$2&lt;=$Z102,IF(AP$3&gt;=$Z102,(AP$4*($Z103-$Z102)),0),0)*(VLOOKUP($Z102,curves,VLOOKUP(AP$1,names,2,0))-AP$5)*m1!$BK101</f>
        <v>0</v>
      </c>
      <c r="AQ102" s="23" t="n">
        <f aca="false">IF(AQ$2&lt;=$Z102,IF(AQ$3&gt;=$Z102,(AQ$4*($Z103-$Z102)),0),0)*(VLOOKUP($Z102,curves,VLOOKUP(AQ$1,names,2,0))-AQ$5)*m1!$BK101</f>
        <v>0</v>
      </c>
      <c r="AR102" s="23" t="n">
        <f aca="false">IF(AR$2&lt;=$Z102,IF(AR$3&gt;=$Z102,(AR$4*($Z103-$Z102)),0),0)*(VLOOKUP($Z102,curves,VLOOKUP(AR$1,names,2,0))-AR$5)*m1!$BK101</f>
        <v>0</v>
      </c>
      <c r="AS102" s="23" t="n">
        <f aca="false">IF(AS$2&lt;=$Z102,IF(AS$3&gt;=$Z102,(AS$4*($Z103-$Z102)),0),0)*(VLOOKUP($Z102,curves,VLOOKUP(AS$1,names,2,0))-AS$5)*m1!$BK101</f>
        <v>0</v>
      </c>
      <c r="AT102" s="23" t="n">
        <f aca="false">IF(AT$2&lt;=$Z102,IF(AT$3&gt;=$Z102,(AT$4*($Z103-$Z102)),0),0)*(VLOOKUP($Z102,curves,VLOOKUP(AT$1,names,2,0))-AT$5)*m1!$BK101</f>
        <v>0</v>
      </c>
      <c r="AU102" s="23" t="n">
        <f aca="false">IF(AU$2&lt;=$Z102,IF(AU$3&gt;=$Z102,(AU$4*($Z103-$Z102)),0),0)*(VLOOKUP($Z102,curves,VLOOKUP(AU$1,names,2,0))-AU$5)*m1!$BK101</f>
        <v>0</v>
      </c>
      <c r="AV102" s="23" t="n">
        <f aca="false">IF(AV$2&lt;=$Z102,IF(AV$3&gt;=$Z102,(AV$4*($Z103-$Z102)),0),0)*(VLOOKUP($Z102,curves,VLOOKUP(AV$1,names,2,0))-AV$5)*m1!$BK101</f>
        <v>0</v>
      </c>
      <c r="BA102" s="249"/>
      <c r="BB102" s="249"/>
      <c r="BC102" s="249"/>
      <c r="BD102" s="249"/>
      <c r="BO102" s="253"/>
      <c r="CH102" s="248"/>
      <c r="CI102" s="248"/>
      <c r="CJ102" s="248"/>
      <c r="FX102" s="249"/>
      <c r="FY102" s="249"/>
      <c r="FZ102" s="249"/>
      <c r="GJ102" s="253"/>
      <c r="GK102" s="253"/>
      <c r="GQ102" s="253"/>
      <c r="GS102" s="253"/>
      <c r="GT102" s="253"/>
      <c r="GZ102" s="253"/>
    </row>
    <row r="103" customFormat="false" ht="12.75" hidden="false" customHeight="false" outlineLevel="0" collapsed="false">
      <c r="A103" s="63" t="n">
        <f aca="false">p0!A109</f>
        <v>39539</v>
      </c>
      <c r="B103" s="256" t="n">
        <f aca="false">SUM(C103:V103)</f>
        <v>0</v>
      </c>
      <c r="C103" s="262" t="n">
        <f aca="false">p0!E109*10000*m_chg!C102</f>
        <v>-0</v>
      </c>
      <c r="D103" s="262" t="n">
        <f aca="false">p0!O109*10000*m_chg!D102</f>
        <v>-0</v>
      </c>
      <c r="E103" s="262" t="n">
        <f aca="false">p1!L109*10000*m_chg!E102</f>
        <v>-0</v>
      </c>
      <c r="F103" s="262" t="n">
        <f aca="false">(p0!I109+p0!K109)*10000*m_chg!K102</f>
        <v>-0</v>
      </c>
      <c r="G103" s="262" t="n">
        <f aca="false">p0!P109*10000*m_chg!L102</f>
        <v>-0</v>
      </c>
      <c r="H103" s="262" t="n">
        <f aca="false">p0!D109*10000*m_chg!N102</f>
        <v>-0</v>
      </c>
      <c r="I103" s="262" t="n">
        <f aca="false">(p0!J109+p0!AH109)*10000*m_chg!H102</f>
        <v>-0</v>
      </c>
      <c r="J103" s="262" t="n">
        <f aca="false">p0!N109*10000*m_chg!J102</f>
        <v>-0</v>
      </c>
      <c r="K103" s="262" t="n">
        <f aca="false">(p0!M109+p0!H109)*10000*m_chg!O102</f>
        <v>-0</v>
      </c>
      <c r="L103" s="262" t="n">
        <f aca="false">p0!Q109*10000*m_chg!P102</f>
        <v>-0</v>
      </c>
      <c r="M103" s="262" t="n">
        <f aca="false">(p0!F109)*10000*m_chg!T102</f>
        <v>-0</v>
      </c>
      <c r="N103" s="262" t="n">
        <f aca="false">p0!C109*10000*m_chg!U102</f>
        <v>-0</v>
      </c>
      <c r="O103" s="262" t="n">
        <f aca="false">p0!G109*10000*m_chg!V102</f>
        <v>0</v>
      </c>
      <c r="P103" s="262" t="n">
        <f aca="false">(p0!Z109+p0!Y109)*10000*m_chg!X102</f>
        <v>0</v>
      </c>
      <c r="Q103" s="262" t="n">
        <f aca="false">p0!AA109*10000*m_chg!Y102</f>
        <v>0</v>
      </c>
      <c r="R103" s="262" t="n">
        <f aca="false">p0!AC109*10000*m_chg!Z102</f>
        <v>0</v>
      </c>
      <c r="S103" s="262" t="n">
        <f aca="false">p0!X109*10000*m_chg!AA102</f>
        <v>0</v>
      </c>
      <c r="T103" s="262" t="n">
        <f aca="false">p0!T109*10000*m_chg!AC102</f>
        <v>0</v>
      </c>
      <c r="U103" s="262" t="n">
        <f aca="false">p0!B109*10000*m_chg!AF102</f>
        <v>0</v>
      </c>
      <c r="V103" s="262" t="n">
        <f aca="false">p0!AB109*10000*m_chg!AI102</f>
        <v>0</v>
      </c>
      <c r="X103" s="262"/>
      <c r="Z103" s="63" t="n">
        <v>39539</v>
      </c>
      <c r="AA103" s="23" t="n">
        <f aca="false">SUM(AB103:AV103)</f>
        <v>0</v>
      </c>
      <c r="AB103" s="23" t="n">
        <f aca="false">IF(AB$2&lt;=$Z103,IF(AB$3&gt;=$Z103,(AB$4*($Z104-$Z103)),0),0)*(VLOOKUP($Z103,curves,VLOOKUP(AB$1,names,2,0))-AB$5)*m1!$BK102</f>
        <v>-0</v>
      </c>
      <c r="AC103" s="23" t="n">
        <f aca="false">IF(AC$2&lt;=$Z103,IF(AC$3&gt;=$Z103,(AC$4*($Z104-$Z103)),0),0)*(VLOOKUP($Z103,curves,VLOOKUP(AC$1,names,2,0))-AC$5)*m1!$BK102</f>
        <v>-0</v>
      </c>
      <c r="AD103" s="23" t="n">
        <f aca="false">IF(AD$2&lt;=$Z103,IF(AD$3&gt;=$Z103,(AD$4*($Z104-$Z103)),0),0)*(VLOOKUP($Z103,curves,VLOOKUP(AD$1,names,2,0))-AD$5)*m1!$BK102</f>
        <v>-0</v>
      </c>
      <c r="AE103" s="23" t="n">
        <f aca="false">IF(AE$2&lt;=$Z103,IF(AE$3&gt;=$Z103,(AE$4*($Z104-$Z103)),0),0)*(VLOOKUP($Z103,curves,VLOOKUP(AE$1,names,2,0))-AE$5)*m1!$BK102</f>
        <v>-0</v>
      </c>
      <c r="AF103" s="23" t="n">
        <f aca="false">IF(AF$2&lt;=$Z103,IF(AF$3&gt;=$Z103,(AF$4*($Z104-$Z103)),0),0)*(VLOOKUP($Z103,curves,VLOOKUP(AF$1,names,2,0))-AF$5)*m1!$BK102</f>
        <v>0</v>
      </c>
      <c r="AG103" s="23" t="n">
        <f aca="false">IF(AG$2&lt;=$Z103,IF(AG$3&gt;=$Z103,(AG$4*($Z104-$Z103)),0),0)*(VLOOKUP($Z103,curves,VLOOKUP(AG$1,names,2,0))-AG$5)*m1!$BK102</f>
        <v>0</v>
      </c>
      <c r="AH103" s="23" t="n">
        <f aca="false">IF(AH$2&lt;=$Z103,IF(AH$3&gt;=$Z103,(AH$4*($Z104-$Z103)),0),0)*(VLOOKUP($Z103,curves,VLOOKUP(AH$1,names,2,0))-AH$5)*m1!$BK102</f>
        <v>0</v>
      </c>
      <c r="AI103" s="23" t="n">
        <f aca="false">IF(AI$2&lt;=$Z103,IF(AI$3&gt;=$Z103,(AI$4*($Z104-$Z103)),0),0)*(VLOOKUP($Z103,curves,VLOOKUP(AI$1,names,2,0))-AI$5)*m1!$BK102</f>
        <v>0</v>
      </c>
      <c r="AJ103" s="23" t="n">
        <f aca="false">IF(AJ$2&lt;=$Z103,IF(AJ$3&gt;=$Z103,(AJ$4*($Z104-$Z103)),0),0)*(VLOOKUP($Z103,curves,VLOOKUP(AJ$1,names,2,0))-AJ$5)*m1!$BK102</f>
        <v>0</v>
      </c>
      <c r="AK103" s="23" t="n">
        <f aca="false">IF(AK$2&lt;=$Z103,IF(AK$3&gt;=$Z103,(AK$4*($Z104-$Z103)),0),0)*(VLOOKUP($Z103,curves,VLOOKUP(AK$1,names,2,0))-AK$5)*m1!$BK102</f>
        <v>0</v>
      </c>
      <c r="AL103" s="23" t="n">
        <f aca="false">IF(AL$2&lt;=$Z103,IF(AL$3&gt;=$Z103,(AL$4*($Z104-$Z103)),0),0)*(VLOOKUP($Z103,curves,VLOOKUP(AL$1,names,2,0))-AL$5)*m1!$BK102</f>
        <v>0</v>
      </c>
      <c r="AM103" s="23" t="n">
        <f aca="false">IF(AM$2&lt;=$Z103,IF(AM$3&gt;=$Z103,(AM$4*($Z104-$Z103)),0),0)*(VLOOKUP($Z103,curves,VLOOKUP(AM$1,names,2,0))-AM$5)*m1!$BK102</f>
        <v>0</v>
      </c>
      <c r="AN103" s="23" t="n">
        <f aca="false">IF(AN$2&lt;=$Z103,IF(AN$3&gt;=$Z103,(AN$4*($Z104-$Z103)),0),0)*(VLOOKUP($Z103,curves,VLOOKUP(AN$1,names,2,0))-AN$5)*m1!$BK102</f>
        <v>0</v>
      </c>
      <c r="AO103" s="23" t="n">
        <f aca="false">IF(AO$2&lt;=$Z103,IF(AO$3&gt;=$Z103,(AO$4*($Z104-$Z103)),0),0)*(VLOOKUP($Z103,curves,VLOOKUP(AO$1,names,2,0))-AO$5)*m1!$BK102</f>
        <v>0</v>
      </c>
      <c r="AP103" s="23" t="n">
        <f aca="false">IF(AP$2&lt;=$Z103,IF(AP$3&gt;=$Z103,(AP$4*($Z104-$Z103)),0),0)*(VLOOKUP($Z103,curves,VLOOKUP(AP$1,names,2,0))-AP$5)*m1!$BK102</f>
        <v>0</v>
      </c>
      <c r="AQ103" s="23" t="n">
        <f aca="false">IF(AQ$2&lt;=$Z103,IF(AQ$3&gt;=$Z103,(AQ$4*($Z104-$Z103)),0),0)*(VLOOKUP($Z103,curves,VLOOKUP(AQ$1,names,2,0))-AQ$5)*m1!$BK102</f>
        <v>0</v>
      </c>
      <c r="AR103" s="23" t="n">
        <f aca="false">IF(AR$2&lt;=$Z103,IF(AR$3&gt;=$Z103,(AR$4*($Z104-$Z103)),0),0)*(VLOOKUP($Z103,curves,VLOOKUP(AR$1,names,2,0))-AR$5)*m1!$BK102</f>
        <v>0</v>
      </c>
      <c r="AS103" s="23" t="n">
        <f aca="false">IF(AS$2&lt;=$Z103,IF(AS$3&gt;=$Z103,(AS$4*($Z104-$Z103)),0),0)*(VLOOKUP($Z103,curves,VLOOKUP(AS$1,names,2,0))-AS$5)*m1!$BK102</f>
        <v>0</v>
      </c>
      <c r="AT103" s="23" t="n">
        <f aca="false">IF(AT$2&lt;=$Z103,IF(AT$3&gt;=$Z103,(AT$4*($Z104-$Z103)),0),0)*(VLOOKUP($Z103,curves,VLOOKUP(AT$1,names,2,0))-AT$5)*m1!$BK102</f>
        <v>0</v>
      </c>
      <c r="AU103" s="23" t="n">
        <f aca="false">IF(AU$2&lt;=$Z103,IF(AU$3&gt;=$Z103,(AU$4*($Z104-$Z103)),0),0)*(VLOOKUP($Z103,curves,VLOOKUP(AU$1,names,2,0))-AU$5)*m1!$BK102</f>
        <v>0</v>
      </c>
      <c r="AV103" s="23" t="n">
        <f aca="false">IF(AV$2&lt;=$Z103,IF(AV$3&gt;=$Z103,(AV$4*($Z104-$Z103)),0),0)*(VLOOKUP($Z103,curves,VLOOKUP(AV$1,names,2,0))-AV$5)*m1!$BK102</f>
        <v>0</v>
      </c>
      <c r="BA103" s="249"/>
      <c r="BB103" s="249"/>
      <c r="BC103" s="249"/>
      <c r="BD103" s="249"/>
      <c r="BO103" s="253"/>
      <c r="CH103" s="248"/>
      <c r="CI103" s="248"/>
      <c r="CJ103" s="248"/>
      <c r="FX103" s="249"/>
      <c r="FY103" s="249"/>
      <c r="FZ103" s="249"/>
      <c r="GJ103" s="253"/>
      <c r="GK103" s="253"/>
      <c r="GQ103" s="253"/>
      <c r="GS103" s="253"/>
      <c r="GT103" s="253"/>
      <c r="GZ103" s="253"/>
    </row>
    <row r="104" customFormat="false" ht="12.75" hidden="false" customHeight="false" outlineLevel="0" collapsed="false">
      <c r="A104" s="63" t="n">
        <f aca="false">p0!A110</f>
        <v>39569</v>
      </c>
      <c r="B104" s="256" t="n">
        <f aca="false">SUM(C104:V104)</f>
        <v>0</v>
      </c>
      <c r="C104" s="262" t="n">
        <f aca="false">p0!E110*10000*m_chg!C103</f>
        <v>-0</v>
      </c>
      <c r="D104" s="262" t="n">
        <f aca="false">p0!O110*10000*m_chg!D103</f>
        <v>-0</v>
      </c>
      <c r="E104" s="262" t="n">
        <f aca="false">p1!L110*10000*m_chg!E103</f>
        <v>-0</v>
      </c>
      <c r="F104" s="262" t="n">
        <f aca="false">(p0!I110+p0!K110)*10000*m_chg!K103</f>
        <v>-0</v>
      </c>
      <c r="G104" s="262" t="n">
        <f aca="false">p0!P110*10000*m_chg!L103</f>
        <v>-0</v>
      </c>
      <c r="H104" s="262" t="n">
        <f aca="false">p0!D110*10000*m_chg!N103</f>
        <v>-0</v>
      </c>
      <c r="I104" s="262" t="n">
        <f aca="false">(p0!J110+p0!AH110)*10000*m_chg!H103</f>
        <v>-0</v>
      </c>
      <c r="J104" s="262" t="n">
        <f aca="false">p0!N110*10000*m_chg!J103</f>
        <v>-0</v>
      </c>
      <c r="K104" s="262" t="n">
        <f aca="false">(p0!M110+p0!H110)*10000*m_chg!O103</f>
        <v>-0</v>
      </c>
      <c r="L104" s="262" t="n">
        <f aca="false">p0!Q110*10000*m_chg!P103</f>
        <v>-0</v>
      </c>
      <c r="M104" s="262" t="n">
        <f aca="false">(p0!F110)*10000*m_chg!T103</f>
        <v>-0</v>
      </c>
      <c r="N104" s="262" t="n">
        <f aca="false">p0!C110*10000*m_chg!U103</f>
        <v>-0</v>
      </c>
      <c r="O104" s="262" t="n">
        <f aca="false">p0!G110*10000*m_chg!V103</f>
        <v>0</v>
      </c>
      <c r="P104" s="262" t="n">
        <f aca="false">(p0!Z110+p0!Y110)*10000*m_chg!X103</f>
        <v>0</v>
      </c>
      <c r="Q104" s="262" t="n">
        <f aca="false">p0!AA110*10000*m_chg!Y103</f>
        <v>0</v>
      </c>
      <c r="R104" s="262" t="n">
        <f aca="false">p0!AC110*10000*m_chg!Z103</f>
        <v>0</v>
      </c>
      <c r="S104" s="262" t="n">
        <f aca="false">p0!X110*10000*m_chg!AA103</f>
        <v>0</v>
      </c>
      <c r="T104" s="262" t="n">
        <f aca="false">p0!T110*10000*m_chg!AC103</f>
        <v>0</v>
      </c>
      <c r="U104" s="262" t="n">
        <f aca="false">p0!B110*10000*m_chg!AF103</f>
        <v>0</v>
      </c>
      <c r="V104" s="262" t="n">
        <f aca="false">p0!AB110*10000*m_chg!AI103</f>
        <v>-0</v>
      </c>
      <c r="X104" s="262"/>
      <c r="Z104" s="63" t="n">
        <v>39569</v>
      </c>
      <c r="AA104" s="23" t="n">
        <f aca="false">SUM(AB104:AV104)</f>
        <v>0</v>
      </c>
      <c r="AB104" s="23" t="n">
        <f aca="false">IF(AB$2&lt;=$Z104,IF(AB$3&gt;=$Z104,(AB$4*($Z105-$Z104)),0),0)*(VLOOKUP($Z104,curves,VLOOKUP(AB$1,names,2,0))-AB$5)*m1!$BK103</f>
        <v>-0</v>
      </c>
      <c r="AC104" s="23" t="n">
        <f aca="false">IF(AC$2&lt;=$Z104,IF(AC$3&gt;=$Z104,(AC$4*($Z105-$Z104)),0),0)*(VLOOKUP($Z104,curves,VLOOKUP(AC$1,names,2,0))-AC$5)*m1!$BK103</f>
        <v>-0</v>
      </c>
      <c r="AD104" s="23" t="n">
        <f aca="false">IF(AD$2&lt;=$Z104,IF(AD$3&gt;=$Z104,(AD$4*($Z105-$Z104)),0),0)*(VLOOKUP($Z104,curves,VLOOKUP(AD$1,names,2,0))-AD$5)*m1!$BK103</f>
        <v>-0</v>
      </c>
      <c r="AE104" s="23" t="n">
        <f aca="false">IF(AE$2&lt;=$Z104,IF(AE$3&gt;=$Z104,(AE$4*($Z105-$Z104)),0),0)*(VLOOKUP($Z104,curves,VLOOKUP(AE$1,names,2,0))-AE$5)*m1!$BK103</f>
        <v>-0</v>
      </c>
      <c r="AF104" s="23" t="n">
        <f aca="false">IF(AF$2&lt;=$Z104,IF(AF$3&gt;=$Z104,(AF$4*($Z105-$Z104)),0),0)*(VLOOKUP($Z104,curves,VLOOKUP(AF$1,names,2,0))-AF$5)*m1!$BK103</f>
        <v>0</v>
      </c>
      <c r="AG104" s="23" t="n">
        <f aca="false">IF(AG$2&lt;=$Z104,IF(AG$3&gt;=$Z104,(AG$4*($Z105-$Z104)),0),0)*(VLOOKUP($Z104,curves,VLOOKUP(AG$1,names,2,0))-AG$5)*m1!$BK103</f>
        <v>0</v>
      </c>
      <c r="AH104" s="23" t="n">
        <f aca="false">IF(AH$2&lt;=$Z104,IF(AH$3&gt;=$Z104,(AH$4*($Z105-$Z104)),0),0)*(VLOOKUP($Z104,curves,VLOOKUP(AH$1,names,2,0))-AH$5)*m1!$BK103</f>
        <v>0</v>
      </c>
      <c r="AI104" s="23" t="n">
        <f aca="false">IF(AI$2&lt;=$Z104,IF(AI$3&gt;=$Z104,(AI$4*($Z105-$Z104)),0),0)*(VLOOKUP($Z104,curves,VLOOKUP(AI$1,names,2,0))-AI$5)*m1!$BK103</f>
        <v>0</v>
      </c>
      <c r="AJ104" s="23" t="n">
        <f aca="false">IF(AJ$2&lt;=$Z104,IF(AJ$3&gt;=$Z104,(AJ$4*($Z105-$Z104)),0),0)*(VLOOKUP($Z104,curves,VLOOKUP(AJ$1,names,2,0))-AJ$5)*m1!$BK103</f>
        <v>0</v>
      </c>
      <c r="AK104" s="23" t="n">
        <f aca="false">IF(AK$2&lt;=$Z104,IF(AK$3&gt;=$Z104,(AK$4*($Z105-$Z104)),0),0)*(VLOOKUP($Z104,curves,VLOOKUP(AK$1,names,2,0))-AK$5)*m1!$BK103</f>
        <v>0</v>
      </c>
      <c r="AL104" s="23" t="n">
        <f aca="false">IF(AL$2&lt;=$Z104,IF(AL$3&gt;=$Z104,(AL$4*($Z105-$Z104)),0),0)*(VLOOKUP($Z104,curves,VLOOKUP(AL$1,names,2,0))-AL$5)*m1!$BK103</f>
        <v>0</v>
      </c>
      <c r="AM104" s="23" t="n">
        <f aca="false">IF(AM$2&lt;=$Z104,IF(AM$3&gt;=$Z104,(AM$4*($Z105-$Z104)),0),0)*(VLOOKUP($Z104,curves,VLOOKUP(AM$1,names,2,0))-AM$5)*m1!$BK103</f>
        <v>0</v>
      </c>
      <c r="AN104" s="23" t="n">
        <f aca="false">IF(AN$2&lt;=$Z104,IF(AN$3&gt;=$Z104,(AN$4*($Z105-$Z104)),0),0)*(VLOOKUP($Z104,curves,VLOOKUP(AN$1,names,2,0))-AN$5)*m1!$BK103</f>
        <v>0</v>
      </c>
      <c r="AO104" s="23" t="n">
        <f aca="false">IF(AO$2&lt;=$Z104,IF(AO$3&gt;=$Z104,(AO$4*($Z105-$Z104)),0),0)*(VLOOKUP($Z104,curves,VLOOKUP(AO$1,names,2,0))-AO$5)*m1!$BK103</f>
        <v>0</v>
      </c>
      <c r="AP104" s="23" t="n">
        <f aca="false">IF(AP$2&lt;=$Z104,IF(AP$3&gt;=$Z104,(AP$4*($Z105-$Z104)),0),0)*(VLOOKUP($Z104,curves,VLOOKUP(AP$1,names,2,0))-AP$5)*m1!$BK103</f>
        <v>0</v>
      </c>
      <c r="AQ104" s="23" t="n">
        <f aca="false">IF(AQ$2&lt;=$Z104,IF(AQ$3&gt;=$Z104,(AQ$4*($Z105-$Z104)),0),0)*(VLOOKUP($Z104,curves,VLOOKUP(AQ$1,names,2,0))-AQ$5)*m1!$BK103</f>
        <v>0</v>
      </c>
      <c r="AR104" s="23" t="n">
        <f aca="false">IF(AR$2&lt;=$Z104,IF(AR$3&gt;=$Z104,(AR$4*($Z105-$Z104)),0),0)*(VLOOKUP($Z104,curves,VLOOKUP(AR$1,names,2,0))-AR$5)*m1!$BK103</f>
        <v>0</v>
      </c>
      <c r="AS104" s="23" t="n">
        <f aca="false">IF(AS$2&lt;=$Z104,IF(AS$3&gt;=$Z104,(AS$4*($Z105-$Z104)),0),0)*(VLOOKUP($Z104,curves,VLOOKUP(AS$1,names,2,0))-AS$5)*m1!$BK103</f>
        <v>0</v>
      </c>
      <c r="AT104" s="23" t="n">
        <f aca="false">IF(AT$2&lt;=$Z104,IF(AT$3&gt;=$Z104,(AT$4*($Z105-$Z104)),0),0)*(VLOOKUP($Z104,curves,VLOOKUP(AT$1,names,2,0))-AT$5)*m1!$BK103</f>
        <v>0</v>
      </c>
      <c r="AU104" s="23" t="n">
        <f aca="false">IF(AU$2&lt;=$Z104,IF(AU$3&gt;=$Z104,(AU$4*($Z105-$Z104)),0),0)*(VLOOKUP($Z104,curves,VLOOKUP(AU$1,names,2,0))-AU$5)*m1!$BK103</f>
        <v>0</v>
      </c>
      <c r="AV104" s="23" t="n">
        <f aca="false">IF(AV$2&lt;=$Z104,IF(AV$3&gt;=$Z104,(AV$4*($Z105-$Z104)),0),0)*(VLOOKUP($Z104,curves,VLOOKUP(AV$1,names,2,0))-AV$5)*m1!$BK103</f>
        <v>0</v>
      </c>
      <c r="BA104" s="249"/>
      <c r="BB104" s="249"/>
      <c r="BC104" s="249"/>
      <c r="BD104" s="249"/>
      <c r="BO104" s="253"/>
      <c r="CH104" s="248"/>
      <c r="CI104" s="248"/>
      <c r="CJ104" s="248"/>
      <c r="FX104" s="249"/>
      <c r="FY104" s="249"/>
      <c r="FZ104" s="249"/>
      <c r="GJ104" s="253"/>
      <c r="GK104" s="253"/>
      <c r="GQ104" s="253"/>
      <c r="GS104" s="253"/>
      <c r="GT104" s="253"/>
      <c r="GZ104" s="253"/>
    </row>
    <row r="105" customFormat="false" ht="12.75" hidden="false" customHeight="false" outlineLevel="0" collapsed="false">
      <c r="A105" s="63" t="n">
        <f aca="false">p0!A111</f>
        <v>39600</v>
      </c>
      <c r="B105" s="256" t="n">
        <f aca="false">SUM(C105:V105)</f>
        <v>0</v>
      </c>
      <c r="C105" s="262" t="n">
        <f aca="false">p0!E111*10000*m_chg!C104</f>
        <v>-0</v>
      </c>
      <c r="D105" s="262" t="n">
        <f aca="false">p0!O111*10000*m_chg!D104</f>
        <v>-0</v>
      </c>
      <c r="E105" s="262" t="n">
        <f aca="false">p1!L111*10000*m_chg!E104</f>
        <v>-0</v>
      </c>
      <c r="F105" s="262" t="n">
        <f aca="false">(p0!I111+p0!K111)*10000*m_chg!K104</f>
        <v>-0</v>
      </c>
      <c r="G105" s="262" t="n">
        <f aca="false">p0!P111*10000*m_chg!L104</f>
        <v>-0</v>
      </c>
      <c r="H105" s="262" t="n">
        <f aca="false">p0!D111*10000*m_chg!N104</f>
        <v>-0</v>
      </c>
      <c r="I105" s="262" t="n">
        <f aca="false">(p0!J111+p0!AH111)*10000*m_chg!H104</f>
        <v>-0</v>
      </c>
      <c r="J105" s="262" t="n">
        <f aca="false">p0!N111*10000*m_chg!J104</f>
        <v>-0</v>
      </c>
      <c r="K105" s="262" t="n">
        <f aca="false">(p0!M111+p0!H111)*10000*m_chg!O104</f>
        <v>-0</v>
      </c>
      <c r="L105" s="262" t="n">
        <f aca="false">p0!Q111*10000*m_chg!P104</f>
        <v>-0</v>
      </c>
      <c r="M105" s="262" t="n">
        <f aca="false">(p0!F111)*10000*m_chg!T104</f>
        <v>-0</v>
      </c>
      <c r="N105" s="262" t="n">
        <f aca="false">p0!C111*10000*m_chg!U104</f>
        <v>-0</v>
      </c>
      <c r="O105" s="262" t="n">
        <f aca="false">p0!G111*10000*m_chg!V104</f>
        <v>0</v>
      </c>
      <c r="P105" s="262" t="n">
        <f aca="false">(p0!Z111+p0!Y111)*10000*m_chg!X104</f>
        <v>0</v>
      </c>
      <c r="Q105" s="262" t="n">
        <f aca="false">p0!AA111*10000*m_chg!Y104</f>
        <v>0</v>
      </c>
      <c r="R105" s="262" t="n">
        <f aca="false">p0!AC111*10000*m_chg!Z104</f>
        <v>0</v>
      </c>
      <c r="S105" s="262" t="n">
        <f aca="false">p0!X111*10000*m_chg!AA104</f>
        <v>-0</v>
      </c>
      <c r="T105" s="262" t="n">
        <f aca="false">p0!T111*10000*m_chg!AC104</f>
        <v>-0</v>
      </c>
      <c r="U105" s="262" t="n">
        <f aca="false">p0!B111*10000*m_chg!AF104</f>
        <v>0</v>
      </c>
      <c r="V105" s="262" t="n">
        <f aca="false">p0!AB111*10000*m_chg!AI104</f>
        <v>-0</v>
      </c>
      <c r="X105" s="262"/>
      <c r="Z105" s="63" t="n">
        <v>39600</v>
      </c>
      <c r="AA105" s="23" t="n">
        <f aca="false">SUM(AB105:AV105)</f>
        <v>0</v>
      </c>
      <c r="AB105" s="23" t="n">
        <f aca="false">IF(AB$2&lt;=$Z105,IF(AB$3&gt;=$Z105,(AB$4*($Z106-$Z105)),0),0)*(VLOOKUP($Z105,curves,VLOOKUP(AB$1,names,2,0))-AB$5)*m1!$BK104</f>
        <v>-0</v>
      </c>
      <c r="AC105" s="23" t="n">
        <f aca="false">IF(AC$2&lt;=$Z105,IF(AC$3&gt;=$Z105,(AC$4*($Z106-$Z105)),0),0)*(VLOOKUP($Z105,curves,VLOOKUP(AC$1,names,2,0))-AC$5)*m1!$BK104</f>
        <v>-0</v>
      </c>
      <c r="AD105" s="23" t="n">
        <f aca="false">IF(AD$2&lt;=$Z105,IF(AD$3&gt;=$Z105,(AD$4*($Z106-$Z105)),0),0)*(VLOOKUP($Z105,curves,VLOOKUP(AD$1,names,2,0))-AD$5)*m1!$BK104</f>
        <v>-0</v>
      </c>
      <c r="AE105" s="23" t="n">
        <f aca="false">IF(AE$2&lt;=$Z105,IF(AE$3&gt;=$Z105,(AE$4*($Z106-$Z105)),0),0)*(VLOOKUP($Z105,curves,VLOOKUP(AE$1,names,2,0))-AE$5)*m1!$BK104</f>
        <v>-0</v>
      </c>
      <c r="AF105" s="23" t="n">
        <f aca="false">IF(AF$2&lt;=$Z105,IF(AF$3&gt;=$Z105,(AF$4*($Z106-$Z105)),0),0)*(VLOOKUP($Z105,curves,VLOOKUP(AF$1,names,2,0))-AF$5)*m1!$BK104</f>
        <v>0</v>
      </c>
      <c r="AG105" s="23" t="n">
        <f aca="false">IF(AG$2&lt;=$Z105,IF(AG$3&gt;=$Z105,(AG$4*($Z106-$Z105)),0),0)*(VLOOKUP($Z105,curves,VLOOKUP(AG$1,names,2,0))-AG$5)*m1!$BK104</f>
        <v>0</v>
      </c>
      <c r="AH105" s="23" t="n">
        <f aca="false">IF(AH$2&lt;=$Z105,IF(AH$3&gt;=$Z105,(AH$4*($Z106-$Z105)),0),0)*(VLOOKUP($Z105,curves,VLOOKUP(AH$1,names,2,0))-AH$5)*m1!$BK104</f>
        <v>0</v>
      </c>
      <c r="AI105" s="23" t="n">
        <f aca="false">IF(AI$2&lt;=$Z105,IF(AI$3&gt;=$Z105,(AI$4*($Z106-$Z105)),0),0)*(VLOOKUP($Z105,curves,VLOOKUP(AI$1,names,2,0))-AI$5)*m1!$BK104</f>
        <v>0</v>
      </c>
      <c r="AJ105" s="23" t="n">
        <f aca="false">IF(AJ$2&lt;=$Z105,IF(AJ$3&gt;=$Z105,(AJ$4*($Z106-$Z105)),0),0)*(VLOOKUP($Z105,curves,VLOOKUP(AJ$1,names,2,0))-AJ$5)*m1!$BK104</f>
        <v>0</v>
      </c>
      <c r="AK105" s="23" t="n">
        <f aca="false">IF(AK$2&lt;=$Z105,IF(AK$3&gt;=$Z105,(AK$4*($Z106-$Z105)),0),0)*(VLOOKUP($Z105,curves,VLOOKUP(AK$1,names,2,0))-AK$5)*m1!$BK104</f>
        <v>0</v>
      </c>
      <c r="AL105" s="23" t="n">
        <f aca="false">IF(AL$2&lt;=$Z105,IF(AL$3&gt;=$Z105,(AL$4*($Z106-$Z105)),0),0)*(VLOOKUP($Z105,curves,VLOOKUP(AL$1,names,2,0))-AL$5)*m1!$BK104</f>
        <v>0</v>
      </c>
      <c r="AM105" s="23" t="n">
        <f aca="false">IF(AM$2&lt;=$Z105,IF(AM$3&gt;=$Z105,(AM$4*($Z106-$Z105)),0),0)*(VLOOKUP($Z105,curves,VLOOKUP(AM$1,names,2,0))-AM$5)*m1!$BK104</f>
        <v>0</v>
      </c>
      <c r="AN105" s="23" t="n">
        <f aca="false">IF(AN$2&lt;=$Z105,IF(AN$3&gt;=$Z105,(AN$4*($Z106-$Z105)),0),0)*(VLOOKUP($Z105,curves,VLOOKUP(AN$1,names,2,0))-AN$5)*m1!$BK104</f>
        <v>0</v>
      </c>
      <c r="AO105" s="23" t="n">
        <f aca="false">IF(AO$2&lt;=$Z105,IF(AO$3&gt;=$Z105,(AO$4*($Z106-$Z105)),0),0)*(VLOOKUP($Z105,curves,VLOOKUP(AO$1,names,2,0))-AO$5)*m1!$BK104</f>
        <v>0</v>
      </c>
      <c r="AP105" s="23" t="n">
        <f aca="false">IF(AP$2&lt;=$Z105,IF(AP$3&gt;=$Z105,(AP$4*($Z106-$Z105)),0),0)*(VLOOKUP($Z105,curves,VLOOKUP(AP$1,names,2,0))-AP$5)*m1!$BK104</f>
        <v>0</v>
      </c>
      <c r="AQ105" s="23" t="n">
        <f aca="false">IF(AQ$2&lt;=$Z105,IF(AQ$3&gt;=$Z105,(AQ$4*($Z106-$Z105)),0),0)*(VLOOKUP($Z105,curves,VLOOKUP(AQ$1,names,2,0))-AQ$5)*m1!$BK104</f>
        <v>0</v>
      </c>
      <c r="AR105" s="23" t="n">
        <f aca="false">IF(AR$2&lt;=$Z105,IF(AR$3&gt;=$Z105,(AR$4*($Z106-$Z105)),0),0)*(VLOOKUP($Z105,curves,VLOOKUP(AR$1,names,2,0))-AR$5)*m1!$BK104</f>
        <v>0</v>
      </c>
      <c r="AS105" s="23" t="n">
        <f aca="false">IF(AS$2&lt;=$Z105,IF(AS$3&gt;=$Z105,(AS$4*($Z106-$Z105)),0),0)*(VLOOKUP($Z105,curves,VLOOKUP(AS$1,names,2,0))-AS$5)*m1!$BK104</f>
        <v>0</v>
      </c>
      <c r="AT105" s="23" t="n">
        <f aca="false">IF(AT$2&lt;=$Z105,IF(AT$3&gt;=$Z105,(AT$4*($Z106-$Z105)),0),0)*(VLOOKUP($Z105,curves,VLOOKUP(AT$1,names,2,0))-AT$5)*m1!$BK104</f>
        <v>0</v>
      </c>
      <c r="AU105" s="23" t="n">
        <f aca="false">IF(AU$2&lt;=$Z105,IF(AU$3&gt;=$Z105,(AU$4*($Z106-$Z105)),0),0)*(VLOOKUP($Z105,curves,VLOOKUP(AU$1,names,2,0))-AU$5)*m1!$BK104</f>
        <v>0</v>
      </c>
      <c r="AV105" s="23" t="n">
        <f aca="false">IF(AV$2&lt;=$Z105,IF(AV$3&gt;=$Z105,(AV$4*($Z106-$Z105)),0),0)*(VLOOKUP($Z105,curves,VLOOKUP(AV$1,names,2,0))-AV$5)*m1!$BK104</f>
        <v>0</v>
      </c>
      <c r="BA105" s="249"/>
      <c r="BB105" s="249"/>
      <c r="BC105" s="249"/>
      <c r="BD105" s="249"/>
      <c r="BO105" s="253"/>
      <c r="CH105" s="248"/>
      <c r="CI105" s="248"/>
      <c r="CJ105" s="248"/>
      <c r="FX105" s="249"/>
      <c r="FY105" s="249"/>
      <c r="FZ105" s="249"/>
      <c r="GJ105" s="253"/>
      <c r="GK105" s="253"/>
      <c r="GQ105" s="253"/>
      <c r="GS105" s="253"/>
      <c r="GT105" s="253"/>
      <c r="GZ105" s="253"/>
    </row>
    <row r="106" customFormat="false" ht="12.75" hidden="false" customHeight="false" outlineLevel="0" collapsed="false">
      <c r="A106" s="63" t="n">
        <f aca="false">p0!A112</f>
        <v>39630</v>
      </c>
      <c r="B106" s="256" t="n">
        <f aca="false">SUM(C106:V106)</f>
        <v>0</v>
      </c>
      <c r="C106" s="262" t="n">
        <f aca="false">p0!E112*10000*m_chg!C105</f>
        <v>-0</v>
      </c>
      <c r="D106" s="262" t="n">
        <f aca="false">p0!O112*10000*m_chg!D105</f>
        <v>-0</v>
      </c>
      <c r="E106" s="262" t="n">
        <f aca="false">p1!L112*10000*m_chg!E105</f>
        <v>-0</v>
      </c>
      <c r="F106" s="262" t="n">
        <f aca="false">(p0!I112+p0!K112)*10000*m_chg!K105</f>
        <v>-0</v>
      </c>
      <c r="G106" s="262" t="n">
        <f aca="false">p0!P112*10000*m_chg!L105</f>
        <v>-0</v>
      </c>
      <c r="H106" s="262" t="n">
        <f aca="false">p0!D112*10000*m_chg!N105</f>
        <v>-0</v>
      </c>
      <c r="I106" s="262" t="n">
        <f aca="false">(p0!J112+p0!AH112)*10000*m_chg!H105</f>
        <v>-0</v>
      </c>
      <c r="J106" s="262" t="n">
        <f aca="false">p0!N112*10000*m_chg!J105</f>
        <v>-0</v>
      </c>
      <c r="K106" s="262" t="n">
        <f aca="false">(p0!M112+p0!H112)*10000*m_chg!O105</f>
        <v>-0</v>
      </c>
      <c r="L106" s="262" t="n">
        <f aca="false">p0!Q112*10000*m_chg!P105</f>
        <v>-0</v>
      </c>
      <c r="M106" s="262" t="n">
        <f aca="false">(p0!F112)*10000*m_chg!T105</f>
        <v>-0</v>
      </c>
      <c r="N106" s="262" t="n">
        <f aca="false">p0!C112*10000*m_chg!U105</f>
        <v>-0</v>
      </c>
      <c r="O106" s="262" t="n">
        <f aca="false">p0!G112*10000*m_chg!V105</f>
        <v>0</v>
      </c>
      <c r="P106" s="262" t="n">
        <f aca="false">(p0!Z112+p0!Y112)*10000*m_chg!X105</f>
        <v>0</v>
      </c>
      <c r="Q106" s="262" t="n">
        <f aca="false">p0!AA112*10000*m_chg!Y105</f>
        <v>0</v>
      </c>
      <c r="R106" s="262" t="n">
        <f aca="false">p0!AC112*10000*m_chg!Z105</f>
        <v>0</v>
      </c>
      <c r="S106" s="262" t="n">
        <f aca="false">p0!X112*10000*m_chg!AA105</f>
        <v>-0</v>
      </c>
      <c r="T106" s="262" t="n">
        <f aca="false">p0!T112*10000*m_chg!AC105</f>
        <v>0</v>
      </c>
      <c r="U106" s="262" t="n">
        <f aca="false">p0!B112*10000*m_chg!AF105</f>
        <v>0</v>
      </c>
      <c r="V106" s="262" t="n">
        <f aca="false">p0!AB112*10000*m_chg!AI105</f>
        <v>0</v>
      </c>
      <c r="X106" s="262"/>
      <c r="Z106" s="63" t="n">
        <v>39630</v>
      </c>
      <c r="AA106" s="23" t="n">
        <f aca="false">SUM(AB106:AV106)</f>
        <v>0</v>
      </c>
      <c r="AB106" s="23" t="n">
        <f aca="false">IF(AB$2&lt;=$Z106,IF(AB$3&gt;=$Z106,(AB$4*($Z107-$Z106)),0),0)*(VLOOKUP($Z106,curves,VLOOKUP(AB$1,names,2,0))-AB$5)*m1!$BK105</f>
        <v>-0</v>
      </c>
      <c r="AC106" s="23" t="n">
        <f aca="false">IF(AC$2&lt;=$Z106,IF(AC$3&gt;=$Z106,(AC$4*($Z107-$Z106)),0),0)*(VLOOKUP($Z106,curves,VLOOKUP(AC$1,names,2,0))-AC$5)*m1!$BK105</f>
        <v>-0</v>
      </c>
      <c r="AD106" s="23" t="n">
        <f aca="false">IF(AD$2&lt;=$Z106,IF(AD$3&gt;=$Z106,(AD$4*($Z107-$Z106)),0),0)*(VLOOKUP($Z106,curves,VLOOKUP(AD$1,names,2,0))-AD$5)*m1!$BK105</f>
        <v>-0</v>
      </c>
      <c r="AE106" s="23" t="n">
        <f aca="false">IF(AE$2&lt;=$Z106,IF(AE$3&gt;=$Z106,(AE$4*($Z107-$Z106)),0),0)*(VLOOKUP($Z106,curves,VLOOKUP(AE$1,names,2,0))-AE$5)*m1!$BK105</f>
        <v>-0</v>
      </c>
      <c r="AF106" s="23" t="n">
        <f aca="false">IF(AF$2&lt;=$Z106,IF(AF$3&gt;=$Z106,(AF$4*($Z107-$Z106)),0),0)*(VLOOKUP($Z106,curves,VLOOKUP(AF$1,names,2,0))-AF$5)*m1!$BK105</f>
        <v>0</v>
      </c>
      <c r="AG106" s="23" t="n">
        <f aca="false">IF(AG$2&lt;=$Z106,IF(AG$3&gt;=$Z106,(AG$4*($Z107-$Z106)),0),0)*(VLOOKUP($Z106,curves,VLOOKUP(AG$1,names,2,0))-AG$5)*m1!$BK105</f>
        <v>0</v>
      </c>
      <c r="AH106" s="23" t="n">
        <f aca="false">IF(AH$2&lt;=$Z106,IF(AH$3&gt;=$Z106,(AH$4*($Z107-$Z106)),0),0)*(VLOOKUP($Z106,curves,VLOOKUP(AH$1,names,2,0))-AH$5)*m1!$BK105</f>
        <v>0</v>
      </c>
      <c r="AI106" s="23" t="n">
        <f aca="false">IF(AI$2&lt;=$Z106,IF(AI$3&gt;=$Z106,(AI$4*($Z107-$Z106)),0),0)*(VLOOKUP($Z106,curves,VLOOKUP(AI$1,names,2,0))-AI$5)*m1!$BK105</f>
        <v>0</v>
      </c>
      <c r="AJ106" s="23" t="n">
        <f aca="false">IF(AJ$2&lt;=$Z106,IF(AJ$3&gt;=$Z106,(AJ$4*($Z107-$Z106)),0),0)*(VLOOKUP($Z106,curves,VLOOKUP(AJ$1,names,2,0))-AJ$5)*m1!$BK105</f>
        <v>0</v>
      </c>
      <c r="AK106" s="23" t="n">
        <f aca="false">IF(AK$2&lt;=$Z106,IF(AK$3&gt;=$Z106,(AK$4*($Z107-$Z106)),0),0)*(VLOOKUP($Z106,curves,VLOOKUP(AK$1,names,2,0))-AK$5)*m1!$BK105</f>
        <v>0</v>
      </c>
      <c r="AL106" s="23" t="n">
        <f aca="false">IF(AL$2&lt;=$Z106,IF(AL$3&gt;=$Z106,(AL$4*($Z107-$Z106)),0),0)*(VLOOKUP($Z106,curves,VLOOKUP(AL$1,names,2,0))-AL$5)*m1!$BK105</f>
        <v>0</v>
      </c>
      <c r="AM106" s="23" t="n">
        <f aca="false">IF(AM$2&lt;=$Z106,IF(AM$3&gt;=$Z106,(AM$4*($Z107-$Z106)),0),0)*(VLOOKUP($Z106,curves,VLOOKUP(AM$1,names,2,0))-AM$5)*m1!$BK105</f>
        <v>0</v>
      </c>
      <c r="AN106" s="23" t="n">
        <f aca="false">IF(AN$2&lt;=$Z106,IF(AN$3&gt;=$Z106,(AN$4*($Z107-$Z106)),0),0)*(VLOOKUP($Z106,curves,VLOOKUP(AN$1,names,2,0))-AN$5)*m1!$BK105</f>
        <v>0</v>
      </c>
      <c r="AO106" s="23" t="n">
        <f aca="false">IF(AO$2&lt;=$Z106,IF(AO$3&gt;=$Z106,(AO$4*($Z107-$Z106)),0),0)*(VLOOKUP($Z106,curves,VLOOKUP(AO$1,names,2,0))-AO$5)*m1!$BK105</f>
        <v>0</v>
      </c>
      <c r="AP106" s="23" t="n">
        <f aca="false">IF(AP$2&lt;=$Z106,IF(AP$3&gt;=$Z106,(AP$4*($Z107-$Z106)),0),0)*(VLOOKUP($Z106,curves,VLOOKUP(AP$1,names,2,0))-AP$5)*m1!$BK105</f>
        <v>0</v>
      </c>
      <c r="AQ106" s="23" t="n">
        <f aca="false">IF(AQ$2&lt;=$Z106,IF(AQ$3&gt;=$Z106,(AQ$4*($Z107-$Z106)),0),0)*(VLOOKUP($Z106,curves,VLOOKUP(AQ$1,names,2,0))-AQ$5)*m1!$BK105</f>
        <v>0</v>
      </c>
      <c r="AR106" s="23" t="n">
        <f aca="false">IF(AR$2&lt;=$Z106,IF(AR$3&gt;=$Z106,(AR$4*($Z107-$Z106)),0),0)*(VLOOKUP($Z106,curves,VLOOKUP(AR$1,names,2,0))-AR$5)*m1!$BK105</f>
        <v>0</v>
      </c>
      <c r="AS106" s="23" t="n">
        <f aca="false">IF(AS$2&lt;=$Z106,IF(AS$3&gt;=$Z106,(AS$4*($Z107-$Z106)),0),0)*(VLOOKUP($Z106,curves,VLOOKUP(AS$1,names,2,0))-AS$5)*m1!$BK105</f>
        <v>0</v>
      </c>
      <c r="AT106" s="23" t="n">
        <f aca="false">IF(AT$2&lt;=$Z106,IF(AT$3&gt;=$Z106,(AT$4*($Z107-$Z106)),0),0)*(VLOOKUP($Z106,curves,VLOOKUP(AT$1,names,2,0))-AT$5)*m1!$BK105</f>
        <v>0</v>
      </c>
      <c r="AU106" s="23" t="n">
        <f aca="false">IF(AU$2&lt;=$Z106,IF(AU$3&gt;=$Z106,(AU$4*($Z107-$Z106)),0),0)*(VLOOKUP($Z106,curves,VLOOKUP(AU$1,names,2,0))-AU$5)*m1!$BK105</f>
        <v>0</v>
      </c>
      <c r="AV106" s="23" t="n">
        <f aca="false">IF(AV$2&lt;=$Z106,IF(AV$3&gt;=$Z106,(AV$4*($Z107-$Z106)),0),0)*(VLOOKUP($Z106,curves,VLOOKUP(AV$1,names,2,0))-AV$5)*m1!$BK105</f>
        <v>0</v>
      </c>
      <c r="BA106" s="249"/>
      <c r="BB106" s="249"/>
      <c r="BC106" s="249"/>
      <c r="BD106" s="249"/>
      <c r="BO106" s="253"/>
      <c r="CH106" s="248"/>
      <c r="CI106" s="248"/>
      <c r="CJ106" s="248"/>
      <c r="FX106" s="249"/>
      <c r="FY106" s="249"/>
      <c r="FZ106" s="249"/>
      <c r="GJ106" s="253"/>
      <c r="GK106" s="253"/>
      <c r="GQ106" s="253"/>
      <c r="GS106" s="253"/>
      <c r="GT106" s="253"/>
      <c r="GZ106" s="253"/>
    </row>
    <row r="107" customFormat="false" ht="12.75" hidden="false" customHeight="false" outlineLevel="0" collapsed="false">
      <c r="A107" s="63" t="n">
        <f aca="false">p0!A113</f>
        <v>39661</v>
      </c>
      <c r="B107" s="256" t="n">
        <f aca="false">SUM(C107:V107)</f>
        <v>0</v>
      </c>
      <c r="C107" s="262" t="n">
        <f aca="false">p0!E113*10000*m_chg!C106</f>
        <v>-0</v>
      </c>
      <c r="D107" s="262" t="n">
        <f aca="false">p0!O113*10000*m_chg!D106</f>
        <v>-0</v>
      </c>
      <c r="E107" s="262" t="n">
        <f aca="false">p1!L113*10000*m_chg!E106</f>
        <v>-0</v>
      </c>
      <c r="F107" s="262" t="n">
        <f aca="false">(p0!I113+p0!K113)*10000*m_chg!K106</f>
        <v>-0</v>
      </c>
      <c r="G107" s="262" t="n">
        <f aca="false">p0!P113*10000*m_chg!L106</f>
        <v>-0</v>
      </c>
      <c r="H107" s="262" t="n">
        <f aca="false">p0!D113*10000*m_chg!N106</f>
        <v>-0</v>
      </c>
      <c r="I107" s="262" t="n">
        <f aca="false">(p0!J113+p0!AH113)*10000*m_chg!H106</f>
        <v>-0</v>
      </c>
      <c r="J107" s="262" t="n">
        <f aca="false">p0!N113*10000*m_chg!J106</f>
        <v>-0</v>
      </c>
      <c r="K107" s="262" t="n">
        <f aca="false">(p0!M113+p0!H113)*10000*m_chg!O106</f>
        <v>-0</v>
      </c>
      <c r="L107" s="262" t="n">
        <f aca="false">p0!Q113*10000*m_chg!P106</f>
        <v>-0</v>
      </c>
      <c r="M107" s="262" t="n">
        <f aca="false">(p0!F113)*10000*m_chg!T106</f>
        <v>-0</v>
      </c>
      <c r="N107" s="262" t="n">
        <f aca="false">p0!C113*10000*m_chg!U106</f>
        <v>-0</v>
      </c>
      <c r="O107" s="262" t="n">
        <f aca="false">p0!G113*10000*m_chg!V106</f>
        <v>0</v>
      </c>
      <c r="P107" s="262" t="n">
        <f aca="false">(p0!Z113+p0!Y113)*10000*m_chg!X106</f>
        <v>0</v>
      </c>
      <c r="Q107" s="262" t="n">
        <f aca="false">p0!AA113*10000*m_chg!Y106</f>
        <v>0</v>
      </c>
      <c r="R107" s="262" t="n">
        <f aca="false">p0!AC113*10000*m_chg!Z106</f>
        <v>0</v>
      </c>
      <c r="S107" s="262" t="n">
        <f aca="false">p0!X113*10000*m_chg!AA106</f>
        <v>0</v>
      </c>
      <c r="T107" s="262" t="n">
        <f aca="false">p0!T113*10000*m_chg!AC106</f>
        <v>0</v>
      </c>
      <c r="U107" s="262" t="n">
        <f aca="false">p0!B113*10000*m_chg!AF106</f>
        <v>0</v>
      </c>
      <c r="V107" s="262" t="n">
        <f aca="false">p0!AB113*10000*m_chg!AI106</f>
        <v>0</v>
      </c>
      <c r="X107" s="262"/>
      <c r="Z107" s="63" t="n">
        <v>39661</v>
      </c>
      <c r="AA107" s="23" t="n">
        <f aca="false">SUM(AB107:AV107)</f>
        <v>0</v>
      </c>
      <c r="AB107" s="23" t="n">
        <f aca="false">IF(AB$2&lt;=$Z107,IF(AB$3&gt;=$Z107,(AB$4*($Z108-$Z107)),0),0)*(VLOOKUP($Z107,curves,VLOOKUP(AB$1,names,2,0))-AB$5)*m1!$BK106</f>
        <v>-0</v>
      </c>
      <c r="AC107" s="23" t="n">
        <f aca="false">IF(AC$2&lt;=$Z107,IF(AC$3&gt;=$Z107,(AC$4*($Z108-$Z107)),0),0)*(VLOOKUP($Z107,curves,VLOOKUP(AC$1,names,2,0))-AC$5)*m1!$BK106</f>
        <v>-0</v>
      </c>
      <c r="AD107" s="23" t="n">
        <f aca="false">IF(AD$2&lt;=$Z107,IF(AD$3&gt;=$Z107,(AD$4*($Z108-$Z107)),0),0)*(VLOOKUP($Z107,curves,VLOOKUP(AD$1,names,2,0))-AD$5)*m1!$BK106</f>
        <v>-0</v>
      </c>
      <c r="AE107" s="23" t="n">
        <f aca="false">IF(AE$2&lt;=$Z107,IF(AE$3&gt;=$Z107,(AE$4*($Z108-$Z107)),0),0)*(VLOOKUP($Z107,curves,VLOOKUP(AE$1,names,2,0))-AE$5)*m1!$BK106</f>
        <v>-0</v>
      </c>
      <c r="AF107" s="23" t="n">
        <f aca="false">IF(AF$2&lt;=$Z107,IF(AF$3&gt;=$Z107,(AF$4*($Z108-$Z107)),0),0)*(VLOOKUP($Z107,curves,VLOOKUP(AF$1,names,2,0))-AF$5)*m1!$BK106</f>
        <v>0</v>
      </c>
      <c r="AG107" s="23" t="n">
        <f aca="false">IF(AG$2&lt;=$Z107,IF(AG$3&gt;=$Z107,(AG$4*($Z108-$Z107)),0),0)*(VLOOKUP($Z107,curves,VLOOKUP(AG$1,names,2,0))-AG$5)*m1!$BK106</f>
        <v>0</v>
      </c>
      <c r="AH107" s="23" t="n">
        <f aca="false">IF(AH$2&lt;=$Z107,IF(AH$3&gt;=$Z107,(AH$4*($Z108-$Z107)),0),0)*(VLOOKUP($Z107,curves,VLOOKUP(AH$1,names,2,0))-AH$5)*m1!$BK106</f>
        <v>0</v>
      </c>
      <c r="AI107" s="23" t="n">
        <f aca="false">IF(AI$2&lt;=$Z107,IF(AI$3&gt;=$Z107,(AI$4*($Z108-$Z107)),0),0)*(VLOOKUP($Z107,curves,VLOOKUP(AI$1,names,2,0))-AI$5)*m1!$BK106</f>
        <v>0</v>
      </c>
      <c r="AJ107" s="23" t="n">
        <f aca="false">IF(AJ$2&lt;=$Z107,IF(AJ$3&gt;=$Z107,(AJ$4*($Z108-$Z107)),0),0)*(VLOOKUP($Z107,curves,VLOOKUP(AJ$1,names,2,0))-AJ$5)*m1!$BK106</f>
        <v>0</v>
      </c>
      <c r="AK107" s="23" t="n">
        <f aca="false">IF(AK$2&lt;=$Z107,IF(AK$3&gt;=$Z107,(AK$4*($Z108-$Z107)),0),0)*(VLOOKUP($Z107,curves,VLOOKUP(AK$1,names,2,0))-AK$5)*m1!$BK106</f>
        <v>0</v>
      </c>
      <c r="AL107" s="23" t="n">
        <f aca="false">IF(AL$2&lt;=$Z107,IF(AL$3&gt;=$Z107,(AL$4*($Z108-$Z107)),0),0)*(VLOOKUP($Z107,curves,VLOOKUP(AL$1,names,2,0))-AL$5)*m1!$BK106</f>
        <v>0</v>
      </c>
      <c r="AM107" s="23" t="n">
        <f aca="false">IF(AM$2&lt;=$Z107,IF(AM$3&gt;=$Z107,(AM$4*($Z108-$Z107)),0),0)*(VLOOKUP($Z107,curves,VLOOKUP(AM$1,names,2,0))-AM$5)*m1!$BK106</f>
        <v>0</v>
      </c>
      <c r="AN107" s="23" t="n">
        <f aca="false">IF(AN$2&lt;=$Z107,IF(AN$3&gt;=$Z107,(AN$4*($Z108-$Z107)),0),0)*(VLOOKUP($Z107,curves,VLOOKUP(AN$1,names,2,0))-AN$5)*m1!$BK106</f>
        <v>0</v>
      </c>
      <c r="AO107" s="23" t="n">
        <f aca="false">IF(AO$2&lt;=$Z107,IF(AO$3&gt;=$Z107,(AO$4*($Z108-$Z107)),0),0)*(VLOOKUP($Z107,curves,VLOOKUP(AO$1,names,2,0))-AO$5)*m1!$BK106</f>
        <v>0</v>
      </c>
      <c r="AP107" s="23" t="n">
        <f aca="false">IF(AP$2&lt;=$Z107,IF(AP$3&gt;=$Z107,(AP$4*($Z108-$Z107)),0),0)*(VLOOKUP($Z107,curves,VLOOKUP(AP$1,names,2,0))-AP$5)*m1!$BK106</f>
        <v>0</v>
      </c>
      <c r="AQ107" s="23" t="n">
        <f aca="false">IF(AQ$2&lt;=$Z107,IF(AQ$3&gt;=$Z107,(AQ$4*($Z108-$Z107)),0),0)*(VLOOKUP($Z107,curves,VLOOKUP(AQ$1,names,2,0))-AQ$5)*m1!$BK106</f>
        <v>0</v>
      </c>
      <c r="AR107" s="23" t="n">
        <f aca="false">IF(AR$2&lt;=$Z107,IF(AR$3&gt;=$Z107,(AR$4*($Z108-$Z107)),0),0)*(VLOOKUP($Z107,curves,VLOOKUP(AR$1,names,2,0))-AR$5)*m1!$BK106</f>
        <v>0</v>
      </c>
      <c r="AS107" s="23" t="n">
        <f aca="false">IF(AS$2&lt;=$Z107,IF(AS$3&gt;=$Z107,(AS$4*($Z108-$Z107)),0),0)*(VLOOKUP($Z107,curves,VLOOKUP(AS$1,names,2,0))-AS$5)*m1!$BK106</f>
        <v>0</v>
      </c>
      <c r="AT107" s="23" t="n">
        <f aca="false">IF(AT$2&lt;=$Z107,IF(AT$3&gt;=$Z107,(AT$4*($Z108-$Z107)),0),0)*(VLOOKUP($Z107,curves,VLOOKUP(AT$1,names,2,0))-AT$5)*m1!$BK106</f>
        <v>0</v>
      </c>
      <c r="AU107" s="23" t="n">
        <f aca="false">IF(AU$2&lt;=$Z107,IF(AU$3&gt;=$Z107,(AU$4*($Z108-$Z107)),0),0)*(VLOOKUP($Z107,curves,VLOOKUP(AU$1,names,2,0))-AU$5)*m1!$BK106</f>
        <v>0</v>
      </c>
      <c r="AV107" s="23" t="n">
        <f aca="false">IF(AV$2&lt;=$Z107,IF(AV$3&gt;=$Z107,(AV$4*($Z108-$Z107)),0),0)*(VLOOKUP($Z107,curves,VLOOKUP(AV$1,names,2,0))-AV$5)*m1!$BK106</f>
        <v>0</v>
      </c>
      <c r="BA107" s="249"/>
      <c r="BB107" s="249"/>
      <c r="BC107" s="249"/>
      <c r="BD107" s="249"/>
      <c r="BO107" s="253"/>
      <c r="CH107" s="248"/>
      <c r="CI107" s="248"/>
      <c r="CJ107" s="248"/>
      <c r="FX107" s="249"/>
      <c r="FY107" s="249"/>
      <c r="FZ107" s="249"/>
      <c r="GJ107" s="253"/>
      <c r="GK107" s="253"/>
      <c r="GQ107" s="253"/>
      <c r="GS107" s="253"/>
      <c r="GT107" s="253"/>
      <c r="GZ107" s="253"/>
    </row>
    <row r="108" customFormat="false" ht="12.75" hidden="false" customHeight="false" outlineLevel="0" collapsed="false">
      <c r="A108" s="63" t="n">
        <f aca="false">p0!A114</f>
        <v>39692</v>
      </c>
      <c r="B108" s="256" t="n">
        <f aca="false">SUM(C108:V108)</f>
        <v>0</v>
      </c>
      <c r="C108" s="262" t="n">
        <f aca="false">p0!E114*10000*m_chg!C107</f>
        <v>-0</v>
      </c>
      <c r="D108" s="262" t="n">
        <f aca="false">p0!O114*10000*m_chg!D107</f>
        <v>-0</v>
      </c>
      <c r="E108" s="262" t="n">
        <f aca="false">p1!L114*10000*m_chg!E107</f>
        <v>-0</v>
      </c>
      <c r="F108" s="262" t="n">
        <f aca="false">(p0!I114+p0!K114)*10000*m_chg!K107</f>
        <v>-0</v>
      </c>
      <c r="G108" s="262" t="n">
        <f aca="false">p0!P114*10000*m_chg!L107</f>
        <v>-0</v>
      </c>
      <c r="H108" s="262" t="n">
        <f aca="false">p0!D114*10000*m_chg!N107</f>
        <v>-0</v>
      </c>
      <c r="I108" s="262" t="n">
        <f aca="false">(p0!J114+p0!AH114)*10000*m_chg!H107</f>
        <v>-0</v>
      </c>
      <c r="J108" s="262" t="n">
        <f aca="false">p0!N114*10000*m_chg!J107</f>
        <v>-0</v>
      </c>
      <c r="K108" s="262" t="n">
        <f aca="false">(p0!M114+p0!H114)*10000*m_chg!O107</f>
        <v>-0</v>
      </c>
      <c r="L108" s="262" t="n">
        <f aca="false">p0!Q114*10000*m_chg!P107</f>
        <v>-0</v>
      </c>
      <c r="M108" s="262" t="n">
        <f aca="false">(p0!F114)*10000*m_chg!T107</f>
        <v>-0</v>
      </c>
      <c r="N108" s="262" t="n">
        <f aca="false">p0!C114*10000*m_chg!U107</f>
        <v>-0</v>
      </c>
      <c r="O108" s="262" t="n">
        <f aca="false">p0!G114*10000*m_chg!V107</f>
        <v>0</v>
      </c>
      <c r="P108" s="262" t="n">
        <f aca="false">(p0!Z114+p0!Y114)*10000*m_chg!X107</f>
        <v>-0</v>
      </c>
      <c r="Q108" s="262" t="n">
        <f aca="false">p0!AA114*10000*m_chg!Y107</f>
        <v>-0</v>
      </c>
      <c r="R108" s="262" t="n">
        <f aca="false">p0!AC114*10000*m_chg!Z107</f>
        <v>-0</v>
      </c>
      <c r="S108" s="262" t="n">
        <f aca="false">p0!X114*10000*m_chg!AA107</f>
        <v>0</v>
      </c>
      <c r="T108" s="262" t="n">
        <f aca="false">p0!T114*10000*m_chg!AC107</f>
        <v>-0</v>
      </c>
      <c r="U108" s="262" t="n">
        <f aca="false">p0!B114*10000*m_chg!AF107</f>
        <v>0</v>
      </c>
      <c r="V108" s="262" t="n">
        <f aca="false">p0!AB114*10000*m_chg!AI107</f>
        <v>-0</v>
      </c>
      <c r="X108" s="262"/>
      <c r="Z108" s="63" t="n">
        <v>39692</v>
      </c>
      <c r="AA108" s="23" t="n">
        <f aca="false">SUM(AB108:AV108)</f>
        <v>0</v>
      </c>
      <c r="AB108" s="23" t="n">
        <f aca="false">IF(AB$2&lt;=$Z108,IF(AB$3&gt;=$Z108,(AB$4*($Z109-$Z108)),0),0)*(VLOOKUP($Z108,curves,VLOOKUP(AB$1,names,2,0))-AB$5)*m1!$BK107</f>
        <v>-0</v>
      </c>
      <c r="AC108" s="23" t="n">
        <f aca="false">IF(AC$2&lt;=$Z108,IF(AC$3&gt;=$Z108,(AC$4*($Z109-$Z108)),0),0)*(VLOOKUP($Z108,curves,VLOOKUP(AC$1,names,2,0))-AC$5)*m1!$BK107</f>
        <v>-0</v>
      </c>
      <c r="AD108" s="23" t="n">
        <f aca="false">IF(AD$2&lt;=$Z108,IF(AD$3&gt;=$Z108,(AD$4*($Z109-$Z108)),0),0)*(VLOOKUP($Z108,curves,VLOOKUP(AD$1,names,2,0))-AD$5)*m1!$BK107</f>
        <v>-0</v>
      </c>
      <c r="AE108" s="23" t="n">
        <f aca="false">IF(AE$2&lt;=$Z108,IF(AE$3&gt;=$Z108,(AE$4*($Z109-$Z108)),0),0)*(VLOOKUP($Z108,curves,VLOOKUP(AE$1,names,2,0))-AE$5)*m1!$BK107</f>
        <v>-0</v>
      </c>
      <c r="AF108" s="23" t="n">
        <f aca="false">IF(AF$2&lt;=$Z108,IF(AF$3&gt;=$Z108,(AF$4*($Z109-$Z108)),0),0)*(VLOOKUP($Z108,curves,VLOOKUP(AF$1,names,2,0))-AF$5)*m1!$BK107</f>
        <v>0</v>
      </c>
      <c r="AG108" s="23" t="n">
        <f aca="false">IF(AG$2&lt;=$Z108,IF(AG$3&gt;=$Z108,(AG$4*($Z109-$Z108)),0),0)*(VLOOKUP($Z108,curves,VLOOKUP(AG$1,names,2,0))-AG$5)*m1!$BK107</f>
        <v>0</v>
      </c>
      <c r="AH108" s="23" t="n">
        <f aca="false">IF(AH$2&lt;=$Z108,IF(AH$3&gt;=$Z108,(AH$4*($Z109-$Z108)),0),0)*(VLOOKUP($Z108,curves,VLOOKUP(AH$1,names,2,0))-AH$5)*m1!$BK107</f>
        <v>0</v>
      </c>
      <c r="AI108" s="23" t="n">
        <f aca="false">IF(AI$2&lt;=$Z108,IF(AI$3&gt;=$Z108,(AI$4*($Z109-$Z108)),0),0)*(VLOOKUP($Z108,curves,VLOOKUP(AI$1,names,2,0))-AI$5)*m1!$BK107</f>
        <v>0</v>
      </c>
      <c r="AJ108" s="23" t="n">
        <f aca="false">IF(AJ$2&lt;=$Z108,IF(AJ$3&gt;=$Z108,(AJ$4*($Z109-$Z108)),0),0)*(VLOOKUP($Z108,curves,VLOOKUP(AJ$1,names,2,0))-AJ$5)*m1!$BK107</f>
        <v>0</v>
      </c>
      <c r="AK108" s="23" t="n">
        <f aca="false">IF(AK$2&lt;=$Z108,IF(AK$3&gt;=$Z108,(AK$4*($Z109-$Z108)),0),0)*(VLOOKUP($Z108,curves,VLOOKUP(AK$1,names,2,0))-AK$5)*m1!$BK107</f>
        <v>0</v>
      </c>
      <c r="AL108" s="23" t="n">
        <f aca="false">IF(AL$2&lt;=$Z108,IF(AL$3&gt;=$Z108,(AL$4*($Z109-$Z108)),0),0)*(VLOOKUP($Z108,curves,VLOOKUP(AL$1,names,2,0))-AL$5)*m1!$BK107</f>
        <v>0</v>
      </c>
      <c r="AM108" s="23" t="n">
        <f aca="false">IF(AM$2&lt;=$Z108,IF(AM$3&gt;=$Z108,(AM$4*($Z109-$Z108)),0),0)*(VLOOKUP($Z108,curves,VLOOKUP(AM$1,names,2,0))-AM$5)*m1!$BK107</f>
        <v>0</v>
      </c>
      <c r="AN108" s="23" t="n">
        <f aca="false">IF(AN$2&lt;=$Z108,IF(AN$3&gt;=$Z108,(AN$4*($Z109-$Z108)),0),0)*(VLOOKUP($Z108,curves,VLOOKUP(AN$1,names,2,0))-AN$5)*m1!$BK107</f>
        <v>0</v>
      </c>
      <c r="AO108" s="23" t="n">
        <f aca="false">IF(AO$2&lt;=$Z108,IF(AO$3&gt;=$Z108,(AO$4*($Z109-$Z108)),0),0)*(VLOOKUP($Z108,curves,VLOOKUP(AO$1,names,2,0))-AO$5)*m1!$BK107</f>
        <v>0</v>
      </c>
      <c r="AP108" s="23" t="n">
        <f aca="false">IF(AP$2&lt;=$Z108,IF(AP$3&gt;=$Z108,(AP$4*($Z109-$Z108)),0),0)*(VLOOKUP($Z108,curves,VLOOKUP(AP$1,names,2,0))-AP$5)*m1!$BK107</f>
        <v>0</v>
      </c>
      <c r="AQ108" s="23" t="n">
        <f aca="false">IF(AQ$2&lt;=$Z108,IF(AQ$3&gt;=$Z108,(AQ$4*($Z109-$Z108)),0),0)*(VLOOKUP($Z108,curves,VLOOKUP(AQ$1,names,2,0))-AQ$5)*m1!$BK107</f>
        <v>0</v>
      </c>
      <c r="AR108" s="23" t="n">
        <f aca="false">IF(AR$2&lt;=$Z108,IF(AR$3&gt;=$Z108,(AR$4*($Z109-$Z108)),0),0)*(VLOOKUP($Z108,curves,VLOOKUP(AR$1,names,2,0))-AR$5)*m1!$BK107</f>
        <v>0</v>
      </c>
      <c r="AS108" s="23" t="n">
        <f aca="false">IF(AS$2&lt;=$Z108,IF(AS$3&gt;=$Z108,(AS$4*($Z109-$Z108)),0),0)*(VLOOKUP($Z108,curves,VLOOKUP(AS$1,names,2,0))-AS$5)*m1!$BK107</f>
        <v>0</v>
      </c>
      <c r="AT108" s="23" t="n">
        <f aca="false">IF(AT$2&lt;=$Z108,IF(AT$3&gt;=$Z108,(AT$4*($Z109-$Z108)),0),0)*(VLOOKUP($Z108,curves,VLOOKUP(AT$1,names,2,0))-AT$5)*m1!$BK107</f>
        <v>0</v>
      </c>
      <c r="AU108" s="23" t="n">
        <f aca="false">IF(AU$2&lt;=$Z108,IF(AU$3&gt;=$Z108,(AU$4*($Z109-$Z108)),0),0)*(VLOOKUP($Z108,curves,VLOOKUP(AU$1,names,2,0))-AU$5)*m1!$BK107</f>
        <v>0</v>
      </c>
      <c r="AV108" s="23" t="n">
        <f aca="false">IF(AV$2&lt;=$Z108,IF(AV$3&gt;=$Z108,(AV$4*($Z109-$Z108)),0),0)*(VLOOKUP($Z108,curves,VLOOKUP(AV$1,names,2,0))-AV$5)*m1!$BK107</f>
        <v>0</v>
      </c>
      <c r="BA108" s="249"/>
      <c r="BB108" s="249"/>
      <c r="BC108" s="249"/>
      <c r="BD108" s="249"/>
      <c r="BO108" s="253"/>
      <c r="CH108" s="248"/>
      <c r="CI108" s="248"/>
      <c r="CJ108" s="248"/>
      <c r="FX108" s="249"/>
      <c r="FY108" s="249"/>
      <c r="FZ108" s="249"/>
      <c r="GJ108" s="253"/>
      <c r="GK108" s="253"/>
      <c r="GQ108" s="253"/>
      <c r="GS108" s="253"/>
      <c r="GT108" s="253"/>
      <c r="GZ108" s="253"/>
    </row>
    <row r="109" customFormat="false" ht="12.75" hidden="false" customHeight="false" outlineLevel="0" collapsed="false">
      <c r="A109" s="63" t="n">
        <f aca="false">p0!A115</f>
        <v>39722</v>
      </c>
      <c r="B109" s="256" t="n">
        <f aca="false">SUM(C109:V109)</f>
        <v>0</v>
      </c>
      <c r="C109" s="262" t="n">
        <f aca="false">p0!E115*10000*m_chg!C108</f>
        <v>-0</v>
      </c>
      <c r="D109" s="262" t="n">
        <f aca="false">p0!O115*10000*m_chg!D108</f>
        <v>-0</v>
      </c>
      <c r="E109" s="262" t="n">
        <f aca="false">p1!L115*10000*m_chg!E108</f>
        <v>-0</v>
      </c>
      <c r="F109" s="262" t="n">
        <f aca="false">(p0!I115+p0!K115)*10000*m_chg!K108</f>
        <v>-0</v>
      </c>
      <c r="G109" s="262" t="n">
        <f aca="false">p0!P115*10000*m_chg!L108</f>
        <v>-0</v>
      </c>
      <c r="H109" s="262" t="n">
        <f aca="false">p0!D115*10000*m_chg!N108</f>
        <v>-0</v>
      </c>
      <c r="I109" s="262" t="n">
        <f aca="false">(p0!J115+p0!AH115)*10000*m_chg!H108</f>
        <v>-0</v>
      </c>
      <c r="J109" s="262" t="n">
        <f aca="false">p0!N115*10000*m_chg!J108</f>
        <v>-0</v>
      </c>
      <c r="K109" s="262" t="n">
        <f aca="false">(p0!M115+p0!H115)*10000*m_chg!O108</f>
        <v>-0</v>
      </c>
      <c r="L109" s="262" t="n">
        <f aca="false">p0!Q115*10000*m_chg!P108</f>
        <v>-0</v>
      </c>
      <c r="M109" s="262" t="n">
        <f aca="false">(p0!F115)*10000*m_chg!T108</f>
        <v>-0</v>
      </c>
      <c r="N109" s="262" t="n">
        <f aca="false">p0!C115*10000*m_chg!U108</f>
        <v>-0</v>
      </c>
      <c r="O109" s="262" t="n">
        <f aca="false">p0!G115*10000*m_chg!V108</f>
        <v>0</v>
      </c>
      <c r="P109" s="262" t="n">
        <f aca="false">(p0!Z115+p0!Y115)*10000*m_chg!X108</f>
        <v>-0</v>
      </c>
      <c r="Q109" s="262" t="n">
        <f aca="false">p0!AA115*10000*m_chg!Y108</f>
        <v>-0</v>
      </c>
      <c r="R109" s="262" t="n">
        <f aca="false">p0!AC115*10000*m_chg!Z108</f>
        <v>-0</v>
      </c>
      <c r="S109" s="262" t="n">
        <f aca="false">p0!X115*10000*m_chg!AA108</f>
        <v>-0</v>
      </c>
      <c r="T109" s="262" t="n">
        <f aca="false">p0!T115*10000*m_chg!AC108</f>
        <v>-0</v>
      </c>
      <c r="U109" s="262" t="n">
        <f aca="false">p0!B115*10000*m_chg!AF108</f>
        <v>0</v>
      </c>
      <c r="V109" s="262" t="n">
        <f aca="false">p0!AB115*10000*m_chg!AI108</f>
        <v>-0</v>
      </c>
      <c r="X109" s="262"/>
      <c r="Z109" s="63" t="n">
        <v>39722</v>
      </c>
      <c r="AA109" s="23" t="n">
        <f aca="false">SUM(AB109:AV109)</f>
        <v>0</v>
      </c>
      <c r="AB109" s="23" t="n">
        <f aca="false">IF(AB$2&lt;=$Z109,IF(AB$3&gt;=$Z109,(AB$4*($Z110-$Z109)),0),0)*(VLOOKUP($Z109,curves,VLOOKUP(AB$1,names,2,0))-AB$5)*m1!$BK108</f>
        <v>-0</v>
      </c>
      <c r="AC109" s="23" t="n">
        <f aca="false">IF(AC$2&lt;=$Z109,IF(AC$3&gt;=$Z109,(AC$4*($Z110-$Z109)),0),0)*(VLOOKUP($Z109,curves,VLOOKUP(AC$1,names,2,0))-AC$5)*m1!$BK108</f>
        <v>-0</v>
      </c>
      <c r="AD109" s="23" t="n">
        <f aca="false">IF(AD$2&lt;=$Z109,IF(AD$3&gt;=$Z109,(AD$4*($Z110-$Z109)),0),0)*(VLOOKUP($Z109,curves,VLOOKUP(AD$1,names,2,0))-AD$5)*m1!$BK108</f>
        <v>-0</v>
      </c>
      <c r="AE109" s="23" t="n">
        <f aca="false">IF(AE$2&lt;=$Z109,IF(AE$3&gt;=$Z109,(AE$4*($Z110-$Z109)),0),0)*(VLOOKUP($Z109,curves,VLOOKUP(AE$1,names,2,0))-AE$5)*m1!$BK108</f>
        <v>-0</v>
      </c>
      <c r="AF109" s="23" t="n">
        <f aca="false">IF(AF$2&lt;=$Z109,IF(AF$3&gt;=$Z109,(AF$4*($Z110-$Z109)),0),0)*(VLOOKUP($Z109,curves,VLOOKUP(AF$1,names,2,0))-AF$5)*m1!$BK108</f>
        <v>0</v>
      </c>
      <c r="AG109" s="23" t="n">
        <f aca="false">IF(AG$2&lt;=$Z109,IF(AG$3&gt;=$Z109,(AG$4*($Z110-$Z109)),0),0)*(VLOOKUP($Z109,curves,VLOOKUP(AG$1,names,2,0))-AG$5)*m1!$BK108</f>
        <v>0</v>
      </c>
      <c r="AH109" s="23" t="n">
        <f aca="false">IF(AH$2&lt;=$Z109,IF(AH$3&gt;=$Z109,(AH$4*($Z110-$Z109)),0),0)*(VLOOKUP($Z109,curves,VLOOKUP(AH$1,names,2,0))-AH$5)*m1!$BK108</f>
        <v>0</v>
      </c>
      <c r="AI109" s="23" t="n">
        <f aca="false">IF(AI$2&lt;=$Z109,IF(AI$3&gt;=$Z109,(AI$4*($Z110-$Z109)),0),0)*(VLOOKUP($Z109,curves,VLOOKUP(AI$1,names,2,0))-AI$5)*m1!$BK108</f>
        <v>0</v>
      </c>
      <c r="AJ109" s="23" t="n">
        <f aca="false">IF(AJ$2&lt;=$Z109,IF(AJ$3&gt;=$Z109,(AJ$4*($Z110-$Z109)),0),0)*(VLOOKUP($Z109,curves,VLOOKUP(AJ$1,names,2,0))-AJ$5)*m1!$BK108</f>
        <v>0</v>
      </c>
      <c r="AK109" s="23" t="n">
        <f aca="false">IF(AK$2&lt;=$Z109,IF(AK$3&gt;=$Z109,(AK$4*($Z110-$Z109)),0),0)*(VLOOKUP($Z109,curves,VLOOKUP(AK$1,names,2,0))-AK$5)*m1!$BK108</f>
        <v>0</v>
      </c>
      <c r="AL109" s="23" t="n">
        <f aca="false">IF(AL$2&lt;=$Z109,IF(AL$3&gt;=$Z109,(AL$4*($Z110-$Z109)),0),0)*(VLOOKUP($Z109,curves,VLOOKUP(AL$1,names,2,0))-AL$5)*m1!$BK108</f>
        <v>0</v>
      </c>
      <c r="AM109" s="23" t="n">
        <f aca="false">IF(AM$2&lt;=$Z109,IF(AM$3&gt;=$Z109,(AM$4*($Z110-$Z109)),0),0)*(VLOOKUP($Z109,curves,VLOOKUP(AM$1,names,2,0))-AM$5)*m1!$BK108</f>
        <v>0</v>
      </c>
      <c r="AN109" s="23" t="n">
        <f aca="false">IF(AN$2&lt;=$Z109,IF(AN$3&gt;=$Z109,(AN$4*($Z110-$Z109)),0),0)*(VLOOKUP($Z109,curves,VLOOKUP(AN$1,names,2,0))-AN$5)*m1!$BK108</f>
        <v>0</v>
      </c>
      <c r="AO109" s="23" t="n">
        <f aca="false">IF(AO$2&lt;=$Z109,IF(AO$3&gt;=$Z109,(AO$4*($Z110-$Z109)),0),0)*(VLOOKUP($Z109,curves,VLOOKUP(AO$1,names,2,0))-AO$5)*m1!$BK108</f>
        <v>0</v>
      </c>
      <c r="AP109" s="23" t="n">
        <f aca="false">IF(AP$2&lt;=$Z109,IF(AP$3&gt;=$Z109,(AP$4*($Z110-$Z109)),0),0)*(VLOOKUP($Z109,curves,VLOOKUP(AP$1,names,2,0))-AP$5)*m1!$BK108</f>
        <v>0</v>
      </c>
      <c r="AQ109" s="23" t="n">
        <f aca="false">IF(AQ$2&lt;=$Z109,IF(AQ$3&gt;=$Z109,(AQ$4*($Z110-$Z109)),0),0)*(VLOOKUP($Z109,curves,VLOOKUP(AQ$1,names,2,0))-AQ$5)*m1!$BK108</f>
        <v>0</v>
      </c>
      <c r="AR109" s="23" t="n">
        <f aca="false">IF(AR$2&lt;=$Z109,IF(AR$3&gt;=$Z109,(AR$4*($Z110-$Z109)),0),0)*(VLOOKUP($Z109,curves,VLOOKUP(AR$1,names,2,0))-AR$5)*m1!$BK108</f>
        <v>0</v>
      </c>
      <c r="AS109" s="23" t="n">
        <f aca="false">IF(AS$2&lt;=$Z109,IF(AS$3&gt;=$Z109,(AS$4*($Z110-$Z109)),0),0)*(VLOOKUP($Z109,curves,VLOOKUP(AS$1,names,2,0))-AS$5)*m1!$BK108</f>
        <v>0</v>
      </c>
      <c r="AT109" s="23" t="n">
        <f aca="false">IF(AT$2&lt;=$Z109,IF(AT$3&gt;=$Z109,(AT$4*($Z110-$Z109)),0),0)*(VLOOKUP($Z109,curves,VLOOKUP(AT$1,names,2,0))-AT$5)*m1!$BK108</f>
        <v>0</v>
      </c>
      <c r="AU109" s="23" t="n">
        <f aca="false">IF(AU$2&lt;=$Z109,IF(AU$3&gt;=$Z109,(AU$4*($Z110-$Z109)),0),0)*(VLOOKUP($Z109,curves,VLOOKUP(AU$1,names,2,0))-AU$5)*m1!$BK108</f>
        <v>0</v>
      </c>
      <c r="AV109" s="23" t="n">
        <f aca="false">IF(AV$2&lt;=$Z109,IF(AV$3&gt;=$Z109,(AV$4*($Z110-$Z109)),0),0)*(VLOOKUP($Z109,curves,VLOOKUP(AV$1,names,2,0))-AV$5)*m1!$BK108</f>
        <v>0</v>
      </c>
      <c r="BA109" s="249"/>
      <c r="BB109" s="249"/>
      <c r="BC109" s="249"/>
      <c r="BD109" s="249"/>
      <c r="BO109" s="253"/>
      <c r="CH109" s="248"/>
      <c r="CI109" s="248"/>
      <c r="CJ109" s="248"/>
      <c r="FX109" s="249"/>
      <c r="FY109" s="249"/>
      <c r="FZ109" s="249"/>
      <c r="GJ109" s="253"/>
      <c r="GK109" s="253"/>
      <c r="GQ109" s="253"/>
      <c r="GS109" s="253"/>
      <c r="GT109" s="253"/>
      <c r="GZ109" s="253"/>
    </row>
    <row r="110" customFormat="false" ht="12.75" hidden="false" customHeight="false" outlineLevel="0" collapsed="false">
      <c r="A110" s="63"/>
      <c r="B110" s="256"/>
      <c r="C110" s="262"/>
      <c r="D110" s="262"/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  <c r="P110" s="262"/>
      <c r="Q110" s="262"/>
      <c r="R110" s="262"/>
      <c r="S110" s="262"/>
      <c r="T110" s="262"/>
      <c r="U110" s="262"/>
      <c r="V110" s="262"/>
      <c r="X110" s="262"/>
      <c r="Z110" s="6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BA110" s="249"/>
      <c r="BB110" s="249"/>
      <c r="BC110" s="249"/>
      <c r="BD110" s="249"/>
      <c r="BO110" s="253"/>
      <c r="CH110" s="248"/>
      <c r="CI110" s="248"/>
      <c r="CJ110" s="248"/>
      <c r="FX110" s="249"/>
      <c r="FY110" s="249"/>
      <c r="FZ110" s="249"/>
      <c r="GJ110" s="253"/>
      <c r="GK110" s="253"/>
      <c r="GQ110" s="253"/>
      <c r="GS110" s="253"/>
      <c r="GT110" s="253"/>
      <c r="GZ110" s="253"/>
    </row>
    <row r="111" customFormat="false" ht="12.75" hidden="false" customHeight="false" outlineLevel="0" collapsed="false">
      <c r="A111" s="63"/>
      <c r="B111" s="256"/>
      <c r="C111" s="262"/>
      <c r="D111" s="262"/>
      <c r="E111" s="262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  <c r="P111" s="262"/>
      <c r="Q111" s="262"/>
      <c r="R111" s="262"/>
      <c r="S111" s="262"/>
      <c r="T111" s="262"/>
      <c r="U111" s="262"/>
      <c r="V111" s="262"/>
      <c r="X111" s="262"/>
      <c r="Z111" s="6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BA111" s="249"/>
      <c r="BB111" s="249"/>
      <c r="BC111" s="249"/>
      <c r="BD111" s="249"/>
      <c r="BO111" s="253"/>
      <c r="CH111" s="248"/>
      <c r="CI111" s="248"/>
      <c r="CJ111" s="248"/>
      <c r="FX111" s="249"/>
      <c r="FY111" s="249"/>
      <c r="FZ111" s="249"/>
      <c r="GJ111" s="253"/>
      <c r="GK111" s="253"/>
      <c r="GQ111" s="253"/>
      <c r="GS111" s="253"/>
      <c r="GT111" s="253"/>
      <c r="GZ111" s="253"/>
    </row>
    <row r="112" customFormat="false" ht="12.75" hidden="false" customHeight="false" outlineLevel="0" collapsed="false">
      <c r="A112" s="63"/>
      <c r="B112" s="256"/>
      <c r="C112" s="262"/>
      <c r="D112" s="262"/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2"/>
      <c r="S112" s="262"/>
      <c r="T112" s="262"/>
      <c r="U112" s="262"/>
      <c r="V112" s="262"/>
      <c r="X112" s="262"/>
      <c r="Z112" s="6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BA112" s="249"/>
      <c r="BB112" s="249"/>
      <c r="BC112" s="249"/>
      <c r="BD112" s="249"/>
      <c r="BO112" s="253"/>
      <c r="CH112" s="248"/>
      <c r="CI112" s="248"/>
      <c r="CJ112" s="248"/>
      <c r="FX112" s="249"/>
      <c r="FY112" s="249"/>
      <c r="FZ112" s="249"/>
      <c r="GJ112" s="253"/>
      <c r="GK112" s="253"/>
      <c r="GQ112" s="253"/>
      <c r="GS112" s="253"/>
      <c r="GT112" s="253"/>
      <c r="GZ112" s="253"/>
    </row>
    <row r="113" customFormat="false" ht="12.75" hidden="false" customHeight="false" outlineLevel="0" collapsed="false">
      <c r="A113" s="63"/>
      <c r="B113" s="256"/>
      <c r="C113" s="262"/>
      <c r="D113" s="262"/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2"/>
      <c r="S113" s="262"/>
      <c r="T113" s="262"/>
      <c r="U113" s="262"/>
      <c r="V113" s="262"/>
      <c r="X113" s="262"/>
      <c r="Z113" s="6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BA113" s="249"/>
      <c r="BB113" s="249"/>
      <c r="BC113" s="249"/>
      <c r="BD113" s="249"/>
      <c r="BO113" s="253"/>
      <c r="CH113" s="248"/>
      <c r="CI113" s="248"/>
      <c r="CJ113" s="248"/>
      <c r="FX113" s="249"/>
      <c r="FY113" s="249"/>
      <c r="FZ113" s="249"/>
      <c r="GJ113" s="253"/>
      <c r="GK113" s="253"/>
      <c r="GQ113" s="253"/>
      <c r="GS113" s="253"/>
      <c r="GT113" s="253"/>
      <c r="GZ113" s="253"/>
    </row>
    <row r="114" customFormat="false" ht="12.75" hidden="false" customHeight="false" outlineLevel="0" collapsed="false">
      <c r="A114" s="63"/>
      <c r="B114" s="256"/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X114" s="262"/>
      <c r="Z114" s="6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BA114" s="249"/>
      <c r="BB114" s="249"/>
      <c r="BC114" s="249"/>
      <c r="BD114" s="249"/>
      <c r="BO114" s="253"/>
      <c r="CH114" s="248"/>
      <c r="CI114" s="248"/>
      <c r="CJ114" s="248"/>
      <c r="FX114" s="249"/>
      <c r="FY114" s="249"/>
      <c r="FZ114" s="249"/>
      <c r="GJ114" s="253"/>
      <c r="GK114" s="253"/>
      <c r="GQ114" s="253"/>
      <c r="GS114" s="253"/>
      <c r="GT114" s="253"/>
      <c r="GZ114" s="253"/>
    </row>
    <row r="115" customFormat="false" ht="12.75" hidden="false" customHeight="false" outlineLevel="0" collapsed="false">
      <c r="A115" s="63"/>
      <c r="B115" s="256"/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X115" s="262"/>
      <c r="Z115" s="6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BA115" s="249"/>
      <c r="BB115" s="249"/>
      <c r="BC115" s="249"/>
      <c r="BD115" s="249"/>
      <c r="BO115" s="253"/>
      <c r="CH115" s="248"/>
      <c r="CI115" s="248"/>
      <c r="CJ115" s="248"/>
      <c r="FX115" s="249"/>
      <c r="FY115" s="249"/>
      <c r="FZ115" s="249"/>
      <c r="GJ115" s="253"/>
      <c r="GK115" s="253"/>
      <c r="GQ115" s="253"/>
      <c r="GS115" s="253"/>
      <c r="GT115" s="253"/>
      <c r="GZ115" s="253"/>
    </row>
    <row r="116" customFormat="false" ht="12.75" hidden="false" customHeight="false" outlineLevel="0" collapsed="false">
      <c r="A116" s="63"/>
      <c r="B116" s="256"/>
      <c r="C116" s="262"/>
      <c r="D116" s="262"/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X116" s="262"/>
      <c r="Z116" s="6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BA116" s="249"/>
      <c r="BB116" s="249"/>
      <c r="BC116" s="249"/>
      <c r="BD116" s="249"/>
      <c r="BO116" s="253"/>
      <c r="CH116" s="248"/>
      <c r="CI116" s="248"/>
      <c r="CJ116" s="248"/>
      <c r="FX116" s="249"/>
      <c r="FY116" s="249"/>
      <c r="FZ116" s="249"/>
      <c r="GJ116" s="253"/>
      <c r="GK116" s="253"/>
      <c r="GQ116" s="253"/>
      <c r="GS116" s="253"/>
      <c r="GT116" s="253"/>
      <c r="GZ116" s="253"/>
    </row>
    <row r="117" customFormat="false" ht="12.75" hidden="false" customHeight="false" outlineLevel="0" collapsed="false">
      <c r="A117" s="63"/>
      <c r="B117" s="256"/>
      <c r="C117" s="262"/>
      <c r="D117" s="262"/>
      <c r="E117" s="262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X117" s="262"/>
      <c r="Z117" s="6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BA117" s="249"/>
      <c r="BB117" s="249"/>
      <c r="BC117" s="249"/>
      <c r="BD117" s="249"/>
      <c r="BO117" s="253"/>
      <c r="CH117" s="248"/>
      <c r="CI117" s="248"/>
      <c r="CJ117" s="248"/>
      <c r="FX117" s="249"/>
      <c r="FY117" s="249"/>
      <c r="FZ117" s="249"/>
      <c r="GJ117" s="253"/>
      <c r="GK117" s="253"/>
      <c r="GQ117" s="253"/>
      <c r="GS117" s="253"/>
      <c r="GT117" s="253"/>
      <c r="GZ117" s="253"/>
    </row>
    <row r="118" customFormat="false" ht="12.75" hidden="false" customHeight="false" outlineLevel="0" collapsed="false">
      <c r="A118" s="63"/>
      <c r="B118" s="256"/>
      <c r="C118" s="262"/>
      <c r="D118" s="262"/>
      <c r="E118" s="262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X118" s="262"/>
      <c r="Z118" s="6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BA118" s="249"/>
      <c r="BB118" s="249"/>
      <c r="BC118" s="249"/>
      <c r="BD118" s="249"/>
      <c r="BO118" s="253"/>
      <c r="CH118" s="248"/>
      <c r="CI118" s="248"/>
      <c r="CJ118" s="248"/>
      <c r="FX118" s="249"/>
      <c r="FY118" s="249"/>
      <c r="FZ118" s="249"/>
      <c r="GJ118" s="253"/>
      <c r="GK118" s="253"/>
      <c r="GQ118" s="253"/>
      <c r="GS118" s="253"/>
      <c r="GT118" s="253"/>
      <c r="GZ118" s="253"/>
    </row>
    <row r="119" customFormat="false" ht="12.75" hidden="false" customHeight="false" outlineLevel="0" collapsed="false">
      <c r="A119" s="63"/>
      <c r="B119" s="256"/>
      <c r="C119" s="262"/>
      <c r="D119" s="262"/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X119" s="262"/>
      <c r="Z119" s="6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BA119" s="249"/>
      <c r="BB119" s="249"/>
      <c r="BC119" s="249"/>
      <c r="BD119" s="249"/>
      <c r="BO119" s="253"/>
      <c r="CH119" s="248"/>
      <c r="CI119" s="248"/>
      <c r="CJ119" s="248"/>
      <c r="FX119" s="249"/>
      <c r="FY119" s="249"/>
      <c r="FZ119" s="249"/>
      <c r="GJ119" s="253"/>
      <c r="GK119" s="253"/>
      <c r="GQ119" s="253"/>
      <c r="GS119" s="253"/>
      <c r="GT119" s="253"/>
      <c r="GZ119" s="253"/>
    </row>
    <row r="120" customFormat="false" ht="12.75" hidden="false" customHeight="false" outlineLevel="0" collapsed="false">
      <c r="A120" s="63"/>
      <c r="B120" s="256"/>
      <c r="C120" s="262"/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X120" s="262"/>
      <c r="Z120" s="6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BA120" s="249"/>
      <c r="BB120" s="249"/>
      <c r="BC120" s="249"/>
      <c r="BD120" s="249"/>
      <c r="BO120" s="253"/>
      <c r="CH120" s="248"/>
      <c r="CI120" s="248"/>
      <c r="CJ120" s="248"/>
      <c r="FX120" s="249"/>
      <c r="FY120" s="249"/>
      <c r="FZ120" s="249"/>
      <c r="GJ120" s="253"/>
      <c r="GK120" s="253"/>
      <c r="GQ120" s="253"/>
      <c r="GS120" s="253"/>
      <c r="GT120" s="253"/>
      <c r="GZ120" s="253"/>
    </row>
    <row r="121" customFormat="false" ht="12.75" hidden="false" customHeight="false" outlineLevel="0" collapsed="false">
      <c r="A121" s="63"/>
      <c r="B121" s="256"/>
      <c r="C121" s="262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X121" s="262"/>
      <c r="Z121" s="6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BA121" s="249"/>
      <c r="BB121" s="249"/>
      <c r="BC121" s="249"/>
      <c r="BD121" s="249"/>
      <c r="BO121" s="253"/>
      <c r="CH121" s="248"/>
      <c r="CI121" s="248"/>
      <c r="CJ121" s="248"/>
      <c r="FX121" s="249"/>
      <c r="FY121" s="249"/>
      <c r="FZ121" s="249"/>
      <c r="GJ121" s="253"/>
      <c r="GK121" s="253"/>
      <c r="GQ121" s="253"/>
      <c r="GS121" s="253"/>
      <c r="GT121" s="253"/>
      <c r="GZ121" s="253"/>
    </row>
    <row r="122" customFormat="false" ht="12.75" hidden="false" customHeight="false" outlineLevel="0" collapsed="false">
      <c r="A122" s="63"/>
      <c r="B122" s="256"/>
      <c r="C122" s="262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X122" s="262"/>
      <c r="Z122" s="6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BA122" s="249"/>
      <c r="BB122" s="249"/>
      <c r="BC122" s="249"/>
      <c r="BD122" s="249"/>
      <c r="BO122" s="253"/>
      <c r="CH122" s="248"/>
      <c r="CI122" s="248"/>
      <c r="CJ122" s="248"/>
      <c r="FX122" s="249"/>
      <c r="FY122" s="249"/>
      <c r="FZ122" s="249"/>
      <c r="GJ122" s="253"/>
      <c r="GK122" s="253"/>
      <c r="GQ122" s="253"/>
      <c r="GS122" s="253"/>
      <c r="GT122" s="253"/>
      <c r="GZ122" s="253"/>
    </row>
    <row r="123" customFormat="false" ht="12.75" hidden="false" customHeight="false" outlineLevel="0" collapsed="false">
      <c r="A123" s="63"/>
      <c r="B123" s="256"/>
      <c r="C123" s="262"/>
      <c r="D123" s="262"/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X123" s="262"/>
      <c r="Z123" s="6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BA123" s="249"/>
      <c r="BB123" s="249"/>
      <c r="BC123" s="249"/>
      <c r="BD123" s="249"/>
      <c r="BO123" s="253"/>
      <c r="CH123" s="248"/>
      <c r="CI123" s="248"/>
      <c r="CJ123" s="248"/>
      <c r="FX123" s="249"/>
      <c r="FY123" s="249"/>
      <c r="FZ123" s="249"/>
      <c r="GJ123" s="253"/>
      <c r="GK123" s="253"/>
      <c r="GQ123" s="253"/>
      <c r="GS123" s="253"/>
      <c r="GT123" s="253"/>
      <c r="GZ123" s="253"/>
    </row>
    <row r="124" customFormat="false" ht="12.75" hidden="false" customHeight="false" outlineLevel="0" collapsed="false">
      <c r="A124" s="63"/>
      <c r="B124" s="256"/>
      <c r="C124" s="262"/>
      <c r="D124" s="262"/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X124" s="262"/>
      <c r="Z124" s="6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BA124" s="249"/>
      <c r="BB124" s="249"/>
      <c r="BC124" s="249"/>
      <c r="BD124" s="249"/>
      <c r="BO124" s="253"/>
      <c r="CH124" s="248"/>
      <c r="CI124" s="248"/>
      <c r="CJ124" s="248"/>
      <c r="FX124" s="249"/>
      <c r="FY124" s="249"/>
      <c r="FZ124" s="249"/>
      <c r="GJ124" s="253"/>
      <c r="GK124" s="253"/>
      <c r="GQ124" s="253"/>
      <c r="GS124" s="253"/>
      <c r="GT124" s="253"/>
      <c r="GZ124" s="253"/>
    </row>
    <row r="125" customFormat="false" ht="12.75" hidden="false" customHeight="false" outlineLevel="0" collapsed="false">
      <c r="A125" s="63"/>
      <c r="B125" s="256"/>
      <c r="C125" s="262"/>
      <c r="D125" s="262"/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X125" s="262"/>
      <c r="Z125" s="6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BA125" s="249"/>
      <c r="BB125" s="249"/>
      <c r="BC125" s="249"/>
      <c r="BD125" s="249"/>
      <c r="BO125" s="253"/>
      <c r="CH125" s="248"/>
      <c r="CI125" s="248"/>
      <c r="CJ125" s="248"/>
      <c r="FX125" s="249"/>
      <c r="FY125" s="249"/>
      <c r="FZ125" s="249"/>
      <c r="GJ125" s="253"/>
      <c r="GK125" s="253"/>
      <c r="GQ125" s="253"/>
      <c r="GS125" s="253"/>
      <c r="GT125" s="253"/>
      <c r="GZ125" s="253"/>
    </row>
    <row r="126" customFormat="false" ht="12.75" hidden="false" customHeight="false" outlineLevel="0" collapsed="false">
      <c r="A126" s="63"/>
      <c r="B126" s="256"/>
      <c r="C126" s="262"/>
      <c r="D126" s="262"/>
      <c r="E126" s="262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X126" s="262"/>
      <c r="Z126" s="6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BA126" s="249"/>
      <c r="BB126" s="249"/>
      <c r="BC126" s="249"/>
      <c r="BD126" s="249"/>
      <c r="BO126" s="253"/>
      <c r="CH126" s="248"/>
      <c r="CI126" s="248"/>
      <c r="CJ126" s="248"/>
      <c r="FX126" s="249"/>
      <c r="FY126" s="249"/>
      <c r="FZ126" s="249"/>
      <c r="GJ126" s="253"/>
      <c r="GK126" s="253"/>
      <c r="GQ126" s="253"/>
      <c r="GS126" s="253"/>
      <c r="GT126" s="253"/>
      <c r="GZ126" s="253"/>
    </row>
    <row r="127" customFormat="false" ht="12.75" hidden="false" customHeight="false" outlineLevel="0" collapsed="false">
      <c r="A127" s="63"/>
      <c r="B127" s="256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X127" s="262"/>
      <c r="Z127" s="6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BA127" s="249"/>
      <c r="BB127" s="249"/>
      <c r="BC127" s="249"/>
      <c r="BD127" s="249"/>
      <c r="BO127" s="253"/>
      <c r="CH127" s="248"/>
      <c r="CI127" s="248"/>
      <c r="CJ127" s="248"/>
      <c r="FX127" s="249"/>
      <c r="FY127" s="249"/>
      <c r="FZ127" s="249"/>
      <c r="GJ127" s="253"/>
      <c r="GK127" s="253"/>
      <c r="GQ127" s="253"/>
      <c r="GS127" s="253"/>
      <c r="GT127" s="253"/>
      <c r="GZ127" s="253"/>
    </row>
    <row r="128" customFormat="false" ht="12.75" hidden="false" customHeight="false" outlineLevel="0" collapsed="false">
      <c r="A128" s="63"/>
      <c r="B128" s="256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X128" s="262"/>
      <c r="Z128" s="6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BA128" s="249"/>
      <c r="BB128" s="249"/>
      <c r="BC128" s="249"/>
      <c r="BD128" s="249"/>
      <c r="BO128" s="253"/>
      <c r="CH128" s="248"/>
      <c r="CI128" s="248"/>
      <c r="CJ128" s="248"/>
      <c r="FX128" s="249"/>
      <c r="FY128" s="249"/>
      <c r="FZ128" s="249"/>
      <c r="GJ128" s="253"/>
      <c r="GK128" s="253"/>
      <c r="GQ128" s="253"/>
      <c r="GS128" s="253"/>
      <c r="GT128" s="253"/>
      <c r="GZ128" s="253"/>
    </row>
    <row r="129" customFormat="false" ht="12.75" hidden="false" customHeight="false" outlineLevel="0" collapsed="false">
      <c r="A129" s="63"/>
      <c r="B129" s="256"/>
      <c r="C129" s="262"/>
      <c r="D129" s="262"/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X129" s="262"/>
      <c r="Z129" s="6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BA129" s="249"/>
      <c r="BB129" s="249"/>
      <c r="BC129" s="249"/>
      <c r="BD129" s="249"/>
      <c r="BO129" s="253"/>
      <c r="CH129" s="248"/>
      <c r="CI129" s="248"/>
      <c r="CJ129" s="248"/>
      <c r="FX129" s="249"/>
      <c r="FY129" s="249"/>
      <c r="FZ129" s="249"/>
      <c r="GJ129" s="253"/>
      <c r="GK129" s="253"/>
      <c r="GQ129" s="253"/>
      <c r="GS129" s="253"/>
      <c r="GT129" s="253"/>
      <c r="GZ129" s="253"/>
    </row>
    <row r="130" customFormat="false" ht="12.75" hidden="false" customHeight="false" outlineLevel="0" collapsed="false">
      <c r="A130" s="63"/>
      <c r="B130" s="256"/>
      <c r="C130" s="262"/>
      <c r="D130" s="262"/>
      <c r="E130" s="262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X130" s="262"/>
      <c r="Z130" s="6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BA130" s="249"/>
      <c r="BB130" s="249"/>
      <c r="BC130" s="249"/>
      <c r="BD130" s="249"/>
      <c r="BO130" s="253"/>
      <c r="CH130" s="248"/>
      <c r="CI130" s="248"/>
      <c r="CJ130" s="248"/>
      <c r="FX130" s="249"/>
      <c r="FY130" s="249"/>
      <c r="FZ130" s="249"/>
      <c r="GJ130" s="253"/>
      <c r="GK130" s="253"/>
      <c r="GQ130" s="253"/>
      <c r="GS130" s="253"/>
      <c r="GT130" s="253"/>
      <c r="GZ130" s="253"/>
    </row>
    <row r="131" customFormat="false" ht="12.75" hidden="false" customHeight="false" outlineLevel="0" collapsed="false">
      <c r="A131" s="63"/>
      <c r="B131" s="256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X131" s="262"/>
      <c r="Z131" s="6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BA131" s="249"/>
      <c r="BB131" s="249"/>
      <c r="BC131" s="249"/>
      <c r="BD131" s="249"/>
      <c r="BO131" s="253"/>
      <c r="CH131" s="248"/>
      <c r="CI131" s="248"/>
      <c r="CJ131" s="248"/>
      <c r="FX131" s="249"/>
      <c r="FY131" s="249"/>
      <c r="FZ131" s="249"/>
      <c r="GJ131" s="253"/>
      <c r="GK131" s="253"/>
      <c r="GQ131" s="253"/>
      <c r="GS131" s="253"/>
      <c r="GT131" s="253"/>
      <c r="GZ131" s="253"/>
    </row>
    <row r="132" customFormat="false" ht="12.75" hidden="false" customHeight="false" outlineLevel="0" collapsed="false">
      <c r="A132" s="63"/>
      <c r="B132" s="256"/>
      <c r="C132" s="262"/>
      <c r="D132" s="262"/>
      <c r="E132" s="262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X132" s="262"/>
      <c r="Z132" s="6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BA132" s="249"/>
      <c r="BB132" s="249"/>
      <c r="BC132" s="249"/>
      <c r="BD132" s="249"/>
      <c r="BO132" s="253"/>
      <c r="CH132" s="248"/>
      <c r="CI132" s="248"/>
      <c r="CJ132" s="248"/>
      <c r="FX132" s="249"/>
      <c r="FY132" s="249"/>
      <c r="FZ132" s="249"/>
      <c r="GJ132" s="253"/>
      <c r="GK132" s="253"/>
      <c r="GQ132" s="253"/>
      <c r="GS132" s="253"/>
      <c r="GT132" s="253"/>
      <c r="GZ132" s="253"/>
    </row>
    <row r="133" customFormat="false" ht="12.75" hidden="false" customHeight="false" outlineLevel="0" collapsed="false">
      <c r="A133" s="63"/>
      <c r="B133" s="256"/>
      <c r="C133" s="262"/>
      <c r="D133" s="262"/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X133" s="262"/>
      <c r="Z133" s="6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BA133" s="249"/>
      <c r="BB133" s="249"/>
      <c r="BC133" s="249"/>
      <c r="BD133" s="249"/>
      <c r="BO133" s="253"/>
      <c r="CH133" s="248"/>
      <c r="CI133" s="248"/>
      <c r="CJ133" s="248"/>
      <c r="FX133" s="249"/>
      <c r="FY133" s="249"/>
      <c r="FZ133" s="249"/>
      <c r="GJ133" s="253"/>
      <c r="GK133" s="253"/>
      <c r="GQ133" s="253"/>
      <c r="GS133" s="253"/>
      <c r="GT133" s="253"/>
      <c r="GZ133" s="253"/>
    </row>
    <row r="134" customFormat="false" ht="12.75" hidden="false" customHeight="false" outlineLevel="0" collapsed="false">
      <c r="A134" s="63"/>
      <c r="B134" s="256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X134" s="262"/>
      <c r="Z134" s="6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BA134" s="249"/>
      <c r="BB134" s="249"/>
      <c r="BC134" s="249"/>
      <c r="BD134" s="249"/>
      <c r="BO134" s="253"/>
      <c r="CH134" s="248"/>
      <c r="CI134" s="248"/>
      <c r="CJ134" s="248"/>
      <c r="FX134" s="249"/>
      <c r="FY134" s="249"/>
      <c r="FZ134" s="249"/>
      <c r="GJ134" s="253"/>
      <c r="GK134" s="253"/>
      <c r="GQ134" s="253"/>
      <c r="GS134" s="253"/>
      <c r="GT134" s="253"/>
      <c r="GZ134" s="253"/>
    </row>
    <row r="135" customFormat="false" ht="12.75" hidden="false" customHeight="false" outlineLevel="0" collapsed="false">
      <c r="A135" s="63"/>
      <c r="B135" s="256"/>
      <c r="C135" s="262"/>
      <c r="D135" s="262"/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X135" s="262"/>
      <c r="Z135" s="6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BA135" s="249"/>
      <c r="BB135" s="249"/>
      <c r="BC135" s="249"/>
      <c r="BD135" s="249"/>
      <c r="BO135" s="253"/>
      <c r="CH135" s="248"/>
      <c r="CI135" s="248"/>
      <c r="CJ135" s="248"/>
      <c r="FX135" s="249"/>
      <c r="FY135" s="249"/>
      <c r="FZ135" s="249"/>
      <c r="GJ135" s="253"/>
      <c r="GK135" s="253"/>
      <c r="GQ135" s="253"/>
      <c r="GS135" s="253"/>
      <c r="GT135" s="253"/>
      <c r="GZ135" s="253"/>
    </row>
    <row r="136" customFormat="false" ht="12.75" hidden="false" customHeight="false" outlineLevel="0" collapsed="false">
      <c r="A136" s="63"/>
      <c r="B136" s="256"/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X136" s="262"/>
      <c r="Z136" s="6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BA136" s="249"/>
      <c r="BB136" s="249"/>
      <c r="BC136" s="249"/>
      <c r="BD136" s="249"/>
      <c r="BO136" s="253"/>
      <c r="CH136" s="248"/>
      <c r="CI136" s="248"/>
      <c r="CJ136" s="248"/>
      <c r="FX136" s="249"/>
      <c r="FY136" s="249"/>
      <c r="FZ136" s="249"/>
      <c r="GJ136" s="253"/>
      <c r="GK136" s="253"/>
      <c r="GQ136" s="253"/>
      <c r="GS136" s="253"/>
      <c r="GT136" s="253"/>
      <c r="GZ136" s="253"/>
    </row>
    <row r="137" customFormat="false" ht="12.75" hidden="false" customHeight="false" outlineLevel="0" collapsed="false">
      <c r="A137" s="63"/>
      <c r="B137" s="256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X137" s="262"/>
      <c r="Z137" s="6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BA137" s="249"/>
      <c r="BB137" s="249"/>
      <c r="BC137" s="249"/>
      <c r="BD137" s="249"/>
      <c r="BO137" s="253"/>
      <c r="CH137" s="248"/>
      <c r="CI137" s="248"/>
      <c r="CJ137" s="248"/>
      <c r="FX137" s="249"/>
      <c r="FY137" s="249"/>
      <c r="FZ137" s="249"/>
      <c r="GJ137" s="253"/>
      <c r="GK137" s="253"/>
      <c r="GQ137" s="253"/>
      <c r="GS137" s="253"/>
      <c r="GT137" s="253"/>
      <c r="GZ137" s="253"/>
    </row>
    <row r="138" customFormat="false" ht="12.75" hidden="false" customHeight="false" outlineLevel="0" collapsed="false">
      <c r="A138" s="63"/>
      <c r="B138" s="256"/>
      <c r="C138" s="262"/>
      <c r="D138" s="262"/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X138" s="262"/>
      <c r="Z138" s="6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BA138" s="249"/>
      <c r="BB138" s="249"/>
      <c r="BC138" s="249"/>
      <c r="BD138" s="249"/>
      <c r="BO138" s="253"/>
      <c r="CH138" s="248"/>
      <c r="CI138" s="248"/>
      <c r="CJ138" s="248"/>
      <c r="FX138" s="249"/>
      <c r="FY138" s="249"/>
      <c r="FZ138" s="249"/>
      <c r="GJ138" s="253"/>
      <c r="GK138" s="253"/>
      <c r="GQ138" s="253"/>
      <c r="GS138" s="253"/>
      <c r="GT138" s="253"/>
      <c r="GZ138" s="253"/>
    </row>
    <row r="139" customFormat="false" ht="12.75" hidden="false" customHeight="false" outlineLevel="0" collapsed="false">
      <c r="A139" s="63"/>
      <c r="B139" s="256"/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X139" s="262"/>
      <c r="Z139" s="6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BA139" s="249"/>
      <c r="BB139" s="249"/>
      <c r="BC139" s="249"/>
      <c r="BD139" s="249"/>
      <c r="BO139" s="253"/>
      <c r="CH139" s="248"/>
      <c r="CI139" s="248"/>
      <c r="CJ139" s="248"/>
      <c r="FX139" s="249"/>
      <c r="FY139" s="249"/>
      <c r="FZ139" s="249"/>
      <c r="GJ139" s="253"/>
      <c r="GK139" s="253"/>
      <c r="GQ139" s="253"/>
      <c r="GS139" s="253"/>
      <c r="GT139" s="253"/>
      <c r="GZ139" s="253"/>
    </row>
    <row r="140" customFormat="false" ht="12.75" hidden="false" customHeight="false" outlineLevel="0" collapsed="false">
      <c r="A140" s="63"/>
      <c r="B140" s="256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X140" s="262"/>
      <c r="BA140" s="249"/>
      <c r="BB140" s="249"/>
      <c r="BC140" s="249"/>
      <c r="BD140" s="249"/>
      <c r="BO140" s="253"/>
      <c r="CH140" s="248"/>
      <c r="CI140" s="248"/>
      <c r="CJ140" s="248"/>
      <c r="FX140" s="249"/>
      <c r="FY140" s="249"/>
      <c r="FZ140" s="249"/>
      <c r="GJ140" s="253"/>
      <c r="GK140" s="253"/>
      <c r="GQ140" s="253"/>
      <c r="GS140" s="253"/>
      <c r="GT140" s="253"/>
      <c r="GZ140" s="253"/>
    </row>
    <row r="141" customFormat="false" ht="12.75" hidden="false" customHeight="false" outlineLevel="0" collapsed="false">
      <c r="A141" s="63"/>
      <c r="B141" s="256"/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X141" s="262"/>
      <c r="BA141" s="249"/>
      <c r="BB141" s="249"/>
      <c r="BC141" s="249"/>
      <c r="BD141" s="249"/>
      <c r="BO141" s="253"/>
      <c r="CH141" s="248"/>
      <c r="CI141" s="248"/>
      <c r="CJ141" s="248"/>
      <c r="FX141" s="249"/>
      <c r="FY141" s="249"/>
      <c r="FZ141" s="249"/>
      <c r="GJ141" s="253"/>
      <c r="GK141" s="253"/>
      <c r="GQ141" s="253"/>
      <c r="GS141" s="253"/>
      <c r="GT141" s="253"/>
      <c r="GZ141" s="253"/>
    </row>
    <row r="142" customFormat="false" ht="12.75" hidden="false" customHeight="false" outlineLevel="0" collapsed="false">
      <c r="A142" s="63"/>
      <c r="B142" s="256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X142" s="262"/>
      <c r="BA142" s="249"/>
      <c r="BB142" s="249"/>
      <c r="BC142" s="249"/>
      <c r="BD142" s="249"/>
      <c r="BO142" s="253"/>
      <c r="CH142" s="248"/>
      <c r="CI142" s="248"/>
      <c r="CJ142" s="248"/>
      <c r="FX142" s="249"/>
      <c r="FY142" s="249"/>
      <c r="FZ142" s="249"/>
      <c r="GJ142" s="253"/>
      <c r="GK142" s="253"/>
      <c r="GQ142" s="253"/>
      <c r="GS142" s="253"/>
      <c r="GT142" s="253"/>
      <c r="GZ142" s="253"/>
    </row>
    <row r="143" customFormat="false" ht="12.75" hidden="false" customHeight="false" outlineLevel="0" collapsed="false">
      <c r="A143" s="63"/>
      <c r="B143" s="256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X143" s="262"/>
      <c r="BA143" s="249"/>
      <c r="BB143" s="249"/>
      <c r="BC143" s="249"/>
      <c r="BD143" s="249"/>
      <c r="BO143" s="253"/>
      <c r="CH143" s="248"/>
      <c r="CI143" s="248"/>
      <c r="CJ143" s="248"/>
      <c r="FX143" s="249"/>
      <c r="FY143" s="249"/>
      <c r="FZ143" s="249"/>
      <c r="GJ143" s="253"/>
      <c r="GK143" s="253"/>
      <c r="GQ143" s="253"/>
      <c r="GS143" s="253"/>
      <c r="GT143" s="253"/>
      <c r="GZ143" s="253"/>
    </row>
    <row r="144" customFormat="false" ht="12.75" hidden="false" customHeight="false" outlineLevel="0" collapsed="false">
      <c r="A144" s="63"/>
      <c r="B144" s="256"/>
      <c r="C144" s="262"/>
      <c r="D144" s="262"/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X144" s="262"/>
      <c r="BA144" s="249"/>
      <c r="BB144" s="249"/>
      <c r="BC144" s="249"/>
      <c r="BD144" s="249"/>
      <c r="BO144" s="253"/>
      <c r="CH144" s="248"/>
      <c r="CI144" s="248"/>
      <c r="CJ144" s="248"/>
      <c r="FX144" s="249"/>
      <c r="FY144" s="249"/>
      <c r="FZ144" s="249"/>
      <c r="GJ144" s="253"/>
      <c r="GK144" s="253"/>
      <c r="GQ144" s="253"/>
      <c r="GS144" s="253"/>
      <c r="GT144" s="253"/>
      <c r="GZ144" s="253"/>
    </row>
    <row r="145" customFormat="false" ht="12.75" hidden="false" customHeight="false" outlineLevel="0" collapsed="false">
      <c r="A145" s="63"/>
      <c r="B145" s="256"/>
      <c r="C145" s="262"/>
      <c r="D145" s="262"/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X145" s="262"/>
      <c r="BA145" s="249"/>
      <c r="BB145" s="249"/>
      <c r="BC145" s="249"/>
      <c r="BD145" s="249"/>
      <c r="BO145" s="253"/>
      <c r="CH145" s="248"/>
      <c r="CI145" s="248"/>
      <c r="CJ145" s="248"/>
      <c r="FX145" s="249"/>
      <c r="FY145" s="249"/>
      <c r="FZ145" s="249"/>
      <c r="GJ145" s="253"/>
      <c r="GK145" s="253"/>
      <c r="GQ145" s="253"/>
      <c r="GS145" s="253"/>
      <c r="GT145" s="253"/>
      <c r="GZ145" s="253"/>
    </row>
    <row r="146" customFormat="false" ht="12.75" hidden="false" customHeight="false" outlineLevel="0" collapsed="false">
      <c r="A146" s="63"/>
      <c r="B146" s="256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X146" s="262"/>
      <c r="BA146" s="249"/>
      <c r="BB146" s="249"/>
      <c r="BC146" s="249"/>
      <c r="BD146" s="249"/>
      <c r="BO146" s="253"/>
      <c r="CH146" s="248"/>
      <c r="CI146" s="248"/>
      <c r="CJ146" s="248"/>
      <c r="FX146" s="249"/>
      <c r="FY146" s="249"/>
      <c r="FZ146" s="249"/>
      <c r="GJ146" s="253"/>
      <c r="GK146" s="253"/>
      <c r="GQ146" s="253"/>
      <c r="GS146" s="253"/>
      <c r="GT146" s="253"/>
      <c r="GZ146" s="253"/>
    </row>
    <row r="147" customFormat="false" ht="12.75" hidden="false" customHeight="false" outlineLevel="0" collapsed="false">
      <c r="X147" s="262"/>
      <c r="BA147" s="249"/>
      <c r="BB147" s="249"/>
      <c r="BC147" s="249"/>
      <c r="BD147" s="249"/>
      <c r="BO147" s="253"/>
      <c r="CH147" s="248"/>
      <c r="CI147" s="248"/>
      <c r="CJ147" s="248"/>
      <c r="FX147" s="249"/>
      <c r="FY147" s="249"/>
      <c r="FZ147" s="249"/>
      <c r="GJ147" s="253"/>
      <c r="GK147" s="253"/>
      <c r="GQ147" s="253"/>
      <c r="GS147" s="253"/>
      <c r="GT147" s="253"/>
      <c r="GZ147" s="253"/>
    </row>
    <row r="148" customFormat="false" ht="12.75" hidden="false" customHeight="false" outlineLevel="0" collapsed="false">
      <c r="X148" s="262"/>
      <c r="BA148" s="249"/>
      <c r="BB148" s="249"/>
      <c r="BC148" s="249"/>
      <c r="BD148" s="249"/>
      <c r="BO148" s="253"/>
      <c r="CH148" s="248"/>
      <c r="CI148" s="248"/>
      <c r="CJ148" s="248"/>
      <c r="FX148" s="249"/>
      <c r="FY148" s="249"/>
      <c r="FZ148" s="249"/>
      <c r="GJ148" s="253"/>
      <c r="GK148" s="253"/>
      <c r="GQ148" s="253"/>
      <c r="GS148" s="253"/>
      <c r="GT148" s="253"/>
      <c r="GZ148" s="253"/>
    </row>
    <row r="149" customFormat="false" ht="12.75" hidden="false" customHeight="false" outlineLevel="0" collapsed="false">
      <c r="X149" s="262"/>
      <c r="BA149" s="249"/>
      <c r="BB149" s="249"/>
      <c r="BC149" s="249"/>
      <c r="BD149" s="249"/>
      <c r="BO149" s="253"/>
      <c r="CH149" s="248"/>
      <c r="CI149" s="248"/>
      <c r="CJ149" s="248"/>
      <c r="FX149" s="249"/>
      <c r="FY149" s="249"/>
      <c r="FZ149" s="249"/>
      <c r="GJ149" s="253"/>
      <c r="GK149" s="253"/>
      <c r="GQ149" s="253"/>
      <c r="GS149" s="253"/>
      <c r="GT149" s="253"/>
      <c r="GZ149" s="253"/>
    </row>
    <row r="150" customFormat="false" ht="12.75" hidden="false" customHeight="false" outlineLevel="0" collapsed="false">
      <c r="X150" s="262"/>
      <c r="BA150" s="249"/>
      <c r="BB150" s="249"/>
      <c r="BC150" s="249"/>
      <c r="BD150" s="249"/>
      <c r="BO150" s="253"/>
      <c r="CH150" s="248"/>
      <c r="CI150" s="248"/>
      <c r="CJ150" s="248"/>
      <c r="FX150" s="249"/>
      <c r="FY150" s="249"/>
      <c r="FZ150" s="249"/>
      <c r="GJ150" s="253"/>
      <c r="GK150" s="253"/>
      <c r="GQ150" s="253"/>
      <c r="GS150" s="253"/>
      <c r="GT150" s="253"/>
      <c r="GZ150" s="253"/>
    </row>
    <row r="151" customFormat="false" ht="12.75" hidden="false" customHeight="false" outlineLevel="0" collapsed="false">
      <c r="X151" s="262"/>
      <c r="BA151" s="249"/>
      <c r="BB151" s="249"/>
      <c r="BC151" s="249"/>
      <c r="BD151" s="249"/>
      <c r="BO151" s="253"/>
      <c r="CH151" s="248"/>
      <c r="CI151" s="248"/>
      <c r="CJ151" s="248"/>
      <c r="FX151" s="249"/>
      <c r="FY151" s="249"/>
      <c r="FZ151" s="249"/>
      <c r="GJ151" s="253"/>
      <c r="GK151" s="253"/>
      <c r="GQ151" s="253"/>
      <c r="GS151" s="253"/>
      <c r="GT151" s="253"/>
      <c r="GZ151" s="253"/>
    </row>
    <row r="152" customFormat="false" ht="12.75" hidden="false" customHeight="false" outlineLevel="0" collapsed="false">
      <c r="X152" s="262"/>
      <c r="BA152" s="249"/>
      <c r="BB152" s="249"/>
      <c r="BC152" s="249"/>
      <c r="BD152" s="249"/>
      <c r="BO152" s="253"/>
      <c r="CH152" s="248"/>
      <c r="CI152" s="248"/>
      <c r="CJ152" s="248"/>
      <c r="FX152" s="249"/>
      <c r="FY152" s="249"/>
      <c r="FZ152" s="249"/>
      <c r="GJ152" s="253"/>
      <c r="GK152" s="253"/>
      <c r="GQ152" s="253"/>
      <c r="GS152" s="253"/>
      <c r="GT152" s="253"/>
      <c r="GZ152" s="253"/>
    </row>
    <row r="153" customFormat="false" ht="12.75" hidden="false" customHeight="false" outlineLevel="0" collapsed="false">
      <c r="X153" s="262"/>
      <c r="BA153" s="249"/>
      <c r="BB153" s="249"/>
      <c r="BC153" s="249"/>
      <c r="BD153" s="249"/>
      <c r="BO153" s="253"/>
      <c r="CH153" s="248"/>
      <c r="CI153" s="248"/>
      <c r="CJ153" s="248"/>
      <c r="FX153" s="249"/>
      <c r="FY153" s="249"/>
      <c r="FZ153" s="249"/>
      <c r="GJ153" s="253"/>
      <c r="GK153" s="253"/>
      <c r="GQ153" s="253"/>
      <c r="GS153" s="253"/>
      <c r="GT153" s="253"/>
      <c r="GZ153" s="253"/>
    </row>
    <row r="154" customFormat="false" ht="12.75" hidden="false" customHeight="false" outlineLevel="0" collapsed="false">
      <c r="X154" s="262"/>
      <c r="BA154" s="249"/>
      <c r="BB154" s="249"/>
      <c r="BC154" s="249"/>
      <c r="BD154" s="249"/>
      <c r="BO154" s="253"/>
      <c r="CH154" s="248"/>
      <c r="CI154" s="248"/>
      <c r="CJ154" s="248"/>
      <c r="FX154" s="249"/>
      <c r="FY154" s="249"/>
      <c r="FZ154" s="249"/>
      <c r="GJ154" s="253"/>
      <c r="GK154" s="253"/>
      <c r="GQ154" s="253"/>
      <c r="GS154" s="253"/>
      <c r="GT154" s="253"/>
      <c r="GZ154" s="253"/>
    </row>
    <row r="155" customFormat="false" ht="12.75" hidden="false" customHeight="false" outlineLevel="0" collapsed="false">
      <c r="X155" s="262"/>
      <c r="BA155" s="249"/>
      <c r="BB155" s="249"/>
      <c r="BC155" s="249"/>
      <c r="BD155" s="249"/>
      <c r="BO155" s="253"/>
      <c r="CH155" s="248"/>
      <c r="CI155" s="248"/>
      <c r="CJ155" s="248"/>
      <c r="FX155" s="249"/>
      <c r="FY155" s="249"/>
      <c r="FZ155" s="249"/>
      <c r="GJ155" s="253"/>
      <c r="GK155" s="253"/>
      <c r="GQ155" s="253"/>
      <c r="GS155" s="253"/>
      <c r="GT155" s="253"/>
      <c r="GZ155" s="253"/>
    </row>
    <row r="156" customFormat="false" ht="12.75" hidden="false" customHeight="false" outlineLevel="0" collapsed="false">
      <c r="X156" s="262"/>
      <c r="BA156" s="249"/>
      <c r="BB156" s="249"/>
      <c r="BC156" s="249"/>
      <c r="BD156" s="249"/>
      <c r="BO156" s="253"/>
      <c r="CH156" s="248"/>
      <c r="CI156" s="248"/>
      <c r="CJ156" s="248"/>
      <c r="FX156" s="249"/>
      <c r="FY156" s="249"/>
      <c r="FZ156" s="249"/>
      <c r="GJ156" s="253"/>
      <c r="GK156" s="253"/>
      <c r="GQ156" s="253"/>
      <c r="GS156" s="253"/>
      <c r="GT156" s="253"/>
      <c r="GZ156" s="253"/>
    </row>
    <row r="157" customFormat="false" ht="12.75" hidden="false" customHeight="false" outlineLevel="0" collapsed="false">
      <c r="X157" s="262"/>
      <c r="BA157" s="249"/>
      <c r="BB157" s="249"/>
      <c r="BC157" s="249"/>
      <c r="BD157" s="249"/>
      <c r="BO157" s="253"/>
      <c r="CH157" s="248"/>
      <c r="CI157" s="248"/>
      <c r="CJ157" s="248"/>
      <c r="FX157" s="249"/>
      <c r="FY157" s="249"/>
      <c r="FZ157" s="249"/>
      <c r="GJ157" s="253"/>
      <c r="GK157" s="253"/>
      <c r="GQ157" s="253"/>
      <c r="GS157" s="253"/>
      <c r="GT157" s="253"/>
      <c r="GZ157" s="253"/>
    </row>
    <row r="158" customFormat="false" ht="12.75" hidden="false" customHeight="false" outlineLevel="0" collapsed="false">
      <c r="X158" s="262"/>
      <c r="BA158" s="249"/>
      <c r="BB158" s="249"/>
      <c r="BC158" s="249"/>
      <c r="BD158" s="249"/>
      <c r="BO158" s="253"/>
      <c r="CH158" s="248"/>
      <c r="CI158" s="248"/>
      <c r="CJ158" s="248"/>
      <c r="FX158" s="249"/>
      <c r="FY158" s="249"/>
      <c r="FZ158" s="249"/>
      <c r="GJ158" s="253"/>
      <c r="GK158" s="253"/>
      <c r="GQ158" s="253"/>
      <c r="GS158" s="253"/>
      <c r="GT158" s="253"/>
      <c r="GZ158" s="253"/>
    </row>
    <row r="159" customFormat="false" ht="12.75" hidden="false" customHeight="false" outlineLevel="0" collapsed="false">
      <c r="X159" s="262"/>
      <c r="BA159" s="249"/>
      <c r="BB159" s="249"/>
      <c r="BC159" s="249"/>
      <c r="BD159" s="249"/>
      <c r="BO159" s="253"/>
      <c r="CH159" s="248"/>
      <c r="CI159" s="248"/>
      <c r="CJ159" s="248"/>
      <c r="FX159" s="249"/>
      <c r="FY159" s="249"/>
      <c r="FZ159" s="249"/>
      <c r="GJ159" s="253"/>
      <c r="GK159" s="253"/>
      <c r="GQ159" s="253"/>
      <c r="GS159" s="253"/>
      <c r="GT159" s="253"/>
      <c r="GZ159" s="253"/>
    </row>
    <row r="160" customFormat="false" ht="12.75" hidden="false" customHeight="false" outlineLevel="0" collapsed="false">
      <c r="X160" s="262"/>
      <c r="BA160" s="249"/>
      <c r="BB160" s="249"/>
      <c r="BC160" s="249"/>
      <c r="BD160" s="249"/>
      <c r="BO160" s="253"/>
      <c r="CH160" s="248"/>
      <c r="CI160" s="248"/>
      <c r="CJ160" s="248"/>
      <c r="FX160" s="249"/>
      <c r="FY160" s="249"/>
      <c r="FZ160" s="249"/>
      <c r="GJ160" s="253"/>
      <c r="GK160" s="253"/>
      <c r="GQ160" s="253"/>
      <c r="GS160" s="253"/>
      <c r="GT160" s="253"/>
      <c r="GZ160" s="253"/>
    </row>
    <row r="161" customFormat="false" ht="12.75" hidden="false" customHeight="false" outlineLevel="0" collapsed="false">
      <c r="X161" s="262"/>
      <c r="BA161" s="249"/>
      <c r="BB161" s="249"/>
      <c r="BC161" s="249"/>
      <c r="BD161" s="249"/>
      <c r="BO161" s="253"/>
      <c r="CH161" s="248"/>
      <c r="CI161" s="248"/>
      <c r="CJ161" s="248"/>
      <c r="FX161" s="249"/>
      <c r="FY161" s="249"/>
      <c r="FZ161" s="249"/>
      <c r="GJ161" s="253"/>
      <c r="GK161" s="253"/>
      <c r="GQ161" s="253"/>
      <c r="GS161" s="253"/>
      <c r="GT161" s="253"/>
      <c r="GZ161" s="253"/>
    </row>
    <row r="162" customFormat="false" ht="12.75" hidden="false" customHeight="false" outlineLevel="0" collapsed="false">
      <c r="X162" s="262"/>
      <c r="BA162" s="249"/>
      <c r="BB162" s="249"/>
      <c r="BC162" s="249"/>
      <c r="BD162" s="249"/>
      <c r="BO162" s="253"/>
      <c r="CH162" s="248"/>
      <c r="CI162" s="248"/>
      <c r="CJ162" s="248"/>
      <c r="FX162" s="249"/>
      <c r="FY162" s="249"/>
      <c r="FZ162" s="249"/>
      <c r="GJ162" s="253"/>
      <c r="GK162" s="253"/>
      <c r="GQ162" s="253"/>
      <c r="GS162" s="253"/>
      <c r="GT162" s="253"/>
      <c r="GZ162" s="253"/>
    </row>
    <row r="163" customFormat="false" ht="12.75" hidden="false" customHeight="false" outlineLevel="0" collapsed="false">
      <c r="X163" s="262"/>
      <c r="BA163" s="249"/>
      <c r="BB163" s="249"/>
      <c r="BC163" s="249"/>
      <c r="BD163" s="249"/>
      <c r="BO163" s="253"/>
      <c r="CH163" s="248"/>
      <c r="CI163" s="248"/>
      <c r="CJ163" s="248"/>
      <c r="FX163" s="249"/>
      <c r="FY163" s="249"/>
      <c r="FZ163" s="249"/>
      <c r="GJ163" s="253"/>
      <c r="GK163" s="253"/>
      <c r="GQ163" s="253"/>
      <c r="GS163" s="253"/>
      <c r="GT163" s="253"/>
      <c r="GZ163" s="253"/>
    </row>
    <row r="164" customFormat="false" ht="12.75" hidden="false" customHeight="false" outlineLevel="0" collapsed="false">
      <c r="X164" s="262"/>
      <c r="BA164" s="249"/>
      <c r="BB164" s="249"/>
      <c r="BC164" s="249"/>
      <c r="BD164" s="249"/>
      <c r="BO164" s="253"/>
      <c r="CH164" s="248"/>
      <c r="CI164" s="248"/>
      <c r="CJ164" s="248"/>
      <c r="FX164" s="249"/>
      <c r="FY164" s="249"/>
      <c r="FZ164" s="249"/>
      <c r="GJ164" s="253"/>
      <c r="GK164" s="253"/>
      <c r="GQ164" s="253"/>
      <c r="GS164" s="253"/>
      <c r="GT164" s="253"/>
      <c r="GZ164" s="253"/>
    </row>
    <row r="165" customFormat="false" ht="12.75" hidden="false" customHeight="false" outlineLevel="0" collapsed="false">
      <c r="X165" s="262"/>
      <c r="BA165" s="249"/>
      <c r="BB165" s="249"/>
      <c r="BC165" s="249"/>
      <c r="BD165" s="249"/>
      <c r="BO165" s="253"/>
      <c r="CH165" s="248"/>
      <c r="CI165" s="248"/>
      <c r="CJ165" s="248"/>
      <c r="FX165" s="249"/>
      <c r="FY165" s="249"/>
      <c r="FZ165" s="249"/>
      <c r="GJ165" s="253"/>
      <c r="GK165" s="253"/>
      <c r="GQ165" s="253"/>
      <c r="GS165" s="253"/>
      <c r="GT165" s="253"/>
      <c r="GZ165" s="253"/>
    </row>
    <row r="166" customFormat="false" ht="12.75" hidden="false" customHeight="false" outlineLevel="0" collapsed="false">
      <c r="X166" s="262"/>
      <c r="BA166" s="249"/>
      <c r="BB166" s="249"/>
      <c r="BC166" s="249"/>
      <c r="BD166" s="249"/>
      <c r="BO166" s="253"/>
      <c r="CH166" s="248"/>
      <c r="CI166" s="248"/>
      <c r="CJ166" s="248"/>
      <c r="FX166" s="249"/>
      <c r="FY166" s="249"/>
      <c r="FZ166" s="249"/>
      <c r="GJ166" s="253"/>
      <c r="GK166" s="253"/>
      <c r="GQ166" s="253"/>
      <c r="GS166" s="253"/>
      <c r="GT166" s="253"/>
      <c r="GZ166" s="253"/>
    </row>
    <row r="167" customFormat="false" ht="12.75" hidden="false" customHeight="false" outlineLevel="0" collapsed="false">
      <c r="X167" s="262"/>
      <c r="BA167" s="249"/>
      <c r="BB167" s="249"/>
      <c r="BC167" s="249"/>
      <c r="BD167" s="249"/>
      <c r="BO167" s="253"/>
      <c r="CH167" s="248"/>
      <c r="CI167" s="248"/>
      <c r="CJ167" s="248"/>
      <c r="FX167" s="249"/>
      <c r="FY167" s="249"/>
      <c r="FZ167" s="249"/>
      <c r="GJ167" s="253"/>
      <c r="GK167" s="253"/>
      <c r="GQ167" s="253"/>
      <c r="GS167" s="253"/>
      <c r="GT167" s="253"/>
      <c r="GZ167" s="253"/>
    </row>
    <row r="168" customFormat="false" ht="12.75" hidden="false" customHeight="false" outlineLevel="0" collapsed="false">
      <c r="X168" s="262"/>
      <c r="BA168" s="249"/>
      <c r="BB168" s="249"/>
      <c r="BC168" s="249"/>
      <c r="BD168" s="249"/>
      <c r="BO168" s="253"/>
      <c r="CH168" s="248"/>
      <c r="CI168" s="248"/>
      <c r="CJ168" s="248"/>
      <c r="FX168" s="249"/>
      <c r="FY168" s="249"/>
      <c r="FZ168" s="249"/>
      <c r="GJ168" s="253"/>
      <c r="GK168" s="253"/>
      <c r="GQ168" s="253"/>
      <c r="GS168" s="253"/>
      <c r="GT168" s="253"/>
      <c r="GZ168" s="253"/>
    </row>
    <row r="169" customFormat="false" ht="12.75" hidden="false" customHeight="false" outlineLevel="0" collapsed="false">
      <c r="X169" s="262"/>
      <c r="BA169" s="249"/>
      <c r="BB169" s="249"/>
      <c r="BC169" s="249"/>
      <c r="BD169" s="249"/>
      <c r="BO169" s="253"/>
      <c r="CH169" s="248"/>
      <c r="CI169" s="248"/>
      <c r="CJ169" s="248"/>
      <c r="FX169" s="249"/>
      <c r="FY169" s="249"/>
      <c r="FZ169" s="249"/>
      <c r="GJ169" s="253"/>
      <c r="GK169" s="253"/>
      <c r="GQ169" s="253"/>
      <c r="GS169" s="253"/>
      <c r="GT169" s="253"/>
      <c r="GZ169" s="253"/>
    </row>
    <row r="170" customFormat="false" ht="12.75" hidden="false" customHeight="false" outlineLevel="0" collapsed="false">
      <c r="X170" s="262"/>
      <c r="BA170" s="249"/>
      <c r="BB170" s="249"/>
      <c r="BC170" s="249"/>
      <c r="BD170" s="249"/>
      <c r="BO170" s="253"/>
      <c r="CH170" s="248"/>
      <c r="CI170" s="248"/>
      <c r="CJ170" s="248"/>
      <c r="FX170" s="249"/>
      <c r="FY170" s="249"/>
      <c r="FZ170" s="249"/>
      <c r="GJ170" s="253"/>
      <c r="GK170" s="253"/>
      <c r="GQ170" s="253"/>
      <c r="GS170" s="253"/>
      <c r="GT170" s="253"/>
      <c r="GZ170" s="253"/>
    </row>
    <row r="171" customFormat="false" ht="12.75" hidden="false" customHeight="false" outlineLevel="0" collapsed="false">
      <c r="X171" s="262"/>
      <c r="BA171" s="249"/>
      <c r="BB171" s="249"/>
      <c r="BC171" s="249"/>
      <c r="BD171" s="249"/>
      <c r="BO171" s="253"/>
      <c r="CH171" s="248"/>
      <c r="CI171" s="248"/>
      <c r="CJ171" s="248"/>
      <c r="FX171" s="249"/>
      <c r="FY171" s="249"/>
      <c r="FZ171" s="249"/>
      <c r="GJ171" s="253"/>
      <c r="GK171" s="253"/>
      <c r="GQ171" s="253"/>
      <c r="GS171" s="253"/>
      <c r="GT171" s="253"/>
      <c r="GZ171" s="253"/>
    </row>
    <row r="172" customFormat="false" ht="12.75" hidden="false" customHeight="false" outlineLevel="0" collapsed="false">
      <c r="X172" s="262"/>
      <c r="BA172" s="249"/>
      <c r="BB172" s="249"/>
      <c r="BC172" s="249"/>
      <c r="BD172" s="249"/>
      <c r="BO172" s="253"/>
      <c r="CH172" s="248"/>
      <c r="CI172" s="248"/>
      <c r="CJ172" s="248"/>
      <c r="FX172" s="249"/>
      <c r="FY172" s="249"/>
      <c r="FZ172" s="249"/>
      <c r="GJ172" s="253"/>
      <c r="GK172" s="253"/>
      <c r="GQ172" s="253"/>
      <c r="GS172" s="253"/>
      <c r="GT172" s="253"/>
      <c r="GZ172" s="253"/>
    </row>
    <row r="173" customFormat="false" ht="12.75" hidden="false" customHeight="false" outlineLevel="0" collapsed="false">
      <c r="X173" s="262"/>
      <c r="BA173" s="249"/>
      <c r="BB173" s="249"/>
      <c r="BC173" s="249"/>
      <c r="BD173" s="249"/>
      <c r="BO173" s="253"/>
      <c r="CH173" s="248"/>
      <c r="CI173" s="248"/>
      <c r="CJ173" s="248"/>
      <c r="FX173" s="249"/>
      <c r="FY173" s="249"/>
      <c r="FZ173" s="249"/>
      <c r="GJ173" s="253"/>
      <c r="GK173" s="253"/>
      <c r="GQ173" s="253"/>
      <c r="GS173" s="253"/>
      <c r="GT173" s="253"/>
      <c r="GZ173" s="253"/>
    </row>
    <row r="174" customFormat="false" ht="12.75" hidden="false" customHeight="false" outlineLevel="0" collapsed="false">
      <c r="X174" s="262"/>
      <c r="BA174" s="249"/>
      <c r="BB174" s="249"/>
      <c r="BC174" s="249"/>
      <c r="BD174" s="249"/>
      <c r="BO174" s="253"/>
      <c r="CH174" s="248"/>
      <c r="CI174" s="248"/>
      <c r="CJ174" s="248"/>
      <c r="FX174" s="249"/>
      <c r="FY174" s="249"/>
      <c r="FZ174" s="249"/>
      <c r="GJ174" s="253"/>
      <c r="GK174" s="253"/>
      <c r="GQ174" s="253"/>
      <c r="GS174" s="253"/>
      <c r="GT174" s="253"/>
      <c r="GZ174" s="253"/>
    </row>
    <row r="175" customFormat="false" ht="12.75" hidden="false" customHeight="false" outlineLevel="0" collapsed="false">
      <c r="X175" s="262"/>
      <c r="BA175" s="249"/>
      <c r="BB175" s="249"/>
      <c r="BC175" s="249"/>
      <c r="BD175" s="249"/>
      <c r="BO175" s="253"/>
      <c r="CH175" s="248"/>
      <c r="CI175" s="248"/>
      <c r="CJ175" s="248"/>
      <c r="FX175" s="249"/>
      <c r="FY175" s="249"/>
      <c r="FZ175" s="249"/>
      <c r="GJ175" s="253"/>
      <c r="GK175" s="253"/>
      <c r="GQ175" s="253"/>
      <c r="GS175" s="253"/>
      <c r="GT175" s="253"/>
      <c r="GZ175" s="253"/>
    </row>
    <row r="176" customFormat="false" ht="12.75" hidden="false" customHeight="false" outlineLevel="0" collapsed="false">
      <c r="X176" s="262"/>
      <c r="BA176" s="249"/>
      <c r="BB176" s="249"/>
      <c r="BC176" s="249"/>
      <c r="BD176" s="249"/>
      <c r="BO176" s="253"/>
      <c r="CH176" s="248"/>
      <c r="CI176" s="248"/>
      <c r="CJ176" s="248"/>
      <c r="FX176" s="249"/>
      <c r="FY176" s="249"/>
      <c r="FZ176" s="249"/>
      <c r="GJ176" s="253"/>
      <c r="GK176" s="253"/>
      <c r="GQ176" s="253"/>
      <c r="GS176" s="253"/>
      <c r="GT176" s="253"/>
      <c r="GZ176" s="253"/>
    </row>
    <row r="177" customFormat="false" ht="12.75" hidden="false" customHeight="false" outlineLevel="0" collapsed="false">
      <c r="X177" s="262"/>
      <c r="BA177" s="249"/>
      <c r="BB177" s="249"/>
      <c r="BC177" s="249"/>
      <c r="BD177" s="249"/>
      <c r="BO177" s="253"/>
      <c r="CH177" s="248"/>
      <c r="CI177" s="248"/>
      <c r="CJ177" s="248"/>
      <c r="FX177" s="249"/>
      <c r="FY177" s="249"/>
      <c r="FZ177" s="249"/>
      <c r="GJ177" s="253"/>
      <c r="GK177" s="253"/>
      <c r="GQ177" s="253"/>
      <c r="GS177" s="253"/>
      <c r="GT177" s="253"/>
      <c r="GZ177" s="253"/>
    </row>
    <row r="178" customFormat="false" ht="12.75" hidden="false" customHeight="false" outlineLevel="0" collapsed="false">
      <c r="X178" s="262"/>
      <c r="BA178" s="249"/>
      <c r="BB178" s="249"/>
      <c r="BC178" s="249"/>
      <c r="BD178" s="249"/>
      <c r="BO178" s="253"/>
      <c r="CH178" s="248"/>
      <c r="CI178" s="248"/>
      <c r="CJ178" s="248"/>
      <c r="FX178" s="249"/>
      <c r="FY178" s="249"/>
      <c r="FZ178" s="249"/>
      <c r="GJ178" s="253"/>
      <c r="GK178" s="253"/>
      <c r="GQ178" s="253"/>
      <c r="GS178" s="253"/>
      <c r="GT178" s="253"/>
      <c r="GZ178" s="253"/>
    </row>
    <row r="179" customFormat="false" ht="12.75" hidden="false" customHeight="false" outlineLevel="0" collapsed="false">
      <c r="X179" s="262"/>
      <c r="BA179" s="249"/>
      <c r="BB179" s="249"/>
      <c r="BC179" s="249"/>
      <c r="BD179" s="249"/>
      <c r="BO179" s="253"/>
      <c r="CH179" s="248"/>
      <c r="CI179" s="248"/>
      <c r="CJ179" s="248"/>
      <c r="FX179" s="249"/>
      <c r="FY179" s="249"/>
      <c r="FZ179" s="249"/>
      <c r="GJ179" s="253"/>
      <c r="GK179" s="253"/>
      <c r="GQ179" s="253"/>
      <c r="GS179" s="253"/>
      <c r="GT179" s="253"/>
      <c r="GZ179" s="253"/>
    </row>
    <row r="180" customFormat="false" ht="12.75" hidden="false" customHeight="false" outlineLevel="0" collapsed="false">
      <c r="X180" s="262"/>
      <c r="BA180" s="249"/>
      <c r="BB180" s="249"/>
      <c r="BC180" s="249"/>
      <c r="BD180" s="249"/>
      <c r="BO180" s="253"/>
      <c r="CH180" s="248"/>
      <c r="CI180" s="248"/>
      <c r="CJ180" s="248"/>
      <c r="FX180" s="249"/>
      <c r="FY180" s="249"/>
      <c r="FZ180" s="249"/>
      <c r="GJ180" s="253"/>
      <c r="GK180" s="253"/>
      <c r="GQ180" s="253"/>
      <c r="GS180" s="253"/>
      <c r="GT180" s="253"/>
      <c r="GZ180" s="253"/>
    </row>
    <row r="181" customFormat="false" ht="12.75" hidden="false" customHeight="false" outlineLevel="0" collapsed="false">
      <c r="X181" s="262"/>
      <c r="BA181" s="249"/>
      <c r="BB181" s="249"/>
      <c r="BC181" s="249"/>
      <c r="BD181" s="249"/>
      <c r="BO181" s="253"/>
      <c r="CH181" s="248"/>
      <c r="CI181" s="248"/>
      <c r="CJ181" s="248"/>
      <c r="FX181" s="249"/>
      <c r="FY181" s="249"/>
      <c r="FZ181" s="249"/>
      <c r="GJ181" s="253"/>
      <c r="GK181" s="253"/>
      <c r="GQ181" s="253"/>
      <c r="GS181" s="253"/>
      <c r="GT181" s="253"/>
      <c r="GZ181" s="253"/>
    </row>
    <row r="182" customFormat="false" ht="12.75" hidden="false" customHeight="false" outlineLevel="0" collapsed="false">
      <c r="X182" s="262"/>
      <c r="BA182" s="249"/>
      <c r="BB182" s="249"/>
      <c r="BC182" s="249"/>
      <c r="BD182" s="249"/>
      <c r="BO182" s="253"/>
      <c r="CH182" s="248"/>
      <c r="CI182" s="248"/>
      <c r="CJ182" s="248"/>
      <c r="FX182" s="249"/>
      <c r="FY182" s="249"/>
      <c r="FZ182" s="249"/>
      <c r="GJ182" s="253"/>
      <c r="GK182" s="253"/>
      <c r="GQ182" s="253"/>
      <c r="GS182" s="253"/>
      <c r="GT182" s="253"/>
      <c r="GZ182" s="253"/>
    </row>
    <row r="183" customFormat="false" ht="12.75" hidden="false" customHeight="false" outlineLevel="0" collapsed="false">
      <c r="X183" s="262"/>
      <c r="BA183" s="249"/>
      <c r="BB183" s="249"/>
      <c r="BC183" s="249"/>
      <c r="BD183" s="249"/>
      <c r="BO183" s="253"/>
      <c r="CH183" s="248"/>
      <c r="CI183" s="248"/>
      <c r="CJ183" s="248"/>
      <c r="FX183" s="249"/>
      <c r="FY183" s="249"/>
      <c r="FZ183" s="249"/>
      <c r="GJ183" s="253"/>
      <c r="GK183" s="253"/>
      <c r="GQ183" s="253"/>
      <c r="GS183" s="253"/>
      <c r="GT183" s="253"/>
      <c r="GZ183" s="253"/>
    </row>
    <row r="184" customFormat="false" ht="12.75" hidden="false" customHeight="false" outlineLevel="0" collapsed="false">
      <c r="X184" s="262"/>
      <c r="BA184" s="249"/>
      <c r="BB184" s="249"/>
      <c r="BO184" s="253"/>
      <c r="CH184" s="248"/>
      <c r="CI184" s="248"/>
      <c r="CJ184" s="248"/>
      <c r="FX184" s="249"/>
      <c r="FY184" s="249"/>
      <c r="FZ184" s="249"/>
      <c r="GJ184" s="253"/>
      <c r="GK184" s="253"/>
      <c r="GQ184" s="253"/>
      <c r="GS184" s="253"/>
      <c r="GT184" s="253"/>
      <c r="GZ184" s="253"/>
    </row>
    <row r="185" customFormat="false" ht="12.75" hidden="false" customHeight="false" outlineLevel="0" collapsed="false">
      <c r="X185" s="262"/>
      <c r="BA185" s="249"/>
      <c r="BB185" s="249"/>
      <c r="BO185" s="253"/>
      <c r="CH185" s="248"/>
      <c r="CI185" s="248"/>
      <c r="CJ185" s="248"/>
      <c r="FX185" s="249"/>
      <c r="GQ185" s="253"/>
      <c r="GZ185" s="253"/>
    </row>
    <row r="186" customFormat="false" ht="12.75" hidden="false" customHeight="false" outlineLevel="0" collapsed="false">
      <c r="X186" s="262"/>
      <c r="BA186" s="249"/>
      <c r="BB186" s="249"/>
      <c r="BO186" s="253"/>
      <c r="CH186" s="248"/>
      <c r="CI186" s="248"/>
      <c r="CJ186" s="248"/>
      <c r="FX186" s="249"/>
      <c r="GQ186" s="253"/>
      <c r="GZ186" s="253"/>
    </row>
    <row r="187" customFormat="false" ht="12.75" hidden="false" customHeight="false" outlineLevel="0" collapsed="false">
      <c r="X187" s="262"/>
      <c r="BA187" s="249"/>
      <c r="CH187" s="248"/>
      <c r="CI187" s="248"/>
      <c r="CJ187" s="248"/>
      <c r="FX187" s="249"/>
    </row>
    <row r="188" customFormat="false" ht="12.75" hidden="false" customHeight="false" outlineLevel="0" collapsed="false">
      <c r="X188" s="262"/>
      <c r="BA188" s="249"/>
      <c r="CH188" s="248"/>
      <c r="CI188" s="248"/>
      <c r="CJ188" s="248"/>
      <c r="FX188" s="249"/>
    </row>
    <row r="189" customFormat="false" ht="12.75" hidden="false" customHeight="false" outlineLevel="0" collapsed="false">
      <c r="X189" s="262"/>
      <c r="BA189" s="249"/>
    </row>
    <row r="190" customFormat="false" ht="12.75" hidden="false" customHeight="false" outlineLevel="0" collapsed="false">
      <c r="X190" s="262"/>
      <c r="BA190" s="249"/>
    </row>
    <row r="191" customFormat="false" ht="12.75" hidden="false" customHeight="false" outlineLevel="0" collapsed="false">
      <c r="X191" s="262"/>
      <c r="BA191" s="249"/>
    </row>
    <row r="192" customFormat="false" ht="12.75" hidden="false" customHeight="false" outlineLevel="0" collapsed="false">
      <c r="X192" s="262"/>
      <c r="BA192" s="249"/>
    </row>
    <row r="193" customFormat="false" ht="12.75" hidden="false" customHeight="false" outlineLevel="0" collapsed="false">
      <c r="X193" s="262"/>
      <c r="BA193" s="249"/>
    </row>
    <row r="194" customFormat="false" ht="12.75" hidden="false" customHeight="false" outlineLevel="0" collapsed="false">
      <c r="X194" s="262"/>
      <c r="BA194" s="249"/>
    </row>
    <row r="195" customFormat="false" ht="12.75" hidden="false" customHeight="false" outlineLevel="0" collapsed="false">
      <c r="X195" s="262"/>
      <c r="BA195" s="249"/>
    </row>
    <row r="196" customFormat="false" ht="12.75" hidden="false" customHeight="false" outlineLevel="0" collapsed="false">
      <c r="X196" s="262"/>
      <c r="BA196" s="249"/>
    </row>
    <row r="197" customFormat="false" ht="12.75" hidden="false" customHeight="false" outlineLevel="0" collapsed="false">
      <c r="X197" s="262"/>
      <c r="BA197" s="249"/>
    </row>
    <row r="198" customFormat="false" ht="12.75" hidden="false" customHeight="false" outlineLevel="0" collapsed="false">
      <c r="X198" s="262"/>
      <c r="BA198" s="249"/>
    </row>
    <row r="199" customFormat="false" ht="12.75" hidden="false" customHeight="false" outlineLevel="0" collapsed="false">
      <c r="X199" s="262"/>
      <c r="BA199" s="249"/>
    </row>
    <row r="200" customFormat="false" ht="12.75" hidden="false" customHeight="false" outlineLevel="0" collapsed="false">
      <c r="X200" s="262"/>
      <c r="BA200" s="249"/>
    </row>
    <row r="201" customFormat="false" ht="12.75" hidden="false" customHeight="false" outlineLevel="0" collapsed="false">
      <c r="X201" s="262"/>
    </row>
    <row r="202" customFormat="false" ht="12.75" hidden="false" customHeight="false" outlineLevel="0" collapsed="false">
      <c r="X202" s="262"/>
    </row>
    <row r="203" customFormat="false" ht="12.75" hidden="false" customHeight="false" outlineLevel="0" collapsed="false">
      <c r="X203" s="262"/>
    </row>
    <row r="204" customFormat="false" ht="12.75" hidden="false" customHeight="false" outlineLevel="0" collapsed="false">
      <c r="X204" s="262"/>
    </row>
    <row r="205" customFormat="false" ht="12.75" hidden="false" customHeight="false" outlineLevel="0" collapsed="false">
      <c r="X205" s="262"/>
    </row>
    <row r="206" customFormat="false" ht="12.75" hidden="false" customHeight="false" outlineLevel="0" collapsed="false">
      <c r="X206" s="262"/>
    </row>
    <row r="207" customFormat="false" ht="12.75" hidden="false" customHeight="false" outlineLevel="0" collapsed="false">
      <c r="X207" s="262"/>
    </row>
    <row r="208" customFormat="false" ht="12.75" hidden="false" customHeight="false" outlineLevel="0" collapsed="false">
      <c r="X208" s="262"/>
    </row>
    <row r="209" customFormat="false" ht="12.75" hidden="false" customHeight="false" outlineLevel="0" collapsed="false">
      <c r="X209" s="262"/>
    </row>
    <row r="210" customFormat="false" ht="12.75" hidden="false" customHeight="false" outlineLevel="0" collapsed="false">
      <c r="X210" s="262"/>
    </row>
    <row r="211" customFormat="false" ht="12.75" hidden="false" customHeight="false" outlineLevel="0" collapsed="false">
      <c r="X211" s="262"/>
    </row>
    <row r="212" customFormat="false" ht="12.75" hidden="false" customHeight="false" outlineLevel="0" collapsed="false">
      <c r="X212" s="262"/>
    </row>
    <row r="213" customFormat="false" ht="12.75" hidden="false" customHeight="false" outlineLevel="0" collapsed="false">
      <c r="X213" s="262"/>
    </row>
    <row r="214" customFormat="false" ht="12.75" hidden="false" customHeight="false" outlineLevel="0" collapsed="false">
      <c r="X214" s="262"/>
    </row>
    <row r="215" customFormat="false" ht="12.75" hidden="false" customHeight="false" outlineLevel="0" collapsed="false">
      <c r="X215" s="262"/>
    </row>
    <row r="216" customFormat="false" ht="12.75" hidden="false" customHeight="false" outlineLevel="0" collapsed="false">
      <c r="X216" s="262"/>
    </row>
    <row r="217" customFormat="false" ht="12.75" hidden="false" customHeight="false" outlineLevel="0" collapsed="false">
      <c r="X217" s="262"/>
    </row>
    <row r="218" customFormat="false" ht="12.75" hidden="false" customHeight="false" outlineLevel="0" collapsed="false">
      <c r="X218" s="262"/>
    </row>
    <row r="219" customFormat="false" ht="12.75" hidden="false" customHeight="false" outlineLevel="0" collapsed="false">
      <c r="X219" s="262"/>
    </row>
    <row r="220" customFormat="false" ht="12.75" hidden="false" customHeight="false" outlineLevel="0" collapsed="false">
      <c r="X220" s="262"/>
    </row>
    <row r="221" customFormat="false" ht="12.75" hidden="false" customHeight="false" outlineLevel="0" collapsed="false">
      <c r="X221" s="262"/>
    </row>
    <row r="222" customFormat="false" ht="12.75" hidden="false" customHeight="false" outlineLevel="0" collapsed="false">
      <c r="X222" s="262"/>
    </row>
    <row r="223" customFormat="false" ht="12.75" hidden="false" customHeight="false" outlineLevel="0" collapsed="false">
      <c r="X223" s="26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S36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1" ySplit="0" topLeftCell="B1" activePane="topRight" state="frozen"/>
      <selection pane="topLeft" activeCell="A1" activeCellId="0" sqref="A1"/>
      <selection pane="topRight" activeCell="K10" activeCellId="0" sqref="K10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2" width="9.14"/>
    <col collapsed="false" customWidth="true" hidden="false" outlineLevel="0" max="2" min="2" style="2" width="7.42"/>
    <col collapsed="false" customWidth="true" hidden="false" outlineLevel="0" max="3" min="3" style="2" width="6.85"/>
    <col collapsed="false" customWidth="true" hidden="true" outlineLevel="0" max="5" min="4" style="2" width="6.85"/>
    <col collapsed="false" customWidth="true" hidden="true" outlineLevel="0" max="6" min="6" style="2" width="7.85"/>
    <col collapsed="false" customWidth="true" hidden="true" outlineLevel="0" max="7" min="7" style="2" width="7.28"/>
    <col collapsed="false" customWidth="true" hidden="false" outlineLevel="0" max="8" min="8" style="2" width="7.42"/>
    <col collapsed="false" customWidth="true" hidden="true" outlineLevel="0" max="9" min="9" style="2" width="7.99"/>
    <col collapsed="false" customWidth="true" hidden="true" outlineLevel="0" max="10" min="10" style="2" width="7.85"/>
    <col collapsed="false" customWidth="true" hidden="false" outlineLevel="0" max="11" min="11" style="2" width="8.14"/>
    <col collapsed="false" customWidth="true" hidden="true" outlineLevel="0" max="12" min="12" style="2" width="6.85"/>
    <col collapsed="false" customWidth="true" hidden="true" outlineLevel="0" max="13" min="13" style="2" width="7.7"/>
    <col collapsed="false" customWidth="true" hidden="true" outlineLevel="0" max="14" min="14" style="2" width="8.56"/>
    <col collapsed="false" customWidth="true" hidden="false" outlineLevel="0" max="15" min="15" style="2" width="7.42"/>
    <col collapsed="false" customWidth="true" hidden="true" outlineLevel="0" max="16" min="16" style="2" width="7.42"/>
    <col collapsed="false" customWidth="true" hidden="true" outlineLevel="0" max="18" min="17" style="2" width="7.7"/>
    <col collapsed="false" customWidth="true" hidden="false" outlineLevel="0" max="19" min="19" style="0" width="4.85"/>
    <col collapsed="false" customWidth="true" hidden="false" outlineLevel="0" max="21" min="20" style="2" width="7.85"/>
    <col collapsed="false" customWidth="true" hidden="false" outlineLevel="0" max="22" min="22" style="0" width="9.06"/>
    <col collapsed="false" customWidth="true" hidden="false" outlineLevel="0" max="23" min="23" style="0" width="5.28"/>
    <col collapsed="false" customWidth="true" hidden="false" outlineLevel="0" max="24" min="24" style="2" width="6.85"/>
    <col collapsed="false" customWidth="true" hidden="false" outlineLevel="0" max="25" min="25" style="2" width="7.42"/>
    <col collapsed="false" customWidth="true" hidden="false" outlineLevel="0" max="26" min="26" style="2" width="7.28"/>
    <col collapsed="false" customWidth="true" hidden="false" outlineLevel="0" max="27" min="27" style="2" width="6.85"/>
    <col collapsed="false" customWidth="true" hidden="false" outlineLevel="0" max="28" min="28" style="2" width="8.14"/>
    <col collapsed="false" customWidth="true" hidden="false" outlineLevel="0" max="30" min="29" style="2" width="6.85"/>
    <col collapsed="false" customWidth="true" hidden="false" outlineLevel="0" max="33" min="31" style="2" width="7.42"/>
    <col collapsed="false" customWidth="true" hidden="false" outlineLevel="0" max="34" min="34" style="2" width="6.85"/>
    <col collapsed="false" customWidth="true" hidden="false" outlineLevel="0" max="35" min="35" style="2" width="7.42"/>
    <col collapsed="false" customWidth="true" hidden="false" outlineLevel="0" max="36" min="36" style="2" width="7.28"/>
    <col collapsed="false" customWidth="true" hidden="false" outlineLevel="0" max="37" min="37" style="2" width="6.13"/>
    <col collapsed="false" customWidth="true" hidden="false" outlineLevel="0" max="39" min="38" style="2" width="5.99"/>
    <col collapsed="false" customWidth="true" hidden="false" outlineLevel="0" max="40" min="40" style="2" width="6.41"/>
    <col collapsed="false" customWidth="true" hidden="false" outlineLevel="0" max="41" min="41" style="2" width="7.28"/>
    <col collapsed="false" customWidth="true" hidden="false" outlineLevel="0" max="42" min="42" style="2" width="7.42"/>
    <col collapsed="false" customWidth="true" hidden="false" outlineLevel="0" max="43" min="43" style="2" width="6.85"/>
    <col collapsed="false" customWidth="true" hidden="false" outlineLevel="0" max="44" min="44" style="2" width="8.56"/>
    <col collapsed="false" customWidth="true" hidden="false" outlineLevel="0" max="45" min="45" style="2" width="6.99"/>
    <col collapsed="false" customWidth="true" hidden="false" outlineLevel="0" max="46" min="46" style="2" width="7.7"/>
    <col collapsed="false" customWidth="true" hidden="false" outlineLevel="0" max="48" min="47" style="2" width="2.56"/>
    <col collapsed="false" customWidth="true" hidden="false" outlineLevel="0" max="49" min="49" style="2" width="5.99"/>
    <col collapsed="false" customWidth="true" hidden="false" outlineLevel="0" max="50" min="50" style="2" width="7.28"/>
    <col collapsed="false" customWidth="true" hidden="false" outlineLevel="0" max="52" min="51" style="2" width="6.85"/>
    <col collapsed="false" customWidth="true" hidden="false" outlineLevel="0" max="57" min="53" style="2" width="5.99"/>
    <col collapsed="false" customWidth="true" hidden="false" outlineLevel="0" max="58" min="58" style="2" width="2.84"/>
    <col collapsed="false" customWidth="false" hidden="false" outlineLevel="0" max="257" min="59" style="2" width="9.14"/>
  </cols>
  <sheetData>
    <row r="1" customFormat="false" ht="12.75" hidden="false" customHeight="false" outlineLevel="0" collapsed="false">
      <c r="A1" s="268"/>
      <c r="B1" s="2" t="s">
        <v>195</v>
      </c>
      <c r="C1" s="269" t="n">
        <f aca="false">AVERAGE(C9:C12)</f>
        <v>0.16125</v>
      </c>
      <c r="D1" s="269" t="n">
        <f aca="false">AVERAGE(D9:D12)</f>
        <v>0.16875</v>
      </c>
      <c r="E1" s="269" t="n">
        <f aca="false">AVERAGE(E9:E12)</f>
        <v>0.15125</v>
      </c>
      <c r="F1" s="269" t="n">
        <f aca="false">AVERAGE(F9:F12)</f>
        <v>0.12625</v>
      </c>
      <c r="G1" s="269" t="n">
        <f aca="false">AVERAGE(G9:G12)</f>
        <v>0.15125</v>
      </c>
      <c r="H1" s="269" t="n">
        <f aca="false">AVERAGE(H9:H12)</f>
        <v>0.15625</v>
      </c>
      <c r="I1" s="269" t="n">
        <f aca="false">AVERAGE(I9:I12)</f>
        <v>0.15625</v>
      </c>
      <c r="J1" s="269" t="n">
        <f aca="false">AVERAGE(J9:J12)</f>
        <v>0.15625</v>
      </c>
      <c r="K1" s="269" t="n">
        <f aca="false">AVERAGE(K9:K12)</f>
        <v>0.195</v>
      </c>
      <c r="L1" s="269" t="n">
        <f aca="false">AVERAGE(L9:L12)</f>
        <v>0.195</v>
      </c>
      <c r="M1" s="269" t="n">
        <f aca="false">AVERAGE(M9:M12)</f>
        <v>0.195</v>
      </c>
      <c r="N1" s="269" t="n">
        <f aca="false">AVERAGE(N9:N12)</f>
        <v>0.22</v>
      </c>
      <c r="O1" s="269" t="n">
        <f aca="false">AVERAGE(O9:O12)</f>
        <v>0.14375</v>
      </c>
      <c r="P1" s="269" t="n">
        <f aca="false">AVERAGE(P9:P12)</f>
        <v>0.14375</v>
      </c>
      <c r="Q1" s="269" t="n">
        <f aca="false">AVERAGE(Q9:Q12)</f>
        <v>0.14375</v>
      </c>
      <c r="R1" s="269" t="n">
        <f aca="false">AVERAGE(R9:R12)</f>
        <v>0.14375</v>
      </c>
      <c r="T1" s="270" t="n">
        <f aca="false">AVERAGE(T9:T12)</f>
        <v>-0.2125</v>
      </c>
      <c r="U1" s="270" t="n">
        <f aca="false">AVERAGE(U9:U12)</f>
        <v>-0.1575</v>
      </c>
      <c r="V1" s="270" t="n">
        <f aca="false">AVERAGE(V9:V12)</f>
        <v>0.14</v>
      </c>
      <c r="X1" s="271" t="n">
        <f aca="false">AVERAGE(X9:X12)</f>
        <v>0.14</v>
      </c>
      <c r="Y1" s="271" t="n">
        <f aca="false">AVERAGE(Y9:Y12)</f>
        <v>0.14</v>
      </c>
      <c r="Z1" s="271" t="n">
        <f aca="false">AVERAGE(Z9:Z12)</f>
        <v>0.085</v>
      </c>
      <c r="AA1" s="272" t="n">
        <f aca="false">AVERAGE(AA9:AA12)</f>
        <v>0.5275</v>
      </c>
      <c r="AB1" s="272" t="n">
        <f aca="false">AVERAGE(AB9:AB12)</f>
        <v>0.4325</v>
      </c>
      <c r="AC1" s="272" t="n">
        <f aca="false">AVERAGE(AC9:AC12)</f>
        <v>0.2525</v>
      </c>
      <c r="AD1" s="272" t="n">
        <f aca="false">AVERAGE(AD9:AD12)</f>
        <v>0.19625</v>
      </c>
      <c r="AE1" s="269" t="n">
        <f aca="false">AVERAGE(AE9:AE12)</f>
        <v>-0.46375</v>
      </c>
      <c r="AF1" s="269" t="n">
        <f aca="false">AVERAGE(AF9:AF12)</f>
        <v>0</v>
      </c>
      <c r="AG1" s="273"/>
      <c r="AH1" s="274"/>
      <c r="AI1" s="275"/>
      <c r="AJ1" s="268"/>
      <c r="AK1" s="276"/>
      <c r="AL1" s="268"/>
      <c r="AM1" s="268"/>
      <c r="AN1" s="268"/>
      <c r="AO1" s="276"/>
      <c r="AP1" s="268"/>
      <c r="AQ1" s="268"/>
      <c r="AR1" s="268"/>
      <c r="AS1" s="268"/>
      <c r="AT1" s="268"/>
      <c r="AU1" s="268"/>
      <c r="AV1" s="268"/>
      <c r="AW1" s="277"/>
      <c r="AX1" s="268"/>
      <c r="AY1" s="268"/>
      <c r="AZ1" s="268"/>
      <c r="BA1" s="268"/>
      <c r="BB1" s="277"/>
      <c r="BC1" s="277"/>
      <c r="BD1" s="277"/>
      <c r="BE1" s="277"/>
      <c r="BF1" s="268"/>
      <c r="BG1" s="268"/>
      <c r="BH1" s="277"/>
      <c r="BI1" s="268"/>
      <c r="BJ1" s="277"/>
      <c r="BK1" s="276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78"/>
      <c r="CZ1" s="276"/>
      <c r="DA1" s="279"/>
      <c r="DB1" s="279"/>
      <c r="DC1" s="279"/>
      <c r="DD1" s="280"/>
      <c r="DE1" s="268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</row>
    <row r="2" customFormat="false" ht="12.75" hidden="false" customHeight="false" outlineLevel="0" collapsed="false">
      <c r="A2" s="268"/>
      <c r="B2" s="268" t="s">
        <v>196</v>
      </c>
      <c r="C2" s="281" t="n">
        <f aca="false">AVERAGE(C13:C17)</f>
        <v>0.33</v>
      </c>
      <c r="D2" s="281" t="n">
        <f aca="false">AVERAGE(D13:D17)</f>
        <v>0.33</v>
      </c>
      <c r="E2" s="281" t="n">
        <f aca="false">AVERAGE(E13:E17)</f>
        <v>0.3125</v>
      </c>
      <c r="F2" s="281" t="n">
        <f aca="false">AVERAGE(F13:F17)</f>
        <v>0.295</v>
      </c>
      <c r="G2" s="281" t="n">
        <f aca="false">AVERAGE(G13:G17)</f>
        <v>0.3125</v>
      </c>
      <c r="H2" s="281" t="n">
        <f aca="false">AVERAGE(H13:H17)</f>
        <v>0.517</v>
      </c>
      <c r="I2" s="281" t="n">
        <f aca="false">AVERAGE(I13:I17)</f>
        <v>0.517</v>
      </c>
      <c r="J2" s="281" t="n">
        <f aca="false">AVERAGE(J13:J17)</f>
        <v>0.517</v>
      </c>
      <c r="K2" s="281" t="n">
        <f aca="false">AVERAGE(K13:K17)</f>
        <v>0.479</v>
      </c>
      <c r="L2" s="281" t="n">
        <f aca="false">AVERAGE(L13:L17)</f>
        <v>0.479</v>
      </c>
      <c r="M2" s="281" t="n">
        <f aca="false">AVERAGE(M13:M17)</f>
        <v>0.479</v>
      </c>
      <c r="N2" s="281" t="n">
        <f aca="false">AVERAGE(N13:N17)</f>
        <v>0.539</v>
      </c>
      <c r="O2" s="281" t="n">
        <f aca="false">AVERAGE(O13:O17)</f>
        <v>0.632</v>
      </c>
      <c r="P2" s="281" t="n">
        <f aca="false">AVERAGE(P13:P17)</f>
        <v>0.632</v>
      </c>
      <c r="Q2" s="281" t="n">
        <f aca="false">AVERAGE(Q13:Q17)</f>
        <v>0.632</v>
      </c>
      <c r="R2" s="281" t="n">
        <f aca="false">AVERAGE(R13:R17)</f>
        <v>0.642</v>
      </c>
      <c r="T2" s="282" t="n">
        <f aca="false">AVERAGE(T13:T17)</f>
        <v>0.145</v>
      </c>
      <c r="U2" s="282" t="n">
        <f aca="false">AVERAGE(U13:U17)</f>
        <v>0.253165</v>
      </c>
      <c r="V2" s="282" t="n">
        <f aca="false">AVERAGE(V13:V17)</f>
        <v>0.2917488</v>
      </c>
      <c r="X2" s="283" t="n">
        <f aca="false">AVERAGE(X13:X17)</f>
        <v>0.2775</v>
      </c>
      <c r="Y2" s="283" t="n">
        <f aca="false">AVERAGE(Y13:Y17)</f>
        <v>0.2775</v>
      </c>
      <c r="Z2" s="283" t="n">
        <f aca="false">AVERAGE(Z13:Z17)</f>
        <v>0.1725</v>
      </c>
      <c r="AA2" s="284" t="n">
        <f aca="false">AVERAGE(AA13:AA17)</f>
        <v>1.684</v>
      </c>
      <c r="AB2" s="284" t="n">
        <f aca="false">AVERAGE(AB13:AB17)</f>
        <v>1.03</v>
      </c>
      <c r="AC2" s="284" t="n">
        <f aca="false">AVERAGE(AC13:AC17)</f>
        <v>0.482</v>
      </c>
      <c r="AD2" s="284" t="n">
        <f aca="false">AVERAGE(AD13:AD17)</f>
        <v>0.3775</v>
      </c>
      <c r="AE2" s="276" t="n">
        <f aca="false">AVERAGE(AE13:AE17)</f>
        <v>-0.305</v>
      </c>
      <c r="AF2" s="276" t="n">
        <f aca="false">AVERAGE(AF13:AF17)</f>
        <v>0</v>
      </c>
      <c r="AG2" s="273"/>
      <c r="AH2" s="285"/>
      <c r="AI2" s="286"/>
      <c r="AJ2" s="286"/>
      <c r="AK2" s="286"/>
      <c r="AL2" s="286"/>
      <c r="AM2" s="286"/>
      <c r="AN2" s="268"/>
      <c r="AO2" s="286"/>
      <c r="AP2" s="286"/>
      <c r="AQ2" s="286"/>
      <c r="AR2" s="286"/>
      <c r="AS2" s="268"/>
      <c r="AT2" s="268"/>
      <c r="AU2" s="268"/>
      <c r="AV2" s="268"/>
      <c r="AW2" s="286"/>
      <c r="AX2" s="286"/>
      <c r="AY2" s="286"/>
      <c r="AZ2" s="286"/>
      <c r="BA2" s="268"/>
      <c r="BB2" s="268"/>
      <c r="BC2" s="268"/>
      <c r="BD2" s="268"/>
      <c r="BE2" s="268"/>
      <c r="BF2" s="268"/>
      <c r="BG2" s="286"/>
      <c r="BH2" s="268"/>
      <c r="BI2" s="286"/>
      <c r="BJ2" s="286"/>
      <c r="BK2" s="286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87"/>
      <c r="CO2" s="287"/>
      <c r="CP2" s="268"/>
      <c r="CQ2" s="268"/>
      <c r="CR2" s="268"/>
      <c r="CS2" s="268"/>
      <c r="CT2" s="268"/>
      <c r="CU2" s="268"/>
      <c r="CV2" s="268"/>
      <c r="CW2" s="268"/>
      <c r="CX2" s="268"/>
      <c r="CY2" s="278"/>
      <c r="CZ2" s="276"/>
      <c r="DA2" s="279"/>
      <c r="DB2" s="279"/>
      <c r="DC2" s="279"/>
      <c r="DD2" s="280"/>
      <c r="DE2" s="268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</row>
    <row r="3" customFormat="false" ht="12.75" hidden="false" customHeight="false" outlineLevel="0" collapsed="false">
      <c r="A3" s="268"/>
      <c r="B3" s="2" t="s">
        <v>197</v>
      </c>
      <c r="C3" s="281" t="n">
        <f aca="false">AVERAGE(C18:C24)</f>
        <v>0.17</v>
      </c>
      <c r="D3" s="281" t="n">
        <f aca="false">AVERAGE(D18:D24)</f>
        <v>0.17</v>
      </c>
      <c r="E3" s="281" t="n">
        <f aca="false">AVERAGE(E18:E24)</f>
        <v>0.17</v>
      </c>
      <c r="F3" s="281" t="n">
        <f aca="false">AVERAGE(F18:F24)</f>
        <v>0.135</v>
      </c>
      <c r="G3" s="281" t="n">
        <f aca="false">AVERAGE(G18:G24)</f>
        <v>0.17</v>
      </c>
      <c r="H3" s="281" t="n">
        <f aca="false">AVERAGE(H18:H24)</f>
        <v>0.17</v>
      </c>
      <c r="I3" s="281" t="n">
        <f aca="false">AVERAGE(I18:I24)</f>
        <v>0.17</v>
      </c>
      <c r="J3" s="281" t="n">
        <f aca="false">AVERAGE(J18:J24)</f>
        <v>0.17</v>
      </c>
      <c r="K3" s="281" t="n">
        <f aca="false">AVERAGE(K18:K24)</f>
        <v>0.185</v>
      </c>
      <c r="L3" s="281" t="n">
        <f aca="false">AVERAGE(L18:L24)</f>
        <v>0.185</v>
      </c>
      <c r="M3" s="281" t="n">
        <f aca="false">AVERAGE(M18:M24)</f>
        <v>0.185</v>
      </c>
      <c r="N3" s="281" t="n">
        <f aca="false">AVERAGE(N18:N24)</f>
        <v>0.205</v>
      </c>
      <c r="O3" s="281" t="n">
        <f aca="false">AVERAGE(O18:O24)</f>
        <v>0.17</v>
      </c>
      <c r="P3" s="281" t="n">
        <f aca="false">AVERAGE(P18:P24)</f>
        <v>0.17</v>
      </c>
      <c r="Q3" s="281" t="n">
        <f aca="false">AVERAGE(Q18:Q24)</f>
        <v>0.17</v>
      </c>
      <c r="R3" s="281" t="n">
        <f aca="false">AVERAGE(R18:R24)</f>
        <v>0.17</v>
      </c>
      <c r="T3" s="282" t="n">
        <f aca="false">AVERAGE(T18:T24)</f>
        <v>-0.08</v>
      </c>
      <c r="U3" s="282" t="n">
        <f aca="false">AVERAGE(U18:U24)</f>
        <v>-0.025</v>
      </c>
      <c r="V3" s="282" t="n">
        <f aca="false">AVERAGE(V18:V24)</f>
        <v>0.1425</v>
      </c>
      <c r="X3" s="288" t="n">
        <f aca="false">AVERAGE(X18:X24)</f>
        <v>0.1425</v>
      </c>
      <c r="Y3" s="288" t="n">
        <f aca="false">AVERAGE(Y18:Y24)</f>
        <v>0.1425</v>
      </c>
      <c r="Z3" s="288" t="n">
        <f aca="false">AVERAGE(Z18:Z24)</f>
        <v>0.0725</v>
      </c>
      <c r="AA3" s="289" t="n">
        <f aca="false">AVERAGE(AA18:AA24)</f>
        <v>0.47</v>
      </c>
      <c r="AB3" s="289" t="n">
        <f aca="false">AVERAGE(AB18:AB24)</f>
        <v>0.4</v>
      </c>
      <c r="AC3" s="289" t="n">
        <f aca="false">AVERAGE(AC18:AC24)</f>
        <v>0.225</v>
      </c>
      <c r="AD3" s="289" t="n">
        <f aca="false">AVERAGE(AD18:AD24)</f>
        <v>0.185</v>
      </c>
      <c r="AE3" s="281" t="n">
        <f aca="false">AVERAGE(AE18:AE24)</f>
        <v>-0.41</v>
      </c>
      <c r="AF3" s="281" t="n">
        <f aca="false">AVERAGE(AF18:AF24)</f>
        <v>0</v>
      </c>
      <c r="AH3" s="290"/>
      <c r="AI3" s="291"/>
      <c r="AJ3" s="292"/>
      <c r="AK3" s="293"/>
      <c r="AL3" s="268"/>
      <c r="AM3" s="268"/>
      <c r="AN3" s="268"/>
      <c r="AO3" s="276"/>
      <c r="AP3" s="268"/>
      <c r="AQ3" s="268"/>
      <c r="AR3" s="268"/>
      <c r="AS3" s="268" t="s">
        <v>198</v>
      </c>
      <c r="AT3" s="268"/>
      <c r="AU3" s="268"/>
      <c r="AV3" s="268"/>
      <c r="AW3" s="276"/>
      <c r="AX3" s="292"/>
      <c r="AY3" s="276"/>
      <c r="AZ3" s="276"/>
      <c r="BA3" s="268"/>
      <c r="BB3" s="268"/>
      <c r="BC3" s="268"/>
      <c r="BD3" s="268"/>
      <c r="BE3" s="268"/>
      <c r="BF3" s="268"/>
      <c r="BG3" s="294"/>
      <c r="BH3" s="268"/>
      <c r="BI3" s="292"/>
      <c r="BJ3" s="276"/>
      <c r="BK3" s="279"/>
      <c r="BL3" s="268"/>
      <c r="BM3" s="268"/>
      <c r="BN3" s="268"/>
      <c r="BO3" s="268"/>
      <c r="BP3" s="268"/>
      <c r="BQ3" s="268"/>
      <c r="BR3" s="268"/>
      <c r="BS3" s="268"/>
      <c r="BT3" s="268"/>
      <c r="BU3" s="268"/>
      <c r="BV3" s="268"/>
      <c r="BW3" s="268"/>
      <c r="BX3" s="268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95"/>
      <c r="CV3" s="268"/>
      <c r="CW3" s="268"/>
      <c r="CX3" s="268"/>
      <c r="CY3" s="278"/>
      <c r="CZ3" s="276"/>
      <c r="DA3" s="279"/>
      <c r="DB3" s="279"/>
      <c r="DC3" s="279"/>
      <c r="DD3" s="280"/>
      <c r="DE3" s="268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</row>
    <row r="4" customFormat="false" ht="12.75" hidden="false" customHeight="false" outlineLevel="0" collapsed="false">
      <c r="H4" s="269" t="n">
        <f aca="false">+H2-K2</f>
        <v>0.038</v>
      </c>
      <c r="K4" s="269" t="n">
        <f aca="false">K2-C2</f>
        <v>0.149</v>
      </c>
      <c r="T4" s="296"/>
      <c r="U4" s="296"/>
      <c r="V4" s="270"/>
      <c r="X4" s="297"/>
      <c r="Y4" s="297"/>
      <c r="Z4" s="297"/>
      <c r="AA4" s="298"/>
      <c r="AB4" s="298"/>
      <c r="AC4" s="298"/>
      <c r="AD4" s="298"/>
      <c r="AH4" s="290"/>
      <c r="AI4" s="268"/>
      <c r="AJ4" s="268"/>
      <c r="AK4" s="276"/>
      <c r="AL4" s="268"/>
      <c r="AM4" s="268"/>
      <c r="AN4" s="268"/>
      <c r="AO4" s="287"/>
      <c r="AP4" s="268"/>
      <c r="AQ4" s="287"/>
      <c r="AR4" s="268"/>
      <c r="AS4" s="268"/>
      <c r="AT4" s="268"/>
      <c r="AU4" s="268"/>
      <c r="AV4" s="268"/>
      <c r="AW4" s="276"/>
      <c r="AX4" s="268"/>
      <c r="AY4" s="276"/>
      <c r="AZ4" s="276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94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93"/>
      <c r="CO4" s="293"/>
      <c r="CP4" s="268"/>
      <c r="CQ4" s="268"/>
      <c r="CR4" s="268"/>
      <c r="CS4" s="268"/>
      <c r="CT4" s="268"/>
      <c r="CU4" s="268"/>
      <c r="CV4" s="268"/>
      <c r="CW4" s="268"/>
      <c r="CX4" s="268"/>
      <c r="CY4" s="278"/>
      <c r="CZ4" s="276"/>
      <c r="DA4" s="279"/>
      <c r="DB4" s="279"/>
      <c r="DC4" s="279"/>
      <c r="DD4" s="280"/>
      <c r="DE4" s="268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</row>
    <row r="5" customFormat="false" ht="12.75" hidden="false" customHeight="false" outlineLevel="0" collapsed="false">
      <c r="A5" s="299" t="n">
        <v>36689</v>
      </c>
      <c r="B5" s="268"/>
      <c r="C5" s="268"/>
      <c r="D5" s="268"/>
      <c r="E5" s="268"/>
      <c r="F5" s="268"/>
      <c r="G5" s="268"/>
      <c r="H5" s="300"/>
      <c r="I5" s="301"/>
      <c r="J5" s="268"/>
      <c r="K5" s="268"/>
      <c r="L5" s="268"/>
      <c r="M5" s="301"/>
      <c r="N5" s="268"/>
      <c r="O5" s="268"/>
      <c r="P5" s="268"/>
      <c r="Q5" s="301"/>
      <c r="R5" s="268"/>
      <c r="T5" s="302"/>
      <c r="U5" s="302"/>
      <c r="V5" s="302"/>
      <c r="X5" s="303"/>
      <c r="Y5" s="297"/>
      <c r="Z5" s="304"/>
      <c r="AA5" s="305"/>
      <c r="AB5" s="305"/>
      <c r="AC5" s="305"/>
      <c r="AD5" s="298"/>
      <c r="AH5" s="306"/>
      <c r="AI5" s="307"/>
      <c r="AJ5" s="268"/>
      <c r="AK5" s="268"/>
      <c r="AL5" s="308" t="n">
        <f aca="false">+AL16-AL9</f>
        <v>-0.10157492931994</v>
      </c>
      <c r="AM5" s="268"/>
      <c r="AN5" s="268"/>
      <c r="AO5" s="287"/>
      <c r="AP5" s="268"/>
      <c r="AQ5" s="287"/>
      <c r="AR5" s="268"/>
      <c r="AS5" s="268"/>
      <c r="AT5" s="268"/>
      <c r="AU5" s="268"/>
      <c r="AV5" s="268"/>
      <c r="AW5" s="287"/>
      <c r="AX5" s="287"/>
      <c r="AY5" s="287"/>
      <c r="AZ5" s="287"/>
      <c r="BA5" s="268"/>
      <c r="BB5" s="268"/>
      <c r="BC5" s="268"/>
      <c r="BD5" s="268"/>
      <c r="BE5" s="268"/>
      <c r="BF5" s="268"/>
      <c r="BG5" s="287"/>
      <c r="BH5" s="268"/>
      <c r="BI5" s="287"/>
      <c r="BJ5" s="287"/>
      <c r="BK5" s="287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87"/>
      <c r="CL5" s="287"/>
      <c r="CM5" s="268"/>
      <c r="CN5" s="268"/>
      <c r="CO5" s="268"/>
      <c r="CP5" s="268"/>
      <c r="CQ5" s="268"/>
      <c r="CR5" s="268"/>
      <c r="CS5" s="268"/>
      <c r="CT5" s="268"/>
      <c r="CU5" s="295"/>
      <c r="CV5" s="287"/>
      <c r="CW5" s="268"/>
      <c r="CX5" s="268"/>
      <c r="CY5" s="278"/>
      <c r="CZ5" s="276"/>
      <c r="DA5" s="279"/>
      <c r="DB5" s="279"/>
      <c r="DC5" s="279"/>
      <c r="DD5" s="280"/>
      <c r="DE5" s="268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</row>
    <row r="6" customFormat="false" ht="12.75" hidden="false" customHeight="false" outlineLevel="0" collapsed="false">
      <c r="A6" s="268"/>
      <c r="B6" s="287"/>
      <c r="C6" s="309" t="s">
        <v>52</v>
      </c>
      <c r="D6" s="287" t="s">
        <v>75</v>
      </c>
      <c r="E6" s="287" t="s">
        <v>59</v>
      </c>
      <c r="F6" s="310" t="s">
        <v>199</v>
      </c>
      <c r="G6" s="287" t="s">
        <v>200</v>
      </c>
      <c r="H6" s="311" t="s">
        <v>54</v>
      </c>
      <c r="I6" s="311" t="s">
        <v>201</v>
      </c>
      <c r="J6" s="310" t="s">
        <v>74</v>
      </c>
      <c r="K6" s="309" t="s">
        <v>53</v>
      </c>
      <c r="L6" s="287" t="s">
        <v>75</v>
      </c>
      <c r="M6" s="311" t="s">
        <v>202</v>
      </c>
      <c r="N6" s="287" t="s">
        <v>56</v>
      </c>
      <c r="O6" s="287" t="s">
        <v>85</v>
      </c>
      <c r="P6" s="301" t="s">
        <v>75</v>
      </c>
      <c r="Q6" s="311" t="s">
        <v>203</v>
      </c>
      <c r="R6" s="311" t="s">
        <v>191</v>
      </c>
      <c r="T6" s="312" t="s">
        <v>2</v>
      </c>
      <c r="U6" s="312" t="s">
        <v>82</v>
      </c>
      <c r="V6" s="312" t="s">
        <v>83</v>
      </c>
      <c r="X6" s="313" t="s">
        <v>88</v>
      </c>
      <c r="Y6" s="314" t="s">
        <v>86</v>
      </c>
      <c r="Z6" s="303" t="s">
        <v>43</v>
      </c>
      <c r="AA6" s="315" t="s">
        <v>204</v>
      </c>
      <c r="AB6" s="315" t="s">
        <v>205</v>
      </c>
      <c r="AC6" s="315" t="s">
        <v>66</v>
      </c>
      <c r="AD6" s="316" t="s">
        <v>194</v>
      </c>
      <c r="AE6" s="55" t="s">
        <v>94</v>
      </c>
      <c r="AF6" s="55" t="s">
        <v>69</v>
      </c>
      <c r="AG6" s="55"/>
      <c r="AH6" s="290"/>
      <c r="AI6" s="287" t="s">
        <v>14</v>
      </c>
      <c r="AJ6" s="268"/>
      <c r="AK6" s="277"/>
      <c r="AL6" s="309" t="s">
        <v>52</v>
      </c>
      <c r="AM6" s="309" t="s">
        <v>52</v>
      </c>
      <c r="AN6" s="287" t="s">
        <v>59</v>
      </c>
      <c r="AO6" s="287" t="s">
        <v>200</v>
      </c>
      <c r="AP6" s="311" t="s">
        <v>54</v>
      </c>
      <c r="AQ6" s="309" t="s">
        <v>53</v>
      </c>
      <c r="AR6" s="287" t="s">
        <v>56</v>
      </c>
      <c r="AS6" s="287" t="s">
        <v>203</v>
      </c>
      <c r="AT6" s="311" t="s">
        <v>191</v>
      </c>
      <c r="AU6" s="287"/>
      <c r="AV6" s="287"/>
      <c r="AW6" s="309" t="str">
        <f aca="false">X6</f>
        <v>Mich</v>
      </c>
      <c r="AX6" s="309" t="str">
        <f aca="false">Z6</f>
        <v>Chicago</v>
      </c>
      <c r="AY6" s="309" t="str">
        <f aca="false">AA6</f>
        <v>Trsc Z6</v>
      </c>
      <c r="AZ6" s="309" t="str">
        <f aca="false">AB6</f>
        <v>Tetco M3</v>
      </c>
      <c r="BA6" s="309" t="str">
        <f aca="false">AC6</f>
        <v>CNG</v>
      </c>
      <c r="BB6" s="309" t="str">
        <f aca="false">AD6</f>
        <v>Tico</v>
      </c>
      <c r="BC6" s="309" t="str">
        <f aca="false">AE6</f>
        <v>Rockies</v>
      </c>
      <c r="BD6" s="309" t="str">
        <f aca="false">AF6</f>
        <v>Aeco</v>
      </c>
      <c r="BE6" s="309"/>
      <c r="BF6" s="0"/>
      <c r="BG6" s="309" t="s">
        <v>206</v>
      </c>
      <c r="BH6" s="287" t="s">
        <v>207</v>
      </c>
      <c r="BI6" s="287" t="s">
        <v>208</v>
      </c>
      <c r="BJ6" s="317" t="s">
        <v>209</v>
      </c>
      <c r="BK6" s="287" t="s">
        <v>210</v>
      </c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  <c r="CD6" s="287"/>
      <c r="CE6" s="287"/>
      <c r="CF6" s="287"/>
      <c r="CG6" s="287"/>
      <c r="CH6" s="287"/>
      <c r="CI6" s="287"/>
      <c r="CJ6" s="287"/>
      <c r="CK6" s="287"/>
      <c r="CL6" s="287"/>
      <c r="CM6" s="268"/>
      <c r="CN6" s="268"/>
      <c r="CO6" s="268"/>
      <c r="CP6" s="268"/>
      <c r="CQ6" s="268"/>
      <c r="CR6" s="268"/>
      <c r="CS6" s="268"/>
      <c r="CT6" s="295"/>
      <c r="CU6" s="295"/>
      <c r="CV6" s="287"/>
      <c r="CW6" s="268"/>
      <c r="CX6" s="295"/>
      <c r="CY6" s="278"/>
      <c r="CZ6" s="276"/>
      <c r="DA6" s="279"/>
      <c r="DB6" s="279"/>
      <c r="DC6" s="279"/>
      <c r="DD6" s="280"/>
      <c r="DE6" s="268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</row>
    <row r="7" customFormat="false" ht="12.75" hidden="false" customHeight="false" outlineLevel="0" collapsed="false">
      <c r="A7" s="318" t="n">
        <v>1</v>
      </c>
      <c r="B7" s="318" t="n">
        <f aca="false">+A7+1</f>
        <v>2</v>
      </c>
      <c r="C7" s="318" t="n">
        <f aca="false">+B7+1</f>
        <v>3</v>
      </c>
      <c r="D7" s="318" t="n">
        <f aca="false">+C7+1</f>
        <v>4</v>
      </c>
      <c r="E7" s="318" t="n">
        <f aca="false">+D7+1</f>
        <v>5</v>
      </c>
      <c r="F7" s="318" t="n">
        <f aca="false">+E7+1</f>
        <v>6</v>
      </c>
      <c r="G7" s="318" t="n">
        <f aca="false">+F7+1</f>
        <v>7</v>
      </c>
      <c r="H7" s="318" t="n">
        <f aca="false">+G7+1</f>
        <v>8</v>
      </c>
      <c r="I7" s="318" t="n">
        <f aca="false">+H7+1</f>
        <v>9</v>
      </c>
      <c r="J7" s="318" t="n">
        <f aca="false">+I7+1</f>
        <v>10</v>
      </c>
      <c r="K7" s="318" t="n">
        <f aca="false">+J7+1</f>
        <v>11</v>
      </c>
      <c r="L7" s="318" t="n">
        <f aca="false">+K7+1</f>
        <v>12</v>
      </c>
      <c r="M7" s="318" t="n">
        <f aca="false">+L7+1</f>
        <v>13</v>
      </c>
      <c r="N7" s="318" t="n">
        <f aca="false">+M7+1</f>
        <v>14</v>
      </c>
      <c r="O7" s="318" t="n">
        <f aca="false">+N7+1</f>
        <v>15</v>
      </c>
      <c r="P7" s="318" t="n">
        <f aca="false">+O7+1</f>
        <v>16</v>
      </c>
      <c r="Q7" s="318" t="n">
        <f aca="false">+P7+1</f>
        <v>17</v>
      </c>
      <c r="R7" s="318" t="n">
        <f aca="false">+Q7+1</f>
        <v>18</v>
      </c>
      <c r="S7" s="318" t="n">
        <f aca="false">+R7+1</f>
        <v>19</v>
      </c>
      <c r="T7" s="319" t="n">
        <f aca="false">+S7+1</f>
        <v>20</v>
      </c>
      <c r="U7" s="319" t="n">
        <f aca="false">+T7+1</f>
        <v>21</v>
      </c>
      <c r="V7" s="319" t="n">
        <f aca="false">+U7+1</f>
        <v>22</v>
      </c>
      <c r="W7" s="318" t="n">
        <f aca="false">+V7+1</f>
        <v>23</v>
      </c>
      <c r="X7" s="320" t="n">
        <f aca="false">+W7+1</f>
        <v>24</v>
      </c>
      <c r="Y7" s="320" t="n">
        <f aca="false">X7+1</f>
        <v>25</v>
      </c>
      <c r="Z7" s="320" t="n">
        <f aca="false">Y7+1</f>
        <v>26</v>
      </c>
      <c r="AA7" s="321" t="n">
        <f aca="false">+Z7+1</f>
        <v>27</v>
      </c>
      <c r="AB7" s="321" t="n">
        <f aca="false">+AA7+1</f>
        <v>28</v>
      </c>
      <c r="AC7" s="321" t="n">
        <f aca="false">+AB7+1</f>
        <v>29</v>
      </c>
      <c r="AD7" s="321" t="n">
        <f aca="false">+AC7+1</f>
        <v>30</v>
      </c>
      <c r="AE7" s="318" t="n">
        <f aca="false">+Y7+1</f>
        <v>26</v>
      </c>
      <c r="AF7" s="318" t="n">
        <f aca="false">+AE7+1</f>
        <v>27</v>
      </c>
      <c r="AG7" s="318" t="n">
        <f aca="false">+AF7+1</f>
        <v>28</v>
      </c>
      <c r="AH7" s="318"/>
      <c r="AI7" s="291"/>
      <c r="AJ7" s="293"/>
      <c r="AK7" s="276"/>
      <c r="AL7" s="268" t="s">
        <v>211</v>
      </c>
      <c r="AM7" s="268"/>
      <c r="AN7" s="268"/>
      <c r="AO7" s="268"/>
      <c r="AP7" s="268"/>
      <c r="AQ7" s="293"/>
      <c r="AR7" s="268"/>
      <c r="AS7" s="268"/>
      <c r="AT7" s="268"/>
      <c r="AU7" s="268"/>
      <c r="AV7" s="268"/>
      <c r="AW7" s="268"/>
      <c r="AX7" s="268"/>
      <c r="AY7" s="268"/>
      <c r="AZ7" s="268"/>
      <c r="BA7" s="268"/>
      <c r="BB7" s="268"/>
      <c r="BC7" s="268"/>
      <c r="BD7" s="268"/>
      <c r="BE7" s="268"/>
      <c r="BF7" s="268"/>
      <c r="BG7" s="276"/>
      <c r="BH7" s="268"/>
      <c r="BI7" s="268"/>
      <c r="BJ7" s="280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87"/>
      <c r="CS7" s="268"/>
      <c r="CT7" s="293"/>
      <c r="CU7" s="322"/>
      <c r="CV7" s="287"/>
      <c r="CW7" s="268"/>
      <c r="CX7" s="268"/>
      <c r="CY7" s="268"/>
      <c r="CZ7" s="268"/>
      <c r="DA7" s="268"/>
      <c r="DB7" s="268"/>
      <c r="DC7" s="268"/>
      <c r="DD7" s="268"/>
      <c r="DE7" s="268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</row>
    <row r="8" customFormat="false" ht="12.75" hidden="false" customHeight="false" outlineLevel="0" collapsed="false">
      <c r="A8" s="323" t="n">
        <v>36678</v>
      </c>
      <c r="B8" s="324"/>
      <c r="C8" s="325" t="n">
        <v>0.095</v>
      </c>
      <c r="D8" s="326" t="n">
        <f aca="false">4.57-4.406</f>
        <v>0.164000000000001</v>
      </c>
      <c r="E8" s="327" t="n">
        <f aca="false">C8-0</f>
        <v>0.095</v>
      </c>
      <c r="F8" s="328" t="n">
        <f aca="false">C8-0.035</f>
        <v>0.06</v>
      </c>
      <c r="G8" s="327" t="n">
        <f aca="false">E8</f>
        <v>0.095</v>
      </c>
      <c r="H8" s="329" t="n">
        <f aca="false">C8</f>
        <v>0.095</v>
      </c>
      <c r="I8" s="328" t="n">
        <f aca="false">H8</f>
        <v>0.095</v>
      </c>
      <c r="J8" s="330" t="n">
        <f aca="false">H8</f>
        <v>0.095</v>
      </c>
      <c r="K8" s="331" t="n">
        <f aca="false">C8+0.015</f>
        <v>0.11</v>
      </c>
      <c r="L8" s="332" t="n">
        <f aca="false">4.57-4.406</f>
        <v>0.164000000000001</v>
      </c>
      <c r="M8" s="328" t="n">
        <f aca="false">K8</f>
        <v>0.11</v>
      </c>
      <c r="N8" s="327" t="n">
        <f aca="false">+K8+0.035</f>
        <v>0.145</v>
      </c>
      <c r="O8" s="331" t="n">
        <f aca="false">C8</f>
        <v>0.095</v>
      </c>
      <c r="P8" s="333" t="n">
        <f aca="false">4.6-4.406</f>
        <v>0.194</v>
      </c>
      <c r="Q8" s="328" t="n">
        <f aca="false">O8</f>
        <v>0.095</v>
      </c>
      <c r="R8" s="327" t="n">
        <f aca="false">+O8</f>
        <v>0.095</v>
      </c>
      <c r="T8" s="334" t="n">
        <v>-0.3</v>
      </c>
      <c r="U8" s="334" t="n">
        <f aca="false">T8+0.055</f>
        <v>-0.245</v>
      </c>
      <c r="V8" s="334" t="n">
        <f aca="false">+Y8</f>
        <v>0.124</v>
      </c>
      <c r="X8" s="335" t="n">
        <f aca="false">download!B27</f>
        <v>0.124</v>
      </c>
      <c r="Y8" s="336" t="n">
        <f aca="false">download!AX27</f>
        <v>0.124</v>
      </c>
      <c r="Z8" s="335" t="n">
        <f aca="false">download!F27</f>
        <v>0.044</v>
      </c>
      <c r="AA8" s="337" t="n">
        <f aca="false">download!J27</f>
        <v>0.314</v>
      </c>
      <c r="AB8" s="337" t="n">
        <f aca="false">download!N27</f>
        <v>0.264</v>
      </c>
      <c r="AC8" s="337" t="n">
        <f aca="false">download!R27</f>
        <v>0.184</v>
      </c>
      <c r="AD8" s="338" t="n">
        <f aca="false">download!V27</f>
        <v>0.124</v>
      </c>
      <c r="AE8" s="339" t="n">
        <f aca="false">download!AP27</f>
        <v>-0.756</v>
      </c>
      <c r="AF8" s="339" t="n">
        <f aca="false">download!AT28</f>
        <v>0</v>
      </c>
      <c r="AG8" s="339" t="n">
        <f aca="false">(AI8+AF8)*BG8/1.054615</f>
        <v>6.16104284501927</v>
      </c>
      <c r="AH8" s="340" t="n">
        <v>36678</v>
      </c>
      <c r="AI8" s="341" t="n">
        <f aca="false">download!Z27</f>
        <v>4.406</v>
      </c>
      <c r="AJ8" s="293"/>
      <c r="AK8" s="342"/>
      <c r="AL8" s="342" t="n">
        <f aca="false">($AI8+C8)*BK8</f>
        <v>4.501</v>
      </c>
      <c r="AM8" s="342" t="n">
        <f aca="false">+AI8+C8</f>
        <v>4.501</v>
      </c>
      <c r="AN8" s="342" t="n">
        <f aca="false">$AI8+E8</f>
        <v>4.501</v>
      </c>
      <c r="AO8" s="342" t="n">
        <f aca="false">$AI8+G8</f>
        <v>4.501</v>
      </c>
      <c r="AP8" s="342" t="n">
        <f aca="false">$AI8+H8</f>
        <v>4.501</v>
      </c>
      <c r="AQ8" s="342" t="n">
        <f aca="false">$AI8+K8</f>
        <v>4.516</v>
      </c>
      <c r="AR8" s="342" t="n">
        <f aca="false">$AI8+N8</f>
        <v>4.551</v>
      </c>
      <c r="AS8" s="342" t="n">
        <f aca="false">$AI8+O8</f>
        <v>4.501</v>
      </c>
      <c r="AT8" s="342" t="n">
        <f aca="false">$AI8+R8</f>
        <v>4.501</v>
      </c>
      <c r="AU8" s="342"/>
      <c r="AV8" s="342"/>
      <c r="AW8" s="342" t="n">
        <f aca="false">$AI8+X8</f>
        <v>4.53</v>
      </c>
      <c r="AX8" s="342" t="n">
        <f aca="false">$AI8+Z8</f>
        <v>4.45</v>
      </c>
      <c r="AY8" s="342" t="n">
        <f aca="false">$AI8+AA8</f>
        <v>4.72</v>
      </c>
      <c r="AZ8" s="342" t="n">
        <f aca="false">$AI8+AB8</f>
        <v>4.67</v>
      </c>
      <c r="BA8" s="342" t="n">
        <f aca="false">$AI8+AC8</f>
        <v>4.59</v>
      </c>
      <c r="BB8" s="342" t="n">
        <f aca="false">$AI8+AD8</f>
        <v>4.53</v>
      </c>
      <c r="BC8" s="342" t="n">
        <f aca="false">$AI8+AE8</f>
        <v>3.65</v>
      </c>
      <c r="BD8" s="342" t="n">
        <f aca="false">$AI8+AF8</f>
        <v>4.406</v>
      </c>
      <c r="BE8" s="342"/>
      <c r="BF8" s="274"/>
      <c r="BG8" s="343" t="n">
        <f aca="false">download!AD27</f>
        <v>1.4747</v>
      </c>
      <c r="BH8" s="268" t="n">
        <f aca="false">download!AH27</f>
        <v>1</v>
      </c>
      <c r="BI8" s="268" t="n">
        <f aca="false">download!AL27</f>
        <v>1</v>
      </c>
      <c r="BJ8" s="277" t="n">
        <v>1</v>
      </c>
      <c r="BK8" s="277" t="n">
        <v>1</v>
      </c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77"/>
      <c r="CL8" s="277"/>
      <c r="CM8" s="268"/>
      <c r="CN8" s="293"/>
      <c r="CO8" s="293"/>
      <c r="CP8" s="344"/>
      <c r="CQ8" s="268"/>
      <c r="CR8" s="293"/>
      <c r="CS8" s="268"/>
      <c r="CT8" s="295"/>
      <c r="CU8" s="295"/>
      <c r="CV8" s="268"/>
      <c r="CW8" s="293"/>
      <c r="CX8" s="268"/>
      <c r="CY8" s="268"/>
      <c r="CZ8" s="276"/>
      <c r="DA8" s="276"/>
      <c r="DB8" s="295"/>
      <c r="DC8" s="268"/>
      <c r="DD8" s="295"/>
      <c r="DE8" s="268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</row>
    <row r="9" customFormat="false" ht="12.75" hidden="false" customHeight="false" outlineLevel="0" collapsed="false">
      <c r="A9" s="323" t="n">
        <v>36708</v>
      </c>
      <c r="B9" s="345" t="n">
        <f aca="false">C9-X9-0.02</f>
        <v>-0.03</v>
      </c>
      <c r="C9" s="325" t="n">
        <v>0.125</v>
      </c>
      <c r="D9" s="326" t="n">
        <f aca="false">C9+0.0075</f>
        <v>0.1325</v>
      </c>
      <c r="E9" s="327" t="n">
        <f aca="false">C9-0.01</f>
        <v>0.115</v>
      </c>
      <c r="F9" s="328" t="n">
        <f aca="false">C9-0.035</f>
        <v>0.09</v>
      </c>
      <c r="G9" s="327" t="n">
        <f aca="false">E9</f>
        <v>0.115</v>
      </c>
      <c r="H9" s="329" t="n">
        <f aca="false">C9-0.005</f>
        <v>0.12</v>
      </c>
      <c r="I9" s="328" t="n">
        <f aca="false">H9</f>
        <v>0.12</v>
      </c>
      <c r="J9" s="330" t="n">
        <f aca="false">H9</f>
        <v>0.12</v>
      </c>
      <c r="K9" s="331" t="n">
        <f aca="false">C9+0.04</f>
        <v>0.165</v>
      </c>
      <c r="L9" s="332" t="n">
        <f aca="false">K9</f>
        <v>0.165</v>
      </c>
      <c r="M9" s="328" t="n">
        <f aca="false">K9</f>
        <v>0.165</v>
      </c>
      <c r="N9" s="327" t="n">
        <f aca="false">+K9+0.025</f>
        <v>0.19</v>
      </c>
      <c r="O9" s="331" t="n">
        <f aca="false">C9-0.0175</f>
        <v>0.1075</v>
      </c>
      <c r="P9" s="333" t="n">
        <f aca="false">O9</f>
        <v>0.1075</v>
      </c>
      <c r="Q9" s="328" t="n">
        <f aca="false">O9</f>
        <v>0.1075</v>
      </c>
      <c r="R9" s="327" t="n">
        <f aca="false">+O9</f>
        <v>0.1075</v>
      </c>
      <c r="T9" s="334" t="n">
        <v>-0.25</v>
      </c>
      <c r="U9" s="334" t="n">
        <f aca="false">T9+0.055</f>
        <v>-0.195</v>
      </c>
      <c r="V9" s="334" t="n">
        <f aca="false">+Y9</f>
        <v>0.135</v>
      </c>
      <c r="X9" s="335" t="n">
        <f aca="false">download!B28</f>
        <v>0.135</v>
      </c>
      <c r="Y9" s="336" t="n">
        <f aca="false">download!AX28</f>
        <v>0.135</v>
      </c>
      <c r="Z9" s="335" t="n">
        <f aca="false">download!F28</f>
        <v>0.09</v>
      </c>
      <c r="AA9" s="337" t="n">
        <f aca="false">download!J28</f>
        <v>0.5</v>
      </c>
      <c r="AB9" s="337" t="n">
        <f aca="false">download!N28</f>
        <v>0.43</v>
      </c>
      <c r="AC9" s="337" t="n">
        <f aca="false">download!R28</f>
        <v>0.255</v>
      </c>
      <c r="AD9" s="338" t="n">
        <f aca="false">download!V28</f>
        <v>0.2</v>
      </c>
      <c r="AE9" s="339" t="n">
        <f aca="false">download!AP28</f>
        <v>-0.475</v>
      </c>
      <c r="AF9" s="339" t="n">
        <f aca="false">download!AT29</f>
        <v>0</v>
      </c>
      <c r="AG9" s="339" t="n">
        <f aca="false">(AI9+AF9)*BG9/1.054615</f>
        <v>5.88715042831148</v>
      </c>
      <c r="AH9" s="340" t="n">
        <v>36708</v>
      </c>
      <c r="AI9" s="341" t="n">
        <f aca="false">download!Z28</f>
        <v>4.212</v>
      </c>
      <c r="AJ9" s="293"/>
      <c r="AK9" s="342"/>
      <c r="AL9" s="342" t="n">
        <f aca="false">($AI9+C9)*BK9</f>
        <v>4.32191502718122</v>
      </c>
      <c r="AM9" s="342" t="n">
        <f aca="false">+AI9+C9</f>
        <v>4.337</v>
      </c>
      <c r="AN9" s="342" t="n">
        <f aca="false">$AI9+E9</f>
        <v>4.327</v>
      </c>
      <c r="AO9" s="342" t="n">
        <f aca="false">$AI9+G9</f>
        <v>4.327</v>
      </c>
      <c r="AP9" s="342" t="n">
        <f aca="false">$AI9+H9</f>
        <v>4.332</v>
      </c>
      <c r="AQ9" s="342" t="n">
        <f aca="false">$AI9+K9</f>
        <v>4.377</v>
      </c>
      <c r="AR9" s="342" t="n">
        <f aca="false">$AI9+N9</f>
        <v>4.402</v>
      </c>
      <c r="AS9" s="342" t="n">
        <f aca="false">$AI9+O9</f>
        <v>4.3195</v>
      </c>
      <c r="AT9" s="342" t="n">
        <f aca="false">$AI9+R9</f>
        <v>4.3195</v>
      </c>
      <c r="AU9" s="342"/>
      <c r="AV9" s="342"/>
      <c r="AW9" s="342" t="n">
        <f aca="false">$AI9+X9</f>
        <v>4.347</v>
      </c>
      <c r="AX9" s="342" t="n">
        <f aca="false">$AI9+Z9</f>
        <v>4.302</v>
      </c>
      <c r="AY9" s="342" t="n">
        <f aca="false">$AI9+AA9</f>
        <v>4.712</v>
      </c>
      <c r="AZ9" s="342" t="n">
        <f aca="false">$AI9+AB9</f>
        <v>4.642</v>
      </c>
      <c r="BA9" s="342" t="n">
        <f aca="false">$AI9+AC9</f>
        <v>4.467</v>
      </c>
      <c r="BB9" s="342" t="n">
        <f aca="false">$AI9+AD9</f>
        <v>4.412</v>
      </c>
      <c r="BC9" s="342" t="n">
        <f aca="false">$AI9+AE9</f>
        <v>3.737</v>
      </c>
      <c r="BD9" s="342" t="n">
        <f aca="false">$AI9+AF9</f>
        <v>4.212</v>
      </c>
      <c r="BE9" s="342"/>
      <c r="BF9" s="274"/>
      <c r="BG9" s="343" t="n">
        <f aca="false">download!AD28</f>
        <v>1.474044907159</v>
      </c>
      <c r="BH9" s="268" t="n">
        <f aca="false">download!AH28</f>
        <v>0.059301150566196</v>
      </c>
      <c r="BI9" s="268" t="n">
        <f aca="false">download!AL28</f>
        <v>0.068114679809021</v>
      </c>
      <c r="BJ9" s="277" t="n">
        <f aca="false">(1+BH9/2)^(-2*($A9-$A$5)/365.25)</f>
        <v>0.996964668253524</v>
      </c>
      <c r="BK9" s="277" t="n">
        <f aca="false">(1+BI9/2)^(-2*($A9-$A$5)/365.25)</f>
        <v>0.996521795522531</v>
      </c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77"/>
      <c r="CL9" s="277"/>
      <c r="CM9" s="268"/>
      <c r="CN9" s="293"/>
      <c r="CO9" s="293"/>
      <c r="CP9" s="344"/>
      <c r="CQ9" s="268"/>
      <c r="CR9" s="293"/>
      <c r="CS9" s="268"/>
      <c r="CT9" s="295"/>
      <c r="CU9" s="295"/>
      <c r="CV9" s="268"/>
      <c r="CW9" s="293"/>
      <c r="CX9" s="268"/>
      <c r="CY9" s="268"/>
      <c r="CZ9" s="276"/>
      <c r="DA9" s="276"/>
      <c r="DB9" s="295"/>
      <c r="DC9" s="268"/>
      <c r="DD9" s="295"/>
      <c r="DE9" s="268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</row>
    <row r="10" customFormat="false" ht="12.75" hidden="false" customHeight="false" outlineLevel="0" collapsed="false">
      <c r="A10" s="323" t="n">
        <v>36739</v>
      </c>
      <c r="B10" s="345" t="n">
        <f aca="false">C10-X10-0.02</f>
        <v>-0.00750000000000002</v>
      </c>
      <c r="C10" s="325" t="n">
        <v>0.145</v>
      </c>
      <c r="D10" s="326" t="n">
        <f aca="false">C10+0.0075</f>
        <v>0.1525</v>
      </c>
      <c r="E10" s="327" t="n">
        <f aca="false">C10-0.01</f>
        <v>0.135</v>
      </c>
      <c r="F10" s="328" t="n">
        <f aca="false">C10-0.035</f>
        <v>0.11</v>
      </c>
      <c r="G10" s="327" t="n">
        <f aca="false">E10</f>
        <v>0.135</v>
      </c>
      <c r="H10" s="329" t="n">
        <f aca="false">C10-0.005</f>
        <v>0.14</v>
      </c>
      <c r="I10" s="328" t="n">
        <f aca="false">H10</f>
        <v>0.14</v>
      </c>
      <c r="J10" s="330" t="n">
        <f aca="false">H10</f>
        <v>0.14</v>
      </c>
      <c r="K10" s="331" t="n">
        <f aca="false">C10+0.035</f>
        <v>0.18</v>
      </c>
      <c r="L10" s="332" t="n">
        <f aca="false">K10</f>
        <v>0.18</v>
      </c>
      <c r="M10" s="328" t="n">
        <f aca="false">K10</f>
        <v>0.18</v>
      </c>
      <c r="N10" s="327" t="n">
        <f aca="false">+K10+0.025</f>
        <v>0.205</v>
      </c>
      <c r="O10" s="331" t="n">
        <f aca="false">C10-0.0175</f>
        <v>0.1275</v>
      </c>
      <c r="P10" s="333" t="n">
        <f aca="false">O10</f>
        <v>0.1275</v>
      </c>
      <c r="Q10" s="328" t="n">
        <f aca="false">O10</f>
        <v>0.1275</v>
      </c>
      <c r="R10" s="327" t="n">
        <f aca="false">+O10</f>
        <v>0.1275</v>
      </c>
      <c r="T10" s="334" t="n">
        <v>-0.2</v>
      </c>
      <c r="U10" s="334" t="n">
        <f aca="false">T10+0.055</f>
        <v>-0.145</v>
      </c>
      <c r="V10" s="334" t="n">
        <f aca="false">+Y10</f>
        <v>0.1325</v>
      </c>
      <c r="X10" s="335" t="n">
        <f aca="false">download!B29</f>
        <v>0.1325</v>
      </c>
      <c r="Y10" s="336" t="n">
        <f aca="false">download!AX29</f>
        <v>0.1325</v>
      </c>
      <c r="Z10" s="335" t="n">
        <f aca="false">download!F29</f>
        <v>0.0825</v>
      </c>
      <c r="AA10" s="337" t="n">
        <f aca="false">download!J29</f>
        <v>0.53</v>
      </c>
      <c r="AB10" s="337" t="n">
        <f aca="false">download!N29</f>
        <v>0.44</v>
      </c>
      <c r="AC10" s="337" t="n">
        <f aca="false">download!R29</f>
        <v>0.265</v>
      </c>
      <c r="AD10" s="338" t="n">
        <f aca="false">download!V29</f>
        <v>0.2</v>
      </c>
      <c r="AE10" s="339" t="n">
        <f aca="false">download!AP29</f>
        <v>-0.46</v>
      </c>
      <c r="AF10" s="339" t="n">
        <f aca="false">download!AT30</f>
        <v>0</v>
      </c>
      <c r="AG10" s="339" t="n">
        <f aca="false">(AI10+AF10)*BG10/1.054615</f>
        <v>5.86324577343143</v>
      </c>
      <c r="AH10" s="340" t="n">
        <v>36739</v>
      </c>
      <c r="AI10" s="341" t="n">
        <f aca="false">download!Z29</f>
        <v>4.198</v>
      </c>
      <c r="AJ10" s="293"/>
      <c r="AK10" s="342"/>
      <c r="AL10" s="342" t="n">
        <f aca="false">($AI10+C10)*BK10</f>
        <v>4.30301335050258</v>
      </c>
      <c r="AM10" s="342" t="n">
        <f aca="false">+AI10+C10</f>
        <v>4.343</v>
      </c>
      <c r="AN10" s="342" t="n">
        <f aca="false">$AI10+E10</f>
        <v>4.333</v>
      </c>
      <c r="AO10" s="342" t="n">
        <f aca="false">$AI10+G10</f>
        <v>4.333</v>
      </c>
      <c r="AP10" s="342" t="n">
        <f aca="false">$AI10+H10</f>
        <v>4.338</v>
      </c>
      <c r="AQ10" s="342" t="n">
        <f aca="false">$AI10+K10</f>
        <v>4.378</v>
      </c>
      <c r="AR10" s="342" t="n">
        <f aca="false">$AI10+N10</f>
        <v>4.403</v>
      </c>
      <c r="AS10" s="342" t="n">
        <f aca="false">$AI10+O10</f>
        <v>4.3255</v>
      </c>
      <c r="AT10" s="342" t="n">
        <f aca="false">$AI10+R10</f>
        <v>4.3255</v>
      </c>
      <c r="AU10" s="342"/>
      <c r="AV10" s="342"/>
      <c r="AW10" s="342" t="n">
        <f aca="false">$AI10+X10</f>
        <v>4.3305</v>
      </c>
      <c r="AX10" s="342" t="n">
        <f aca="false">$AI10+Z10</f>
        <v>4.2805</v>
      </c>
      <c r="AY10" s="342" t="n">
        <f aca="false">$AI10+AA10</f>
        <v>4.728</v>
      </c>
      <c r="AZ10" s="342" t="n">
        <f aca="false">$AI10+AB10</f>
        <v>4.638</v>
      </c>
      <c r="BA10" s="342" t="n">
        <f aca="false">$AI10+AC10</f>
        <v>4.463</v>
      </c>
      <c r="BB10" s="342" t="n">
        <f aca="false">$AI10+AD10</f>
        <v>4.398</v>
      </c>
      <c r="BC10" s="342" t="n">
        <f aca="false">$AI10+AE10</f>
        <v>3.738</v>
      </c>
      <c r="BD10" s="342" t="n">
        <f aca="false">$AI10+AF10</f>
        <v>4.198</v>
      </c>
      <c r="BE10" s="342"/>
      <c r="BF10" s="274"/>
      <c r="BG10" s="343" t="n">
        <f aca="false">download!AD29</f>
        <v>1.472955441007</v>
      </c>
      <c r="BH10" s="268" t="n">
        <f aca="false">download!AH29</f>
        <v>0.05979945612652</v>
      </c>
      <c r="BI10" s="268" t="n">
        <f aca="false">download!AL29</f>
        <v>0.068724149714611</v>
      </c>
      <c r="BJ10" s="277" t="n">
        <f aca="false">(1+BH10/2)^(-2*($A10-$A$5)/365.25)</f>
        <v>0.991966339387918</v>
      </c>
      <c r="BK10" s="277" t="n">
        <f aca="false">(1+BI10/2)^(-2*($A10-$A$5)/365.25)</f>
        <v>0.990792850679847</v>
      </c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77"/>
      <c r="CL10" s="277"/>
      <c r="CM10" s="268"/>
      <c r="CN10" s="293"/>
      <c r="CO10" s="293"/>
      <c r="CP10" s="344"/>
      <c r="CQ10" s="268"/>
      <c r="CR10" s="293"/>
      <c r="CS10" s="268"/>
      <c r="CT10" s="295"/>
      <c r="CU10" s="295"/>
      <c r="CV10" s="268"/>
      <c r="CW10" s="293"/>
      <c r="CX10" s="268"/>
      <c r="CY10" s="268"/>
      <c r="CZ10" s="276"/>
      <c r="DA10" s="276"/>
      <c r="DB10" s="295"/>
      <c r="DC10" s="268"/>
      <c r="DD10" s="295"/>
      <c r="DE10" s="268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</row>
    <row r="11" customFormat="false" ht="12.75" hidden="false" customHeight="false" outlineLevel="0" collapsed="false">
      <c r="A11" s="323" t="n">
        <v>36770</v>
      </c>
      <c r="B11" s="345" t="n">
        <f aca="false">C11-X11-0.02</f>
        <v>0.0225</v>
      </c>
      <c r="C11" s="325" t="n">
        <v>0.18</v>
      </c>
      <c r="D11" s="326" t="n">
        <f aca="false">C11+0.0075</f>
        <v>0.1875</v>
      </c>
      <c r="E11" s="327" t="n">
        <f aca="false">C11-0.01</f>
        <v>0.17</v>
      </c>
      <c r="F11" s="328" t="n">
        <f aca="false">C11-0.035</f>
        <v>0.145</v>
      </c>
      <c r="G11" s="327" t="n">
        <f aca="false">E11</f>
        <v>0.17</v>
      </c>
      <c r="H11" s="329" t="n">
        <f aca="false">C11-0.005</f>
        <v>0.175</v>
      </c>
      <c r="I11" s="328" t="n">
        <f aca="false">H11</f>
        <v>0.175</v>
      </c>
      <c r="J11" s="330" t="n">
        <f aca="false">H11</f>
        <v>0.175</v>
      </c>
      <c r="K11" s="331" t="n">
        <f aca="false">C11+0.03</f>
        <v>0.21</v>
      </c>
      <c r="L11" s="332" t="n">
        <f aca="false">K11</f>
        <v>0.21</v>
      </c>
      <c r="M11" s="328" t="n">
        <f aca="false">K11</f>
        <v>0.21</v>
      </c>
      <c r="N11" s="327" t="n">
        <f aca="false">+K11+0.025</f>
        <v>0.235</v>
      </c>
      <c r="O11" s="331" t="n">
        <f aca="false">C11-0.0175</f>
        <v>0.1625</v>
      </c>
      <c r="P11" s="333" t="n">
        <f aca="false">O11</f>
        <v>0.1625</v>
      </c>
      <c r="Q11" s="328" t="n">
        <f aca="false">O11</f>
        <v>0.1625</v>
      </c>
      <c r="R11" s="327" t="n">
        <f aca="false">+O11</f>
        <v>0.1625</v>
      </c>
      <c r="T11" s="334" t="n">
        <v>-0.2</v>
      </c>
      <c r="U11" s="334" t="n">
        <f aca="false">T11+0.055</f>
        <v>-0.145</v>
      </c>
      <c r="V11" s="334" t="n">
        <f aca="false">+Y11</f>
        <v>0.1375</v>
      </c>
      <c r="X11" s="335" t="n">
        <f aca="false">download!B30</f>
        <v>0.1375</v>
      </c>
      <c r="Y11" s="336" t="n">
        <f aca="false">download!AX30</f>
        <v>0.1375</v>
      </c>
      <c r="Z11" s="335" t="n">
        <f aca="false">download!F30</f>
        <v>0.0775</v>
      </c>
      <c r="AA11" s="337" t="n">
        <f aca="false">download!J30</f>
        <v>0.49</v>
      </c>
      <c r="AB11" s="337" t="n">
        <f aca="false">download!N30</f>
        <v>0.42</v>
      </c>
      <c r="AC11" s="337" t="n">
        <f aca="false">download!R30</f>
        <v>0.24</v>
      </c>
      <c r="AD11" s="338" t="n">
        <f aca="false">download!V30</f>
        <v>0.18</v>
      </c>
      <c r="AE11" s="339" t="n">
        <f aca="false">download!AP30</f>
        <v>-0.46</v>
      </c>
      <c r="AF11" s="339" t="n">
        <f aca="false">download!AT31</f>
        <v>0</v>
      </c>
      <c r="AG11" s="339" t="n">
        <f aca="false">(AI11+AF11)*BG11/1.054615</f>
        <v>5.82391874014079</v>
      </c>
      <c r="AH11" s="340" t="n">
        <v>36770</v>
      </c>
      <c r="AI11" s="341" t="n">
        <f aca="false">download!Z30</f>
        <v>4.173</v>
      </c>
      <c r="AJ11" s="293"/>
      <c r="AK11" s="342"/>
      <c r="AL11" s="342" t="n">
        <f aca="false">($AI11+C11)*BK11</f>
        <v>4.28766522932888</v>
      </c>
      <c r="AM11" s="342" t="n">
        <f aca="false">+AI11+C11</f>
        <v>4.353</v>
      </c>
      <c r="AN11" s="342" t="n">
        <f aca="false">$AI11+E11</f>
        <v>4.343</v>
      </c>
      <c r="AO11" s="342" t="n">
        <f aca="false">$AI11+G11</f>
        <v>4.343</v>
      </c>
      <c r="AP11" s="342" t="n">
        <f aca="false">$AI11+H11</f>
        <v>4.348</v>
      </c>
      <c r="AQ11" s="342" t="n">
        <f aca="false">$AI11+K11</f>
        <v>4.383</v>
      </c>
      <c r="AR11" s="342" t="n">
        <f aca="false">$AI11+N11</f>
        <v>4.408</v>
      </c>
      <c r="AS11" s="342" t="n">
        <f aca="false">$AI11+O11</f>
        <v>4.3355</v>
      </c>
      <c r="AT11" s="342" t="n">
        <f aca="false">$AI11+R11</f>
        <v>4.3355</v>
      </c>
      <c r="AU11" s="342"/>
      <c r="AV11" s="342"/>
      <c r="AW11" s="342" t="n">
        <f aca="false">$AI11+X11</f>
        <v>4.3105</v>
      </c>
      <c r="AX11" s="342" t="n">
        <f aca="false">$AI11+Z11</f>
        <v>4.2505</v>
      </c>
      <c r="AY11" s="342" t="n">
        <f aca="false">$AI11+AA11</f>
        <v>4.663</v>
      </c>
      <c r="AZ11" s="342" t="n">
        <f aca="false">$AI11+AB11</f>
        <v>4.593</v>
      </c>
      <c r="BA11" s="342" t="n">
        <f aca="false">$AI11+AC11</f>
        <v>4.413</v>
      </c>
      <c r="BB11" s="342" t="n">
        <f aca="false">$AI11+AD11</f>
        <v>4.353</v>
      </c>
      <c r="BC11" s="342" t="n">
        <f aca="false">$AI11+AE11</f>
        <v>3.713</v>
      </c>
      <c r="BD11" s="342" t="n">
        <f aca="false">$AI11+AF11</f>
        <v>4.173</v>
      </c>
      <c r="BE11" s="342"/>
      <c r="BF11" s="274"/>
      <c r="BG11" s="343" t="n">
        <f aca="false">download!AD30</f>
        <v>1.471840896749</v>
      </c>
      <c r="BH11" s="268" t="n">
        <f aca="false">download!AH30</f>
        <v>0.060334399125666</v>
      </c>
      <c r="BI11" s="268" t="n">
        <f aca="false">download!AL30</f>
        <v>0.069369039807233</v>
      </c>
      <c r="BJ11" s="277" t="n">
        <f aca="false">(1+BH11/2)^(-2*($A11-$A$5)/365.25)</f>
        <v>0.986904243376686</v>
      </c>
      <c r="BK11" s="277" t="n">
        <f aca="false">(1+BI11/2)^(-2*($A11-$A$5)/365.25)</f>
        <v>0.984990863617936</v>
      </c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77"/>
      <c r="CL11" s="277"/>
      <c r="CM11" s="268"/>
      <c r="CN11" s="293"/>
      <c r="CO11" s="293"/>
      <c r="CP11" s="344"/>
      <c r="CQ11" s="268"/>
      <c r="CR11" s="293"/>
      <c r="CS11" s="268"/>
      <c r="CT11" s="295"/>
      <c r="CU11" s="295"/>
      <c r="CV11" s="268"/>
      <c r="CW11" s="293"/>
      <c r="CX11" s="268"/>
      <c r="CY11" s="268"/>
      <c r="CZ11" s="276"/>
      <c r="DA11" s="276"/>
      <c r="DB11" s="295"/>
      <c r="DC11" s="268"/>
      <c r="DD11" s="295"/>
      <c r="DE11" s="268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</row>
    <row r="12" customFormat="false" ht="12.75" hidden="false" customHeight="false" outlineLevel="0" collapsed="false">
      <c r="A12" s="323" t="n">
        <v>36800</v>
      </c>
      <c r="B12" s="345" t="n">
        <f aca="false">C12-X12-0.02</f>
        <v>0.02</v>
      </c>
      <c r="C12" s="325" t="n">
        <v>0.195</v>
      </c>
      <c r="D12" s="326" t="n">
        <f aca="false">C12+0.0075</f>
        <v>0.2025</v>
      </c>
      <c r="E12" s="327" t="n">
        <f aca="false">C12-0.01</f>
        <v>0.185</v>
      </c>
      <c r="F12" s="328" t="n">
        <f aca="false">C12-0.035</f>
        <v>0.16</v>
      </c>
      <c r="G12" s="327" t="n">
        <f aca="false">E12</f>
        <v>0.185</v>
      </c>
      <c r="H12" s="329" t="n">
        <f aca="false">C12-0.005</f>
        <v>0.19</v>
      </c>
      <c r="I12" s="328" t="n">
        <f aca="false">H12</f>
        <v>0.19</v>
      </c>
      <c r="J12" s="330" t="n">
        <f aca="false">H12</f>
        <v>0.19</v>
      </c>
      <c r="K12" s="331" t="n">
        <f aca="false">C12+0.03</f>
        <v>0.225</v>
      </c>
      <c r="L12" s="332" t="n">
        <f aca="false">K12</f>
        <v>0.225</v>
      </c>
      <c r="M12" s="328" t="n">
        <f aca="false">K12</f>
        <v>0.225</v>
      </c>
      <c r="N12" s="327" t="n">
        <f aca="false">+K12+0.025</f>
        <v>0.25</v>
      </c>
      <c r="O12" s="331" t="n">
        <f aca="false">C12-0.0175</f>
        <v>0.1775</v>
      </c>
      <c r="P12" s="333" t="n">
        <f aca="false">O12</f>
        <v>0.1775</v>
      </c>
      <c r="Q12" s="328" t="n">
        <f aca="false">O12</f>
        <v>0.1775</v>
      </c>
      <c r="R12" s="327" t="n">
        <f aca="false">+O12</f>
        <v>0.1775</v>
      </c>
      <c r="T12" s="334" t="n">
        <v>-0.2</v>
      </c>
      <c r="U12" s="334" t="n">
        <f aca="false">T12+0.055</f>
        <v>-0.145</v>
      </c>
      <c r="V12" s="334" t="n">
        <f aca="false">+Y12</f>
        <v>0.155</v>
      </c>
      <c r="X12" s="335" t="n">
        <f aca="false">download!B31</f>
        <v>0.155</v>
      </c>
      <c r="Y12" s="336" t="n">
        <f aca="false">download!AX31</f>
        <v>0.155</v>
      </c>
      <c r="Z12" s="335" t="n">
        <f aca="false">download!F31</f>
        <v>0.09</v>
      </c>
      <c r="AA12" s="337" t="n">
        <f aca="false">download!J31</f>
        <v>0.59</v>
      </c>
      <c r="AB12" s="337" t="n">
        <f aca="false">download!N31</f>
        <v>0.44</v>
      </c>
      <c r="AC12" s="337" t="n">
        <f aca="false">download!R31</f>
        <v>0.25</v>
      </c>
      <c r="AD12" s="338" t="n">
        <f aca="false">download!V31</f>
        <v>0.205</v>
      </c>
      <c r="AE12" s="339" t="n">
        <f aca="false">download!AP31</f>
        <v>-0.46</v>
      </c>
      <c r="AF12" s="339" t="n">
        <f aca="false">download!AT32</f>
        <v>0</v>
      </c>
      <c r="AG12" s="339" t="n">
        <f aca="false">(AI12+AF12)*BG12/1.054615</f>
        <v>5.80090347485094</v>
      </c>
      <c r="AH12" s="340" t="n">
        <v>36800</v>
      </c>
      <c r="AI12" s="341" t="n">
        <f aca="false">download!Z31</f>
        <v>4.16</v>
      </c>
      <c r="AJ12" s="293"/>
      <c r="AK12" s="342"/>
      <c r="AL12" s="342" t="n">
        <f aca="false">($AI12+C12)*BK12</f>
        <v>4.26517924782264</v>
      </c>
      <c r="AM12" s="342" t="n">
        <f aca="false">+AI12+C12</f>
        <v>4.355</v>
      </c>
      <c r="AN12" s="342" t="n">
        <f aca="false">$AI12+E12</f>
        <v>4.345</v>
      </c>
      <c r="AO12" s="342" t="n">
        <f aca="false">$AI12+G12</f>
        <v>4.345</v>
      </c>
      <c r="AP12" s="342" t="n">
        <f aca="false">$AI12+H12</f>
        <v>4.35</v>
      </c>
      <c r="AQ12" s="342" t="n">
        <f aca="false">$AI12+K12</f>
        <v>4.385</v>
      </c>
      <c r="AR12" s="342" t="n">
        <f aca="false">$AI12+N12</f>
        <v>4.41</v>
      </c>
      <c r="AS12" s="342" t="n">
        <f aca="false">$AI12+O12</f>
        <v>4.3375</v>
      </c>
      <c r="AT12" s="342" t="n">
        <f aca="false">$AI12+R12</f>
        <v>4.3375</v>
      </c>
      <c r="AU12" s="342"/>
      <c r="AV12" s="342"/>
      <c r="AW12" s="342" t="n">
        <f aca="false">$AI12+X12</f>
        <v>4.315</v>
      </c>
      <c r="AX12" s="342" t="n">
        <f aca="false">$AI12+Z12</f>
        <v>4.25</v>
      </c>
      <c r="AY12" s="342" t="n">
        <f aca="false">$AI12+AA12</f>
        <v>4.75</v>
      </c>
      <c r="AZ12" s="342" t="n">
        <f aca="false">$AI12+AB12</f>
        <v>4.6</v>
      </c>
      <c r="BA12" s="342" t="n">
        <f aca="false">$AI12+AC12</f>
        <v>4.41</v>
      </c>
      <c r="BB12" s="342" t="n">
        <f aca="false">$AI12+AD12</f>
        <v>4.365</v>
      </c>
      <c r="BC12" s="342" t="n">
        <f aca="false">$AI12+AE12</f>
        <v>3.7</v>
      </c>
      <c r="BD12" s="342" t="n">
        <f aca="false">$AI12+AF12</f>
        <v>4.16</v>
      </c>
      <c r="BE12" s="342"/>
      <c r="BF12" s="274"/>
      <c r="BG12" s="343" t="n">
        <f aca="false">download!AD31</f>
        <v>1.470605725512</v>
      </c>
      <c r="BH12" s="268" t="n">
        <f aca="false">download!AH31</f>
        <v>0.060319538342422</v>
      </c>
      <c r="BI12" s="268" t="n">
        <f aca="false">download!AL31</f>
        <v>0.069765416325006</v>
      </c>
      <c r="BJ12" s="277" t="n">
        <f aca="false">(1+BH12/2)^(-2*($A12-$A$5)/365.25)</f>
        <v>0.982101910564375</v>
      </c>
      <c r="BK12" s="277" t="n">
        <f aca="false">(1+BI12/2)^(-2*($A12-$A$5)/365.25)</f>
        <v>0.979375257823797</v>
      </c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77"/>
      <c r="CL12" s="277"/>
      <c r="CM12" s="268"/>
      <c r="CN12" s="293"/>
      <c r="CO12" s="293"/>
      <c r="CP12" s="344"/>
      <c r="CQ12" s="268"/>
      <c r="CR12" s="293"/>
      <c r="CS12" s="268"/>
      <c r="CT12" s="295"/>
      <c r="CU12" s="295"/>
      <c r="CV12" s="268"/>
      <c r="CW12" s="293"/>
      <c r="CX12" s="268"/>
      <c r="CY12" s="268"/>
      <c r="CZ12" s="276"/>
      <c r="DA12" s="276"/>
      <c r="DB12" s="295"/>
      <c r="DC12" s="268"/>
      <c r="DD12" s="295"/>
      <c r="DE12" s="268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</row>
    <row r="13" customFormat="false" ht="12.75" hidden="false" customHeight="false" outlineLevel="0" collapsed="false">
      <c r="A13" s="323" t="n">
        <v>36831</v>
      </c>
      <c r="B13" s="345" t="n">
        <f aca="false">C13-X13-0.02</f>
        <v>0.035</v>
      </c>
      <c r="C13" s="325" t="n">
        <v>0.29</v>
      </c>
      <c r="D13" s="326" t="n">
        <f aca="false">C13+0</f>
        <v>0.29</v>
      </c>
      <c r="E13" s="327" t="n">
        <f aca="false">C13-0.0175</f>
        <v>0.2725</v>
      </c>
      <c r="F13" s="328" t="n">
        <f aca="false">C13-0.035</f>
        <v>0.255</v>
      </c>
      <c r="G13" s="327" t="n">
        <f aca="false">E13</f>
        <v>0.2725</v>
      </c>
      <c r="H13" s="346" t="n">
        <f aca="false">+K13</f>
        <v>0.37</v>
      </c>
      <c r="I13" s="328" t="n">
        <f aca="false">H13</f>
        <v>0.37</v>
      </c>
      <c r="J13" s="347" t="n">
        <f aca="false">H13+0</f>
        <v>0.37</v>
      </c>
      <c r="K13" s="276" t="n">
        <f aca="false">C13+0.08</f>
        <v>0.37</v>
      </c>
      <c r="L13" s="332" t="n">
        <f aca="false">K13</f>
        <v>0.37</v>
      </c>
      <c r="M13" s="328" t="n">
        <f aca="false">K13</f>
        <v>0.37</v>
      </c>
      <c r="N13" s="327" t="n">
        <f aca="false">+K13+0.06</f>
        <v>0.43</v>
      </c>
      <c r="O13" s="348" t="n">
        <f aca="false">H13+0.115</f>
        <v>0.485</v>
      </c>
      <c r="P13" s="333" t="n">
        <f aca="false">O13</f>
        <v>0.485</v>
      </c>
      <c r="Q13" s="328" t="n">
        <f aca="false">O13</f>
        <v>0.485</v>
      </c>
      <c r="R13" s="327" t="n">
        <f aca="false">+O13+0.01</f>
        <v>0.495</v>
      </c>
      <c r="T13" s="334" t="n">
        <f aca="false">C13-0.185</f>
        <v>0.105</v>
      </c>
      <c r="U13" s="334" t="n">
        <f aca="false">C13-(T13+AI13)*0.025+0.03</f>
        <v>0.212</v>
      </c>
      <c r="V13" s="334" t="n">
        <f aca="false">+(T13+AI13)*0.032+T13+0.01</f>
        <v>0.25324</v>
      </c>
      <c r="X13" s="335" t="n">
        <f aca="false">download!B32</f>
        <v>0.235</v>
      </c>
      <c r="Y13" s="336" t="n">
        <f aca="false">download!AX32</f>
        <v>0.235</v>
      </c>
      <c r="Z13" s="335" t="n">
        <f aca="false">download!F32</f>
        <v>0.155</v>
      </c>
      <c r="AA13" s="337" t="n">
        <f aca="false">download!J32</f>
        <v>1.03</v>
      </c>
      <c r="AB13" s="337" t="n">
        <f aca="false">download!N32</f>
        <v>0.71</v>
      </c>
      <c r="AC13" s="337" t="n">
        <f aca="false">download!R32</f>
        <v>0.4</v>
      </c>
      <c r="AD13" s="338" t="n">
        <f aca="false">download!V32</f>
        <v>0.3075</v>
      </c>
      <c r="AE13" s="339" t="n">
        <f aca="false">download!AP32</f>
        <v>-0.315</v>
      </c>
      <c r="AF13" s="339" t="n">
        <f aca="false">download!AT33</f>
        <v>0</v>
      </c>
      <c r="AG13" s="339" t="n">
        <f aca="false">(AI13+AF13)*BG13/1.054615</f>
        <v>5.8729147279728</v>
      </c>
      <c r="AH13" s="340" t="n">
        <v>36831</v>
      </c>
      <c r="AI13" s="341" t="n">
        <f aca="false">download!Z32</f>
        <v>4.215</v>
      </c>
      <c r="AJ13" s="293"/>
      <c r="AK13" s="342"/>
      <c r="AL13" s="342" t="n">
        <f aca="false">($AI13+C13)*BK13</f>
        <v>4.38585706735108</v>
      </c>
      <c r="AM13" s="342" t="n">
        <f aca="false">+AI13+C13</f>
        <v>4.505</v>
      </c>
      <c r="AN13" s="342" t="n">
        <f aca="false">$AI13+E13</f>
        <v>4.4875</v>
      </c>
      <c r="AO13" s="342" t="n">
        <f aca="false">$AI13+G13</f>
        <v>4.4875</v>
      </c>
      <c r="AP13" s="342" t="n">
        <f aca="false">$AI13+H13</f>
        <v>4.585</v>
      </c>
      <c r="AQ13" s="342" t="n">
        <f aca="false">$AI13+K13</f>
        <v>4.585</v>
      </c>
      <c r="AR13" s="342" t="n">
        <f aca="false">$AI13+N13</f>
        <v>4.645</v>
      </c>
      <c r="AS13" s="342" t="n">
        <f aca="false">$AI13+O13</f>
        <v>4.7</v>
      </c>
      <c r="AT13" s="342" t="n">
        <f aca="false">$AI13+R13</f>
        <v>4.71</v>
      </c>
      <c r="AU13" s="342"/>
      <c r="AV13" s="342"/>
      <c r="AW13" s="342" t="n">
        <f aca="false">$AI13+X13</f>
        <v>4.45</v>
      </c>
      <c r="AX13" s="342" t="n">
        <f aca="false">$AI13+Z13</f>
        <v>4.37</v>
      </c>
      <c r="AY13" s="342" t="n">
        <f aca="false">$AI13+AA13</f>
        <v>5.245</v>
      </c>
      <c r="AZ13" s="342" t="n">
        <f aca="false">$AI13+AB13</f>
        <v>4.925</v>
      </c>
      <c r="BA13" s="342" t="n">
        <f aca="false">$AI13+AC13</f>
        <v>4.615</v>
      </c>
      <c r="BB13" s="342" t="n">
        <f aca="false">$AI13+AD13</f>
        <v>4.5225</v>
      </c>
      <c r="BC13" s="342" t="n">
        <f aca="false">$AI13+AE13</f>
        <v>3.9</v>
      </c>
      <c r="BD13" s="342" t="n">
        <f aca="false">$AI13+AF13</f>
        <v>4.215</v>
      </c>
      <c r="BE13" s="342"/>
      <c r="BF13" s="274"/>
      <c r="BG13" s="343" t="n">
        <f aca="false">download!AD32</f>
        <v>1.469433918349</v>
      </c>
      <c r="BH13" s="268" t="n">
        <f aca="false">download!AH32</f>
        <v>0.060641380520885</v>
      </c>
      <c r="BI13" s="268" t="n">
        <f aca="false">download!AL32</f>
        <v>0.070143800475088</v>
      </c>
      <c r="BJ13" s="277" t="n">
        <f aca="false">(1+BH13/2)^(-2*($A13-$A$5)/365.25)</f>
        <v>0.97704214787725</v>
      </c>
      <c r="BK13" s="277" t="n">
        <f aca="false">(1+BI13/2)^(-2*($A13-$A$5)/365.25)</f>
        <v>0.973553178102348</v>
      </c>
      <c r="BL13" s="349" t="n">
        <f aca="false">(BG13-$BG$8)*10000</f>
        <v>-52.6608165100018</v>
      </c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77"/>
      <c r="CL13" s="277"/>
      <c r="CM13" s="268"/>
      <c r="CN13" s="293"/>
      <c r="CO13" s="293"/>
      <c r="CP13" s="344"/>
      <c r="CQ13" s="268"/>
      <c r="CR13" s="293"/>
      <c r="CS13" s="268"/>
      <c r="CT13" s="295"/>
      <c r="CU13" s="295"/>
      <c r="CV13" s="268"/>
      <c r="CW13" s="293"/>
      <c r="CX13" s="268"/>
      <c r="CY13" s="268"/>
      <c r="CZ13" s="276"/>
      <c r="DA13" s="276"/>
      <c r="DB13" s="295"/>
      <c r="DC13" s="268"/>
      <c r="DD13" s="295"/>
      <c r="DE13" s="268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</row>
    <row r="14" customFormat="false" ht="12.75" hidden="false" customHeight="false" outlineLevel="0" collapsed="false">
      <c r="A14" s="323" t="n">
        <v>36861</v>
      </c>
      <c r="B14" s="345" t="n">
        <f aca="false">C14-X14-0.02</f>
        <v>0.045</v>
      </c>
      <c r="C14" s="325" t="n">
        <v>0.31</v>
      </c>
      <c r="D14" s="326" t="n">
        <f aca="false">C14+0</f>
        <v>0.31</v>
      </c>
      <c r="E14" s="327" t="n">
        <f aca="false">C14-0.0175</f>
        <v>0.2925</v>
      </c>
      <c r="F14" s="328" t="n">
        <f aca="false">C14-0.035</f>
        <v>0.275</v>
      </c>
      <c r="G14" s="327" t="n">
        <f aca="false">E14</f>
        <v>0.2925</v>
      </c>
      <c r="H14" s="350" t="n">
        <f aca="false">+K14+0.03</f>
        <v>0.47</v>
      </c>
      <c r="I14" s="328" t="n">
        <f aca="false">H14</f>
        <v>0.47</v>
      </c>
      <c r="J14" s="347" t="n">
        <f aca="false">H14+0</f>
        <v>0.47</v>
      </c>
      <c r="K14" s="350" t="n">
        <f aca="false">C14+0.13</f>
        <v>0.44</v>
      </c>
      <c r="L14" s="332" t="n">
        <f aca="false">K14</f>
        <v>0.44</v>
      </c>
      <c r="M14" s="328" t="n">
        <f aca="false">K14</f>
        <v>0.44</v>
      </c>
      <c r="N14" s="327" t="n">
        <f aca="false">+K14+0.06</f>
        <v>0.5</v>
      </c>
      <c r="O14" s="348" t="n">
        <f aca="false">H14+0.115</f>
        <v>0.585</v>
      </c>
      <c r="P14" s="333" t="n">
        <f aca="false">O14</f>
        <v>0.585</v>
      </c>
      <c r="Q14" s="328" t="n">
        <f aca="false">O14</f>
        <v>0.585</v>
      </c>
      <c r="R14" s="327" t="n">
        <f aca="false">+O14+0.01</f>
        <v>0.595</v>
      </c>
      <c r="T14" s="334" t="n">
        <f aca="false">C14-0.185</f>
        <v>0.125</v>
      </c>
      <c r="U14" s="334" t="n">
        <f aca="false">C14-(T14+AI14)*0.025+0.03</f>
        <v>0.229875</v>
      </c>
      <c r="V14" s="334" t="n">
        <f aca="false">+(T14+AI14)*0.032+T14+0.01</f>
        <v>0.27596</v>
      </c>
      <c r="X14" s="335" t="n">
        <f aca="false">download!B33</f>
        <v>0.245</v>
      </c>
      <c r="Y14" s="336" t="n">
        <f aca="false">download!AX33</f>
        <v>0.245</v>
      </c>
      <c r="Z14" s="335" t="n">
        <f aca="false">download!F33</f>
        <v>0.165</v>
      </c>
      <c r="AA14" s="337" t="n">
        <f aca="false">download!J33</f>
        <v>1.74</v>
      </c>
      <c r="AB14" s="337" t="n">
        <f aca="false">download!N33</f>
        <v>1.02</v>
      </c>
      <c r="AC14" s="337" t="n">
        <f aca="false">download!R33</f>
        <v>0.46</v>
      </c>
      <c r="AD14" s="338" t="n">
        <f aca="false">download!V33</f>
        <v>0.3875</v>
      </c>
      <c r="AE14" s="339" t="n">
        <f aca="false">download!AP33</f>
        <v>-0.29</v>
      </c>
      <c r="AF14" s="339" t="n">
        <f aca="false">download!AT34</f>
        <v>0</v>
      </c>
      <c r="AG14" s="339" t="n">
        <f aca="false">(AI14+AF14)*BG14/1.054615</f>
        <v>5.9588318403373</v>
      </c>
      <c r="AH14" s="340" t="n">
        <v>36861</v>
      </c>
      <c r="AI14" s="341" t="n">
        <f aca="false">download!Z33</f>
        <v>4.28</v>
      </c>
      <c r="AJ14" s="343"/>
      <c r="AK14" s="342"/>
      <c r="AL14" s="342" t="n">
        <f aca="false">($AI14+C14)*BK14</f>
        <v>4.44263666993202</v>
      </c>
      <c r="AM14" s="342" t="n">
        <f aca="false">+AI14+C14</f>
        <v>4.59</v>
      </c>
      <c r="AN14" s="342" t="n">
        <f aca="false">$AI14+E14</f>
        <v>4.5725</v>
      </c>
      <c r="AO14" s="342" t="n">
        <f aca="false">$AI14+G14</f>
        <v>4.5725</v>
      </c>
      <c r="AP14" s="342" t="n">
        <f aca="false">$AI14+H14</f>
        <v>4.75</v>
      </c>
      <c r="AQ14" s="342" t="n">
        <f aca="false">$AI14+K14</f>
        <v>4.72</v>
      </c>
      <c r="AR14" s="342" t="n">
        <f aca="false">$AI14+N14</f>
        <v>4.78</v>
      </c>
      <c r="AS14" s="342" t="n">
        <f aca="false">$AI14+O14</f>
        <v>4.865</v>
      </c>
      <c r="AT14" s="342" t="n">
        <f aca="false">$AI14+R14</f>
        <v>4.875</v>
      </c>
      <c r="AU14" s="342"/>
      <c r="AV14" s="342"/>
      <c r="AW14" s="342" t="n">
        <f aca="false">$AI14+X14</f>
        <v>4.525</v>
      </c>
      <c r="AX14" s="342" t="n">
        <f aca="false">$AI14+Z14</f>
        <v>4.445</v>
      </c>
      <c r="AY14" s="342" t="n">
        <f aca="false">$AI14+AA14</f>
        <v>6.02</v>
      </c>
      <c r="AZ14" s="342" t="n">
        <f aca="false">$AI14+AB14</f>
        <v>5.3</v>
      </c>
      <c r="BA14" s="342" t="n">
        <f aca="false">$AI14+AC14</f>
        <v>4.74</v>
      </c>
      <c r="BB14" s="342" t="n">
        <f aca="false">$AI14+AD14</f>
        <v>4.6675</v>
      </c>
      <c r="BC14" s="342" t="n">
        <f aca="false">$AI14+AE14</f>
        <v>3.99</v>
      </c>
      <c r="BD14" s="342" t="n">
        <f aca="false">$AI14+AF14</f>
        <v>4.28</v>
      </c>
      <c r="BE14" s="342"/>
      <c r="BF14" s="274"/>
      <c r="BG14" s="343" t="n">
        <f aca="false">download!AD33</f>
        <v>1.468288187219</v>
      </c>
      <c r="BH14" s="268" t="n">
        <f aca="false">download!AH33</f>
        <v>0.060952840726351</v>
      </c>
      <c r="BI14" s="268" t="n">
        <f aca="false">download!AL33</f>
        <v>0.070509978729918</v>
      </c>
      <c r="BJ14" s="277" t="n">
        <f aca="false">(1+BH14/2)^(-2*($A14-$A$5)/365.25)</f>
        <v>0.972121362501324</v>
      </c>
      <c r="BK14" s="277" t="n">
        <f aca="false">(1+BI14/2)^(-2*($A14-$A$5)/365.25)</f>
        <v>0.967894699331595</v>
      </c>
      <c r="BL14" s="349" t="n">
        <f aca="false">(BG14-$BG$8)*10000</f>
        <v>-64.1181278099978</v>
      </c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77"/>
      <c r="CL14" s="277"/>
      <c r="CM14" s="268"/>
      <c r="CN14" s="293"/>
      <c r="CO14" s="293"/>
      <c r="CP14" s="344"/>
      <c r="CQ14" s="268"/>
      <c r="CR14" s="293"/>
      <c r="CS14" s="268"/>
      <c r="CT14" s="295"/>
      <c r="CU14" s="295"/>
      <c r="CV14" s="268"/>
      <c r="CW14" s="293"/>
      <c r="CX14" s="268"/>
      <c r="CY14" s="268"/>
      <c r="CZ14" s="276"/>
      <c r="DA14" s="276"/>
      <c r="DB14" s="295"/>
      <c r="DC14" s="268"/>
      <c r="DD14" s="295"/>
      <c r="DE14" s="268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</row>
    <row r="15" customFormat="false" ht="12.75" hidden="false" customHeight="false" outlineLevel="0" collapsed="false">
      <c r="A15" s="323" t="n">
        <v>36892</v>
      </c>
      <c r="B15" s="345" t="n">
        <f aca="false">C15-X15-0.02</f>
        <v>0.0125</v>
      </c>
      <c r="C15" s="325" t="n">
        <v>0.32</v>
      </c>
      <c r="D15" s="326" t="n">
        <f aca="false">C15+0</f>
        <v>0.32</v>
      </c>
      <c r="E15" s="327" t="n">
        <f aca="false">C15-0.0175</f>
        <v>0.3025</v>
      </c>
      <c r="F15" s="328" t="n">
        <f aca="false">C15-0.035</f>
        <v>0.285</v>
      </c>
      <c r="G15" s="327" t="n">
        <f aca="false">E15</f>
        <v>0.3025</v>
      </c>
      <c r="H15" s="346" t="n">
        <f aca="false">+K15+0.09</f>
        <v>0.67</v>
      </c>
      <c r="I15" s="328" t="n">
        <f aca="false">H15</f>
        <v>0.67</v>
      </c>
      <c r="J15" s="347" t="n">
        <f aca="false">H15+0</f>
        <v>0.67</v>
      </c>
      <c r="K15" s="276" t="n">
        <f aca="false">C15+($K$14-$C$14)*2</f>
        <v>0.58</v>
      </c>
      <c r="L15" s="332" t="n">
        <f aca="false">K15</f>
        <v>0.58</v>
      </c>
      <c r="M15" s="328" t="n">
        <f aca="false">K15</f>
        <v>0.58</v>
      </c>
      <c r="N15" s="327" t="n">
        <f aca="false">+K15+0.06</f>
        <v>0.64</v>
      </c>
      <c r="O15" s="348" t="n">
        <f aca="false">H15+0.115</f>
        <v>0.785</v>
      </c>
      <c r="P15" s="333" t="n">
        <f aca="false">O15</f>
        <v>0.785</v>
      </c>
      <c r="Q15" s="328" t="n">
        <f aca="false">O15</f>
        <v>0.785</v>
      </c>
      <c r="R15" s="327" t="n">
        <f aca="false">+O15+0.01</f>
        <v>0.795</v>
      </c>
      <c r="T15" s="334" t="n">
        <f aca="false">C15-0.185</f>
        <v>0.135</v>
      </c>
      <c r="U15" s="334" t="n">
        <f aca="false">C15-(T15+AI15)*0.025+0.03</f>
        <v>0.239925</v>
      </c>
      <c r="V15" s="334" t="n">
        <f aca="false">+(T15+AI15)*0.032+T15+0.01</f>
        <v>0.285896</v>
      </c>
      <c r="X15" s="335" t="n">
        <f aca="false">download!B34</f>
        <v>0.2875</v>
      </c>
      <c r="Y15" s="336" t="n">
        <f aca="false">download!AX34</f>
        <v>0.2875</v>
      </c>
      <c r="Z15" s="335" t="n">
        <f aca="false">download!F34</f>
        <v>0.175</v>
      </c>
      <c r="AA15" s="337" t="n">
        <f aca="false">download!J34</f>
        <v>2.23</v>
      </c>
      <c r="AB15" s="337" t="n">
        <f aca="false">download!N34</f>
        <v>1.26</v>
      </c>
      <c r="AC15" s="337" t="n">
        <f aca="false">download!R34</f>
        <v>0.54</v>
      </c>
      <c r="AD15" s="338" t="n">
        <f aca="false">download!V34</f>
        <v>0.4225</v>
      </c>
      <c r="AE15" s="339" t="n">
        <f aca="false">download!AP34</f>
        <v>-0.29</v>
      </c>
      <c r="AF15" s="339" t="n">
        <f aca="false">download!AT35</f>
        <v>0</v>
      </c>
      <c r="AG15" s="339" t="n">
        <f aca="false">(AI15+AF15)*BG15/1.054615</f>
        <v>5.93721771222308</v>
      </c>
      <c r="AH15" s="340" t="n">
        <v>36892</v>
      </c>
      <c r="AI15" s="341" t="n">
        <f aca="false">download!Z34</f>
        <v>4.268</v>
      </c>
      <c r="AJ15" s="343"/>
      <c r="AK15" s="342"/>
      <c r="AL15" s="342" t="n">
        <f aca="false">($AI15+C15)*BK15</f>
        <v>4.41376075173038</v>
      </c>
      <c r="AM15" s="342" t="n">
        <f aca="false">+AI15+C15</f>
        <v>4.588</v>
      </c>
      <c r="AN15" s="342" t="n">
        <f aca="false">$AI15+E15</f>
        <v>4.5705</v>
      </c>
      <c r="AO15" s="342" t="n">
        <f aca="false">$AI15+G15</f>
        <v>4.5705</v>
      </c>
      <c r="AP15" s="342" t="n">
        <f aca="false">$AI15+H15</f>
        <v>4.938</v>
      </c>
      <c r="AQ15" s="342" t="n">
        <f aca="false">$AI15+K15</f>
        <v>4.848</v>
      </c>
      <c r="AR15" s="342" t="n">
        <f aca="false">$AI15+N15</f>
        <v>4.908</v>
      </c>
      <c r="AS15" s="342" t="n">
        <f aca="false">$AI15+O15</f>
        <v>5.053</v>
      </c>
      <c r="AT15" s="342" t="n">
        <f aca="false">$AI15+R15</f>
        <v>5.063</v>
      </c>
      <c r="AU15" s="342"/>
      <c r="AV15" s="342"/>
      <c r="AW15" s="342" t="n">
        <f aca="false">$AI15+X15</f>
        <v>4.5555</v>
      </c>
      <c r="AX15" s="342" t="n">
        <f aca="false">$AI15+Z15</f>
        <v>4.443</v>
      </c>
      <c r="AY15" s="342" t="n">
        <f aca="false">$AI15+AA15</f>
        <v>6.498</v>
      </c>
      <c r="AZ15" s="342" t="n">
        <f aca="false">$AI15+AB15</f>
        <v>5.528</v>
      </c>
      <c r="BA15" s="342" t="n">
        <f aca="false">$AI15+AC15</f>
        <v>4.808</v>
      </c>
      <c r="BB15" s="342" t="n">
        <f aca="false">$AI15+AD15</f>
        <v>4.6905</v>
      </c>
      <c r="BC15" s="342" t="n">
        <f aca="false">$AI15+AE15</f>
        <v>3.978</v>
      </c>
      <c r="BD15" s="342" t="n">
        <f aca="false">$AI15+AF15</f>
        <v>4.268</v>
      </c>
      <c r="BE15" s="342"/>
      <c r="BF15" s="274"/>
      <c r="BG15" s="343" t="n">
        <f aca="false">download!AD34</f>
        <v>1.467075646105</v>
      </c>
      <c r="BH15" s="268" t="n">
        <f aca="false">download!AH34</f>
        <v>0.061254982690762</v>
      </c>
      <c r="BI15" s="268" t="n">
        <f aca="false">download!AL34</f>
        <v>0.070889575863889</v>
      </c>
      <c r="BJ15" s="277" t="n">
        <f aca="false">(1+BH15/2)^(-2*($A15-$A$5)/365.25)</f>
        <v>0.967022439257687</v>
      </c>
      <c r="BK15" s="277" t="n">
        <f aca="false">(1+BI15/2)^(-2*($A15-$A$5)/365.25)</f>
        <v>0.962022831676195</v>
      </c>
      <c r="BL15" s="349" t="n">
        <f aca="false">(BG15-$BG$8)*10000</f>
        <v>-76.2435389500005</v>
      </c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  <c r="CD15" s="268"/>
      <c r="CE15" s="268"/>
      <c r="CF15" s="268"/>
      <c r="CG15" s="268"/>
      <c r="CH15" s="268"/>
      <c r="CI15" s="268"/>
      <c r="CJ15" s="268"/>
      <c r="CK15" s="277"/>
      <c r="CL15" s="277"/>
      <c r="CM15" s="268"/>
      <c r="CN15" s="293"/>
      <c r="CO15" s="293"/>
      <c r="CP15" s="344"/>
      <c r="CQ15" s="268"/>
      <c r="CR15" s="293"/>
      <c r="CS15" s="268"/>
      <c r="CT15" s="295"/>
      <c r="CU15" s="295"/>
      <c r="CV15" s="268"/>
      <c r="CW15" s="293"/>
      <c r="CX15" s="268"/>
      <c r="CY15" s="268"/>
      <c r="CZ15" s="276"/>
      <c r="DA15" s="276"/>
      <c r="DB15" s="295"/>
      <c r="DC15" s="268"/>
      <c r="DD15" s="295"/>
      <c r="DE15" s="268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</row>
    <row r="16" customFormat="false" ht="12.75" hidden="false" customHeight="false" outlineLevel="0" collapsed="false">
      <c r="A16" s="323" t="n">
        <v>36923</v>
      </c>
      <c r="B16" s="345" t="n">
        <f aca="false">C16-X16-0.02</f>
        <v>0.04</v>
      </c>
      <c r="C16" s="325" t="n">
        <v>0.365</v>
      </c>
      <c r="D16" s="326" t="n">
        <f aca="false">C16+0</f>
        <v>0.365</v>
      </c>
      <c r="E16" s="327" t="n">
        <f aca="false">C16-0.0175</f>
        <v>0.3475</v>
      </c>
      <c r="F16" s="328" t="n">
        <f aca="false">C16-0.035</f>
        <v>0.33</v>
      </c>
      <c r="G16" s="333" t="n">
        <f aca="false">E16</f>
        <v>0.3475</v>
      </c>
      <c r="H16" s="346" t="n">
        <f aca="false">+K16+0.07</f>
        <v>0.63</v>
      </c>
      <c r="I16" s="328" t="n">
        <f aca="false">H16</f>
        <v>0.63</v>
      </c>
      <c r="J16" s="347" t="n">
        <f aca="false">H16+0</f>
        <v>0.63</v>
      </c>
      <c r="K16" s="276" t="n">
        <f aca="false">C16+($K$14-$C$14)*1.5</f>
        <v>0.56</v>
      </c>
      <c r="L16" s="332" t="n">
        <f aca="false">K16</f>
        <v>0.56</v>
      </c>
      <c r="M16" s="328" t="n">
        <f aca="false">K16</f>
        <v>0.56</v>
      </c>
      <c r="N16" s="327" t="n">
        <f aca="false">+K16+0.06</f>
        <v>0.62</v>
      </c>
      <c r="O16" s="348" t="n">
        <f aca="false">H16+0.115</f>
        <v>0.745</v>
      </c>
      <c r="P16" s="333" t="n">
        <f aca="false">O16</f>
        <v>0.745</v>
      </c>
      <c r="Q16" s="328" t="n">
        <f aca="false">O16</f>
        <v>0.745</v>
      </c>
      <c r="R16" s="327" t="n">
        <f aca="false">+O16+0.01</f>
        <v>0.755</v>
      </c>
      <c r="T16" s="334" t="n">
        <f aca="false">C16-0.185</f>
        <v>0.18</v>
      </c>
      <c r="U16" s="334" t="n">
        <f aca="false">C16-(T16+AI16)*0.025+0.03</f>
        <v>0.289275</v>
      </c>
      <c r="V16" s="334" t="n">
        <f aca="false">+(T16+AI16)*0.032+T16+0.01</f>
        <v>0.325328</v>
      </c>
      <c r="X16" s="335" t="n">
        <f aca="false">download!B35</f>
        <v>0.305</v>
      </c>
      <c r="Y16" s="336" t="n">
        <f aca="false">download!AX35</f>
        <v>0.305</v>
      </c>
      <c r="Z16" s="335" t="n">
        <f aca="false">download!F35</f>
        <v>0.1825</v>
      </c>
      <c r="AA16" s="337" t="n">
        <f aca="false">download!J35</f>
        <v>2.18</v>
      </c>
      <c r="AB16" s="337" t="n">
        <f aca="false">download!N35</f>
        <v>1.25</v>
      </c>
      <c r="AC16" s="337" t="n">
        <f aca="false">download!R35</f>
        <v>0.53</v>
      </c>
      <c r="AD16" s="338" t="n">
        <f aca="false">download!V35</f>
        <v>0.4225</v>
      </c>
      <c r="AE16" s="339" t="n">
        <f aca="false">download!AP35</f>
        <v>-0.315</v>
      </c>
      <c r="AF16" s="339" t="n">
        <f aca="false">download!AT36</f>
        <v>0</v>
      </c>
      <c r="AG16" s="339" t="n">
        <f aca="false">(AI16+AF16)*BG16/1.054615</f>
        <v>5.62775473601035</v>
      </c>
      <c r="AH16" s="340" t="n">
        <v>36923</v>
      </c>
      <c r="AI16" s="341" t="n">
        <f aca="false">download!Z35</f>
        <v>4.049</v>
      </c>
      <c r="AJ16" s="343"/>
      <c r="AK16" s="342"/>
      <c r="AL16" s="342" t="n">
        <f aca="false">($AI16+C16)*BK16</f>
        <v>4.22034009786128</v>
      </c>
      <c r="AM16" s="342" t="n">
        <f aca="false">+AI16+C16</f>
        <v>4.414</v>
      </c>
      <c r="AN16" s="342" t="n">
        <f aca="false">$AI16+E16</f>
        <v>4.3965</v>
      </c>
      <c r="AO16" s="342" t="n">
        <f aca="false">$AI16+G16</f>
        <v>4.3965</v>
      </c>
      <c r="AP16" s="342" t="n">
        <f aca="false">$AI16+H16</f>
        <v>4.679</v>
      </c>
      <c r="AQ16" s="342" t="n">
        <f aca="false">$AI16+K16</f>
        <v>4.609</v>
      </c>
      <c r="AR16" s="342" t="n">
        <f aca="false">$AI16+N16</f>
        <v>4.669</v>
      </c>
      <c r="AS16" s="342" t="n">
        <f aca="false">$AI16+O16</f>
        <v>4.794</v>
      </c>
      <c r="AT16" s="342" t="n">
        <f aca="false">$AI16+R16</f>
        <v>4.804</v>
      </c>
      <c r="AU16" s="342"/>
      <c r="AV16" s="342"/>
      <c r="AW16" s="342" t="n">
        <f aca="false">$AI16+X16</f>
        <v>4.354</v>
      </c>
      <c r="AX16" s="342" t="n">
        <f aca="false">$AI16+Z16</f>
        <v>4.2315</v>
      </c>
      <c r="AY16" s="342" t="n">
        <f aca="false">$AI16+AA16</f>
        <v>6.229</v>
      </c>
      <c r="AZ16" s="342" t="n">
        <f aca="false">$AI16+AB16</f>
        <v>5.299</v>
      </c>
      <c r="BA16" s="342" t="n">
        <f aca="false">$AI16+AC16</f>
        <v>4.579</v>
      </c>
      <c r="BB16" s="342" t="n">
        <f aca="false">$AI16+AD16</f>
        <v>4.4715</v>
      </c>
      <c r="BC16" s="342" t="n">
        <f aca="false">$AI16+AE16</f>
        <v>3.734</v>
      </c>
      <c r="BD16" s="342" t="n">
        <f aca="false">$AI16+AF16</f>
        <v>4.049</v>
      </c>
      <c r="BE16" s="342"/>
      <c r="BF16" s="274"/>
      <c r="BG16" s="343" t="n">
        <f aca="false">download!AD35</f>
        <v>1.465822316848</v>
      </c>
      <c r="BH16" s="268" t="n">
        <f aca="false">download!AH35</f>
        <v>0.061533202912566</v>
      </c>
      <c r="BI16" s="268" t="n">
        <f aca="false">download!AL35</f>
        <v>0.071271093456078</v>
      </c>
      <c r="BJ16" s="277" t="n">
        <f aca="false">(1+BH16/2)^(-2*($A16-$A$5)/365.25)</f>
        <v>0.961916716573669</v>
      </c>
      <c r="BK16" s="277" t="n">
        <f aca="false">(1+BI16/2)^(-2*($A16-$A$5)/365.25)</f>
        <v>0.956125985016148</v>
      </c>
      <c r="BL16" s="349" t="n">
        <f aca="false">(BG16-$BG$8)*10000</f>
        <v>-88.776831520001</v>
      </c>
      <c r="BM16" s="268"/>
      <c r="BN16" s="268"/>
      <c r="BO16" s="268"/>
      <c r="BP16" s="268"/>
      <c r="BQ16" s="268"/>
      <c r="BR16" s="268"/>
      <c r="BS16" s="268"/>
      <c r="BT16" s="268"/>
      <c r="BU16" s="268"/>
      <c r="BV16" s="268"/>
      <c r="BW16" s="268"/>
      <c r="BX16" s="268"/>
      <c r="BY16" s="268"/>
      <c r="BZ16" s="268"/>
      <c r="CA16" s="268"/>
      <c r="CB16" s="268"/>
      <c r="CC16" s="268"/>
      <c r="CD16" s="268"/>
      <c r="CE16" s="268"/>
      <c r="CF16" s="268"/>
      <c r="CG16" s="268"/>
      <c r="CH16" s="268"/>
      <c r="CI16" s="268"/>
      <c r="CJ16" s="268"/>
      <c r="CK16" s="277"/>
      <c r="CL16" s="277"/>
      <c r="CM16" s="268"/>
      <c r="CN16" s="293"/>
      <c r="CO16" s="293"/>
      <c r="CP16" s="344"/>
      <c r="CQ16" s="268"/>
      <c r="CR16" s="293"/>
      <c r="CS16" s="268"/>
      <c r="CT16" s="295"/>
      <c r="CU16" s="295"/>
      <c r="CV16" s="268"/>
      <c r="CW16" s="293"/>
      <c r="CX16" s="268"/>
      <c r="CY16" s="268"/>
      <c r="CZ16" s="276"/>
      <c r="DA16" s="276"/>
      <c r="DB16" s="295"/>
      <c r="DC16" s="268"/>
      <c r="DD16" s="295"/>
      <c r="DE16" s="268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</row>
    <row r="17" customFormat="false" ht="12.75" hidden="false" customHeight="false" outlineLevel="0" collapsed="false">
      <c r="A17" s="323" t="n">
        <v>36951</v>
      </c>
      <c r="B17" s="345" t="n">
        <f aca="false">C17-X17-0.02</f>
        <v>0.03</v>
      </c>
      <c r="C17" s="325" t="n">
        <v>0.365</v>
      </c>
      <c r="D17" s="326" t="n">
        <f aca="false">C17+0</f>
        <v>0.365</v>
      </c>
      <c r="E17" s="327" t="n">
        <f aca="false">C17-0.0175</f>
        <v>0.3475</v>
      </c>
      <c r="F17" s="328" t="n">
        <f aca="false">C17-0.035</f>
        <v>0.33</v>
      </c>
      <c r="G17" s="333" t="n">
        <f aca="false">E17</f>
        <v>0.3475</v>
      </c>
      <c r="H17" s="346" t="n">
        <f aca="false">+K17+0</f>
        <v>0.445</v>
      </c>
      <c r="I17" s="328" t="n">
        <f aca="false">H17</f>
        <v>0.445</v>
      </c>
      <c r="J17" s="347" t="n">
        <f aca="false">H17+0</f>
        <v>0.445</v>
      </c>
      <c r="K17" s="276" t="n">
        <f aca="false">C17+(K13-C13)</f>
        <v>0.445</v>
      </c>
      <c r="L17" s="332" t="n">
        <f aca="false">K17</f>
        <v>0.445</v>
      </c>
      <c r="M17" s="328" t="n">
        <f aca="false">K17</f>
        <v>0.445</v>
      </c>
      <c r="N17" s="327" t="n">
        <f aca="false">+K17+0.06</f>
        <v>0.505</v>
      </c>
      <c r="O17" s="348" t="n">
        <f aca="false">H17+0.115</f>
        <v>0.56</v>
      </c>
      <c r="P17" s="333" t="n">
        <f aca="false">O17</f>
        <v>0.56</v>
      </c>
      <c r="Q17" s="328" t="n">
        <f aca="false">O17</f>
        <v>0.56</v>
      </c>
      <c r="R17" s="327" t="n">
        <f aca="false">+O17+0.01</f>
        <v>0.57</v>
      </c>
      <c r="T17" s="334" t="n">
        <f aca="false">C17-0.185</f>
        <v>0.18</v>
      </c>
      <c r="U17" s="334" t="n">
        <f aca="false">C17-(T17+AI17)*0.025+0.03</f>
        <v>0.29475</v>
      </c>
      <c r="V17" s="334" t="n">
        <f aca="false">+(T17+AI17)*0.032+T17+0.01</f>
        <v>0.31832</v>
      </c>
      <c r="X17" s="335" t="n">
        <f aca="false">download!B36</f>
        <v>0.315</v>
      </c>
      <c r="Y17" s="336" t="n">
        <f aca="false">download!AX36</f>
        <v>0.315</v>
      </c>
      <c r="Z17" s="335" t="n">
        <f aca="false">download!F36</f>
        <v>0.185</v>
      </c>
      <c r="AA17" s="337" t="n">
        <f aca="false">download!J36</f>
        <v>1.24</v>
      </c>
      <c r="AB17" s="337" t="n">
        <f aca="false">download!N36</f>
        <v>0.91</v>
      </c>
      <c r="AC17" s="337" t="n">
        <f aca="false">download!R36</f>
        <v>0.48</v>
      </c>
      <c r="AD17" s="338" t="n">
        <f aca="false">download!V36</f>
        <v>0.3475</v>
      </c>
      <c r="AE17" s="339" t="n">
        <f aca="false">download!AP36</f>
        <v>-0.315</v>
      </c>
      <c r="AF17" s="339" t="n">
        <f aca="false">download!AT37</f>
        <v>0</v>
      </c>
      <c r="AG17" s="339" t="n">
        <f aca="false">(AI17+AF17)*BG17/1.054615</f>
        <v>5.31917978227068</v>
      </c>
      <c r="AH17" s="340" t="n">
        <v>36951</v>
      </c>
      <c r="AI17" s="341" t="n">
        <f aca="false">download!Z36</f>
        <v>3.83</v>
      </c>
      <c r="AJ17" s="343"/>
      <c r="AK17" s="342"/>
      <c r="AL17" s="342" t="n">
        <f aca="false">($AI17+C17)*BK17</f>
        <v>3.98852128481136</v>
      </c>
      <c r="AM17" s="342" t="n">
        <f aca="false">+AI17+C17</f>
        <v>4.195</v>
      </c>
      <c r="AN17" s="342" t="n">
        <f aca="false">$AI17+E17</f>
        <v>4.1775</v>
      </c>
      <c r="AO17" s="342" t="n">
        <f aca="false">$AI17+G17</f>
        <v>4.1775</v>
      </c>
      <c r="AP17" s="342" t="n">
        <f aca="false">$AI17+H17</f>
        <v>4.275</v>
      </c>
      <c r="AQ17" s="342" t="n">
        <f aca="false">$AI17+K17</f>
        <v>4.275</v>
      </c>
      <c r="AR17" s="342" t="n">
        <f aca="false">$AI17+N17</f>
        <v>4.335</v>
      </c>
      <c r="AS17" s="342" t="n">
        <f aca="false">$AI17+O17</f>
        <v>4.39</v>
      </c>
      <c r="AT17" s="342" t="n">
        <f aca="false">$AI17+R17</f>
        <v>4.4</v>
      </c>
      <c r="AU17" s="342"/>
      <c r="AV17" s="342"/>
      <c r="AW17" s="342" t="n">
        <f aca="false">$AI17+X17</f>
        <v>4.145</v>
      </c>
      <c r="AX17" s="342" t="n">
        <f aca="false">$AI17+Z17</f>
        <v>4.015</v>
      </c>
      <c r="AY17" s="342" t="n">
        <f aca="false">$AI17+AA17</f>
        <v>5.07</v>
      </c>
      <c r="AZ17" s="342" t="n">
        <f aca="false">$AI17+AB17</f>
        <v>4.74</v>
      </c>
      <c r="BA17" s="342" t="n">
        <f aca="false">$AI17+AC17</f>
        <v>4.31</v>
      </c>
      <c r="BB17" s="342" t="n">
        <f aca="false">$AI17+AD17</f>
        <v>4.1775</v>
      </c>
      <c r="BC17" s="342" t="n">
        <f aca="false">$AI17+AE17</f>
        <v>3.515</v>
      </c>
      <c r="BD17" s="342" t="n">
        <f aca="false">$AI17+AF17</f>
        <v>3.83</v>
      </c>
      <c r="BE17" s="342"/>
      <c r="BF17" s="274"/>
      <c r="BG17" s="343" t="n">
        <f aca="false">download!AD36</f>
        <v>1.464670179133</v>
      </c>
      <c r="BH17" s="268" t="n">
        <f aca="false">download!AH36</f>
        <v>0.061784498618865</v>
      </c>
      <c r="BI17" s="268" t="n">
        <f aca="false">download!AL36</f>
        <v>0.071615690032301</v>
      </c>
      <c r="BJ17" s="277" t="n">
        <f aca="false">(1+BH17/2)^(-2*($A17-$A$5)/365.25)</f>
        <v>0.957290589653167</v>
      </c>
      <c r="BK17" s="277" t="n">
        <f aca="false">(1+BI17/2)^(-2*($A17-$A$5)/365.25)</f>
        <v>0.950779805676128</v>
      </c>
      <c r="BL17" s="349" t="n">
        <f aca="false">(BG17-$BG$8)*10000</f>
        <v>-100.298208670002</v>
      </c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77"/>
      <c r="CL17" s="277"/>
      <c r="CM17" s="268"/>
      <c r="CN17" s="293"/>
      <c r="CO17" s="293"/>
      <c r="CP17" s="344"/>
      <c r="CQ17" s="268"/>
      <c r="CR17" s="293"/>
      <c r="CS17" s="268"/>
      <c r="CT17" s="295"/>
      <c r="CU17" s="295"/>
      <c r="CV17" s="268"/>
      <c r="CW17" s="293"/>
      <c r="CX17" s="268"/>
      <c r="CY17" s="268"/>
      <c r="CZ17" s="276"/>
      <c r="DA17" s="276"/>
      <c r="DB17" s="295"/>
      <c r="DC17" s="268"/>
      <c r="DD17" s="295"/>
      <c r="DE17" s="268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</row>
    <row r="18" customFormat="false" ht="12.75" hidden="false" customHeight="false" outlineLevel="0" collapsed="false">
      <c r="A18" s="323" t="n">
        <v>36982</v>
      </c>
      <c r="B18" s="345" t="n">
        <f aca="false">C18-X18-0.02</f>
        <v>-0.00999999999999999</v>
      </c>
      <c r="C18" s="325" t="n">
        <v>0.17</v>
      </c>
      <c r="D18" s="326" t="n">
        <f aca="false">C18</f>
        <v>0.17</v>
      </c>
      <c r="E18" s="327" t="n">
        <f aca="false">C18</f>
        <v>0.17</v>
      </c>
      <c r="F18" s="328" t="n">
        <f aca="false">C18-0.035</f>
        <v>0.135</v>
      </c>
      <c r="G18" s="327" t="n">
        <f aca="false">E18</f>
        <v>0.17</v>
      </c>
      <c r="H18" s="346" t="n">
        <f aca="false">C18</f>
        <v>0.17</v>
      </c>
      <c r="I18" s="328" t="n">
        <f aca="false">H18</f>
        <v>0.17</v>
      </c>
      <c r="J18" s="351" t="n">
        <f aca="false">H18</f>
        <v>0.17</v>
      </c>
      <c r="K18" s="279" t="n">
        <f aca="false">C18+0.015</f>
        <v>0.185</v>
      </c>
      <c r="L18" s="332" t="n">
        <f aca="false">K18</f>
        <v>0.185</v>
      </c>
      <c r="M18" s="328" t="n">
        <f aca="false">K18</f>
        <v>0.185</v>
      </c>
      <c r="N18" s="327" t="n">
        <f aca="false">+K18+0.02</f>
        <v>0.205</v>
      </c>
      <c r="O18" s="279" t="n">
        <f aca="false">C18</f>
        <v>0.17</v>
      </c>
      <c r="P18" s="333" t="n">
        <f aca="false">O18</f>
        <v>0.17</v>
      </c>
      <c r="Q18" s="328" t="n">
        <f aca="false">O18</f>
        <v>0.17</v>
      </c>
      <c r="R18" s="327" t="n">
        <f aca="false">+O18</f>
        <v>0.17</v>
      </c>
      <c r="T18" s="334" t="n">
        <f aca="false">C18-0.25</f>
        <v>-0.08</v>
      </c>
      <c r="U18" s="334" t="n">
        <f aca="false">T18+0.055</f>
        <v>-0.025</v>
      </c>
      <c r="V18" s="334" t="n">
        <f aca="false">Y18</f>
        <v>0.16</v>
      </c>
      <c r="X18" s="335" t="n">
        <f aca="false">download!B37</f>
        <v>0.16</v>
      </c>
      <c r="Y18" s="336" t="n">
        <f aca="false">download!AX37</f>
        <v>0.16</v>
      </c>
      <c r="Z18" s="335" t="n">
        <f aca="false">download!F37</f>
        <v>0.09</v>
      </c>
      <c r="AA18" s="337" t="n">
        <f aca="false">download!J37</f>
        <v>0.54</v>
      </c>
      <c r="AB18" s="337" t="n">
        <f aca="false">download!N37</f>
        <v>0.43</v>
      </c>
      <c r="AC18" s="337" t="n">
        <f aca="false">download!R37</f>
        <v>0.23</v>
      </c>
      <c r="AD18" s="338" t="n">
        <f aca="false">download!V37</f>
        <v>0.19</v>
      </c>
      <c r="AE18" s="339" t="n">
        <f aca="false">download!AP37</f>
        <v>-0.41</v>
      </c>
      <c r="AF18" s="339" t="n">
        <f aca="false">download!AT38</f>
        <v>0</v>
      </c>
      <c r="AG18" s="339" t="n">
        <f aca="false">(AI18+AF18)*BG18/1.054615</f>
        <v>5.010687672257</v>
      </c>
      <c r="AH18" s="340" t="n">
        <v>36982</v>
      </c>
      <c r="AI18" s="341" t="n">
        <f aca="false">download!Z37</f>
        <v>3.611</v>
      </c>
      <c r="AJ18" s="343"/>
      <c r="AK18" s="342"/>
      <c r="AL18" s="342" t="n">
        <f aca="false">($AI18+C18)*BK18</f>
        <v>3.57263216194306</v>
      </c>
      <c r="AM18" s="342" t="n">
        <f aca="false">+AI18+C18</f>
        <v>3.781</v>
      </c>
      <c r="AN18" s="342" t="n">
        <f aca="false">$AI18+E18</f>
        <v>3.781</v>
      </c>
      <c r="AO18" s="342" t="n">
        <f aca="false">$AI18+G18</f>
        <v>3.781</v>
      </c>
      <c r="AP18" s="342" t="n">
        <f aca="false">$AI18+H18</f>
        <v>3.781</v>
      </c>
      <c r="AQ18" s="342" t="n">
        <f aca="false">$AI18+K18</f>
        <v>3.796</v>
      </c>
      <c r="AR18" s="342" t="n">
        <f aca="false">$AI18+N18</f>
        <v>3.816</v>
      </c>
      <c r="AS18" s="342" t="n">
        <f aca="false">$AI18+O18</f>
        <v>3.781</v>
      </c>
      <c r="AT18" s="342" t="n">
        <f aca="false">$AI18+R18</f>
        <v>3.781</v>
      </c>
      <c r="AU18" s="342"/>
      <c r="AV18" s="342"/>
      <c r="AW18" s="342" t="n">
        <f aca="false">$AI18+X18</f>
        <v>3.771</v>
      </c>
      <c r="AX18" s="342" t="n">
        <f aca="false">$AI18+Z18</f>
        <v>3.701</v>
      </c>
      <c r="AY18" s="342" t="n">
        <f aca="false">$AI18+AA18</f>
        <v>4.151</v>
      </c>
      <c r="AZ18" s="342" t="n">
        <f aca="false">$AI18+AB18</f>
        <v>4.041</v>
      </c>
      <c r="BA18" s="342" t="n">
        <f aca="false">$AI18+AC18</f>
        <v>3.841</v>
      </c>
      <c r="BB18" s="342" t="n">
        <f aca="false">$AI18+AD18</f>
        <v>3.801</v>
      </c>
      <c r="BC18" s="342" t="n">
        <f aca="false">$AI18+AE18</f>
        <v>3.201</v>
      </c>
      <c r="BD18" s="342" t="n">
        <f aca="false">$AI18+AF18</f>
        <v>3.611</v>
      </c>
      <c r="BE18" s="342"/>
      <c r="BF18" s="274"/>
      <c r="BG18" s="343" t="n">
        <f aca="false">download!AD37</f>
        <v>1.463402486701</v>
      </c>
      <c r="BH18" s="268" t="n">
        <f aca="false">download!AH37</f>
        <v>0.062019346510804</v>
      </c>
      <c r="BI18" s="268" t="n">
        <f aca="false">download!AL37</f>
        <v>0.071927088374567</v>
      </c>
      <c r="BJ18" s="277" t="n">
        <f aca="false">(1+BH18/2)^(-2*($A18-$A$5)/365.25)</f>
        <v>0.952185399307598</v>
      </c>
      <c r="BK18" s="277" t="n">
        <f aca="false">(1+BI18/2)^(-2*($A18-$A$5)/365.25)</f>
        <v>0.94489081246841</v>
      </c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77"/>
      <c r="CL18" s="277"/>
      <c r="CM18" s="268"/>
      <c r="CN18" s="293"/>
      <c r="CO18" s="293"/>
      <c r="CP18" s="344"/>
      <c r="CQ18" s="268"/>
      <c r="CR18" s="293"/>
      <c r="CS18" s="268"/>
      <c r="CT18" s="295"/>
      <c r="CU18" s="295"/>
      <c r="CV18" s="268"/>
      <c r="CW18" s="293"/>
      <c r="CX18" s="268"/>
      <c r="CY18" s="268"/>
      <c r="CZ18" s="276"/>
      <c r="DA18" s="276"/>
      <c r="DB18" s="295"/>
      <c r="DC18" s="268"/>
      <c r="DD18" s="295"/>
      <c r="DE18" s="268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</row>
    <row r="19" customFormat="false" ht="12.75" hidden="false" customHeight="false" outlineLevel="0" collapsed="false">
      <c r="A19" s="323" t="n">
        <v>37012</v>
      </c>
      <c r="B19" s="345" t="n">
        <f aca="false">C19-X19-0.02</f>
        <v>0.00250000000000002</v>
      </c>
      <c r="C19" s="325" t="n">
        <v>0.17</v>
      </c>
      <c r="D19" s="326" t="n">
        <f aca="false">C19</f>
        <v>0.17</v>
      </c>
      <c r="E19" s="327" t="n">
        <f aca="false">C19</f>
        <v>0.17</v>
      </c>
      <c r="F19" s="328" t="n">
        <f aca="false">C19-0.035</f>
        <v>0.135</v>
      </c>
      <c r="G19" s="327" t="n">
        <f aca="false">E19</f>
        <v>0.17</v>
      </c>
      <c r="H19" s="346" t="n">
        <f aca="false">C19</f>
        <v>0.17</v>
      </c>
      <c r="I19" s="328" t="n">
        <f aca="false">H19</f>
        <v>0.17</v>
      </c>
      <c r="J19" s="351" t="n">
        <f aca="false">H19</f>
        <v>0.17</v>
      </c>
      <c r="K19" s="279" t="n">
        <f aca="false">C19+0.015</f>
        <v>0.185</v>
      </c>
      <c r="L19" s="332" t="n">
        <f aca="false">K19</f>
        <v>0.185</v>
      </c>
      <c r="M19" s="328" t="n">
        <f aca="false">K19</f>
        <v>0.185</v>
      </c>
      <c r="N19" s="327" t="n">
        <f aca="false">+K19+0.02</f>
        <v>0.205</v>
      </c>
      <c r="O19" s="279" t="n">
        <f aca="false">C19</f>
        <v>0.17</v>
      </c>
      <c r="P19" s="333" t="n">
        <f aca="false">O19</f>
        <v>0.17</v>
      </c>
      <c r="Q19" s="328" t="n">
        <f aca="false">O19</f>
        <v>0.17</v>
      </c>
      <c r="R19" s="327" t="n">
        <f aca="false">+O19</f>
        <v>0.17</v>
      </c>
      <c r="T19" s="334" t="n">
        <f aca="false">C19-0.25</f>
        <v>-0.08</v>
      </c>
      <c r="U19" s="334" t="n">
        <f aca="false">T19+0.055</f>
        <v>-0.025</v>
      </c>
      <c r="V19" s="334" t="n">
        <f aca="false">Y19</f>
        <v>0.1475</v>
      </c>
      <c r="X19" s="335" t="n">
        <f aca="false">download!B38</f>
        <v>0.1475</v>
      </c>
      <c r="Y19" s="336" t="n">
        <f aca="false">download!AX38</f>
        <v>0.1475</v>
      </c>
      <c r="Z19" s="335" t="n">
        <f aca="false">download!F38</f>
        <v>0.0775</v>
      </c>
      <c r="AA19" s="337" t="n">
        <f aca="false">download!J38</f>
        <v>0.425</v>
      </c>
      <c r="AB19" s="337" t="n">
        <f aca="false">download!N38</f>
        <v>0.3825</v>
      </c>
      <c r="AC19" s="337" t="n">
        <f aca="false">download!R38</f>
        <v>0.22</v>
      </c>
      <c r="AD19" s="338" t="n">
        <f aca="false">download!V38</f>
        <v>0.185</v>
      </c>
      <c r="AE19" s="339" t="n">
        <f aca="false">download!AP38</f>
        <v>-0.41</v>
      </c>
      <c r="AF19" s="339" t="n">
        <f aca="false">download!AT39</f>
        <v>0</v>
      </c>
      <c r="AG19" s="339" t="n">
        <f aca="false">(AI19+AF19)*BG19/1.054615</f>
        <v>4.82644226768718</v>
      </c>
      <c r="AH19" s="340" t="n">
        <v>37012</v>
      </c>
      <c r="AI19" s="341" t="n">
        <f aca="false">download!Z38</f>
        <v>3.481</v>
      </c>
      <c r="AJ19" s="343"/>
      <c r="AK19" s="342"/>
      <c r="AL19" s="342" t="n">
        <f aca="false">($AI19+C19)*BK19</f>
        <v>3.42929632365155</v>
      </c>
      <c r="AM19" s="342" t="n">
        <f aca="false">+AI19+C19</f>
        <v>3.651</v>
      </c>
      <c r="AN19" s="342" t="n">
        <f aca="false">$AI19+E19</f>
        <v>3.651</v>
      </c>
      <c r="AO19" s="342" t="n">
        <f aca="false">$AI19+G19</f>
        <v>3.651</v>
      </c>
      <c r="AP19" s="342" t="n">
        <f aca="false">$AI19+H19</f>
        <v>3.651</v>
      </c>
      <c r="AQ19" s="342" t="n">
        <f aca="false">$AI19+K19</f>
        <v>3.666</v>
      </c>
      <c r="AR19" s="342" t="n">
        <f aca="false">$AI19+N19</f>
        <v>3.686</v>
      </c>
      <c r="AS19" s="342" t="n">
        <f aca="false">$AI19+O19</f>
        <v>3.651</v>
      </c>
      <c r="AT19" s="342" t="n">
        <f aca="false">$AI19+R19</f>
        <v>3.651</v>
      </c>
      <c r="AU19" s="342"/>
      <c r="AV19" s="342"/>
      <c r="AW19" s="342" t="n">
        <f aca="false">$AI19+X19</f>
        <v>3.6285</v>
      </c>
      <c r="AX19" s="342" t="n">
        <f aca="false">$AI19+Z19</f>
        <v>3.5585</v>
      </c>
      <c r="AY19" s="342" t="n">
        <f aca="false">$AI19+AA19</f>
        <v>3.906</v>
      </c>
      <c r="AZ19" s="342" t="n">
        <f aca="false">$AI19+AB19</f>
        <v>3.8635</v>
      </c>
      <c r="BA19" s="342" t="n">
        <f aca="false">$AI19+AC19</f>
        <v>3.701</v>
      </c>
      <c r="BB19" s="342" t="n">
        <f aca="false">$AI19+AD19</f>
        <v>3.666</v>
      </c>
      <c r="BC19" s="342" t="n">
        <f aca="false">$AI19+AE19</f>
        <v>3.071</v>
      </c>
      <c r="BD19" s="342" t="n">
        <f aca="false">$AI19+AF19</f>
        <v>3.481</v>
      </c>
      <c r="BE19" s="342"/>
      <c r="BF19" s="274"/>
      <c r="BG19" s="343" t="n">
        <f aca="false">download!AD38</f>
        <v>1.462234533794</v>
      </c>
      <c r="BH19" s="268" t="n">
        <f aca="false">download!AH38</f>
        <v>0.062188501843233</v>
      </c>
      <c r="BI19" s="268" t="n">
        <f aca="false">download!AL38</f>
        <v>0.072109961404498</v>
      </c>
      <c r="BJ19" s="277" t="n">
        <f aca="false">(1+BH19/2)^(-2*($A19-$A$5)/365.25)</f>
        <v>0.947283177129228</v>
      </c>
      <c r="BK19" s="277" t="n">
        <f aca="false">(1+BI19/2)^(-2*($A19-$A$5)/365.25)</f>
        <v>0.939275903492618</v>
      </c>
      <c r="BL19" s="268"/>
      <c r="BM19" s="268"/>
      <c r="BN19" s="268"/>
      <c r="BO19" s="268"/>
      <c r="BP19" s="268"/>
      <c r="BQ19" s="268"/>
      <c r="BR19" s="268"/>
      <c r="BS19" s="268"/>
      <c r="BT19" s="268"/>
      <c r="BU19" s="268"/>
      <c r="BV19" s="268"/>
      <c r="BW19" s="268"/>
      <c r="BX19" s="268"/>
      <c r="BY19" s="268"/>
      <c r="BZ19" s="268"/>
      <c r="CA19" s="268"/>
      <c r="CB19" s="268"/>
      <c r="CC19" s="268"/>
      <c r="CD19" s="268"/>
      <c r="CE19" s="268"/>
      <c r="CF19" s="268"/>
      <c r="CG19" s="268"/>
      <c r="CH19" s="268"/>
      <c r="CI19" s="268"/>
      <c r="CJ19" s="268"/>
      <c r="CK19" s="277"/>
      <c r="CL19" s="277"/>
      <c r="CM19" s="268"/>
      <c r="CN19" s="293"/>
      <c r="CO19" s="293"/>
      <c r="CP19" s="344"/>
      <c r="CQ19" s="268"/>
      <c r="CR19" s="293"/>
      <c r="CS19" s="268"/>
      <c r="CT19" s="295"/>
      <c r="CU19" s="295"/>
      <c r="CV19" s="268"/>
      <c r="CW19" s="293"/>
      <c r="CX19" s="268"/>
      <c r="CY19" s="268"/>
      <c r="CZ19" s="276"/>
      <c r="DA19" s="276"/>
      <c r="DB19" s="295"/>
      <c r="DC19" s="268"/>
      <c r="DD19" s="295"/>
      <c r="DE19" s="268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</row>
    <row r="20" customFormat="false" ht="12.75" hidden="false" customHeight="false" outlineLevel="0" collapsed="false">
      <c r="A20" s="323" t="n">
        <v>37043</v>
      </c>
      <c r="B20" s="345" t="n">
        <f aca="false">C20-X20-0.02</f>
        <v>0.00750000000000002</v>
      </c>
      <c r="C20" s="325" t="n">
        <v>0.17</v>
      </c>
      <c r="D20" s="326" t="n">
        <f aca="false">C20</f>
        <v>0.17</v>
      </c>
      <c r="E20" s="327" t="n">
        <f aca="false">C20</f>
        <v>0.17</v>
      </c>
      <c r="F20" s="328" t="n">
        <f aca="false">C20-0.035</f>
        <v>0.135</v>
      </c>
      <c r="G20" s="327" t="n">
        <f aca="false">E20</f>
        <v>0.17</v>
      </c>
      <c r="H20" s="346" t="n">
        <f aca="false">C20</f>
        <v>0.17</v>
      </c>
      <c r="I20" s="328" t="n">
        <f aca="false">H20</f>
        <v>0.17</v>
      </c>
      <c r="J20" s="351" t="n">
        <f aca="false">H20</f>
        <v>0.17</v>
      </c>
      <c r="K20" s="279" t="n">
        <f aca="false">C20+0.015</f>
        <v>0.185</v>
      </c>
      <c r="L20" s="332" t="n">
        <f aca="false">K20</f>
        <v>0.185</v>
      </c>
      <c r="M20" s="328" t="n">
        <f aca="false">K20</f>
        <v>0.185</v>
      </c>
      <c r="N20" s="327" t="n">
        <f aca="false">+K20+0.02</f>
        <v>0.205</v>
      </c>
      <c r="O20" s="279" t="n">
        <f aca="false">C20</f>
        <v>0.17</v>
      </c>
      <c r="P20" s="333" t="n">
        <f aca="false">O20</f>
        <v>0.17</v>
      </c>
      <c r="Q20" s="328" t="n">
        <f aca="false">O20</f>
        <v>0.17</v>
      </c>
      <c r="R20" s="327" t="n">
        <f aca="false">+O20</f>
        <v>0.17</v>
      </c>
      <c r="T20" s="334" t="n">
        <f aca="false">C20-0.25</f>
        <v>-0.08</v>
      </c>
      <c r="U20" s="334" t="n">
        <f aca="false">T20+0.055</f>
        <v>-0.025</v>
      </c>
      <c r="V20" s="334" t="n">
        <f aca="false">Y20</f>
        <v>0.1425</v>
      </c>
      <c r="X20" s="335" t="n">
        <f aca="false">download!B39</f>
        <v>0.1425</v>
      </c>
      <c r="Y20" s="336" t="n">
        <f aca="false">download!AX39</f>
        <v>0.1425</v>
      </c>
      <c r="Z20" s="335" t="n">
        <f aca="false">download!F39</f>
        <v>0.0725</v>
      </c>
      <c r="AA20" s="337" t="n">
        <f aca="false">download!J39</f>
        <v>0.425</v>
      </c>
      <c r="AB20" s="337" t="n">
        <f aca="false">download!N39</f>
        <v>0.3825</v>
      </c>
      <c r="AC20" s="337" t="n">
        <f aca="false">download!R39</f>
        <v>0.22</v>
      </c>
      <c r="AD20" s="338" t="n">
        <f aca="false">download!V39</f>
        <v>0.185</v>
      </c>
      <c r="AE20" s="339" t="n">
        <f aca="false">download!AP39</f>
        <v>-0.41</v>
      </c>
      <c r="AF20" s="339" t="n">
        <f aca="false">download!AT40</f>
        <v>0</v>
      </c>
      <c r="AG20" s="339" t="n">
        <f aca="false">(AI20+AF20)*BG20/1.054615</f>
        <v>4.77811989993766</v>
      </c>
      <c r="AH20" s="340" t="n">
        <v>37043</v>
      </c>
      <c r="AI20" s="341" t="n">
        <f aca="false">download!Z39</f>
        <v>3.449</v>
      </c>
      <c r="AJ20" s="343"/>
      <c r="AK20" s="342"/>
      <c r="AL20" s="342" t="n">
        <f aca="false">($AI20+C20)*BK20</f>
        <v>3.37826578313522</v>
      </c>
      <c r="AM20" s="342" t="n">
        <f aca="false">+AI20+C20</f>
        <v>3.619</v>
      </c>
      <c r="AN20" s="342" t="n">
        <f aca="false">$AI20+E20</f>
        <v>3.619</v>
      </c>
      <c r="AO20" s="342" t="n">
        <f aca="false">$AI20+G20</f>
        <v>3.619</v>
      </c>
      <c r="AP20" s="342" t="n">
        <f aca="false">$AI20+H20</f>
        <v>3.619</v>
      </c>
      <c r="AQ20" s="342" t="n">
        <f aca="false">$AI20+K20</f>
        <v>3.634</v>
      </c>
      <c r="AR20" s="342" t="n">
        <f aca="false">$AI20+N20</f>
        <v>3.654</v>
      </c>
      <c r="AS20" s="342" t="n">
        <f aca="false">$AI20+O20</f>
        <v>3.619</v>
      </c>
      <c r="AT20" s="342" t="n">
        <f aca="false">$AI20+R20</f>
        <v>3.619</v>
      </c>
      <c r="AU20" s="342"/>
      <c r="AV20" s="342"/>
      <c r="AW20" s="342" t="n">
        <f aca="false">$AI20+X20</f>
        <v>3.5915</v>
      </c>
      <c r="AX20" s="342" t="n">
        <f aca="false">$AI20+Z20</f>
        <v>3.5215</v>
      </c>
      <c r="AY20" s="342" t="n">
        <f aca="false">$AI20+AA20</f>
        <v>3.874</v>
      </c>
      <c r="AZ20" s="342" t="n">
        <f aca="false">$AI20+AB20</f>
        <v>3.8315</v>
      </c>
      <c r="BA20" s="342" t="n">
        <f aca="false">$AI20+AC20</f>
        <v>3.669</v>
      </c>
      <c r="BB20" s="342" t="n">
        <f aca="false">$AI20+AD20</f>
        <v>3.634</v>
      </c>
      <c r="BC20" s="342" t="n">
        <f aca="false">$AI20+AE20</f>
        <v>3.039</v>
      </c>
      <c r="BD20" s="342" t="n">
        <f aca="false">$AI20+AF20</f>
        <v>3.449</v>
      </c>
      <c r="BE20" s="342"/>
      <c r="BF20" s="274"/>
      <c r="BG20" s="343" t="n">
        <f aca="false">download!AD39</f>
        <v>1.461025490946</v>
      </c>
      <c r="BH20" s="268" t="n">
        <f aca="false">download!AH39</f>
        <v>0.06236329569672</v>
      </c>
      <c r="BI20" s="268" t="n">
        <f aca="false">download!AL39</f>
        <v>0.072298930213698</v>
      </c>
      <c r="BJ20" s="277" t="n">
        <f aca="false">(1+BH20/2)^(-2*($A20-$A$5)/365.25)</f>
        <v>0.942217396094744</v>
      </c>
      <c r="BK20" s="277" t="n">
        <f aca="false">(1+BI20/2)^(-2*($A20-$A$5)/365.25)</f>
        <v>0.933480459556567</v>
      </c>
      <c r="BL20" s="268"/>
      <c r="BM20" s="268"/>
      <c r="BN20" s="268"/>
      <c r="BO20" s="268"/>
      <c r="BP20" s="268"/>
      <c r="BQ20" s="268"/>
      <c r="BR20" s="268"/>
      <c r="BS20" s="268"/>
      <c r="BT20" s="268"/>
      <c r="BU20" s="268"/>
      <c r="BV20" s="268"/>
      <c r="BW20" s="268"/>
      <c r="BX20" s="268"/>
      <c r="BY20" s="268"/>
      <c r="BZ20" s="268"/>
      <c r="CA20" s="268"/>
      <c r="CB20" s="268"/>
      <c r="CC20" s="268"/>
      <c r="CD20" s="268"/>
      <c r="CE20" s="268"/>
      <c r="CF20" s="268"/>
      <c r="CG20" s="268"/>
      <c r="CH20" s="268"/>
      <c r="CI20" s="268"/>
      <c r="CJ20" s="268"/>
      <c r="CK20" s="277"/>
      <c r="CL20" s="277"/>
      <c r="CM20" s="268"/>
      <c r="CN20" s="293"/>
      <c r="CO20" s="293"/>
      <c r="CP20" s="344"/>
      <c r="CQ20" s="268"/>
      <c r="CR20" s="293"/>
      <c r="CS20" s="268"/>
      <c r="CT20" s="295"/>
      <c r="CU20" s="295"/>
      <c r="CV20" s="268"/>
      <c r="CW20" s="293"/>
      <c r="CX20" s="268"/>
      <c r="CY20" s="268"/>
      <c r="CZ20" s="276"/>
      <c r="DA20" s="276"/>
      <c r="DB20" s="295"/>
      <c r="DC20" s="268"/>
      <c r="DD20" s="295"/>
      <c r="DE20" s="268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</row>
    <row r="21" customFormat="false" ht="12.75" hidden="false" customHeight="false" outlineLevel="0" collapsed="false">
      <c r="A21" s="323" t="n">
        <v>37073</v>
      </c>
      <c r="B21" s="345" t="n">
        <f aca="false">C21-X21-0.02</f>
        <v>0.015</v>
      </c>
      <c r="C21" s="325" t="n">
        <v>0.17</v>
      </c>
      <c r="D21" s="326" t="n">
        <f aca="false">C21</f>
        <v>0.17</v>
      </c>
      <c r="E21" s="327" t="n">
        <f aca="false">C21</f>
        <v>0.17</v>
      </c>
      <c r="F21" s="328" t="n">
        <f aca="false">C21-0.035</f>
        <v>0.135</v>
      </c>
      <c r="G21" s="327" t="n">
        <f aca="false">E21</f>
        <v>0.17</v>
      </c>
      <c r="H21" s="346" t="n">
        <f aca="false">C21</f>
        <v>0.17</v>
      </c>
      <c r="I21" s="328" t="n">
        <f aca="false">H21</f>
        <v>0.17</v>
      </c>
      <c r="J21" s="351" t="n">
        <f aca="false">H21</f>
        <v>0.17</v>
      </c>
      <c r="K21" s="279" t="n">
        <f aca="false">C21+0.015</f>
        <v>0.185</v>
      </c>
      <c r="L21" s="332" t="n">
        <f aca="false">K21</f>
        <v>0.185</v>
      </c>
      <c r="M21" s="328" t="n">
        <f aca="false">K21</f>
        <v>0.185</v>
      </c>
      <c r="N21" s="327" t="n">
        <f aca="false">+K21+0.02</f>
        <v>0.205</v>
      </c>
      <c r="O21" s="279" t="n">
        <f aca="false">C21</f>
        <v>0.17</v>
      </c>
      <c r="P21" s="333" t="n">
        <f aca="false">O21</f>
        <v>0.17</v>
      </c>
      <c r="Q21" s="328" t="n">
        <f aca="false">O21</f>
        <v>0.17</v>
      </c>
      <c r="R21" s="327" t="n">
        <f aca="false">+O21</f>
        <v>0.17</v>
      </c>
      <c r="T21" s="334" t="n">
        <f aca="false">C21-0.25</f>
        <v>-0.08</v>
      </c>
      <c r="U21" s="334" t="n">
        <f aca="false">T21+0.055</f>
        <v>-0.025</v>
      </c>
      <c r="V21" s="334" t="n">
        <f aca="false">Y21</f>
        <v>0.135</v>
      </c>
      <c r="X21" s="335" t="n">
        <f aca="false">download!B40</f>
        <v>0.135</v>
      </c>
      <c r="Y21" s="336" t="n">
        <f aca="false">download!AX40</f>
        <v>0.135</v>
      </c>
      <c r="Z21" s="335" t="n">
        <f aca="false">download!F40</f>
        <v>0.065</v>
      </c>
      <c r="AA21" s="337" t="n">
        <f aca="false">download!J40</f>
        <v>0.49</v>
      </c>
      <c r="AB21" s="337" t="n">
        <f aca="false">download!N40</f>
        <v>0.41</v>
      </c>
      <c r="AC21" s="337" t="n">
        <f aca="false">download!R40</f>
        <v>0.2325</v>
      </c>
      <c r="AD21" s="338" t="n">
        <f aca="false">download!V40</f>
        <v>0.185</v>
      </c>
      <c r="AE21" s="339" t="n">
        <f aca="false">download!AP40</f>
        <v>-0.41</v>
      </c>
      <c r="AF21" s="339" t="n">
        <f aca="false">download!AT41</f>
        <v>0</v>
      </c>
      <c r="AG21" s="339" t="n">
        <f aca="false">(AI21+AF21)*BG21/1.054615</f>
        <v>4.76724338469934</v>
      </c>
      <c r="AH21" s="340" t="n">
        <v>37073</v>
      </c>
      <c r="AI21" s="341" t="n">
        <f aca="false">download!Z40</f>
        <v>3.444</v>
      </c>
      <c r="AJ21" s="343"/>
      <c r="AK21" s="342"/>
      <c r="AL21" s="342" t="n">
        <f aca="false">($AI21+C21)*BK21</f>
        <v>3.35342891017327</v>
      </c>
      <c r="AM21" s="342" t="n">
        <f aca="false">+AI21+C21</f>
        <v>3.614</v>
      </c>
      <c r="AN21" s="342" t="n">
        <f aca="false">$AI21+E21</f>
        <v>3.614</v>
      </c>
      <c r="AO21" s="342" t="n">
        <f aca="false">$AI21+G21</f>
        <v>3.614</v>
      </c>
      <c r="AP21" s="342" t="n">
        <f aca="false">$AI21+H21</f>
        <v>3.614</v>
      </c>
      <c r="AQ21" s="342" t="n">
        <f aca="false">$AI21+K21</f>
        <v>3.629</v>
      </c>
      <c r="AR21" s="342" t="n">
        <f aca="false">$AI21+N21</f>
        <v>3.649</v>
      </c>
      <c r="AS21" s="342" t="n">
        <f aca="false">$AI21+O21</f>
        <v>3.614</v>
      </c>
      <c r="AT21" s="342" t="n">
        <f aca="false">$AI21+R21</f>
        <v>3.614</v>
      </c>
      <c r="AU21" s="342"/>
      <c r="AV21" s="342"/>
      <c r="AW21" s="342" t="n">
        <f aca="false">$AI21+X21</f>
        <v>3.579</v>
      </c>
      <c r="AX21" s="342" t="n">
        <f aca="false">$AI21+Z21</f>
        <v>3.509</v>
      </c>
      <c r="AY21" s="342" t="n">
        <f aca="false">$AI21+AA21</f>
        <v>3.934</v>
      </c>
      <c r="AZ21" s="342" t="n">
        <f aca="false">$AI21+AB21</f>
        <v>3.854</v>
      </c>
      <c r="BA21" s="342" t="n">
        <f aca="false">$AI21+AC21</f>
        <v>3.6765</v>
      </c>
      <c r="BB21" s="342" t="n">
        <f aca="false">$AI21+AD21</f>
        <v>3.629</v>
      </c>
      <c r="BC21" s="342" t="n">
        <f aca="false">$AI21+AE21</f>
        <v>3.034</v>
      </c>
      <c r="BD21" s="342" t="n">
        <f aca="false">$AI21+AF21</f>
        <v>3.444</v>
      </c>
      <c r="BE21" s="342"/>
      <c r="BF21" s="274"/>
      <c r="BG21" s="343" t="n">
        <f aca="false">download!AD40</f>
        <v>1.459816022693</v>
      </c>
      <c r="BH21" s="268" t="n">
        <f aca="false">download!AH40</f>
        <v>0.062485312096006</v>
      </c>
      <c r="BI21" s="268" t="n">
        <f aca="false">download!AL40</f>
        <v>0.072459651309183</v>
      </c>
      <c r="BJ21" s="277" t="n">
        <f aca="false">(1+BH21/2)^(-2*($A21-$A$5)/365.25)</f>
        <v>0.937360201005091</v>
      </c>
      <c r="BK21" s="277" t="n">
        <f aca="false">(1+BI21/2)^(-2*($A21-$A$5)/365.25)</f>
        <v>0.927899532422045</v>
      </c>
      <c r="BL21" s="268"/>
      <c r="BM21" s="268"/>
      <c r="BN21" s="268"/>
      <c r="BO21" s="268"/>
      <c r="BP21" s="268"/>
      <c r="BQ21" s="268"/>
      <c r="BR21" s="268"/>
      <c r="BS21" s="268"/>
      <c r="BT21" s="268"/>
      <c r="BU21" s="268"/>
      <c r="BV21" s="268"/>
      <c r="BW21" s="268"/>
      <c r="BX21" s="268"/>
      <c r="BY21" s="268"/>
      <c r="BZ21" s="268"/>
      <c r="CA21" s="268"/>
      <c r="CB21" s="268"/>
      <c r="CC21" s="268"/>
      <c r="CD21" s="268"/>
      <c r="CE21" s="268"/>
      <c r="CF21" s="268"/>
      <c r="CG21" s="268"/>
      <c r="CH21" s="268"/>
      <c r="CI21" s="268"/>
      <c r="CJ21" s="268"/>
      <c r="CK21" s="277"/>
      <c r="CL21" s="277"/>
      <c r="CM21" s="268"/>
      <c r="CN21" s="293"/>
      <c r="CO21" s="293"/>
      <c r="CP21" s="344"/>
      <c r="CQ21" s="268"/>
      <c r="CR21" s="293"/>
      <c r="CS21" s="268"/>
      <c r="CT21" s="295"/>
      <c r="CU21" s="295"/>
      <c r="CV21" s="268"/>
      <c r="CW21" s="293"/>
      <c r="CX21" s="268"/>
      <c r="CY21" s="268"/>
      <c r="CZ21" s="276"/>
      <c r="DA21" s="276"/>
      <c r="DB21" s="295"/>
      <c r="DC21" s="268"/>
      <c r="DD21" s="295"/>
      <c r="DE21" s="268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</row>
    <row r="22" customFormat="false" ht="12.75" hidden="false" customHeight="false" outlineLevel="0" collapsed="false">
      <c r="A22" s="323" t="n">
        <v>37104</v>
      </c>
      <c r="B22" s="345" t="n">
        <f aca="false">C22-X22-0.02</f>
        <v>0.0175</v>
      </c>
      <c r="C22" s="325" t="n">
        <v>0.17</v>
      </c>
      <c r="D22" s="326" t="n">
        <f aca="false">C22</f>
        <v>0.17</v>
      </c>
      <c r="E22" s="327" t="n">
        <f aca="false">C22</f>
        <v>0.17</v>
      </c>
      <c r="F22" s="328" t="n">
        <f aca="false">C22-0.035</f>
        <v>0.135</v>
      </c>
      <c r="G22" s="327" t="n">
        <f aca="false">E22</f>
        <v>0.17</v>
      </c>
      <c r="H22" s="346" t="n">
        <f aca="false">C22</f>
        <v>0.17</v>
      </c>
      <c r="I22" s="328" t="n">
        <f aca="false">H22</f>
        <v>0.17</v>
      </c>
      <c r="J22" s="351" t="n">
        <f aca="false">H22</f>
        <v>0.17</v>
      </c>
      <c r="K22" s="279" t="n">
        <f aca="false">C22+0.015</f>
        <v>0.185</v>
      </c>
      <c r="L22" s="332" t="n">
        <f aca="false">K22</f>
        <v>0.185</v>
      </c>
      <c r="M22" s="328" t="n">
        <f aca="false">K22</f>
        <v>0.185</v>
      </c>
      <c r="N22" s="327" t="n">
        <f aca="false">+K22+0.02</f>
        <v>0.205</v>
      </c>
      <c r="O22" s="279" t="n">
        <f aca="false">C22</f>
        <v>0.17</v>
      </c>
      <c r="P22" s="333" t="n">
        <f aca="false">O22</f>
        <v>0.17</v>
      </c>
      <c r="Q22" s="328" t="n">
        <f aca="false">O22</f>
        <v>0.17</v>
      </c>
      <c r="R22" s="327" t="n">
        <f aca="false">+O22</f>
        <v>0.17</v>
      </c>
      <c r="T22" s="334" t="n">
        <f aca="false">C22-0.25</f>
        <v>-0.08</v>
      </c>
      <c r="U22" s="334" t="n">
        <f aca="false">T22+0.055</f>
        <v>-0.025</v>
      </c>
      <c r="V22" s="334" t="n">
        <f aca="false">Y22</f>
        <v>0.1325</v>
      </c>
      <c r="X22" s="335" t="n">
        <f aca="false">download!B41</f>
        <v>0.1325</v>
      </c>
      <c r="Y22" s="336" t="n">
        <f aca="false">download!AX41</f>
        <v>0.1325</v>
      </c>
      <c r="Z22" s="335" t="n">
        <f aca="false">download!F41</f>
        <v>0.0625</v>
      </c>
      <c r="AA22" s="337" t="n">
        <f aca="false">download!J41</f>
        <v>0.49</v>
      </c>
      <c r="AB22" s="337" t="n">
        <f aca="false">download!N41</f>
        <v>0.41</v>
      </c>
      <c r="AC22" s="337" t="n">
        <f aca="false">download!R41</f>
        <v>0.2325</v>
      </c>
      <c r="AD22" s="338" t="n">
        <f aca="false">download!V41</f>
        <v>0.185</v>
      </c>
      <c r="AE22" s="339" t="n">
        <f aca="false">download!AP41</f>
        <v>-0.41</v>
      </c>
      <c r="AF22" s="339" t="n">
        <f aca="false">download!AT42</f>
        <v>0</v>
      </c>
      <c r="AG22" s="339" t="n">
        <f aca="false">(AI22+AF22)*BG22/1.054615</f>
        <v>4.76850171736728</v>
      </c>
      <c r="AH22" s="340" t="n">
        <v>37104</v>
      </c>
      <c r="AI22" s="341" t="n">
        <f aca="false">download!Z41</f>
        <v>3.448</v>
      </c>
      <c r="AJ22" s="343"/>
      <c r="AK22" s="342"/>
      <c r="AL22" s="342" t="n">
        <f aca="false">($AI22+C22)*BK22</f>
        <v>3.33646589382737</v>
      </c>
      <c r="AM22" s="342" t="n">
        <f aca="false">+AI22+C22</f>
        <v>3.618</v>
      </c>
      <c r="AN22" s="342" t="n">
        <f aca="false">$AI22+E22</f>
        <v>3.618</v>
      </c>
      <c r="AO22" s="342" t="n">
        <f aca="false">$AI22+G22</f>
        <v>3.618</v>
      </c>
      <c r="AP22" s="342" t="n">
        <f aca="false">$AI22+H22</f>
        <v>3.618</v>
      </c>
      <c r="AQ22" s="342" t="n">
        <f aca="false">$AI22+K22</f>
        <v>3.633</v>
      </c>
      <c r="AR22" s="342" t="n">
        <f aca="false">$AI22+N22</f>
        <v>3.653</v>
      </c>
      <c r="AS22" s="342" t="n">
        <f aca="false">$AI22+O22</f>
        <v>3.618</v>
      </c>
      <c r="AT22" s="342" t="n">
        <f aca="false">$AI22+R22</f>
        <v>3.618</v>
      </c>
      <c r="AU22" s="342"/>
      <c r="AV22" s="342"/>
      <c r="AW22" s="342" t="n">
        <f aca="false">$AI22+X22</f>
        <v>3.5805</v>
      </c>
      <c r="AX22" s="342" t="n">
        <f aca="false">$AI22+Z22</f>
        <v>3.5105</v>
      </c>
      <c r="AY22" s="342" t="n">
        <f aca="false">$AI22+AA22</f>
        <v>3.938</v>
      </c>
      <c r="AZ22" s="342" t="n">
        <f aca="false">$AI22+AB22</f>
        <v>3.858</v>
      </c>
      <c r="BA22" s="342" t="n">
        <f aca="false">$AI22+AC22</f>
        <v>3.6805</v>
      </c>
      <c r="BB22" s="342" t="n">
        <f aca="false">$AI22+AD22</f>
        <v>3.633</v>
      </c>
      <c r="BC22" s="342" t="n">
        <f aca="false">$AI22+AE22</f>
        <v>3.038</v>
      </c>
      <c r="BD22" s="342" t="n">
        <f aca="false">$AI22+AF22</f>
        <v>3.448</v>
      </c>
      <c r="BE22" s="342"/>
      <c r="BF22" s="274"/>
      <c r="BG22" s="343" t="n">
        <f aca="false">download!AD41</f>
        <v>1.458507377802</v>
      </c>
      <c r="BH22" s="268" t="n">
        <f aca="false">download!AH41</f>
        <v>0.062538330335889</v>
      </c>
      <c r="BI22" s="268" t="n">
        <f aca="false">download!AL41</f>
        <v>0.072583990100708</v>
      </c>
      <c r="BJ22" s="277" t="n">
        <f aca="false">(1+BH22/2)^(-2*($A22-$A$5)/365.25)</f>
        <v>0.93242342823494</v>
      </c>
      <c r="BK22" s="277" t="n">
        <f aca="false">(1+BI22/2)^(-2*($A22-$A$5)/365.25)</f>
        <v>0.922185155839517</v>
      </c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268"/>
      <c r="CI22" s="268"/>
      <c r="CJ22" s="268"/>
      <c r="CK22" s="277"/>
      <c r="CL22" s="277"/>
      <c r="CM22" s="268"/>
      <c r="CN22" s="293"/>
      <c r="CO22" s="293"/>
      <c r="CP22" s="344"/>
      <c r="CQ22" s="268"/>
      <c r="CR22" s="293"/>
      <c r="CS22" s="268"/>
      <c r="CT22" s="295"/>
      <c r="CU22" s="295"/>
      <c r="CV22" s="268"/>
      <c r="CW22" s="293"/>
      <c r="CX22" s="268"/>
      <c r="CY22" s="268"/>
      <c r="CZ22" s="276"/>
      <c r="DA22" s="276"/>
      <c r="DB22" s="295"/>
      <c r="DC22" s="268"/>
      <c r="DD22" s="295"/>
      <c r="DE22" s="268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</row>
    <row r="23" customFormat="false" ht="12.75" hidden="false" customHeight="false" outlineLevel="0" collapsed="false">
      <c r="A23" s="323" t="n">
        <v>37135</v>
      </c>
      <c r="B23" s="345" t="n">
        <f aca="false">C23-X23-0.02</f>
        <v>0.0175</v>
      </c>
      <c r="C23" s="325" t="n">
        <v>0.17</v>
      </c>
      <c r="D23" s="326" t="n">
        <f aca="false">C23</f>
        <v>0.17</v>
      </c>
      <c r="E23" s="327" t="n">
        <f aca="false">C23</f>
        <v>0.17</v>
      </c>
      <c r="F23" s="328" t="n">
        <f aca="false">C23-0.035</f>
        <v>0.135</v>
      </c>
      <c r="G23" s="327" t="n">
        <f aca="false">E23</f>
        <v>0.17</v>
      </c>
      <c r="H23" s="346" t="n">
        <f aca="false">C23</f>
        <v>0.17</v>
      </c>
      <c r="I23" s="328" t="n">
        <f aca="false">H23</f>
        <v>0.17</v>
      </c>
      <c r="J23" s="351" t="n">
        <f aca="false">H23</f>
        <v>0.17</v>
      </c>
      <c r="K23" s="279" t="n">
        <f aca="false">C23+0.015</f>
        <v>0.185</v>
      </c>
      <c r="L23" s="332" t="n">
        <f aca="false">K23</f>
        <v>0.185</v>
      </c>
      <c r="M23" s="328" t="n">
        <f aca="false">K23</f>
        <v>0.185</v>
      </c>
      <c r="N23" s="327" t="n">
        <f aca="false">+K23+0.02</f>
        <v>0.205</v>
      </c>
      <c r="O23" s="279" t="n">
        <f aca="false">C23</f>
        <v>0.17</v>
      </c>
      <c r="P23" s="333" t="n">
        <f aca="false">O23</f>
        <v>0.17</v>
      </c>
      <c r="Q23" s="328" t="n">
        <f aca="false">O23</f>
        <v>0.17</v>
      </c>
      <c r="R23" s="327" t="n">
        <f aca="false">+O23</f>
        <v>0.17</v>
      </c>
      <c r="T23" s="334" t="n">
        <f aca="false">C23-0.25</f>
        <v>-0.08</v>
      </c>
      <c r="U23" s="334" t="n">
        <f aca="false">T23+0.055</f>
        <v>-0.025</v>
      </c>
      <c r="V23" s="334" t="n">
        <f aca="false">Y23</f>
        <v>0.1325</v>
      </c>
      <c r="X23" s="335" t="n">
        <f aca="false">download!B42</f>
        <v>0.1325</v>
      </c>
      <c r="Y23" s="336" t="n">
        <f aca="false">download!AX42</f>
        <v>0.1325</v>
      </c>
      <c r="Z23" s="335" t="n">
        <f aca="false">download!F42</f>
        <v>0.0625</v>
      </c>
      <c r="AA23" s="337" t="n">
        <f aca="false">download!J42</f>
        <v>0.425</v>
      </c>
      <c r="AB23" s="337" t="n">
        <f aca="false">download!N42</f>
        <v>0.3825</v>
      </c>
      <c r="AC23" s="337" t="n">
        <f aca="false">download!R42</f>
        <v>0.21</v>
      </c>
      <c r="AD23" s="338" t="n">
        <f aca="false">download!V42</f>
        <v>0.18</v>
      </c>
      <c r="AE23" s="339" t="n">
        <f aca="false">download!AP42</f>
        <v>-0.41</v>
      </c>
      <c r="AF23" s="339" t="n">
        <f aca="false">download!AT43</f>
        <v>0</v>
      </c>
      <c r="AG23" s="339" t="n">
        <f aca="false">(AI23+AF23)*BG23/1.054615</f>
        <v>4.74620922933884</v>
      </c>
      <c r="AH23" s="340" t="n">
        <v>37135</v>
      </c>
      <c r="AI23" s="341" t="n">
        <f aca="false">download!Z42</f>
        <v>3.435</v>
      </c>
      <c r="AJ23" s="343"/>
      <c r="AK23" s="342"/>
      <c r="AL23" s="342" t="n">
        <f aca="false">($AI23+C23)*BK23</f>
        <v>3.3039367594883</v>
      </c>
      <c r="AM23" s="342" t="n">
        <f aca="false">+AI23+C23</f>
        <v>3.605</v>
      </c>
      <c r="AN23" s="342" t="n">
        <f aca="false">$AI23+E23</f>
        <v>3.605</v>
      </c>
      <c r="AO23" s="342" t="n">
        <f aca="false">$AI23+G23</f>
        <v>3.605</v>
      </c>
      <c r="AP23" s="342" t="n">
        <f aca="false">$AI23+H23</f>
        <v>3.605</v>
      </c>
      <c r="AQ23" s="342" t="n">
        <f aca="false">$AI23+K23</f>
        <v>3.62</v>
      </c>
      <c r="AR23" s="342" t="n">
        <f aca="false">$AI23+N23</f>
        <v>3.64</v>
      </c>
      <c r="AS23" s="342" t="n">
        <f aca="false">$AI23+O23</f>
        <v>3.605</v>
      </c>
      <c r="AT23" s="342" t="n">
        <f aca="false">$AI23+R23</f>
        <v>3.605</v>
      </c>
      <c r="AU23" s="342"/>
      <c r="AV23" s="342"/>
      <c r="AW23" s="342" t="n">
        <f aca="false">$AI23+X23</f>
        <v>3.5675</v>
      </c>
      <c r="AX23" s="342" t="n">
        <f aca="false">$AI23+Z23</f>
        <v>3.4975</v>
      </c>
      <c r="AY23" s="342" t="n">
        <f aca="false">$AI23+AA23</f>
        <v>3.86</v>
      </c>
      <c r="AZ23" s="342" t="n">
        <f aca="false">$AI23+AB23</f>
        <v>3.8175</v>
      </c>
      <c r="BA23" s="342" t="n">
        <f aca="false">$AI23+AC23</f>
        <v>3.645</v>
      </c>
      <c r="BB23" s="342" t="n">
        <f aca="false">$AI23+AD23</f>
        <v>3.615</v>
      </c>
      <c r="BC23" s="342" t="n">
        <f aca="false">$AI23+AE23</f>
        <v>3.025</v>
      </c>
      <c r="BD23" s="342" t="n">
        <f aca="false">$AI23+AF23</f>
        <v>3.435</v>
      </c>
      <c r="BE23" s="342"/>
      <c r="BF23" s="274"/>
      <c r="BG23" s="343" t="n">
        <f aca="false">download!AD42</f>
        <v>1.457182953828</v>
      </c>
      <c r="BH23" s="268" t="n">
        <f aca="false">download!AH42</f>
        <v>0.062591348576705</v>
      </c>
      <c r="BI23" s="268" t="n">
        <f aca="false">download!AL42</f>
        <v>0.072708328897339</v>
      </c>
      <c r="BJ23" s="277" t="n">
        <f aca="false">(1+BH23/2)^(-2*($A23-$A$5)/365.25)</f>
        <v>0.927504563063848</v>
      </c>
      <c r="BK23" s="277" t="n">
        <f aca="false">(1+BI23/2)^(-2*($A23-$A$5)/365.25)</f>
        <v>0.916487311924631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77"/>
      <c r="CL23" s="277"/>
      <c r="CM23" s="268"/>
      <c r="CN23" s="293"/>
      <c r="CO23" s="293"/>
      <c r="CP23" s="344"/>
      <c r="CQ23" s="268"/>
      <c r="CR23" s="293"/>
      <c r="CS23" s="268"/>
      <c r="CT23" s="295"/>
      <c r="CU23" s="295"/>
      <c r="CV23" s="268"/>
      <c r="CW23" s="293"/>
      <c r="CX23" s="268"/>
      <c r="CY23" s="268"/>
      <c r="CZ23" s="276"/>
      <c r="DA23" s="276"/>
      <c r="DB23" s="295"/>
      <c r="DC23" s="268"/>
      <c r="DD23" s="295"/>
      <c r="DE23" s="268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</row>
    <row r="24" customFormat="false" ht="12.75" hidden="false" customHeight="false" outlineLevel="0" collapsed="false">
      <c r="A24" s="323" t="n">
        <v>37165</v>
      </c>
      <c r="B24" s="345" t="n">
        <f aca="false">C24-X24-0.02</f>
        <v>0.00250000000000002</v>
      </c>
      <c r="C24" s="325" t="n">
        <v>0.17</v>
      </c>
      <c r="D24" s="326" t="n">
        <f aca="false">C24</f>
        <v>0.17</v>
      </c>
      <c r="E24" s="327" t="n">
        <f aca="false">C24</f>
        <v>0.17</v>
      </c>
      <c r="F24" s="328" t="n">
        <f aca="false">C24-0.035</f>
        <v>0.135</v>
      </c>
      <c r="G24" s="327" t="n">
        <f aca="false">E24</f>
        <v>0.17</v>
      </c>
      <c r="H24" s="346" t="n">
        <f aca="false">C24</f>
        <v>0.17</v>
      </c>
      <c r="I24" s="328" t="n">
        <f aca="false">H24</f>
        <v>0.17</v>
      </c>
      <c r="J24" s="351" t="n">
        <f aca="false">H24</f>
        <v>0.17</v>
      </c>
      <c r="K24" s="279" t="n">
        <f aca="false">C24+0.015</f>
        <v>0.185</v>
      </c>
      <c r="L24" s="332" t="n">
        <f aca="false">K24</f>
        <v>0.185</v>
      </c>
      <c r="M24" s="328" t="n">
        <f aca="false">K24</f>
        <v>0.185</v>
      </c>
      <c r="N24" s="327" t="n">
        <f aca="false">+K24+0.02</f>
        <v>0.205</v>
      </c>
      <c r="O24" s="279" t="n">
        <f aca="false">C24</f>
        <v>0.17</v>
      </c>
      <c r="P24" s="333" t="n">
        <f aca="false">O24</f>
        <v>0.17</v>
      </c>
      <c r="Q24" s="328" t="n">
        <f aca="false">O24</f>
        <v>0.17</v>
      </c>
      <c r="R24" s="327" t="n">
        <f aca="false">+O24</f>
        <v>0.17</v>
      </c>
      <c r="T24" s="334" t="n">
        <f aca="false">C24-0.25</f>
        <v>-0.08</v>
      </c>
      <c r="U24" s="334" t="n">
        <f aca="false">T24+0.055</f>
        <v>-0.025</v>
      </c>
      <c r="V24" s="334" t="n">
        <f aca="false">Y24</f>
        <v>0.1475</v>
      </c>
      <c r="X24" s="335" t="n">
        <f aca="false">download!B43</f>
        <v>0.1475</v>
      </c>
      <c r="Y24" s="336" t="n">
        <f aca="false">download!AX43</f>
        <v>0.1475</v>
      </c>
      <c r="Z24" s="335" t="n">
        <f aca="false">download!F43</f>
        <v>0.0775</v>
      </c>
      <c r="AA24" s="337" t="n">
        <f aca="false">download!J43</f>
        <v>0.495</v>
      </c>
      <c r="AB24" s="337" t="n">
        <f aca="false">download!N43</f>
        <v>0.4025</v>
      </c>
      <c r="AC24" s="337" t="n">
        <f aca="false">download!R43</f>
        <v>0.23</v>
      </c>
      <c r="AD24" s="338" t="n">
        <f aca="false">download!V43</f>
        <v>0.185</v>
      </c>
      <c r="AE24" s="339" t="n">
        <f aca="false">download!AP43</f>
        <v>-0.41</v>
      </c>
      <c r="AF24" s="339" t="n">
        <f aca="false">download!AT44</f>
        <v>0</v>
      </c>
      <c r="AG24" s="339" t="n">
        <f aca="false">(AI24+AF24)*BG24/1.054615</f>
        <v>4.75450955767434</v>
      </c>
      <c r="AH24" s="340" t="n">
        <v>37165</v>
      </c>
      <c r="AI24" s="341" t="n">
        <f aca="false">download!Z43</f>
        <v>3.444</v>
      </c>
      <c r="AJ24" s="343"/>
      <c r="AK24" s="342"/>
      <c r="AL24" s="342" t="n">
        <f aca="false">($AI24+C24)*BK24</f>
        <v>3.29238352335301</v>
      </c>
      <c r="AM24" s="342" t="n">
        <f aca="false">+AI24+C24</f>
        <v>3.614</v>
      </c>
      <c r="AN24" s="342" t="n">
        <f aca="false">$AI24+E24</f>
        <v>3.614</v>
      </c>
      <c r="AO24" s="342" t="n">
        <f aca="false">$AI24+G24</f>
        <v>3.614</v>
      </c>
      <c r="AP24" s="342" t="n">
        <f aca="false">$AI24+H24</f>
        <v>3.614</v>
      </c>
      <c r="AQ24" s="342" t="n">
        <f aca="false">$AI24+K24</f>
        <v>3.629</v>
      </c>
      <c r="AR24" s="342" t="n">
        <f aca="false">$AI24+N24</f>
        <v>3.649</v>
      </c>
      <c r="AS24" s="342" t="n">
        <f aca="false">$AI24+O24</f>
        <v>3.614</v>
      </c>
      <c r="AT24" s="342" t="n">
        <f aca="false">$AI24+R24</f>
        <v>3.614</v>
      </c>
      <c r="AU24" s="342"/>
      <c r="AV24" s="342"/>
      <c r="AW24" s="342" t="n">
        <f aca="false">$AI24+X24</f>
        <v>3.5915</v>
      </c>
      <c r="AX24" s="342" t="n">
        <f aca="false">$AI24+Z24</f>
        <v>3.5215</v>
      </c>
      <c r="AY24" s="342" t="n">
        <f aca="false">$AI24+AA24</f>
        <v>3.939</v>
      </c>
      <c r="AZ24" s="342" t="n">
        <f aca="false">$AI24+AB24</f>
        <v>3.8465</v>
      </c>
      <c r="BA24" s="342" t="n">
        <f aca="false">$AI24+AC24</f>
        <v>3.674</v>
      </c>
      <c r="BB24" s="342" t="n">
        <f aca="false">$AI24+AD24</f>
        <v>3.629</v>
      </c>
      <c r="BC24" s="342" t="n">
        <f aca="false">$AI24+AE24</f>
        <v>3.034</v>
      </c>
      <c r="BD24" s="342" t="n">
        <f aca="false">$AI24+AF24</f>
        <v>3.444</v>
      </c>
      <c r="BE24" s="342"/>
      <c r="BF24" s="274"/>
      <c r="BG24" s="343" t="n">
        <f aca="false">download!AD43</f>
        <v>1.45591669488</v>
      </c>
      <c r="BH24" s="268" t="n">
        <f aca="false">download!AH43</f>
        <v>0.062642656552576</v>
      </c>
      <c r="BI24" s="268" t="n">
        <f aca="false">download!AL43</f>
        <v>0.072812039675254</v>
      </c>
      <c r="BJ24" s="277" t="n">
        <f aca="false">(1+BH24/2)^(-2*($A24-$A$5)/365.25)</f>
        <v>0.92276141333375</v>
      </c>
      <c r="BK24" s="277" t="n">
        <f aca="false">(1+BI24/2)^(-2*($A24-$A$5)/365.25)</f>
        <v>0.911008169162426</v>
      </c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268"/>
      <c r="CJ24" s="268"/>
      <c r="CK24" s="277"/>
      <c r="CL24" s="277"/>
      <c r="CM24" s="268"/>
      <c r="CN24" s="293"/>
      <c r="CO24" s="293"/>
      <c r="CP24" s="344"/>
      <c r="CQ24" s="268"/>
      <c r="CR24" s="293"/>
      <c r="CS24" s="268"/>
      <c r="CT24" s="295"/>
      <c r="CU24" s="295"/>
      <c r="CV24" s="268"/>
      <c r="CW24" s="293"/>
      <c r="CX24" s="268"/>
      <c r="CY24" s="268"/>
      <c r="CZ24" s="276"/>
      <c r="DA24" s="276"/>
      <c r="DB24" s="295"/>
      <c r="DC24" s="268"/>
      <c r="DD24" s="295"/>
      <c r="DE24" s="268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</row>
    <row r="25" customFormat="false" ht="12.75" hidden="false" customHeight="false" outlineLevel="0" collapsed="false">
      <c r="A25" s="323" t="n">
        <v>37196</v>
      </c>
      <c r="B25" s="345" t="n">
        <f aca="false">C25-X25-0.02</f>
        <v>0.045</v>
      </c>
      <c r="C25" s="326" t="n">
        <f aca="false">C13-0.005</f>
        <v>0.285</v>
      </c>
      <c r="D25" s="326" t="n">
        <f aca="false">C25</f>
        <v>0.285</v>
      </c>
      <c r="E25" s="327" t="n">
        <f aca="false">C25</f>
        <v>0.285</v>
      </c>
      <c r="F25" s="328" t="n">
        <f aca="false">C25-0.035</f>
        <v>0.25</v>
      </c>
      <c r="G25" s="327" t="n">
        <f aca="false">E25</f>
        <v>0.285</v>
      </c>
      <c r="H25" s="346" t="n">
        <f aca="false">+K25+0.055</f>
        <v>0.39</v>
      </c>
      <c r="I25" s="328" t="n">
        <f aca="false">H25</f>
        <v>0.39</v>
      </c>
      <c r="J25" s="347" t="n">
        <f aca="false">H25+0.01</f>
        <v>0.4</v>
      </c>
      <c r="K25" s="276" t="n">
        <f aca="false">C25+0.05</f>
        <v>0.335</v>
      </c>
      <c r="L25" s="332" t="n">
        <f aca="false">K25</f>
        <v>0.335</v>
      </c>
      <c r="M25" s="328" t="n">
        <f aca="false">K25</f>
        <v>0.335</v>
      </c>
      <c r="N25" s="327" t="n">
        <f aca="false">+K25+0.03</f>
        <v>0.365</v>
      </c>
      <c r="O25" s="348" t="n">
        <f aca="false">+H25+0.07</f>
        <v>0.46</v>
      </c>
      <c r="P25" s="333" t="n">
        <f aca="false">O25</f>
        <v>0.46</v>
      </c>
      <c r="Q25" s="328" t="n">
        <f aca="false">O25</f>
        <v>0.46</v>
      </c>
      <c r="R25" s="327" t="n">
        <f aca="false">+O25+0.01</f>
        <v>0.47</v>
      </c>
      <c r="T25" s="334" t="n">
        <f aca="false">C25-0.16</f>
        <v>0.125</v>
      </c>
      <c r="U25" s="334" t="n">
        <f aca="false">T25+0.055</f>
        <v>0.18</v>
      </c>
      <c r="V25" s="334" t="n">
        <f aca="false">+(T25+AI25)*0.032+T25+0.01</f>
        <v>0.251928</v>
      </c>
      <c r="X25" s="335" t="n">
        <f aca="false">download!B44</f>
        <v>0.22</v>
      </c>
      <c r="Y25" s="336" t="n">
        <f aca="false">download!AX44</f>
        <v>0.22</v>
      </c>
      <c r="Z25" s="335" t="n">
        <f aca="false">download!F44</f>
        <v>0.125</v>
      </c>
      <c r="AA25" s="337" t="n">
        <f aca="false">download!J44</f>
        <v>0.89</v>
      </c>
      <c r="AB25" s="337" t="n">
        <f aca="false">download!N44</f>
        <v>0.67</v>
      </c>
      <c r="AC25" s="337" t="n">
        <f aca="false">download!R44</f>
        <v>0.335</v>
      </c>
      <c r="AD25" s="338" t="n">
        <f aca="false">download!V44</f>
        <v>0.3075</v>
      </c>
      <c r="AE25" s="339" t="n">
        <f aca="false">download!AP44</f>
        <v>-0.315</v>
      </c>
      <c r="AF25" s="339" t="n">
        <f aca="false">download!AT45</f>
        <v>0</v>
      </c>
      <c r="AG25" s="339"/>
      <c r="AH25" s="340" t="n">
        <v>37196</v>
      </c>
      <c r="AI25" s="341" t="n">
        <f aca="false">download!Z44</f>
        <v>3.529</v>
      </c>
      <c r="AJ25" s="343"/>
      <c r="AK25" s="342"/>
      <c r="AL25" s="342" t="n">
        <f aca="false">($AI25+C25)*BK25</f>
        <v>3.45318876472453</v>
      </c>
      <c r="AM25" s="342" t="n">
        <f aca="false">+AI25+C25</f>
        <v>3.814</v>
      </c>
      <c r="AN25" s="342" t="n">
        <f aca="false">$AI25+E25</f>
        <v>3.814</v>
      </c>
      <c r="AO25" s="342" t="n">
        <f aca="false">$AI25+G25</f>
        <v>3.814</v>
      </c>
      <c r="AP25" s="342" t="n">
        <f aca="false">$AI25+H25</f>
        <v>3.919</v>
      </c>
      <c r="AQ25" s="342" t="n">
        <f aca="false">$AI25+K25</f>
        <v>3.864</v>
      </c>
      <c r="AR25" s="342" t="n">
        <f aca="false">$AI25+N25</f>
        <v>3.894</v>
      </c>
      <c r="AS25" s="342" t="n">
        <f aca="false">$AI25+O25</f>
        <v>3.989</v>
      </c>
      <c r="AT25" s="342" t="n">
        <f aca="false">$AI25+R25</f>
        <v>3.999</v>
      </c>
      <c r="AU25" s="342"/>
      <c r="AV25" s="342"/>
      <c r="AW25" s="342" t="n">
        <f aca="false">$AI25+X25</f>
        <v>3.749</v>
      </c>
      <c r="AX25" s="342" t="n">
        <f aca="false">$AI25+Z25</f>
        <v>3.654</v>
      </c>
      <c r="AY25" s="342" t="n">
        <f aca="false">$AI25+AA25</f>
        <v>4.419</v>
      </c>
      <c r="AZ25" s="342" t="n">
        <f aca="false">$AI25+AB25</f>
        <v>4.199</v>
      </c>
      <c r="BA25" s="342" t="n">
        <f aca="false">$AI25+AC25</f>
        <v>3.864</v>
      </c>
      <c r="BB25" s="342" t="n">
        <f aca="false">$AI25+AD25</f>
        <v>3.8365</v>
      </c>
      <c r="BC25" s="342" t="n">
        <f aca="false">$AI25+AE25</f>
        <v>3.214</v>
      </c>
      <c r="BD25" s="342" t="n">
        <f aca="false">$AI25+AF25</f>
        <v>3.529</v>
      </c>
      <c r="BE25" s="342"/>
      <c r="BF25" s="274"/>
      <c r="BG25" s="343" t="n">
        <f aca="false">download!AD44</f>
        <v>1.454649839893</v>
      </c>
      <c r="BH25" s="268" t="n">
        <f aca="false">download!AH44</f>
        <v>0.062695674795227</v>
      </c>
      <c r="BI25" s="268" t="n">
        <f aca="false">download!AL44</f>
        <v>0.07289196068919</v>
      </c>
      <c r="BJ25" s="277" t="n">
        <f aca="false">(1+BH25/2)^(-2*($A25-$A$5)/365.25)</f>
        <v>0.917877760333448</v>
      </c>
      <c r="BK25" s="277" t="n">
        <f aca="false">(1+BI25/2)^(-2*($A25-$A$5)/365.25)</f>
        <v>0.905398207845971</v>
      </c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77"/>
      <c r="CL25" s="277"/>
      <c r="CM25" s="268"/>
      <c r="CN25" s="293"/>
      <c r="CO25" s="293"/>
      <c r="CP25" s="344"/>
      <c r="CQ25" s="268"/>
      <c r="CR25" s="293"/>
      <c r="CS25" s="268"/>
      <c r="CT25" s="295"/>
      <c r="CU25" s="295"/>
      <c r="CV25" s="268"/>
      <c r="CW25" s="293"/>
      <c r="CX25" s="268"/>
      <c r="CY25" s="268"/>
      <c r="CZ25" s="276"/>
      <c r="DA25" s="276"/>
      <c r="DB25" s="295"/>
      <c r="DC25" s="268"/>
      <c r="DD25" s="295"/>
      <c r="DE25" s="268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</row>
    <row r="26" customFormat="false" ht="12.75" hidden="false" customHeight="false" outlineLevel="0" collapsed="false">
      <c r="A26" s="323" t="n">
        <v>37226</v>
      </c>
      <c r="B26" s="345" t="n">
        <f aca="false">C26-X26-0.02</f>
        <v>0.025</v>
      </c>
      <c r="C26" s="326" t="n">
        <f aca="false">C14-0.005</f>
        <v>0.305</v>
      </c>
      <c r="D26" s="326" t="n">
        <f aca="false">C26</f>
        <v>0.305</v>
      </c>
      <c r="E26" s="327" t="n">
        <f aca="false">C26</f>
        <v>0.305</v>
      </c>
      <c r="F26" s="328" t="n">
        <f aca="false">C26-0.035</f>
        <v>0.27</v>
      </c>
      <c r="G26" s="327" t="n">
        <f aca="false">E26</f>
        <v>0.305</v>
      </c>
      <c r="H26" s="346" t="n">
        <f aca="false">+K26+0.055</f>
        <v>0.52</v>
      </c>
      <c r="I26" s="328" t="n">
        <f aca="false">H26</f>
        <v>0.52</v>
      </c>
      <c r="J26" s="347" t="n">
        <f aca="false">H26+0.01</f>
        <v>0.53</v>
      </c>
      <c r="K26" s="350" t="n">
        <f aca="false">C26+0.16</f>
        <v>0.465</v>
      </c>
      <c r="L26" s="332" t="n">
        <f aca="false">K26</f>
        <v>0.465</v>
      </c>
      <c r="M26" s="328" t="n">
        <f aca="false">K26</f>
        <v>0.465</v>
      </c>
      <c r="N26" s="327" t="n">
        <f aca="false">+K26+0.03</f>
        <v>0.495</v>
      </c>
      <c r="O26" s="348" t="n">
        <f aca="false">+H26+0.07</f>
        <v>0.59</v>
      </c>
      <c r="P26" s="333" t="n">
        <f aca="false">O26</f>
        <v>0.59</v>
      </c>
      <c r="Q26" s="328" t="n">
        <f aca="false">O26</f>
        <v>0.59</v>
      </c>
      <c r="R26" s="327" t="n">
        <f aca="false">+O26+0.01</f>
        <v>0.6</v>
      </c>
      <c r="T26" s="334" t="n">
        <f aca="false">C26-0.16</f>
        <v>0.145</v>
      </c>
      <c r="U26" s="334" t="n">
        <f aca="false">T26+0.055</f>
        <v>0.2</v>
      </c>
      <c r="V26" s="334" t="n">
        <f aca="false">+(T26+AI26)*0.032+T26+0.01</f>
        <v>0.275576</v>
      </c>
      <c r="X26" s="335" t="n">
        <f aca="false">download!B45</f>
        <v>0.26</v>
      </c>
      <c r="Y26" s="336" t="n">
        <f aca="false">download!AX45</f>
        <v>0.26</v>
      </c>
      <c r="Z26" s="335" t="n">
        <f aca="false">download!F45</f>
        <v>0.165</v>
      </c>
      <c r="AA26" s="337" t="n">
        <f aca="false">download!J45</f>
        <v>1.38</v>
      </c>
      <c r="AB26" s="337" t="n">
        <f aca="false">download!N45</f>
        <v>0.98</v>
      </c>
      <c r="AC26" s="337" t="n">
        <f aca="false">download!R45</f>
        <v>0.425</v>
      </c>
      <c r="AD26" s="338" t="n">
        <f aca="false">download!V45</f>
        <v>0.365</v>
      </c>
      <c r="AE26" s="339" t="n">
        <f aca="false">download!AP45</f>
        <v>-0.315</v>
      </c>
      <c r="AF26" s="339" t="n">
        <f aca="false">download!AT46</f>
        <v>0</v>
      </c>
      <c r="AG26" s="339"/>
      <c r="AH26" s="340" t="n">
        <v>37226</v>
      </c>
      <c r="AI26" s="341" t="n">
        <f aca="false">download!Z45</f>
        <v>3.623</v>
      </c>
      <c r="AJ26" s="343"/>
      <c r="AK26" s="342"/>
      <c r="AL26" s="342" t="n">
        <f aca="false">($AI26+C26)*BK26</f>
        <v>3.53516423430628</v>
      </c>
      <c r="AM26" s="342" t="n">
        <f aca="false">+AI26+C26</f>
        <v>3.928</v>
      </c>
      <c r="AN26" s="342" t="n">
        <f aca="false">$AI26+E26</f>
        <v>3.928</v>
      </c>
      <c r="AO26" s="342" t="n">
        <f aca="false">$AI26+G26</f>
        <v>3.928</v>
      </c>
      <c r="AP26" s="342" t="n">
        <f aca="false">$AI26+H26</f>
        <v>4.143</v>
      </c>
      <c r="AQ26" s="342" t="n">
        <f aca="false">$AI26+K26</f>
        <v>4.088</v>
      </c>
      <c r="AR26" s="342" t="n">
        <f aca="false">$AI26+N26</f>
        <v>4.118</v>
      </c>
      <c r="AS26" s="342" t="n">
        <f aca="false">$AI26+O26</f>
        <v>4.213</v>
      </c>
      <c r="AT26" s="342" t="n">
        <f aca="false">$AI26+R26</f>
        <v>4.223</v>
      </c>
      <c r="AU26" s="342"/>
      <c r="AV26" s="342"/>
      <c r="AW26" s="342" t="n">
        <f aca="false">$AI26+X26</f>
        <v>3.883</v>
      </c>
      <c r="AX26" s="342" t="n">
        <f aca="false">$AI26+Z26</f>
        <v>3.788</v>
      </c>
      <c r="AY26" s="342" t="n">
        <f aca="false">$AI26+AA26</f>
        <v>5.003</v>
      </c>
      <c r="AZ26" s="342" t="n">
        <f aca="false">$AI26+AB26</f>
        <v>4.603</v>
      </c>
      <c r="BA26" s="342" t="n">
        <f aca="false">$AI26+AC26</f>
        <v>4.048</v>
      </c>
      <c r="BB26" s="342" t="n">
        <f aca="false">$AI26+AD26</f>
        <v>3.988</v>
      </c>
      <c r="BC26" s="342" t="n">
        <f aca="false">$AI26+AE26</f>
        <v>3.308</v>
      </c>
      <c r="BD26" s="342" t="n">
        <f aca="false">$AI26+AF26</f>
        <v>3.623</v>
      </c>
      <c r="BE26" s="342"/>
      <c r="BF26" s="274"/>
      <c r="BG26" s="343" t="n">
        <f aca="false">download!AD45</f>
        <v>1.453418865995</v>
      </c>
      <c r="BH26" s="268" t="n">
        <f aca="false">download!AH45</f>
        <v>0.062746982772875</v>
      </c>
      <c r="BI26" s="268" t="n">
        <f aca="false">download!AL45</f>
        <v>0.072969303607911</v>
      </c>
      <c r="BJ26" s="277" t="n">
        <f aca="false">(1+BH26/2)^(-2*($A26-$A$5)/365.25)</f>
        <v>0.913168669705115</v>
      </c>
      <c r="BK26" s="277" t="n">
        <f aca="false">(1+BI26/2)^(-2*($A26-$A$5)/365.25)</f>
        <v>0.899990894680825</v>
      </c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77"/>
      <c r="CL26" s="277"/>
      <c r="CM26" s="268"/>
      <c r="CN26" s="293"/>
      <c r="CO26" s="293"/>
      <c r="CP26" s="344"/>
      <c r="CQ26" s="268"/>
      <c r="CR26" s="293"/>
      <c r="CS26" s="268"/>
      <c r="CT26" s="295"/>
      <c r="CU26" s="295"/>
      <c r="CV26" s="268"/>
      <c r="CW26" s="293"/>
      <c r="CX26" s="268"/>
      <c r="CY26" s="268"/>
      <c r="CZ26" s="276"/>
      <c r="DA26" s="276"/>
      <c r="DB26" s="295"/>
      <c r="DC26" s="268"/>
      <c r="DD26" s="295"/>
      <c r="DE26" s="268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</row>
    <row r="27" customFormat="false" ht="12.75" hidden="false" customHeight="false" outlineLevel="0" collapsed="false">
      <c r="A27" s="323" t="n">
        <v>37257</v>
      </c>
      <c r="B27" s="345" t="n">
        <f aca="false">C27-X27-0.02</f>
        <v>0.0225</v>
      </c>
      <c r="C27" s="326" t="n">
        <f aca="false">C15-0.005</f>
        <v>0.315</v>
      </c>
      <c r="D27" s="326" t="n">
        <f aca="false">C27</f>
        <v>0.315</v>
      </c>
      <c r="E27" s="327" t="n">
        <f aca="false">C27</f>
        <v>0.315</v>
      </c>
      <c r="F27" s="328" t="n">
        <f aca="false">C27-0.035</f>
        <v>0.28</v>
      </c>
      <c r="G27" s="327" t="n">
        <f aca="false">E27</f>
        <v>0.315</v>
      </c>
      <c r="H27" s="346" t="n">
        <f aca="false">+K27+0.055</f>
        <v>0.61</v>
      </c>
      <c r="I27" s="328" t="n">
        <f aca="false">H27</f>
        <v>0.61</v>
      </c>
      <c r="J27" s="347" t="n">
        <f aca="false">H27+0.01</f>
        <v>0.62</v>
      </c>
      <c r="K27" s="276" t="n">
        <f aca="false">C27+0.24</f>
        <v>0.555</v>
      </c>
      <c r="L27" s="332" t="n">
        <f aca="false">K27</f>
        <v>0.555</v>
      </c>
      <c r="M27" s="328" t="n">
        <f aca="false">K27</f>
        <v>0.555</v>
      </c>
      <c r="N27" s="327" t="n">
        <f aca="false">+K27+0.03</f>
        <v>0.585</v>
      </c>
      <c r="O27" s="348" t="n">
        <f aca="false">+H27+0.07</f>
        <v>0.68</v>
      </c>
      <c r="P27" s="333" t="n">
        <f aca="false">O27</f>
        <v>0.68</v>
      </c>
      <c r="Q27" s="328" t="n">
        <f aca="false">O27</f>
        <v>0.68</v>
      </c>
      <c r="R27" s="327" t="n">
        <f aca="false">+O27+0.01</f>
        <v>0.69</v>
      </c>
      <c r="T27" s="334" t="n">
        <f aca="false">C27-0.16</f>
        <v>0.155</v>
      </c>
      <c r="U27" s="334" t="n">
        <f aca="false">T27+0.055</f>
        <v>0.21</v>
      </c>
      <c r="V27" s="334" t="n">
        <f aca="false">+(T27+AI27)*0.032+T27+0.01</f>
        <v>0.286184</v>
      </c>
      <c r="X27" s="335" t="n">
        <f aca="false">download!B46</f>
        <v>0.2725</v>
      </c>
      <c r="Y27" s="336" t="n">
        <f aca="false">download!AX46</f>
        <v>0.2725</v>
      </c>
      <c r="Z27" s="335" t="n">
        <f aca="false">download!F46</f>
        <v>0.1775</v>
      </c>
      <c r="AA27" s="337" t="n">
        <f aca="false">download!J46</f>
        <v>1.72</v>
      </c>
      <c r="AB27" s="337" t="n">
        <f aca="false">download!N46</f>
        <v>1.12</v>
      </c>
      <c r="AC27" s="337" t="n">
        <f aca="false">download!R46</f>
        <v>0.51</v>
      </c>
      <c r="AD27" s="338" t="n">
        <f aca="false">download!V46</f>
        <v>0.42</v>
      </c>
      <c r="AE27" s="339" t="n">
        <f aca="false">download!AP46</f>
        <v>-0.305</v>
      </c>
      <c r="AF27" s="339" t="n">
        <f aca="false">download!AT47</f>
        <v>0</v>
      </c>
      <c r="AG27" s="339"/>
      <c r="AH27" s="340" t="n">
        <v>37257</v>
      </c>
      <c r="AI27" s="341" t="n">
        <f aca="false">download!Z46</f>
        <v>3.632</v>
      </c>
      <c r="AJ27" s="343"/>
      <c r="AK27" s="342"/>
      <c r="AL27" s="342" t="n">
        <f aca="false">($AI27+C27)*BK27</f>
        <v>3.53032285532755</v>
      </c>
      <c r="AM27" s="342" t="n">
        <f aca="false">+AI27+C27</f>
        <v>3.947</v>
      </c>
      <c r="AN27" s="342" t="n">
        <f aca="false">$AI27+E27</f>
        <v>3.947</v>
      </c>
      <c r="AO27" s="342" t="n">
        <f aca="false">$AI27+G27</f>
        <v>3.947</v>
      </c>
      <c r="AP27" s="342" t="n">
        <f aca="false">$AI27+H27</f>
        <v>4.242</v>
      </c>
      <c r="AQ27" s="342" t="n">
        <f aca="false">$AI27+K27</f>
        <v>4.187</v>
      </c>
      <c r="AR27" s="342" t="n">
        <f aca="false">$AI27+N27</f>
        <v>4.217</v>
      </c>
      <c r="AS27" s="342" t="n">
        <f aca="false">$AI27+O27</f>
        <v>4.312</v>
      </c>
      <c r="AT27" s="342" t="n">
        <f aca="false">$AI27+R27</f>
        <v>4.322</v>
      </c>
      <c r="AU27" s="342"/>
      <c r="AV27" s="342"/>
      <c r="AW27" s="342" t="n">
        <f aca="false">$AI27+X27</f>
        <v>3.9045</v>
      </c>
      <c r="AX27" s="342" t="n">
        <f aca="false">$AI27+Z27</f>
        <v>3.8095</v>
      </c>
      <c r="AY27" s="342" t="n">
        <f aca="false">$AI27+AA27</f>
        <v>5.352</v>
      </c>
      <c r="AZ27" s="342" t="n">
        <f aca="false">$AI27+AB27</f>
        <v>4.752</v>
      </c>
      <c r="BA27" s="342" t="n">
        <f aca="false">$AI27+AC27</f>
        <v>4.142</v>
      </c>
      <c r="BB27" s="342" t="n">
        <f aca="false">$AI27+AD27</f>
        <v>4.052</v>
      </c>
      <c r="BC27" s="342" t="n">
        <f aca="false">$AI27+AE27</f>
        <v>3.327</v>
      </c>
      <c r="BD27" s="342" t="n">
        <f aca="false">$AI27+AF27</f>
        <v>3.632</v>
      </c>
      <c r="BE27" s="342"/>
      <c r="BF27" s="274"/>
      <c r="BG27" s="343" t="n">
        <f aca="false">download!AD46</f>
        <v>1.452151772394</v>
      </c>
      <c r="BH27" s="268" t="n">
        <f aca="false">download!AH46</f>
        <v>0.062800001017361</v>
      </c>
      <c r="BI27" s="268" t="n">
        <f aca="false">download!AL46</f>
        <v>0.073044612484138</v>
      </c>
      <c r="BJ27" s="277" t="n">
        <f aca="false">(1+BH27/2)^(-2*($A27-$A$5)/365.25)</f>
        <v>0.908320192533709</v>
      </c>
      <c r="BK27" s="277" t="n">
        <f aca="false">(1+BI27/2)^(-2*($A27-$A$5)/365.25)</f>
        <v>0.8944319369971</v>
      </c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268"/>
      <c r="CI27" s="268"/>
      <c r="CJ27" s="268"/>
      <c r="CK27" s="277"/>
      <c r="CL27" s="277"/>
      <c r="CM27" s="268"/>
      <c r="CN27" s="293"/>
      <c r="CO27" s="293"/>
      <c r="CP27" s="344"/>
      <c r="CQ27" s="268"/>
      <c r="CR27" s="293"/>
      <c r="CS27" s="268"/>
      <c r="CT27" s="295"/>
      <c r="CU27" s="295"/>
      <c r="CV27" s="268"/>
      <c r="CW27" s="293"/>
      <c r="CX27" s="268"/>
      <c r="CY27" s="268"/>
      <c r="CZ27" s="276"/>
      <c r="DA27" s="276"/>
      <c r="DB27" s="295"/>
      <c r="DC27" s="268"/>
      <c r="DD27" s="295"/>
      <c r="DE27" s="268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</row>
    <row r="28" customFormat="false" ht="12.75" hidden="false" customHeight="false" outlineLevel="0" collapsed="false">
      <c r="A28" s="323" t="n">
        <v>37288</v>
      </c>
      <c r="B28" s="345" t="n">
        <f aca="false">C28-X28-0.02</f>
        <v>0.09</v>
      </c>
      <c r="C28" s="326" t="n">
        <f aca="false">C16-0.005</f>
        <v>0.36</v>
      </c>
      <c r="D28" s="326" t="n">
        <f aca="false">C28</f>
        <v>0.36</v>
      </c>
      <c r="E28" s="333" t="n">
        <f aca="false">C28</f>
        <v>0.36</v>
      </c>
      <c r="F28" s="328" t="n">
        <f aca="false">C28-0.035</f>
        <v>0.325</v>
      </c>
      <c r="G28" s="333" t="n">
        <f aca="false">E28</f>
        <v>0.36</v>
      </c>
      <c r="H28" s="346" t="n">
        <f aca="false">+K28+0.055</f>
        <v>0.635</v>
      </c>
      <c r="I28" s="328" t="n">
        <f aca="false">H28</f>
        <v>0.635</v>
      </c>
      <c r="J28" s="347" t="n">
        <f aca="false">H28+0.01</f>
        <v>0.645</v>
      </c>
      <c r="K28" s="276" t="n">
        <f aca="false">C28+0.22</f>
        <v>0.58</v>
      </c>
      <c r="L28" s="332" t="n">
        <f aca="false">K28</f>
        <v>0.58</v>
      </c>
      <c r="M28" s="328" t="n">
        <f aca="false">K28</f>
        <v>0.58</v>
      </c>
      <c r="N28" s="327" t="n">
        <f aca="false">+K28+0.03</f>
        <v>0.61</v>
      </c>
      <c r="O28" s="348" t="n">
        <f aca="false">+H28+0.07</f>
        <v>0.705</v>
      </c>
      <c r="P28" s="333" t="n">
        <f aca="false">O28</f>
        <v>0.705</v>
      </c>
      <c r="Q28" s="328" t="n">
        <f aca="false">O28</f>
        <v>0.705</v>
      </c>
      <c r="R28" s="327" t="n">
        <f aca="false">+O28+0.01</f>
        <v>0.715</v>
      </c>
      <c r="T28" s="334" t="n">
        <f aca="false">C28-0.16</f>
        <v>0.2</v>
      </c>
      <c r="U28" s="334" t="n">
        <f aca="false">T28+0.055</f>
        <v>0.255</v>
      </c>
      <c r="V28" s="334" t="n">
        <f aca="false">+(T28+AI28)*0.032+T28+0.01</f>
        <v>0.3284</v>
      </c>
      <c r="X28" s="335" t="n">
        <f aca="false">download!B47</f>
        <v>0.25</v>
      </c>
      <c r="Y28" s="336" t="n">
        <f aca="false">download!AX47</f>
        <v>0.25</v>
      </c>
      <c r="Z28" s="335" t="n">
        <f aca="false">download!F47</f>
        <v>0.155</v>
      </c>
      <c r="AA28" s="337" t="n">
        <f aca="false">download!J47</f>
        <v>1.62</v>
      </c>
      <c r="AB28" s="337" t="n">
        <f aca="false">download!N47</f>
        <v>1.11</v>
      </c>
      <c r="AC28" s="337" t="n">
        <f aca="false">download!R47</f>
        <v>0.52</v>
      </c>
      <c r="AD28" s="338" t="n">
        <f aca="false">download!V47</f>
        <v>0.4175</v>
      </c>
      <c r="AE28" s="339" t="n">
        <f aca="false">download!AP47</f>
        <v>-0.305</v>
      </c>
      <c r="AF28" s="339" t="n">
        <f aca="false">download!AT48</f>
        <v>0</v>
      </c>
      <c r="AG28" s="339"/>
      <c r="AH28" s="340" t="n">
        <v>37288</v>
      </c>
      <c r="AI28" s="341" t="n">
        <f aca="false">download!Z47</f>
        <v>3.5</v>
      </c>
      <c r="AJ28" s="343"/>
      <c r="AK28" s="342"/>
      <c r="AL28" s="342" t="n">
        <f aca="false">($AI28+C28)*BK28</f>
        <v>3.43117460124126</v>
      </c>
      <c r="AM28" s="342" t="n">
        <f aca="false">+AI28+C28</f>
        <v>3.86</v>
      </c>
      <c r="AN28" s="342" t="n">
        <f aca="false">$AI28+E28</f>
        <v>3.86</v>
      </c>
      <c r="AO28" s="342" t="n">
        <f aca="false">$AI28+G28</f>
        <v>3.86</v>
      </c>
      <c r="AP28" s="342" t="n">
        <f aca="false">$AI28+H28</f>
        <v>4.135</v>
      </c>
      <c r="AQ28" s="342" t="n">
        <f aca="false">$AI28+K28</f>
        <v>4.08</v>
      </c>
      <c r="AR28" s="342" t="n">
        <f aca="false">$AI28+N28</f>
        <v>4.11</v>
      </c>
      <c r="AS28" s="342" t="n">
        <f aca="false">$AI28+O28</f>
        <v>4.205</v>
      </c>
      <c r="AT28" s="342" t="n">
        <f aca="false">$AI28+R28</f>
        <v>4.215</v>
      </c>
      <c r="AU28" s="342"/>
      <c r="AV28" s="342"/>
      <c r="AW28" s="342" t="n">
        <f aca="false">$AI28+X28</f>
        <v>3.75</v>
      </c>
      <c r="AX28" s="342" t="n">
        <f aca="false">$AI28+Z28</f>
        <v>3.655</v>
      </c>
      <c r="AY28" s="342" t="n">
        <f aca="false">$AI28+AA28</f>
        <v>5.12</v>
      </c>
      <c r="AZ28" s="342" t="n">
        <f aca="false">$AI28+AB28</f>
        <v>4.61</v>
      </c>
      <c r="BA28" s="342" t="n">
        <f aca="false">$AI28+AC28</f>
        <v>4.02</v>
      </c>
      <c r="BB28" s="342" t="n">
        <f aca="false">$AI28+AD28</f>
        <v>3.9175</v>
      </c>
      <c r="BC28" s="342" t="n">
        <f aca="false">$AI28+AE28</f>
        <v>3.195</v>
      </c>
      <c r="BD28" s="342" t="n">
        <f aca="false">$AI28+AF28</f>
        <v>3.5</v>
      </c>
      <c r="BE28" s="342"/>
      <c r="BF28" s="274"/>
      <c r="BG28" s="343" t="n">
        <f aca="false">download!AD47</f>
        <v>1.450895211762</v>
      </c>
      <c r="BH28" s="268" t="n">
        <f aca="false">download!AH47</f>
        <v>0.062853019262781</v>
      </c>
      <c r="BI28" s="268" t="n">
        <f aca="false">download!AL47</f>
        <v>0.073113535319515</v>
      </c>
      <c r="BJ28" s="277" t="n">
        <f aca="false">(1+BH28/2)^(-2*($A28-$A$5)/365.25)</f>
        <v>0.903489576647357</v>
      </c>
      <c r="BK28" s="277" t="n">
        <f aca="false">(1+BI28/2)^(-2*($A28-$A$5)/365.25)</f>
        <v>0.888905337109136</v>
      </c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268"/>
      <c r="CI28" s="268"/>
      <c r="CJ28" s="268"/>
      <c r="CK28" s="277"/>
      <c r="CL28" s="277"/>
      <c r="CM28" s="268"/>
      <c r="CN28" s="293"/>
      <c r="CO28" s="293"/>
      <c r="CP28" s="344"/>
      <c r="CQ28" s="268"/>
      <c r="CR28" s="293"/>
      <c r="CS28" s="268"/>
      <c r="CT28" s="295"/>
      <c r="CU28" s="295"/>
      <c r="CV28" s="268"/>
      <c r="CW28" s="293"/>
      <c r="CX28" s="268"/>
      <c r="CY28" s="268"/>
      <c r="CZ28" s="276"/>
      <c r="DA28" s="276"/>
      <c r="DB28" s="295"/>
      <c r="DC28" s="268"/>
      <c r="DD28" s="295"/>
      <c r="DE28" s="268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</row>
    <row r="29" customFormat="false" ht="12.75" hidden="false" customHeight="false" outlineLevel="0" collapsed="false">
      <c r="A29" s="323" t="n">
        <v>37316</v>
      </c>
      <c r="B29" s="345" t="n">
        <f aca="false">C29-X29-0.02</f>
        <v>0.0925</v>
      </c>
      <c r="C29" s="326" t="n">
        <f aca="false">C17-0.005</f>
        <v>0.36</v>
      </c>
      <c r="D29" s="326" t="n">
        <f aca="false">C29</f>
        <v>0.36</v>
      </c>
      <c r="E29" s="333" t="n">
        <f aca="false">C29</f>
        <v>0.36</v>
      </c>
      <c r="F29" s="328" t="n">
        <f aca="false">C29-0.035</f>
        <v>0.325</v>
      </c>
      <c r="G29" s="333" t="n">
        <f aca="false">E29</f>
        <v>0.36</v>
      </c>
      <c r="H29" s="346" t="n">
        <f aca="false">+K29+0.055</f>
        <v>0.485</v>
      </c>
      <c r="I29" s="328" t="n">
        <f aca="false">H29</f>
        <v>0.485</v>
      </c>
      <c r="J29" s="347" t="n">
        <f aca="false">H29+0.01</f>
        <v>0.495</v>
      </c>
      <c r="K29" s="276" t="n">
        <f aca="false">C29+0.07</f>
        <v>0.43</v>
      </c>
      <c r="L29" s="332" t="n">
        <f aca="false">K29</f>
        <v>0.43</v>
      </c>
      <c r="M29" s="328" t="n">
        <f aca="false">K29</f>
        <v>0.43</v>
      </c>
      <c r="N29" s="327" t="n">
        <f aca="false">+K29+0.03</f>
        <v>0.46</v>
      </c>
      <c r="O29" s="348" t="n">
        <f aca="false">+H29+0.07</f>
        <v>0.555</v>
      </c>
      <c r="P29" s="333" t="n">
        <f aca="false">O29</f>
        <v>0.555</v>
      </c>
      <c r="Q29" s="328" t="n">
        <f aca="false">O29</f>
        <v>0.555</v>
      </c>
      <c r="R29" s="327" t="n">
        <f aca="false">+O29+0.01</f>
        <v>0.565</v>
      </c>
      <c r="T29" s="334" t="n">
        <f aca="false">C29-0.16</f>
        <v>0.2</v>
      </c>
      <c r="U29" s="334" t="n">
        <f aca="false">T29+0.055</f>
        <v>0.255</v>
      </c>
      <c r="V29" s="334" t="n">
        <f aca="false">+(T29+AI29)*0.032+T29+0.01</f>
        <v>0.32376</v>
      </c>
      <c r="X29" s="335" t="n">
        <f aca="false">download!B48</f>
        <v>0.2475</v>
      </c>
      <c r="Y29" s="336" t="n">
        <f aca="false">download!AX48</f>
        <v>0.2475</v>
      </c>
      <c r="Z29" s="335" t="n">
        <f aca="false">download!F48</f>
        <v>0.1525</v>
      </c>
      <c r="AA29" s="337" t="n">
        <f aca="false">download!J48</f>
        <v>1.04</v>
      </c>
      <c r="AB29" s="337" t="n">
        <f aca="false">download!N48</f>
        <v>0.78</v>
      </c>
      <c r="AC29" s="337" t="n">
        <f aca="false">download!R48</f>
        <v>0.39</v>
      </c>
      <c r="AD29" s="338" t="n">
        <f aca="false">download!V48</f>
        <v>0.3275</v>
      </c>
      <c r="AE29" s="339" t="n">
        <f aca="false">download!AP48</f>
        <v>-0.305</v>
      </c>
      <c r="AF29" s="339" t="n">
        <f aca="false">download!AT49</f>
        <v>0</v>
      </c>
      <c r="AG29" s="339"/>
      <c r="AH29" s="340" t="n">
        <v>37316</v>
      </c>
      <c r="AI29" s="341" t="n">
        <f aca="false">download!Z48</f>
        <v>3.355</v>
      </c>
      <c r="AJ29" s="343"/>
      <c r="AK29" s="342"/>
      <c r="AL29" s="342" t="n">
        <f aca="false">($AI29+C29)*BK29</f>
        <v>3.28381612480385</v>
      </c>
      <c r="AM29" s="342" t="n">
        <f aca="false">+AI29+C29</f>
        <v>3.715</v>
      </c>
      <c r="AN29" s="342" t="n">
        <f aca="false">$AI29+E29</f>
        <v>3.715</v>
      </c>
      <c r="AO29" s="342" t="n">
        <f aca="false">$AI29+G29</f>
        <v>3.715</v>
      </c>
      <c r="AP29" s="342" t="n">
        <f aca="false">$AI29+H29</f>
        <v>3.84</v>
      </c>
      <c r="AQ29" s="342" t="n">
        <f aca="false">$AI29+K29</f>
        <v>3.785</v>
      </c>
      <c r="AR29" s="342" t="n">
        <f aca="false">$AI29+N29</f>
        <v>3.815</v>
      </c>
      <c r="AS29" s="342" t="n">
        <f aca="false">$AI29+O29</f>
        <v>3.91</v>
      </c>
      <c r="AT29" s="342" t="n">
        <f aca="false">$AI29+R29</f>
        <v>3.92</v>
      </c>
      <c r="AU29" s="342"/>
      <c r="AV29" s="342"/>
      <c r="AW29" s="342" t="n">
        <f aca="false">$AI29+X29</f>
        <v>3.6025</v>
      </c>
      <c r="AX29" s="342" t="n">
        <f aca="false">$AI29+Z29</f>
        <v>3.5075</v>
      </c>
      <c r="AY29" s="342" t="n">
        <f aca="false">$AI29+AA29</f>
        <v>4.395</v>
      </c>
      <c r="AZ29" s="342" t="n">
        <f aca="false">$AI29+AB29</f>
        <v>4.135</v>
      </c>
      <c r="BA29" s="342" t="n">
        <f aca="false">$AI29+AC29</f>
        <v>3.745</v>
      </c>
      <c r="BB29" s="342" t="n">
        <f aca="false">$AI29+AD29</f>
        <v>3.6825</v>
      </c>
      <c r="BC29" s="342" t="n">
        <f aca="false">$AI29+AE29</f>
        <v>3.05</v>
      </c>
      <c r="BD29" s="342" t="n">
        <f aca="false">$AI29+AF29</f>
        <v>3.355</v>
      </c>
      <c r="BE29" s="342"/>
      <c r="BF29" s="274"/>
      <c r="BG29" s="343" t="n">
        <f aca="false">download!AD48</f>
        <v>1.449757998473</v>
      </c>
      <c r="BH29" s="268" t="n">
        <f aca="false">download!AH48</f>
        <v>0.062900906711058</v>
      </c>
      <c r="BI29" s="268" t="n">
        <f aca="false">download!AL48</f>
        <v>0.07317578820443</v>
      </c>
      <c r="BJ29" s="277" t="n">
        <f aca="false">(1+BH29/2)^(-2*($A29-$A$5)/365.25)</f>
        <v>0.899141783038762</v>
      </c>
      <c r="BK29" s="277" t="n">
        <f aca="false">(1+BI29/2)^(-2*($A29-$A$5)/365.25)</f>
        <v>0.88393435391759</v>
      </c>
      <c r="BL29" s="268"/>
      <c r="BM29" s="268"/>
      <c r="BN29" s="268"/>
      <c r="BO29" s="268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  <c r="CC29" s="268"/>
      <c r="CD29" s="268"/>
      <c r="CE29" s="268"/>
      <c r="CF29" s="268"/>
      <c r="CG29" s="268"/>
      <c r="CH29" s="268"/>
      <c r="CI29" s="268"/>
      <c r="CJ29" s="268"/>
      <c r="CK29" s="277"/>
      <c r="CL29" s="277"/>
      <c r="CM29" s="268"/>
      <c r="CN29" s="293"/>
      <c r="CO29" s="293"/>
      <c r="CP29" s="344"/>
      <c r="CQ29" s="268"/>
      <c r="CR29" s="293"/>
      <c r="CS29" s="268"/>
      <c r="CT29" s="295"/>
      <c r="CU29" s="295"/>
      <c r="CV29" s="268"/>
      <c r="CW29" s="293"/>
      <c r="CX29" s="268"/>
      <c r="CY29" s="268"/>
      <c r="CZ29" s="276"/>
      <c r="DA29" s="276"/>
      <c r="DB29" s="295"/>
      <c r="DC29" s="268"/>
      <c r="DD29" s="295"/>
      <c r="DE29" s="268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</row>
    <row r="30" customFormat="false" ht="12.75" hidden="false" customHeight="false" outlineLevel="0" collapsed="false">
      <c r="A30" s="323" t="n">
        <v>37347</v>
      </c>
      <c r="B30" s="345" t="n">
        <f aca="false">C30-X30-0.02</f>
        <v>-0.0175</v>
      </c>
      <c r="C30" s="326" t="n">
        <f aca="false">C18-0.005</f>
        <v>0.165</v>
      </c>
      <c r="D30" s="326" t="n">
        <f aca="false">C30</f>
        <v>0.165</v>
      </c>
      <c r="E30" s="327" t="n">
        <f aca="false">C30</f>
        <v>0.165</v>
      </c>
      <c r="F30" s="328" t="n">
        <f aca="false">C30-0.035</f>
        <v>0.13</v>
      </c>
      <c r="G30" s="327" t="n">
        <f aca="false">E30</f>
        <v>0.165</v>
      </c>
      <c r="H30" s="346" t="n">
        <f aca="false">C30</f>
        <v>0.165</v>
      </c>
      <c r="I30" s="328" t="n">
        <f aca="false">H30</f>
        <v>0.165</v>
      </c>
      <c r="J30" s="351" t="n">
        <f aca="false">H30</f>
        <v>0.165</v>
      </c>
      <c r="K30" s="279" t="n">
        <f aca="false">C30+0.02</f>
        <v>0.185</v>
      </c>
      <c r="L30" s="348" t="n">
        <f aca="false">K30-0</f>
        <v>0.185</v>
      </c>
      <c r="M30" s="328" t="n">
        <f aca="false">K30</f>
        <v>0.185</v>
      </c>
      <c r="N30" s="327" t="n">
        <f aca="false">+K30+0.02</f>
        <v>0.205</v>
      </c>
      <c r="O30" s="279" t="n">
        <f aca="false">C30</f>
        <v>0.165</v>
      </c>
      <c r="P30" s="333" t="n">
        <f aca="false">O30</f>
        <v>0.165</v>
      </c>
      <c r="Q30" s="328" t="n">
        <f aca="false">O30</f>
        <v>0.165</v>
      </c>
      <c r="R30" s="327" t="n">
        <f aca="false">+O30</f>
        <v>0.165</v>
      </c>
      <c r="T30" s="334" t="n">
        <f aca="false">C30-0.2</f>
        <v>-0.035</v>
      </c>
      <c r="U30" s="334" t="n">
        <f aca="false">T30+0.055</f>
        <v>0.02</v>
      </c>
      <c r="V30" s="334" t="n">
        <f aca="false">Y30</f>
        <v>0.1625</v>
      </c>
      <c r="X30" s="335" t="n">
        <f aca="false">download!B49</f>
        <v>0.1625</v>
      </c>
      <c r="Y30" s="336" t="n">
        <f aca="false">download!AX49</f>
        <v>0.1625</v>
      </c>
      <c r="Z30" s="335" t="n">
        <f aca="false">download!F49</f>
        <v>0.0775</v>
      </c>
      <c r="AA30" s="337" t="n">
        <f aca="false">download!J49</f>
        <v>0.54</v>
      </c>
      <c r="AB30" s="337" t="n">
        <f aca="false">download!N49</f>
        <v>0.43</v>
      </c>
      <c r="AC30" s="337" t="n">
        <f aca="false">download!R49</f>
        <v>0.1975</v>
      </c>
      <c r="AD30" s="338" t="n">
        <f aca="false">download!V49</f>
        <v>0.1775</v>
      </c>
      <c r="AE30" s="339" t="n">
        <f aca="false">download!AP49</f>
        <v>-0.33</v>
      </c>
      <c r="AF30" s="339" t="n">
        <f aca="false">download!AT50</f>
        <v>0</v>
      </c>
      <c r="AG30" s="339"/>
      <c r="AH30" s="340" t="n">
        <v>37347</v>
      </c>
      <c r="AI30" s="341" t="n">
        <f aca="false">download!Z49</f>
        <v>3.195</v>
      </c>
      <c r="AJ30" s="343"/>
      <c r="AK30" s="342"/>
      <c r="AL30" s="342" t="n">
        <f aca="false">($AI30+C30)*BK30</f>
        <v>2.95170601106778</v>
      </c>
      <c r="AM30" s="342" t="n">
        <f aca="false">+AI30+C30</f>
        <v>3.36</v>
      </c>
      <c r="AN30" s="342" t="n">
        <f aca="false">$AI30+E30</f>
        <v>3.36</v>
      </c>
      <c r="AO30" s="342" t="n">
        <f aca="false">$AI30+G30</f>
        <v>3.36</v>
      </c>
      <c r="AP30" s="342" t="n">
        <f aca="false">$AI30+H30</f>
        <v>3.36</v>
      </c>
      <c r="AQ30" s="342" t="n">
        <f aca="false">$AI30+K30</f>
        <v>3.38</v>
      </c>
      <c r="AR30" s="342" t="n">
        <f aca="false">$AI30+N30</f>
        <v>3.4</v>
      </c>
      <c r="AS30" s="342" t="n">
        <f aca="false">$AI30+O30</f>
        <v>3.36</v>
      </c>
      <c r="AT30" s="342" t="n">
        <f aca="false">$AI30+R30</f>
        <v>3.36</v>
      </c>
      <c r="AU30" s="342"/>
      <c r="AV30" s="342"/>
      <c r="AW30" s="342" t="n">
        <f aca="false">$AI30+X30</f>
        <v>3.3575</v>
      </c>
      <c r="AX30" s="342" t="n">
        <f aca="false">$AI30+Z30</f>
        <v>3.2725</v>
      </c>
      <c r="AY30" s="342" t="n">
        <f aca="false">$AI30+AA30</f>
        <v>3.735</v>
      </c>
      <c r="AZ30" s="342" t="n">
        <f aca="false">$AI30+AB30</f>
        <v>3.625</v>
      </c>
      <c r="BA30" s="342" t="n">
        <f aca="false">$AI30+AC30</f>
        <v>3.3925</v>
      </c>
      <c r="BB30" s="342" t="n">
        <f aca="false">$AI30+AD30</f>
        <v>3.3725</v>
      </c>
      <c r="BC30" s="342" t="n">
        <f aca="false">$AI30+AE30</f>
        <v>2.865</v>
      </c>
      <c r="BD30" s="342" t="n">
        <f aca="false">$AI30+AF30</f>
        <v>3.195</v>
      </c>
      <c r="BE30" s="342"/>
      <c r="BF30" s="274"/>
      <c r="BG30" s="343" t="n">
        <f aca="false">download!AD49</f>
        <v>1.448546214094</v>
      </c>
      <c r="BH30" s="268" t="n">
        <f aca="false">download!AH49</f>
        <v>0.062953924958252</v>
      </c>
      <c r="BI30" s="268" t="n">
        <f aca="false">download!AL49</f>
        <v>0.073224943441181</v>
      </c>
      <c r="BJ30" s="277" t="n">
        <f aca="false">(1+BH30/2)^(-2*($A30-$A$5)/365.25)</f>
        <v>0.894345131495581</v>
      </c>
      <c r="BK30" s="277" t="n">
        <f aca="false">(1+BI30/2)^(-2*($A30-$A$5)/365.25)</f>
        <v>0.878483931865412</v>
      </c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77"/>
      <c r="CM30" s="268"/>
      <c r="CN30" s="293"/>
      <c r="CO30" s="293"/>
      <c r="CP30" s="344"/>
      <c r="CQ30" s="268"/>
      <c r="CR30" s="293"/>
      <c r="CS30" s="268"/>
      <c r="CT30" s="295"/>
      <c r="CU30" s="295"/>
      <c r="CV30" s="268"/>
      <c r="CW30" s="293"/>
      <c r="CX30" s="268"/>
      <c r="CY30" s="268"/>
      <c r="CZ30" s="276"/>
      <c r="DA30" s="276"/>
      <c r="DB30" s="295"/>
      <c r="DC30" s="268"/>
      <c r="DD30" s="295"/>
      <c r="DE30" s="268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</row>
    <row r="31" customFormat="false" ht="12.75" hidden="false" customHeight="false" outlineLevel="0" collapsed="false">
      <c r="A31" s="323" t="n">
        <v>37377</v>
      </c>
      <c r="B31" s="345" t="n">
        <f aca="false">C31-X31-0.02</f>
        <v>-0.00749999999999999</v>
      </c>
      <c r="C31" s="326" t="n">
        <f aca="false">C19-0.005</f>
        <v>0.165</v>
      </c>
      <c r="D31" s="326" t="n">
        <f aca="false">C31</f>
        <v>0.165</v>
      </c>
      <c r="E31" s="327" t="n">
        <f aca="false">C31</f>
        <v>0.165</v>
      </c>
      <c r="F31" s="328" t="n">
        <f aca="false">C31-0.035</f>
        <v>0.13</v>
      </c>
      <c r="G31" s="327" t="n">
        <f aca="false">E31</f>
        <v>0.165</v>
      </c>
      <c r="H31" s="346" t="n">
        <f aca="false">C31</f>
        <v>0.165</v>
      </c>
      <c r="I31" s="328" t="n">
        <f aca="false">H31</f>
        <v>0.165</v>
      </c>
      <c r="J31" s="351" t="n">
        <f aca="false">H31</f>
        <v>0.165</v>
      </c>
      <c r="K31" s="279" t="n">
        <f aca="false">C31+0.02</f>
        <v>0.185</v>
      </c>
      <c r="L31" s="348" t="n">
        <f aca="false">K31-0</f>
        <v>0.185</v>
      </c>
      <c r="M31" s="328" t="n">
        <f aca="false">K31</f>
        <v>0.185</v>
      </c>
      <c r="N31" s="327" t="n">
        <f aca="false">+K31+0.02</f>
        <v>0.205</v>
      </c>
      <c r="O31" s="279" t="n">
        <f aca="false">C31</f>
        <v>0.165</v>
      </c>
      <c r="P31" s="333" t="n">
        <f aca="false">O31</f>
        <v>0.165</v>
      </c>
      <c r="Q31" s="328" t="n">
        <f aca="false">O31</f>
        <v>0.165</v>
      </c>
      <c r="R31" s="327" t="n">
        <f aca="false">+O31</f>
        <v>0.165</v>
      </c>
      <c r="T31" s="334" t="n">
        <f aca="false">C31-0.2</f>
        <v>-0.035</v>
      </c>
      <c r="U31" s="334" t="n">
        <f aca="false">T31+0.055</f>
        <v>0.02</v>
      </c>
      <c r="V31" s="334" t="n">
        <f aca="false">Y31</f>
        <v>0.1525</v>
      </c>
      <c r="X31" s="335" t="n">
        <f aca="false">download!B50</f>
        <v>0.1525</v>
      </c>
      <c r="Y31" s="336" t="n">
        <f aca="false">download!AX50</f>
        <v>0.1525</v>
      </c>
      <c r="Z31" s="335" t="n">
        <f aca="false">download!F50</f>
        <v>0.0675</v>
      </c>
      <c r="AA31" s="337" t="n">
        <f aca="false">download!J50</f>
        <v>0.425</v>
      </c>
      <c r="AB31" s="337" t="n">
        <f aca="false">download!N50</f>
        <v>0.3825</v>
      </c>
      <c r="AC31" s="337" t="n">
        <f aca="false">download!R50</f>
        <v>0.1725</v>
      </c>
      <c r="AD31" s="338" t="n">
        <f aca="false">download!V50</f>
        <v>0.1625</v>
      </c>
      <c r="AE31" s="339" t="n">
        <f aca="false">download!AP50</f>
        <v>-0.33</v>
      </c>
      <c r="AF31" s="339" t="n">
        <f aca="false">download!AT51</f>
        <v>0</v>
      </c>
      <c r="AG31" s="339"/>
      <c r="AH31" s="340" t="n">
        <v>37377</v>
      </c>
      <c r="AI31" s="341" t="n">
        <f aca="false">download!Z50</f>
        <v>3.124</v>
      </c>
      <c r="AJ31" s="343"/>
      <c r="AK31" s="342"/>
      <c r="AL31" s="342" t="n">
        <f aca="false">($AI31+C31)*BK31</f>
        <v>2.87222058214887</v>
      </c>
      <c r="AM31" s="342" t="n">
        <f aca="false">+AI31+C31</f>
        <v>3.289</v>
      </c>
      <c r="AN31" s="342" t="n">
        <f aca="false">$AI31+E31</f>
        <v>3.289</v>
      </c>
      <c r="AO31" s="342" t="n">
        <f aca="false">$AI31+G31</f>
        <v>3.289</v>
      </c>
      <c r="AP31" s="342" t="n">
        <f aca="false">$AI31+H31</f>
        <v>3.289</v>
      </c>
      <c r="AQ31" s="342" t="n">
        <f aca="false">$AI31+K31</f>
        <v>3.309</v>
      </c>
      <c r="AR31" s="342" t="n">
        <f aca="false">$AI31+N31</f>
        <v>3.329</v>
      </c>
      <c r="AS31" s="342" t="n">
        <f aca="false">$AI31+O31</f>
        <v>3.289</v>
      </c>
      <c r="AT31" s="342" t="n">
        <f aca="false">$AI31+R31</f>
        <v>3.289</v>
      </c>
      <c r="AU31" s="342"/>
      <c r="AV31" s="342"/>
      <c r="AW31" s="342" t="n">
        <f aca="false">$AI31+X31</f>
        <v>3.2765</v>
      </c>
      <c r="AX31" s="342" t="n">
        <f aca="false">$AI31+Z31</f>
        <v>3.1915</v>
      </c>
      <c r="AY31" s="342" t="n">
        <f aca="false">$AI31+AA31</f>
        <v>3.549</v>
      </c>
      <c r="AZ31" s="342" t="n">
        <f aca="false">$AI31+AB31</f>
        <v>3.5065</v>
      </c>
      <c r="BA31" s="342" t="n">
        <f aca="false">$AI31+AC31</f>
        <v>3.2965</v>
      </c>
      <c r="BB31" s="342" t="n">
        <f aca="false">$AI31+AD31</f>
        <v>3.2865</v>
      </c>
      <c r="BC31" s="342" t="n">
        <f aca="false">$AI31+AE31</f>
        <v>2.794</v>
      </c>
      <c r="BD31" s="342" t="n">
        <f aca="false">$AI31+AF31</f>
        <v>3.124</v>
      </c>
      <c r="BE31" s="342"/>
      <c r="BF31" s="274"/>
      <c r="BG31" s="343" t="n">
        <f aca="false">download!AD50</f>
        <v>1.447451939396</v>
      </c>
      <c r="BH31" s="268" t="n">
        <f aca="false">download!AH50</f>
        <v>0.063005232940296</v>
      </c>
      <c r="BI31" s="268" t="n">
        <f aca="false">download!AL50</f>
        <v>0.073243416995686</v>
      </c>
      <c r="BJ31" s="277" t="n">
        <f aca="false">(1+BH31/2)^(-2*($A31-$A$5)/365.25)</f>
        <v>0.889720186615327</v>
      </c>
      <c r="BK31" s="277" t="n">
        <f aca="false">(1+BI31/2)^(-2*($A31-$A$5)/365.25)</f>
        <v>0.873280809409813</v>
      </c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77"/>
      <c r="CM31" s="268"/>
      <c r="CN31" s="293"/>
      <c r="CO31" s="293"/>
      <c r="CP31" s="344"/>
      <c r="CQ31" s="268"/>
      <c r="CR31" s="293"/>
      <c r="CS31" s="268"/>
      <c r="CT31" s="295"/>
      <c r="CU31" s="295"/>
      <c r="CV31" s="268"/>
      <c r="CW31" s="293"/>
      <c r="CX31" s="268"/>
      <c r="CY31" s="268"/>
      <c r="CZ31" s="276"/>
      <c r="DA31" s="276"/>
      <c r="DB31" s="295"/>
      <c r="DC31" s="268"/>
      <c r="DD31" s="295"/>
      <c r="DE31" s="268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</row>
    <row r="32" customFormat="false" ht="12.75" hidden="false" customHeight="false" outlineLevel="0" collapsed="false">
      <c r="A32" s="323" t="n">
        <v>37408</v>
      </c>
      <c r="B32" s="345" t="n">
        <f aca="false">C32-X32-0.02</f>
        <v>-0.00249999999999999</v>
      </c>
      <c r="C32" s="326" t="n">
        <f aca="false">C20-0.005</f>
        <v>0.165</v>
      </c>
      <c r="D32" s="326" t="n">
        <f aca="false">C32</f>
        <v>0.165</v>
      </c>
      <c r="E32" s="327" t="n">
        <f aca="false">C32</f>
        <v>0.165</v>
      </c>
      <c r="F32" s="328" t="n">
        <f aca="false">C32-0.035</f>
        <v>0.13</v>
      </c>
      <c r="G32" s="327" t="n">
        <f aca="false">E32</f>
        <v>0.165</v>
      </c>
      <c r="H32" s="346" t="n">
        <f aca="false">C32</f>
        <v>0.165</v>
      </c>
      <c r="I32" s="328" t="n">
        <f aca="false">H32</f>
        <v>0.165</v>
      </c>
      <c r="J32" s="351" t="n">
        <f aca="false">H32</f>
        <v>0.165</v>
      </c>
      <c r="K32" s="279" t="n">
        <f aca="false">C32+0.02</f>
        <v>0.185</v>
      </c>
      <c r="L32" s="348" t="n">
        <f aca="false">K32-0</f>
        <v>0.185</v>
      </c>
      <c r="M32" s="328" t="n">
        <f aca="false">K32</f>
        <v>0.185</v>
      </c>
      <c r="N32" s="327" t="n">
        <f aca="false">+K32+0.02</f>
        <v>0.205</v>
      </c>
      <c r="O32" s="279" t="n">
        <f aca="false">C32</f>
        <v>0.165</v>
      </c>
      <c r="P32" s="333" t="n">
        <f aca="false">O32</f>
        <v>0.165</v>
      </c>
      <c r="Q32" s="328" t="n">
        <f aca="false">O32</f>
        <v>0.165</v>
      </c>
      <c r="R32" s="327" t="n">
        <f aca="false">+O32</f>
        <v>0.165</v>
      </c>
      <c r="T32" s="334" t="n">
        <f aca="false">C32-0.2</f>
        <v>-0.035</v>
      </c>
      <c r="U32" s="334" t="n">
        <f aca="false">T32+0.055</f>
        <v>0.02</v>
      </c>
      <c r="V32" s="334" t="n">
        <f aca="false">Y32</f>
        <v>0.1475</v>
      </c>
      <c r="X32" s="335" t="n">
        <f aca="false">download!B51</f>
        <v>0.1475</v>
      </c>
      <c r="Y32" s="336" t="n">
        <f aca="false">download!AX51</f>
        <v>0.1475</v>
      </c>
      <c r="Z32" s="335" t="n">
        <f aca="false">download!F51</f>
        <v>0.0625</v>
      </c>
      <c r="AA32" s="337" t="n">
        <f aca="false">download!J51</f>
        <v>0.425</v>
      </c>
      <c r="AB32" s="337" t="n">
        <f aca="false">download!N51</f>
        <v>0.3825</v>
      </c>
      <c r="AC32" s="337" t="n">
        <f aca="false">download!R51</f>
        <v>0.1725</v>
      </c>
      <c r="AD32" s="338" t="n">
        <f aca="false">download!V51</f>
        <v>0.1625</v>
      </c>
      <c r="AE32" s="339" t="n">
        <f aca="false">download!AP51</f>
        <v>-0.33</v>
      </c>
      <c r="AF32" s="339" t="n">
        <f aca="false">download!AT52</f>
        <v>0</v>
      </c>
      <c r="AG32" s="339"/>
      <c r="AH32" s="340" t="n">
        <v>37408</v>
      </c>
      <c r="AI32" s="341" t="n">
        <f aca="false">download!Z51</f>
        <v>3.094</v>
      </c>
      <c r="AJ32" s="343"/>
      <c r="AK32" s="342"/>
      <c r="AL32" s="342" t="n">
        <f aca="false">($AI32+C32)*BK32</f>
        <v>2.82859675491122</v>
      </c>
      <c r="AM32" s="342" t="n">
        <f aca="false">+AI32+C32</f>
        <v>3.259</v>
      </c>
      <c r="AN32" s="342" t="n">
        <f aca="false">$AI32+E32</f>
        <v>3.259</v>
      </c>
      <c r="AO32" s="342" t="n">
        <f aca="false">$AI32+G32</f>
        <v>3.259</v>
      </c>
      <c r="AP32" s="342" t="n">
        <f aca="false">$AI32+H32</f>
        <v>3.259</v>
      </c>
      <c r="AQ32" s="342" t="n">
        <f aca="false">$AI32+K32</f>
        <v>3.279</v>
      </c>
      <c r="AR32" s="342" t="n">
        <f aca="false">$AI32+N32</f>
        <v>3.299</v>
      </c>
      <c r="AS32" s="342" t="n">
        <f aca="false">$AI32+O32</f>
        <v>3.259</v>
      </c>
      <c r="AT32" s="342" t="n">
        <f aca="false">$AI32+R32</f>
        <v>3.259</v>
      </c>
      <c r="AU32" s="342"/>
      <c r="AV32" s="342"/>
      <c r="AW32" s="342" t="n">
        <f aca="false">$AI32+X32</f>
        <v>3.2415</v>
      </c>
      <c r="AX32" s="342" t="n">
        <f aca="false">$AI32+Z32</f>
        <v>3.1565</v>
      </c>
      <c r="AY32" s="342" t="n">
        <f aca="false">$AI32+AA32</f>
        <v>3.519</v>
      </c>
      <c r="AZ32" s="342" t="n">
        <f aca="false">$AI32+AB32</f>
        <v>3.4765</v>
      </c>
      <c r="BA32" s="342" t="n">
        <f aca="false">$AI32+AC32</f>
        <v>3.2665</v>
      </c>
      <c r="BB32" s="342" t="n">
        <f aca="false">$AI32+AD32</f>
        <v>3.2565</v>
      </c>
      <c r="BC32" s="342" t="n">
        <f aca="false">$AI32+AE32</f>
        <v>2.764</v>
      </c>
      <c r="BD32" s="342" t="n">
        <f aca="false">$AI32+AF32</f>
        <v>3.094</v>
      </c>
      <c r="BE32" s="342"/>
      <c r="BF32" s="274"/>
      <c r="BG32" s="343" t="n">
        <f aca="false">download!AD51</f>
        <v>1.446330021503</v>
      </c>
      <c r="BH32" s="268" t="n">
        <f aca="false">download!AH51</f>
        <v>0.063058251189326</v>
      </c>
      <c r="BI32" s="268" t="n">
        <f aca="false">download!AL51</f>
        <v>0.073262506335459</v>
      </c>
      <c r="BJ32" s="277" t="n">
        <f aca="false">(1+BH32/2)^(-2*($A32-$A$5)/365.25)</f>
        <v>0.884958607235299</v>
      </c>
      <c r="BK32" s="277" t="n">
        <f aca="false">(1+BI32/2)^(-2*($A32-$A$5)/365.25)</f>
        <v>0.867933953639527</v>
      </c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77"/>
      <c r="CM32" s="268"/>
      <c r="CN32" s="293"/>
      <c r="CO32" s="293"/>
      <c r="CP32" s="344"/>
      <c r="CQ32" s="268"/>
      <c r="CR32" s="293"/>
      <c r="CS32" s="268"/>
      <c r="CT32" s="295"/>
      <c r="CU32" s="295"/>
      <c r="CV32" s="268"/>
      <c r="CW32" s="293"/>
      <c r="CX32" s="268"/>
      <c r="CY32" s="268"/>
      <c r="CZ32" s="276"/>
      <c r="DA32" s="276"/>
      <c r="DB32" s="295"/>
      <c r="DC32" s="268"/>
      <c r="DD32" s="295"/>
      <c r="DE32" s="268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</row>
    <row r="33" customFormat="false" ht="12.75" hidden="false" customHeight="false" outlineLevel="0" collapsed="false">
      <c r="A33" s="323" t="n">
        <v>37438</v>
      </c>
      <c r="B33" s="345" t="n">
        <f aca="false">C33-X33-0.02</f>
        <v>0.0075</v>
      </c>
      <c r="C33" s="326" t="n">
        <f aca="false">C21-0.005</f>
        <v>0.165</v>
      </c>
      <c r="D33" s="326" t="n">
        <f aca="false">C33</f>
        <v>0.165</v>
      </c>
      <c r="E33" s="327" t="n">
        <f aca="false">C33</f>
        <v>0.165</v>
      </c>
      <c r="F33" s="328" t="n">
        <f aca="false">C33-0.035</f>
        <v>0.13</v>
      </c>
      <c r="G33" s="327" t="n">
        <f aca="false">E33</f>
        <v>0.165</v>
      </c>
      <c r="H33" s="346" t="n">
        <f aca="false">C33</f>
        <v>0.165</v>
      </c>
      <c r="I33" s="328" t="n">
        <f aca="false">H33</f>
        <v>0.165</v>
      </c>
      <c r="J33" s="351" t="n">
        <f aca="false">H33</f>
        <v>0.165</v>
      </c>
      <c r="K33" s="279" t="n">
        <f aca="false">C33+0.02</f>
        <v>0.185</v>
      </c>
      <c r="L33" s="348" t="n">
        <f aca="false">K33-0</f>
        <v>0.185</v>
      </c>
      <c r="M33" s="328" t="n">
        <f aca="false">K33</f>
        <v>0.185</v>
      </c>
      <c r="N33" s="327" t="n">
        <f aca="false">+K33+0.02</f>
        <v>0.205</v>
      </c>
      <c r="O33" s="279" t="n">
        <f aca="false">C33</f>
        <v>0.165</v>
      </c>
      <c r="P33" s="333" t="n">
        <f aca="false">O33</f>
        <v>0.165</v>
      </c>
      <c r="Q33" s="328" t="n">
        <f aca="false">O33</f>
        <v>0.165</v>
      </c>
      <c r="R33" s="327" t="n">
        <f aca="false">+O33</f>
        <v>0.165</v>
      </c>
      <c r="T33" s="334" t="n">
        <f aca="false">C33-0.2</f>
        <v>-0.035</v>
      </c>
      <c r="U33" s="334" t="n">
        <f aca="false">T33+0.055</f>
        <v>0.02</v>
      </c>
      <c r="V33" s="334" t="n">
        <f aca="false">Y33</f>
        <v>0.1375</v>
      </c>
      <c r="X33" s="335" t="n">
        <f aca="false">download!B52</f>
        <v>0.1375</v>
      </c>
      <c r="Y33" s="336" t="n">
        <f aca="false">download!AX52</f>
        <v>0.1375</v>
      </c>
      <c r="Z33" s="335" t="n">
        <f aca="false">download!F52</f>
        <v>0.0525</v>
      </c>
      <c r="AA33" s="337" t="n">
        <f aca="false">download!J52</f>
        <v>0.46</v>
      </c>
      <c r="AB33" s="337" t="n">
        <f aca="false">download!N52</f>
        <v>0.41</v>
      </c>
      <c r="AC33" s="337" t="n">
        <f aca="false">download!R52</f>
        <v>0.185</v>
      </c>
      <c r="AD33" s="338" t="n">
        <f aca="false">download!V52</f>
        <v>0.1625</v>
      </c>
      <c r="AE33" s="339" t="n">
        <f aca="false">download!AP52</f>
        <v>-0.33</v>
      </c>
      <c r="AF33" s="339" t="n">
        <f aca="false">download!AT53</f>
        <v>0</v>
      </c>
      <c r="AG33" s="339"/>
      <c r="AH33" s="340" t="n">
        <v>37438</v>
      </c>
      <c r="AI33" s="341" t="n">
        <f aca="false">download!Z52</f>
        <v>3.084</v>
      </c>
      <c r="AJ33" s="343"/>
      <c r="AK33" s="342"/>
      <c r="AL33" s="342" t="n">
        <f aca="false">($AI33+C33)*BK33</f>
        <v>2.80321875324897</v>
      </c>
      <c r="AM33" s="342" t="n">
        <f aca="false">+AI33+C33</f>
        <v>3.249</v>
      </c>
      <c r="AN33" s="342" t="n">
        <f aca="false">$AI33+E33</f>
        <v>3.249</v>
      </c>
      <c r="AO33" s="342" t="n">
        <f aca="false">$AI33+G33</f>
        <v>3.249</v>
      </c>
      <c r="AP33" s="342" t="n">
        <f aca="false">$AI33+H33</f>
        <v>3.249</v>
      </c>
      <c r="AQ33" s="342" t="n">
        <f aca="false">$AI33+K33</f>
        <v>3.269</v>
      </c>
      <c r="AR33" s="342" t="n">
        <f aca="false">$AI33+N33</f>
        <v>3.289</v>
      </c>
      <c r="AS33" s="342" t="n">
        <f aca="false">$AI33+O33</f>
        <v>3.249</v>
      </c>
      <c r="AT33" s="342" t="n">
        <f aca="false">$AI33+R33</f>
        <v>3.249</v>
      </c>
      <c r="AU33" s="342"/>
      <c r="AV33" s="342"/>
      <c r="AW33" s="342" t="n">
        <f aca="false">$AI33+X33</f>
        <v>3.2215</v>
      </c>
      <c r="AX33" s="342" t="n">
        <f aca="false">$AI33+Z33</f>
        <v>3.1365</v>
      </c>
      <c r="AY33" s="342" t="n">
        <f aca="false">$AI33+AA33</f>
        <v>3.544</v>
      </c>
      <c r="AZ33" s="342" t="n">
        <f aca="false">$AI33+AB33</f>
        <v>3.494</v>
      </c>
      <c r="BA33" s="342" t="n">
        <f aca="false">$AI33+AC33</f>
        <v>3.269</v>
      </c>
      <c r="BB33" s="342" t="n">
        <f aca="false">$AI33+AD33</f>
        <v>3.2465</v>
      </c>
      <c r="BC33" s="342" t="n">
        <f aca="false">$AI33+AE33</f>
        <v>2.754</v>
      </c>
      <c r="BD33" s="342" t="n">
        <f aca="false">$AI33+AF33</f>
        <v>3.084</v>
      </c>
      <c r="BE33" s="342"/>
      <c r="BF33" s="274"/>
      <c r="BG33" s="343" t="n">
        <f aca="false">download!AD52</f>
        <v>1.445187279623</v>
      </c>
      <c r="BH33" s="268" t="n">
        <f aca="false">download!AH52</f>
        <v>0.063083165307177</v>
      </c>
      <c r="BI33" s="268" t="n">
        <f aca="false">download!AL52</f>
        <v>0.073277382121189</v>
      </c>
      <c r="BJ33" s="277" t="n">
        <f aca="false">(1+BH33/2)^(-2*($A33-$A$5)/365.25)</f>
        <v>0.880413774103127</v>
      </c>
      <c r="BK33" s="277" t="n">
        <f aca="false">(1+BI33/2)^(-2*($A33-$A$5)/365.25)</f>
        <v>0.862794322329632</v>
      </c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68"/>
      <c r="CH33" s="268"/>
      <c r="CI33" s="268"/>
      <c r="CJ33" s="268"/>
      <c r="CK33" s="268"/>
      <c r="CL33" s="277"/>
      <c r="CM33" s="268"/>
      <c r="CN33" s="293"/>
      <c r="CO33" s="293"/>
      <c r="CP33" s="344"/>
      <c r="CQ33" s="268"/>
      <c r="CR33" s="293"/>
      <c r="CS33" s="268"/>
      <c r="CT33" s="295"/>
      <c r="CU33" s="295"/>
      <c r="CV33" s="268"/>
      <c r="CW33" s="293"/>
      <c r="CX33" s="268"/>
      <c r="CY33" s="268"/>
      <c r="CZ33" s="276"/>
      <c r="DA33" s="276"/>
      <c r="DB33" s="295"/>
      <c r="DC33" s="268"/>
      <c r="DD33" s="295"/>
      <c r="DE33" s="268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</row>
    <row r="34" customFormat="false" ht="12.75" hidden="false" customHeight="false" outlineLevel="0" collapsed="false">
      <c r="A34" s="323" t="n">
        <v>37469</v>
      </c>
      <c r="B34" s="345" t="n">
        <f aca="false">C34-X34-0.02</f>
        <v>0.01</v>
      </c>
      <c r="C34" s="326" t="n">
        <f aca="false">C22-0.005</f>
        <v>0.165</v>
      </c>
      <c r="D34" s="326" t="n">
        <f aca="false">C34</f>
        <v>0.165</v>
      </c>
      <c r="E34" s="327" t="n">
        <f aca="false">C34</f>
        <v>0.165</v>
      </c>
      <c r="F34" s="328" t="n">
        <f aca="false">C34-0.035</f>
        <v>0.13</v>
      </c>
      <c r="G34" s="327" t="n">
        <f aca="false">E34</f>
        <v>0.165</v>
      </c>
      <c r="H34" s="346" t="n">
        <f aca="false">C34</f>
        <v>0.165</v>
      </c>
      <c r="I34" s="328" t="n">
        <f aca="false">H34</f>
        <v>0.165</v>
      </c>
      <c r="J34" s="351" t="n">
        <f aca="false">H34</f>
        <v>0.165</v>
      </c>
      <c r="K34" s="279" t="n">
        <f aca="false">C34+0.02</f>
        <v>0.185</v>
      </c>
      <c r="L34" s="348" t="n">
        <f aca="false">K34-0</f>
        <v>0.185</v>
      </c>
      <c r="M34" s="328" t="n">
        <f aca="false">K34</f>
        <v>0.185</v>
      </c>
      <c r="N34" s="327" t="n">
        <f aca="false">+K34+0.02</f>
        <v>0.205</v>
      </c>
      <c r="O34" s="279" t="n">
        <f aca="false">C34</f>
        <v>0.165</v>
      </c>
      <c r="P34" s="333" t="n">
        <f aca="false">O34</f>
        <v>0.165</v>
      </c>
      <c r="Q34" s="328" t="n">
        <f aca="false">O34</f>
        <v>0.165</v>
      </c>
      <c r="R34" s="327" t="n">
        <f aca="false">+O34</f>
        <v>0.165</v>
      </c>
      <c r="T34" s="334" t="n">
        <f aca="false">C34-0.2</f>
        <v>-0.035</v>
      </c>
      <c r="U34" s="334" t="n">
        <f aca="false">T34+0.055</f>
        <v>0.02</v>
      </c>
      <c r="V34" s="334" t="n">
        <f aca="false">Y34</f>
        <v>0.135</v>
      </c>
      <c r="X34" s="335" t="n">
        <f aca="false">download!B53</f>
        <v>0.135</v>
      </c>
      <c r="Y34" s="336" t="n">
        <f aca="false">download!AX53</f>
        <v>0.135</v>
      </c>
      <c r="Z34" s="335" t="n">
        <f aca="false">download!F53</f>
        <v>0.05</v>
      </c>
      <c r="AA34" s="337" t="n">
        <f aca="false">download!J53</f>
        <v>0.525</v>
      </c>
      <c r="AB34" s="337" t="n">
        <f aca="false">download!N53</f>
        <v>0.41</v>
      </c>
      <c r="AC34" s="337" t="n">
        <f aca="false">download!R53</f>
        <v>0.185</v>
      </c>
      <c r="AD34" s="338" t="n">
        <f aca="false">download!V53</f>
        <v>0.1625</v>
      </c>
      <c r="AE34" s="339" t="n">
        <f aca="false">download!AP53</f>
        <v>-0.33</v>
      </c>
      <c r="AF34" s="339" t="n">
        <f aca="false">download!AT54</f>
        <v>0</v>
      </c>
      <c r="AG34" s="339"/>
      <c r="AH34" s="340" t="n">
        <v>37469</v>
      </c>
      <c r="AI34" s="341" t="n">
        <f aca="false">download!Z53</f>
        <v>3.076</v>
      </c>
      <c r="AJ34" s="343"/>
      <c r="AK34" s="342"/>
      <c r="AL34" s="342" t="n">
        <f aca="false">($AI34+C34)*BK34</f>
        <v>2.77923426916925</v>
      </c>
      <c r="AM34" s="342" t="n">
        <f aca="false">+AI34+C34</f>
        <v>3.241</v>
      </c>
      <c r="AN34" s="342" t="n">
        <f aca="false">$AI34+E34</f>
        <v>3.241</v>
      </c>
      <c r="AO34" s="342" t="n">
        <f aca="false">$AI34+G34</f>
        <v>3.241</v>
      </c>
      <c r="AP34" s="342" t="n">
        <f aca="false">$AI34+H34</f>
        <v>3.241</v>
      </c>
      <c r="AQ34" s="342" t="n">
        <f aca="false">$AI34+K34</f>
        <v>3.261</v>
      </c>
      <c r="AR34" s="342" t="n">
        <f aca="false">$AI34+N34</f>
        <v>3.281</v>
      </c>
      <c r="AS34" s="342" t="n">
        <f aca="false">$AI34+O34</f>
        <v>3.241</v>
      </c>
      <c r="AT34" s="342" t="n">
        <f aca="false">$AI34+R34</f>
        <v>3.241</v>
      </c>
      <c r="AU34" s="342"/>
      <c r="AV34" s="342"/>
      <c r="AW34" s="342" t="n">
        <f aca="false">$AI34+X34</f>
        <v>3.211</v>
      </c>
      <c r="AX34" s="342" t="n">
        <f aca="false">$AI34+Z34</f>
        <v>3.126</v>
      </c>
      <c r="AY34" s="342" t="n">
        <f aca="false">$AI34+AA34</f>
        <v>3.601</v>
      </c>
      <c r="AZ34" s="342" t="n">
        <f aca="false">$AI34+AB34</f>
        <v>3.486</v>
      </c>
      <c r="BA34" s="342" t="n">
        <f aca="false">$AI34+AC34</f>
        <v>3.261</v>
      </c>
      <c r="BB34" s="342" t="n">
        <f aca="false">$AI34+AD34</f>
        <v>3.2385</v>
      </c>
      <c r="BC34" s="342" t="n">
        <f aca="false">$AI34+AE34</f>
        <v>2.746</v>
      </c>
      <c r="BD34" s="342" t="n">
        <f aca="false">$AI34+AF34</f>
        <v>3.076</v>
      </c>
      <c r="BE34" s="342"/>
      <c r="BF34" s="274"/>
      <c r="BG34" s="343" t="n">
        <f aca="false">download!AD53</f>
        <v>1.443980262936</v>
      </c>
      <c r="BH34" s="268" t="n">
        <f aca="false">download!AH53</f>
        <v>0.063093119881261</v>
      </c>
      <c r="BI34" s="268" t="n">
        <f aca="false">download!AL53</f>
        <v>0.073286827713105</v>
      </c>
      <c r="BJ34" s="277" t="n">
        <f aca="false">(1+BH34/2)^(-2*($A34-$A$5)/365.25)</f>
        <v>0.875766943286411</v>
      </c>
      <c r="BK34" s="277" t="n">
        <f aca="false">(1+BI34/2)^(-2*($A34-$A$5)/365.25)</f>
        <v>0.857523686877274</v>
      </c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268"/>
      <c r="CH34" s="268"/>
      <c r="CI34" s="268"/>
      <c r="CJ34" s="268"/>
      <c r="CK34" s="268"/>
      <c r="CL34" s="277"/>
      <c r="CM34" s="268"/>
      <c r="CN34" s="293"/>
      <c r="CO34" s="293"/>
      <c r="CP34" s="344"/>
      <c r="CQ34" s="268"/>
      <c r="CR34" s="293"/>
      <c r="CS34" s="268"/>
      <c r="CT34" s="295"/>
      <c r="CU34" s="295"/>
      <c r="CV34" s="268"/>
      <c r="CW34" s="293"/>
      <c r="CX34" s="268"/>
      <c r="CY34" s="268"/>
      <c r="CZ34" s="276"/>
      <c r="DA34" s="276"/>
      <c r="DB34" s="295"/>
      <c r="DC34" s="268"/>
      <c r="DD34" s="295"/>
      <c r="DE34" s="268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</row>
    <row r="35" customFormat="false" ht="12.75" hidden="false" customHeight="false" outlineLevel="0" collapsed="false">
      <c r="A35" s="323" t="n">
        <v>37500</v>
      </c>
      <c r="B35" s="345" t="n">
        <f aca="false">C35-X35-0.02</f>
        <v>0.0125</v>
      </c>
      <c r="C35" s="326" t="n">
        <f aca="false">C23-0.005</f>
        <v>0.165</v>
      </c>
      <c r="D35" s="326" t="n">
        <f aca="false">C35</f>
        <v>0.165</v>
      </c>
      <c r="E35" s="327" t="n">
        <f aca="false">C35</f>
        <v>0.165</v>
      </c>
      <c r="F35" s="328" t="n">
        <f aca="false">C35-0.035</f>
        <v>0.13</v>
      </c>
      <c r="G35" s="327" t="n">
        <f aca="false">E35</f>
        <v>0.165</v>
      </c>
      <c r="H35" s="346" t="n">
        <f aca="false">C35</f>
        <v>0.165</v>
      </c>
      <c r="I35" s="328" t="n">
        <f aca="false">H35</f>
        <v>0.165</v>
      </c>
      <c r="J35" s="351" t="n">
        <f aca="false">H35</f>
        <v>0.165</v>
      </c>
      <c r="K35" s="279" t="n">
        <f aca="false">C35+0.02</f>
        <v>0.185</v>
      </c>
      <c r="L35" s="348" t="n">
        <f aca="false">K35-0</f>
        <v>0.185</v>
      </c>
      <c r="M35" s="328" t="n">
        <f aca="false">K35</f>
        <v>0.185</v>
      </c>
      <c r="N35" s="327" t="n">
        <f aca="false">+K35+0.02</f>
        <v>0.205</v>
      </c>
      <c r="O35" s="279" t="n">
        <f aca="false">C35</f>
        <v>0.165</v>
      </c>
      <c r="P35" s="333" t="n">
        <f aca="false">O35</f>
        <v>0.165</v>
      </c>
      <c r="Q35" s="328" t="n">
        <f aca="false">O35</f>
        <v>0.165</v>
      </c>
      <c r="R35" s="327" t="n">
        <f aca="false">+O35</f>
        <v>0.165</v>
      </c>
      <c r="T35" s="334" t="n">
        <f aca="false">C35-0.2</f>
        <v>-0.035</v>
      </c>
      <c r="U35" s="334" t="n">
        <f aca="false">T35+0.055</f>
        <v>0.02</v>
      </c>
      <c r="V35" s="334" t="n">
        <f aca="false">Y35</f>
        <v>0.1325</v>
      </c>
      <c r="X35" s="335" t="n">
        <f aca="false">download!B54</f>
        <v>0.1325</v>
      </c>
      <c r="Y35" s="336" t="n">
        <f aca="false">download!AX54</f>
        <v>0.1325</v>
      </c>
      <c r="Z35" s="335" t="n">
        <f aca="false">download!F54</f>
        <v>0.0475</v>
      </c>
      <c r="AA35" s="337" t="n">
        <f aca="false">download!J54</f>
        <v>0.425</v>
      </c>
      <c r="AB35" s="337" t="n">
        <f aca="false">download!N54</f>
        <v>0.3825</v>
      </c>
      <c r="AC35" s="337" t="n">
        <f aca="false">download!R54</f>
        <v>0.1625</v>
      </c>
      <c r="AD35" s="338" t="n">
        <f aca="false">download!V54</f>
        <v>0.1625</v>
      </c>
      <c r="AE35" s="339" t="n">
        <f aca="false">download!AP54</f>
        <v>-0.33</v>
      </c>
      <c r="AF35" s="339" t="n">
        <f aca="false">download!AT55</f>
        <v>0</v>
      </c>
      <c r="AG35" s="339"/>
      <c r="AH35" s="340" t="n">
        <v>37500</v>
      </c>
      <c r="AI35" s="341" t="n">
        <f aca="false">download!Z54</f>
        <v>3.066</v>
      </c>
      <c r="AJ35" s="343"/>
      <c r="AK35" s="342"/>
      <c r="AL35" s="342" t="n">
        <f aca="false">($AI35+C35)*BK35</f>
        <v>2.75372937953944</v>
      </c>
      <c r="AM35" s="342" t="n">
        <f aca="false">+AI35+C35</f>
        <v>3.231</v>
      </c>
      <c r="AN35" s="342" t="n">
        <f aca="false">$AI35+E35</f>
        <v>3.231</v>
      </c>
      <c r="AO35" s="342" t="n">
        <f aca="false">$AI35+G35</f>
        <v>3.231</v>
      </c>
      <c r="AP35" s="342" t="n">
        <f aca="false">$AI35+H35</f>
        <v>3.231</v>
      </c>
      <c r="AQ35" s="342" t="n">
        <f aca="false">$AI35+K35</f>
        <v>3.251</v>
      </c>
      <c r="AR35" s="342" t="n">
        <f aca="false">$AI35+N35</f>
        <v>3.271</v>
      </c>
      <c r="AS35" s="342" t="n">
        <f aca="false">$AI35+O35</f>
        <v>3.231</v>
      </c>
      <c r="AT35" s="342" t="n">
        <f aca="false">$AI35+R35</f>
        <v>3.231</v>
      </c>
      <c r="AU35" s="342"/>
      <c r="AV35" s="342"/>
      <c r="AW35" s="342" t="n">
        <f aca="false">$AI35+X35</f>
        <v>3.1985</v>
      </c>
      <c r="AX35" s="342" t="n">
        <f aca="false">$AI35+Z35</f>
        <v>3.1135</v>
      </c>
      <c r="AY35" s="342" t="n">
        <f aca="false">$AI35+AA35</f>
        <v>3.491</v>
      </c>
      <c r="AZ35" s="342" t="n">
        <f aca="false">$AI35+AB35</f>
        <v>3.4485</v>
      </c>
      <c r="BA35" s="342" t="n">
        <f aca="false">$AI35+AC35</f>
        <v>3.2285</v>
      </c>
      <c r="BB35" s="342" t="n">
        <f aca="false">$AI35+AD35</f>
        <v>3.2285</v>
      </c>
      <c r="BC35" s="342" t="n">
        <f aca="false">$AI35+AE35</f>
        <v>2.736</v>
      </c>
      <c r="BD35" s="342" t="n">
        <f aca="false">$AI35+AF35</f>
        <v>3.066</v>
      </c>
      <c r="BE35" s="342"/>
      <c r="BF35" s="274"/>
      <c r="BG35" s="343" t="n">
        <f aca="false">download!AD54</f>
        <v>1.442774386197</v>
      </c>
      <c r="BH35" s="268" t="n">
        <f aca="false">download!AH54</f>
        <v>0.063103074455378</v>
      </c>
      <c r="BI35" s="268" t="n">
        <f aca="false">download!AL54</f>
        <v>0.073296273305051</v>
      </c>
      <c r="BJ35" s="277" t="n">
        <f aca="false">(1+BH35/2)^(-2*($A35-$A$5)/365.25)</f>
        <v>0.871143211561701</v>
      </c>
      <c r="BK35" s="277" t="n">
        <f aca="false">(1+BI35/2)^(-2*($A35-$A$5)/365.25)</f>
        <v>0.852283930529073</v>
      </c>
      <c r="BL35" s="268"/>
      <c r="BM35" s="268"/>
      <c r="BN35" s="268"/>
      <c r="BO35" s="268"/>
      <c r="BP35" s="268"/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68"/>
      <c r="CH35" s="268"/>
      <c r="CI35" s="268"/>
      <c r="CJ35" s="268"/>
      <c r="CK35" s="268"/>
      <c r="CL35" s="277"/>
      <c r="CM35" s="268"/>
      <c r="CN35" s="293"/>
      <c r="CO35" s="293"/>
      <c r="CP35" s="344"/>
      <c r="CQ35" s="268"/>
      <c r="CR35" s="293"/>
      <c r="CS35" s="268"/>
      <c r="CT35" s="295"/>
      <c r="CU35" s="295"/>
      <c r="CV35" s="268"/>
      <c r="CW35" s="293"/>
      <c r="CX35" s="268"/>
      <c r="CY35" s="268"/>
      <c r="CZ35" s="276"/>
      <c r="DA35" s="276"/>
      <c r="DB35" s="295"/>
      <c r="DC35" s="268"/>
      <c r="DD35" s="295"/>
      <c r="DE35" s="268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</row>
    <row r="36" customFormat="false" ht="12.75" hidden="false" customHeight="false" outlineLevel="0" collapsed="false">
      <c r="A36" s="352" t="n">
        <v>37530</v>
      </c>
      <c r="B36" s="345" t="n">
        <f aca="false">C36-X36-0.02</f>
        <v>-0.00249999999999999</v>
      </c>
      <c r="C36" s="326" t="n">
        <f aca="false">C24-0.005</f>
        <v>0.165</v>
      </c>
      <c r="D36" s="326" t="n">
        <f aca="false">C36</f>
        <v>0.165</v>
      </c>
      <c r="E36" s="327" t="n">
        <f aca="false">C36</f>
        <v>0.165</v>
      </c>
      <c r="F36" s="328" t="n">
        <f aca="false">C36-0.035</f>
        <v>0.13</v>
      </c>
      <c r="G36" s="327" t="n">
        <f aca="false">E36</f>
        <v>0.165</v>
      </c>
      <c r="H36" s="346" t="n">
        <f aca="false">C36</f>
        <v>0.165</v>
      </c>
      <c r="I36" s="328" t="n">
        <f aca="false">H36</f>
        <v>0.165</v>
      </c>
      <c r="J36" s="351" t="n">
        <f aca="false">H36</f>
        <v>0.165</v>
      </c>
      <c r="K36" s="279" t="n">
        <f aca="false">C36+0.02</f>
        <v>0.185</v>
      </c>
      <c r="L36" s="348" t="n">
        <f aca="false">K36-0</f>
        <v>0.185</v>
      </c>
      <c r="M36" s="328" t="n">
        <f aca="false">K36</f>
        <v>0.185</v>
      </c>
      <c r="N36" s="327" t="n">
        <f aca="false">+K36+0.02</f>
        <v>0.205</v>
      </c>
      <c r="O36" s="279" t="n">
        <f aca="false">C36</f>
        <v>0.165</v>
      </c>
      <c r="P36" s="333" t="n">
        <f aca="false">O36</f>
        <v>0.165</v>
      </c>
      <c r="Q36" s="328" t="n">
        <f aca="false">O36</f>
        <v>0.165</v>
      </c>
      <c r="R36" s="327" t="n">
        <f aca="false">+O36</f>
        <v>0.165</v>
      </c>
      <c r="T36" s="334" t="n">
        <f aca="false">C36-0.2</f>
        <v>-0.035</v>
      </c>
      <c r="U36" s="334" t="n">
        <f aca="false">T36+0.055</f>
        <v>0.02</v>
      </c>
      <c r="V36" s="334" t="n">
        <f aca="false">Y36</f>
        <v>0.1475</v>
      </c>
      <c r="X36" s="335" t="n">
        <f aca="false">download!B55</f>
        <v>0.1475</v>
      </c>
      <c r="Y36" s="336" t="n">
        <f aca="false">download!AX55</f>
        <v>0.1475</v>
      </c>
      <c r="Z36" s="335" t="n">
        <f aca="false">download!F55</f>
        <v>0.0625</v>
      </c>
      <c r="AA36" s="337" t="n">
        <f aca="false">download!J55</f>
        <v>0.345</v>
      </c>
      <c r="AB36" s="337" t="n">
        <f aca="false">download!N55</f>
        <v>0.3625</v>
      </c>
      <c r="AC36" s="337" t="n">
        <f aca="false">download!R55</f>
        <v>0.185</v>
      </c>
      <c r="AD36" s="338" t="n">
        <f aca="false">download!V55</f>
        <v>0.165</v>
      </c>
      <c r="AE36" s="339" t="n">
        <f aca="false">download!AP55</f>
        <v>-0.33</v>
      </c>
      <c r="AF36" s="339" t="n">
        <f aca="false">download!AT56</f>
        <v>0</v>
      </c>
      <c r="AG36" s="339"/>
      <c r="AH36" s="340" t="n">
        <v>37530</v>
      </c>
      <c r="AI36" s="341" t="n">
        <f aca="false">download!Z55</f>
        <v>3.084</v>
      </c>
      <c r="AJ36" s="343"/>
      <c r="AK36" s="342"/>
      <c r="AL36" s="342" t="n">
        <f aca="false">($AI36+C36)*BK36</f>
        <v>2.75271205755485</v>
      </c>
      <c r="AM36" s="342" t="n">
        <f aca="false">+AI36+C36</f>
        <v>3.249</v>
      </c>
      <c r="AN36" s="342" t="n">
        <f aca="false">$AI36+E36</f>
        <v>3.249</v>
      </c>
      <c r="AO36" s="342" t="n">
        <f aca="false">$AI36+G36</f>
        <v>3.249</v>
      </c>
      <c r="AP36" s="342" t="n">
        <f aca="false">$AI36+H36</f>
        <v>3.249</v>
      </c>
      <c r="AQ36" s="342" t="n">
        <f aca="false">$AI36+K36</f>
        <v>3.269</v>
      </c>
      <c r="AR36" s="342" t="n">
        <f aca="false">$AI36+N36</f>
        <v>3.289</v>
      </c>
      <c r="AS36" s="342" t="n">
        <f aca="false">$AI36+O36</f>
        <v>3.249</v>
      </c>
      <c r="AT36" s="342" t="n">
        <f aca="false">$AI36+R36</f>
        <v>3.249</v>
      </c>
      <c r="AU36" s="342"/>
      <c r="AV36" s="342"/>
      <c r="AW36" s="342" t="n">
        <f aca="false">$AI36+X36</f>
        <v>3.2315</v>
      </c>
      <c r="AX36" s="342" t="n">
        <f aca="false">$AI36+Z36</f>
        <v>3.1465</v>
      </c>
      <c r="AY36" s="342" t="n">
        <f aca="false">$AI36+AA36</f>
        <v>3.429</v>
      </c>
      <c r="AZ36" s="342" t="n">
        <f aca="false">$AI36+AB36</f>
        <v>3.4465</v>
      </c>
      <c r="BA36" s="342" t="n">
        <f aca="false">$AI36+AC36</f>
        <v>3.269</v>
      </c>
      <c r="BB36" s="342" t="n">
        <f aca="false">$AI36+AD36</f>
        <v>3.249</v>
      </c>
      <c r="BC36" s="342" t="n">
        <f aca="false">$AI36+AE36</f>
        <v>2.754</v>
      </c>
      <c r="BD36" s="342" t="n">
        <f aca="false">$AI36+AF36</f>
        <v>3.084</v>
      </c>
      <c r="BE36" s="342"/>
      <c r="BF36" s="274"/>
      <c r="BG36" s="343" t="n">
        <f aca="false">download!AD55</f>
        <v>1.441619689572</v>
      </c>
      <c r="BH36" s="268" t="n">
        <f aca="false">download!AH55</f>
        <v>0.063112707914233</v>
      </c>
      <c r="BI36" s="268" t="n">
        <f aca="false">download!AL55</f>
        <v>0.073301917456811</v>
      </c>
      <c r="BJ36" s="277" t="n">
        <f aca="false">(1+BH36/2)^(-2*($A36-$A$5)/365.25)</f>
        <v>0.866690525252483</v>
      </c>
      <c r="BK36" s="277" t="n">
        <f aca="false">(1+BI36/2)^(-2*($A36-$A$5)/365.25)</f>
        <v>0.847249017406847</v>
      </c>
      <c r="BL36" s="268"/>
      <c r="BM36" s="268"/>
      <c r="BN36" s="268"/>
      <c r="BO36" s="268"/>
      <c r="BP36" s="268"/>
      <c r="BQ36" s="268"/>
      <c r="BR36" s="268"/>
      <c r="BS36" s="268"/>
      <c r="BT36" s="268"/>
      <c r="BU36" s="268"/>
      <c r="BV36" s="268"/>
      <c r="BW36" s="268"/>
      <c r="BX36" s="268"/>
      <c r="BY36" s="268"/>
      <c r="BZ36" s="268"/>
      <c r="CA36" s="268"/>
      <c r="CB36" s="268"/>
      <c r="CC36" s="268"/>
      <c r="CD36" s="268"/>
      <c r="CE36" s="268"/>
      <c r="CF36" s="268"/>
      <c r="CG36" s="268"/>
      <c r="CH36" s="268"/>
      <c r="CI36" s="268"/>
      <c r="CJ36" s="268"/>
      <c r="CK36" s="268"/>
      <c r="CL36" s="277"/>
      <c r="CM36" s="268"/>
      <c r="CN36" s="293"/>
      <c r="CO36" s="293"/>
      <c r="CP36" s="344"/>
      <c r="CQ36" s="268"/>
      <c r="CR36" s="293"/>
      <c r="CS36" s="268"/>
      <c r="CT36" s="295"/>
      <c r="CU36" s="295"/>
      <c r="CV36" s="268"/>
      <c r="CW36" s="293"/>
      <c r="CX36" s="268"/>
      <c r="CY36" s="268"/>
      <c r="CZ36" s="276"/>
      <c r="DA36" s="276"/>
      <c r="DB36" s="295"/>
      <c r="DC36" s="268"/>
      <c r="DD36" s="295"/>
      <c r="DE36" s="268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</row>
    <row r="37" customFormat="false" ht="12.75" hidden="false" customHeight="false" outlineLevel="0" collapsed="false">
      <c r="A37" s="323" t="n">
        <v>37561</v>
      </c>
      <c r="B37" s="345" t="n">
        <f aca="false">C37-X37-0.02</f>
        <v>0.0875</v>
      </c>
      <c r="C37" s="326" t="n">
        <f aca="false">+C25+0.01</f>
        <v>0.295</v>
      </c>
      <c r="D37" s="326" t="n">
        <f aca="false">C37</f>
        <v>0.295</v>
      </c>
      <c r="E37" s="327" t="n">
        <f aca="false">C37</f>
        <v>0.295</v>
      </c>
      <c r="F37" s="328" t="n">
        <f aca="false">C37-0.035</f>
        <v>0.26</v>
      </c>
      <c r="G37" s="327" t="n">
        <f aca="false">E37</f>
        <v>0.295</v>
      </c>
      <c r="H37" s="353" t="n">
        <f aca="false">K37+0.03</f>
        <v>0.475</v>
      </c>
      <c r="I37" s="328" t="n">
        <f aca="false">H37</f>
        <v>0.475</v>
      </c>
      <c r="J37" s="347" t="n">
        <f aca="false">H37+0</f>
        <v>0.475</v>
      </c>
      <c r="K37" s="276" t="n">
        <f aca="false">C37+0.15</f>
        <v>0.445</v>
      </c>
      <c r="L37" s="348" t="n">
        <f aca="false">K37-0</f>
        <v>0.445</v>
      </c>
      <c r="M37" s="328" t="n">
        <f aca="false">K37</f>
        <v>0.445</v>
      </c>
      <c r="N37" s="327" t="n">
        <f aca="false">+K37+0.03</f>
        <v>0.475</v>
      </c>
      <c r="O37" s="279" t="n">
        <f aca="false">H37+0.03</f>
        <v>0.505</v>
      </c>
      <c r="P37" s="333" t="n">
        <f aca="false">O37</f>
        <v>0.505</v>
      </c>
      <c r="Q37" s="328" t="n">
        <f aca="false">O37</f>
        <v>0.505</v>
      </c>
      <c r="R37" s="327" t="n">
        <f aca="false">+O37+0.02</f>
        <v>0.525</v>
      </c>
      <c r="T37" s="334" t="n">
        <f aca="false">C37-0.16</f>
        <v>0.135</v>
      </c>
      <c r="U37" s="334" t="n">
        <f aca="false">T37+0.055</f>
        <v>0.19</v>
      </c>
      <c r="V37" s="334" t="n">
        <f aca="false">+(T37+AI37)*0.032+T37+0.01</f>
        <v>0.251144</v>
      </c>
      <c r="X37" s="335" t="n">
        <f aca="false">download!B56</f>
        <v>0.1875</v>
      </c>
      <c r="Y37" s="336" t="n">
        <f aca="false">download!AX56</f>
        <v>0.1875</v>
      </c>
      <c r="Z37" s="335" t="n">
        <f aca="false">download!F56</f>
        <v>0.1125</v>
      </c>
      <c r="AA37" s="337" t="n">
        <f aca="false">download!J56</f>
        <v>0.89</v>
      </c>
      <c r="AB37" s="337" t="n">
        <f aca="false">download!N56</f>
        <v>0.68</v>
      </c>
      <c r="AC37" s="337" t="n">
        <f aca="false">download!R56</f>
        <v>0.2875</v>
      </c>
      <c r="AD37" s="338" t="n">
        <f aca="false">download!V56</f>
        <v>0.24</v>
      </c>
      <c r="AE37" s="339" t="n">
        <f aca="false">download!AP56</f>
        <v>-0.27</v>
      </c>
      <c r="AF37" s="339" t="n">
        <f aca="false">download!AT57</f>
        <v>0</v>
      </c>
      <c r="AG37" s="339"/>
      <c r="AH37" s="340" t="n">
        <v>37561</v>
      </c>
      <c r="AI37" s="341" t="n">
        <f aca="false">download!Z56</f>
        <v>3.182</v>
      </c>
      <c r="AJ37" s="343"/>
      <c r="AK37" s="342"/>
      <c r="AL37" s="342" t="n">
        <f aca="false">($AI37+C37)*BK37</f>
        <v>2.92793464028535</v>
      </c>
      <c r="AM37" s="342" t="n">
        <f aca="false">+AI37+C37</f>
        <v>3.477</v>
      </c>
      <c r="AN37" s="342" t="n">
        <f aca="false">$AI37+E37</f>
        <v>3.477</v>
      </c>
      <c r="AO37" s="342" t="n">
        <f aca="false">$AI37+G37</f>
        <v>3.477</v>
      </c>
      <c r="AP37" s="342" t="n">
        <f aca="false">$AI37+H37</f>
        <v>3.657</v>
      </c>
      <c r="AQ37" s="342" t="n">
        <f aca="false">$AI37+K37</f>
        <v>3.627</v>
      </c>
      <c r="AR37" s="342" t="n">
        <f aca="false">$AI37+N37</f>
        <v>3.657</v>
      </c>
      <c r="AS37" s="342" t="n">
        <f aca="false">$AI37+O37</f>
        <v>3.687</v>
      </c>
      <c r="AT37" s="342" t="n">
        <f aca="false">$AI37+R37</f>
        <v>3.707</v>
      </c>
      <c r="AU37" s="342"/>
      <c r="AV37" s="342"/>
      <c r="AW37" s="342" t="n">
        <f aca="false">$AI37+X37</f>
        <v>3.3695</v>
      </c>
      <c r="AX37" s="342" t="n">
        <f aca="false">$AI37+Z37</f>
        <v>3.2945</v>
      </c>
      <c r="AY37" s="342" t="n">
        <f aca="false">$AI37+AA37</f>
        <v>4.072</v>
      </c>
      <c r="AZ37" s="342" t="n">
        <f aca="false">$AI37+AB37</f>
        <v>3.862</v>
      </c>
      <c r="BA37" s="342" t="n">
        <f aca="false">$AI37+AC37</f>
        <v>3.4695</v>
      </c>
      <c r="BB37" s="342" t="n">
        <f aca="false">$AI37+AD37</f>
        <v>3.422</v>
      </c>
      <c r="BC37" s="342" t="n">
        <f aca="false">$AI37+AE37</f>
        <v>2.912</v>
      </c>
      <c r="BD37" s="342" t="n">
        <f aca="false">$AI37+AF37</f>
        <v>3.182</v>
      </c>
      <c r="BE37" s="342"/>
      <c r="BF37" s="274"/>
      <c r="BG37" s="343" t="n">
        <f aca="false">download!AD56</f>
        <v>1.440445097755</v>
      </c>
      <c r="BH37" s="268" t="n">
        <f aca="false">download!AH56</f>
        <v>0.063122662488415</v>
      </c>
      <c r="BI37" s="268" t="n">
        <f aca="false">download!AL56</f>
        <v>0.073302728847986</v>
      </c>
      <c r="BJ37" s="277" t="n">
        <f aca="false">(1+BH37/2)^(-2*($A37-$A$5)/365.25)</f>
        <v>0.862111935053052</v>
      </c>
      <c r="BK37" s="277" t="n">
        <f aca="false">(1+BI37/2)^(-2*($A37-$A$5)/365.25)</f>
        <v>0.842086465425754</v>
      </c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68"/>
      <c r="CH37" s="268"/>
      <c r="CI37" s="268"/>
      <c r="CJ37" s="268"/>
      <c r="CK37" s="268"/>
      <c r="CL37" s="277"/>
      <c r="CM37" s="268"/>
      <c r="CN37" s="293"/>
      <c r="CO37" s="293"/>
      <c r="CP37" s="344"/>
      <c r="CQ37" s="268"/>
      <c r="CR37" s="293"/>
      <c r="CS37" s="268"/>
      <c r="CT37" s="295"/>
      <c r="CU37" s="295"/>
      <c r="CV37" s="268"/>
      <c r="CW37" s="293"/>
      <c r="CX37" s="268"/>
      <c r="CY37" s="268"/>
      <c r="CZ37" s="276"/>
      <c r="DA37" s="276"/>
      <c r="DB37" s="295"/>
      <c r="DC37" s="268"/>
      <c r="DD37" s="295"/>
      <c r="DE37" s="268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</row>
    <row r="38" customFormat="false" ht="12.75" hidden="false" customHeight="false" outlineLevel="0" collapsed="false">
      <c r="A38" s="323" t="n">
        <v>37591</v>
      </c>
      <c r="B38" s="345" t="n">
        <f aca="false">C38-X38-0.02</f>
        <v>0.0675</v>
      </c>
      <c r="C38" s="326" t="n">
        <f aca="false">+C26+0.01</f>
        <v>0.315</v>
      </c>
      <c r="D38" s="326" t="n">
        <f aca="false">C38</f>
        <v>0.315</v>
      </c>
      <c r="E38" s="327" t="n">
        <f aca="false">C38</f>
        <v>0.315</v>
      </c>
      <c r="F38" s="328" t="n">
        <f aca="false">C38-0.035</f>
        <v>0.28</v>
      </c>
      <c r="G38" s="327" t="n">
        <f aca="false">E38</f>
        <v>0.315</v>
      </c>
      <c r="H38" s="353" t="n">
        <f aca="false">K38+0.03</f>
        <v>0.495</v>
      </c>
      <c r="I38" s="328" t="n">
        <f aca="false">H38</f>
        <v>0.495</v>
      </c>
      <c r="J38" s="347" t="n">
        <f aca="false">H38+0</f>
        <v>0.495</v>
      </c>
      <c r="K38" s="276" t="n">
        <f aca="false">C38+0.15</f>
        <v>0.465</v>
      </c>
      <c r="L38" s="348" t="n">
        <f aca="false">K38-0</f>
        <v>0.465</v>
      </c>
      <c r="M38" s="328" t="n">
        <f aca="false">K38</f>
        <v>0.465</v>
      </c>
      <c r="N38" s="327" t="n">
        <f aca="false">+K38+0.03</f>
        <v>0.495</v>
      </c>
      <c r="O38" s="279" t="n">
        <f aca="false">H38+0.03</f>
        <v>0.525</v>
      </c>
      <c r="P38" s="333" t="n">
        <f aca="false">O38</f>
        <v>0.525</v>
      </c>
      <c r="Q38" s="328" t="n">
        <f aca="false">O38</f>
        <v>0.525</v>
      </c>
      <c r="R38" s="327" t="n">
        <f aca="false">+O38+0.02</f>
        <v>0.545</v>
      </c>
      <c r="T38" s="334" t="n">
        <f aca="false">C38-0.16</f>
        <v>0.155</v>
      </c>
      <c r="U38" s="334" t="n">
        <f aca="false">T38+0.055</f>
        <v>0.21</v>
      </c>
      <c r="V38" s="334" t="n">
        <f aca="false">+(T38+AI38)*0.032+T38+0.01</f>
        <v>0.274984</v>
      </c>
      <c r="X38" s="335" t="n">
        <f aca="false">download!B57</f>
        <v>0.2275</v>
      </c>
      <c r="Y38" s="336" t="n">
        <f aca="false">download!AX57</f>
        <v>0.2275</v>
      </c>
      <c r="Z38" s="335" t="n">
        <f aca="false">download!F57</f>
        <v>0.1525</v>
      </c>
      <c r="AA38" s="337" t="n">
        <f aca="false">download!J57</f>
        <v>1.38</v>
      </c>
      <c r="AB38" s="337" t="n">
        <f aca="false">download!N57</f>
        <v>0.98</v>
      </c>
      <c r="AC38" s="337" t="n">
        <f aca="false">download!R57</f>
        <v>0.3375</v>
      </c>
      <c r="AD38" s="338" t="n">
        <f aca="false">download!V57</f>
        <v>0.295</v>
      </c>
      <c r="AE38" s="339" t="n">
        <f aca="false">download!AP57</f>
        <v>-0.27</v>
      </c>
      <c r="AF38" s="339" t="n">
        <f aca="false">download!AT58</f>
        <v>0</v>
      </c>
      <c r="AG38" s="339"/>
      <c r="AH38" s="340" t="n">
        <v>37591</v>
      </c>
      <c r="AI38" s="341" t="n">
        <f aca="false">download!Z57</f>
        <v>3.282</v>
      </c>
      <c r="AJ38" s="343"/>
      <c r="AK38" s="342"/>
      <c r="AL38" s="342" t="n">
        <f aca="false">($AI38+C38)*BK38</f>
        <v>3.01112170016783</v>
      </c>
      <c r="AM38" s="342" t="n">
        <f aca="false">+AI38+C38</f>
        <v>3.597</v>
      </c>
      <c r="AN38" s="342" t="n">
        <f aca="false">$AI38+E38</f>
        <v>3.597</v>
      </c>
      <c r="AO38" s="342" t="n">
        <f aca="false">$AI38+G38</f>
        <v>3.597</v>
      </c>
      <c r="AP38" s="342" t="n">
        <f aca="false">$AI38+H38</f>
        <v>3.777</v>
      </c>
      <c r="AQ38" s="342" t="n">
        <f aca="false">$AI38+K38</f>
        <v>3.747</v>
      </c>
      <c r="AR38" s="342" t="n">
        <f aca="false">$AI38+N38</f>
        <v>3.777</v>
      </c>
      <c r="AS38" s="342" t="n">
        <f aca="false">$AI38+O38</f>
        <v>3.807</v>
      </c>
      <c r="AT38" s="342" t="n">
        <f aca="false">$AI38+R38</f>
        <v>3.827</v>
      </c>
      <c r="AU38" s="342"/>
      <c r="AV38" s="342"/>
      <c r="AW38" s="342" t="n">
        <f aca="false">$AI38+X38</f>
        <v>3.5095</v>
      </c>
      <c r="AX38" s="342" t="n">
        <f aca="false">$AI38+Z38</f>
        <v>3.4345</v>
      </c>
      <c r="AY38" s="342" t="n">
        <f aca="false">$AI38+AA38</f>
        <v>4.662</v>
      </c>
      <c r="AZ38" s="342" t="n">
        <f aca="false">$AI38+AB38</f>
        <v>4.262</v>
      </c>
      <c r="BA38" s="342" t="n">
        <f aca="false">$AI38+AC38</f>
        <v>3.6195</v>
      </c>
      <c r="BB38" s="342" t="n">
        <f aca="false">$AI38+AD38</f>
        <v>3.577</v>
      </c>
      <c r="BC38" s="342" t="n">
        <f aca="false">$AI38+AE38</f>
        <v>3.012</v>
      </c>
      <c r="BD38" s="342" t="n">
        <f aca="false">$AI38+AF38</f>
        <v>3.282</v>
      </c>
      <c r="BE38" s="342"/>
      <c r="BF38" s="274"/>
      <c r="BG38" s="343" t="n">
        <f aca="false">download!AD57</f>
        <v>1.439311369811</v>
      </c>
      <c r="BH38" s="268" t="n">
        <f aca="false">download!AH57</f>
        <v>0.063132295947332</v>
      </c>
      <c r="BI38" s="268" t="n">
        <f aca="false">download!AL57</f>
        <v>0.073303514065252</v>
      </c>
      <c r="BJ38" s="277" t="n">
        <f aca="false">(1+BH38/2)^(-2*($A38-$A$5)/365.25)</f>
        <v>0.85770273516955</v>
      </c>
      <c r="BK38" s="277" t="n">
        <f aca="false">(1+BI38/2)^(-2*($A38-$A$5)/365.25)</f>
        <v>0.837120294736678</v>
      </c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268"/>
      <c r="CH38" s="268"/>
      <c r="CI38" s="268"/>
      <c r="CJ38" s="268"/>
      <c r="CK38" s="268"/>
      <c r="CL38" s="277"/>
      <c r="CM38" s="268"/>
      <c r="CN38" s="293"/>
      <c r="CO38" s="293"/>
      <c r="CP38" s="344"/>
      <c r="CQ38" s="268"/>
      <c r="CR38" s="293"/>
      <c r="CS38" s="268"/>
      <c r="CT38" s="295"/>
      <c r="CU38" s="295"/>
      <c r="CV38" s="268"/>
      <c r="CW38" s="293"/>
      <c r="CX38" s="268"/>
      <c r="CY38" s="268"/>
      <c r="CZ38" s="276"/>
      <c r="DA38" s="276"/>
      <c r="DB38" s="295"/>
      <c r="DC38" s="268"/>
      <c r="DD38" s="295"/>
      <c r="DE38" s="268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</row>
    <row r="39" customFormat="false" ht="12.75" hidden="false" customHeight="false" outlineLevel="0" collapsed="false">
      <c r="A39" s="323" t="n">
        <v>37622</v>
      </c>
      <c r="B39" s="345" t="n">
        <f aca="false">C39-X39-0.02</f>
        <v>0.065</v>
      </c>
      <c r="C39" s="326" t="n">
        <f aca="false">+C27+0.01</f>
        <v>0.325</v>
      </c>
      <c r="D39" s="326" t="n">
        <f aca="false">C39</f>
        <v>0.325</v>
      </c>
      <c r="E39" s="327" t="n">
        <f aca="false">C39</f>
        <v>0.325</v>
      </c>
      <c r="F39" s="328" t="n">
        <f aca="false">C39-0.035</f>
        <v>0.29</v>
      </c>
      <c r="G39" s="327" t="n">
        <f aca="false">E39</f>
        <v>0.325</v>
      </c>
      <c r="H39" s="353" t="n">
        <f aca="false">K39+0.03</f>
        <v>0.505</v>
      </c>
      <c r="I39" s="328" t="n">
        <f aca="false">H39</f>
        <v>0.505</v>
      </c>
      <c r="J39" s="347" t="n">
        <f aca="false">H39+0</f>
        <v>0.505</v>
      </c>
      <c r="K39" s="276" t="n">
        <f aca="false">C39+0.15</f>
        <v>0.475</v>
      </c>
      <c r="L39" s="348" t="n">
        <f aca="false">K39-0</f>
        <v>0.475</v>
      </c>
      <c r="M39" s="328" t="n">
        <f aca="false">K39</f>
        <v>0.475</v>
      </c>
      <c r="N39" s="327" t="n">
        <f aca="false">+K39+0.03</f>
        <v>0.505</v>
      </c>
      <c r="O39" s="279" t="n">
        <f aca="false">H39+0.03</f>
        <v>0.535</v>
      </c>
      <c r="P39" s="333" t="n">
        <f aca="false">O39</f>
        <v>0.535</v>
      </c>
      <c r="Q39" s="328" t="n">
        <f aca="false">O39</f>
        <v>0.535</v>
      </c>
      <c r="R39" s="327" t="n">
        <f aca="false">+O39+0.02</f>
        <v>0.555</v>
      </c>
      <c r="T39" s="334" t="n">
        <f aca="false">C39-0.16</f>
        <v>0.165</v>
      </c>
      <c r="U39" s="334" t="n">
        <f aca="false">T39+0.055</f>
        <v>0.22</v>
      </c>
      <c r="V39" s="334" t="n">
        <f aca="false">+(T39+AI39)*0.032+T39+0.01</f>
        <v>0.285784</v>
      </c>
      <c r="X39" s="335" t="n">
        <f aca="false">download!B58</f>
        <v>0.24</v>
      </c>
      <c r="Y39" s="336" t="n">
        <f aca="false">download!AX58</f>
        <v>0.24</v>
      </c>
      <c r="Z39" s="335" t="n">
        <f aca="false">download!F58</f>
        <v>0.165</v>
      </c>
      <c r="AA39" s="337" t="n">
        <f aca="false">download!J58</f>
        <v>1.72</v>
      </c>
      <c r="AB39" s="337" t="n">
        <f aca="false">download!N58</f>
        <v>1.12</v>
      </c>
      <c r="AC39" s="337" t="n">
        <f aca="false">download!R58</f>
        <v>0.4375</v>
      </c>
      <c r="AD39" s="338" t="n">
        <f aca="false">download!V58</f>
        <v>0.3425</v>
      </c>
      <c r="AE39" s="339" t="n">
        <f aca="false">download!AP58</f>
        <v>-0.27</v>
      </c>
      <c r="AF39" s="339" t="n">
        <f aca="false">download!AT59</f>
        <v>0</v>
      </c>
      <c r="AG39" s="339"/>
      <c r="AH39" s="340" t="n">
        <v>37622</v>
      </c>
      <c r="AI39" s="341" t="n">
        <f aca="false">download!Z58</f>
        <v>3.297</v>
      </c>
      <c r="AJ39" s="343"/>
      <c r="AK39" s="342"/>
      <c r="AL39" s="342" t="n">
        <f aca="false">($AI39+C39)*BK39</f>
        <v>3.01354776507822</v>
      </c>
      <c r="AM39" s="342" t="n">
        <f aca="false">+AI39+C39</f>
        <v>3.622</v>
      </c>
      <c r="AN39" s="342" t="n">
        <f aca="false">$AI39+E39</f>
        <v>3.622</v>
      </c>
      <c r="AO39" s="342" t="n">
        <f aca="false">$AI39+G39</f>
        <v>3.622</v>
      </c>
      <c r="AP39" s="342" t="n">
        <f aca="false">$AI39+H39</f>
        <v>3.802</v>
      </c>
      <c r="AQ39" s="342" t="n">
        <f aca="false">$AI39+K39</f>
        <v>3.772</v>
      </c>
      <c r="AR39" s="342" t="n">
        <f aca="false">$AI39+N39</f>
        <v>3.802</v>
      </c>
      <c r="AS39" s="342" t="n">
        <f aca="false">$AI39+O39</f>
        <v>3.832</v>
      </c>
      <c r="AT39" s="342" t="n">
        <f aca="false">$AI39+R39</f>
        <v>3.852</v>
      </c>
      <c r="AU39" s="342"/>
      <c r="AV39" s="342"/>
      <c r="AW39" s="342" t="n">
        <f aca="false">$AI39+X39</f>
        <v>3.537</v>
      </c>
      <c r="AX39" s="342" t="n">
        <f aca="false">$AI39+Z39</f>
        <v>3.462</v>
      </c>
      <c r="AY39" s="342" t="n">
        <f aca="false">$AI39+AA39</f>
        <v>5.017</v>
      </c>
      <c r="AZ39" s="342" t="n">
        <f aca="false">$AI39+AB39</f>
        <v>4.417</v>
      </c>
      <c r="BA39" s="342" t="n">
        <f aca="false">$AI39+AC39</f>
        <v>3.7345</v>
      </c>
      <c r="BB39" s="342" t="n">
        <f aca="false">$AI39+AD39</f>
        <v>3.6395</v>
      </c>
      <c r="BC39" s="342" t="n">
        <f aca="false">$AI39+AE39</f>
        <v>3.027</v>
      </c>
      <c r="BD39" s="342" t="n">
        <f aca="false">$AI39+AF39</f>
        <v>3.297</v>
      </c>
      <c r="BE39" s="342"/>
      <c r="BF39" s="274"/>
      <c r="BG39" s="343" t="n">
        <f aca="false">download!AD58</f>
        <v>1.438130542661</v>
      </c>
      <c r="BH39" s="268" t="n">
        <f aca="false">download!AH58</f>
        <v>0.063142250521578</v>
      </c>
      <c r="BI39" s="268" t="n">
        <f aca="false">download!AL58</f>
        <v>0.07330781764363</v>
      </c>
      <c r="BJ39" s="277" t="n">
        <f aca="false">(1+BH39/2)^(-2*($A39-$A$5)/365.25)</f>
        <v>0.853168876250908</v>
      </c>
      <c r="BK39" s="277" t="n">
        <f aca="false">(1+BI39/2)^(-2*($A39-$A$5)/365.25)</f>
        <v>0.832012083124855</v>
      </c>
      <c r="BL39" s="268"/>
      <c r="BM39" s="268"/>
      <c r="BN39" s="268"/>
      <c r="BO39" s="268"/>
      <c r="BP39" s="268"/>
      <c r="BQ39" s="268"/>
      <c r="BR39" s="268"/>
      <c r="BS39" s="268"/>
      <c r="BT39" s="268"/>
      <c r="BU39" s="268"/>
      <c r="BV39" s="268"/>
      <c r="BW39" s="268"/>
      <c r="BX39" s="268"/>
      <c r="BY39" s="268"/>
      <c r="BZ39" s="268"/>
      <c r="CA39" s="268"/>
      <c r="CB39" s="268"/>
      <c r="CC39" s="268"/>
      <c r="CD39" s="268"/>
      <c r="CE39" s="268"/>
      <c r="CF39" s="268"/>
      <c r="CG39" s="268"/>
      <c r="CH39" s="268"/>
      <c r="CI39" s="268"/>
      <c r="CJ39" s="268"/>
      <c r="CK39" s="268"/>
      <c r="CL39" s="277"/>
      <c r="CM39" s="268"/>
      <c r="CN39" s="293"/>
      <c r="CO39" s="293"/>
      <c r="CP39" s="344"/>
      <c r="CQ39" s="268"/>
      <c r="CR39" s="293"/>
      <c r="CS39" s="268"/>
      <c r="CT39" s="295"/>
      <c r="CU39" s="295"/>
      <c r="CV39" s="268"/>
      <c r="CW39" s="293"/>
      <c r="CX39" s="268"/>
      <c r="CY39" s="268"/>
      <c r="CZ39" s="276"/>
      <c r="DA39" s="276"/>
      <c r="DB39" s="295"/>
      <c r="DC39" s="268"/>
      <c r="DD39" s="295"/>
      <c r="DE39" s="268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</row>
    <row r="40" customFormat="false" ht="12.75" hidden="false" customHeight="false" outlineLevel="0" collapsed="false">
      <c r="A40" s="323" t="n">
        <v>37653</v>
      </c>
      <c r="B40" s="345" t="n">
        <f aca="false">C40-X40-0.02</f>
        <v>0.1325</v>
      </c>
      <c r="C40" s="326" t="n">
        <f aca="false">+C28+0.01</f>
        <v>0.37</v>
      </c>
      <c r="D40" s="326" t="n">
        <f aca="false">C40</f>
        <v>0.37</v>
      </c>
      <c r="E40" s="327" t="n">
        <f aca="false">C40</f>
        <v>0.37</v>
      </c>
      <c r="F40" s="328" t="n">
        <f aca="false">C40-0.035</f>
        <v>0.335</v>
      </c>
      <c r="G40" s="327" t="n">
        <f aca="false">E40</f>
        <v>0.37</v>
      </c>
      <c r="H40" s="353" t="n">
        <f aca="false">K40+0.03</f>
        <v>0.55</v>
      </c>
      <c r="I40" s="328" t="n">
        <f aca="false">H40</f>
        <v>0.55</v>
      </c>
      <c r="J40" s="347" t="n">
        <f aca="false">H40+0</f>
        <v>0.55</v>
      </c>
      <c r="K40" s="276" t="n">
        <f aca="false">C40+0.15</f>
        <v>0.52</v>
      </c>
      <c r="L40" s="348" t="n">
        <f aca="false">K40-0</f>
        <v>0.52</v>
      </c>
      <c r="M40" s="328" t="n">
        <f aca="false">K40</f>
        <v>0.52</v>
      </c>
      <c r="N40" s="327" t="n">
        <f aca="false">+K40+0.03</f>
        <v>0.55</v>
      </c>
      <c r="O40" s="279" t="n">
        <f aca="false">H40+0.03</f>
        <v>0.58</v>
      </c>
      <c r="P40" s="333" t="n">
        <f aca="false">O40</f>
        <v>0.58</v>
      </c>
      <c r="Q40" s="328" t="n">
        <f aca="false">O40</f>
        <v>0.58</v>
      </c>
      <c r="R40" s="327" t="n">
        <f aca="false">+O40+0.02</f>
        <v>0.6</v>
      </c>
      <c r="T40" s="334" t="n">
        <f aca="false">C40-0.16</f>
        <v>0.21</v>
      </c>
      <c r="U40" s="334" t="n">
        <f aca="false">T40+0.055</f>
        <v>0.265</v>
      </c>
      <c r="V40" s="334" t="n">
        <f aca="false">+(T40+AI40)*0.032+T40+0.01</f>
        <v>0.328224</v>
      </c>
      <c r="X40" s="335" t="n">
        <f aca="false">download!B59</f>
        <v>0.2175</v>
      </c>
      <c r="Y40" s="336" t="n">
        <f aca="false">download!AX59</f>
        <v>0.2175</v>
      </c>
      <c r="Z40" s="335" t="n">
        <f aca="false">download!F59</f>
        <v>0.1425</v>
      </c>
      <c r="AA40" s="337" t="n">
        <f aca="false">download!J59</f>
        <v>1.62</v>
      </c>
      <c r="AB40" s="337" t="n">
        <f aca="false">download!N59</f>
        <v>1.11</v>
      </c>
      <c r="AC40" s="337" t="n">
        <f aca="false">download!R59</f>
        <v>0.435</v>
      </c>
      <c r="AD40" s="338" t="n">
        <f aca="false">download!V59</f>
        <v>0.3375</v>
      </c>
      <c r="AE40" s="339" t="n">
        <f aca="false">download!AP59</f>
        <v>-0.27</v>
      </c>
      <c r="AF40" s="339" t="n">
        <f aca="false">download!AT60</f>
        <v>0</v>
      </c>
      <c r="AG40" s="339"/>
      <c r="AH40" s="340" t="n">
        <v>37653</v>
      </c>
      <c r="AI40" s="341" t="n">
        <f aca="false">download!Z59</f>
        <v>3.172</v>
      </c>
      <c r="AJ40" s="343"/>
      <c r="AK40" s="342"/>
      <c r="AL40" s="342" t="n">
        <f aca="false">($AI40+C40)*BK40</f>
        <v>2.92897023453714</v>
      </c>
      <c r="AM40" s="342" t="n">
        <f aca="false">+AI40+C40</f>
        <v>3.542</v>
      </c>
      <c r="AN40" s="342" t="n">
        <f aca="false">$AI40+E40</f>
        <v>3.542</v>
      </c>
      <c r="AO40" s="342" t="n">
        <f aca="false">$AI40+G40</f>
        <v>3.542</v>
      </c>
      <c r="AP40" s="342" t="n">
        <f aca="false">$AI40+H40</f>
        <v>3.722</v>
      </c>
      <c r="AQ40" s="342" t="n">
        <f aca="false">$AI40+K40</f>
        <v>3.692</v>
      </c>
      <c r="AR40" s="342" t="n">
        <f aca="false">$AI40+N40</f>
        <v>3.722</v>
      </c>
      <c r="AS40" s="342" t="n">
        <f aca="false">$AI40+O40</f>
        <v>3.752</v>
      </c>
      <c r="AT40" s="342" t="n">
        <f aca="false">$AI40+R40</f>
        <v>3.772</v>
      </c>
      <c r="AU40" s="342"/>
      <c r="AV40" s="342"/>
      <c r="AW40" s="342" t="n">
        <f aca="false">$AI40+X40</f>
        <v>3.3895</v>
      </c>
      <c r="AX40" s="342" t="n">
        <f aca="false">$AI40+Z40</f>
        <v>3.3145</v>
      </c>
      <c r="AY40" s="342" t="n">
        <f aca="false">$AI40+AA40</f>
        <v>4.792</v>
      </c>
      <c r="AZ40" s="342" t="n">
        <f aca="false">$AI40+AB40</f>
        <v>4.282</v>
      </c>
      <c r="BA40" s="342" t="n">
        <f aca="false">$AI40+AC40</f>
        <v>3.607</v>
      </c>
      <c r="BB40" s="342" t="n">
        <f aca="false">$AI40+AD40</f>
        <v>3.5095</v>
      </c>
      <c r="BC40" s="342" t="n">
        <f aca="false">$AI40+AE40</f>
        <v>2.902</v>
      </c>
      <c r="BD40" s="342" t="n">
        <f aca="false">$AI40+AF40</f>
        <v>3.172</v>
      </c>
      <c r="BE40" s="342"/>
      <c r="BF40" s="274"/>
      <c r="BG40" s="343" t="n">
        <f aca="false">download!AD59</f>
        <v>1.43693651181</v>
      </c>
      <c r="BH40" s="268" t="n">
        <f aca="false">download!AH59</f>
        <v>0.063152205095858</v>
      </c>
      <c r="BI40" s="268" t="n">
        <f aca="false">download!AL59</f>
        <v>0.073316361735057</v>
      </c>
      <c r="BJ40" s="277" t="n">
        <f aca="false">(1+BH40/2)^(-2*($A40-$A$5)/365.25)</f>
        <v>0.848657593497021</v>
      </c>
      <c r="BK40" s="277" t="n">
        <f aca="false">(1+BI40/2)^(-2*($A40-$A$5)/365.25)</f>
        <v>0.82692553205453</v>
      </c>
      <c r="BL40" s="268"/>
      <c r="BM40" s="268"/>
      <c r="BN40" s="268"/>
      <c r="BO40" s="268"/>
      <c r="BP40" s="268"/>
      <c r="BQ40" s="268"/>
      <c r="BR40" s="268"/>
      <c r="BS40" s="268"/>
      <c r="BT40" s="268"/>
      <c r="BU40" s="268"/>
      <c r="BV40" s="268"/>
      <c r="BW40" s="268"/>
      <c r="BX40" s="268"/>
      <c r="BY40" s="268"/>
      <c r="BZ40" s="268"/>
      <c r="CA40" s="268"/>
      <c r="CB40" s="268"/>
      <c r="CC40" s="268"/>
      <c r="CD40" s="268"/>
      <c r="CE40" s="268"/>
      <c r="CF40" s="268"/>
      <c r="CG40" s="268"/>
      <c r="CH40" s="268"/>
      <c r="CI40" s="268"/>
      <c r="CJ40" s="268"/>
      <c r="CK40" s="268"/>
      <c r="CL40" s="277"/>
      <c r="CM40" s="268"/>
      <c r="CN40" s="293"/>
      <c r="CO40" s="293"/>
      <c r="CP40" s="344"/>
      <c r="CQ40" s="268"/>
      <c r="CR40" s="293"/>
      <c r="CS40" s="268"/>
      <c r="CT40" s="295"/>
      <c r="CU40" s="295"/>
      <c r="CV40" s="268"/>
      <c r="CW40" s="293"/>
      <c r="CX40" s="268"/>
      <c r="CY40" s="268"/>
      <c r="CZ40" s="276"/>
      <c r="DA40" s="276"/>
      <c r="DB40" s="295"/>
      <c r="DC40" s="268"/>
      <c r="DD40" s="295"/>
      <c r="DE40" s="268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</row>
    <row r="41" customFormat="false" ht="12.75" hidden="false" customHeight="false" outlineLevel="0" collapsed="false">
      <c r="A41" s="323" t="n">
        <v>37681</v>
      </c>
      <c r="B41" s="345" t="n">
        <f aca="false">C41-X41-0.02</f>
        <v>0.135</v>
      </c>
      <c r="C41" s="326" t="n">
        <f aca="false">+C29+0.01</f>
        <v>0.37</v>
      </c>
      <c r="D41" s="326" t="n">
        <f aca="false">C41</f>
        <v>0.37</v>
      </c>
      <c r="E41" s="327" t="n">
        <f aca="false">C41</f>
        <v>0.37</v>
      </c>
      <c r="F41" s="328" t="n">
        <f aca="false">C41-0.035</f>
        <v>0.335</v>
      </c>
      <c r="G41" s="327" t="n">
        <f aca="false">E41</f>
        <v>0.37</v>
      </c>
      <c r="H41" s="353" t="n">
        <f aca="false">K41+0.03</f>
        <v>0.55</v>
      </c>
      <c r="I41" s="328" t="n">
        <f aca="false">H41</f>
        <v>0.55</v>
      </c>
      <c r="J41" s="347" t="n">
        <f aca="false">H41+0</f>
        <v>0.55</v>
      </c>
      <c r="K41" s="276" t="n">
        <f aca="false">C41+0.15</f>
        <v>0.52</v>
      </c>
      <c r="L41" s="348" t="n">
        <f aca="false">K41-0</f>
        <v>0.52</v>
      </c>
      <c r="M41" s="328" t="n">
        <f aca="false">K41</f>
        <v>0.52</v>
      </c>
      <c r="N41" s="327" t="n">
        <f aca="false">+K41+0.03</f>
        <v>0.55</v>
      </c>
      <c r="O41" s="279" t="n">
        <f aca="false">H41+0.03</f>
        <v>0.58</v>
      </c>
      <c r="P41" s="333" t="n">
        <f aca="false">O41</f>
        <v>0.58</v>
      </c>
      <c r="Q41" s="328" t="n">
        <f aca="false">O41</f>
        <v>0.58</v>
      </c>
      <c r="R41" s="327" t="n">
        <f aca="false">+O41+0.02</f>
        <v>0.6</v>
      </c>
      <c r="T41" s="334" t="n">
        <f aca="false">C41-0.16</f>
        <v>0.21</v>
      </c>
      <c r="U41" s="334" t="n">
        <f aca="false">T41+0.055</f>
        <v>0.265</v>
      </c>
      <c r="V41" s="334" t="n">
        <f aca="false">+(T41+AI41)*0.032+T41+0.01</f>
        <v>0.32384</v>
      </c>
      <c r="X41" s="335" t="n">
        <f aca="false">download!B60</f>
        <v>0.215</v>
      </c>
      <c r="Y41" s="336" t="n">
        <f aca="false">download!AX60</f>
        <v>0.215</v>
      </c>
      <c r="Z41" s="335" t="n">
        <f aca="false">download!F60</f>
        <v>0.14</v>
      </c>
      <c r="AA41" s="337" t="n">
        <f aca="false">download!J60</f>
        <v>1.04</v>
      </c>
      <c r="AB41" s="337" t="n">
        <f aca="false">download!N60</f>
        <v>0.78</v>
      </c>
      <c r="AC41" s="337" t="n">
        <f aca="false">download!R60</f>
        <v>0.3025</v>
      </c>
      <c r="AD41" s="338" t="n">
        <f aca="false">download!V60</f>
        <v>0.26</v>
      </c>
      <c r="AE41" s="339" t="n">
        <f aca="false">download!AP60</f>
        <v>-0.27</v>
      </c>
      <c r="AF41" s="339" t="n">
        <f aca="false">download!AT61</f>
        <v>0</v>
      </c>
      <c r="AG41" s="339"/>
      <c r="AH41" s="340" t="n">
        <v>37681</v>
      </c>
      <c r="AI41" s="341" t="n">
        <f aca="false">download!Z60</f>
        <v>3.035</v>
      </c>
      <c r="AJ41" s="343"/>
      <c r="AK41" s="342"/>
      <c r="AL41" s="342" t="n">
        <f aca="false">($AI41+C41)*BK41</f>
        <v>2.80012549227151</v>
      </c>
      <c r="AM41" s="342" t="n">
        <f aca="false">+AI41+C41</f>
        <v>3.405</v>
      </c>
      <c r="AN41" s="342" t="n">
        <f aca="false">$AI41+E41</f>
        <v>3.405</v>
      </c>
      <c r="AO41" s="342" t="n">
        <f aca="false">$AI41+G41</f>
        <v>3.405</v>
      </c>
      <c r="AP41" s="342" t="n">
        <f aca="false">$AI41+H41</f>
        <v>3.585</v>
      </c>
      <c r="AQ41" s="342" t="n">
        <f aca="false">$AI41+K41</f>
        <v>3.555</v>
      </c>
      <c r="AR41" s="342" t="n">
        <f aca="false">$AI41+N41</f>
        <v>3.585</v>
      </c>
      <c r="AS41" s="342" t="n">
        <f aca="false">$AI41+O41</f>
        <v>3.615</v>
      </c>
      <c r="AT41" s="342" t="n">
        <f aca="false">$AI41+R41</f>
        <v>3.635</v>
      </c>
      <c r="AU41" s="342"/>
      <c r="AV41" s="342"/>
      <c r="AW41" s="342" t="n">
        <f aca="false">$AI41+X41</f>
        <v>3.25</v>
      </c>
      <c r="AX41" s="342" t="n">
        <f aca="false">$AI41+Z41</f>
        <v>3.175</v>
      </c>
      <c r="AY41" s="342" t="n">
        <f aca="false">$AI41+AA41</f>
        <v>4.075</v>
      </c>
      <c r="AZ41" s="342" t="n">
        <f aca="false">$AI41+AB41</f>
        <v>3.815</v>
      </c>
      <c r="BA41" s="342" t="n">
        <f aca="false">$AI41+AC41</f>
        <v>3.3375</v>
      </c>
      <c r="BB41" s="342" t="n">
        <f aca="false">$AI41+AD41</f>
        <v>3.295</v>
      </c>
      <c r="BC41" s="342" t="n">
        <f aca="false">$AI41+AE41</f>
        <v>2.765</v>
      </c>
      <c r="BD41" s="342" t="n">
        <f aca="false">$AI41+AF41</f>
        <v>3.035</v>
      </c>
      <c r="BE41" s="342"/>
      <c r="BF41" s="274"/>
      <c r="BG41" s="343" t="n">
        <f aca="false">download!AD60</f>
        <v>1.435859179359</v>
      </c>
      <c r="BH41" s="268" t="n">
        <f aca="false">download!AH60</f>
        <v>0.063161196324268</v>
      </c>
      <c r="BI41" s="268" t="n">
        <f aca="false">download!AL60</f>
        <v>0.073324078978948</v>
      </c>
      <c r="BJ41" s="277" t="n">
        <f aca="false">(1+BH41/2)^(-2*($A41-$A$5)/365.25)</f>
        <v>0.844602204152157</v>
      </c>
      <c r="BK41" s="277" t="n">
        <f aca="false">(1+BI41/2)^(-2*($A41-$A$5)/365.25)</f>
        <v>0.822356972766962</v>
      </c>
      <c r="BL41" s="268"/>
      <c r="BM41" s="268"/>
      <c r="BN41" s="268"/>
      <c r="BO41" s="268"/>
      <c r="BP41" s="268"/>
      <c r="BQ41" s="268"/>
      <c r="BR41" s="268"/>
      <c r="BS41" s="268"/>
      <c r="BT41" s="268"/>
      <c r="BU41" s="268"/>
      <c r="BV41" s="268"/>
      <c r="BW41" s="268"/>
      <c r="BX41" s="268"/>
      <c r="BY41" s="268"/>
      <c r="BZ41" s="268"/>
      <c r="CA41" s="268"/>
      <c r="CB41" s="268"/>
      <c r="CC41" s="268"/>
      <c r="CD41" s="268"/>
      <c r="CE41" s="268"/>
      <c r="CF41" s="268"/>
      <c r="CG41" s="268"/>
      <c r="CH41" s="268"/>
      <c r="CI41" s="268"/>
      <c r="CJ41" s="268"/>
      <c r="CK41" s="268"/>
      <c r="CL41" s="277"/>
      <c r="CM41" s="268"/>
      <c r="CN41" s="293"/>
      <c r="CO41" s="293"/>
      <c r="CP41" s="344"/>
      <c r="CQ41" s="268"/>
      <c r="CR41" s="293"/>
      <c r="CS41" s="268"/>
      <c r="CT41" s="295"/>
      <c r="CU41" s="295"/>
      <c r="CV41" s="268"/>
      <c r="CW41" s="293"/>
      <c r="CX41" s="268"/>
      <c r="CY41" s="268"/>
      <c r="CZ41" s="276"/>
      <c r="DA41" s="276"/>
      <c r="DB41" s="295"/>
      <c r="DC41" s="268"/>
      <c r="DD41" s="295"/>
      <c r="DE41" s="268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</row>
    <row r="42" customFormat="false" ht="12.75" hidden="false" customHeight="false" outlineLevel="0" collapsed="false">
      <c r="A42" s="323" t="n">
        <v>37712</v>
      </c>
      <c r="B42" s="345" t="n">
        <f aca="false">C42-X42-0.02</f>
        <v>-0.02</v>
      </c>
      <c r="C42" s="326" t="n">
        <f aca="false">C30+0</f>
        <v>0.165</v>
      </c>
      <c r="D42" s="326" t="n">
        <f aca="false">C42</f>
        <v>0.165</v>
      </c>
      <c r="E42" s="327" t="n">
        <f aca="false">C42</f>
        <v>0.165</v>
      </c>
      <c r="F42" s="328" t="n">
        <f aca="false">C42-0.035</f>
        <v>0.13</v>
      </c>
      <c r="G42" s="327" t="n">
        <f aca="false">E42</f>
        <v>0.165</v>
      </c>
      <c r="H42" s="353" t="n">
        <f aca="false">D42</f>
        <v>0.165</v>
      </c>
      <c r="I42" s="328" t="n">
        <f aca="false">H42</f>
        <v>0.165</v>
      </c>
      <c r="J42" s="347" t="n">
        <f aca="false">H42+0</f>
        <v>0.165</v>
      </c>
      <c r="K42" s="279" t="n">
        <f aca="false">C42+0.02</f>
        <v>0.185</v>
      </c>
      <c r="L42" s="348" t="n">
        <f aca="false">K42-0</f>
        <v>0.185</v>
      </c>
      <c r="M42" s="328" t="n">
        <f aca="false">K42</f>
        <v>0.185</v>
      </c>
      <c r="N42" s="327" t="n">
        <f aca="false">+K42+0.02</f>
        <v>0.205</v>
      </c>
      <c r="O42" s="279" t="n">
        <f aca="false">C42</f>
        <v>0.165</v>
      </c>
      <c r="P42" s="333" t="n">
        <f aca="false">O42</f>
        <v>0.165</v>
      </c>
      <c r="Q42" s="328" t="n">
        <f aca="false">O42</f>
        <v>0.165</v>
      </c>
      <c r="R42" s="327" t="n">
        <f aca="false">+O42</f>
        <v>0.165</v>
      </c>
      <c r="T42" s="334" t="n">
        <f aca="false">C42-0.2</f>
        <v>-0.035</v>
      </c>
      <c r="U42" s="334" t="n">
        <f aca="false">T42+0.055</f>
        <v>0.02</v>
      </c>
      <c r="V42" s="334" t="n">
        <f aca="false">Y42</f>
        <v>0.165</v>
      </c>
      <c r="X42" s="335" t="n">
        <f aca="false">download!B61</f>
        <v>0.165</v>
      </c>
      <c r="Y42" s="336" t="n">
        <f aca="false">download!AX61</f>
        <v>0.165</v>
      </c>
      <c r="Z42" s="335" t="n">
        <f aca="false">download!F61</f>
        <v>0.0675</v>
      </c>
      <c r="AA42" s="337" t="n">
        <f aca="false">download!J61</f>
        <v>0.54</v>
      </c>
      <c r="AB42" s="337" t="n">
        <f aca="false">download!N61</f>
        <v>0.43</v>
      </c>
      <c r="AC42" s="337" t="n">
        <f aca="false">download!R61</f>
        <v>0.1975</v>
      </c>
      <c r="AD42" s="338" t="n">
        <f aca="false">download!V61</f>
        <v>0.1775</v>
      </c>
      <c r="AE42" s="339" t="n">
        <f aca="false">download!AP61</f>
        <v>-0.2925</v>
      </c>
      <c r="AF42" s="339" t="n">
        <f aca="false">download!AT62</f>
        <v>0</v>
      </c>
      <c r="AG42" s="339"/>
      <c r="AH42" s="340" t="n">
        <v>37712</v>
      </c>
      <c r="AI42" s="341" t="n">
        <f aca="false">download!Z61</f>
        <v>2.892</v>
      </c>
      <c r="AJ42" s="343"/>
      <c r="AK42" s="342"/>
      <c r="AL42" s="342" t="n">
        <f aca="false">($AI42+C42)*BK42</f>
        <v>2.49863297754385</v>
      </c>
      <c r="AM42" s="342" t="n">
        <f aca="false">+AI42+C42</f>
        <v>3.057</v>
      </c>
      <c r="AN42" s="342" t="n">
        <f aca="false">$AI42+E42</f>
        <v>3.057</v>
      </c>
      <c r="AO42" s="342" t="n">
        <f aca="false">$AI42+G42</f>
        <v>3.057</v>
      </c>
      <c r="AP42" s="342" t="n">
        <f aca="false">$AI42+H42</f>
        <v>3.057</v>
      </c>
      <c r="AQ42" s="342" t="n">
        <f aca="false">$AI42+K42</f>
        <v>3.077</v>
      </c>
      <c r="AR42" s="342" t="n">
        <f aca="false">$AI42+N42</f>
        <v>3.097</v>
      </c>
      <c r="AS42" s="342" t="n">
        <f aca="false">$AI42+O42</f>
        <v>3.057</v>
      </c>
      <c r="AT42" s="342" t="n">
        <f aca="false">$AI42+R42</f>
        <v>3.057</v>
      </c>
      <c r="AU42" s="342"/>
      <c r="AV42" s="342"/>
      <c r="AW42" s="342" t="n">
        <f aca="false">$AI42+X42</f>
        <v>3.057</v>
      </c>
      <c r="AX42" s="342" t="n">
        <f aca="false">$AI42+Z42</f>
        <v>2.9595</v>
      </c>
      <c r="AY42" s="342" t="n">
        <f aca="false">$AI42+AA42</f>
        <v>3.432</v>
      </c>
      <c r="AZ42" s="342" t="n">
        <f aca="false">$AI42+AB42</f>
        <v>3.322</v>
      </c>
      <c r="BA42" s="342" t="n">
        <f aca="false">$AI42+AC42</f>
        <v>3.0895</v>
      </c>
      <c r="BB42" s="342" t="n">
        <f aca="false">$AI42+AD42</f>
        <v>3.0695</v>
      </c>
      <c r="BC42" s="342" t="n">
        <f aca="false">$AI42+AE42</f>
        <v>2.5995</v>
      </c>
      <c r="BD42" s="342" t="n">
        <f aca="false">$AI42+AF42</f>
        <v>2.892</v>
      </c>
      <c r="BE42" s="342"/>
      <c r="BF42" s="274"/>
      <c r="BG42" s="343" t="n">
        <f aca="false">download!AD61</f>
        <v>1.434704151246</v>
      </c>
      <c r="BH42" s="268" t="n">
        <f aca="false">download!AH61</f>
        <v>0.063171150898609</v>
      </c>
      <c r="BI42" s="268" t="n">
        <f aca="false">download!AL61</f>
        <v>0.07332321576383</v>
      </c>
      <c r="BJ42" s="277" t="n">
        <f aca="false">(1+BH42/2)^(-2*($A42-$A$5)/365.25)</f>
        <v>0.840133600250127</v>
      </c>
      <c r="BK42" s="277" t="n">
        <f aca="false">(1+BI42/2)^(-2*($A42-$A$5)/365.25)</f>
        <v>0.817348046301553</v>
      </c>
      <c r="BL42" s="268"/>
      <c r="BM42" s="268"/>
      <c r="BN42" s="268"/>
      <c r="BO42" s="268"/>
      <c r="BP42" s="268"/>
      <c r="BQ42" s="268"/>
      <c r="BR42" s="268"/>
      <c r="BS42" s="268"/>
      <c r="BT42" s="268"/>
      <c r="BU42" s="268"/>
      <c r="BV42" s="268"/>
      <c r="BW42" s="268"/>
      <c r="BX42" s="268"/>
      <c r="BY42" s="268"/>
      <c r="BZ42" s="268"/>
      <c r="CA42" s="268"/>
      <c r="CB42" s="268"/>
      <c r="CC42" s="268"/>
      <c r="CD42" s="268"/>
      <c r="CE42" s="268"/>
      <c r="CF42" s="268"/>
      <c r="CG42" s="268"/>
      <c r="CH42" s="268"/>
      <c r="CI42" s="268"/>
      <c r="CJ42" s="268"/>
      <c r="CK42" s="268"/>
      <c r="CL42" s="277"/>
      <c r="CM42" s="268"/>
      <c r="CN42" s="293"/>
      <c r="CO42" s="293"/>
      <c r="CP42" s="344"/>
      <c r="CQ42" s="268"/>
      <c r="CR42" s="293"/>
      <c r="CS42" s="268"/>
      <c r="CT42" s="295"/>
      <c r="CU42" s="295"/>
      <c r="CV42" s="268"/>
      <c r="CW42" s="293"/>
      <c r="CX42" s="268"/>
      <c r="CY42" s="268"/>
      <c r="CZ42" s="276"/>
      <c r="DA42" s="276"/>
      <c r="DB42" s="295"/>
      <c r="DC42" s="268"/>
      <c r="DD42" s="295"/>
      <c r="DE42" s="268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</row>
    <row r="43" customFormat="false" ht="12.75" hidden="false" customHeight="false" outlineLevel="0" collapsed="false">
      <c r="A43" s="323" t="n">
        <v>37742</v>
      </c>
      <c r="B43" s="345" t="n">
        <f aca="false">C43-X43-0.02</f>
        <v>-0.00999999999999999</v>
      </c>
      <c r="C43" s="326" t="n">
        <f aca="false">C31+0</f>
        <v>0.165</v>
      </c>
      <c r="D43" s="326" t="n">
        <f aca="false">C43</f>
        <v>0.165</v>
      </c>
      <c r="E43" s="327" t="n">
        <f aca="false">C43</f>
        <v>0.165</v>
      </c>
      <c r="F43" s="328" t="n">
        <f aca="false">C43-0.035</f>
        <v>0.13</v>
      </c>
      <c r="G43" s="327" t="n">
        <f aca="false">E43</f>
        <v>0.165</v>
      </c>
      <c r="H43" s="353" t="n">
        <f aca="false">D43</f>
        <v>0.165</v>
      </c>
      <c r="I43" s="328" t="n">
        <f aca="false">H43</f>
        <v>0.165</v>
      </c>
      <c r="J43" s="347" t="n">
        <f aca="false">H43+0</f>
        <v>0.165</v>
      </c>
      <c r="K43" s="279" t="n">
        <f aca="false">C43+0.02</f>
        <v>0.185</v>
      </c>
      <c r="L43" s="348" t="n">
        <f aca="false">K43-0</f>
        <v>0.185</v>
      </c>
      <c r="M43" s="328" t="n">
        <f aca="false">K43</f>
        <v>0.185</v>
      </c>
      <c r="N43" s="327" t="n">
        <f aca="false">+K43+0.02</f>
        <v>0.205</v>
      </c>
      <c r="O43" s="279" t="n">
        <f aca="false">C43</f>
        <v>0.165</v>
      </c>
      <c r="P43" s="333" t="n">
        <f aca="false">O43</f>
        <v>0.165</v>
      </c>
      <c r="Q43" s="328" t="n">
        <f aca="false">O43</f>
        <v>0.165</v>
      </c>
      <c r="R43" s="327" t="n">
        <f aca="false">+O43</f>
        <v>0.165</v>
      </c>
      <c r="T43" s="334" t="n">
        <f aca="false">C43-0.2</f>
        <v>-0.035</v>
      </c>
      <c r="U43" s="334" t="n">
        <f aca="false">T43+0.055</f>
        <v>0.02</v>
      </c>
      <c r="V43" s="334" t="n">
        <f aca="false">Y43</f>
        <v>0.155</v>
      </c>
      <c r="X43" s="335" t="n">
        <f aca="false">download!B62</f>
        <v>0.155</v>
      </c>
      <c r="Y43" s="336" t="n">
        <f aca="false">download!AX62</f>
        <v>0.155</v>
      </c>
      <c r="Z43" s="335" t="n">
        <f aca="false">download!F62</f>
        <v>0.0575</v>
      </c>
      <c r="AA43" s="337" t="n">
        <f aca="false">download!J62</f>
        <v>0.425</v>
      </c>
      <c r="AB43" s="337" t="n">
        <f aca="false">download!N62</f>
        <v>0.3825</v>
      </c>
      <c r="AC43" s="337" t="n">
        <f aca="false">download!R62</f>
        <v>0.1725</v>
      </c>
      <c r="AD43" s="338" t="n">
        <f aca="false">download!V62</f>
        <v>0.1625</v>
      </c>
      <c r="AE43" s="339" t="n">
        <f aca="false">download!AP62</f>
        <v>-0.2925</v>
      </c>
      <c r="AF43" s="339" t="n">
        <f aca="false">download!AT63</f>
        <v>0</v>
      </c>
      <c r="AG43" s="339"/>
      <c r="AH43" s="340" t="n">
        <v>37742</v>
      </c>
      <c r="AI43" s="341" t="n">
        <f aca="false">download!Z62</f>
        <v>2.867</v>
      </c>
      <c r="AJ43" s="343"/>
      <c r="AK43" s="342"/>
      <c r="AL43" s="342" t="n">
        <f aca="false">($AI43+C43)*BK43</f>
        <v>2.46367524964397</v>
      </c>
      <c r="AM43" s="342" t="n">
        <f aca="false">+AI43+C43</f>
        <v>3.032</v>
      </c>
      <c r="AN43" s="342" t="n">
        <f aca="false">$AI43+E43</f>
        <v>3.032</v>
      </c>
      <c r="AO43" s="342" t="n">
        <f aca="false">$AI43+G43</f>
        <v>3.032</v>
      </c>
      <c r="AP43" s="342" t="n">
        <f aca="false">$AI43+H43</f>
        <v>3.032</v>
      </c>
      <c r="AQ43" s="342" t="n">
        <f aca="false">$AI43+K43</f>
        <v>3.052</v>
      </c>
      <c r="AR43" s="342" t="n">
        <f aca="false">$AI43+N43</f>
        <v>3.072</v>
      </c>
      <c r="AS43" s="342" t="n">
        <f aca="false">$AI43+O43</f>
        <v>3.032</v>
      </c>
      <c r="AT43" s="342" t="n">
        <f aca="false">$AI43+R43</f>
        <v>3.032</v>
      </c>
      <c r="AU43" s="342"/>
      <c r="AV43" s="342"/>
      <c r="AW43" s="342" t="n">
        <f aca="false">$AI43+X43</f>
        <v>3.022</v>
      </c>
      <c r="AX43" s="342" t="n">
        <f aca="false">$AI43+Z43</f>
        <v>2.9245</v>
      </c>
      <c r="AY43" s="342" t="n">
        <f aca="false">$AI43+AA43</f>
        <v>3.292</v>
      </c>
      <c r="AZ43" s="342" t="n">
        <f aca="false">$AI43+AB43</f>
        <v>3.2495</v>
      </c>
      <c r="BA43" s="342" t="n">
        <f aca="false">$AI43+AC43</f>
        <v>3.0395</v>
      </c>
      <c r="BB43" s="342" t="n">
        <f aca="false">$AI43+AD43</f>
        <v>3.0295</v>
      </c>
      <c r="BC43" s="342" t="n">
        <f aca="false">$AI43+AE43</f>
        <v>2.5745</v>
      </c>
      <c r="BD43" s="342" t="n">
        <f aca="false">$AI43+AF43</f>
        <v>2.867</v>
      </c>
      <c r="BE43" s="342"/>
      <c r="BF43" s="274"/>
      <c r="BG43" s="343" t="n">
        <f aca="false">download!AD62</f>
        <v>1.433638994835</v>
      </c>
      <c r="BH43" s="268" t="n">
        <f aca="false">download!AH62</f>
        <v>0.063180784357681</v>
      </c>
      <c r="BI43" s="268" t="n">
        <f aca="false">download!AL62</f>
        <v>0.073310015017528</v>
      </c>
      <c r="BJ43" s="277" t="n">
        <f aca="false">(1+BH43/2)^(-2*($A43-$A$5)/365.25)</f>
        <v>0.835830353386107</v>
      </c>
      <c r="BK43" s="277" t="n">
        <f aca="false">(1+BI43/2)^(-2*($A43-$A$5)/365.25)</f>
        <v>0.812557800014502</v>
      </c>
      <c r="BL43" s="268"/>
      <c r="BM43" s="268"/>
      <c r="BN43" s="268"/>
      <c r="BO43" s="268"/>
      <c r="BP43" s="268"/>
      <c r="BQ43" s="268"/>
      <c r="BR43" s="268"/>
      <c r="BS43" s="268"/>
      <c r="BT43" s="268"/>
      <c r="BU43" s="268"/>
      <c r="BV43" s="268"/>
      <c r="BW43" s="268"/>
      <c r="BX43" s="268"/>
      <c r="BY43" s="268"/>
      <c r="BZ43" s="268"/>
      <c r="CA43" s="268"/>
      <c r="CB43" s="268"/>
      <c r="CC43" s="268"/>
      <c r="CD43" s="268"/>
      <c r="CE43" s="268"/>
      <c r="CF43" s="268"/>
      <c r="CG43" s="268"/>
      <c r="CH43" s="268"/>
      <c r="CI43" s="268"/>
      <c r="CJ43" s="268"/>
      <c r="CK43" s="268"/>
      <c r="CL43" s="277"/>
      <c r="CM43" s="268"/>
      <c r="CN43" s="293"/>
      <c r="CO43" s="293"/>
      <c r="CP43" s="344"/>
      <c r="CQ43" s="268"/>
      <c r="CR43" s="293"/>
      <c r="CS43" s="268"/>
      <c r="CT43" s="295"/>
      <c r="CU43" s="295"/>
      <c r="CV43" s="268"/>
      <c r="CW43" s="293"/>
      <c r="CX43" s="268"/>
      <c r="CY43" s="268"/>
      <c r="CZ43" s="276"/>
      <c r="DA43" s="276"/>
      <c r="DB43" s="295"/>
      <c r="DC43" s="268"/>
      <c r="DD43" s="295"/>
      <c r="DE43" s="268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</row>
    <row r="44" customFormat="false" ht="12.75" hidden="false" customHeight="false" outlineLevel="0" collapsed="false">
      <c r="A44" s="323" t="n">
        <v>37773</v>
      </c>
      <c r="B44" s="345" t="n">
        <f aca="false">C44-X44-0.02</f>
        <v>-0.00499999999999999</v>
      </c>
      <c r="C44" s="326" t="n">
        <f aca="false">C32+0</f>
        <v>0.165</v>
      </c>
      <c r="D44" s="326" t="n">
        <f aca="false">C44</f>
        <v>0.165</v>
      </c>
      <c r="E44" s="327" t="n">
        <f aca="false">C44</f>
        <v>0.165</v>
      </c>
      <c r="F44" s="328" t="n">
        <f aca="false">C44-0.035</f>
        <v>0.13</v>
      </c>
      <c r="G44" s="327" t="n">
        <f aca="false">E44</f>
        <v>0.165</v>
      </c>
      <c r="H44" s="353" t="n">
        <f aca="false">D44</f>
        <v>0.165</v>
      </c>
      <c r="I44" s="328" t="n">
        <f aca="false">H44</f>
        <v>0.165</v>
      </c>
      <c r="J44" s="347" t="n">
        <f aca="false">H44+0</f>
        <v>0.165</v>
      </c>
      <c r="K44" s="279" t="n">
        <f aca="false">C44+0.02</f>
        <v>0.185</v>
      </c>
      <c r="L44" s="348" t="n">
        <f aca="false">K44-0</f>
        <v>0.185</v>
      </c>
      <c r="M44" s="328" t="n">
        <f aca="false">K44</f>
        <v>0.185</v>
      </c>
      <c r="N44" s="327" t="n">
        <f aca="false">+K44+0.02</f>
        <v>0.205</v>
      </c>
      <c r="O44" s="279" t="n">
        <f aca="false">C44</f>
        <v>0.165</v>
      </c>
      <c r="P44" s="333" t="n">
        <f aca="false">O44</f>
        <v>0.165</v>
      </c>
      <c r="Q44" s="328" t="n">
        <f aca="false">O44</f>
        <v>0.165</v>
      </c>
      <c r="R44" s="327" t="n">
        <f aca="false">+O44</f>
        <v>0.165</v>
      </c>
      <c r="T44" s="334" t="n">
        <f aca="false">C44-0.2</f>
        <v>-0.035</v>
      </c>
      <c r="U44" s="334" t="n">
        <f aca="false">T44+0.055</f>
        <v>0.02</v>
      </c>
      <c r="V44" s="334" t="n">
        <f aca="false">Y44</f>
        <v>0.15</v>
      </c>
      <c r="X44" s="335" t="n">
        <f aca="false">download!B63</f>
        <v>0.15</v>
      </c>
      <c r="Y44" s="336" t="n">
        <f aca="false">download!AX63</f>
        <v>0.15</v>
      </c>
      <c r="Z44" s="335" t="n">
        <f aca="false">download!F63</f>
        <v>0.0525</v>
      </c>
      <c r="AA44" s="337" t="n">
        <f aca="false">download!J63</f>
        <v>0.425</v>
      </c>
      <c r="AB44" s="337" t="n">
        <f aca="false">download!N63</f>
        <v>0.3825</v>
      </c>
      <c r="AC44" s="337" t="n">
        <f aca="false">download!R63</f>
        <v>0.1725</v>
      </c>
      <c r="AD44" s="338" t="n">
        <f aca="false">download!V63</f>
        <v>0.1625</v>
      </c>
      <c r="AE44" s="339" t="n">
        <f aca="false">download!AP63</f>
        <v>-0.2925</v>
      </c>
      <c r="AF44" s="339" t="n">
        <f aca="false">download!AT64</f>
        <v>0</v>
      </c>
      <c r="AG44" s="339"/>
      <c r="AH44" s="340" t="n">
        <v>37773</v>
      </c>
      <c r="AI44" s="341" t="n">
        <f aca="false">download!Z63</f>
        <v>2.872</v>
      </c>
      <c r="AJ44" s="343"/>
      <c r="AK44" s="342"/>
      <c r="AL44" s="342" t="n">
        <f aca="false">($AI44+C44)*BK44</f>
        <v>2.45280008508737</v>
      </c>
      <c r="AM44" s="342" t="n">
        <f aca="false">+AI44+C44</f>
        <v>3.037</v>
      </c>
      <c r="AN44" s="342" t="n">
        <f aca="false">$AI44+E44</f>
        <v>3.037</v>
      </c>
      <c r="AO44" s="342" t="n">
        <f aca="false">$AI44+G44</f>
        <v>3.037</v>
      </c>
      <c r="AP44" s="342" t="n">
        <f aca="false">$AI44+H44</f>
        <v>3.037</v>
      </c>
      <c r="AQ44" s="342" t="n">
        <f aca="false">$AI44+K44</f>
        <v>3.057</v>
      </c>
      <c r="AR44" s="342" t="n">
        <f aca="false">$AI44+N44</f>
        <v>3.077</v>
      </c>
      <c r="AS44" s="342" t="n">
        <f aca="false">$AI44+O44</f>
        <v>3.037</v>
      </c>
      <c r="AT44" s="342" t="n">
        <f aca="false">$AI44+R44</f>
        <v>3.037</v>
      </c>
      <c r="AU44" s="342"/>
      <c r="AV44" s="342"/>
      <c r="AW44" s="342" t="n">
        <f aca="false">$AI44+X44</f>
        <v>3.022</v>
      </c>
      <c r="AX44" s="342" t="n">
        <f aca="false">$AI44+Z44</f>
        <v>2.9245</v>
      </c>
      <c r="AY44" s="342" t="n">
        <f aca="false">$AI44+AA44</f>
        <v>3.297</v>
      </c>
      <c r="AZ44" s="342" t="n">
        <f aca="false">$AI44+AB44</f>
        <v>3.2545</v>
      </c>
      <c r="BA44" s="342" t="n">
        <f aca="false">$AI44+AC44</f>
        <v>3.0445</v>
      </c>
      <c r="BB44" s="342" t="n">
        <f aca="false">$AI44+AD44</f>
        <v>3.0345</v>
      </c>
      <c r="BC44" s="342" t="n">
        <f aca="false">$AI44+AE44</f>
        <v>2.5795</v>
      </c>
      <c r="BD44" s="342" t="n">
        <f aca="false">$AI44+AF44</f>
        <v>2.872</v>
      </c>
      <c r="BE44" s="342"/>
      <c r="BF44" s="274"/>
      <c r="BG44" s="343" t="n">
        <f aca="false">download!AD63</f>
        <v>1.432544620936</v>
      </c>
      <c r="BH44" s="268" t="n">
        <f aca="false">download!AH63</f>
        <v>0.063190738932088</v>
      </c>
      <c r="BI44" s="268" t="n">
        <f aca="false">download!AL63</f>
        <v>0.073296374246409</v>
      </c>
      <c r="BJ44" s="277" t="n">
        <f aca="false">(1+BH44/2)^(-2*($A44-$A$5)/365.25)</f>
        <v>0.831405479844413</v>
      </c>
      <c r="BK44" s="277" t="n">
        <f aca="false">(1+BI44/2)^(-2*($A44-$A$5)/365.25)</f>
        <v>0.80763914556713</v>
      </c>
      <c r="BL44" s="268"/>
      <c r="BM44" s="268"/>
      <c r="BN44" s="268"/>
      <c r="BO44" s="268"/>
      <c r="BP44" s="268"/>
      <c r="BQ44" s="268"/>
      <c r="BR44" s="268"/>
      <c r="BS44" s="268"/>
      <c r="BT44" s="268"/>
      <c r="BU44" s="268"/>
      <c r="BV44" s="268"/>
      <c r="BW44" s="268"/>
      <c r="BX44" s="268"/>
      <c r="BY44" s="268"/>
      <c r="BZ44" s="268"/>
      <c r="CA44" s="268"/>
      <c r="CB44" s="268"/>
      <c r="CC44" s="268"/>
      <c r="CD44" s="268"/>
      <c r="CE44" s="268"/>
      <c r="CF44" s="268"/>
      <c r="CG44" s="268"/>
      <c r="CH44" s="268"/>
      <c r="CI44" s="268"/>
      <c r="CJ44" s="268"/>
      <c r="CK44" s="268"/>
      <c r="CL44" s="277"/>
      <c r="CM44" s="268"/>
      <c r="CN44" s="293"/>
      <c r="CO44" s="293"/>
      <c r="CP44" s="344"/>
      <c r="CQ44" s="268"/>
      <c r="CR44" s="293"/>
      <c r="CS44" s="268"/>
      <c r="CT44" s="295"/>
      <c r="CU44" s="295"/>
      <c r="CV44" s="268"/>
      <c r="CW44" s="293"/>
      <c r="CX44" s="268"/>
      <c r="CY44" s="268"/>
      <c r="CZ44" s="276"/>
      <c r="DA44" s="276"/>
      <c r="DB44" s="295"/>
      <c r="DC44" s="268"/>
      <c r="DD44" s="295"/>
      <c r="DE44" s="268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</row>
    <row r="45" customFormat="false" ht="12.75" hidden="false" customHeight="false" outlineLevel="0" collapsed="false">
      <c r="A45" s="323" t="n">
        <v>37803</v>
      </c>
      <c r="B45" s="345" t="n">
        <f aca="false">C45-X45-0.02</f>
        <v>0.00499999999999999</v>
      </c>
      <c r="C45" s="326" t="n">
        <f aca="false">C33+0</f>
        <v>0.165</v>
      </c>
      <c r="D45" s="326" t="n">
        <f aca="false">C45</f>
        <v>0.165</v>
      </c>
      <c r="E45" s="327" t="n">
        <f aca="false">C45</f>
        <v>0.165</v>
      </c>
      <c r="F45" s="328" t="n">
        <f aca="false">C45-0.035</f>
        <v>0.13</v>
      </c>
      <c r="G45" s="327" t="n">
        <f aca="false">E45</f>
        <v>0.165</v>
      </c>
      <c r="H45" s="353" t="n">
        <f aca="false">D45</f>
        <v>0.165</v>
      </c>
      <c r="I45" s="328" t="n">
        <f aca="false">H45</f>
        <v>0.165</v>
      </c>
      <c r="J45" s="347" t="n">
        <f aca="false">H45+0</f>
        <v>0.165</v>
      </c>
      <c r="K45" s="279" t="n">
        <f aca="false">C45+0.02</f>
        <v>0.185</v>
      </c>
      <c r="L45" s="348" t="n">
        <f aca="false">K45-0</f>
        <v>0.185</v>
      </c>
      <c r="M45" s="328" t="n">
        <f aca="false">K45</f>
        <v>0.185</v>
      </c>
      <c r="N45" s="327" t="n">
        <f aca="false">+K45+0.02</f>
        <v>0.205</v>
      </c>
      <c r="O45" s="279" t="n">
        <f aca="false">C45</f>
        <v>0.165</v>
      </c>
      <c r="P45" s="333" t="n">
        <f aca="false">O45</f>
        <v>0.165</v>
      </c>
      <c r="Q45" s="328" t="n">
        <f aca="false">O45</f>
        <v>0.165</v>
      </c>
      <c r="R45" s="327" t="n">
        <f aca="false">+O45</f>
        <v>0.165</v>
      </c>
      <c r="T45" s="334" t="n">
        <f aca="false">C45-0.2</f>
        <v>-0.035</v>
      </c>
      <c r="U45" s="334" t="n">
        <f aca="false">T45+0.055</f>
        <v>0.02</v>
      </c>
      <c r="V45" s="334" t="n">
        <f aca="false">Y45</f>
        <v>0.14</v>
      </c>
      <c r="X45" s="335" t="n">
        <f aca="false">download!B64</f>
        <v>0.14</v>
      </c>
      <c r="Y45" s="336" t="n">
        <f aca="false">download!AX64</f>
        <v>0.14</v>
      </c>
      <c r="Z45" s="335" t="n">
        <f aca="false">download!F64</f>
        <v>0.0425</v>
      </c>
      <c r="AA45" s="337" t="n">
        <f aca="false">download!J64</f>
        <v>0.46</v>
      </c>
      <c r="AB45" s="337" t="n">
        <f aca="false">download!N64</f>
        <v>0.41</v>
      </c>
      <c r="AC45" s="337" t="n">
        <f aca="false">download!R64</f>
        <v>0.185</v>
      </c>
      <c r="AD45" s="338" t="n">
        <f aca="false">download!V64</f>
        <v>0.1625</v>
      </c>
      <c r="AE45" s="339" t="n">
        <f aca="false">download!AP64</f>
        <v>-0.2925</v>
      </c>
      <c r="AF45" s="339" t="n">
        <f aca="false">download!AT65</f>
        <v>0</v>
      </c>
      <c r="AG45" s="339"/>
      <c r="AH45" s="340" t="n">
        <v>37803</v>
      </c>
      <c r="AI45" s="341" t="n">
        <f aca="false">download!Z64</f>
        <v>2.934</v>
      </c>
      <c r="AJ45" s="343"/>
      <c r="AK45" s="342"/>
      <c r="AL45" s="342" t="n">
        <f aca="false">($AI45+C45)*BK45</f>
        <v>2.48821184397835</v>
      </c>
      <c r="AM45" s="342" t="n">
        <f aca="false">+AI45+C45</f>
        <v>3.099</v>
      </c>
      <c r="AN45" s="342" t="n">
        <f aca="false">$AI45+E45</f>
        <v>3.099</v>
      </c>
      <c r="AO45" s="342" t="n">
        <f aca="false">$AI45+G45</f>
        <v>3.099</v>
      </c>
      <c r="AP45" s="342" t="n">
        <f aca="false">$AI45+H45</f>
        <v>3.099</v>
      </c>
      <c r="AQ45" s="342" t="n">
        <f aca="false">$AI45+K45</f>
        <v>3.119</v>
      </c>
      <c r="AR45" s="342" t="n">
        <f aca="false">$AI45+N45</f>
        <v>3.139</v>
      </c>
      <c r="AS45" s="342" t="n">
        <f aca="false">$AI45+O45</f>
        <v>3.099</v>
      </c>
      <c r="AT45" s="342" t="n">
        <f aca="false">$AI45+R45</f>
        <v>3.099</v>
      </c>
      <c r="AU45" s="342"/>
      <c r="AV45" s="342"/>
      <c r="AW45" s="342" t="n">
        <f aca="false">$AI45+X45</f>
        <v>3.074</v>
      </c>
      <c r="AX45" s="342" t="n">
        <f aca="false">$AI45+Z45</f>
        <v>2.9765</v>
      </c>
      <c r="AY45" s="342" t="n">
        <f aca="false">$AI45+AA45</f>
        <v>3.394</v>
      </c>
      <c r="AZ45" s="342" t="n">
        <f aca="false">$AI45+AB45</f>
        <v>3.344</v>
      </c>
      <c r="BA45" s="342" t="n">
        <f aca="false">$AI45+AC45</f>
        <v>3.119</v>
      </c>
      <c r="BB45" s="342" t="n">
        <f aca="false">$AI45+AD45</f>
        <v>3.0965</v>
      </c>
      <c r="BC45" s="342" t="n">
        <f aca="false">$AI45+AE45</f>
        <v>2.6415</v>
      </c>
      <c r="BD45" s="342" t="n">
        <f aca="false">$AI45+AF45</f>
        <v>2.934</v>
      </c>
      <c r="BE45" s="342"/>
      <c r="BF45" s="274"/>
      <c r="BG45" s="343" t="n">
        <f aca="false">download!AD64</f>
        <v>1.431471878208</v>
      </c>
      <c r="BH45" s="268" t="n">
        <f aca="false">download!AH64</f>
        <v>0.063196226045434</v>
      </c>
      <c r="BI45" s="268" t="n">
        <f aca="false">download!AL64</f>
        <v>0.073283694762358</v>
      </c>
      <c r="BJ45" s="277" t="n">
        <f aca="false">(1+BH45/2)^(-2*($A45-$A$5)/365.25)</f>
        <v>0.827154499346308</v>
      </c>
      <c r="BK45" s="277" t="n">
        <f aca="false">(1+BI45/2)^(-2*($A45-$A$5)/365.25)</f>
        <v>0.802907984504147</v>
      </c>
      <c r="BL45" s="268"/>
      <c r="BM45" s="268"/>
      <c r="BN45" s="268"/>
      <c r="BO45" s="268"/>
      <c r="BP45" s="268"/>
      <c r="BQ45" s="268"/>
      <c r="BR45" s="268"/>
      <c r="BS45" s="268"/>
      <c r="BT45" s="268"/>
      <c r="BU45" s="268"/>
      <c r="BV45" s="268"/>
      <c r="BW45" s="268"/>
      <c r="BX45" s="268"/>
      <c r="BY45" s="268"/>
      <c r="BZ45" s="268"/>
      <c r="CA45" s="268"/>
      <c r="CB45" s="268"/>
      <c r="CC45" s="268"/>
      <c r="CD45" s="268"/>
      <c r="CE45" s="268"/>
      <c r="CF45" s="268"/>
      <c r="CG45" s="268"/>
      <c r="CH45" s="268"/>
      <c r="CI45" s="268"/>
      <c r="CJ45" s="268"/>
      <c r="CK45" s="268"/>
      <c r="CL45" s="277"/>
      <c r="CM45" s="268"/>
      <c r="CN45" s="293"/>
      <c r="CO45" s="293"/>
      <c r="CP45" s="344"/>
      <c r="CQ45" s="268"/>
      <c r="CR45" s="293"/>
      <c r="CS45" s="268"/>
      <c r="CT45" s="295"/>
      <c r="CU45" s="295"/>
      <c r="CV45" s="268"/>
      <c r="CW45" s="293"/>
      <c r="CX45" s="268"/>
      <c r="CY45" s="268"/>
      <c r="CZ45" s="276"/>
      <c r="DA45" s="276"/>
      <c r="DB45" s="295"/>
      <c r="DC45" s="268"/>
      <c r="DD45" s="295"/>
      <c r="DE45" s="268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</row>
    <row r="46" customFormat="false" ht="12.75" hidden="false" customHeight="false" outlineLevel="0" collapsed="false">
      <c r="A46" s="323" t="n">
        <v>37834</v>
      </c>
      <c r="B46" s="345" t="n">
        <f aca="false">C46-X46-0.02</f>
        <v>0.0075</v>
      </c>
      <c r="C46" s="326" t="n">
        <f aca="false">C34+0</f>
        <v>0.165</v>
      </c>
      <c r="D46" s="326" t="n">
        <f aca="false">C46</f>
        <v>0.165</v>
      </c>
      <c r="E46" s="327" t="n">
        <f aca="false">C46</f>
        <v>0.165</v>
      </c>
      <c r="F46" s="328" t="n">
        <f aca="false">C46-0.035</f>
        <v>0.13</v>
      </c>
      <c r="G46" s="327" t="n">
        <f aca="false">E46</f>
        <v>0.165</v>
      </c>
      <c r="H46" s="353" t="n">
        <f aca="false">D46</f>
        <v>0.165</v>
      </c>
      <c r="I46" s="328" t="n">
        <f aca="false">H46</f>
        <v>0.165</v>
      </c>
      <c r="J46" s="347" t="n">
        <f aca="false">H46+0</f>
        <v>0.165</v>
      </c>
      <c r="K46" s="279" t="n">
        <f aca="false">C46+0.02</f>
        <v>0.185</v>
      </c>
      <c r="L46" s="348" t="n">
        <f aca="false">K46-0</f>
        <v>0.185</v>
      </c>
      <c r="M46" s="328" t="n">
        <f aca="false">K46</f>
        <v>0.185</v>
      </c>
      <c r="N46" s="327" t="n">
        <f aca="false">+K46+0.02</f>
        <v>0.205</v>
      </c>
      <c r="O46" s="279" t="n">
        <f aca="false">C46</f>
        <v>0.165</v>
      </c>
      <c r="P46" s="333" t="n">
        <f aca="false">O46</f>
        <v>0.165</v>
      </c>
      <c r="Q46" s="328" t="n">
        <f aca="false">O46</f>
        <v>0.165</v>
      </c>
      <c r="R46" s="327" t="n">
        <f aca="false">+O46</f>
        <v>0.165</v>
      </c>
      <c r="T46" s="334" t="n">
        <f aca="false">C46-0.2</f>
        <v>-0.035</v>
      </c>
      <c r="U46" s="334" t="n">
        <f aca="false">T46+0.055</f>
        <v>0.02</v>
      </c>
      <c r="V46" s="334" t="n">
        <f aca="false">Y46</f>
        <v>0.1375</v>
      </c>
      <c r="X46" s="335" t="n">
        <f aca="false">download!B65</f>
        <v>0.1375</v>
      </c>
      <c r="Y46" s="336" t="n">
        <f aca="false">download!AX65</f>
        <v>0.1375</v>
      </c>
      <c r="Z46" s="335" t="n">
        <f aca="false">download!F65</f>
        <v>0.04</v>
      </c>
      <c r="AA46" s="337" t="n">
        <f aca="false">download!J65</f>
        <v>0.525</v>
      </c>
      <c r="AB46" s="337" t="n">
        <f aca="false">download!N65</f>
        <v>0.41</v>
      </c>
      <c r="AC46" s="337" t="n">
        <f aca="false">download!R65</f>
        <v>0.185</v>
      </c>
      <c r="AD46" s="338" t="n">
        <f aca="false">download!V65</f>
        <v>0.1625</v>
      </c>
      <c r="AE46" s="339" t="n">
        <f aca="false">download!AP65</f>
        <v>-0.2925</v>
      </c>
      <c r="AF46" s="339" t="n">
        <f aca="false">download!AT66</f>
        <v>0</v>
      </c>
      <c r="AG46" s="339"/>
      <c r="AH46" s="340" t="n">
        <v>37834</v>
      </c>
      <c r="AI46" s="341" t="n">
        <f aca="false">download!Z65</f>
        <v>2.926</v>
      </c>
      <c r="AJ46" s="343"/>
      <c r="AK46" s="342"/>
      <c r="AL46" s="342" t="n">
        <f aca="false">($AI46+C46)*BK46</f>
        <v>2.4667667012884</v>
      </c>
      <c r="AM46" s="342" t="n">
        <f aca="false">+AI46+C46</f>
        <v>3.091</v>
      </c>
      <c r="AN46" s="342" t="n">
        <f aca="false">$AI46+E46</f>
        <v>3.091</v>
      </c>
      <c r="AO46" s="342" t="n">
        <f aca="false">$AI46+G46</f>
        <v>3.091</v>
      </c>
      <c r="AP46" s="342" t="n">
        <f aca="false">$AI46+H46</f>
        <v>3.091</v>
      </c>
      <c r="AQ46" s="342" t="n">
        <f aca="false">$AI46+K46</f>
        <v>3.111</v>
      </c>
      <c r="AR46" s="342" t="n">
        <f aca="false">$AI46+N46</f>
        <v>3.131</v>
      </c>
      <c r="AS46" s="342" t="n">
        <f aca="false">$AI46+O46</f>
        <v>3.091</v>
      </c>
      <c r="AT46" s="342" t="n">
        <f aca="false">$AI46+R46</f>
        <v>3.091</v>
      </c>
      <c r="AU46" s="342"/>
      <c r="AV46" s="342"/>
      <c r="AW46" s="342" t="n">
        <f aca="false">$AI46+X46</f>
        <v>3.0635</v>
      </c>
      <c r="AX46" s="342" t="n">
        <f aca="false">$AI46+Z46</f>
        <v>2.966</v>
      </c>
      <c r="AY46" s="342" t="n">
        <f aca="false">$AI46+AA46</f>
        <v>3.451</v>
      </c>
      <c r="AZ46" s="342" t="n">
        <f aca="false">$AI46+AB46</f>
        <v>3.336</v>
      </c>
      <c r="BA46" s="342" t="n">
        <f aca="false">$AI46+AC46</f>
        <v>3.111</v>
      </c>
      <c r="BB46" s="342" t="n">
        <f aca="false">$AI46+AD46</f>
        <v>3.0885</v>
      </c>
      <c r="BC46" s="342" t="n">
        <f aca="false">$AI46+AE46</f>
        <v>2.6335</v>
      </c>
      <c r="BD46" s="342" t="n">
        <f aca="false">$AI46+AF46</f>
        <v>2.926</v>
      </c>
      <c r="BE46" s="342"/>
      <c r="BF46" s="274"/>
      <c r="BG46" s="343" t="n">
        <f aca="false">download!AD65</f>
        <v>1.430354528829</v>
      </c>
      <c r="BH46" s="268" t="n">
        <f aca="false">download!AH65</f>
        <v>0.063199415529385</v>
      </c>
      <c r="BI46" s="268" t="n">
        <f aca="false">download!AL65</f>
        <v>0.073271342397761</v>
      </c>
      <c r="BJ46" s="277" t="n">
        <f aca="false">(1+BH46/2)^(-2*($A46-$A$5)/365.25)</f>
        <v>0.822790099160322</v>
      </c>
      <c r="BK46" s="277" t="n">
        <f aca="false">(1+BI46/2)^(-2*($A46-$A$5)/365.25)</f>
        <v>0.798048107825429</v>
      </c>
      <c r="BL46" s="268"/>
      <c r="BM46" s="268"/>
      <c r="BN46" s="268"/>
      <c r="BO46" s="268"/>
      <c r="BP46" s="268"/>
      <c r="BQ46" s="268"/>
      <c r="BR46" s="268"/>
      <c r="BS46" s="268"/>
      <c r="BT46" s="268"/>
      <c r="BU46" s="268"/>
      <c r="BV46" s="268"/>
      <c r="BW46" s="268"/>
      <c r="BX46" s="268"/>
      <c r="BY46" s="268"/>
      <c r="BZ46" s="268"/>
      <c r="CA46" s="268"/>
      <c r="CB46" s="268"/>
      <c r="CC46" s="268"/>
      <c r="CD46" s="268"/>
      <c r="CE46" s="268"/>
      <c r="CF46" s="268"/>
      <c r="CG46" s="268"/>
      <c r="CH46" s="268"/>
      <c r="CI46" s="268"/>
      <c r="CJ46" s="268"/>
      <c r="CK46" s="268"/>
      <c r="CL46" s="277"/>
      <c r="CM46" s="268"/>
      <c r="CN46" s="293"/>
      <c r="CO46" s="293"/>
      <c r="CP46" s="344"/>
      <c r="CQ46" s="268"/>
      <c r="CR46" s="293"/>
      <c r="CS46" s="268"/>
      <c r="CT46" s="295"/>
      <c r="CU46" s="295"/>
      <c r="CV46" s="268"/>
      <c r="CW46" s="293"/>
      <c r="CX46" s="268"/>
      <c r="CY46" s="268"/>
      <c r="CZ46" s="276"/>
      <c r="DA46" s="276"/>
      <c r="DB46" s="295"/>
      <c r="DC46" s="268"/>
      <c r="DD46" s="295"/>
      <c r="DE46" s="268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</row>
    <row r="47" customFormat="false" ht="12.75" hidden="false" customHeight="false" outlineLevel="0" collapsed="false">
      <c r="A47" s="323" t="n">
        <v>37865</v>
      </c>
      <c r="B47" s="345" t="n">
        <f aca="false">C47-X47-0.02</f>
        <v>0.01</v>
      </c>
      <c r="C47" s="326" t="n">
        <f aca="false">C35+0</f>
        <v>0.165</v>
      </c>
      <c r="D47" s="326" t="n">
        <f aca="false">C47</f>
        <v>0.165</v>
      </c>
      <c r="E47" s="327" t="n">
        <f aca="false">C47</f>
        <v>0.165</v>
      </c>
      <c r="F47" s="328" t="n">
        <f aca="false">C47-0.035</f>
        <v>0.13</v>
      </c>
      <c r="G47" s="327" t="n">
        <f aca="false">E47</f>
        <v>0.165</v>
      </c>
      <c r="H47" s="353" t="n">
        <f aca="false">D47</f>
        <v>0.165</v>
      </c>
      <c r="I47" s="328" t="n">
        <f aca="false">H47</f>
        <v>0.165</v>
      </c>
      <c r="J47" s="347" t="n">
        <f aca="false">H47+0</f>
        <v>0.165</v>
      </c>
      <c r="K47" s="279" t="n">
        <f aca="false">C47+0.02</f>
        <v>0.185</v>
      </c>
      <c r="L47" s="348" t="n">
        <f aca="false">K47-0</f>
        <v>0.185</v>
      </c>
      <c r="M47" s="328" t="n">
        <f aca="false">K47</f>
        <v>0.185</v>
      </c>
      <c r="N47" s="327" t="n">
        <f aca="false">+K47+0.02</f>
        <v>0.205</v>
      </c>
      <c r="O47" s="279" t="n">
        <f aca="false">C47</f>
        <v>0.165</v>
      </c>
      <c r="P47" s="333" t="n">
        <f aca="false">O47</f>
        <v>0.165</v>
      </c>
      <c r="Q47" s="328" t="n">
        <f aca="false">O47</f>
        <v>0.165</v>
      </c>
      <c r="R47" s="327" t="n">
        <f aca="false">+O47</f>
        <v>0.165</v>
      </c>
      <c r="T47" s="334" t="n">
        <f aca="false">C47-0.2</f>
        <v>-0.035</v>
      </c>
      <c r="U47" s="334" t="n">
        <f aca="false">T47+0.055</f>
        <v>0.02</v>
      </c>
      <c r="V47" s="334" t="n">
        <f aca="false">Y47</f>
        <v>0.135</v>
      </c>
      <c r="X47" s="335" t="n">
        <f aca="false">download!B66</f>
        <v>0.135</v>
      </c>
      <c r="Y47" s="336" t="n">
        <f aca="false">download!AX66</f>
        <v>0.135</v>
      </c>
      <c r="Z47" s="335" t="n">
        <f aca="false">download!F66</f>
        <v>0.0375</v>
      </c>
      <c r="AA47" s="337" t="n">
        <f aca="false">download!J66</f>
        <v>0.425</v>
      </c>
      <c r="AB47" s="337" t="n">
        <f aca="false">download!N66</f>
        <v>0.3825</v>
      </c>
      <c r="AC47" s="337" t="n">
        <f aca="false">download!R66</f>
        <v>0.1625</v>
      </c>
      <c r="AD47" s="338" t="n">
        <f aca="false">download!V66</f>
        <v>0.1625</v>
      </c>
      <c r="AE47" s="339" t="n">
        <f aca="false">download!AP66</f>
        <v>-0.2925</v>
      </c>
      <c r="AF47" s="339" t="n">
        <f aca="false">download!AT67</f>
        <v>0</v>
      </c>
      <c r="AG47" s="339"/>
      <c r="AH47" s="340" t="n">
        <v>37865</v>
      </c>
      <c r="AI47" s="341" t="n">
        <f aca="false">download!Z66</f>
        <v>2.916</v>
      </c>
      <c r="AJ47" s="343"/>
      <c r="AK47" s="342"/>
      <c r="AL47" s="342" t="n">
        <f aca="false">($AI47+C47)*BK47</f>
        <v>2.44390851485281</v>
      </c>
      <c r="AM47" s="342" t="n">
        <f aca="false">+AI47+C47</f>
        <v>3.081</v>
      </c>
      <c r="AN47" s="342" t="n">
        <f aca="false">$AI47+E47</f>
        <v>3.081</v>
      </c>
      <c r="AO47" s="342" t="n">
        <f aca="false">$AI47+G47</f>
        <v>3.081</v>
      </c>
      <c r="AP47" s="342" t="n">
        <f aca="false">$AI47+H47</f>
        <v>3.081</v>
      </c>
      <c r="AQ47" s="342" t="n">
        <f aca="false">$AI47+K47</f>
        <v>3.101</v>
      </c>
      <c r="AR47" s="342" t="n">
        <f aca="false">$AI47+N47</f>
        <v>3.121</v>
      </c>
      <c r="AS47" s="342" t="n">
        <f aca="false">$AI47+O47</f>
        <v>3.081</v>
      </c>
      <c r="AT47" s="342" t="n">
        <f aca="false">$AI47+R47</f>
        <v>3.081</v>
      </c>
      <c r="AU47" s="342"/>
      <c r="AV47" s="342"/>
      <c r="AW47" s="342" t="n">
        <f aca="false">$AI47+X47</f>
        <v>3.051</v>
      </c>
      <c r="AX47" s="342" t="n">
        <f aca="false">$AI47+Z47</f>
        <v>2.9535</v>
      </c>
      <c r="AY47" s="342" t="n">
        <f aca="false">$AI47+AA47</f>
        <v>3.341</v>
      </c>
      <c r="AZ47" s="342" t="n">
        <f aca="false">$AI47+AB47</f>
        <v>3.2985</v>
      </c>
      <c r="BA47" s="342" t="n">
        <f aca="false">$AI47+AC47</f>
        <v>3.0785</v>
      </c>
      <c r="BB47" s="342" t="n">
        <f aca="false">$AI47+AD47</f>
        <v>3.0785</v>
      </c>
      <c r="BC47" s="342" t="n">
        <f aca="false">$AI47+AE47</f>
        <v>2.6235</v>
      </c>
      <c r="BD47" s="342" t="n">
        <f aca="false">$AI47+AF47</f>
        <v>2.916</v>
      </c>
      <c r="BE47" s="342"/>
      <c r="BF47" s="274"/>
      <c r="BG47" s="343" t="n">
        <f aca="false">download!AD66</f>
        <v>1.429241692882</v>
      </c>
      <c r="BH47" s="268" t="n">
        <f aca="false">download!AH66</f>
        <v>0.063202605013338</v>
      </c>
      <c r="BI47" s="268" t="n">
        <f aca="false">download!AL66</f>
        <v>0.073258990033215</v>
      </c>
      <c r="BJ47" s="277" t="n">
        <f aca="false">(1+BH47/2)^(-2*($A47-$A$5)/365.25)</f>
        <v>0.818448297780824</v>
      </c>
      <c r="BK47" s="277" t="n">
        <f aca="false">(1+BI47/2)^(-2*($A47-$A$5)/365.25)</f>
        <v>0.793219251818503</v>
      </c>
      <c r="BL47" s="268"/>
      <c r="BM47" s="268"/>
      <c r="BN47" s="268"/>
      <c r="BO47" s="268"/>
      <c r="BP47" s="268"/>
      <c r="BQ47" s="268"/>
      <c r="BR47" s="268"/>
      <c r="BS47" s="268"/>
      <c r="BT47" s="268"/>
      <c r="BU47" s="268"/>
      <c r="BV47" s="268"/>
      <c r="BW47" s="268"/>
      <c r="BX47" s="268"/>
      <c r="BY47" s="268"/>
      <c r="BZ47" s="268"/>
      <c r="CA47" s="268"/>
      <c r="CB47" s="268"/>
      <c r="CC47" s="268"/>
      <c r="CD47" s="268"/>
      <c r="CE47" s="268"/>
      <c r="CF47" s="268"/>
      <c r="CG47" s="268"/>
      <c r="CH47" s="268"/>
      <c r="CI47" s="268"/>
      <c r="CJ47" s="268"/>
      <c r="CK47" s="268"/>
      <c r="CL47" s="277"/>
      <c r="CM47" s="268"/>
      <c r="CN47" s="293"/>
      <c r="CO47" s="293"/>
      <c r="CP47" s="344"/>
      <c r="CQ47" s="268"/>
      <c r="CR47" s="293"/>
      <c r="CS47" s="268"/>
      <c r="CT47" s="295"/>
      <c r="CU47" s="295"/>
      <c r="CV47" s="268"/>
      <c r="CW47" s="293"/>
      <c r="CX47" s="268"/>
      <c r="CY47" s="268"/>
      <c r="CZ47" s="276"/>
      <c r="DA47" s="276"/>
      <c r="DB47" s="295"/>
      <c r="DC47" s="268"/>
      <c r="DD47" s="295"/>
      <c r="DE47" s="268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</row>
    <row r="48" customFormat="false" ht="12.75" hidden="false" customHeight="false" outlineLevel="0" collapsed="false">
      <c r="A48" s="323" t="n">
        <v>37895</v>
      </c>
      <c r="B48" s="345" t="n">
        <f aca="false">C48-X48-0.02</f>
        <v>-0.00499999999999999</v>
      </c>
      <c r="C48" s="326" t="n">
        <f aca="false">C36+0</f>
        <v>0.165</v>
      </c>
      <c r="D48" s="326" t="n">
        <f aca="false">C48</f>
        <v>0.165</v>
      </c>
      <c r="E48" s="327" t="n">
        <f aca="false">C48</f>
        <v>0.165</v>
      </c>
      <c r="F48" s="328" t="n">
        <f aca="false">C48-0.035</f>
        <v>0.13</v>
      </c>
      <c r="G48" s="327" t="n">
        <f aca="false">E48</f>
        <v>0.165</v>
      </c>
      <c r="H48" s="353" t="n">
        <f aca="false">D48</f>
        <v>0.165</v>
      </c>
      <c r="I48" s="328" t="n">
        <f aca="false">H48</f>
        <v>0.165</v>
      </c>
      <c r="J48" s="347" t="n">
        <f aca="false">H48+0</f>
        <v>0.165</v>
      </c>
      <c r="K48" s="279" t="n">
        <f aca="false">C48+0.02</f>
        <v>0.185</v>
      </c>
      <c r="L48" s="348" t="n">
        <f aca="false">K48-0</f>
        <v>0.185</v>
      </c>
      <c r="M48" s="328" t="n">
        <f aca="false">K48</f>
        <v>0.185</v>
      </c>
      <c r="N48" s="327" t="n">
        <f aca="false">+K48+0.02</f>
        <v>0.205</v>
      </c>
      <c r="O48" s="279" t="n">
        <f aca="false">C48</f>
        <v>0.165</v>
      </c>
      <c r="P48" s="333" t="n">
        <f aca="false">O48</f>
        <v>0.165</v>
      </c>
      <c r="Q48" s="328" t="n">
        <f aca="false">O48</f>
        <v>0.165</v>
      </c>
      <c r="R48" s="327" t="n">
        <f aca="false">+O48</f>
        <v>0.165</v>
      </c>
      <c r="T48" s="334" t="n">
        <f aca="false">C48-0.2</f>
        <v>-0.035</v>
      </c>
      <c r="U48" s="334" t="n">
        <f aca="false">T48+0.055</f>
        <v>0.02</v>
      </c>
      <c r="V48" s="334" t="n">
        <f aca="false">Y48</f>
        <v>0.15</v>
      </c>
      <c r="X48" s="335" t="n">
        <f aca="false">download!B67</f>
        <v>0.15</v>
      </c>
      <c r="Y48" s="336" t="n">
        <f aca="false">download!AX67</f>
        <v>0.15</v>
      </c>
      <c r="Z48" s="335" t="n">
        <f aca="false">download!F67</f>
        <v>0.0525</v>
      </c>
      <c r="AA48" s="337" t="n">
        <f aca="false">download!J67</f>
        <v>0.345</v>
      </c>
      <c r="AB48" s="337" t="n">
        <f aca="false">download!N67</f>
        <v>0.3625</v>
      </c>
      <c r="AC48" s="337" t="n">
        <f aca="false">download!R67</f>
        <v>0.185</v>
      </c>
      <c r="AD48" s="338" t="n">
        <f aca="false">download!V67</f>
        <v>0.165</v>
      </c>
      <c r="AE48" s="339" t="n">
        <f aca="false">download!AP67</f>
        <v>-0.2925</v>
      </c>
      <c r="AF48" s="339" t="n">
        <f aca="false">download!AT68</f>
        <v>0</v>
      </c>
      <c r="AG48" s="339"/>
      <c r="AH48" s="340" t="n">
        <v>37895</v>
      </c>
      <c r="AI48" s="341" t="n">
        <f aca="false">download!Z67</f>
        <v>2.934</v>
      </c>
      <c r="AJ48" s="343"/>
      <c r="AK48" s="342"/>
      <c r="AL48" s="342" t="n">
        <f aca="false">($AI48+C48)*BK48</f>
        <v>2.44379492908876</v>
      </c>
      <c r="AM48" s="342" t="n">
        <f aca="false">+AI48+C48</f>
        <v>3.099</v>
      </c>
      <c r="AN48" s="342" t="n">
        <f aca="false">$AI48+E48</f>
        <v>3.099</v>
      </c>
      <c r="AO48" s="342" t="n">
        <f aca="false">$AI48+G48</f>
        <v>3.099</v>
      </c>
      <c r="AP48" s="342" t="n">
        <f aca="false">$AI48+H48</f>
        <v>3.099</v>
      </c>
      <c r="AQ48" s="342" t="n">
        <f aca="false">$AI48+K48</f>
        <v>3.119</v>
      </c>
      <c r="AR48" s="342" t="n">
        <f aca="false">$AI48+N48</f>
        <v>3.139</v>
      </c>
      <c r="AS48" s="342" t="n">
        <f aca="false">$AI48+O48</f>
        <v>3.099</v>
      </c>
      <c r="AT48" s="342" t="n">
        <f aca="false">$AI48+R48</f>
        <v>3.099</v>
      </c>
      <c r="AU48" s="342"/>
      <c r="AV48" s="342"/>
      <c r="AW48" s="342" t="n">
        <f aca="false">$AI48+X48</f>
        <v>3.084</v>
      </c>
      <c r="AX48" s="342" t="n">
        <f aca="false">$AI48+Z48</f>
        <v>2.9865</v>
      </c>
      <c r="AY48" s="342" t="n">
        <f aca="false">$AI48+AA48</f>
        <v>3.279</v>
      </c>
      <c r="AZ48" s="342" t="n">
        <f aca="false">$AI48+AB48</f>
        <v>3.2965</v>
      </c>
      <c r="BA48" s="342" t="n">
        <f aca="false">$AI48+AC48</f>
        <v>3.119</v>
      </c>
      <c r="BB48" s="342" t="n">
        <f aca="false">$AI48+AD48</f>
        <v>3.099</v>
      </c>
      <c r="BC48" s="342" t="n">
        <f aca="false">$AI48+AE48</f>
        <v>2.6415</v>
      </c>
      <c r="BD48" s="342" t="n">
        <f aca="false">$AI48+AF48</f>
        <v>2.934</v>
      </c>
      <c r="BE48" s="342"/>
      <c r="BF48" s="274"/>
      <c r="BG48" s="343" t="n">
        <f aca="false">download!AD67</f>
        <v>1.428168713963</v>
      </c>
      <c r="BH48" s="268" t="n">
        <f aca="false">download!AH67</f>
        <v>0.063205691610716</v>
      </c>
      <c r="BI48" s="268" t="n">
        <f aca="false">download!AL67</f>
        <v>0.07324710860283</v>
      </c>
      <c r="BJ48" s="277" t="n">
        <f aca="false">(1+BH48/2)^(-2*($A48-$A$5)/365.25)</f>
        <v>0.814267963538754</v>
      </c>
      <c r="BK48" s="277" t="n">
        <f aca="false">(1+BI48/2)^(-2*($A48-$A$5)/365.25)</f>
        <v>0.788575324004117</v>
      </c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  <c r="CL48" s="277"/>
      <c r="CM48" s="268"/>
      <c r="CN48" s="293"/>
      <c r="CO48" s="293"/>
      <c r="CP48" s="344"/>
      <c r="CQ48" s="268"/>
      <c r="CR48" s="293"/>
      <c r="CS48" s="268"/>
      <c r="CT48" s="295"/>
      <c r="CU48" s="295"/>
      <c r="CV48" s="268"/>
      <c r="CW48" s="293"/>
      <c r="CX48" s="268"/>
      <c r="CY48" s="268"/>
      <c r="CZ48" s="276"/>
      <c r="DA48" s="276"/>
      <c r="DB48" s="295"/>
      <c r="DC48" s="268"/>
      <c r="DD48" s="295"/>
      <c r="DE48" s="268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</row>
    <row r="49" customFormat="false" ht="12.75" hidden="false" customHeight="false" outlineLevel="0" collapsed="false">
      <c r="A49" s="323" t="n">
        <v>37926</v>
      </c>
      <c r="B49" s="345" t="n">
        <f aca="false">C49-X49-0.02</f>
        <v>0.085</v>
      </c>
      <c r="C49" s="326" t="n">
        <f aca="false">+C37+0</f>
        <v>0.295</v>
      </c>
      <c r="D49" s="326" t="n">
        <f aca="false">C49</f>
        <v>0.295</v>
      </c>
      <c r="E49" s="327" t="n">
        <f aca="false">C49</f>
        <v>0.295</v>
      </c>
      <c r="F49" s="328" t="n">
        <f aca="false">C49-0.035</f>
        <v>0.26</v>
      </c>
      <c r="G49" s="327" t="n">
        <f aca="false">E49</f>
        <v>0.295</v>
      </c>
      <c r="H49" s="354" t="n">
        <f aca="false">K49+0</f>
        <v>0.405</v>
      </c>
      <c r="I49" s="328" t="n">
        <f aca="false">H49</f>
        <v>0.405</v>
      </c>
      <c r="J49" s="347" t="n">
        <f aca="false">H49+0</f>
        <v>0.405</v>
      </c>
      <c r="K49" s="276" t="n">
        <f aca="false">C49+0.11</f>
        <v>0.405</v>
      </c>
      <c r="L49" s="348" t="n">
        <f aca="false">K49-0</f>
        <v>0.405</v>
      </c>
      <c r="M49" s="328" t="n">
        <f aca="false">K49</f>
        <v>0.405</v>
      </c>
      <c r="N49" s="327" t="n">
        <f aca="false">+K49+0.03</f>
        <v>0.435</v>
      </c>
      <c r="O49" s="279" t="n">
        <f aca="false">H49</f>
        <v>0.405</v>
      </c>
      <c r="P49" s="333" t="n">
        <f aca="false">O49</f>
        <v>0.405</v>
      </c>
      <c r="Q49" s="328" t="n">
        <f aca="false">O49</f>
        <v>0.405</v>
      </c>
      <c r="R49" s="327" t="n">
        <f aca="false">+O49+0.02</f>
        <v>0.425</v>
      </c>
      <c r="T49" s="334" t="n">
        <f aca="false">C49-0.16</f>
        <v>0.135</v>
      </c>
      <c r="U49" s="334" t="n">
        <f aca="false">T49+0.055</f>
        <v>0.19</v>
      </c>
      <c r="V49" s="334" t="n">
        <f aca="false">+(T49+AI49)*0.032+T49+0.01</f>
        <v>0.246344</v>
      </c>
      <c r="X49" s="335" t="n">
        <f aca="false">download!B68</f>
        <v>0.19</v>
      </c>
      <c r="Y49" s="336" t="n">
        <f aca="false">download!AX68</f>
        <v>0.19</v>
      </c>
      <c r="Z49" s="335" t="n">
        <f aca="false">download!F68</f>
        <v>0.105</v>
      </c>
      <c r="AA49" s="337" t="n">
        <f aca="false">download!J68</f>
        <v>0.715</v>
      </c>
      <c r="AB49" s="337" t="n">
        <f aca="false">download!N68</f>
        <v>0.685</v>
      </c>
      <c r="AC49" s="337" t="n">
        <f aca="false">download!R68</f>
        <v>0.2875</v>
      </c>
      <c r="AD49" s="338" t="n">
        <f aca="false">download!V68</f>
        <v>0.24</v>
      </c>
      <c r="AE49" s="339" t="n">
        <f aca="false">download!AP68</f>
        <v>-0.25</v>
      </c>
      <c r="AF49" s="339" t="n">
        <f aca="false">download!AT69</f>
        <v>0</v>
      </c>
      <c r="AG49" s="339"/>
      <c r="AH49" s="340" t="n">
        <v>37926</v>
      </c>
      <c r="AI49" s="341" t="n">
        <f aca="false">download!Z68</f>
        <v>3.032</v>
      </c>
      <c r="AJ49" s="343"/>
      <c r="AK49" s="342"/>
      <c r="AL49" s="342" t="n">
        <f aca="false">($AI49+C49)*BK49</f>
        <v>2.60772414774965</v>
      </c>
      <c r="AM49" s="342" t="n">
        <f aca="false">+AI49+C49</f>
        <v>3.327</v>
      </c>
      <c r="AN49" s="342" t="n">
        <f aca="false">$AI49+E49</f>
        <v>3.327</v>
      </c>
      <c r="AO49" s="342" t="n">
        <f aca="false">$AI49+G49</f>
        <v>3.327</v>
      </c>
      <c r="AP49" s="342" t="n">
        <f aca="false">$AI49+H49</f>
        <v>3.437</v>
      </c>
      <c r="AQ49" s="342" t="n">
        <f aca="false">$AI49+K49</f>
        <v>3.437</v>
      </c>
      <c r="AR49" s="342" t="n">
        <f aca="false">$AI49+N49</f>
        <v>3.467</v>
      </c>
      <c r="AS49" s="342" t="n">
        <f aca="false">$AI49+O49</f>
        <v>3.437</v>
      </c>
      <c r="AT49" s="342" t="n">
        <f aca="false">$AI49+R49</f>
        <v>3.457</v>
      </c>
      <c r="AU49" s="342"/>
      <c r="AV49" s="342"/>
      <c r="AW49" s="342" t="n">
        <f aca="false">$AI49+X49</f>
        <v>3.222</v>
      </c>
      <c r="AX49" s="342" t="n">
        <f aca="false">$AI49+Z49</f>
        <v>3.137</v>
      </c>
      <c r="AY49" s="342" t="n">
        <f aca="false">$AI49+AA49</f>
        <v>3.747</v>
      </c>
      <c r="AZ49" s="342" t="n">
        <f aca="false">$AI49+AB49</f>
        <v>3.717</v>
      </c>
      <c r="BA49" s="342" t="n">
        <f aca="false">$AI49+AC49</f>
        <v>3.3195</v>
      </c>
      <c r="BB49" s="342" t="n">
        <f aca="false">$AI49+AD49</f>
        <v>3.272</v>
      </c>
      <c r="BC49" s="342" t="n">
        <f aca="false">$AI49+AE49</f>
        <v>2.782</v>
      </c>
      <c r="BD49" s="342" t="n">
        <f aca="false">$AI49+AF49</f>
        <v>3.032</v>
      </c>
      <c r="BE49" s="342"/>
      <c r="BF49" s="274"/>
      <c r="BG49" s="343" t="n">
        <f aca="false">download!AD68</f>
        <v>1.427063950667</v>
      </c>
      <c r="BH49" s="268" t="n">
        <f aca="false">download!AH68</f>
        <v>0.063208881094677</v>
      </c>
      <c r="BI49" s="268" t="n">
        <f aca="false">download!AL68</f>
        <v>0.073234922186721</v>
      </c>
      <c r="BJ49" s="277" t="n">
        <f aca="false">(1+BH49/2)^(-2*($A49-$A$5)/365.25)</f>
        <v>0.809970296388075</v>
      </c>
      <c r="BK49" s="277" t="n">
        <f aca="false">(1+BI49/2)^(-2*($A49-$A$5)/365.25)</f>
        <v>0.783806476630494</v>
      </c>
      <c r="BL49" s="268"/>
      <c r="BM49" s="268"/>
      <c r="BN49" s="268"/>
      <c r="BO49" s="268"/>
      <c r="BP49" s="268"/>
      <c r="BQ49" s="268"/>
      <c r="BR49" s="268"/>
      <c r="BS49" s="268"/>
      <c r="BT49" s="268"/>
      <c r="BU49" s="268"/>
      <c r="BV49" s="268"/>
      <c r="BW49" s="268"/>
      <c r="BX49" s="268"/>
      <c r="BY49" s="268"/>
      <c r="BZ49" s="268"/>
      <c r="CA49" s="268"/>
      <c r="CB49" s="268"/>
      <c r="CC49" s="268"/>
      <c r="CD49" s="268"/>
      <c r="CE49" s="268"/>
      <c r="CF49" s="268"/>
      <c r="CG49" s="268"/>
      <c r="CH49" s="268"/>
      <c r="CI49" s="268"/>
      <c r="CJ49" s="268"/>
      <c r="CK49" s="268"/>
      <c r="CL49" s="277"/>
      <c r="CM49" s="268"/>
      <c r="CN49" s="293"/>
      <c r="CO49" s="293"/>
      <c r="CP49" s="344"/>
      <c r="CQ49" s="268"/>
      <c r="CR49" s="293"/>
      <c r="CS49" s="268"/>
      <c r="CT49" s="295"/>
      <c r="CU49" s="295"/>
      <c r="CV49" s="268"/>
      <c r="CW49" s="293"/>
      <c r="CX49" s="268"/>
      <c r="CY49" s="268"/>
      <c r="CZ49" s="276"/>
      <c r="DA49" s="276"/>
      <c r="DB49" s="295"/>
      <c r="DC49" s="268"/>
      <c r="DD49" s="295"/>
      <c r="DE49" s="268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</row>
    <row r="50" customFormat="false" ht="12.75" hidden="false" customHeight="false" outlineLevel="0" collapsed="false">
      <c r="A50" s="323" t="n">
        <v>37956</v>
      </c>
      <c r="B50" s="345" t="n">
        <f aca="false">C50-X50-0.02</f>
        <v>0.065</v>
      </c>
      <c r="C50" s="326" t="n">
        <f aca="false">+C38+0</f>
        <v>0.315</v>
      </c>
      <c r="D50" s="326" t="n">
        <f aca="false">C50</f>
        <v>0.315</v>
      </c>
      <c r="E50" s="327" t="n">
        <f aca="false">C50</f>
        <v>0.315</v>
      </c>
      <c r="F50" s="328" t="n">
        <f aca="false">C50-0.035</f>
        <v>0.28</v>
      </c>
      <c r="G50" s="327" t="n">
        <f aca="false">E50</f>
        <v>0.315</v>
      </c>
      <c r="H50" s="354" t="n">
        <f aca="false">K50+0</f>
        <v>0.425</v>
      </c>
      <c r="I50" s="328" t="n">
        <f aca="false">H50</f>
        <v>0.425</v>
      </c>
      <c r="J50" s="347" t="n">
        <f aca="false">H50+0</f>
        <v>0.425</v>
      </c>
      <c r="K50" s="276" t="n">
        <f aca="false">C50+0.11</f>
        <v>0.425</v>
      </c>
      <c r="L50" s="348" t="n">
        <f aca="false">K50-0</f>
        <v>0.425</v>
      </c>
      <c r="M50" s="328" t="n">
        <f aca="false">K50</f>
        <v>0.425</v>
      </c>
      <c r="N50" s="327" t="n">
        <f aca="false">+K50+0.03</f>
        <v>0.455</v>
      </c>
      <c r="O50" s="279" t="n">
        <f aca="false">H50</f>
        <v>0.425</v>
      </c>
      <c r="P50" s="333" t="n">
        <f aca="false">O50</f>
        <v>0.425</v>
      </c>
      <c r="Q50" s="328" t="n">
        <f aca="false">O50</f>
        <v>0.425</v>
      </c>
      <c r="R50" s="327" t="n">
        <f aca="false">+O50+0.02</f>
        <v>0.445</v>
      </c>
      <c r="T50" s="334" t="n">
        <f aca="false">C50-0.16</f>
        <v>0.155</v>
      </c>
      <c r="U50" s="334" t="n">
        <f aca="false">T50+0.055</f>
        <v>0.21</v>
      </c>
      <c r="V50" s="334" t="n">
        <f aca="false">+(T50+AI50)*0.032+T50+0.01</f>
        <v>0.270184</v>
      </c>
      <c r="X50" s="335" t="n">
        <f aca="false">download!B69</f>
        <v>0.23</v>
      </c>
      <c r="Y50" s="336" t="n">
        <f aca="false">download!AX69</f>
        <v>0.23</v>
      </c>
      <c r="Z50" s="335" t="n">
        <f aca="false">download!F69</f>
        <v>0.145</v>
      </c>
      <c r="AA50" s="337" t="n">
        <f aca="false">download!J69</f>
        <v>1.025</v>
      </c>
      <c r="AB50" s="337" t="n">
        <f aca="false">download!N69</f>
        <v>0.99</v>
      </c>
      <c r="AC50" s="337" t="n">
        <f aca="false">download!R69</f>
        <v>0.3375</v>
      </c>
      <c r="AD50" s="338" t="n">
        <f aca="false">download!V69</f>
        <v>0.295</v>
      </c>
      <c r="AE50" s="339" t="n">
        <f aca="false">download!AP69</f>
        <v>-0.25</v>
      </c>
      <c r="AF50" s="339" t="n">
        <f aca="false">download!AT70</f>
        <v>0</v>
      </c>
      <c r="AG50" s="339"/>
      <c r="AH50" s="340" t="n">
        <v>37956</v>
      </c>
      <c r="AI50" s="341" t="n">
        <f aca="false">download!Z69</f>
        <v>3.132</v>
      </c>
      <c r="AJ50" s="343"/>
      <c r="AK50" s="342"/>
      <c r="AL50" s="342" t="n">
        <f aca="false">($AI50+C50)*BK50</f>
        <v>2.68597273369424</v>
      </c>
      <c r="AM50" s="342" t="n">
        <f aca="false">+AI50+C50</f>
        <v>3.447</v>
      </c>
      <c r="AN50" s="342" t="n">
        <f aca="false">$AI50+E50</f>
        <v>3.447</v>
      </c>
      <c r="AO50" s="342" t="n">
        <f aca="false">$AI50+G50</f>
        <v>3.447</v>
      </c>
      <c r="AP50" s="342" t="n">
        <f aca="false">$AI50+H50</f>
        <v>3.557</v>
      </c>
      <c r="AQ50" s="342" t="n">
        <f aca="false">$AI50+K50</f>
        <v>3.557</v>
      </c>
      <c r="AR50" s="342" t="n">
        <f aca="false">$AI50+N50</f>
        <v>3.587</v>
      </c>
      <c r="AS50" s="342" t="n">
        <f aca="false">$AI50+O50</f>
        <v>3.557</v>
      </c>
      <c r="AT50" s="342" t="n">
        <f aca="false">$AI50+R50</f>
        <v>3.577</v>
      </c>
      <c r="AU50" s="342"/>
      <c r="AV50" s="342"/>
      <c r="AW50" s="342" t="n">
        <f aca="false">$AI50+X50</f>
        <v>3.362</v>
      </c>
      <c r="AX50" s="342" t="n">
        <f aca="false">$AI50+Z50</f>
        <v>3.277</v>
      </c>
      <c r="AY50" s="342" t="n">
        <f aca="false">$AI50+AA50</f>
        <v>4.157</v>
      </c>
      <c r="AZ50" s="342" t="n">
        <f aca="false">$AI50+AB50</f>
        <v>4.122</v>
      </c>
      <c r="BA50" s="342" t="n">
        <f aca="false">$AI50+AC50</f>
        <v>3.4695</v>
      </c>
      <c r="BB50" s="342" t="n">
        <f aca="false">$AI50+AD50</f>
        <v>3.427</v>
      </c>
      <c r="BC50" s="342" t="n">
        <f aca="false">$AI50+AE50</f>
        <v>2.882</v>
      </c>
      <c r="BD50" s="342" t="n">
        <f aca="false">$AI50+AF50</f>
        <v>3.132</v>
      </c>
      <c r="BE50" s="342"/>
      <c r="BF50" s="274"/>
      <c r="BG50" s="343" t="n">
        <f aca="false">download!AD69</f>
        <v>1.425999060865</v>
      </c>
      <c r="BH50" s="268" t="n">
        <f aca="false">download!AH69</f>
        <v>0.063211967692061</v>
      </c>
      <c r="BI50" s="268" t="n">
        <f aca="false">download!AL69</f>
        <v>0.073223128880857</v>
      </c>
      <c r="BJ50" s="277" t="n">
        <f aca="false">(1+BH50/2)^(-2*($A50-$A$5)/365.25)</f>
        <v>0.805832459353036</v>
      </c>
      <c r="BK50" s="277" t="n">
        <f aca="false">(1+BI50/2)^(-2*($A50-$A$5)/365.25)</f>
        <v>0.779220404320929</v>
      </c>
      <c r="BL50" s="268"/>
      <c r="BM50" s="268"/>
      <c r="BN50" s="268"/>
      <c r="BO50" s="268"/>
      <c r="BP50" s="268"/>
      <c r="BQ50" s="268"/>
      <c r="BR50" s="268"/>
      <c r="BS50" s="268"/>
      <c r="BT50" s="268"/>
      <c r="BU50" s="268"/>
      <c r="BV50" s="268"/>
      <c r="BW50" s="268"/>
      <c r="BX50" s="268"/>
      <c r="BY50" s="268"/>
      <c r="BZ50" s="268"/>
      <c r="CA50" s="268"/>
      <c r="CB50" s="268"/>
      <c r="CC50" s="268"/>
      <c r="CD50" s="268"/>
      <c r="CE50" s="268"/>
      <c r="CF50" s="268"/>
      <c r="CG50" s="268"/>
      <c r="CH50" s="268"/>
      <c r="CI50" s="268"/>
      <c r="CJ50" s="268"/>
      <c r="CK50" s="268"/>
      <c r="CL50" s="277"/>
      <c r="CM50" s="268"/>
      <c r="CN50" s="293"/>
      <c r="CO50" s="293"/>
      <c r="CP50" s="344"/>
      <c r="CQ50" s="268"/>
      <c r="CR50" s="293"/>
      <c r="CS50" s="268"/>
      <c r="CT50" s="295"/>
      <c r="CU50" s="295"/>
      <c r="CV50" s="268"/>
      <c r="CW50" s="293"/>
      <c r="CX50" s="268"/>
      <c r="CY50" s="268"/>
      <c r="CZ50" s="276"/>
      <c r="DA50" s="276"/>
      <c r="DB50" s="295"/>
      <c r="DC50" s="268"/>
      <c r="DD50" s="295"/>
      <c r="DE50" s="268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</row>
    <row r="51" customFormat="false" ht="12.75" hidden="false" customHeight="false" outlineLevel="0" collapsed="false">
      <c r="A51" s="323" t="n">
        <v>37987</v>
      </c>
      <c r="B51" s="345" t="n">
        <f aca="false">C51-X51-0.02</f>
        <v>0.0625</v>
      </c>
      <c r="C51" s="326" t="n">
        <f aca="false">+C39+0</f>
        <v>0.325</v>
      </c>
      <c r="D51" s="326" t="n">
        <f aca="false">C51</f>
        <v>0.325</v>
      </c>
      <c r="E51" s="327" t="n">
        <f aca="false">C51</f>
        <v>0.325</v>
      </c>
      <c r="F51" s="328" t="n">
        <f aca="false">C51-0.035</f>
        <v>0.29</v>
      </c>
      <c r="G51" s="327" t="n">
        <f aca="false">E51</f>
        <v>0.325</v>
      </c>
      <c r="H51" s="354" t="n">
        <f aca="false">K51+0</f>
        <v>0.435</v>
      </c>
      <c r="I51" s="328" t="n">
        <f aca="false">H51</f>
        <v>0.435</v>
      </c>
      <c r="J51" s="347" t="n">
        <f aca="false">H51+0</f>
        <v>0.435</v>
      </c>
      <c r="K51" s="276" t="n">
        <f aca="false">C51+0.11</f>
        <v>0.435</v>
      </c>
      <c r="L51" s="348" t="n">
        <f aca="false">K51-0</f>
        <v>0.435</v>
      </c>
      <c r="M51" s="328" t="n">
        <f aca="false">K51</f>
        <v>0.435</v>
      </c>
      <c r="N51" s="327" t="n">
        <f aca="false">+K51+0.03</f>
        <v>0.465</v>
      </c>
      <c r="O51" s="279" t="n">
        <f aca="false">H51</f>
        <v>0.435</v>
      </c>
      <c r="P51" s="333" t="n">
        <f aca="false">O51</f>
        <v>0.435</v>
      </c>
      <c r="Q51" s="328" t="n">
        <f aca="false">O51</f>
        <v>0.435</v>
      </c>
      <c r="R51" s="327" t="n">
        <f aca="false">+O51+0.02</f>
        <v>0.455</v>
      </c>
      <c r="T51" s="334" t="n">
        <f aca="false">C51-0.16</f>
        <v>0.165</v>
      </c>
      <c r="U51" s="334" t="n">
        <f aca="false">T51+0.055</f>
        <v>0.22</v>
      </c>
      <c r="V51" s="334" t="n">
        <f aca="false">+(T51+AI51)*0.032+T51+0.01</f>
        <v>0.284248</v>
      </c>
      <c r="X51" s="335" t="n">
        <f aca="false">download!B70</f>
        <v>0.2425</v>
      </c>
      <c r="Y51" s="336" t="n">
        <f aca="false">download!AX70</f>
        <v>0.2425</v>
      </c>
      <c r="Z51" s="335" t="n">
        <f aca="false">download!F70</f>
        <v>0.18</v>
      </c>
      <c r="AA51" s="337" t="n">
        <f aca="false">download!J70</f>
        <v>1.49</v>
      </c>
      <c r="AB51" s="337" t="n">
        <f aca="false">download!N70</f>
        <v>1.135</v>
      </c>
      <c r="AC51" s="337" t="n">
        <f aca="false">download!R70</f>
        <v>0.4375</v>
      </c>
      <c r="AD51" s="338" t="n">
        <f aca="false">download!V70</f>
        <v>0.3425</v>
      </c>
      <c r="AE51" s="339" t="n">
        <f aca="false">download!AP70</f>
        <v>-0.25</v>
      </c>
      <c r="AF51" s="339" t="n">
        <f aca="false">download!AT71</f>
        <v>0</v>
      </c>
      <c r="AG51" s="339"/>
      <c r="AH51" s="340" t="n">
        <v>37987</v>
      </c>
      <c r="AI51" s="341" t="n">
        <f aca="false">download!Z70</f>
        <v>3.249</v>
      </c>
      <c r="AJ51" s="343"/>
      <c r="AK51" s="342"/>
      <c r="AL51" s="342" t="n">
        <f aca="false">($AI51+C51)*BK51</f>
        <v>2.76805056646867</v>
      </c>
      <c r="AM51" s="342" t="n">
        <f aca="false">+AI51+C51</f>
        <v>3.574</v>
      </c>
      <c r="AN51" s="342" t="n">
        <f aca="false">$AI51+E51</f>
        <v>3.574</v>
      </c>
      <c r="AO51" s="342" t="n">
        <f aca="false">$AI51+G51</f>
        <v>3.574</v>
      </c>
      <c r="AP51" s="342" t="n">
        <f aca="false">$AI51+H51</f>
        <v>3.684</v>
      </c>
      <c r="AQ51" s="342" t="n">
        <f aca="false">$AI51+K51</f>
        <v>3.684</v>
      </c>
      <c r="AR51" s="342" t="n">
        <f aca="false">$AI51+N51</f>
        <v>3.714</v>
      </c>
      <c r="AS51" s="342" t="n">
        <f aca="false">$AI51+O51</f>
        <v>3.684</v>
      </c>
      <c r="AT51" s="342" t="n">
        <f aca="false">$AI51+R51</f>
        <v>3.704</v>
      </c>
      <c r="AU51" s="342"/>
      <c r="AV51" s="342"/>
      <c r="AW51" s="342" t="n">
        <f aca="false">$AI51+X51</f>
        <v>3.4915</v>
      </c>
      <c r="AX51" s="342" t="n">
        <f aca="false">$AI51+Z51</f>
        <v>3.429</v>
      </c>
      <c r="AY51" s="342" t="n">
        <f aca="false">$AI51+AA51</f>
        <v>4.739</v>
      </c>
      <c r="AZ51" s="342" t="n">
        <f aca="false">$AI51+AB51</f>
        <v>4.384</v>
      </c>
      <c r="BA51" s="342" t="n">
        <f aca="false">$AI51+AC51</f>
        <v>3.6865</v>
      </c>
      <c r="BB51" s="342" t="n">
        <f aca="false">$AI51+AD51</f>
        <v>3.5915</v>
      </c>
      <c r="BC51" s="342" t="n">
        <f aca="false">$AI51+AE51</f>
        <v>2.999</v>
      </c>
      <c r="BD51" s="342" t="n">
        <f aca="false">$AI51+AF51</f>
        <v>3.249</v>
      </c>
      <c r="BE51" s="342"/>
      <c r="BF51" s="274"/>
      <c r="BG51" s="343" t="n">
        <f aca="false">download!AD70</f>
        <v>1.424876089811</v>
      </c>
      <c r="BH51" s="268" t="n">
        <f aca="false">download!AH70</f>
        <v>0.063215157176028</v>
      </c>
      <c r="BI51" s="268" t="n">
        <f aca="false">download!AL70</f>
        <v>0.073216460209638</v>
      </c>
      <c r="BJ51" s="277" t="n">
        <f aca="false">(1+BH51/2)^(-2*($A51-$A$5)/365.25)</f>
        <v>0.801578486618621</v>
      </c>
      <c r="BK51" s="277" t="n">
        <f aca="false">(1+BI51/2)^(-2*($A51-$A$5)/365.25)</f>
        <v>0.774496521116025</v>
      </c>
      <c r="BL51" s="268"/>
      <c r="BM51" s="268"/>
      <c r="BN51" s="268"/>
      <c r="BO51" s="268"/>
      <c r="BP51" s="268"/>
      <c r="BQ51" s="268"/>
      <c r="BR51" s="268"/>
      <c r="BS51" s="268"/>
      <c r="BT51" s="268"/>
      <c r="BU51" s="268"/>
      <c r="BV51" s="268"/>
      <c r="BW51" s="268"/>
      <c r="BX51" s="268"/>
      <c r="BY51" s="268"/>
      <c r="BZ51" s="268"/>
      <c r="CA51" s="268"/>
      <c r="CB51" s="268"/>
      <c r="CC51" s="268"/>
      <c r="CD51" s="268"/>
      <c r="CE51" s="268"/>
      <c r="CF51" s="268"/>
      <c r="CG51" s="268"/>
      <c r="CH51" s="268"/>
      <c r="CI51" s="268"/>
      <c r="CJ51" s="268"/>
      <c r="CK51" s="268"/>
      <c r="CL51" s="277"/>
      <c r="CM51" s="268"/>
      <c r="CN51" s="293"/>
      <c r="CO51" s="293"/>
      <c r="CP51" s="344"/>
      <c r="CQ51" s="268"/>
      <c r="CR51" s="293"/>
      <c r="CS51" s="268"/>
      <c r="CT51" s="295"/>
      <c r="CU51" s="295"/>
      <c r="CV51" s="268"/>
      <c r="CW51" s="293"/>
      <c r="CX51" s="268"/>
      <c r="CY51" s="268"/>
      <c r="CZ51" s="276"/>
      <c r="DA51" s="276"/>
      <c r="DB51" s="295"/>
      <c r="DC51" s="268"/>
      <c r="DD51" s="295"/>
      <c r="DE51" s="268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</row>
    <row r="52" customFormat="false" ht="12.75" hidden="false" customHeight="false" outlineLevel="0" collapsed="false">
      <c r="A52" s="323" t="n">
        <v>38018</v>
      </c>
      <c r="B52" s="345" t="n">
        <f aca="false">C52-X52-0.02</f>
        <v>0.13</v>
      </c>
      <c r="C52" s="326" t="n">
        <f aca="false">+C40+0</f>
        <v>0.37</v>
      </c>
      <c r="D52" s="326" t="n">
        <f aca="false">C52</f>
        <v>0.37</v>
      </c>
      <c r="E52" s="327" t="n">
        <f aca="false">C52</f>
        <v>0.37</v>
      </c>
      <c r="F52" s="328" t="n">
        <f aca="false">C52-0.035</f>
        <v>0.335</v>
      </c>
      <c r="G52" s="327" t="n">
        <f aca="false">E52</f>
        <v>0.37</v>
      </c>
      <c r="H52" s="354" t="n">
        <f aca="false">K52+0</f>
        <v>0.48</v>
      </c>
      <c r="I52" s="328" t="n">
        <f aca="false">H52</f>
        <v>0.48</v>
      </c>
      <c r="J52" s="347" t="n">
        <f aca="false">H52+0</f>
        <v>0.48</v>
      </c>
      <c r="K52" s="276" t="n">
        <f aca="false">C52+0.11</f>
        <v>0.48</v>
      </c>
      <c r="L52" s="348" t="n">
        <f aca="false">K52-0</f>
        <v>0.48</v>
      </c>
      <c r="M52" s="328" t="n">
        <f aca="false">K52</f>
        <v>0.48</v>
      </c>
      <c r="N52" s="327" t="n">
        <f aca="false">+K52+0.03</f>
        <v>0.51</v>
      </c>
      <c r="O52" s="279" t="n">
        <f aca="false">H52</f>
        <v>0.48</v>
      </c>
      <c r="P52" s="333" t="n">
        <f aca="false">O52</f>
        <v>0.48</v>
      </c>
      <c r="Q52" s="328" t="n">
        <f aca="false">O52</f>
        <v>0.48</v>
      </c>
      <c r="R52" s="327" t="n">
        <f aca="false">+O52+0.02</f>
        <v>0.5</v>
      </c>
      <c r="T52" s="334" t="n">
        <f aca="false">C52-0.16</f>
        <v>0.21</v>
      </c>
      <c r="U52" s="334" t="n">
        <f aca="false">T52+0.055</f>
        <v>0.265</v>
      </c>
      <c r="V52" s="334" t="n">
        <f aca="false">+(T52+AI52)*0.032+T52+0.01</f>
        <v>0.326816</v>
      </c>
      <c r="X52" s="335" t="n">
        <f aca="false">download!B71</f>
        <v>0.22</v>
      </c>
      <c r="Y52" s="336" t="n">
        <f aca="false">download!AX71</f>
        <v>0.22</v>
      </c>
      <c r="Z52" s="335" t="n">
        <f aca="false">download!F71</f>
        <v>0.155</v>
      </c>
      <c r="AA52" s="337" t="n">
        <f aca="false">download!J71</f>
        <v>1.37</v>
      </c>
      <c r="AB52" s="337" t="n">
        <f aca="false">download!N71</f>
        <v>1.125</v>
      </c>
      <c r="AC52" s="337" t="n">
        <f aca="false">download!R71</f>
        <v>0.435</v>
      </c>
      <c r="AD52" s="338" t="n">
        <f aca="false">download!V71</f>
        <v>0.3375</v>
      </c>
      <c r="AE52" s="339" t="n">
        <f aca="false">download!AP71</f>
        <v>-0.25</v>
      </c>
      <c r="AF52" s="339" t="n">
        <f aca="false">download!AT72</f>
        <v>0</v>
      </c>
      <c r="AG52" s="339"/>
      <c r="AH52" s="340" t="n">
        <v>38018</v>
      </c>
      <c r="AI52" s="341" t="n">
        <f aca="false">download!Z71</f>
        <v>3.128</v>
      </c>
      <c r="AJ52" s="343"/>
      <c r="AK52" s="342"/>
      <c r="AL52" s="342" t="n">
        <f aca="false">($AI52+C52)*BK52</f>
        <v>2.69271217321414</v>
      </c>
      <c r="AM52" s="342" t="n">
        <f aca="false">+AI52+C52</f>
        <v>3.498</v>
      </c>
      <c r="AN52" s="342" t="n">
        <f aca="false">$AI52+E52</f>
        <v>3.498</v>
      </c>
      <c r="AO52" s="342" t="n">
        <f aca="false">$AI52+G52</f>
        <v>3.498</v>
      </c>
      <c r="AP52" s="342" t="n">
        <f aca="false">$AI52+H52</f>
        <v>3.608</v>
      </c>
      <c r="AQ52" s="342" t="n">
        <f aca="false">$AI52+K52</f>
        <v>3.608</v>
      </c>
      <c r="AR52" s="342" t="n">
        <f aca="false">$AI52+N52</f>
        <v>3.638</v>
      </c>
      <c r="AS52" s="342" t="n">
        <f aca="false">$AI52+O52</f>
        <v>3.608</v>
      </c>
      <c r="AT52" s="342" t="n">
        <f aca="false">$AI52+R52</f>
        <v>3.628</v>
      </c>
      <c r="AU52" s="342"/>
      <c r="AV52" s="342"/>
      <c r="AW52" s="342" t="n">
        <f aca="false">$AI52+X52</f>
        <v>3.348</v>
      </c>
      <c r="AX52" s="342" t="n">
        <f aca="false">$AI52+Z52</f>
        <v>3.283</v>
      </c>
      <c r="AY52" s="342" t="n">
        <f aca="false">$AI52+AA52</f>
        <v>4.498</v>
      </c>
      <c r="AZ52" s="342" t="n">
        <f aca="false">$AI52+AB52</f>
        <v>4.253</v>
      </c>
      <c r="BA52" s="342" t="n">
        <f aca="false">$AI52+AC52</f>
        <v>3.563</v>
      </c>
      <c r="BB52" s="342" t="n">
        <f aca="false">$AI52+AD52</f>
        <v>3.4655</v>
      </c>
      <c r="BC52" s="342" t="n">
        <f aca="false">$AI52+AE52</f>
        <v>2.878</v>
      </c>
      <c r="BD52" s="342" t="n">
        <f aca="false">$AI52+AF52</f>
        <v>3.128</v>
      </c>
      <c r="BE52" s="342"/>
      <c r="BF52" s="274"/>
      <c r="BG52" s="343" t="n">
        <f aca="false">download!AD71</f>
        <v>1.423726891929</v>
      </c>
      <c r="BH52" s="268" t="n">
        <f aca="false">download!AH71</f>
        <v>0.06321834666</v>
      </c>
      <c r="BI52" s="268" t="n">
        <f aca="false">download!AL71</f>
        <v>0.073215677132876</v>
      </c>
      <c r="BJ52" s="277" t="n">
        <f aca="false">(1+BH52/2)^(-2*($A52-$A$5)/365.25)</f>
        <v>0.797346552070392</v>
      </c>
      <c r="BK52" s="277" t="n">
        <f aca="false">(1+BI52/2)^(-2*($A52-$A$5)/365.25)</f>
        <v>0.769786213040064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77"/>
      <c r="CM52" s="268"/>
      <c r="CN52" s="293"/>
      <c r="CO52" s="293"/>
      <c r="CP52" s="344"/>
      <c r="CQ52" s="268"/>
      <c r="CR52" s="293"/>
      <c r="CS52" s="268"/>
      <c r="CT52" s="295"/>
      <c r="CU52" s="295"/>
      <c r="CV52" s="268"/>
      <c r="CW52" s="293"/>
      <c r="CX52" s="268"/>
      <c r="CY52" s="268"/>
      <c r="CZ52" s="276"/>
      <c r="DA52" s="276"/>
      <c r="DB52" s="295"/>
      <c r="DC52" s="268"/>
      <c r="DD52" s="295"/>
      <c r="DE52" s="268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</row>
    <row r="53" customFormat="false" ht="12.75" hidden="false" customHeight="false" outlineLevel="0" collapsed="false">
      <c r="A53" s="323" t="n">
        <v>38047</v>
      </c>
      <c r="B53" s="345" t="n">
        <f aca="false">C53-X53-0.02</f>
        <v>0.1325</v>
      </c>
      <c r="C53" s="326" t="n">
        <f aca="false">+C41+0</f>
        <v>0.37</v>
      </c>
      <c r="D53" s="326" t="n">
        <f aca="false">C53</f>
        <v>0.37</v>
      </c>
      <c r="E53" s="327" t="n">
        <f aca="false">C53</f>
        <v>0.37</v>
      </c>
      <c r="F53" s="328" t="n">
        <f aca="false">C53-0.035</f>
        <v>0.335</v>
      </c>
      <c r="G53" s="327" t="n">
        <f aca="false">E53</f>
        <v>0.37</v>
      </c>
      <c r="H53" s="354" t="n">
        <f aca="false">K53+0</f>
        <v>0.48</v>
      </c>
      <c r="I53" s="328" t="n">
        <f aca="false">H53</f>
        <v>0.48</v>
      </c>
      <c r="J53" s="347" t="n">
        <f aca="false">H53+0</f>
        <v>0.48</v>
      </c>
      <c r="K53" s="276" t="n">
        <f aca="false">C53+0.11</f>
        <v>0.48</v>
      </c>
      <c r="L53" s="348" t="n">
        <f aca="false">K53-0</f>
        <v>0.48</v>
      </c>
      <c r="M53" s="328" t="n">
        <f aca="false">K53</f>
        <v>0.48</v>
      </c>
      <c r="N53" s="327" t="n">
        <f aca="false">+K53+0.03</f>
        <v>0.51</v>
      </c>
      <c r="O53" s="279" t="n">
        <f aca="false">H53</f>
        <v>0.48</v>
      </c>
      <c r="P53" s="333" t="n">
        <f aca="false">O53</f>
        <v>0.48</v>
      </c>
      <c r="Q53" s="328" t="n">
        <f aca="false">O53</f>
        <v>0.48</v>
      </c>
      <c r="R53" s="327" t="n">
        <f aca="false">+O53+0.02</f>
        <v>0.5</v>
      </c>
      <c r="T53" s="334" t="n">
        <f aca="false">C53-0.16</f>
        <v>0.21</v>
      </c>
      <c r="U53" s="334" t="n">
        <f aca="false">T53+0.055</f>
        <v>0.265</v>
      </c>
      <c r="V53" s="334" t="n">
        <f aca="false">+(T53+AI53)*0.032+T53+0.01</f>
        <v>0.322528</v>
      </c>
      <c r="X53" s="335" t="n">
        <f aca="false">download!B72</f>
        <v>0.2175</v>
      </c>
      <c r="Y53" s="336" t="n">
        <f aca="false">download!AX72</f>
        <v>0.2175</v>
      </c>
      <c r="Z53" s="335" t="n">
        <f aca="false">download!F72</f>
        <v>0.1525</v>
      </c>
      <c r="AA53" s="337" t="n">
        <f aca="false">download!J72</f>
        <v>0.87</v>
      </c>
      <c r="AB53" s="337" t="n">
        <f aca="false">download!N72</f>
        <v>0.785</v>
      </c>
      <c r="AC53" s="337" t="n">
        <f aca="false">download!R72</f>
        <v>0.3025</v>
      </c>
      <c r="AD53" s="338" t="n">
        <f aca="false">download!V72</f>
        <v>0.26</v>
      </c>
      <c r="AE53" s="339" t="n">
        <f aca="false">download!AP72</f>
        <v>-0.25</v>
      </c>
      <c r="AF53" s="339" t="n">
        <f aca="false">download!AT73</f>
        <v>0</v>
      </c>
      <c r="AG53" s="339"/>
      <c r="AH53" s="340" t="n">
        <v>38047</v>
      </c>
      <c r="AI53" s="341" t="n">
        <f aca="false">download!Z72</f>
        <v>2.994</v>
      </c>
      <c r="AJ53" s="343"/>
      <c r="AK53" s="342"/>
      <c r="AL53" s="342" t="n">
        <f aca="false">($AI53+C53)*BK53</f>
        <v>2.5748251865183</v>
      </c>
      <c r="AM53" s="342" t="n">
        <f aca="false">+AI53+C53</f>
        <v>3.364</v>
      </c>
      <c r="AN53" s="342" t="n">
        <f aca="false">$AI53+E53</f>
        <v>3.364</v>
      </c>
      <c r="AO53" s="342" t="n">
        <f aca="false">$AI53+G53</f>
        <v>3.364</v>
      </c>
      <c r="AP53" s="342" t="n">
        <f aca="false">$AI53+H53</f>
        <v>3.474</v>
      </c>
      <c r="AQ53" s="342" t="n">
        <f aca="false">$AI53+K53</f>
        <v>3.474</v>
      </c>
      <c r="AR53" s="342" t="n">
        <f aca="false">$AI53+N53</f>
        <v>3.504</v>
      </c>
      <c r="AS53" s="342" t="n">
        <f aca="false">$AI53+O53</f>
        <v>3.474</v>
      </c>
      <c r="AT53" s="342" t="n">
        <f aca="false">$AI53+R53</f>
        <v>3.494</v>
      </c>
      <c r="AU53" s="342"/>
      <c r="AV53" s="342"/>
      <c r="AW53" s="342" t="n">
        <f aca="false">$AI53+X53</f>
        <v>3.2115</v>
      </c>
      <c r="AX53" s="342" t="n">
        <f aca="false">$AI53+Z53</f>
        <v>3.1465</v>
      </c>
      <c r="AY53" s="342" t="n">
        <f aca="false">$AI53+AA53</f>
        <v>3.864</v>
      </c>
      <c r="AZ53" s="342" t="n">
        <f aca="false">$AI53+AB53</f>
        <v>3.779</v>
      </c>
      <c r="BA53" s="342" t="n">
        <f aca="false">$AI53+AC53</f>
        <v>3.2965</v>
      </c>
      <c r="BB53" s="342" t="n">
        <f aca="false">$AI53+AD53</f>
        <v>3.254</v>
      </c>
      <c r="BC53" s="342" t="n">
        <f aca="false">$AI53+AE53</f>
        <v>2.744</v>
      </c>
      <c r="BD53" s="342" t="n">
        <f aca="false">$AI53+AF53</f>
        <v>2.994</v>
      </c>
      <c r="BE53" s="342"/>
      <c r="BF53" s="274"/>
      <c r="BG53" s="343" t="n">
        <f aca="false">download!AD72</f>
        <v>1.422653516013</v>
      </c>
      <c r="BH53" s="268" t="n">
        <f aca="false">download!AH72</f>
        <v>0.063221330370812</v>
      </c>
      <c r="BI53" s="268" t="n">
        <f aca="false">download!AL72</f>
        <v>0.073214944577196</v>
      </c>
      <c r="BJ53" s="277" t="n">
        <f aca="false">(1+BH53/2)^(-2*($A53-$A$5)/365.25)</f>
        <v>0.793407497730589</v>
      </c>
      <c r="BK53" s="277" t="n">
        <f aca="false">(1+BI53/2)^(-2*($A53-$A$5)/365.25)</f>
        <v>0.765405822389506</v>
      </c>
      <c r="BL53" s="268"/>
      <c r="BM53" s="268"/>
      <c r="BN53" s="268"/>
      <c r="BO53" s="268"/>
      <c r="BP53" s="268"/>
      <c r="BQ53" s="268"/>
      <c r="BR53" s="268"/>
      <c r="BS53" s="268"/>
      <c r="BT53" s="268"/>
      <c r="BU53" s="268"/>
      <c r="BV53" s="268"/>
      <c r="BW53" s="268"/>
      <c r="BX53" s="268"/>
      <c r="BY53" s="268"/>
      <c r="BZ53" s="268"/>
      <c r="CA53" s="268"/>
      <c r="CB53" s="268"/>
      <c r="CC53" s="268"/>
      <c r="CD53" s="268"/>
      <c r="CE53" s="268"/>
      <c r="CF53" s="268"/>
      <c r="CG53" s="268"/>
      <c r="CH53" s="268"/>
      <c r="CI53" s="268"/>
      <c r="CJ53" s="268"/>
      <c r="CK53" s="268"/>
      <c r="CL53" s="277"/>
      <c r="CM53" s="268"/>
      <c r="CN53" s="293"/>
      <c r="CO53" s="293"/>
      <c r="CP53" s="344"/>
      <c r="CQ53" s="268"/>
      <c r="CR53" s="293"/>
      <c r="CS53" s="268"/>
      <c r="CT53" s="295"/>
      <c r="CU53" s="295"/>
      <c r="CV53" s="268"/>
      <c r="CW53" s="293"/>
      <c r="CX53" s="268"/>
      <c r="CY53" s="268"/>
      <c r="CZ53" s="276"/>
      <c r="DA53" s="276"/>
      <c r="DB53" s="295"/>
      <c r="DC53" s="268"/>
      <c r="DD53" s="295"/>
      <c r="DE53" s="268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</row>
    <row r="54" customFormat="false" ht="12.75" hidden="false" customHeight="false" outlineLevel="0" collapsed="false">
      <c r="A54" s="323" t="n">
        <v>38078</v>
      </c>
      <c r="B54" s="345" t="n">
        <f aca="false">C54-X54-0.02</f>
        <v>-0.0225</v>
      </c>
      <c r="C54" s="326" t="n">
        <f aca="false">+C42+0</f>
        <v>0.165</v>
      </c>
      <c r="D54" s="326" t="n">
        <f aca="false">C54</f>
        <v>0.165</v>
      </c>
      <c r="E54" s="327" t="n">
        <f aca="false">C54</f>
        <v>0.165</v>
      </c>
      <c r="F54" s="328" t="n">
        <f aca="false">C54-0.035</f>
        <v>0.13</v>
      </c>
      <c r="G54" s="327" t="n">
        <f aca="false">E54</f>
        <v>0.165</v>
      </c>
      <c r="H54" s="354" t="n">
        <f aca="false">+H42</f>
        <v>0.165</v>
      </c>
      <c r="I54" s="328" t="n">
        <f aca="false">H54</f>
        <v>0.165</v>
      </c>
      <c r="J54" s="347" t="n">
        <f aca="false">H54+0</f>
        <v>0.165</v>
      </c>
      <c r="K54" s="279" t="n">
        <f aca="false">C54+0.02</f>
        <v>0.185</v>
      </c>
      <c r="L54" s="348" t="n">
        <f aca="false">K54-0</f>
        <v>0.185</v>
      </c>
      <c r="M54" s="328" t="n">
        <f aca="false">K54</f>
        <v>0.185</v>
      </c>
      <c r="N54" s="327" t="n">
        <f aca="false">+K54+0.02</f>
        <v>0.205</v>
      </c>
      <c r="O54" s="279" t="n">
        <f aca="false">C54-0.005</f>
        <v>0.16</v>
      </c>
      <c r="P54" s="333" t="n">
        <f aca="false">O54</f>
        <v>0.16</v>
      </c>
      <c r="Q54" s="328" t="n">
        <f aca="false">O54</f>
        <v>0.16</v>
      </c>
      <c r="R54" s="327" t="n">
        <f aca="false">+O54</f>
        <v>0.16</v>
      </c>
      <c r="T54" s="334" t="n">
        <f aca="false">C54-0.2</f>
        <v>-0.035</v>
      </c>
      <c r="U54" s="334" t="n">
        <f aca="false">T54+0.055</f>
        <v>0.02</v>
      </c>
      <c r="V54" s="334" t="n">
        <f aca="false">Y54</f>
        <v>0.1675</v>
      </c>
      <c r="X54" s="335" t="n">
        <f aca="false">download!B73</f>
        <v>0.1675</v>
      </c>
      <c r="Y54" s="336" t="n">
        <f aca="false">download!AX73</f>
        <v>0.1675</v>
      </c>
      <c r="Z54" s="335" t="n">
        <f aca="false">download!F73</f>
        <v>0.0625</v>
      </c>
      <c r="AA54" s="337" t="n">
        <f aca="false">download!J73</f>
        <v>0.54</v>
      </c>
      <c r="AB54" s="337" t="n">
        <f aca="false">download!N73</f>
        <v>0.43</v>
      </c>
      <c r="AC54" s="337" t="n">
        <f aca="false">download!R73</f>
        <v>0.1975</v>
      </c>
      <c r="AD54" s="338" t="n">
        <f aca="false">download!V73</f>
        <v>0.1775</v>
      </c>
      <c r="AE54" s="339" t="n">
        <f aca="false">download!AP73</f>
        <v>-0.2925</v>
      </c>
      <c r="AF54" s="339" t="n">
        <f aca="false">download!AT74</f>
        <v>0</v>
      </c>
      <c r="AG54" s="339"/>
      <c r="AH54" s="340" t="n">
        <v>38078</v>
      </c>
      <c r="AI54" s="341" t="n">
        <f aca="false">download!Z73</f>
        <v>2.854</v>
      </c>
      <c r="AJ54" s="343"/>
      <c r="AK54" s="342"/>
      <c r="AL54" s="342" t="n">
        <f aca="false">($AI54+C54)*BK54</f>
        <v>2.2965922707056</v>
      </c>
      <c r="AM54" s="342" t="n">
        <f aca="false">+AI54+C54</f>
        <v>3.019</v>
      </c>
      <c r="AN54" s="342" t="n">
        <f aca="false">$AI54+E54</f>
        <v>3.019</v>
      </c>
      <c r="AO54" s="342" t="n">
        <f aca="false">$AI54+G54</f>
        <v>3.019</v>
      </c>
      <c r="AP54" s="342" t="n">
        <f aca="false">$AI54+H54</f>
        <v>3.019</v>
      </c>
      <c r="AQ54" s="342" t="n">
        <f aca="false">$AI54+K54</f>
        <v>3.039</v>
      </c>
      <c r="AR54" s="342" t="n">
        <f aca="false">$AI54+N54</f>
        <v>3.059</v>
      </c>
      <c r="AS54" s="342" t="n">
        <f aca="false">$AI54+O54</f>
        <v>3.014</v>
      </c>
      <c r="AT54" s="342" t="n">
        <f aca="false">$AI54+R54</f>
        <v>3.014</v>
      </c>
      <c r="AU54" s="342"/>
      <c r="AV54" s="342"/>
      <c r="AW54" s="342" t="n">
        <f aca="false">$AI54+X54</f>
        <v>3.0215</v>
      </c>
      <c r="AX54" s="342" t="n">
        <f aca="false">$AI54+Z54</f>
        <v>2.9165</v>
      </c>
      <c r="AY54" s="342" t="n">
        <f aca="false">$AI54+AA54</f>
        <v>3.394</v>
      </c>
      <c r="AZ54" s="342" t="n">
        <f aca="false">$AI54+AB54</f>
        <v>3.284</v>
      </c>
      <c r="BA54" s="342" t="n">
        <f aca="false">$AI54+AC54</f>
        <v>3.0515</v>
      </c>
      <c r="BB54" s="342" t="n">
        <f aca="false">$AI54+AD54</f>
        <v>3.0315</v>
      </c>
      <c r="BC54" s="342" t="n">
        <f aca="false">$AI54+AE54</f>
        <v>2.5615</v>
      </c>
      <c r="BD54" s="342" t="n">
        <f aca="false">$AI54+AF54</f>
        <v>2.854</v>
      </c>
      <c r="BE54" s="342"/>
      <c r="BF54" s="274"/>
      <c r="BG54" s="343" t="n">
        <f aca="false">download!AD73</f>
        <v>1.421436748617</v>
      </c>
      <c r="BH54" s="268" t="n">
        <f aca="false">download!AH73</f>
        <v>0.063224519854789</v>
      </c>
      <c r="BI54" s="268" t="n">
        <f aca="false">download!AL73</f>
        <v>0.07322780712837</v>
      </c>
      <c r="BJ54" s="277" t="n">
        <f aca="false">(1+BH54/2)^(-2*($A54-$A$5)/365.25)</f>
        <v>0.789217900289198</v>
      </c>
      <c r="BK54" s="277" t="n">
        <f aca="false">(1+BI54/2)^(-2*($A54-$A$5)/365.25)</f>
        <v>0.760712908481484</v>
      </c>
      <c r="BL54" s="268"/>
      <c r="BM54" s="268"/>
      <c r="BN54" s="268"/>
      <c r="BO54" s="268"/>
      <c r="BP54" s="268"/>
      <c r="BQ54" s="268"/>
      <c r="BR54" s="268"/>
      <c r="BS54" s="268"/>
      <c r="BT54" s="268"/>
      <c r="BU54" s="268"/>
      <c r="BV54" s="268"/>
      <c r="BW54" s="268"/>
      <c r="BX54" s="268"/>
      <c r="BY54" s="268"/>
      <c r="BZ54" s="268"/>
      <c r="CA54" s="268"/>
      <c r="CB54" s="268"/>
      <c r="CC54" s="268"/>
      <c r="CD54" s="268"/>
      <c r="CE54" s="268"/>
      <c r="CF54" s="268"/>
      <c r="CG54" s="268"/>
      <c r="CH54" s="268"/>
      <c r="CI54" s="268"/>
      <c r="CJ54" s="268"/>
      <c r="CK54" s="268"/>
      <c r="CL54" s="277"/>
      <c r="CM54" s="268"/>
      <c r="CN54" s="293"/>
      <c r="CO54" s="293"/>
      <c r="CP54" s="344"/>
      <c r="CQ54" s="268"/>
      <c r="CR54" s="293"/>
      <c r="CS54" s="268"/>
      <c r="CT54" s="295"/>
      <c r="CU54" s="295"/>
      <c r="CV54" s="268"/>
      <c r="CW54" s="293"/>
      <c r="CX54" s="268"/>
      <c r="CY54" s="268"/>
      <c r="CZ54" s="276"/>
      <c r="DA54" s="276"/>
      <c r="DB54" s="295"/>
      <c r="DC54" s="268"/>
      <c r="DD54" s="295"/>
      <c r="DE54" s="268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</row>
    <row r="55" customFormat="false" ht="12.75" hidden="false" customHeight="false" outlineLevel="0" collapsed="false">
      <c r="A55" s="323" t="n">
        <v>38108</v>
      </c>
      <c r="B55" s="345" t="n">
        <f aca="false">C55-X55-0.02</f>
        <v>-0.0125</v>
      </c>
      <c r="C55" s="326" t="n">
        <f aca="false">+C43+0</f>
        <v>0.165</v>
      </c>
      <c r="D55" s="326" t="n">
        <f aca="false">C55</f>
        <v>0.165</v>
      </c>
      <c r="E55" s="327" t="n">
        <f aca="false">C55</f>
        <v>0.165</v>
      </c>
      <c r="F55" s="328" t="n">
        <f aca="false">C55-0.035</f>
        <v>0.13</v>
      </c>
      <c r="G55" s="327" t="n">
        <f aca="false">E55</f>
        <v>0.165</v>
      </c>
      <c r="H55" s="354" t="n">
        <f aca="false">+H43</f>
        <v>0.165</v>
      </c>
      <c r="I55" s="328" t="n">
        <f aca="false">H55</f>
        <v>0.165</v>
      </c>
      <c r="J55" s="347" t="n">
        <f aca="false">H55+0</f>
        <v>0.165</v>
      </c>
      <c r="K55" s="279" t="n">
        <f aca="false">C55+0.02</f>
        <v>0.185</v>
      </c>
      <c r="L55" s="348" t="n">
        <f aca="false">K55-0</f>
        <v>0.185</v>
      </c>
      <c r="M55" s="328" t="n">
        <f aca="false">K55</f>
        <v>0.185</v>
      </c>
      <c r="N55" s="327" t="n">
        <f aca="false">+K55+0.02</f>
        <v>0.205</v>
      </c>
      <c r="O55" s="279" t="n">
        <f aca="false">C55-0.005</f>
        <v>0.16</v>
      </c>
      <c r="P55" s="333" t="n">
        <f aca="false">O55</f>
        <v>0.16</v>
      </c>
      <c r="Q55" s="328" t="n">
        <f aca="false">O55</f>
        <v>0.16</v>
      </c>
      <c r="R55" s="327" t="n">
        <f aca="false">+O55</f>
        <v>0.16</v>
      </c>
      <c r="T55" s="334" t="n">
        <f aca="false">C55-0.2</f>
        <v>-0.035</v>
      </c>
      <c r="U55" s="334" t="n">
        <f aca="false">T55+0.055</f>
        <v>0.02</v>
      </c>
      <c r="V55" s="334" t="n">
        <f aca="false">Y55</f>
        <v>0.1575</v>
      </c>
      <c r="X55" s="335" t="n">
        <f aca="false">download!B74</f>
        <v>0.1575</v>
      </c>
      <c r="Y55" s="336" t="n">
        <f aca="false">download!AX74</f>
        <v>0.1575</v>
      </c>
      <c r="Z55" s="335" t="n">
        <f aca="false">download!F74</f>
        <v>0.0525</v>
      </c>
      <c r="AA55" s="337" t="n">
        <f aca="false">download!J74</f>
        <v>0.425</v>
      </c>
      <c r="AB55" s="337" t="n">
        <f aca="false">download!N74</f>
        <v>0.3825</v>
      </c>
      <c r="AC55" s="337" t="n">
        <f aca="false">download!R74</f>
        <v>0.1725</v>
      </c>
      <c r="AD55" s="338" t="n">
        <f aca="false">download!V74</f>
        <v>0.1625</v>
      </c>
      <c r="AE55" s="339" t="n">
        <f aca="false">download!AP74</f>
        <v>-0.2925</v>
      </c>
      <c r="AF55" s="339" t="n">
        <f aca="false">download!AT75</f>
        <v>0</v>
      </c>
      <c r="AG55" s="339"/>
      <c r="AH55" s="340" t="n">
        <v>38108</v>
      </c>
      <c r="AI55" s="341" t="n">
        <f aca="false">download!Z74</f>
        <v>2.83</v>
      </c>
      <c r="AJ55" s="343"/>
      <c r="AK55" s="342"/>
      <c r="AL55" s="342" t="n">
        <f aca="false">($AI55+C55)*BK55</f>
        <v>2.26469123911993</v>
      </c>
      <c r="AM55" s="342" t="n">
        <f aca="false">+AI55+C55</f>
        <v>2.995</v>
      </c>
      <c r="AN55" s="342" t="n">
        <f aca="false">$AI55+E55</f>
        <v>2.995</v>
      </c>
      <c r="AO55" s="342" t="n">
        <f aca="false">$AI55+G55</f>
        <v>2.995</v>
      </c>
      <c r="AP55" s="342" t="n">
        <f aca="false">$AI55+H55</f>
        <v>2.995</v>
      </c>
      <c r="AQ55" s="342" t="n">
        <f aca="false">$AI55+K55</f>
        <v>3.015</v>
      </c>
      <c r="AR55" s="342" t="n">
        <f aca="false">$AI55+N55</f>
        <v>3.035</v>
      </c>
      <c r="AS55" s="342" t="n">
        <f aca="false">$AI55+O55</f>
        <v>2.99</v>
      </c>
      <c r="AT55" s="342" t="n">
        <f aca="false">$AI55+R55</f>
        <v>2.99</v>
      </c>
      <c r="AU55" s="342"/>
      <c r="AV55" s="342"/>
      <c r="AW55" s="342" t="n">
        <f aca="false">$AI55+X55</f>
        <v>2.9875</v>
      </c>
      <c r="AX55" s="342" t="n">
        <f aca="false">$AI55+Z55</f>
        <v>2.8825</v>
      </c>
      <c r="AY55" s="342" t="n">
        <f aca="false">$AI55+AA55</f>
        <v>3.255</v>
      </c>
      <c r="AZ55" s="342" t="n">
        <f aca="false">$AI55+AB55</f>
        <v>3.2125</v>
      </c>
      <c r="BA55" s="342" t="n">
        <f aca="false">$AI55+AC55</f>
        <v>3.0025</v>
      </c>
      <c r="BB55" s="342" t="n">
        <f aca="false">$AI55+AD55</f>
        <v>2.9925</v>
      </c>
      <c r="BC55" s="342" t="n">
        <f aca="false">$AI55+AE55</f>
        <v>2.5375</v>
      </c>
      <c r="BD55" s="342" t="n">
        <f aca="false">$AI55+AF55</f>
        <v>2.83</v>
      </c>
      <c r="BE55" s="342"/>
      <c r="BF55" s="274"/>
      <c r="BG55" s="343" t="n">
        <f aca="false">download!AD74</f>
        <v>1.420183110822</v>
      </c>
      <c r="BH55" s="268" t="n">
        <f aca="false">download!AH74</f>
        <v>0.06322760645219</v>
      </c>
      <c r="BI55" s="268" t="n">
        <f aca="false">download!AL74</f>
        <v>0.073254340568195</v>
      </c>
      <c r="BJ55" s="277" t="n">
        <f aca="false">(1+BH55/2)^(-2*($A55-$A$5)/365.25)</f>
        <v>0.785184124262481</v>
      </c>
      <c r="BK55" s="277" t="n">
        <f aca="false">(1+BI55/2)^(-2*($A55-$A$5)/365.25)</f>
        <v>0.756157341943217</v>
      </c>
      <c r="BL55" s="268"/>
      <c r="BM55" s="268"/>
      <c r="BN55" s="268"/>
      <c r="BO55" s="268"/>
      <c r="BP55" s="268"/>
      <c r="BQ55" s="268"/>
      <c r="BR55" s="268"/>
      <c r="BS55" s="268"/>
      <c r="BT55" s="268"/>
      <c r="BU55" s="268"/>
      <c r="BV55" s="268"/>
      <c r="BW55" s="268"/>
      <c r="BX55" s="268"/>
      <c r="BY55" s="268"/>
      <c r="BZ55" s="268"/>
      <c r="CA55" s="268"/>
      <c r="CB55" s="268"/>
      <c r="CC55" s="268"/>
      <c r="CD55" s="268"/>
      <c r="CE55" s="268"/>
      <c r="CF55" s="268"/>
      <c r="CG55" s="268"/>
      <c r="CH55" s="268"/>
      <c r="CI55" s="268"/>
      <c r="CJ55" s="268"/>
      <c r="CK55" s="268"/>
      <c r="CL55" s="277"/>
      <c r="CM55" s="268"/>
      <c r="CN55" s="293"/>
      <c r="CO55" s="293"/>
      <c r="CP55" s="344"/>
      <c r="CQ55" s="268"/>
      <c r="CR55" s="293"/>
      <c r="CS55" s="268"/>
      <c r="CT55" s="295"/>
      <c r="CU55" s="295"/>
      <c r="CV55" s="268"/>
      <c r="CW55" s="293"/>
      <c r="CX55" s="268"/>
      <c r="CY55" s="268"/>
      <c r="CZ55" s="276"/>
      <c r="DA55" s="276"/>
      <c r="DB55" s="295"/>
      <c r="DC55" s="268"/>
      <c r="DD55" s="295"/>
      <c r="DE55" s="268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</row>
    <row r="56" customFormat="false" ht="12.75" hidden="false" customHeight="false" outlineLevel="0" collapsed="false">
      <c r="A56" s="323" t="n">
        <v>38139</v>
      </c>
      <c r="B56" s="345" t="n">
        <f aca="false">C56-X56-0.02</f>
        <v>-0.00749999999999999</v>
      </c>
      <c r="C56" s="326" t="n">
        <f aca="false">+C44+0</f>
        <v>0.165</v>
      </c>
      <c r="D56" s="326" t="n">
        <f aca="false">C56</f>
        <v>0.165</v>
      </c>
      <c r="E56" s="327" t="n">
        <f aca="false">C56</f>
        <v>0.165</v>
      </c>
      <c r="F56" s="328" t="n">
        <f aca="false">C56-0.035</f>
        <v>0.13</v>
      </c>
      <c r="G56" s="327" t="n">
        <f aca="false">E56</f>
        <v>0.165</v>
      </c>
      <c r="H56" s="354" t="n">
        <f aca="false">+H44</f>
        <v>0.165</v>
      </c>
      <c r="I56" s="328" t="n">
        <f aca="false">H56</f>
        <v>0.165</v>
      </c>
      <c r="J56" s="347" t="n">
        <f aca="false">H56+0</f>
        <v>0.165</v>
      </c>
      <c r="K56" s="279" t="n">
        <f aca="false">C56+0.02</f>
        <v>0.185</v>
      </c>
      <c r="L56" s="348" t="n">
        <f aca="false">K56-0</f>
        <v>0.185</v>
      </c>
      <c r="M56" s="328" t="n">
        <f aca="false">K56</f>
        <v>0.185</v>
      </c>
      <c r="N56" s="327" t="n">
        <f aca="false">+K56+0.02</f>
        <v>0.205</v>
      </c>
      <c r="O56" s="279" t="n">
        <f aca="false">C56-0.005</f>
        <v>0.16</v>
      </c>
      <c r="P56" s="333" t="n">
        <f aca="false">O56</f>
        <v>0.16</v>
      </c>
      <c r="Q56" s="328" t="n">
        <f aca="false">O56</f>
        <v>0.16</v>
      </c>
      <c r="R56" s="327" t="n">
        <f aca="false">+O56</f>
        <v>0.16</v>
      </c>
      <c r="T56" s="334" t="n">
        <f aca="false">C56-0.2</f>
        <v>-0.035</v>
      </c>
      <c r="U56" s="334" t="n">
        <f aca="false">T56+0.055</f>
        <v>0.02</v>
      </c>
      <c r="V56" s="334" t="n">
        <f aca="false">Y56</f>
        <v>0.1525</v>
      </c>
      <c r="X56" s="335" t="n">
        <f aca="false">download!B75</f>
        <v>0.1525</v>
      </c>
      <c r="Y56" s="336" t="n">
        <f aca="false">download!AX75</f>
        <v>0.1525</v>
      </c>
      <c r="Z56" s="335" t="n">
        <f aca="false">download!F75</f>
        <v>0.0475</v>
      </c>
      <c r="AA56" s="337" t="n">
        <f aca="false">download!J75</f>
        <v>0.425</v>
      </c>
      <c r="AB56" s="337" t="n">
        <f aca="false">download!N75</f>
        <v>0.3825</v>
      </c>
      <c r="AC56" s="337" t="n">
        <f aca="false">download!R75</f>
        <v>0.1725</v>
      </c>
      <c r="AD56" s="338" t="n">
        <f aca="false">download!V75</f>
        <v>0.1625</v>
      </c>
      <c r="AE56" s="339" t="n">
        <f aca="false">download!AP75</f>
        <v>-0.2925</v>
      </c>
      <c r="AF56" s="339" t="n">
        <f aca="false">download!AT76</f>
        <v>0</v>
      </c>
      <c r="AG56" s="339"/>
      <c r="AH56" s="340" t="n">
        <v>38139</v>
      </c>
      <c r="AI56" s="341" t="n">
        <f aca="false">download!Z75</f>
        <v>2.836</v>
      </c>
      <c r="AJ56" s="343"/>
      <c r="AK56" s="342"/>
      <c r="AL56" s="342" t="n">
        <f aca="false">($AI56+C56)*BK56</f>
        <v>2.25517726510097</v>
      </c>
      <c r="AM56" s="342" t="n">
        <f aca="false">+AI56+C56</f>
        <v>3.001</v>
      </c>
      <c r="AN56" s="342" t="n">
        <f aca="false">$AI56+E56</f>
        <v>3.001</v>
      </c>
      <c r="AO56" s="342" t="n">
        <f aca="false">$AI56+G56</f>
        <v>3.001</v>
      </c>
      <c r="AP56" s="342" t="n">
        <f aca="false">$AI56+H56</f>
        <v>3.001</v>
      </c>
      <c r="AQ56" s="342" t="n">
        <f aca="false">$AI56+K56</f>
        <v>3.021</v>
      </c>
      <c r="AR56" s="342" t="n">
        <f aca="false">$AI56+N56</f>
        <v>3.041</v>
      </c>
      <c r="AS56" s="342" t="n">
        <f aca="false">$AI56+O56</f>
        <v>2.996</v>
      </c>
      <c r="AT56" s="342" t="n">
        <f aca="false">$AI56+R56</f>
        <v>2.996</v>
      </c>
      <c r="AU56" s="342"/>
      <c r="AV56" s="342"/>
      <c r="AW56" s="342" t="n">
        <f aca="false">$AI56+X56</f>
        <v>2.9885</v>
      </c>
      <c r="AX56" s="342" t="n">
        <f aca="false">$AI56+Z56</f>
        <v>2.8835</v>
      </c>
      <c r="AY56" s="342" t="n">
        <f aca="false">$AI56+AA56</f>
        <v>3.261</v>
      </c>
      <c r="AZ56" s="342" t="n">
        <f aca="false">$AI56+AB56</f>
        <v>3.2185</v>
      </c>
      <c r="BA56" s="342" t="n">
        <f aca="false">$AI56+AC56</f>
        <v>3.0085</v>
      </c>
      <c r="BB56" s="342" t="n">
        <f aca="false">$AI56+AD56</f>
        <v>2.9985</v>
      </c>
      <c r="BC56" s="342" t="n">
        <f aca="false">$AI56+AE56</f>
        <v>2.5435</v>
      </c>
      <c r="BD56" s="342" t="n">
        <f aca="false">$AI56+AF56</f>
        <v>2.836</v>
      </c>
      <c r="BE56" s="342"/>
      <c r="BF56" s="274"/>
      <c r="BG56" s="343" t="n">
        <f aca="false">download!AD75</f>
        <v>1.418883313584</v>
      </c>
      <c r="BH56" s="268" t="n">
        <f aca="false">download!AH75</f>
        <v>0.063230795936174</v>
      </c>
      <c r="BI56" s="268" t="n">
        <f aca="false">download!AL75</f>
        <v>0.073281758456259</v>
      </c>
      <c r="BJ56" s="277" t="n">
        <f aca="false">(1+BH56/2)^(-2*($A56-$A$5)/365.25)</f>
        <v>0.781037143892053</v>
      </c>
      <c r="BK56" s="277" t="n">
        <f aca="false">(1+BI56/2)^(-2*($A56-$A$5)/365.25)</f>
        <v>0.75147526327923</v>
      </c>
      <c r="BL56" s="268"/>
      <c r="BM56" s="268"/>
      <c r="BN56" s="268"/>
      <c r="BO56" s="268"/>
      <c r="BP56" s="268"/>
      <c r="BQ56" s="268"/>
      <c r="BR56" s="268"/>
      <c r="BS56" s="268"/>
      <c r="BT56" s="268"/>
      <c r="BU56" s="268"/>
      <c r="BV56" s="268"/>
      <c r="BW56" s="268"/>
      <c r="BX56" s="268"/>
      <c r="BY56" s="268"/>
      <c r="BZ56" s="268"/>
      <c r="CA56" s="268"/>
      <c r="CB56" s="268"/>
      <c r="CC56" s="268"/>
      <c r="CD56" s="268"/>
      <c r="CE56" s="268"/>
      <c r="CF56" s="268"/>
      <c r="CG56" s="268"/>
      <c r="CH56" s="268"/>
      <c r="CI56" s="268"/>
      <c r="CJ56" s="268"/>
      <c r="CK56" s="268"/>
      <c r="CL56" s="277"/>
      <c r="CM56" s="268"/>
      <c r="CN56" s="293"/>
      <c r="CO56" s="293"/>
      <c r="CP56" s="344"/>
      <c r="CQ56" s="268"/>
      <c r="CR56" s="293"/>
      <c r="CS56" s="268"/>
      <c r="CT56" s="295"/>
      <c r="CU56" s="295"/>
      <c r="CV56" s="268"/>
      <c r="CW56" s="293"/>
      <c r="CX56" s="268"/>
      <c r="CY56" s="268"/>
      <c r="CZ56" s="276"/>
      <c r="DA56" s="276"/>
      <c r="DB56" s="295"/>
      <c r="DC56" s="268"/>
      <c r="DD56" s="295"/>
      <c r="DE56" s="268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</row>
    <row r="57" customFormat="false" ht="12.75" hidden="false" customHeight="false" outlineLevel="0" collapsed="false">
      <c r="A57" s="323" t="n">
        <v>38169</v>
      </c>
      <c r="B57" s="345" t="n">
        <f aca="false">C57-X57-0.02</f>
        <v>0.00250000000000002</v>
      </c>
      <c r="C57" s="326" t="n">
        <f aca="false">+C45+0</f>
        <v>0.165</v>
      </c>
      <c r="D57" s="326" t="n">
        <f aca="false">C57</f>
        <v>0.165</v>
      </c>
      <c r="E57" s="327" t="n">
        <f aca="false">C57</f>
        <v>0.165</v>
      </c>
      <c r="F57" s="328" t="n">
        <f aca="false">C57-0.035</f>
        <v>0.13</v>
      </c>
      <c r="G57" s="327" t="n">
        <f aca="false">E57</f>
        <v>0.165</v>
      </c>
      <c r="H57" s="354" t="n">
        <f aca="false">+H45</f>
        <v>0.165</v>
      </c>
      <c r="I57" s="328" t="n">
        <f aca="false">H57</f>
        <v>0.165</v>
      </c>
      <c r="J57" s="347" t="n">
        <f aca="false">H57+0</f>
        <v>0.165</v>
      </c>
      <c r="K57" s="279" t="n">
        <f aca="false">C57+0.02</f>
        <v>0.185</v>
      </c>
      <c r="L57" s="348" t="n">
        <f aca="false">K57-0</f>
        <v>0.185</v>
      </c>
      <c r="M57" s="328" t="n">
        <f aca="false">K57</f>
        <v>0.185</v>
      </c>
      <c r="N57" s="327" t="n">
        <f aca="false">+K57+0.02</f>
        <v>0.205</v>
      </c>
      <c r="O57" s="279" t="n">
        <f aca="false">C57-0.005</f>
        <v>0.16</v>
      </c>
      <c r="P57" s="333" t="n">
        <f aca="false">O57</f>
        <v>0.16</v>
      </c>
      <c r="Q57" s="328" t="n">
        <f aca="false">O57</f>
        <v>0.16</v>
      </c>
      <c r="R57" s="327" t="n">
        <f aca="false">+O57</f>
        <v>0.16</v>
      </c>
      <c r="T57" s="334" t="n">
        <f aca="false">C57-0.2</f>
        <v>-0.035</v>
      </c>
      <c r="U57" s="334" t="n">
        <f aca="false">T57+0.055</f>
        <v>0.02</v>
      </c>
      <c r="V57" s="334" t="n">
        <f aca="false">Y57</f>
        <v>0.1425</v>
      </c>
      <c r="X57" s="335" t="n">
        <f aca="false">download!B76</f>
        <v>0.1425</v>
      </c>
      <c r="Y57" s="336" t="n">
        <f aca="false">download!AX76</f>
        <v>0.1425</v>
      </c>
      <c r="Z57" s="335" t="n">
        <f aca="false">download!F76</f>
        <v>0.0375</v>
      </c>
      <c r="AA57" s="337" t="n">
        <f aca="false">download!J76</f>
        <v>0.46</v>
      </c>
      <c r="AB57" s="337" t="n">
        <f aca="false">download!N76</f>
        <v>0.41</v>
      </c>
      <c r="AC57" s="337" t="n">
        <f aca="false">download!R76</f>
        <v>0.185</v>
      </c>
      <c r="AD57" s="338" t="n">
        <f aca="false">download!V76</f>
        <v>0.1625</v>
      </c>
      <c r="AE57" s="339" t="n">
        <f aca="false">download!AP76</f>
        <v>-0.2925</v>
      </c>
      <c r="AF57" s="339" t="n">
        <f aca="false">download!AT77</f>
        <v>0</v>
      </c>
      <c r="AG57" s="339"/>
      <c r="AH57" s="340" t="n">
        <v>38169</v>
      </c>
      <c r="AI57" s="341" t="n">
        <f aca="false">download!Z76</f>
        <v>2.898</v>
      </c>
      <c r="AJ57" s="343"/>
      <c r="AK57" s="342"/>
      <c r="AL57" s="342" t="n">
        <f aca="false">($AI57+C57)*BK57</f>
        <v>2.28796492163346</v>
      </c>
      <c r="AM57" s="342" t="n">
        <f aca="false">+AI57+C57</f>
        <v>3.063</v>
      </c>
      <c r="AN57" s="342" t="n">
        <f aca="false">$AI57+E57</f>
        <v>3.063</v>
      </c>
      <c r="AO57" s="342" t="n">
        <f aca="false">$AI57+G57</f>
        <v>3.063</v>
      </c>
      <c r="AP57" s="342" t="n">
        <f aca="false">$AI57+H57</f>
        <v>3.063</v>
      </c>
      <c r="AQ57" s="342" t="n">
        <f aca="false">$AI57+K57</f>
        <v>3.083</v>
      </c>
      <c r="AR57" s="342" t="n">
        <f aca="false">$AI57+N57</f>
        <v>3.103</v>
      </c>
      <c r="AS57" s="342" t="n">
        <f aca="false">$AI57+O57</f>
        <v>3.058</v>
      </c>
      <c r="AT57" s="342" t="n">
        <f aca="false">$AI57+R57</f>
        <v>3.058</v>
      </c>
      <c r="AU57" s="342"/>
      <c r="AV57" s="342"/>
      <c r="AW57" s="342" t="n">
        <f aca="false">$AI57+X57</f>
        <v>3.0405</v>
      </c>
      <c r="AX57" s="342" t="n">
        <f aca="false">$AI57+Z57</f>
        <v>2.9355</v>
      </c>
      <c r="AY57" s="342" t="n">
        <f aca="false">$AI57+AA57</f>
        <v>3.358</v>
      </c>
      <c r="AZ57" s="342" t="n">
        <f aca="false">$AI57+AB57</f>
        <v>3.308</v>
      </c>
      <c r="BA57" s="342" t="n">
        <f aca="false">$AI57+AC57</f>
        <v>3.083</v>
      </c>
      <c r="BB57" s="342" t="n">
        <f aca="false">$AI57+AD57</f>
        <v>3.0605</v>
      </c>
      <c r="BC57" s="342" t="n">
        <f aca="false">$AI57+AE57</f>
        <v>2.6055</v>
      </c>
      <c r="BD57" s="342" t="n">
        <f aca="false">$AI57+AF57</f>
        <v>2.898</v>
      </c>
      <c r="BE57" s="342"/>
      <c r="BF57" s="274"/>
      <c r="BG57" s="343" t="n">
        <f aca="false">download!AD76</f>
        <v>1.417621228287</v>
      </c>
      <c r="BH57" s="268" t="n">
        <f aca="false">download!AH76</f>
        <v>0.06323388253358</v>
      </c>
      <c r="BI57" s="268" t="n">
        <f aca="false">download!AL76</f>
        <v>0.073308291896557</v>
      </c>
      <c r="BJ57" s="277" t="n">
        <f aca="false">(1+BH57/2)^(-2*($A57-$A$5)/365.25)</f>
        <v>0.777044404037267</v>
      </c>
      <c r="BK57" s="277" t="n">
        <f aca="false">(1+BI57/2)^(-2*($A57-$A$5)/365.25)</f>
        <v>0.74696863259336</v>
      </c>
      <c r="BL57" s="268"/>
      <c r="BM57" s="268"/>
      <c r="BN57" s="268"/>
      <c r="BO57" s="268"/>
      <c r="BP57" s="268"/>
      <c r="BQ57" s="268"/>
      <c r="BR57" s="268"/>
      <c r="BS57" s="268"/>
      <c r="BT57" s="268"/>
      <c r="BU57" s="268"/>
      <c r="BV57" s="268"/>
      <c r="BW57" s="268"/>
      <c r="BX57" s="268"/>
      <c r="BY57" s="268"/>
      <c r="BZ57" s="268"/>
      <c r="CA57" s="268"/>
      <c r="CB57" s="268"/>
      <c r="CC57" s="268"/>
      <c r="CD57" s="268"/>
      <c r="CE57" s="268"/>
      <c r="CF57" s="268"/>
      <c r="CG57" s="268"/>
      <c r="CH57" s="268"/>
      <c r="CI57" s="268"/>
      <c r="CJ57" s="268"/>
      <c r="CK57" s="268"/>
      <c r="CL57" s="277"/>
      <c r="CM57" s="268"/>
      <c r="CN57" s="293"/>
      <c r="CO57" s="293"/>
      <c r="CP57" s="344"/>
      <c r="CQ57" s="268"/>
      <c r="CR57" s="293"/>
      <c r="CS57" s="268"/>
      <c r="CT57" s="295"/>
      <c r="CU57" s="295"/>
      <c r="CV57" s="268"/>
      <c r="CW57" s="293"/>
      <c r="CX57" s="268"/>
      <c r="CY57" s="268"/>
      <c r="CZ57" s="276"/>
      <c r="DA57" s="276"/>
      <c r="DB57" s="295"/>
      <c r="DC57" s="268"/>
      <c r="DD57" s="295"/>
      <c r="DE57" s="268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</row>
    <row r="58" customFormat="false" ht="12.75" hidden="false" customHeight="false" outlineLevel="0" collapsed="false">
      <c r="A58" s="323" t="n">
        <v>38200</v>
      </c>
      <c r="B58" s="345" t="n">
        <f aca="false">C58-X58-0.02</f>
        <v>0.00499999999999999</v>
      </c>
      <c r="C58" s="326" t="n">
        <f aca="false">+C46+0</f>
        <v>0.165</v>
      </c>
      <c r="D58" s="326" t="n">
        <f aca="false">C58</f>
        <v>0.165</v>
      </c>
      <c r="E58" s="327" t="n">
        <f aca="false">C58</f>
        <v>0.165</v>
      </c>
      <c r="F58" s="328" t="n">
        <f aca="false">C58-0.035</f>
        <v>0.13</v>
      </c>
      <c r="G58" s="327" t="n">
        <f aca="false">E58</f>
        <v>0.165</v>
      </c>
      <c r="H58" s="354" t="n">
        <f aca="false">+H46</f>
        <v>0.165</v>
      </c>
      <c r="I58" s="328" t="n">
        <f aca="false">H58</f>
        <v>0.165</v>
      </c>
      <c r="J58" s="347" t="n">
        <f aca="false">H58+0</f>
        <v>0.165</v>
      </c>
      <c r="K58" s="279" t="n">
        <f aca="false">C58+0.02</f>
        <v>0.185</v>
      </c>
      <c r="L58" s="348" t="n">
        <f aca="false">K58-0</f>
        <v>0.185</v>
      </c>
      <c r="M58" s="328" t="n">
        <f aca="false">K58</f>
        <v>0.185</v>
      </c>
      <c r="N58" s="327" t="n">
        <f aca="false">+K58+0.02</f>
        <v>0.205</v>
      </c>
      <c r="O58" s="279" t="n">
        <f aca="false">C58-0.005</f>
        <v>0.16</v>
      </c>
      <c r="P58" s="333" t="n">
        <f aca="false">O58</f>
        <v>0.16</v>
      </c>
      <c r="Q58" s="328" t="n">
        <f aca="false">O58</f>
        <v>0.16</v>
      </c>
      <c r="R58" s="327" t="n">
        <f aca="false">+O58</f>
        <v>0.16</v>
      </c>
      <c r="T58" s="334" t="n">
        <f aca="false">C58-0.2</f>
        <v>-0.035</v>
      </c>
      <c r="U58" s="334" t="n">
        <f aca="false">T58+0.055</f>
        <v>0.02</v>
      </c>
      <c r="V58" s="334" t="n">
        <f aca="false">Y58</f>
        <v>0.14</v>
      </c>
      <c r="X58" s="335" t="n">
        <f aca="false">download!B77</f>
        <v>0.14</v>
      </c>
      <c r="Y58" s="336" t="n">
        <f aca="false">download!AX77</f>
        <v>0.14</v>
      </c>
      <c r="Z58" s="335" t="n">
        <f aca="false">download!F77</f>
        <v>0.035</v>
      </c>
      <c r="AA58" s="337" t="n">
        <f aca="false">download!J77</f>
        <v>0.525</v>
      </c>
      <c r="AB58" s="337" t="n">
        <f aca="false">download!N77</f>
        <v>0.41</v>
      </c>
      <c r="AC58" s="337" t="n">
        <f aca="false">download!R77</f>
        <v>0.185</v>
      </c>
      <c r="AD58" s="338" t="n">
        <f aca="false">download!V77</f>
        <v>0.1625</v>
      </c>
      <c r="AE58" s="339" t="n">
        <f aca="false">download!AP77</f>
        <v>-0.2925</v>
      </c>
      <c r="AF58" s="339" t="n">
        <f aca="false">download!AT78</f>
        <v>0</v>
      </c>
      <c r="AG58" s="339"/>
      <c r="AH58" s="340" t="n">
        <v>38200</v>
      </c>
      <c r="AI58" s="341" t="n">
        <f aca="false">download!Z77</f>
        <v>2.89</v>
      </c>
      <c r="AJ58" s="343"/>
      <c r="AK58" s="342"/>
      <c r="AL58" s="342" t="n">
        <f aca="false">($AI58+C58)*BK58</f>
        <v>2.26783921063832</v>
      </c>
      <c r="AM58" s="342" t="n">
        <f aca="false">+AI58+C58</f>
        <v>3.055</v>
      </c>
      <c r="AN58" s="342" t="n">
        <f aca="false">$AI58+E58</f>
        <v>3.055</v>
      </c>
      <c r="AO58" s="342" t="n">
        <f aca="false">$AI58+G58</f>
        <v>3.055</v>
      </c>
      <c r="AP58" s="342" t="n">
        <f aca="false">$AI58+H58</f>
        <v>3.055</v>
      </c>
      <c r="AQ58" s="342" t="n">
        <f aca="false">$AI58+K58</f>
        <v>3.075</v>
      </c>
      <c r="AR58" s="342" t="n">
        <f aca="false">$AI58+N58</f>
        <v>3.095</v>
      </c>
      <c r="AS58" s="342" t="n">
        <f aca="false">$AI58+O58</f>
        <v>3.05</v>
      </c>
      <c r="AT58" s="342" t="n">
        <f aca="false">$AI58+R58</f>
        <v>3.05</v>
      </c>
      <c r="AU58" s="342"/>
      <c r="AV58" s="342"/>
      <c r="AW58" s="342" t="n">
        <f aca="false">$AI58+X58</f>
        <v>3.03</v>
      </c>
      <c r="AX58" s="342" t="n">
        <f aca="false">$AI58+Z58</f>
        <v>2.925</v>
      </c>
      <c r="AY58" s="342" t="n">
        <f aca="false">$AI58+AA58</f>
        <v>3.415</v>
      </c>
      <c r="AZ58" s="342" t="n">
        <f aca="false">$AI58+AB58</f>
        <v>3.3</v>
      </c>
      <c r="BA58" s="342" t="n">
        <f aca="false">$AI58+AC58</f>
        <v>3.075</v>
      </c>
      <c r="BB58" s="342" t="n">
        <f aca="false">$AI58+AD58</f>
        <v>3.0525</v>
      </c>
      <c r="BC58" s="342" t="n">
        <f aca="false">$AI58+AE58</f>
        <v>2.5975</v>
      </c>
      <c r="BD58" s="342" t="n">
        <f aca="false">$AI58+AF58</f>
        <v>2.89</v>
      </c>
      <c r="BE58" s="342"/>
      <c r="BF58" s="274"/>
      <c r="BG58" s="343" t="n">
        <f aca="false">download!AD77</f>
        <v>1.416312730053</v>
      </c>
      <c r="BH58" s="268" t="n">
        <f aca="false">download!AH77</f>
        <v>0.06323707201757</v>
      </c>
      <c r="BI58" s="268" t="n">
        <f aca="false">download!AL77</f>
        <v>0.073335709785109</v>
      </c>
      <c r="BJ58" s="277" t="n">
        <f aca="false">(1+BH58/2)^(-2*($A58-$A$5)/365.25)</f>
        <v>0.772939615732728</v>
      </c>
      <c r="BK58" s="277" t="n">
        <f aca="false">(1+BI58/2)^(-2*($A58-$A$5)/365.25)</f>
        <v>0.742336893825962</v>
      </c>
      <c r="BL58" s="268"/>
      <c r="BM58" s="268"/>
      <c r="BN58" s="268"/>
      <c r="BO58" s="268"/>
      <c r="BP58" s="268"/>
      <c r="BQ58" s="268"/>
      <c r="BR58" s="268"/>
      <c r="BS58" s="268"/>
      <c r="BT58" s="268"/>
      <c r="BU58" s="268"/>
      <c r="BV58" s="268"/>
      <c r="BW58" s="268"/>
      <c r="BX58" s="268"/>
      <c r="BY58" s="268"/>
      <c r="BZ58" s="268"/>
      <c r="CA58" s="268"/>
      <c r="CB58" s="268"/>
      <c r="CC58" s="268"/>
      <c r="CD58" s="268"/>
      <c r="CE58" s="268"/>
      <c r="CF58" s="268"/>
      <c r="CG58" s="268"/>
      <c r="CH58" s="268"/>
      <c r="CI58" s="268"/>
      <c r="CJ58" s="268"/>
      <c r="CK58" s="268"/>
      <c r="CL58" s="277"/>
      <c r="CM58" s="268"/>
      <c r="CN58" s="293"/>
      <c r="CO58" s="293"/>
      <c r="CP58" s="344"/>
      <c r="CQ58" s="268"/>
      <c r="CR58" s="293"/>
      <c r="CS58" s="268"/>
      <c r="CT58" s="295"/>
      <c r="CU58" s="295"/>
      <c r="CV58" s="268"/>
      <c r="CW58" s="293"/>
      <c r="CX58" s="268"/>
      <c r="CY58" s="268"/>
      <c r="CZ58" s="276"/>
      <c r="DA58" s="276"/>
      <c r="DB58" s="295"/>
      <c r="DC58" s="268"/>
      <c r="DD58" s="295"/>
      <c r="DE58" s="268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</row>
    <row r="59" customFormat="false" ht="12.75" hidden="false" customHeight="false" outlineLevel="0" collapsed="false">
      <c r="A59" s="323" t="n">
        <v>38231</v>
      </c>
      <c r="B59" s="345" t="n">
        <f aca="false">C59-X59-0.02</f>
        <v>0.0075</v>
      </c>
      <c r="C59" s="326" t="n">
        <f aca="false">+C47+0</f>
        <v>0.165</v>
      </c>
      <c r="D59" s="326" t="n">
        <f aca="false">C59</f>
        <v>0.165</v>
      </c>
      <c r="E59" s="327" t="n">
        <f aca="false">C59</f>
        <v>0.165</v>
      </c>
      <c r="F59" s="328" t="n">
        <f aca="false">C59-0.035</f>
        <v>0.13</v>
      </c>
      <c r="G59" s="327" t="n">
        <f aca="false">E59</f>
        <v>0.165</v>
      </c>
      <c r="H59" s="354" t="n">
        <f aca="false">+H47</f>
        <v>0.165</v>
      </c>
      <c r="I59" s="328" t="n">
        <f aca="false">H59</f>
        <v>0.165</v>
      </c>
      <c r="J59" s="347" t="n">
        <f aca="false">H59+0</f>
        <v>0.165</v>
      </c>
      <c r="K59" s="279" t="n">
        <f aca="false">C59+0.02</f>
        <v>0.185</v>
      </c>
      <c r="L59" s="348" t="n">
        <f aca="false">K59-0</f>
        <v>0.185</v>
      </c>
      <c r="M59" s="328" t="n">
        <f aca="false">K59</f>
        <v>0.185</v>
      </c>
      <c r="N59" s="327" t="n">
        <f aca="false">+K59+0.02</f>
        <v>0.205</v>
      </c>
      <c r="O59" s="279" t="n">
        <f aca="false">C59-0.005</f>
        <v>0.16</v>
      </c>
      <c r="P59" s="333" t="n">
        <f aca="false">O59</f>
        <v>0.16</v>
      </c>
      <c r="Q59" s="328" t="n">
        <f aca="false">O59</f>
        <v>0.16</v>
      </c>
      <c r="R59" s="327" t="n">
        <f aca="false">+O59</f>
        <v>0.16</v>
      </c>
      <c r="T59" s="334" t="n">
        <f aca="false">C59-0.2</f>
        <v>-0.035</v>
      </c>
      <c r="U59" s="334" t="n">
        <f aca="false">T59+0.055</f>
        <v>0.02</v>
      </c>
      <c r="V59" s="334" t="n">
        <f aca="false">Y59</f>
        <v>0.1375</v>
      </c>
      <c r="X59" s="335" t="n">
        <f aca="false">download!B78</f>
        <v>0.1375</v>
      </c>
      <c r="Y59" s="336" t="n">
        <f aca="false">download!AX78</f>
        <v>0.1375</v>
      </c>
      <c r="Z59" s="335" t="n">
        <f aca="false">download!F78</f>
        <v>0.0325</v>
      </c>
      <c r="AA59" s="337" t="n">
        <f aca="false">download!J78</f>
        <v>0.425</v>
      </c>
      <c r="AB59" s="337" t="n">
        <f aca="false">download!N78</f>
        <v>0.3825</v>
      </c>
      <c r="AC59" s="337" t="n">
        <f aca="false">download!R78</f>
        <v>0.1625</v>
      </c>
      <c r="AD59" s="338" t="n">
        <f aca="false">download!V78</f>
        <v>0.1625</v>
      </c>
      <c r="AE59" s="339" t="n">
        <f aca="false">download!AP78</f>
        <v>-0.2925</v>
      </c>
      <c r="AF59" s="339" t="n">
        <f aca="false">download!AT79</f>
        <v>0</v>
      </c>
      <c r="AG59" s="339"/>
      <c r="AH59" s="340" t="n">
        <v>38231</v>
      </c>
      <c r="AI59" s="341" t="n">
        <f aca="false">download!Z78</f>
        <v>2.879</v>
      </c>
      <c r="AJ59" s="343"/>
      <c r="AK59" s="342"/>
      <c r="AL59" s="342" t="n">
        <f aca="false">($AI59+C59)*BK59</f>
        <v>2.24565183736265</v>
      </c>
      <c r="AM59" s="342" t="n">
        <f aca="false">+AI59+C59</f>
        <v>3.044</v>
      </c>
      <c r="AN59" s="342" t="n">
        <f aca="false">$AI59+E59</f>
        <v>3.044</v>
      </c>
      <c r="AO59" s="342" t="n">
        <f aca="false">$AI59+G59</f>
        <v>3.044</v>
      </c>
      <c r="AP59" s="342" t="n">
        <f aca="false">$AI59+H59</f>
        <v>3.044</v>
      </c>
      <c r="AQ59" s="342" t="n">
        <f aca="false">$AI59+K59</f>
        <v>3.064</v>
      </c>
      <c r="AR59" s="342" t="n">
        <f aca="false">$AI59+N59</f>
        <v>3.084</v>
      </c>
      <c r="AS59" s="342" t="n">
        <f aca="false">$AI59+O59</f>
        <v>3.039</v>
      </c>
      <c r="AT59" s="342" t="n">
        <f aca="false">$AI59+R59</f>
        <v>3.039</v>
      </c>
      <c r="AU59" s="342"/>
      <c r="AV59" s="342"/>
      <c r="AW59" s="342" t="n">
        <f aca="false">$AI59+X59</f>
        <v>3.0165</v>
      </c>
      <c r="AX59" s="342" t="n">
        <f aca="false">$AI59+Z59</f>
        <v>2.9115</v>
      </c>
      <c r="AY59" s="342" t="n">
        <f aca="false">$AI59+AA59</f>
        <v>3.304</v>
      </c>
      <c r="AZ59" s="342" t="n">
        <f aca="false">$AI59+AB59</f>
        <v>3.2615</v>
      </c>
      <c r="BA59" s="342" t="n">
        <f aca="false">$AI59+AC59</f>
        <v>3.0415</v>
      </c>
      <c r="BB59" s="342" t="n">
        <f aca="false">$AI59+AD59</f>
        <v>3.0415</v>
      </c>
      <c r="BC59" s="342" t="n">
        <f aca="false">$AI59+AE59</f>
        <v>2.5865</v>
      </c>
      <c r="BD59" s="342" t="n">
        <f aca="false">$AI59+AF59</f>
        <v>2.879</v>
      </c>
      <c r="BE59" s="342"/>
      <c r="BF59" s="274"/>
      <c r="BG59" s="343" t="n">
        <f aca="false">download!AD78</f>
        <v>1.414999831598</v>
      </c>
      <c r="BH59" s="268" t="n">
        <f aca="false">download!AH78</f>
        <v>0.063240261501564</v>
      </c>
      <c r="BI59" s="268" t="n">
        <f aca="false">download!AL78</f>
        <v>0.073363127673909</v>
      </c>
      <c r="BJ59" s="277" t="n">
        <f aca="false">(1+BH59/2)^(-2*($A59-$A$5)/365.25)</f>
        <v>0.768856107754192</v>
      </c>
      <c r="BK59" s="277" t="n">
        <f aca="false">(1+BI59/2)^(-2*($A59-$A$5)/365.25)</f>
        <v>0.737730564179583</v>
      </c>
      <c r="BL59" s="268"/>
      <c r="BM59" s="268"/>
      <c r="BN59" s="268"/>
      <c r="BO59" s="268"/>
      <c r="BP59" s="268"/>
      <c r="BQ59" s="268"/>
      <c r="BR59" s="268"/>
      <c r="BS59" s="268"/>
      <c r="BT59" s="268"/>
      <c r="BU59" s="268"/>
      <c r="BV59" s="268"/>
      <c r="BW59" s="268"/>
      <c r="BX59" s="268"/>
      <c r="BY59" s="268"/>
      <c r="BZ59" s="268"/>
      <c r="CA59" s="268"/>
      <c r="CB59" s="268"/>
      <c r="CC59" s="268"/>
      <c r="CD59" s="268"/>
      <c r="CE59" s="268"/>
      <c r="CF59" s="268"/>
      <c r="CG59" s="268"/>
      <c r="CH59" s="268"/>
      <c r="CI59" s="268"/>
      <c r="CJ59" s="268"/>
      <c r="CK59" s="268"/>
      <c r="CL59" s="277"/>
      <c r="CM59" s="268"/>
      <c r="CN59" s="293"/>
      <c r="CO59" s="293"/>
      <c r="CP59" s="344"/>
      <c r="CQ59" s="268"/>
      <c r="CR59" s="293"/>
      <c r="CS59" s="268"/>
      <c r="CT59" s="295"/>
      <c r="CU59" s="295"/>
      <c r="CV59" s="268"/>
      <c r="CW59" s="293"/>
      <c r="CX59" s="268"/>
      <c r="CY59" s="268"/>
      <c r="CZ59" s="276"/>
      <c r="DA59" s="276"/>
      <c r="DB59" s="295"/>
      <c r="DC59" s="268"/>
      <c r="DD59" s="295"/>
      <c r="DE59" s="268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</row>
    <row r="60" customFormat="false" ht="12.75" hidden="false" customHeight="false" outlineLevel="0" collapsed="false">
      <c r="A60" s="323" t="n">
        <v>38261</v>
      </c>
      <c r="B60" s="345" t="n">
        <f aca="false">C60-X60-0.02</f>
        <v>-0.00749999999999999</v>
      </c>
      <c r="C60" s="326" t="n">
        <f aca="false">+C48+0</f>
        <v>0.165</v>
      </c>
      <c r="D60" s="326" t="n">
        <f aca="false">C60</f>
        <v>0.165</v>
      </c>
      <c r="E60" s="327" t="n">
        <f aca="false">C60</f>
        <v>0.165</v>
      </c>
      <c r="F60" s="328" t="n">
        <f aca="false">C60-0.035</f>
        <v>0.13</v>
      </c>
      <c r="G60" s="327" t="n">
        <f aca="false">E60</f>
        <v>0.165</v>
      </c>
      <c r="H60" s="354" t="n">
        <f aca="false">+H48</f>
        <v>0.165</v>
      </c>
      <c r="I60" s="328" t="n">
        <f aca="false">H60</f>
        <v>0.165</v>
      </c>
      <c r="J60" s="347" t="n">
        <f aca="false">H60+0</f>
        <v>0.165</v>
      </c>
      <c r="K60" s="279" t="n">
        <f aca="false">C60+0.02</f>
        <v>0.185</v>
      </c>
      <c r="L60" s="348" t="n">
        <f aca="false">K60-0</f>
        <v>0.185</v>
      </c>
      <c r="M60" s="328" t="n">
        <f aca="false">K60</f>
        <v>0.185</v>
      </c>
      <c r="N60" s="327" t="n">
        <f aca="false">+K60+0.02</f>
        <v>0.205</v>
      </c>
      <c r="O60" s="279" t="n">
        <f aca="false">C60-0.005</f>
        <v>0.16</v>
      </c>
      <c r="P60" s="333" t="n">
        <f aca="false">O60</f>
        <v>0.16</v>
      </c>
      <c r="Q60" s="328" t="n">
        <f aca="false">O60</f>
        <v>0.16</v>
      </c>
      <c r="R60" s="327" t="n">
        <f aca="false">+O60</f>
        <v>0.16</v>
      </c>
      <c r="T60" s="334" t="n">
        <f aca="false">C60-0.2</f>
        <v>-0.035</v>
      </c>
      <c r="U60" s="334" t="n">
        <f aca="false">T60+0.055</f>
        <v>0.02</v>
      </c>
      <c r="V60" s="334" t="n">
        <f aca="false">Y60</f>
        <v>0.1525</v>
      </c>
      <c r="X60" s="335" t="n">
        <f aca="false">download!B79</f>
        <v>0.1525</v>
      </c>
      <c r="Y60" s="336" t="n">
        <f aca="false">download!AX79</f>
        <v>0.1525</v>
      </c>
      <c r="Z60" s="335" t="n">
        <f aca="false">download!F79</f>
        <v>0.0475</v>
      </c>
      <c r="AA60" s="337" t="n">
        <f aca="false">download!J79</f>
        <v>0.345</v>
      </c>
      <c r="AB60" s="337" t="n">
        <f aca="false">download!N79</f>
        <v>0.3625</v>
      </c>
      <c r="AC60" s="337" t="n">
        <f aca="false">download!R79</f>
        <v>0.185</v>
      </c>
      <c r="AD60" s="338" t="n">
        <f aca="false">download!V79</f>
        <v>0.165</v>
      </c>
      <c r="AE60" s="339" t="n">
        <f aca="false">download!AP79</f>
        <v>-0.2925</v>
      </c>
      <c r="AF60" s="339" t="n">
        <f aca="false">download!AT80</f>
        <v>0</v>
      </c>
      <c r="AG60" s="339"/>
      <c r="AH60" s="340" t="n">
        <v>38261</v>
      </c>
      <c r="AI60" s="341" t="n">
        <f aca="false">download!Z79</f>
        <v>2.896</v>
      </c>
      <c r="AJ60" s="343"/>
      <c r="AK60" s="342"/>
      <c r="AL60" s="342" t="n">
        <f aca="false">($AI60+C60)*BK60</f>
        <v>2.24462183861678</v>
      </c>
      <c r="AM60" s="342" t="n">
        <f aca="false">+AI60+C60</f>
        <v>3.061</v>
      </c>
      <c r="AN60" s="342" t="n">
        <f aca="false">$AI60+E60</f>
        <v>3.061</v>
      </c>
      <c r="AO60" s="342" t="n">
        <f aca="false">$AI60+G60</f>
        <v>3.061</v>
      </c>
      <c r="AP60" s="342" t="n">
        <f aca="false">$AI60+H60</f>
        <v>3.061</v>
      </c>
      <c r="AQ60" s="342" t="n">
        <f aca="false">$AI60+K60</f>
        <v>3.081</v>
      </c>
      <c r="AR60" s="342" t="n">
        <f aca="false">$AI60+N60</f>
        <v>3.101</v>
      </c>
      <c r="AS60" s="342" t="n">
        <f aca="false">$AI60+O60</f>
        <v>3.056</v>
      </c>
      <c r="AT60" s="342" t="n">
        <f aca="false">$AI60+R60</f>
        <v>3.056</v>
      </c>
      <c r="AU60" s="342"/>
      <c r="AV60" s="342"/>
      <c r="AW60" s="342" t="n">
        <f aca="false">$AI60+X60</f>
        <v>3.0485</v>
      </c>
      <c r="AX60" s="342" t="n">
        <f aca="false">$AI60+Z60</f>
        <v>2.9435</v>
      </c>
      <c r="AY60" s="342" t="n">
        <f aca="false">$AI60+AA60</f>
        <v>3.241</v>
      </c>
      <c r="AZ60" s="342" t="n">
        <f aca="false">$AI60+AB60</f>
        <v>3.2585</v>
      </c>
      <c r="BA60" s="342" t="n">
        <f aca="false">$AI60+AC60</f>
        <v>3.081</v>
      </c>
      <c r="BB60" s="342" t="n">
        <f aca="false">$AI60+AD60</f>
        <v>3.061</v>
      </c>
      <c r="BC60" s="342" t="n">
        <f aca="false">$AI60+AE60</f>
        <v>2.6035</v>
      </c>
      <c r="BD60" s="342" t="n">
        <f aca="false">$AI60+AF60</f>
        <v>2.896</v>
      </c>
      <c r="BE60" s="342"/>
      <c r="BF60" s="274"/>
      <c r="BG60" s="343" t="n">
        <f aca="false">download!AD79</f>
        <v>1.413725108865</v>
      </c>
      <c r="BH60" s="268" t="n">
        <f aca="false">download!AH79</f>
        <v>0.06324334809898</v>
      </c>
      <c r="BI60" s="268" t="n">
        <f aca="false">download!AL79</f>
        <v>0.07338966111492</v>
      </c>
      <c r="BJ60" s="277" t="n">
        <f aca="false">(1+BH60/2)^(-2*($A60-$A$5)/365.25)</f>
        <v>0.764924485673967</v>
      </c>
      <c r="BK60" s="277" t="n">
        <f aca="false">(1+BI60/2)^(-2*($A60-$A$5)/365.25)</f>
        <v>0.733296909054811</v>
      </c>
      <c r="BL60" s="268"/>
      <c r="BM60" s="268"/>
      <c r="BN60" s="268"/>
      <c r="BO60" s="268"/>
      <c r="BP60" s="268"/>
      <c r="BQ60" s="268"/>
      <c r="BR60" s="268"/>
      <c r="BS60" s="268"/>
      <c r="BT60" s="268"/>
      <c r="BU60" s="268"/>
      <c r="BV60" s="268"/>
      <c r="BW60" s="268"/>
      <c r="BX60" s="268"/>
      <c r="BY60" s="268"/>
      <c r="BZ60" s="268"/>
      <c r="CA60" s="268"/>
      <c r="CB60" s="268"/>
      <c r="CC60" s="268"/>
      <c r="CD60" s="268"/>
      <c r="CE60" s="268"/>
      <c r="CF60" s="268"/>
      <c r="CG60" s="268"/>
      <c r="CH60" s="268"/>
      <c r="CI60" s="268"/>
      <c r="CJ60" s="268"/>
      <c r="CK60" s="268"/>
      <c r="CL60" s="277"/>
      <c r="CM60" s="268"/>
      <c r="CN60" s="293"/>
      <c r="CO60" s="293"/>
      <c r="CP60" s="344"/>
      <c r="CQ60" s="268"/>
      <c r="CR60" s="293"/>
      <c r="CS60" s="268"/>
      <c r="CT60" s="295"/>
      <c r="CU60" s="295"/>
      <c r="CV60" s="268"/>
      <c r="CW60" s="293"/>
      <c r="CX60" s="268"/>
      <c r="CY60" s="268"/>
      <c r="CZ60" s="276"/>
      <c r="DA60" s="276"/>
      <c r="DB60" s="295"/>
      <c r="DC60" s="268"/>
      <c r="DD60" s="295"/>
      <c r="DE60" s="268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</row>
    <row r="61" customFormat="false" ht="12.75" hidden="false" customHeight="false" outlineLevel="0" collapsed="false">
      <c r="A61" s="323" t="n">
        <v>38292</v>
      </c>
      <c r="B61" s="345" t="n">
        <f aca="false">C61-X61-0.02</f>
        <v>0.0825</v>
      </c>
      <c r="C61" s="326" t="n">
        <f aca="false">+C49+0</f>
        <v>0.295</v>
      </c>
      <c r="D61" s="326" t="n">
        <f aca="false">C61</f>
        <v>0.295</v>
      </c>
      <c r="E61" s="327" t="n">
        <f aca="false">C61</f>
        <v>0.295</v>
      </c>
      <c r="F61" s="328" t="n">
        <f aca="false">C61-0.035</f>
        <v>0.26</v>
      </c>
      <c r="G61" s="327" t="n">
        <f aca="false">E61</f>
        <v>0.295</v>
      </c>
      <c r="H61" s="355" t="n">
        <f aca="false">K61+0</f>
        <v>0.415</v>
      </c>
      <c r="I61" s="328" t="n">
        <f aca="false">H61</f>
        <v>0.415</v>
      </c>
      <c r="J61" s="347" t="n">
        <f aca="false">H61+0</f>
        <v>0.415</v>
      </c>
      <c r="K61" s="276" t="n">
        <f aca="false">C61+0.12</f>
        <v>0.415</v>
      </c>
      <c r="L61" s="348" t="n">
        <f aca="false">K61-0</f>
        <v>0.415</v>
      </c>
      <c r="M61" s="328" t="n">
        <f aca="false">K61</f>
        <v>0.415</v>
      </c>
      <c r="N61" s="327" t="n">
        <f aca="false">+K61+0.03</f>
        <v>0.445</v>
      </c>
      <c r="O61" s="279" t="n">
        <f aca="false">H61</f>
        <v>0.415</v>
      </c>
      <c r="P61" s="333" t="n">
        <f aca="false">O61</f>
        <v>0.415</v>
      </c>
      <c r="Q61" s="328" t="n">
        <f aca="false">O61</f>
        <v>0.415</v>
      </c>
      <c r="R61" s="327" t="n">
        <f aca="false">+O61+0.02</f>
        <v>0.435</v>
      </c>
      <c r="T61" s="334" t="n">
        <f aca="false">C61-0.16</f>
        <v>0.135</v>
      </c>
      <c r="U61" s="334" t="n">
        <f aca="false">T61+0.055</f>
        <v>0.19</v>
      </c>
      <c r="V61" s="334" t="n">
        <f aca="false">+(T61+AI61)*0.032+T61+0.01</f>
        <v>0.244968</v>
      </c>
      <c r="X61" s="335" t="n">
        <f aca="false">download!B80</f>
        <v>0.1925</v>
      </c>
      <c r="Y61" s="336" t="n">
        <f aca="false">download!AX80</f>
        <v>0.1925</v>
      </c>
      <c r="Z61" s="335" t="n">
        <f aca="false">download!F80</f>
        <v>0.1075</v>
      </c>
      <c r="AA61" s="337" t="n">
        <f aca="false">download!J80</f>
        <v>0.72</v>
      </c>
      <c r="AB61" s="337" t="n">
        <f aca="false">download!N80</f>
        <v>0.69</v>
      </c>
      <c r="AC61" s="337" t="n">
        <f aca="false">download!R80</f>
        <v>0.2875</v>
      </c>
      <c r="AD61" s="338" t="n">
        <f aca="false">download!V80</f>
        <v>0.24</v>
      </c>
      <c r="AE61" s="339" t="n">
        <f aca="false">download!AP80</f>
        <v>-0.25</v>
      </c>
      <c r="AF61" s="339" t="n">
        <f aca="false">download!AT81</f>
        <v>0</v>
      </c>
      <c r="AG61" s="339"/>
      <c r="AH61" s="340" t="n">
        <v>38292</v>
      </c>
      <c r="AI61" s="341" t="n">
        <f aca="false">download!Z80</f>
        <v>2.989</v>
      </c>
      <c r="AJ61" s="343"/>
      <c r="AK61" s="342"/>
      <c r="AL61" s="342" t="n">
        <f aca="false">($AI61+C61)*BK61</f>
        <v>2.39318294334188</v>
      </c>
      <c r="AM61" s="342" t="n">
        <f aca="false">+AI61+C61</f>
        <v>3.284</v>
      </c>
      <c r="AN61" s="342" t="n">
        <f aca="false">$AI61+E61</f>
        <v>3.284</v>
      </c>
      <c r="AO61" s="342" t="n">
        <f aca="false">$AI61+G61</f>
        <v>3.284</v>
      </c>
      <c r="AP61" s="342" t="n">
        <f aca="false">$AI61+H61</f>
        <v>3.404</v>
      </c>
      <c r="AQ61" s="342" t="n">
        <f aca="false">$AI61+K61</f>
        <v>3.404</v>
      </c>
      <c r="AR61" s="342" t="n">
        <f aca="false">$AI61+N61</f>
        <v>3.434</v>
      </c>
      <c r="AS61" s="342" t="n">
        <f aca="false">$AI61+O61</f>
        <v>3.404</v>
      </c>
      <c r="AT61" s="342" t="n">
        <f aca="false">$AI61+R61</f>
        <v>3.424</v>
      </c>
      <c r="AU61" s="342"/>
      <c r="AV61" s="342"/>
      <c r="AW61" s="342" t="n">
        <f aca="false">$AI61+X61</f>
        <v>3.1815</v>
      </c>
      <c r="AX61" s="342" t="n">
        <f aca="false">$AI61+Z61</f>
        <v>3.0965</v>
      </c>
      <c r="AY61" s="342" t="n">
        <f aca="false">$AI61+AA61</f>
        <v>3.709</v>
      </c>
      <c r="AZ61" s="342" t="n">
        <f aca="false">$AI61+AB61</f>
        <v>3.679</v>
      </c>
      <c r="BA61" s="342" t="n">
        <f aca="false">$AI61+AC61</f>
        <v>3.2765</v>
      </c>
      <c r="BB61" s="342" t="n">
        <f aca="false">$AI61+AD61</f>
        <v>3.229</v>
      </c>
      <c r="BC61" s="342" t="n">
        <f aca="false">$AI61+AE61</f>
        <v>2.739</v>
      </c>
      <c r="BD61" s="342" t="n">
        <f aca="false">$AI61+AF61</f>
        <v>2.989</v>
      </c>
      <c r="BE61" s="342"/>
      <c r="BF61" s="274"/>
      <c r="BG61" s="343" t="n">
        <f aca="false">download!AD80</f>
        <v>1.412403594589</v>
      </c>
      <c r="BH61" s="268" t="n">
        <f aca="false">download!AH80</f>
        <v>0.06324653758298</v>
      </c>
      <c r="BI61" s="268" t="n">
        <f aca="false">download!AL80</f>
        <v>0.073417079004208</v>
      </c>
      <c r="BJ61" s="277" t="n">
        <f aca="false">(1+BH61/2)^(-2*($A61-$A$5)/365.25)</f>
        <v>0.760882536606972</v>
      </c>
      <c r="BK61" s="277" t="n">
        <f aca="false">(1+BI61/2)^(-2*($A61-$A$5)/365.25)</f>
        <v>0.728740238532852</v>
      </c>
      <c r="BL61" s="268"/>
      <c r="BM61" s="268"/>
      <c r="BN61" s="268"/>
      <c r="BO61" s="268"/>
      <c r="BP61" s="268"/>
      <c r="BQ61" s="268"/>
      <c r="BR61" s="268"/>
      <c r="BS61" s="268"/>
      <c r="BT61" s="268"/>
      <c r="BU61" s="268"/>
      <c r="BV61" s="268"/>
      <c r="BW61" s="268"/>
      <c r="BX61" s="268"/>
      <c r="BY61" s="268"/>
      <c r="BZ61" s="268"/>
      <c r="CA61" s="268"/>
      <c r="CB61" s="268"/>
      <c r="CC61" s="268"/>
      <c r="CD61" s="268"/>
      <c r="CE61" s="268"/>
      <c r="CF61" s="268"/>
      <c r="CG61" s="268"/>
      <c r="CH61" s="268"/>
      <c r="CI61" s="268"/>
      <c r="CJ61" s="268"/>
      <c r="CK61" s="268"/>
      <c r="CL61" s="277"/>
      <c r="CM61" s="268"/>
      <c r="CN61" s="293"/>
      <c r="CO61" s="293"/>
      <c r="CP61" s="344"/>
      <c r="CQ61" s="268"/>
      <c r="CR61" s="293"/>
      <c r="CS61" s="268"/>
      <c r="CT61" s="295"/>
      <c r="CU61" s="295"/>
      <c r="CV61" s="268"/>
      <c r="CW61" s="293"/>
      <c r="CX61" s="268"/>
      <c r="CY61" s="268"/>
      <c r="CZ61" s="276"/>
      <c r="DA61" s="276"/>
      <c r="DB61" s="295"/>
      <c r="DC61" s="268"/>
      <c r="DD61" s="295"/>
      <c r="DE61" s="268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</row>
    <row r="62" customFormat="false" ht="12.75" hidden="false" customHeight="false" outlineLevel="0" collapsed="false">
      <c r="A62" s="323" t="n">
        <v>38322</v>
      </c>
      <c r="B62" s="345" t="n">
        <f aca="false">C62-X62-0.02</f>
        <v>0.0625</v>
      </c>
      <c r="C62" s="326" t="n">
        <f aca="false">+C50+0</f>
        <v>0.315</v>
      </c>
      <c r="D62" s="326" t="n">
        <f aca="false">C62</f>
        <v>0.315</v>
      </c>
      <c r="E62" s="327" t="n">
        <f aca="false">C62</f>
        <v>0.315</v>
      </c>
      <c r="F62" s="328" t="n">
        <f aca="false">C62-0.035</f>
        <v>0.28</v>
      </c>
      <c r="G62" s="327" t="n">
        <f aca="false">E62</f>
        <v>0.315</v>
      </c>
      <c r="H62" s="355" t="n">
        <f aca="false">K62+0</f>
        <v>0.435</v>
      </c>
      <c r="I62" s="328" t="n">
        <f aca="false">H62</f>
        <v>0.435</v>
      </c>
      <c r="J62" s="347" t="n">
        <f aca="false">H62+0</f>
        <v>0.435</v>
      </c>
      <c r="K62" s="276" t="n">
        <f aca="false">C62+0.12</f>
        <v>0.435</v>
      </c>
      <c r="L62" s="348" t="n">
        <f aca="false">K62-0</f>
        <v>0.435</v>
      </c>
      <c r="M62" s="328" t="n">
        <f aca="false">K62</f>
        <v>0.435</v>
      </c>
      <c r="N62" s="327" t="n">
        <f aca="false">+K62+0.03</f>
        <v>0.465</v>
      </c>
      <c r="O62" s="279" t="n">
        <f aca="false">H62</f>
        <v>0.435</v>
      </c>
      <c r="P62" s="333" t="n">
        <f aca="false">O62</f>
        <v>0.435</v>
      </c>
      <c r="Q62" s="328" t="n">
        <f aca="false">O62</f>
        <v>0.435</v>
      </c>
      <c r="R62" s="327" t="n">
        <f aca="false">+O62+0.02</f>
        <v>0.455</v>
      </c>
      <c r="T62" s="334" t="n">
        <f aca="false">C62-0.16</f>
        <v>0.155</v>
      </c>
      <c r="U62" s="334" t="n">
        <f aca="false">T62+0.055</f>
        <v>0.21</v>
      </c>
      <c r="V62" s="334" t="n">
        <f aca="false">+(T62+AI62)*0.032+T62+0.01</f>
        <v>0.268712</v>
      </c>
      <c r="X62" s="335" t="n">
        <f aca="false">download!B81</f>
        <v>0.2325</v>
      </c>
      <c r="Y62" s="336" t="n">
        <f aca="false">download!AX81</f>
        <v>0.2325</v>
      </c>
      <c r="Z62" s="335" t="n">
        <f aca="false">download!F81</f>
        <v>0.1475</v>
      </c>
      <c r="AA62" s="337" t="n">
        <f aca="false">download!J81</f>
        <v>1.035</v>
      </c>
      <c r="AB62" s="337" t="n">
        <f aca="false">download!N81</f>
        <v>1</v>
      </c>
      <c r="AC62" s="337" t="n">
        <f aca="false">download!R81</f>
        <v>0.3375</v>
      </c>
      <c r="AD62" s="338" t="n">
        <f aca="false">download!V81</f>
        <v>0.295</v>
      </c>
      <c r="AE62" s="339" t="n">
        <f aca="false">download!AP81</f>
        <v>-0.25</v>
      </c>
      <c r="AF62" s="339" t="n">
        <f aca="false">download!AT82</f>
        <v>0</v>
      </c>
      <c r="AG62" s="339"/>
      <c r="AH62" s="340" t="n">
        <v>38322</v>
      </c>
      <c r="AI62" s="341" t="n">
        <f aca="false">download!Z81</f>
        <v>3.086</v>
      </c>
      <c r="AJ62" s="343"/>
      <c r="AK62" s="342"/>
      <c r="AL62" s="342" t="n">
        <f aca="false">($AI62+C62)*BK62</f>
        <v>2.46352939475275</v>
      </c>
      <c r="AM62" s="342" t="n">
        <f aca="false">+AI62+C62</f>
        <v>3.401</v>
      </c>
      <c r="AN62" s="342" t="n">
        <f aca="false">$AI62+E62</f>
        <v>3.401</v>
      </c>
      <c r="AO62" s="342" t="n">
        <f aca="false">$AI62+G62</f>
        <v>3.401</v>
      </c>
      <c r="AP62" s="342" t="n">
        <f aca="false">$AI62+H62</f>
        <v>3.521</v>
      </c>
      <c r="AQ62" s="342" t="n">
        <f aca="false">$AI62+K62</f>
        <v>3.521</v>
      </c>
      <c r="AR62" s="342" t="n">
        <f aca="false">$AI62+N62</f>
        <v>3.551</v>
      </c>
      <c r="AS62" s="342" t="n">
        <f aca="false">$AI62+O62</f>
        <v>3.521</v>
      </c>
      <c r="AT62" s="342" t="n">
        <f aca="false">$AI62+R62</f>
        <v>3.541</v>
      </c>
      <c r="AU62" s="342"/>
      <c r="AV62" s="342"/>
      <c r="AW62" s="342" t="n">
        <f aca="false">$AI62+X62</f>
        <v>3.3185</v>
      </c>
      <c r="AX62" s="342" t="n">
        <f aca="false">$AI62+Z62</f>
        <v>3.2335</v>
      </c>
      <c r="AY62" s="342" t="n">
        <f aca="false">$AI62+AA62</f>
        <v>4.121</v>
      </c>
      <c r="AZ62" s="342" t="n">
        <f aca="false">$AI62+AB62</f>
        <v>4.086</v>
      </c>
      <c r="BA62" s="342" t="n">
        <f aca="false">$AI62+AC62</f>
        <v>3.4235</v>
      </c>
      <c r="BB62" s="342" t="n">
        <f aca="false">$AI62+AD62</f>
        <v>3.381</v>
      </c>
      <c r="BC62" s="342" t="n">
        <f aca="false">$AI62+AE62</f>
        <v>2.836</v>
      </c>
      <c r="BD62" s="342" t="n">
        <f aca="false">$AI62+AF62</f>
        <v>3.086</v>
      </c>
      <c r="BE62" s="342"/>
      <c r="BF62" s="274"/>
      <c r="BG62" s="343" t="n">
        <f aca="false">download!AD81</f>
        <v>1.411120561434</v>
      </c>
      <c r="BH62" s="268" t="n">
        <f aca="false">download!AH81</f>
        <v>0.063249624180404</v>
      </c>
      <c r="BI62" s="268" t="n">
        <f aca="false">download!AL81</f>
        <v>0.073443612445691</v>
      </c>
      <c r="BJ62" s="277" t="n">
        <f aca="false">(1+BH62/2)^(-2*($A62-$A$5)/365.25)</f>
        <v>0.756990931686021</v>
      </c>
      <c r="BK62" s="277" t="n">
        <f aca="false">(1+BI62/2)^(-2*($A62-$A$5)/365.25)</f>
        <v>0.724354423626212</v>
      </c>
      <c r="BL62" s="268"/>
      <c r="BM62" s="268"/>
      <c r="BN62" s="268"/>
      <c r="BO62" s="268"/>
      <c r="BP62" s="268"/>
      <c r="BQ62" s="268"/>
      <c r="BR62" s="268"/>
      <c r="BS62" s="268"/>
      <c r="BT62" s="268"/>
      <c r="BU62" s="268"/>
      <c r="BV62" s="268"/>
      <c r="BW62" s="268"/>
      <c r="BX62" s="268"/>
      <c r="BY62" s="268"/>
      <c r="BZ62" s="268"/>
      <c r="CA62" s="268"/>
      <c r="CB62" s="268"/>
      <c r="CC62" s="268"/>
      <c r="CD62" s="268"/>
      <c r="CE62" s="268"/>
      <c r="CF62" s="268"/>
      <c r="CG62" s="268"/>
      <c r="CH62" s="268"/>
      <c r="CI62" s="268"/>
      <c r="CJ62" s="268"/>
      <c r="CK62" s="268"/>
      <c r="CL62" s="277"/>
      <c r="CM62" s="268"/>
      <c r="CN62" s="293"/>
      <c r="CO62" s="293"/>
      <c r="CP62" s="344"/>
      <c r="CQ62" s="268"/>
      <c r="CR62" s="293"/>
      <c r="CS62" s="268"/>
      <c r="CT62" s="295"/>
      <c r="CU62" s="295"/>
      <c r="CV62" s="268"/>
      <c r="CW62" s="293"/>
      <c r="CX62" s="268"/>
      <c r="CY62" s="268"/>
      <c r="CZ62" s="276"/>
      <c r="DA62" s="276"/>
      <c r="DB62" s="295"/>
      <c r="DC62" s="268"/>
      <c r="DD62" s="295"/>
      <c r="DE62" s="268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</row>
    <row r="63" customFormat="false" ht="12.75" hidden="false" customHeight="false" outlineLevel="0" collapsed="false">
      <c r="A63" s="323" t="n">
        <v>38353</v>
      </c>
      <c r="B63" s="345" t="n">
        <f aca="false">C63-X63-0.02</f>
        <v>0.06</v>
      </c>
      <c r="C63" s="326" t="n">
        <f aca="false">+C51+0</f>
        <v>0.325</v>
      </c>
      <c r="D63" s="326" t="n">
        <f aca="false">C63</f>
        <v>0.325</v>
      </c>
      <c r="E63" s="327" t="n">
        <f aca="false">C63</f>
        <v>0.325</v>
      </c>
      <c r="F63" s="328" t="n">
        <f aca="false">C63-0.035</f>
        <v>0.29</v>
      </c>
      <c r="G63" s="327" t="n">
        <f aca="false">E63</f>
        <v>0.325</v>
      </c>
      <c r="H63" s="355" t="n">
        <f aca="false">K63+0</f>
        <v>0.445</v>
      </c>
      <c r="I63" s="328" t="n">
        <f aca="false">H63</f>
        <v>0.445</v>
      </c>
      <c r="J63" s="347" t="n">
        <f aca="false">H63+0</f>
        <v>0.445</v>
      </c>
      <c r="K63" s="276" t="n">
        <f aca="false">C63+0.12</f>
        <v>0.445</v>
      </c>
      <c r="L63" s="348" t="n">
        <f aca="false">K63-0</f>
        <v>0.445</v>
      </c>
      <c r="M63" s="328" t="n">
        <f aca="false">K63</f>
        <v>0.445</v>
      </c>
      <c r="N63" s="327" t="n">
        <f aca="false">+K63+0.03</f>
        <v>0.475</v>
      </c>
      <c r="O63" s="279" t="n">
        <f aca="false">H63</f>
        <v>0.445</v>
      </c>
      <c r="P63" s="333" t="n">
        <f aca="false">O63</f>
        <v>0.445</v>
      </c>
      <c r="Q63" s="328" t="n">
        <f aca="false">O63</f>
        <v>0.445</v>
      </c>
      <c r="R63" s="327" t="n">
        <f aca="false">+O63+0.02</f>
        <v>0.465</v>
      </c>
      <c r="T63" s="334" t="n">
        <f aca="false">C63-0.16</f>
        <v>0.165</v>
      </c>
      <c r="U63" s="334" t="n">
        <f aca="false">T63+0.055</f>
        <v>0.22</v>
      </c>
      <c r="V63" s="334" t="n">
        <f aca="false">+(T63+AI63)*0.032+T63+0.01</f>
        <v>0.283992</v>
      </c>
      <c r="X63" s="335" t="n">
        <f aca="false">download!B82</f>
        <v>0.245</v>
      </c>
      <c r="Y63" s="336" t="n">
        <f aca="false">download!AX82</f>
        <v>0.245</v>
      </c>
      <c r="Z63" s="335" t="n">
        <f aca="false">download!F82</f>
        <v>0.1825</v>
      </c>
      <c r="AA63" s="337" t="n">
        <f aca="false">download!J82</f>
        <v>1.505</v>
      </c>
      <c r="AB63" s="337" t="n">
        <f aca="false">download!N82</f>
        <v>1.15</v>
      </c>
      <c r="AC63" s="337" t="n">
        <f aca="false">download!R82</f>
        <v>0.4375</v>
      </c>
      <c r="AD63" s="338" t="n">
        <f aca="false">download!V82</f>
        <v>0.3425</v>
      </c>
      <c r="AE63" s="339" t="n">
        <f aca="false">download!AP82</f>
        <v>-0.25</v>
      </c>
      <c r="AF63" s="339" t="n">
        <f aca="false">download!AT83</f>
        <v>0</v>
      </c>
      <c r="AG63" s="339"/>
      <c r="AH63" s="340" t="n">
        <v>38353</v>
      </c>
      <c r="AI63" s="341" t="n">
        <f aca="false">download!Z82</f>
        <v>3.241</v>
      </c>
      <c r="AJ63" s="343"/>
      <c r="AK63" s="342"/>
      <c r="AL63" s="342" t="n">
        <f aca="false">($AI63+C63)*BK63</f>
        <v>2.5669742753866</v>
      </c>
      <c r="AM63" s="342" t="n">
        <f aca="false">+AI63+C63</f>
        <v>3.566</v>
      </c>
      <c r="AN63" s="342" t="n">
        <f aca="false">$AI63+E63</f>
        <v>3.566</v>
      </c>
      <c r="AO63" s="342" t="n">
        <f aca="false">$AI63+G63</f>
        <v>3.566</v>
      </c>
      <c r="AP63" s="342" t="n">
        <f aca="false">$AI63+H63</f>
        <v>3.686</v>
      </c>
      <c r="AQ63" s="342" t="n">
        <f aca="false">$AI63+K63</f>
        <v>3.686</v>
      </c>
      <c r="AR63" s="342" t="n">
        <f aca="false">$AI63+N63</f>
        <v>3.716</v>
      </c>
      <c r="AS63" s="342" t="n">
        <f aca="false">$AI63+O63</f>
        <v>3.686</v>
      </c>
      <c r="AT63" s="342" t="n">
        <f aca="false">$AI63+R63</f>
        <v>3.706</v>
      </c>
      <c r="AU63" s="342"/>
      <c r="AV63" s="342"/>
      <c r="AW63" s="342" t="n">
        <f aca="false">$AI63+X63</f>
        <v>3.486</v>
      </c>
      <c r="AX63" s="342" t="n">
        <f aca="false">$AI63+Z63</f>
        <v>3.4235</v>
      </c>
      <c r="AY63" s="342" t="n">
        <f aca="false">$AI63+AA63</f>
        <v>4.746</v>
      </c>
      <c r="AZ63" s="342" t="n">
        <f aca="false">$AI63+AB63</f>
        <v>4.391</v>
      </c>
      <c r="BA63" s="342" t="n">
        <f aca="false">$AI63+AC63</f>
        <v>3.6785</v>
      </c>
      <c r="BB63" s="342" t="n">
        <f aca="false">$AI63+AD63</f>
        <v>3.5835</v>
      </c>
      <c r="BC63" s="342" t="n">
        <f aca="false">$AI63+AE63</f>
        <v>2.991</v>
      </c>
      <c r="BD63" s="342" t="n">
        <f aca="false">$AI63+AF63</f>
        <v>3.241</v>
      </c>
      <c r="BE63" s="342"/>
      <c r="BF63" s="274"/>
      <c r="BG63" s="343" t="n">
        <f aca="false">download!AD82</f>
        <v>1.409790488178</v>
      </c>
      <c r="BH63" s="268" t="n">
        <f aca="false">download!AH82</f>
        <v>0.06325281366441</v>
      </c>
      <c r="BI63" s="268" t="n">
        <f aca="false">download!AL82</f>
        <v>0.073471030335468</v>
      </c>
      <c r="BJ63" s="277" t="n">
        <f aca="false">(1+BH63/2)^(-2*($A63-$A$5)/365.25)</f>
        <v>0.752990126859951</v>
      </c>
      <c r="BK63" s="277" t="n">
        <f aca="false">(1+BI63/2)^(-2*($A63-$A$5)/365.25)</f>
        <v>0.719846964494279</v>
      </c>
      <c r="BL63" s="268"/>
      <c r="BM63" s="268"/>
      <c r="BN63" s="268"/>
      <c r="BO63" s="268"/>
      <c r="BP63" s="268"/>
      <c r="BQ63" s="268"/>
      <c r="BR63" s="268"/>
      <c r="BS63" s="268"/>
      <c r="BT63" s="268"/>
      <c r="BU63" s="268"/>
      <c r="BV63" s="268"/>
      <c r="BW63" s="268"/>
      <c r="BX63" s="268"/>
      <c r="BY63" s="268"/>
      <c r="BZ63" s="268"/>
      <c r="CA63" s="268"/>
      <c r="CB63" s="268"/>
      <c r="CC63" s="268"/>
      <c r="CD63" s="268"/>
      <c r="CE63" s="268"/>
      <c r="CF63" s="268"/>
      <c r="CG63" s="268"/>
      <c r="CH63" s="268"/>
      <c r="CI63" s="268"/>
      <c r="CJ63" s="268"/>
      <c r="CK63" s="268"/>
      <c r="CL63" s="277"/>
      <c r="CM63" s="268"/>
      <c r="CN63" s="293"/>
      <c r="CO63" s="293"/>
      <c r="CP63" s="344"/>
      <c r="CQ63" s="268"/>
      <c r="CR63" s="293"/>
      <c r="CS63" s="268"/>
      <c r="CT63" s="295"/>
      <c r="CU63" s="295"/>
      <c r="CV63" s="268"/>
      <c r="CW63" s="293"/>
      <c r="CX63" s="268"/>
      <c r="CY63" s="268"/>
      <c r="CZ63" s="276"/>
      <c r="DA63" s="276"/>
      <c r="DB63" s="295"/>
      <c r="DC63" s="268"/>
      <c r="DD63" s="295"/>
      <c r="DE63" s="268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</row>
    <row r="64" customFormat="false" ht="12.75" hidden="false" customHeight="false" outlineLevel="0" collapsed="false">
      <c r="A64" s="323" t="n">
        <v>38384</v>
      </c>
      <c r="B64" s="345" t="n">
        <f aca="false">C64-X64-0.02</f>
        <v>0.1275</v>
      </c>
      <c r="C64" s="326" t="n">
        <f aca="false">+C52+0</f>
        <v>0.37</v>
      </c>
      <c r="D64" s="326" t="n">
        <f aca="false">C64</f>
        <v>0.37</v>
      </c>
      <c r="E64" s="327" t="n">
        <f aca="false">C64</f>
        <v>0.37</v>
      </c>
      <c r="F64" s="328" t="n">
        <f aca="false">C64-0.035</f>
        <v>0.335</v>
      </c>
      <c r="G64" s="327" t="n">
        <f aca="false">E64</f>
        <v>0.37</v>
      </c>
      <c r="H64" s="355" t="n">
        <f aca="false">K64+0</f>
        <v>0.49</v>
      </c>
      <c r="I64" s="328" t="n">
        <f aca="false">H64</f>
        <v>0.49</v>
      </c>
      <c r="J64" s="347" t="n">
        <f aca="false">H64+0</f>
        <v>0.49</v>
      </c>
      <c r="K64" s="276" t="n">
        <f aca="false">C64+0.12</f>
        <v>0.49</v>
      </c>
      <c r="L64" s="348" t="n">
        <f aca="false">K64-0</f>
        <v>0.49</v>
      </c>
      <c r="M64" s="328" t="n">
        <f aca="false">K64</f>
        <v>0.49</v>
      </c>
      <c r="N64" s="327" t="n">
        <f aca="false">+K64+0.03</f>
        <v>0.52</v>
      </c>
      <c r="O64" s="279" t="n">
        <f aca="false">H64</f>
        <v>0.49</v>
      </c>
      <c r="P64" s="333" t="n">
        <f aca="false">O64</f>
        <v>0.49</v>
      </c>
      <c r="Q64" s="328" t="n">
        <f aca="false">O64</f>
        <v>0.49</v>
      </c>
      <c r="R64" s="327" t="n">
        <f aca="false">+O64+0.02</f>
        <v>0.51</v>
      </c>
      <c r="T64" s="334" t="n">
        <f aca="false">C64-0.16</f>
        <v>0.21</v>
      </c>
      <c r="U64" s="334" t="n">
        <f aca="false">T64+0.055</f>
        <v>0.265</v>
      </c>
      <c r="V64" s="334" t="n">
        <f aca="false">+(T64+AI64)*0.032+T64+0.01</f>
        <v>0.326688</v>
      </c>
      <c r="X64" s="335" t="n">
        <f aca="false">download!B83</f>
        <v>0.2225</v>
      </c>
      <c r="Y64" s="336" t="n">
        <f aca="false">download!AX83</f>
        <v>0.2225</v>
      </c>
      <c r="Z64" s="335" t="n">
        <f aca="false">download!F83</f>
        <v>0.1625</v>
      </c>
      <c r="AA64" s="337" t="n">
        <f aca="false">download!J83</f>
        <v>1.385</v>
      </c>
      <c r="AB64" s="337" t="n">
        <f aca="false">download!N83</f>
        <v>1.14</v>
      </c>
      <c r="AC64" s="337" t="n">
        <f aca="false">download!R83</f>
        <v>0.435</v>
      </c>
      <c r="AD64" s="338" t="n">
        <f aca="false">download!V83</f>
        <v>0.3375</v>
      </c>
      <c r="AE64" s="339" t="n">
        <f aca="false">download!AP83</f>
        <v>-0.25</v>
      </c>
      <c r="AF64" s="339" t="n">
        <f aca="false">download!AT84</f>
        <v>0</v>
      </c>
      <c r="AG64" s="339"/>
      <c r="AH64" s="340" t="n">
        <v>38384</v>
      </c>
      <c r="AI64" s="341" t="n">
        <f aca="false">download!Z83</f>
        <v>3.124</v>
      </c>
      <c r="AJ64" s="343"/>
      <c r="AK64" s="342"/>
      <c r="AL64" s="342" t="n">
        <f aca="false">($AI64+C64)*BK64</f>
        <v>2.49948301714771</v>
      </c>
      <c r="AM64" s="342" t="n">
        <f aca="false">+AI64+C64</f>
        <v>3.494</v>
      </c>
      <c r="AN64" s="342" t="n">
        <f aca="false">$AI64+E64</f>
        <v>3.494</v>
      </c>
      <c r="AO64" s="342" t="n">
        <f aca="false">$AI64+G64</f>
        <v>3.494</v>
      </c>
      <c r="AP64" s="342" t="n">
        <f aca="false">$AI64+H64</f>
        <v>3.614</v>
      </c>
      <c r="AQ64" s="342" t="n">
        <f aca="false">$AI64+K64</f>
        <v>3.614</v>
      </c>
      <c r="AR64" s="342" t="n">
        <f aca="false">$AI64+N64</f>
        <v>3.644</v>
      </c>
      <c r="AS64" s="342" t="n">
        <f aca="false">$AI64+O64</f>
        <v>3.614</v>
      </c>
      <c r="AT64" s="342" t="n">
        <f aca="false">$AI64+R64</f>
        <v>3.634</v>
      </c>
      <c r="AU64" s="342"/>
      <c r="AV64" s="342"/>
      <c r="AW64" s="342" t="n">
        <f aca="false">$AI64+X64</f>
        <v>3.3465</v>
      </c>
      <c r="AX64" s="342" t="n">
        <f aca="false">$AI64+Z64</f>
        <v>3.2865</v>
      </c>
      <c r="AY64" s="342" t="n">
        <f aca="false">$AI64+AA64</f>
        <v>4.509</v>
      </c>
      <c r="AZ64" s="342" t="n">
        <f aca="false">$AI64+AB64</f>
        <v>4.264</v>
      </c>
      <c r="BA64" s="342" t="n">
        <f aca="false">$AI64+AC64</f>
        <v>3.559</v>
      </c>
      <c r="BB64" s="342" t="n">
        <f aca="false">$AI64+AD64</f>
        <v>3.4615</v>
      </c>
      <c r="BC64" s="342" t="n">
        <f aca="false">$AI64+AE64</f>
        <v>2.874</v>
      </c>
      <c r="BD64" s="342" t="n">
        <f aca="false">$AI64+AF64</f>
        <v>3.124</v>
      </c>
      <c r="BE64" s="342"/>
      <c r="BF64" s="274"/>
      <c r="BG64" s="343" t="n">
        <f aca="false">download!AD83</f>
        <v>1.408456087151</v>
      </c>
      <c r="BH64" s="268" t="n">
        <f aca="false">download!AH83</f>
        <v>0.063256003148421</v>
      </c>
      <c r="BI64" s="268" t="n">
        <f aca="false">download!AL83</f>
        <v>0.073498448225493</v>
      </c>
      <c r="BJ64" s="277" t="n">
        <f aca="false">(1+BH64/2)^(-2*($A64-$A$5)/365.25)</f>
        <v>0.749010073787489</v>
      </c>
      <c r="BK64" s="277" t="n">
        <f aca="false">(1+BI64/2)^(-2*($A64-$A$5)/365.25)</f>
        <v>0.715364343774387</v>
      </c>
      <c r="BL64" s="268"/>
      <c r="BM64" s="268"/>
      <c r="BN64" s="268"/>
      <c r="BO64" s="268"/>
      <c r="BP64" s="268"/>
      <c r="BQ64" s="268"/>
      <c r="BR64" s="268"/>
      <c r="BS64" s="268"/>
      <c r="BT64" s="268"/>
      <c r="BU64" s="268"/>
      <c r="BV64" s="268"/>
      <c r="BW64" s="268"/>
      <c r="BX64" s="268"/>
      <c r="BY64" s="268"/>
      <c r="BZ64" s="268"/>
      <c r="CA64" s="268"/>
      <c r="CB64" s="268"/>
      <c r="CC64" s="268"/>
      <c r="CD64" s="268"/>
      <c r="CE64" s="268"/>
      <c r="CF64" s="268"/>
      <c r="CG64" s="268"/>
      <c r="CH64" s="268"/>
      <c r="CI64" s="268"/>
      <c r="CJ64" s="268"/>
      <c r="CK64" s="268"/>
      <c r="CL64" s="277"/>
      <c r="CM64" s="268"/>
      <c r="CN64" s="293"/>
      <c r="CO64" s="293"/>
      <c r="CP64" s="344"/>
      <c r="CQ64" s="268"/>
      <c r="CR64" s="293"/>
      <c r="CS64" s="268"/>
      <c r="CT64" s="295"/>
      <c r="CU64" s="295"/>
      <c r="CV64" s="268"/>
      <c r="CW64" s="293"/>
      <c r="CX64" s="268"/>
      <c r="CY64" s="268"/>
      <c r="CZ64" s="276"/>
      <c r="DA64" s="276"/>
      <c r="DB64" s="295"/>
      <c r="DC64" s="268"/>
      <c r="DD64" s="295"/>
      <c r="DE64" s="268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</row>
    <row r="65" customFormat="false" ht="12.75" hidden="false" customHeight="false" outlineLevel="0" collapsed="false">
      <c r="A65" s="323" t="n">
        <v>38412</v>
      </c>
      <c r="B65" s="345" t="n">
        <f aca="false">C65-X65-0.02</f>
        <v>0.13</v>
      </c>
      <c r="C65" s="326" t="n">
        <f aca="false">+C53+0</f>
        <v>0.37</v>
      </c>
      <c r="D65" s="326" t="n">
        <f aca="false">C65</f>
        <v>0.37</v>
      </c>
      <c r="E65" s="327" t="n">
        <f aca="false">C65</f>
        <v>0.37</v>
      </c>
      <c r="F65" s="328" t="n">
        <f aca="false">C65-0.035</f>
        <v>0.335</v>
      </c>
      <c r="G65" s="327" t="n">
        <f aca="false">E65</f>
        <v>0.37</v>
      </c>
      <c r="H65" s="355" t="n">
        <f aca="false">K65+0</f>
        <v>0.49</v>
      </c>
      <c r="I65" s="328" t="n">
        <f aca="false">H65</f>
        <v>0.49</v>
      </c>
      <c r="J65" s="347" t="n">
        <f aca="false">H65+0</f>
        <v>0.49</v>
      </c>
      <c r="K65" s="276" t="n">
        <f aca="false">C65+0.12</f>
        <v>0.49</v>
      </c>
      <c r="L65" s="348" t="n">
        <f aca="false">K65-0</f>
        <v>0.49</v>
      </c>
      <c r="M65" s="328" t="n">
        <f aca="false">K65</f>
        <v>0.49</v>
      </c>
      <c r="N65" s="327" t="n">
        <f aca="false">+K65+0.03</f>
        <v>0.52</v>
      </c>
      <c r="O65" s="279" t="n">
        <f aca="false">H65</f>
        <v>0.49</v>
      </c>
      <c r="P65" s="333" t="n">
        <f aca="false">O65</f>
        <v>0.49</v>
      </c>
      <c r="Q65" s="328" t="n">
        <f aca="false">O65</f>
        <v>0.49</v>
      </c>
      <c r="R65" s="327" t="n">
        <f aca="false">+O65+0.02</f>
        <v>0.51</v>
      </c>
      <c r="T65" s="334" t="n">
        <f aca="false">C65-0.16</f>
        <v>0.21</v>
      </c>
      <c r="U65" s="334" t="n">
        <f aca="false">T65+0.055</f>
        <v>0.265</v>
      </c>
      <c r="V65" s="334" t="n">
        <f aca="false">+(T65+AI65)*0.032+T65+0.01</f>
        <v>0.322496</v>
      </c>
      <c r="X65" s="335" t="n">
        <f aca="false">download!B84</f>
        <v>0.22</v>
      </c>
      <c r="Y65" s="336" t="n">
        <f aca="false">download!AX84</f>
        <v>0.22</v>
      </c>
      <c r="Z65" s="335" t="n">
        <f aca="false">download!F84</f>
        <v>0.1625</v>
      </c>
      <c r="AA65" s="337" t="n">
        <f aca="false">download!J84</f>
        <v>0.875</v>
      </c>
      <c r="AB65" s="337" t="n">
        <f aca="false">download!N84</f>
        <v>0.79</v>
      </c>
      <c r="AC65" s="337" t="n">
        <f aca="false">download!R84</f>
        <v>0.3025</v>
      </c>
      <c r="AD65" s="338" t="n">
        <f aca="false">download!V84</f>
        <v>0.26</v>
      </c>
      <c r="AE65" s="339" t="n">
        <f aca="false">download!AP84</f>
        <v>-0.25</v>
      </c>
      <c r="AF65" s="339" t="n">
        <f aca="false">download!AT85</f>
        <v>0</v>
      </c>
      <c r="AG65" s="339"/>
      <c r="AH65" s="340" t="n">
        <v>38412</v>
      </c>
      <c r="AI65" s="341" t="n">
        <f aca="false">download!Z84</f>
        <v>2.993</v>
      </c>
      <c r="AJ65" s="343"/>
      <c r="AK65" s="342"/>
      <c r="AL65" s="342" t="n">
        <f aca="false">($AI65+C65)*BK65</f>
        <v>2.39222558762176</v>
      </c>
      <c r="AM65" s="342" t="n">
        <f aca="false">+AI65+C65</f>
        <v>3.363</v>
      </c>
      <c r="AN65" s="342" t="n">
        <f aca="false">$AI65+E65</f>
        <v>3.363</v>
      </c>
      <c r="AO65" s="342" t="n">
        <f aca="false">$AI65+G65</f>
        <v>3.363</v>
      </c>
      <c r="AP65" s="342" t="n">
        <f aca="false">$AI65+H65</f>
        <v>3.483</v>
      </c>
      <c r="AQ65" s="342" t="n">
        <f aca="false">$AI65+K65</f>
        <v>3.483</v>
      </c>
      <c r="AR65" s="342" t="n">
        <f aca="false">$AI65+N65</f>
        <v>3.513</v>
      </c>
      <c r="AS65" s="342" t="n">
        <f aca="false">$AI65+O65</f>
        <v>3.483</v>
      </c>
      <c r="AT65" s="342" t="n">
        <f aca="false">$AI65+R65</f>
        <v>3.503</v>
      </c>
      <c r="AU65" s="342"/>
      <c r="AV65" s="342"/>
      <c r="AW65" s="342" t="n">
        <f aca="false">$AI65+X65</f>
        <v>3.213</v>
      </c>
      <c r="AX65" s="342" t="n">
        <f aca="false">$AI65+Z65</f>
        <v>3.1555</v>
      </c>
      <c r="AY65" s="342" t="n">
        <f aca="false">$AI65+AA65</f>
        <v>3.868</v>
      </c>
      <c r="AZ65" s="342" t="n">
        <f aca="false">$AI65+AB65</f>
        <v>3.783</v>
      </c>
      <c r="BA65" s="342" t="n">
        <f aca="false">$AI65+AC65</f>
        <v>3.2955</v>
      </c>
      <c r="BB65" s="342" t="n">
        <f aca="false">$AI65+AD65</f>
        <v>3.253</v>
      </c>
      <c r="BC65" s="342" t="n">
        <f aca="false">$AI65+AE65</f>
        <v>2.743</v>
      </c>
      <c r="BD65" s="342" t="n">
        <f aca="false">$AI65+AF65</f>
        <v>2.993</v>
      </c>
      <c r="BE65" s="342"/>
      <c r="BF65" s="274"/>
      <c r="BG65" s="343" t="n">
        <f aca="false">download!AD84</f>
        <v>1.407247114198</v>
      </c>
      <c r="BH65" s="268" t="n">
        <f aca="false">download!AH84</f>
        <v>0.063258883972691</v>
      </c>
      <c r="BI65" s="268" t="n">
        <f aca="false">download!AL84</f>
        <v>0.073523212771535</v>
      </c>
      <c r="BJ65" s="277" t="n">
        <f aca="false">(1+BH65/2)^(-2*($A65-$A$5)/365.25)</f>
        <v>0.745432935935068</v>
      </c>
      <c r="BK65" s="277" t="n">
        <f aca="false">(1+BI65/2)^(-2*($A65-$A$5)/365.25)</f>
        <v>0.711336778953839</v>
      </c>
      <c r="BL65" s="268"/>
      <c r="BM65" s="268"/>
      <c r="BN65" s="268"/>
      <c r="BO65" s="268"/>
      <c r="BP65" s="268"/>
      <c r="BQ65" s="268"/>
      <c r="BR65" s="268"/>
      <c r="BS65" s="268"/>
      <c r="BT65" s="268"/>
      <c r="BU65" s="268"/>
      <c r="BV65" s="268"/>
      <c r="BW65" s="268"/>
      <c r="BX65" s="268"/>
      <c r="BY65" s="268"/>
      <c r="BZ65" s="268"/>
      <c r="CA65" s="268"/>
      <c r="CB65" s="268"/>
      <c r="CC65" s="268"/>
      <c r="CD65" s="268"/>
      <c r="CE65" s="268"/>
      <c r="CF65" s="268"/>
      <c r="CG65" s="268"/>
      <c r="CH65" s="268"/>
      <c r="CI65" s="268"/>
      <c r="CJ65" s="268"/>
      <c r="CK65" s="268"/>
      <c r="CL65" s="277"/>
      <c r="CM65" s="268"/>
      <c r="CN65" s="293"/>
      <c r="CO65" s="293"/>
      <c r="CP65" s="344"/>
      <c r="CQ65" s="268"/>
      <c r="CR65" s="293"/>
      <c r="CS65" s="268"/>
      <c r="CT65" s="295"/>
      <c r="CU65" s="295"/>
      <c r="CV65" s="268"/>
      <c r="CW65" s="293"/>
      <c r="CX65" s="268"/>
      <c r="CY65" s="268"/>
      <c r="CZ65" s="276"/>
      <c r="DA65" s="276"/>
      <c r="DB65" s="295"/>
      <c r="DC65" s="268"/>
      <c r="DD65" s="295"/>
      <c r="DE65" s="268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</row>
    <row r="66" customFormat="false" ht="12.75" hidden="false" customHeight="false" outlineLevel="0" collapsed="false">
      <c r="A66" s="323" t="n">
        <v>38443</v>
      </c>
      <c r="B66" s="345" t="n">
        <f aca="false">C66-X66-0.02</f>
        <v>-0.025</v>
      </c>
      <c r="C66" s="326" t="n">
        <f aca="false">+C54+0</f>
        <v>0.165</v>
      </c>
      <c r="D66" s="326" t="n">
        <f aca="false">C66</f>
        <v>0.165</v>
      </c>
      <c r="E66" s="327" t="n">
        <f aca="false">C66</f>
        <v>0.165</v>
      </c>
      <c r="F66" s="328" t="n">
        <f aca="false">C66-0.035</f>
        <v>0.13</v>
      </c>
      <c r="G66" s="327" t="n">
        <f aca="false">E66</f>
        <v>0.165</v>
      </c>
      <c r="H66" s="355" t="n">
        <f aca="false">H54-0.005</f>
        <v>0.16</v>
      </c>
      <c r="I66" s="328" t="n">
        <f aca="false">H66</f>
        <v>0.16</v>
      </c>
      <c r="J66" s="347" t="n">
        <f aca="false">H66+0</f>
        <v>0.16</v>
      </c>
      <c r="K66" s="279" t="n">
        <f aca="false">C66+0.02</f>
        <v>0.185</v>
      </c>
      <c r="L66" s="348" t="n">
        <f aca="false">K66-0</f>
        <v>0.185</v>
      </c>
      <c r="M66" s="328" t="n">
        <f aca="false">K66</f>
        <v>0.185</v>
      </c>
      <c r="N66" s="327" t="n">
        <f aca="false">+K66+0.02</f>
        <v>0.205</v>
      </c>
      <c r="O66" s="279" t="n">
        <f aca="false">C66-0.005</f>
        <v>0.16</v>
      </c>
      <c r="P66" s="333" t="n">
        <f aca="false">O66</f>
        <v>0.16</v>
      </c>
      <c r="Q66" s="328" t="n">
        <f aca="false">O66</f>
        <v>0.16</v>
      </c>
      <c r="R66" s="327" t="n">
        <f aca="false">+O66</f>
        <v>0.16</v>
      </c>
      <c r="T66" s="334" t="n">
        <f aca="false">C66-0.2</f>
        <v>-0.035</v>
      </c>
      <c r="U66" s="334" t="n">
        <f aca="false">T66+0.055</f>
        <v>0.02</v>
      </c>
      <c r="V66" s="334" t="n">
        <f aca="false">Y66</f>
        <v>0.17</v>
      </c>
      <c r="X66" s="335" t="n">
        <f aca="false">download!B85</f>
        <v>0.17</v>
      </c>
      <c r="Y66" s="336" t="n">
        <f aca="false">download!AX85</f>
        <v>0.17</v>
      </c>
      <c r="Z66" s="335" t="n">
        <f aca="false">download!F85</f>
        <v>0.0675</v>
      </c>
      <c r="AA66" s="337" t="n">
        <f aca="false">download!J85</f>
        <v>0.54</v>
      </c>
      <c r="AB66" s="337" t="n">
        <f aca="false">download!N85</f>
        <v>0.43</v>
      </c>
      <c r="AC66" s="337" t="n">
        <f aca="false">download!R85</f>
        <v>0.1975</v>
      </c>
      <c r="AD66" s="338" t="n">
        <f aca="false">download!V85</f>
        <v>0.1775</v>
      </c>
      <c r="AE66" s="339" t="n">
        <f aca="false">download!AP85</f>
        <v>-0.2925</v>
      </c>
      <c r="AF66" s="339" t="n">
        <f aca="false">download!AT86</f>
        <v>0</v>
      </c>
      <c r="AG66" s="339"/>
      <c r="AH66" s="340" t="n">
        <v>38443</v>
      </c>
      <c r="AI66" s="341" t="n">
        <f aca="false">download!Z85</f>
        <v>2.856</v>
      </c>
      <c r="AJ66" s="343"/>
      <c r="AK66" s="342"/>
      <c r="AL66" s="342" t="n">
        <f aca="false">($AI66+C66)*BK66</f>
        <v>2.13554826936277</v>
      </c>
      <c r="AM66" s="342" t="n">
        <f aca="false">+AI66+C66</f>
        <v>3.021</v>
      </c>
      <c r="AN66" s="342" t="n">
        <f aca="false">$AI66+E66</f>
        <v>3.021</v>
      </c>
      <c r="AO66" s="342" t="n">
        <f aca="false">$AI66+G66</f>
        <v>3.021</v>
      </c>
      <c r="AP66" s="342" t="n">
        <f aca="false">$AI66+H66</f>
        <v>3.016</v>
      </c>
      <c r="AQ66" s="342" t="n">
        <f aca="false">$AI66+K66</f>
        <v>3.041</v>
      </c>
      <c r="AR66" s="342" t="n">
        <f aca="false">$AI66+N66</f>
        <v>3.061</v>
      </c>
      <c r="AS66" s="342" t="n">
        <f aca="false">$AI66+O66</f>
        <v>3.016</v>
      </c>
      <c r="AT66" s="342" t="n">
        <f aca="false">$AI66+R66</f>
        <v>3.016</v>
      </c>
      <c r="AU66" s="342"/>
      <c r="AV66" s="342"/>
      <c r="AW66" s="342" t="n">
        <f aca="false">$AI66+X66</f>
        <v>3.026</v>
      </c>
      <c r="AX66" s="342" t="n">
        <f aca="false">$AI66+Z66</f>
        <v>2.9235</v>
      </c>
      <c r="AY66" s="342" t="n">
        <f aca="false">$AI66+AA66</f>
        <v>3.396</v>
      </c>
      <c r="AZ66" s="342" t="n">
        <f aca="false">$AI66+AB66</f>
        <v>3.286</v>
      </c>
      <c r="BA66" s="342" t="n">
        <f aca="false">$AI66+AC66</f>
        <v>3.0535</v>
      </c>
      <c r="BB66" s="342" t="n">
        <f aca="false">$AI66+AD66</f>
        <v>3.0335</v>
      </c>
      <c r="BC66" s="342" t="n">
        <f aca="false">$AI66+AE66</f>
        <v>2.5635</v>
      </c>
      <c r="BD66" s="342" t="n">
        <f aca="false">$AI66+AF66</f>
        <v>2.856</v>
      </c>
      <c r="BE66" s="342"/>
      <c r="BF66" s="274"/>
      <c r="BG66" s="343" t="n">
        <f aca="false">download!AD85</f>
        <v>1.405904517339</v>
      </c>
      <c r="BH66" s="268" t="n">
        <f aca="false">download!AH85</f>
        <v>0.063262073456707</v>
      </c>
      <c r="BI66" s="268" t="n">
        <f aca="false">download!AL85</f>
        <v>0.073550630662033</v>
      </c>
      <c r="BJ66" s="277" t="n">
        <f aca="false">(1+BH66/2)^(-2*($A66-$A$5)/365.25)</f>
        <v>0.741492087048683</v>
      </c>
      <c r="BK66" s="277" t="n">
        <f aca="false">(1+BI66/2)^(-2*($A66-$A$5)/365.25)</f>
        <v>0.706901115313727</v>
      </c>
      <c r="BL66" s="268"/>
      <c r="BM66" s="268"/>
      <c r="BN66" s="268"/>
      <c r="BO66" s="268"/>
      <c r="BP66" s="268"/>
      <c r="BQ66" s="268"/>
      <c r="BR66" s="268"/>
      <c r="BS66" s="268"/>
      <c r="BT66" s="268"/>
      <c r="BU66" s="268"/>
      <c r="BV66" s="268"/>
      <c r="BW66" s="268"/>
      <c r="BX66" s="268"/>
      <c r="BY66" s="268"/>
      <c r="BZ66" s="268"/>
      <c r="CA66" s="268"/>
      <c r="CB66" s="268"/>
      <c r="CC66" s="268"/>
      <c r="CD66" s="268"/>
      <c r="CE66" s="268"/>
      <c r="CF66" s="268"/>
      <c r="CG66" s="268"/>
      <c r="CH66" s="268"/>
      <c r="CI66" s="268"/>
      <c r="CJ66" s="268"/>
      <c r="CK66" s="268"/>
      <c r="CL66" s="277"/>
      <c r="CM66" s="268"/>
      <c r="CN66" s="293"/>
      <c r="CO66" s="293"/>
      <c r="CP66" s="344"/>
      <c r="CQ66" s="268"/>
      <c r="CR66" s="293"/>
      <c r="CS66" s="268"/>
      <c r="CT66" s="295"/>
      <c r="CU66" s="295"/>
      <c r="CV66" s="268"/>
      <c r="CW66" s="293"/>
      <c r="CX66" s="268"/>
      <c r="CY66" s="268"/>
      <c r="CZ66" s="276"/>
      <c r="DA66" s="276"/>
      <c r="DB66" s="295"/>
      <c r="DC66" s="268"/>
      <c r="DD66" s="295"/>
      <c r="DE66" s="268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</row>
    <row r="67" customFormat="false" ht="12.75" hidden="false" customHeight="false" outlineLevel="0" collapsed="false">
      <c r="A67" s="323" t="n">
        <v>38473</v>
      </c>
      <c r="B67" s="345" t="n">
        <f aca="false">C67-X67-0.02</f>
        <v>-0.015</v>
      </c>
      <c r="C67" s="326" t="n">
        <f aca="false">+C55+0</f>
        <v>0.165</v>
      </c>
      <c r="D67" s="326" t="n">
        <f aca="false">C67</f>
        <v>0.165</v>
      </c>
      <c r="E67" s="327" t="n">
        <f aca="false">C67</f>
        <v>0.165</v>
      </c>
      <c r="F67" s="328" t="n">
        <f aca="false">C67-0.035</f>
        <v>0.13</v>
      </c>
      <c r="G67" s="327" t="n">
        <f aca="false">E67</f>
        <v>0.165</v>
      </c>
      <c r="H67" s="355" t="n">
        <f aca="false">H55-0.005</f>
        <v>0.16</v>
      </c>
      <c r="I67" s="328" t="n">
        <f aca="false">H67</f>
        <v>0.16</v>
      </c>
      <c r="J67" s="347" t="n">
        <f aca="false">H67+0</f>
        <v>0.16</v>
      </c>
      <c r="K67" s="279" t="n">
        <f aca="false">C67+0.02</f>
        <v>0.185</v>
      </c>
      <c r="L67" s="348" t="n">
        <f aca="false">K67-0</f>
        <v>0.185</v>
      </c>
      <c r="M67" s="328" t="n">
        <f aca="false">K67</f>
        <v>0.185</v>
      </c>
      <c r="N67" s="327" t="n">
        <f aca="false">+K67+0.02</f>
        <v>0.205</v>
      </c>
      <c r="O67" s="279" t="n">
        <f aca="false">C67-0.005</f>
        <v>0.16</v>
      </c>
      <c r="P67" s="333" t="n">
        <f aca="false">O67</f>
        <v>0.16</v>
      </c>
      <c r="Q67" s="328" t="n">
        <f aca="false">O67</f>
        <v>0.16</v>
      </c>
      <c r="R67" s="327" t="n">
        <f aca="false">+O67</f>
        <v>0.16</v>
      </c>
      <c r="T67" s="334" t="n">
        <f aca="false">C67-0.2</f>
        <v>-0.035</v>
      </c>
      <c r="U67" s="334" t="n">
        <f aca="false">T67+0.055</f>
        <v>0.02</v>
      </c>
      <c r="V67" s="334" t="n">
        <f aca="false">Y67</f>
        <v>0.16</v>
      </c>
      <c r="X67" s="335" t="n">
        <f aca="false">download!B86</f>
        <v>0.16</v>
      </c>
      <c r="Y67" s="336" t="n">
        <f aca="false">download!AX86</f>
        <v>0.16</v>
      </c>
      <c r="Z67" s="335" t="n">
        <f aca="false">download!F86</f>
        <v>0.0675</v>
      </c>
      <c r="AA67" s="337" t="n">
        <f aca="false">download!J86</f>
        <v>0.425</v>
      </c>
      <c r="AB67" s="337" t="n">
        <f aca="false">download!N86</f>
        <v>0.3825</v>
      </c>
      <c r="AC67" s="337" t="n">
        <f aca="false">download!R86</f>
        <v>0.1725</v>
      </c>
      <c r="AD67" s="338" t="n">
        <f aca="false">download!V86</f>
        <v>0.1625</v>
      </c>
      <c r="AE67" s="339" t="n">
        <f aca="false">download!AP86</f>
        <v>-0.2925</v>
      </c>
      <c r="AF67" s="339" t="n">
        <f aca="false">download!AT87</f>
        <v>0</v>
      </c>
      <c r="AG67" s="339"/>
      <c r="AH67" s="340" t="n">
        <v>38473</v>
      </c>
      <c r="AI67" s="341" t="n">
        <f aca="false">download!Z86</f>
        <v>2.833</v>
      </c>
      <c r="AJ67" s="343"/>
      <c r="AK67" s="342"/>
      <c r="AL67" s="342" t="n">
        <f aca="false">($AI67+C67)*BK67</f>
        <v>2.10649035441424</v>
      </c>
      <c r="AM67" s="342" t="n">
        <f aca="false">+AI67+C67</f>
        <v>2.998</v>
      </c>
      <c r="AN67" s="342" t="n">
        <f aca="false">$AI67+E67</f>
        <v>2.998</v>
      </c>
      <c r="AO67" s="342" t="n">
        <f aca="false">$AI67+G67</f>
        <v>2.998</v>
      </c>
      <c r="AP67" s="342" t="n">
        <f aca="false">$AI67+H67</f>
        <v>2.993</v>
      </c>
      <c r="AQ67" s="342" t="n">
        <f aca="false">$AI67+K67</f>
        <v>3.018</v>
      </c>
      <c r="AR67" s="342" t="n">
        <f aca="false">$AI67+N67</f>
        <v>3.038</v>
      </c>
      <c r="AS67" s="342" t="n">
        <f aca="false">$AI67+O67</f>
        <v>2.993</v>
      </c>
      <c r="AT67" s="342" t="n">
        <f aca="false">$AI67+R67</f>
        <v>2.993</v>
      </c>
      <c r="AU67" s="342"/>
      <c r="AV67" s="342"/>
      <c r="AW67" s="342" t="n">
        <f aca="false">$AI67+X67</f>
        <v>2.993</v>
      </c>
      <c r="AX67" s="342" t="n">
        <f aca="false">$AI67+Z67</f>
        <v>2.9005</v>
      </c>
      <c r="AY67" s="342" t="n">
        <f aca="false">$AI67+AA67</f>
        <v>3.258</v>
      </c>
      <c r="AZ67" s="342" t="n">
        <f aca="false">$AI67+AB67</f>
        <v>3.2155</v>
      </c>
      <c r="BA67" s="342" t="n">
        <f aca="false">$AI67+AC67</f>
        <v>3.0055</v>
      </c>
      <c r="BB67" s="342" t="n">
        <f aca="false">$AI67+AD67</f>
        <v>2.9955</v>
      </c>
      <c r="BC67" s="342" t="n">
        <f aca="false">$AI67+AE67</f>
        <v>2.5405</v>
      </c>
      <c r="BD67" s="342" t="n">
        <f aca="false">$AI67+AF67</f>
        <v>2.833</v>
      </c>
      <c r="BE67" s="342"/>
      <c r="BF67" s="274"/>
      <c r="BG67" s="343" t="n">
        <f aca="false">download!AD86</f>
        <v>1.404601150271</v>
      </c>
      <c r="BH67" s="268" t="n">
        <f aca="false">download!AH86</f>
        <v>0.063265160054146</v>
      </c>
      <c r="BI67" s="268" t="n">
        <f aca="false">download!AL86</f>
        <v>0.073577164104686</v>
      </c>
      <c r="BJ67" s="277" t="n">
        <f aca="false">(1+BH67/2)^(-2*($A67-$A$5)/365.25)</f>
        <v>0.737697831516044</v>
      </c>
      <c r="BK67" s="277" t="n">
        <f aca="false">(1+BI67/2)^(-2*($A67-$A$5)/365.25)</f>
        <v>0.702631872719894</v>
      </c>
      <c r="BL67" s="268"/>
      <c r="BM67" s="268"/>
      <c r="BN67" s="268"/>
      <c r="BO67" s="268"/>
      <c r="BP67" s="268"/>
      <c r="BQ67" s="268"/>
      <c r="BR67" s="268"/>
      <c r="BS67" s="268"/>
      <c r="BT67" s="268"/>
      <c r="BU67" s="268"/>
      <c r="BV67" s="268"/>
      <c r="BW67" s="268"/>
      <c r="BX67" s="268"/>
      <c r="BY67" s="268"/>
      <c r="BZ67" s="268"/>
      <c r="CA67" s="268"/>
      <c r="CB67" s="268"/>
      <c r="CC67" s="268"/>
      <c r="CD67" s="268"/>
      <c r="CE67" s="268"/>
      <c r="CF67" s="268"/>
      <c r="CG67" s="268"/>
      <c r="CH67" s="268"/>
      <c r="CI67" s="268"/>
      <c r="CJ67" s="268"/>
      <c r="CK67" s="268"/>
      <c r="CL67" s="277"/>
      <c r="CM67" s="268"/>
      <c r="CN67" s="293"/>
      <c r="CO67" s="293"/>
      <c r="CP67" s="344"/>
      <c r="CQ67" s="268"/>
      <c r="CR67" s="293"/>
      <c r="CS67" s="268"/>
      <c r="CT67" s="295"/>
      <c r="CU67" s="295"/>
      <c r="CV67" s="268"/>
      <c r="CW67" s="293"/>
      <c r="CX67" s="268"/>
      <c r="CY67" s="268"/>
      <c r="CZ67" s="276"/>
      <c r="DA67" s="276"/>
      <c r="DB67" s="295"/>
      <c r="DC67" s="268"/>
      <c r="DD67" s="295"/>
      <c r="DE67" s="268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</row>
    <row r="68" customFormat="false" ht="12.75" hidden="false" customHeight="false" outlineLevel="0" collapsed="false">
      <c r="A68" s="323" t="n">
        <v>38504</v>
      </c>
      <c r="B68" s="345" t="n">
        <f aca="false">C68-X68-0.02</f>
        <v>-0.00999999999999999</v>
      </c>
      <c r="C68" s="326" t="n">
        <f aca="false">+C56+0</f>
        <v>0.165</v>
      </c>
      <c r="D68" s="326" t="n">
        <f aca="false">C68</f>
        <v>0.165</v>
      </c>
      <c r="E68" s="327" t="n">
        <f aca="false">C68</f>
        <v>0.165</v>
      </c>
      <c r="F68" s="328" t="n">
        <f aca="false">C68-0.035</f>
        <v>0.13</v>
      </c>
      <c r="G68" s="327" t="n">
        <f aca="false">E68</f>
        <v>0.165</v>
      </c>
      <c r="H68" s="355" t="n">
        <f aca="false">H56-0.005</f>
        <v>0.16</v>
      </c>
      <c r="I68" s="328" t="n">
        <f aca="false">H68</f>
        <v>0.16</v>
      </c>
      <c r="J68" s="347" t="n">
        <f aca="false">H68+0</f>
        <v>0.16</v>
      </c>
      <c r="K68" s="279" t="n">
        <f aca="false">C68+0.02</f>
        <v>0.185</v>
      </c>
      <c r="L68" s="348" t="n">
        <f aca="false">K68-0</f>
        <v>0.185</v>
      </c>
      <c r="M68" s="328" t="n">
        <f aca="false">K68</f>
        <v>0.185</v>
      </c>
      <c r="N68" s="327" t="n">
        <f aca="false">+K68+0.02</f>
        <v>0.205</v>
      </c>
      <c r="O68" s="279" t="n">
        <f aca="false">C68-0.005</f>
        <v>0.16</v>
      </c>
      <c r="P68" s="333" t="n">
        <f aca="false">O68</f>
        <v>0.16</v>
      </c>
      <c r="Q68" s="328" t="n">
        <f aca="false">O68</f>
        <v>0.16</v>
      </c>
      <c r="R68" s="327" t="n">
        <f aca="false">+O68</f>
        <v>0.16</v>
      </c>
      <c r="T68" s="334" t="n">
        <f aca="false">C68-0.2</f>
        <v>-0.035</v>
      </c>
      <c r="U68" s="334" t="n">
        <f aca="false">T68+0.055</f>
        <v>0.02</v>
      </c>
      <c r="V68" s="334" t="n">
        <f aca="false">Y68</f>
        <v>0.155</v>
      </c>
      <c r="X68" s="335" t="n">
        <f aca="false">download!B87</f>
        <v>0.155</v>
      </c>
      <c r="Y68" s="336" t="n">
        <f aca="false">download!AX87</f>
        <v>0.155</v>
      </c>
      <c r="Z68" s="335" t="n">
        <f aca="false">download!F87</f>
        <v>0.0625</v>
      </c>
      <c r="AA68" s="337" t="n">
        <f aca="false">download!J87</f>
        <v>0.425</v>
      </c>
      <c r="AB68" s="337" t="n">
        <f aca="false">download!N87</f>
        <v>0.3825</v>
      </c>
      <c r="AC68" s="337" t="n">
        <f aca="false">download!R87</f>
        <v>0.1725</v>
      </c>
      <c r="AD68" s="338" t="n">
        <f aca="false">download!V87</f>
        <v>0.1625</v>
      </c>
      <c r="AE68" s="339" t="n">
        <f aca="false">download!AP87</f>
        <v>-0.2925</v>
      </c>
      <c r="AF68" s="339" t="n">
        <f aca="false">download!AT88</f>
        <v>0</v>
      </c>
      <c r="AG68" s="339"/>
      <c r="AH68" s="340" t="n">
        <v>38504</v>
      </c>
      <c r="AI68" s="341" t="n">
        <f aca="false">download!Z87</f>
        <v>2.84</v>
      </c>
      <c r="AJ68" s="343"/>
      <c r="AK68" s="342"/>
      <c r="AL68" s="342" t="n">
        <f aca="false">($AI68+C68)*BK68</f>
        <v>2.09822419548969</v>
      </c>
      <c r="AM68" s="342" t="n">
        <f aca="false">+AI68+C68</f>
        <v>3.005</v>
      </c>
      <c r="AN68" s="342" t="n">
        <f aca="false">$AI68+E68</f>
        <v>3.005</v>
      </c>
      <c r="AO68" s="342" t="n">
        <f aca="false">$AI68+G68</f>
        <v>3.005</v>
      </c>
      <c r="AP68" s="342" t="n">
        <f aca="false">$AI68+H68</f>
        <v>3</v>
      </c>
      <c r="AQ68" s="342" t="n">
        <f aca="false">$AI68+K68</f>
        <v>3.025</v>
      </c>
      <c r="AR68" s="342" t="n">
        <f aca="false">$AI68+N68</f>
        <v>3.045</v>
      </c>
      <c r="AS68" s="342" t="n">
        <f aca="false">$AI68+O68</f>
        <v>3</v>
      </c>
      <c r="AT68" s="342" t="n">
        <f aca="false">$AI68+R68</f>
        <v>3</v>
      </c>
      <c r="AU68" s="342"/>
      <c r="AV68" s="342"/>
      <c r="AW68" s="342" t="n">
        <f aca="false">$AI68+X68</f>
        <v>2.995</v>
      </c>
      <c r="AX68" s="342" t="n">
        <f aca="false">$AI68+Z68</f>
        <v>2.9025</v>
      </c>
      <c r="AY68" s="342" t="n">
        <f aca="false">$AI68+AA68</f>
        <v>3.265</v>
      </c>
      <c r="AZ68" s="342" t="n">
        <f aca="false">$AI68+AB68</f>
        <v>3.2225</v>
      </c>
      <c r="BA68" s="342" t="n">
        <f aca="false">$AI68+AC68</f>
        <v>3.0125</v>
      </c>
      <c r="BB68" s="342" t="n">
        <f aca="false">$AI68+AD68</f>
        <v>3.0025</v>
      </c>
      <c r="BC68" s="342" t="n">
        <f aca="false">$AI68+AE68</f>
        <v>2.5475</v>
      </c>
      <c r="BD68" s="342" t="n">
        <f aca="false">$AI68+AF68</f>
        <v>2.84</v>
      </c>
      <c r="BE68" s="342"/>
      <c r="BF68" s="274"/>
      <c r="BG68" s="343" t="n">
        <f aca="false">download!AD87</f>
        <v>1.403250136354</v>
      </c>
      <c r="BH68" s="268" t="n">
        <f aca="false">download!AH87</f>
        <v>0.06326834953817</v>
      </c>
      <c r="BI68" s="268" t="n">
        <f aca="false">download!AL87</f>
        <v>0.073604581995671</v>
      </c>
      <c r="BJ68" s="277" t="n">
        <f aca="false">(1+BH68/2)^(-2*($A68-$A$5)/365.25)</f>
        <v>0.733797117736386</v>
      </c>
      <c r="BK68" s="277" t="n">
        <f aca="false">(1+BI68/2)^(-2*($A68-$A$5)/365.25)</f>
        <v>0.698244324622193</v>
      </c>
      <c r="BL68" s="268"/>
      <c r="BM68" s="268"/>
      <c r="BN68" s="268"/>
      <c r="BO68" s="268"/>
      <c r="BP68" s="268"/>
      <c r="BQ68" s="268"/>
      <c r="BR68" s="268"/>
      <c r="BS68" s="268"/>
      <c r="BT68" s="268"/>
      <c r="BU68" s="268"/>
      <c r="BV68" s="268"/>
      <c r="BW68" s="268"/>
      <c r="BX68" s="268"/>
      <c r="BY68" s="268"/>
      <c r="BZ68" s="268"/>
      <c r="CA68" s="268"/>
      <c r="CB68" s="268"/>
      <c r="CC68" s="268"/>
      <c r="CD68" s="268"/>
      <c r="CE68" s="268"/>
      <c r="CF68" s="268"/>
      <c r="CG68" s="268"/>
      <c r="CH68" s="268"/>
      <c r="CI68" s="268"/>
      <c r="CJ68" s="268"/>
      <c r="CK68" s="268"/>
      <c r="CL68" s="277"/>
      <c r="CM68" s="268"/>
      <c r="CN68" s="293"/>
      <c r="CO68" s="293"/>
      <c r="CP68" s="344"/>
      <c r="CQ68" s="268"/>
      <c r="CR68" s="293"/>
      <c r="CS68" s="268"/>
      <c r="CT68" s="295"/>
      <c r="CU68" s="295"/>
      <c r="CV68" s="268"/>
      <c r="CW68" s="293"/>
      <c r="CX68" s="268"/>
      <c r="CY68" s="268"/>
      <c r="CZ68" s="276"/>
      <c r="DA68" s="276"/>
      <c r="DB68" s="295"/>
      <c r="DC68" s="268"/>
      <c r="DD68" s="295"/>
      <c r="DE68" s="268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</row>
    <row r="69" customFormat="false" ht="12.75" hidden="false" customHeight="false" outlineLevel="0" collapsed="false">
      <c r="A69" s="323" t="n">
        <v>38534</v>
      </c>
      <c r="B69" s="345" t="n">
        <f aca="false">C69-X69-0.02</f>
        <v>0</v>
      </c>
      <c r="C69" s="326" t="n">
        <f aca="false">+C57+0</f>
        <v>0.165</v>
      </c>
      <c r="D69" s="326" t="n">
        <f aca="false">C69</f>
        <v>0.165</v>
      </c>
      <c r="E69" s="327" t="n">
        <f aca="false">C69</f>
        <v>0.165</v>
      </c>
      <c r="F69" s="328" t="n">
        <f aca="false">C69-0.035</f>
        <v>0.13</v>
      </c>
      <c r="G69" s="327" t="n">
        <f aca="false">E69</f>
        <v>0.165</v>
      </c>
      <c r="H69" s="355" t="n">
        <f aca="false">H57-0.005</f>
        <v>0.16</v>
      </c>
      <c r="I69" s="328" t="n">
        <f aca="false">H69</f>
        <v>0.16</v>
      </c>
      <c r="J69" s="347" t="n">
        <f aca="false">H69+0</f>
        <v>0.16</v>
      </c>
      <c r="K69" s="279" t="n">
        <f aca="false">C69+0.02</f>
        <v>0.185</v>
      </c>
      <c r="L69" s="348" t="n">
        <f aca="false">K69-0</f>
        <v>0.185</v>
      </c>
      <c r="M69" s="328" t="n">
        <f aca="false">K69</f>
        <v>0.185</v>
      </c>
      <c r="N69" s="327" t="n">
        <f aca="false">+K69+0.02</f>
        <v>0.205</v>
      </c>
      <c r="O69" s="279" t="n">
        <f aca="false">C69-0.005</f>
        <v>0.16</v>
      </c>
      <c r="P69" s="333" t="n">
        <f aca="false">O69</f>
        <v>0.16</v>
      </c>
      <c r="Q69" s="328" t="n">
        <f aca="false">O69</f>
        <v>0.16</v>
      </c>
      <c r="R69" s="327" t="n">
        <f aca="false">+O69</f>
        <v>0.16</v>
      </c>
      <c r="T69" s="334" t="n">
        <f aca="false">C69-0.2</f>
        <v>-0.035</v>
      </c>
      <c r="U69" s="334" t="n">
        <f aca="false">T69+0.055</f>
        <v>0.02</v>
      </c>
      <c r="V69" s="334" t="n">
        <f aca="false">Y69</f>
        <v>0.145</v>
      </c>
      <c r="X69" s="335" t="n">
        <f aca="false">download!B88</f>
        <v>0.145</v>
      </c>
      <c r="Y69" s="336" t="n">
        <f aca="false">download!AX88</f>
        <v>0.145</v>
      </c>
      <c r="Z69" s="335" t="n">
        <f aca="false">download!F88</f>
        <v>0.0525</v>
      </c>
      <c r="AA69" s="337" t="n">
        <f aca="false">download!J88</f>
        <v>0.46</v>
      </c>
      <c r="AB69" s="337" t="n">
        <f aca="false">download!N88</f>
        <v>0.41</v>
      </c>
      <c r="AC69" s="337" t="n">
        <f aca="false">download!R88</f>
        <v>0.185</v>
      </c>
      <c r="AD69" s="338" t="n">
        <f aca="false">download!V88</f>
        <v>0.1625</v>
      </c>
      <c r="AE69" s="339" t="n">
        <f aca="false">download!AP88</f>
        <v>-0.2925</v>
      </c>
      <c r="AF69" s="339" t="n">
        <f aca="false">download!AT89</f>
        <v>0</v>
      </c>
      <c r="AG69" s="339"/>
      <c r="AH69" s="340" t="n">
        <v>38534</v>
      </c>
      <c r="AI69" s="341" t="n">
        <f aca="false">download!Z88</f>
        <v>2.902</v>
      </c>
      <c r="AJ69" s="343"/>
      <c r="AK69" s="342"/>
      <c r="AL69" s="342" t="n">
        <f aca="false">($AI69+C69)*BK69</f>
        <v>2.12871070617061</v>
      </c>
      <c r="AM69" s="342" t="n">
        <f aca="false">+AI69+C69</f>
        <v>3.067</v>
      </c>
      <c r="AN69" s="342" t="n">
        <f aca="false">$AI69+E69</f>
        <v>3.067</v>
      </c>
      <c r="AO69" s="342" t="n">
        <f aca="false">$AI69+G69</f>
        <v>3.067</v>
      </c>
      <c r="AP69" s="342" t="n">
        <f aca="false">$AI69+H69</f>
        <v>3.062</v>
      </c>
      <c r="AQ69" s="342" t="n">
        <f aca="false">$AI69+K69</f>
        <v>3.087</v>
      </c>
      <c r="AR69" s="342" t="n">
        <f aca="false">$AI69+N69</f>
        <v>3.107</v>
      </c>
      <c r="AS69" s="342" t="n">
        <f aca="false">$AI69+O69</f>
        <v>3.062</v>
      </c>
      <c r="AT69" s="342" t="n">
        <f aca="false">$AI69+R69</f>
        <v>3.062</v>
      </c>
      <c r="AU69" s="342"/>
      <c r="AV69" s="342"/>
      <c r="AW69" s="342" t="n">
        <f aca="false">$AI69+X69</f>
        <v>3.047</v>
      </c>
      <c r="AX69" s="342" t="n">
        <f aca="false">$AI69+Z69</f>
        <v>2.9545</v>
      </c>
      <c r="AY69" s="342" t="n">
        <f aca="false">$AI69+AA69</f>
        <v>3.362</v>
      </c>
      <c r="AZ69" s="342" t="n">
        <f aca="false">$AI69+AB69</f>
        <v>3.312</v>
      </c>
      <c r="BA69" s="342" t="n">
        <f aca="false">$AI69+AC69</f>
        <v>3.087</v>
      </c>
      <c r="BB69" s="342" t="n">
        <f aca="false">$AI69+AD69</f>
        <v>3.0645</v>
      </c>
      <c r="BC69" s="342" t="n">
        <f aca="false">$AI69+AE69</f>
        <v>2.6095</v>
      </c>
      <c r="BD69" s="342" t="n">
        <f aca="false">$AI69+AF69</f>
        <v>2.902</v>
      </c>
      <c r="BE69" s="342"/>
      <c r="BF69" s="274"/>
      <c r="BG69" s="343" t="n">
        <f aca="false">download!AD88</f>
        <v>1.402058834483</v>
      </c>
      <c r="BH69" s="268" t="n">
        <f aca="false">download!AH88</f>
        <v>0.063274842338332</v>
      </c>
      <c r="BI69" s="268" t="n">
        <f aca="false">download!AL88</f>
        <v>0.073616943758837</v>
      </c>
      <c r="BJ69" s="277" t="n">
        <f aca="false">(1+BH69/2)^(-2*($A69-$A$5)/365.25)</f>
        <v>0.730029332539305</v>
      </c>
      <c r="BK69" s="277" t="n">
        <f aca="false">(1+BI69/2)^(-2*($A69-$A$5)/365.25)</f>
        <v>0.694069353169419</v>
      </c>
      <c r="BL69" s="268"/>
      <c r="BM69" s="268"/>
      <c r="BN69" s="268"/>
      <c r="BO69" s="268"/>
      <c r="BP69" s="268"/>
      <c r="BQ69" s="268"/>
      <c r="BR69" s="268"/>
      <c r="BS69" s="268"/>
      <c r="BT69" s="268"/>
      <c r="BU69" s="268"/>
      <c r="BV69" s="268"/>
      <c r="BW69" s="268"/>
      <c r="BX69" s="268"/>
      <c r="BY69" s="268"/>
      <c r="BZ69" s="268"/>
      <c r="CA69" s="268"/>
      <c r="CB69" s="268"/>
      <c r="CC69" s="268"/>
      <c r="CD69" s="268"/>
      <c r="CE69" s="268"/>
      <c r="CF69" s="268"/>
      <c r="CG69" s="268"/>
      <c r="CH69" s="268"/>
      <c r="CI69" s="268"/>
      <c r="CJ69" s="268"/>
      <c r="CK69" s="268"/>
      <c r="CL69" s="277"/>
      <c r="CM69" s="268"/>
      <c r="CN69" s="293"/>
      <c r="CO69" s="293"/>
      <c r="CP69" s="344"/>
      <c r="CQ69" s="268"/>
      <c r="CR69" s="293"/>
      <c r="CS69" s="268"/>
      <c r="CT69" s="295"/>
      <c r="CU69" s="295"/>
      <c r="CV69" s="268"/>
      <c r="CW69" s="293"/>
      <c r="CX69" s="268"/>
      <c r="CY69" s="268"/>
      <c r="CZ69" s="276"/>
      <c r="DA69" s="276"/>
      <c r="DB69" s="295"/>
      <c r="DC69" s="268"/>
      <c r="DD69" s="295"/>
      <c r="DE69" s="268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</row>
    <row r="70" customFormat="false" ht="12.75" hidden="false" customHeight="false" outlineLevel="0" collapsed="false">
      <c r="A70" s="323" t="n">
        <v>38565</v>
      </c>
      <c r="B70" s="345" t="n">
        <f aca="false">C70-X70-0.02</f>
        <v>0.00250000000000002</v>
      </c>
      <c r="C70" s="326" t="n">
        <f aca="false">+C58+0</f>
        <v>0.165</v>
      </c>
      <c r="D70" s="326" t="n">
        <f aca="false">C70</f>
        <v>0.165</v>
      </c>
      <c r="E70" s="327" t="n">
        <f aca="false">C70</f>
        <v>0.165</v>
      </c>
      <c r="F70" s="328" t="n">
        <f aca="false">C70-0.035</f>
        <v>0.13</v>
      </c>
      <c r="G70" s="327" t="n">
        <f aca="false">E70</f>
        <v>0.165</v>
      </c>
      <c r="H70" s="355" t="n">
        <f aca="false">H58-0.005</f>
        <v>0.16</v>
      </c>
      <c r="I70" s="328" t="n">
        <f aca="false">H70</f>
        <v>0.16</v>
      </c>
      <c r="J70" s="347" t="n">
        <f aca="false">H70+0</f>
        <v>0.16</v>
      </c>
      <c r="K70" s="279" t="n">
        <f aca="false">C70+0.02</f>
        <v>0.185</v>
      </c>
      <c r="L70" s="348" t="n">
        <f aca="false">K70-0</f>
        <v>0.185</v>
      </c>
      <c r="M70" s="328" t="n">
        <f aca="false">K70</f>
        <v>0.185</v>
      </c>
      <c r="N70" s="327" t="n">
        <f aca="false">+K70+0.02</f>
        <v>0.205</v>
      </c>
      <c r="O70" s="279" t="n">
        <f aca="false">C70-0.005</f>
        <v>0.16</v>
      </c>
      <c r="P70" s="333" t="n">
        <f aca="false">O70</f>
        <v>0.16</v>
      </c>
      <c r="Q70" s="328" t="n">
        <f aca="false">O70</f>
        <v>0.16</v>
      </c>
      <c r="R70" s="327" t="n">
        <f aca="false">+O70</f>
        <v>0.16</v>
      </c>
      <c r="T70" s="334" t="n">
        <f aca="false">C70-0.2</f>
        <v>-0.035</v>
      </c>
      <c r="U70" s="334" t="n">
        <f aca="false">T70+0.055</f>
        <v>0.02</v>
      </c>
      <c r="V70" s="334" t="n">
        <f aca="false">Y70</f>
        <v>0.1425</v>
      </c>
      <c r="X70" s="335" t="n">
        <f aca="false">download!B89</f>
        <v>0.1425</v>
      </c>
      <c r="Y70" s="336" t="n">
        <f aca="false">download!AX89</f>
        <v>0.1425</v>
      </c>
      <c r="Z70" s="335" t="n">
        <f aca="false">download!F89</f>
        <v>0.05</v>
      </c>
      <c r="AA70" s="337" t="n">
        <f aca="false">download!J89</f>
        <v>0.525</v>
      </c>
      <c r="AB70" s="337" t="n">
        <f aca="false">download!N89</f>
        <v>0.41</v>
      </c>
      <c r="AC70" s="337" t="n">
        <f aca="false">download!R89</f>
        <v>0.185</v>
      </c>
      <c r="AD70" s="338" t="n">
        <f aca="false">download!V89</f>
        <v>0.1625</v>
      </c>
      <c r="AE70" s="339" t="n">
        <f aca="false">download!AP89</f>
        <v>-0.2925</v>
      </c>
      <c r="AF70" s="339" t="n">
        <f aca="false">download!AT90</f>
        <v>0</v>
      </c>
      <c r="AG70" s="339"/>
      <c r="AH70" s="340" t="n">
        <v>38565</v>
      </c>
      <c r="AI70" s="341" t="n">
        <f aca="false">download!Z89</f>
        <v>2.894</v>
      </c>
      <c r="AJ70" s="343"/>
      <c r="AK70" s="342"/>
      <c r="AL70" s="342" t="n">
        <f aca="false">($AI70+C70)*BK70</f>
        <v>2.11015414038309</v>
      </c>
      <c r="AM70" s="342" t="n">
        <f aca="false">+AI70+C70</f>
        <v>3.059</v>
      </c>
      <c r="AN70" s="342" t="n">
        <f aca="false">$AI70+E70</f>
        <v>3.059</v>
      </c>
      <c r="AO70" s="342" t="n">
        <f aca="false">$AI70+G70</f>
        <v>3.059</v>
      </c>
      <c r="AP70" s="342" t="n">
        <f aca="false">$AI70+H70</f>
        <v>3.054</v>
      </c>
      <c r="AQ70" s="342" t="n">
        <f aca="false">$AI70+K70</f>
        <v>3.079</v>
      </c>
      <c r="AR70" s="342" t="n">
        <f aca="false">$AI70+N70</f>
        <v>3.099</v>
      </c>
      <c r="AS70" s="342" t="n">
        <f aca="false">$AI70+O70</f>
        <v>3.054</v>
      </c>
      <c r="AT70" s="342" t="n">
        <f aca="false">$AI70+R70</f>
        <v>3.054</v>
      </c>
      <c r="AU70" s="342"/>
      <c r="AV70" s="342"/>
      <c r="AW70" s="342" t="n">
        <f aca="false">$AI70+X70</f>
        <v>3.0365</v>
      </c>
      <c r="AX70" s="342" t="n">
        <f aca="false">$AI70+Z70</f>
        <v>2.944</v>
      </c>
      <c r="AY70" s="342" t="n">
        <f aca="false">$AI70+AA70</f>
        <v>3.419</v>
      </c>
      <c r="AZ70" s="342" t="n">
        <f aca="false">$AI70+AB70</f>
        <v>3.304</v>
      </c>
      <c r="BA70" s="342" t="n">
        <f aca="false">$AI70+AC70</f>
        <v>3.079</v>
      </c>
      <c r="BB70" s="342" t="n">
        <f aca="false">$AI70+AD70</f>
        <v>3.0565</v>
      </c>
      <c r="BC70" s="342" t="n">
        <f aca="false">$AI70+AE70</f>
        <v>2.6015</v>
      </c>
      <c r="BD70" s="342" t="n">
        <f aca="false">$AI70+AF70</f>
        <v>2.894</v>
      </c>
      <c r="BE70" s="342"/>
      <c r="BF70" s="274"/>
      <c r="BG70" s="343" t="n">
        <f aca="false">download!AD89</f>
        <v>1.40092160397</v>
      </c>
      <c r="BH70" s="268" t="n">
        <f aca="false">download!AH89</f>
        <v>0.063283898060393</v>
      </c>
      <c r="BI70" s="268" t="n">
        <f aca="false">download!AL89</f>
        <v>0.073618519174899</v>
      </c>
      <c r="BJ70" s="277" t="n">
        <f aca="false">(1+BH70/2)^(-2*($A70-$A$5)/365.25)</f>
        <v>0.726147005780052</v>
      </c>
      <c r="BK70" s="277" t="n">
        <f aca="false">(1+BI70/2)^(-2*($A70-$A$5)/365.25)</f>
        <v>0.689818287147137</v>
      </c>
      <c r="BL70" s="268"/>
      <c r="BM70" s="268"/>
      <c r="BN70" s="268"/>
      <c r="BO70" s="268"/>
      <c r="BP70" s="268"/>
      <c r="BQ70" s="268"/>
      <c r="BR70" s="268"/>
      <c r="BS70" s="268"/>
      <c r="BT70" s="268"/>
      <c r="BU70" s="268"/>
      <c r="BV70" s="268"/>
      <c r="BW70" s="268"/>
      <c r="BX70" s="268"/>
      <c r="BY70" s="268"/>
      <c r="BZ70" s="268"/>
      <c r="CA70" s="268"/>
      <c r="CB70" s="268"/>
      <c r="CC70" s="268"/>
      <c r="CD70" s="268"/>
      <c r="CE70" s="268"/>
      <c r="CF70" s="268"/>
      <c r="CG70" s="268"/>
      <c r="CH70" s="268"/>
      <c r="CI70" s="268"/>
      <c r="CJ70" s="268"/>
      <c r="CK70" s="268"/>
      <c r="CL70" s="277"/>
      <c r="CM70" s="268"/>
      <c r="CN70" s="293"/>
      <c r="CO70" s="293"/>
      <c r="CP70" s="344"/>
      <c r="CQ70" s="268"/>
      <c r="CR70" s="293"/>
      <c r="CS70" s="268"/>
      <c r="CT70" s="295"/>
      <c r="CU70" s="295"/>
      <c r="CV70" s="268"/>
      <c r="CW70" s="293"/>
      <c r="CX70" s="268"/>
      <c r="CY70" s="268"/>
      <c r="CZ70" s="276"/>
      <c r="DA70" s="276"/>
      <c r="DB70" s="295"/>
      <c r="DC70" s="268"/>
      <c r="DD70" s="295"/>
      <c r="DE70" s="268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</row>
    <row r="71" customFormat="false" ht="12.75" hidden="false" customHeight="false" outlineLevel="0" collapsed="false">
      <c r="A71" s="323" t="n">
        <v>38596</v>
      </c>
      <c r="B71" s="345" t="n">
        <f aca="false">C71-X71-0.02</f>
        <v>0.00499999999999999</v>
      </c>
      <c r="C71" s="326" t="n">
        <f aca="false">+C59+0</f>
        <v>0.165</v>
      </c>
      <c r="D71" s="326" t="n">
        <f aca="false">C71</f>
        <v>0.165</v>
      </c>
      <c r="E71" s="327" t="n">
        <f aca="false">C71</f>
        <v>0.165</v>
      </c>
      <c r="F71" s="328" t="n">
        <f aca="false">C71-0.035</f>
        <v>0.13</v>
      </c>
      <c r="G71" s="327" t="n">
        <f aca="false">E71</f>
        <v>0.165</v>
      </c>
      <c r="H71" s="355" t="n">
        <f aca="false">H59-0.005</f>
        <v>0.16</v>
      </c>
      <c r="I71" s="328" t="n">
        <f aca="false">H71</f>
        <v>0.16</v>
      </c>
      <c r="J71" s="347" t="n">
        <f aca="false">H71+0</f>
        <v>0.16</v>
      </c>
      <c r="K71" s="279" t="n">
        <f aca="false">C71+0.02</f>
        <v>0.185</v>
      </c>
      <c r="L71" s="348" t="n">
        <f aca="false">K71-0</f>
        <v>0.185</v>
      </c>
      <c r="M71" s="328" t="n">
        <f aca="false">K71</f>
        <v>0.185</v>
      </c>
      <c r="N71" s="327" t="n">
        <f aca="false">+K71+0.02</f>
        <v>0.205</v>
      </c>
      <c r="O71" s="279" t="n">
        <f aca="false">C71-0.005</f>
        <v>0.16</v>
      </c>
      <c r="P71" s="333" t="n">
        <f aca="false">O71</f>
        <v>0.16</v>
      </c>
      <c r="Q71" s="328" t="n">
        <f aca="false">O71</f>
        <v>0.16</v>
      </c>
      <c r="R71" s="327" t="n">
        <f aca="false">+O71</f>
        <v>0.16</v>
      </c>
      <c r="T71" s="334" t="n">
        <f aca="false">C71-0.2</f>
        <v>-0.035</v>
      </c>
      <c r="U71" s="334" t="n">
        <f aca="false">T71+0.055</f>
        <v>0.02</v>
      </c>
      <c r="V71" s="334" t="n">
        <f aca="false">Y71</f>
        <v>0.14</v>
      </c>
      <c r="X71" s="335" t="n">
        <f aca="false">download!B90</f>
        <v>0.14</v>
      </c>
      <c r="Y71" s="336" t="n">
        <f aca="false">download!AX90</f>
        <v>0.14</v>
      </c>
      <c r="Z71" s="335" t="n">
        <f aca="false">download!F90</f>
        <v>0.0475</v>
      </c>
      <c r="AA71" s="337" t="n">
        <f aca="false">download!J90</f>
        <v>0.425</v>
      </c>
      <c r="AB71" s="337" t="n">
        <f aca="false">download!N90</f>
        <v>0.3825</v>
      </c>
      <c r="AC71" s="337" t="n">
        <f aca="false">download!R90</f>
        <v>0.1625</v>
      </c>
      <c r="AD71" s="338" t="n">
        <f aca="false">download!V90</f>
        <v>0.1625</v>
      </c>
      <c r="AE71" s="339" t="n">
        <f aca="false">download!AP90</f>
        <v>-0.2925</v>
      </c>
      <c r="AF71" s="339" t="n">
        <f aca="false">download!AT91</f>
        <v>0</v>
      </c>
      <c r="AG71" s="339"/>
      <c r="AH71" s="340" t="n">
        <v>38596</v>
      </c>
      <c r="AI71" s="341" t="n">
        <f aca="false">download!Z90</f>
        <v>2.882</v>
      </c>
      <c r="AJ71" s="343"/>
      <c r="AK71" s="342"/>
      <c r="AL71" s="342" t="n">
        <f aca="false">($AI71+C71)*BK71</f>
        <v>2.08900211905233</v>
      </c>
      <c r="AM71" s="342" t="n">
        <f aca="false">+AI71+C71</f>
        <v>3.047</v>
      </c>
      <c r="AN71" s="342" t="n">
        <f aca="false">$AI71+E71</f>
        <v>3.047</v>
      </c>
      <c r="AO71" s="342" t="n">
        <f aca="false">$AI71+G71</f>
        <v>3.047</v>
      </c>
      <c r="AP71" s="342" t="n">
        <f aca="false">$AI71+H71</f>
        <v>3.042</v>
      </c>
      <c r="AQ71" s="342" t="n">
        <f aca="false">$AI71+K71</f>
        <v>3.067</v>
      </c>
      <c r="AR71" s="342" t="n">
        <f aca="false">$AI71+N71</f>
        <v>3.087</v>
      </c>
      <c r="AS71" s="342" t="n">
        <f aca="false">$AI71+O71</f>
        <v>3.042</v>
      </c>
      <c r="AT71" s="342" t="n">
        <f aca="false">$AI71+R71</f>
        <v>3.042</v>
      </c>
      <c r="AU71" s="342"/>
      <c r="AV71" s="342"/>
      <c r="AW71" s="342" t="n">
        <f aca="false">$AI71+X71</f>
        <v>3.022</v>
      </c>
      <c r="AX71" s="342" t="n">
        <f aca="false">$AI71+Z71</f>
        <v>2.9295</v>
      </c>
      <c r="AY71" s="342" t="n">
        <f aca="false">$AI71+AA71</f>
        <v>3.307</v>
      </c>
      <c r="AZ71" s="342" t="n">
        <f aca="false">$AI71+AB71</f>
        <v>3.2645</v>
      </c>
      <c r="BA71" s="342" t="n">
        <f aca="false">$AI71+AC71</f>
        <v>3.0445</v>
      </c>
      <c r="BB71" s="342" t="n">
        <f aca="false">$AI71+AD71</f>
        <v>3.0445</v>
      </c>
      <c r="BC71" s="342" t="n">
        <f aca="false">$AI71+AE71</f>
        <v>2.5895</v>
      </c>
      <c r="BD71" s="342" t="n">
        <f aca="false">$AI71+AF71</f>
        <v>2.882</v>
      </c>
      <c r="BE71" s="342"/>
      <c r="BF71" s="274"/>
      <c r="BG71" s="343" t="n">
        <f aca="false">download!AD90</f>
        <v>1.399787020295</v>
      </c>
      <c r="BH71" s="268" t="n">
        <f aca="false">download!AH90</f>
        <v>0.063292953782482</v>
      </c>
      <c r="BI71" s="268" t="n">
        <f aca="false">download!AL90</f>
        <v>0.073620094590962</v>
      </c>
      <c r="BJ71" s="277" t="n">
        <f aca="false">(1+BH71/2)^(-2*($A71-$A$5)/365.25)</f>
        <v>0.722284249313609</v>
      </c>
      <c r="BK71" s="277" t="n">
        <f aca="false">(1+BI71/2)^(-2*($A71-$A$5)/365.25)</f>
        <v>0.685593081408706</v>
      </c>
      <c r="BL71" s="268"/>
      <c r="BM71" s="268"/>
      <c r="BN71" s="268"/>
      <c r="BO71" s="268"/>
      <c r="BP71" s="268"/>
      <c r="BQ71" s="268"/>
      <c r="BR71" s="268"/>
      <c r="BS71" s="268"/>
      <c r="BT71" s="268"/>
      <c r="BU71" s="268"/>
      <c r="BV71" s="268"/>
      <c r="BW71" s="268"/>
      <c r="BX71" s="268"/>
      <c r="BY71" s="268"/>
      <c r="BZ71" s="268"/>
      <c r="CA71" s="268"/>
      <c r="CB71" s="268"/>
      <c r="CC71" s="268"/>
      <c r="CD71" s="268"/>
      <c r="CE71" s="268"/>
      <c r="CF71" s="268"/>
      <c r="CG71" s="268"/>
      <c r="CH71" s="268"/>
      <c r="CI71" s="268"/>
      <c r="CJ71" s="268"/>
      <c r="CK71" s="268"/>
      <c r="CL71" s="277"/>
      <c r="CM71" s="268"/>
      <c r="CN71" s="293"/>
      <c r="CO71" s="293"/>
      <c r="CP71" s="344"/>
      <c r="CQ71" s="268"/>
      <c r="CR71" s="293"/>
      <c r="CS71" s="268"/>
      <c r="CT71" s="295"/>
      <c r="CU71" s="295"/>
      <c r="CV71" s="268"/>
      <c r="CW71" s="293"/>
      <c r="CX71" s="268"/>
      <c r="CY71" s="268"/>
      <c r="CZ71" s="276"/>
      <c r="DA71" s="276"/>
      <c r="DB71" s="295"/>
      <c r="DC71" s="268"/>
      <c r="DD71" s="295"/>
      <c r="DE71" s="268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</row>
    <row r="72" customFormat="false" ht="12.75" hidden="false" customHeight="false" outlineLevel="0" collapsed="false">
      <c r="A72" s="323" t="n">
        <v>38626</v>
      </c>
      <c r="B72" s="345" t="n">
        <f aca="false">C72-X72-0.02</f>
        <v>-0.00999999999999999</v>
      </c>
      <c r="C72" s="326" t="n">
        <f aca="false">+C60+0</f>
        <v>0.165</v>
      </c>
      <c r="D72" s="326" t="n">
        <f aca="false">C72</f>
        <v>0.165</v>
      </c>
      <c r="E72" s="327" t="n">
        <f aca="false">C72</f>
        <v>0.165</v>
      </c>
      <c r="F72" s="328" t="n">
        <f aca="false">C72-0.035</f>
        <v>0.13</v>
      </c>
      <c r="G72" s="327" t="n">
        <f aca="false">E72</f>
        <v>0.165</v>
      </c>
      <c r="H72" s="355" t="n">
        <f aca="false">H60-0.005</f>
        <v>0.16</v>
      </c>
      <c r="I72" s="328" t="n">
        <f aca="false">H72</f>
        <v>0.16</v>
      </c>
      <c r="J72" s="347" t="n">
        <f aca="false">H72+0</f>
        <v>0.16</v>
      </c>
      <c r="K72" s="279" t="n">
        <f aca="false">C72+0.02</f>
        <v>0.185</v>
      </c>
      <c r="L72" s="348" t="n">
        <f aca="false">K72-0</f>
        <v>0.185</v>
      </c>
      <c r="M72" s="328" t="n">
        <f aca="false">K72</f>
        <v>0.185</v>
      </c>
      <c r="N72" s="327" t="n">
        <f aca="false">+K72+0.02</f>
        <v>0.205</v>
      </c>
      <c r="O72" s="279" t="n">
        <f aca="false">C72-0.005</f>
        <v>0.16</v>
      </c>
      <c r="P72" s="333" t="n">
        <f aca="false">O72</f>
        <v>0.16</v>
      </c>
      <c r="Q72" s="328" t="n">
        <f aca="false">O72</f>
        <v>0.16</v>
      </c>
      <c r="R72" s="327" t="n">
        <f aca="false">+O72</f>
        <v>0.16</v>
      </c>
      <c r="T72" s="334" t="n">
        <f aca="false">C72-0.2</f>
        <v>-0.035</v>
      </c>
      <c r="U72" s="334" t="n">
        <f aca="false">T72+0.055</f>
        <v>0.02</v>
      </c>
      <c r="V72" s="334" t="n">
        <f aca="false">Y72</f>
        <v>0.155</v>
      </c>
      <c r="X72" s="335" t="n">
        <f aca="false">download!B91</f>
        <v>0.155</v>
      </c>
      <c r="Y72" s="336" t="n">
        <f aca="false">download!AX91</f>
        <v>0.155</v>
      </c>
      <c r="Z72" s="335" t="n">
        <f aca="false">download!F91</f>
        <v>0.0625</v>
      </c>
      <c r="AA72" s="337" t="n">
        <f aca="false">download!J91</f>
        <v>0.345</v>
      </c>
      <c r="AB72" s="337" t="n">
        <f aca="false">download!N91</f>
        <v>0.3625</v>
      </c>
      <c r="AC72" s="337" t="n">
        <f aca="false">download!R91</f>
        <v>0.185</v>
      </c>
      <c r="AD72" s="338" t="n">
        <f aca="false">download!V91</f>
        <v>0.165</v>
      </c>
      <c r="AE72" s="339" t="n">
        <f aca="false">download!AP91</f>
        <v>-0.2925</v>
      </c>
      <c r="AF72" s="339" t="n">
        <f aca="false">download!AT92</f>
        <v>0</v>
      </c>
      <c r="AG72" s="339"/>
      <c r="AH72" s="340" t="n">
        <v>38626</v>
      </c>
      <c r="AI72" s="341" t="n">
        <f aca="false">download!Z91</f>
        <v>2.898</v>
      </c>
      <c r="AJ72" s="343"/>
      <c r="AK72" s="342"/>
      <c r="AL72" s="342" t="n">
        <f aca="false">($AI72+C72)*BK72</f>
        <v>2.08752224855059</v>
      </c>
      <c r="AM72" s="342" t="n">
        <f aca="false">+AI72+C72</f>
        <v>3.063</v>
      </c>
      <c r="AN72" s="342" t="n">
        <f aca="false">$AI72+E72</f>
        <v>3.063</v>
      </c>
      <c r="AO72" s="342" t="n">
        <f aca="false">$AI72+G72</f>
        <v>3.063</v>
      </c>
      <c r="AP72" s="342" t="n">
        <f aca="false">$AI72+H72</f>
        <v>3.058</v>
      </c>
      <c r="AQ72" s="342" t="n">
        <f aca="false">$AI72+K72</f>
        <v>3.083</v>
      </c>
      <c r="AR72" s="342" t="n">
        <f aca="false">$AI72+N72</f>
        <v>3.103</v>
      </c>
      <c r="AS72" s="342" t="n">
        <f aca="false">$AI72+O72</f>
        <v>3.058</v>
      </c>
      <c r="AT72" s="342" t="n">
        <f aca="false">$AI72+R72</f>
        <v>3.058</v>
      </c>
      <c r="AU72" s="342"/>
      <c r="AV72" s="342"/>
      <c r="AW72" s="342" t="n">
        <f aca="false">$AI72+X72</f>
        <v>3.053</v>
      </c>
      <c r="AX72" s="342" t="n">
        <f aca="false">$AI72+Z72</f>
        <v>2.9605</v>
      </c>
      <c r="AY72" s="342" t="n">
        <f aca="false">$AI72+AA72</f>
        <v>3.243</v>
      </c>
      <c r="AZ72" s="342" t="n">
        <f aca="false">$AI72+AB72</f>
        <v>3.2605</v>
      </c>
      <c r="BA72" s="342" t="n">
        <f aca="false">$AI72+AC72</f>
        <v>3.083</v>
      </c>
      <c r="BB72" s="342" t="n">
        <f aca="false">$AI72+AD72</f>
        <v>3.063</v>
      </c>
      <c r="BC72" s="342" t="n">
        <f aca="false">$AI72+AE72</f>
        <v>2.6055</v>
      </c>
      <c r="BD72" s="342" t="n">
        <f aca="false">$AI72+AF72</f>
        <v>2.898</v>
      </c>
      <c r="BE72" s="342"/>
      <c r="BF72" s="274"/>
      <c r="BG72" s="343" t="n">
        <f aca="false">download!AD91</f>
        <v>1.398691551573</v>
      </c>
      <c r="BH72" s="268" t="n">
        <f aca="false">download!AH91</f>
        <v>0.06330171738453</v>
      </c>
      <c r="BI72" s="268" t="n">
        <f aca="false">download!AL91</f>
        <v>0.073621619187152</v>
      </c>
      <c r="BJ72" s="277" t="n">
        <f aca="false">(1+BH72/2)^(-2*($A72-$A$5)/365.25)</f>
        <v>0.718564644179885</v>
      </c>
      <c r="BK72" s="277" t="n">
        <f aca="false">(1+BI72/2)^(-2*($A72-$A$5)/365.25)</f>
        <v>0.681528647910739</v>
      </c>
      <c r="BL72" s="268"/>
      <c r="BM72" s="268"/>
      <c r="BN72" s="268"/>
      <c r="BO72" s="268"/>
      <c r="BP72" s="268"/>
      <c r="BQ72" s="268"/>
      <c r="BR72" s="268"/>
      <c r="BS72" s="268"/>
      <c r="BT72" s="268"/>
      <c r="BU72" s="268"/>
      <c r="BV72" s="268"/>
      <c r="BW72" s="268"/>
      <c r="BX72" s="268"/>
      <c r="BY72" s="268"/>
      <c r="BZ72" s="268"/>
      <c r="CA72" s="268"/>
      <c r="CB72" s="268"/>
      <c r="CC72" s="268"/>
      <c r="CD72" s="268"/>
      <c r="CE72" s="268"/>
      <c r="CF72" s="268"/>
      <c r="CG72" s="268"/>
      <c r="CH72" s="268"/>
      <c r="CI72" s="268"/>
      <c r="CJ72" s="268"/>
      <c r="CK72" s="268"/>
      <c r="CL72" s="277"/>
      <c r="CM72" s="268"/>
      <c r="CN72" s="293"/>
      <c r="CO72" s="293"/>
      <c r="CP72" s="344"/>
      <c r="CQ72" s="268"/>
      <c r="CR72" s="293"/>
      <c r="CS72" s="268"/>
      <c r="CT72" s="295"/>
      <c r="CU72" s="295"/>
      <c r="CV72" s="268"/>
      <c r="CW72" s="293"/>
      <c r="CX72" s="268"/>
      <c r="CY72" s="268"/>
      <c r="CZ72" s="276"/>
      <c r="DA72" s="276"/>
      <c r="DB72" s="295"/>
      <c r="DC72" s="268"/>
      <c r="DD72" s="295"/>
      <c r="DE72" s="268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</row>
    <row r="73" customFormat="false" ht="12.75" hidden="false" customHeight="false" outlineLevel="0" collapsed="false">
      <c r="A73" s="323" t="n">
        <v>38657</v>
      </c>
      <c r="B73" s="345" t="n">
        <f aca="false">C73-X73-0.02</f>
        <v>0.08</v>
      </c>
      <c r="C73" s="326" t="n">
        <f aca="false">+C61+0</f>
        <v>0.295</v>
      </c>
      <c r="D73" s="326" t="n">
        <f aca="false">C73</f>
        <v>0.295</v>
      </c>
      <c r="E73" s="327" t="n">
        <f aca="false">C73</f>
        <v>0.295</v>
      </c>
      <c r="F73" s="328" t="n">
        <f aca="false">C73-0.035</f>
        <v>0.26</v>
      </c>
      <c r="G73" s="327" t="n">
        <f aca="false">E73</f>
        <v>0.295</v>
      </c>
      <c r="H73" s="355" t="n">
        <f aca="false">K73+0</f>
        <v>0.415</v>
      </c>
      <c r="I73" s="328" t="n">
        <f aca="false">H73</f>
        <v>0.415</v>
      </c>
      <c r="J73" s="347" t="n">
        <f aca="false">H73+0</f>
        <v>0.415</v>
      </c>
      <c r="K73" s="276" t="n">
        <f aca="false">C73+0.12</f>
        <v>0.415</v>
      </c>
      <c r="L73" s="348" t="n">
        <f aca="false">K73-0</f>
        <v>0.415</v>
      </c>
      <c r="M73" s="328" t="n">
        <f aca="false">K73</f>
        <v>0.415</v>
      </c>
      <c r="N73" s="327" t="n">
        <f aca="false">+K73+0.03</f>
        <v>0.445</v>
      </c>
      <c r="O73" s="279" t="n">
        <f aca="false">H73</f>
        <v>0.415</v>
      </c>
      <c r="P73" s="333" t="n">
        <f aca="false">O73</f>
        <v>0.415</v>
      </c>
      <c r="Q73" s="328" t="n">
        <f aca="false">O73</f>
        <v>0.415</v>
      </c>
      <c r="R73" s="327" t="n">
        <f aca="false">+O73+0.02</f>
        <v>0.435</v>
      </c>
      <c r="T73" s="334" t="n">
        <f aca="false">C73-0.16</f>
        <v>0.135</v>
      </c>
      <c r="U73" s="334" t="n">
        <f aca="false">T73+0.055</f>
        <v>0.19</v>
      </c>
      <c r="V73" s="334" t="n">
        <f aca="false">+(T73+AI73)*0.032+T73+0.01</f>
        <v>0.244872</v>
      </c>
      <c r="X73" s="335" t="n">
        <f aca="false">download!B92</f>
        <v>0.195</v>
      </c>
      <c r="Y73" s="336" t="n">
        <f aca="false">download!AX92</f>
        <v>0.195</v>
      </c>
      <c r="Z73" s="335" t="n">
        <f aca="false">download!F92</f>
        <v>0.13</v>
      </c>
      <c r="AA73" s="337" t="n">
        <f aca="false">download!J92</f>
        <v>0.725</v>
      </c>
      <c r="AB73" s="337" t="n">
        <f aca="false">download!N92</f>
        <v>0.695</v>
      </c>
      <c r="AC73" s="337" t="n">
        <f aca="false">download!R92</f>
        <v>0.2875</v>
      </c>
      <c r="AD73" s="338" t="n">
        <f aca="false">download!V92</f>
        <v>0.24</v>
      </c>
      <c r="AE73" s="339" t="n">
        <f aca="false">download!AP92</f>
        <v>-0.25</v>
      </c>
      <c r="AF73" s="339" t="n">
        <f aca="false">download!AT93</f>
        <v>0</v>
      </c>
      <c r="AG73" s="339"/>
      <c r="AH73" s="340" t="n">
        <v>38657</v>
      </c>
      <c r="AI73" s="341" t="n">
        <f aca="false">download!Z92</f>
        <v>2.986</v>
      </c>
      <c r="AJ73" s="343"/>
      <c r="AK73" s="342"/>
      <c r="AL73" s="342" t="n">
        <f aca="false">($AI73+C73)*BK73</f>
        <v>2.22239805818623</v>
      </c>
      <c r="AM73" s="342" t="n">
        <f aca="false">+AI73+C73</f>
        <v>3.281</v>
      </c>
      <c r="AN73" s="342" t="n">
        <f aca="false">$AI73+E73</f>
        <v>3.281</v>
      </c>
      <c r="AO73" s="342" t="n">
        <f aca="false">$AI73+G73</f>
        <v>3.281</v>
      </c>
      <c r="AP73" s="342" t="n">
        <f aca="false">$AI73+H73</f>
        <v>3.401</v>
      </c>
      <c r="AQ73" s="342" t="n">
        <f aca="false">$AI73+K73</f>
        <v>3.401</v>
      </c>
      <c r="AR73" s="342" t="n">
        <f aca="false">$AI73+N73</f>
        <v>3.431</v>
      </c>
      <c r="AS73" s="342" t="n">
        <f aca="false">$AI73+O73</f>
        <v>3.401</v>
      </c>
      <c r="AT73" s="342" t="n">
        <f aca="false">$AI73+R73</f>
        <v>3.421</v>
      </c>
      <c r="AU73" s="342"/>
      <c r="AV73" s="342"/>
      <c r="AW73" s="342" t="n">
        <f aca="false">$AI73+X73</f>
        <v>3.181</v>
      </c>
      <c r="AX73" s="342" t="n">
        <f aca="false">$AI73+Z73</f>
        <v>3.116</v>
      </c>
      <c r="AY73" s="342" t="n">
        <f aca="false">$AI73+AA73</f>
        <v>3.711</v>
      </c>
      <c r="AZ73" s="342" t="n">
        <f aca="false">$AI73+AB73</f>
        <v>3.681</v>
      </c>
      <c r="BA73" s="342" t="n">
        <f aca="false">$AI73+AC73</f>
        <v>3.2735</v>
      </c>
      <c r="BB73" s="342" t="n">
        <f aca="false">$AI73+AD73</f>
        <v>3.226</v>
      </c>
      <c r="BC73" s="342" t="n">
        <f aca="false">$AI73+AE73</f>
        <v>2.736</v>
      </c>
      <c r="BD73" s="342" t="n">
        <f aca="false">$AI73+AF73</f>
        <v>2.986</v>
      </c>
      <c r="BE73" s="342"/>
      <c r="BF73" s="274"/>
      <c r="BG73" s="343" t="n">
        <f aca="false">download!AD92</f>
        <v>1.397562161749</v>
      </c>
      <c r="BH73" s="268" t="n">
        <f aca="false">download!AH92</f>
        <v>0.063310773106672</v>
      </c>
      <c r="BI73" s="268" t="n">
        <f aca="false">download!AL92</f>
        <v>0.073623194603217</v>
      </c>
      <c r="BJ73" s="277" t="n">
        <f aca="false">(1+BH73/2)^(-2*($A73-$A$5)/365.25)</f>
        <v>0.714740126947123</v>
      </c>
      <c r="BK73" s="277" t="n">
        <f aca="false">(1+BI73/2)^(-2*($A73-$A$5)/365.25)</f>
        <v>0.677353873266148</v>
      </c>
      <c r="BL73" s="268"/>
      <c r="BM73" s="268"/>
      <c r="BN73" s="268"/>
      <c r="BO73" s="268"/>
      <c r="BP73" s="268"/>
      <c r="BQ73" s="268"/>
      <c r="BR73" s="268"/>
      <c r="BS73" s="268"/>
      <c r="BT73" s="268"/>
      <c r="BU73" s="268"/>
      <c r="BV73" s="268"/>
      <c r="BW73" s="268"/>
      <c r="BX73" s="268"/>
      <c r="BY73" s="268"/>
      <c r="BZ73" s="268"/>
      <c r="CA73" s="268"/>
      <c r="CB73" s="268"/>
      <c r="CC73" s="268"/>
      <c r="CD73" s="268"/>
      <c r="CE73" s="268"/>
      <c r="CF73" s="268"/>
      <c r="CG73" s="268"/>
      <c r="CH73" s="268"/>
      <c r="CI73" s="268"/>
      <c r="CJ73" s="268"/>
      <c r="CK73" s="268"/>
      <c r="CL73" s="277"/>
      <c r="CM73" s="268"/>
      <c r="CN73" s="293"/>
      <c r="CO73" s="293"/>
      <c r="CP73" s="344"/>
      <c r="CQ73" s="268"/>
      <c r="CR73" s="293"/>
      <c r="CS73" s="268"/>
      <c r="CT73" s="295"/>
      <c r="CU73" s="295"/>
      <c r="CV73" s="268"/>
      <c r="CW73" s="293"/>
      <c r="CX73" s="268"/>
      <c r="CY73" s="268"/>
      <c r="CZ73" s="276"/>
      <c r="DA73" s="276"/>
      <c r="DB73" s="295"/>
      <c r="DC73" s="268"/>
      <c r="DD73" s="295"/>
      <c r="DE73" s="268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</row>
    <row r="74" customFormat="false" ht="12.75" hidden="false" customHeight="false" outlineLevel="0" collapsed="false">
      <c r="A74" s="323" t="n">
        <v>38687</v>
      </c>
      <c r="B74" s="345" t="n">
        <f aca="false">C74-X74-0.02</f>
        <v>0.06</v>
      </c>
      <c r="C74" s="326" t="n">
        <f aca="false">+C62+0</f>
        <v>0.315</v>
      </c>
      <c r="D74" s="326" t="n">
        <f aca="false">C74</f>
        <v>0.315</v>
      </c>
      <c r="E74" s="327" t="n">
        <f aca="false">C74</f>
        <v>0.315</v>
      </c>
      <c r="F74" s="328" t="n">
        <f aca="false">C74-0.035</f>
        <v>0.28</v>
      </c>
      <c r="G74" s="327" t="n">
        <f aca="false">E74</f>
        <v>0.315</v>
      </c>
      <c r="H74" s="355" t="n">
        <f aca="false">K74+0</f>
        <v>0.435</v>
      </c>
      <c r="I74" s="328" t="n">
        <f aca="false">H74</f>
        <v>0.435</v>
      </c>
      <c r="J74" s="347" t="n">
        <f aca="false">H74+0</f>
        <v>0.435</v>
      </c>
      <c r="K74" s="276" t="n">
        <f aca="false">C74+0.12</f>
        <v>0.435</v>
      </c>
      <c r="L74" s="348" t="n">
        <f aca="false">K74-0</f>
        <v>0.435</v>
      </c>
      <c r="M74" s="328" t="n">
        <f aca="false">K74</f>
        <v>0.435</v>
      </c>
      <c r="N74" s="327" t="n">
        <f aca="false">+K74+0.03</f>
        <v>0.465</v>
      </c>
      <c r="O74" s="279" t="n">
        <f aca="false">H74</f>
        <v>0.435</v>
      </c>
      <c r="P74" s="333" t="n">
        <f aca="false">O74</f>
        <v>0.435</v>
      </c>
      <c r="Q74" s="328" t="n">
        <f aca="false">O74</f>
        <v>0.435</v>
      </c>
      <c r="R74" s="327" t="n">
        <f aca="false">+O74+0.02</f>
        <v>0.455</v>
      </c>
      <c r="T74" s="334" t="n">
        <f aca="false">C74-0.16</f>
        <v>0.155</v>
      </c>
      <c r="U74" s="334" t="n">
        <f aca="false">T74+0.055</f>
        <v>0.21</v>
      </c>
      <c r="V74" s="334" t="n">
        <f aca="false">+(T74+AI74)*0.032+T74+0.01</f>
        <v>0.26852</v>
      </c>
      <c r="X74" s="335" t="n">
        <f aca="false">download!B93</f>
        <v>0.235</v>
      </c>
      <c r="Y74" s="336" t="n">
        <f aca="false">download!AX93</f>
        <v>0.235</v>
      </c>
      <c r="Z74" s="335" t="n">
        <f aca="false">download!F93</f>
        <v>0.17</v>
      </c>
      <c r="AA74" s="337" t="n">
        <f aca="false">download!J93</f>
        <v>1.045</v>
      </c>
      <c r="AB74" s="337" t="n">
        <f aca="false">download!N93</f>
        <v>1.01</v>
      </c>
      <c r="AC74" s="337" t="n">
        <f aca="false">download!R93</f>
        <v>0.3375</v>
      </c>
      <c r="AD74" s="338" t="n">
        <f aca="false">download!V93</f>
        <v>0.295</v>
      </c>
      <c r="AE74" s="339" t="n">
        <f aca="false">download!AP93</f>
        <v>-0.25</v>
      </c>
      <c r="AF74" s="339" t="n">
        <f aca="false">download!AT94</f>
        <v>0</v>
      </c>
      <c r="AG74" s="339"/>
      <c r="AH74" s="340" t="n">
        <v>38687</v>
      </c>
      <c r="AI74" s="341" t="n">
        <f aca="false">download!Z93</f>
        <v>3.08</v>
      </c>
      <c r="AJ74" s="343"/>
      <c r="AK74" s="342"/>
      <c r="AL74" s="342" t="n">
        <f aca="false">($AI74+C74)*BK74</f>
        <v>2.2859823536283</v>
      </c>
      <c r="AM74" s="342" t="n">
        <f aca="false">+AI74+C74</f>
        <v>3.395</v>
      </c>
      <c r="AN74" s="342" t="n">
        <f aca="false">$AI74+E74</f>
        <v>3.395</v>
      </c>
      <c r="AO74" s="342" t="n">
        <f aca="false">$AI74+G74</f>
        <v>3.395</v>
      </c>
      <c r="AP74" s="342" t="n">
        <f aca="false">$AI74+H74</f>
        <v>3.515</v>
      </c>
      <c r="AQ74" s="342" t="n">
        <f aca="false">$AI74+K74</f>
        <v>3.515</v>
      </c>
      <c r="AR74" s="342" t="n">
        <f aca="false">$AI74+N74</f>
        <v>3.545</v>
      </c>
      <c r="AS74" s="342" t="n">
        <f aca="false">$AI74+O74</f>
        <v>3.515</v>
      </c>
      <c r="AT74" s="342" t="n">
        <f aca="false">$AI74+R74</f>
        <v>3.535</v>
      </c>
      <c r="AU74" s="342"/>
      <c r="AV74" s="342"/>
      <c r="AW74" s="342" t="n">
        <f aca="false">$AI74+X74</f>
        <v>3.315</v>
      </c>
      <c r="AX74" s="342" t="n">
        <f aca="false">$AI74+Z74</f>
        <v>3.25</v>
      </c>
      <c r="AY74" s="342" t="n">
        <f aca="false">$AI74+AA74</f>
        <v>4.125</v>
      </c>
      <c r="AZ74" s="342" t="n">
        <f aca="false">$AI74+AB74</f>
        <v>4.09</v>
      </c>
      <c r="BA74" s="342" t="n">
        <f aca="false">$AI74+AC74</f>
        <v>3.4175</v>
      </c>
      <c r="BB74" s="342" t="n">
        <f aca="false">$AI74+AD74</f>
        <v>3.375</v>
      </c>
      <c r="BC74" s="342" t="n">
        <f aca="false">$AI74+AE74</f>
        <v>2.83</v>
      </c>
      <c r="BD74" s="342" t="n">
        <f aca="false">$AI74+AF74</f>
        <v>3.08</v>
      </c>
      <c r="BE74" s="342"/>
      <c r="BF74" s="274"/>
      <c r="BG74" s="343" t="n">
        <f aca="false">download!AD93</f>
        <v>1.396471710096</v>
      </c>
      <c r="BH74" s="268" t="n">
        <f aca="false">download!AH93</f>
        <v>0.063319536708771</v>
      </c>
      <c r="BI74" s="268" t="n">
        <f aca="false">download!AL93</f>
        <v>0.073624719199409</v>
      </c>
      <c r="BJ74" s="277" t="n">
        <f aca="false">(1+BH74/2)^(-2*($A74-$A$5)/365.25)</f>
        <v>0.711057355116458</v>
      </c>
      <c r="BK74" s="277" t="n">
        <f aca="false">(1+BI74/2)^(-2*($A74-$A$5)/365.25)</f>
        <v>0.673337953940589</v>
      </c>
      <c r="BL74" s="268"/>
      <c r="BM74" s="268"/>
      <c r="BN74" s="268"/>
      <c r="BO74" s="268"/>
      <c r="BP74" s="268"/>
      <c r="BQ74" s="268"/>
      <c r="BR74" s="268"/>
      <c r="BS74" s="268"/>
      <c r="BT74" s="268"/>
      <c r="BU74" s="268"/>
      <c r="BV74" s="268"/>
      <c r="BW74" s="268"/>
      <c r="BX74" s="268"/>
      <c r="BY74" s="268"/>
      <c r="BZ74" s="268"/>
      <c r="CA74" s="268"/>
      <c r="CB74" s="268"/>
      <c r="CC74" s="268"/>
      <c r="CD74" s="268"/>
      <c r="CE74" s="268"/>
      <c r="CF74" s="268"/>
      <c r="CG74" s="268"/>
      <c r="CH74" s="268"/>
      <c r="CI74" s="268"/>
      <c r="CJ74" s="268"/>
      <c r="CK74" s="268"/>
      <c r="CL74" s="277"/>
      <c r="CM74" s="268"/>
      <c r="CN74" s="293"/>
      <c r="CO74" s="293"/>
      <c r="CP74" s="344"/>
      <c r="CQ74" s="268"/>
      <c r="CR74" s="293"/>
      <c r="CS74" s="268"/>
      <c r="CT74" s="295"/>
      <c r="CU74" s="295"/>
      <c r="CV74" s="268"/>
      <c r="CW74" s="293"/>
      <c r="CX74" s="268"/>
      <c r="CY74" s="268"/>
      <c r="CZ74" s="276"/>
      <c r="DA74" s="276"/>
      <c r="DB74" s="295"/>
      <c r="DC74" s="268"/>
      <c r="DD74" s="295"/>
      <c r="DE74" s="268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</row>
    <row r="75" customFormat="false" ht="12.75" hidden="false" customHeight="false" outlineLevel="0" collapsed="false">
      <c r="A75" s="323" t="n">
        <v>38718</v>
      </c>
      <c r="B75" s="345" t="n">
        <f aca="false">C75-X75-0.02</f>
        <v>0.0575</v>
      </c>
      <c r="C75" s="326" t="n">
        <f aca="false">+C63+0</f>
        <v>0.325</v>
      </c>
      <c r="D75" s="326" t="n">
        <f aca="false">C75</f>
        <v>0.325</v>
      </c>
      <c r="E75" s="327" t="n">
        <f aca="false">C75</f>
        <v>0.325</v>
      </c>
      <c r="F75" s="328" t="n">
        <f aca="false">C75-0.035</f>
        <v>0.29</v>
      </c>
      <c r="G75" s="327" t="n">
        <f aca="false">E75</f>
        <v>0.325</v>
      </c>
      <c r="H75" s="355" t="n">
        <f aca="false">K75+0</f>
        <v>0.445</v>
      </c>
      <c r="I75" s="328" t="n">
        <f aca="false">H75</f>
        <v>0.445</v>
      </c>
      <c r="J75" s="347" t="n">
        <f aca="false">H75+0</f>
        <v>0.445</v>
      </c>
      <c r="K75" s="276" t="n">
        <f aca="false">C75+0.12</f>
        <v>0.445</v>
      </c>
      <c r="L75" s="348" t="n">
        <f aca="false">K75-0</f>
        <v>0.445</v>
      </c>
      <c r="M75" s="328" t="n">
        <f aca="false">K75</f>
        <v>0.445</v>
      </c>
      <c r="N75" s="327" t="n">
        <f aca="false">+K75+0.03</f>
        <v>0.475</v>
      </c>
      <c r="O75" s="279" t="n">
        <f aca="false">H75</f>
        <v>0.445</v>
      </c>
      <c r="P75" s="333" t="n">
        <f aca="false">O75</f>
        <v>0.445</v>
      </c>
      <c r="Q75" s="328" t="n">
        <f aca="false">O75</f>
        <v>0.445</v>
      </c>
      <c r="R75" s="327" t="n">
        <f aca="false">+O75+0.02</f>
        <v>0.465</v>
      </c>
      <c r="T75" s="334" t="n">
        <f aca="false">C75-0.16</f>
        <v>0.165</v>
      </c>
      <c r="U75" s="334" t="n">
        <f aca="false">T75+0.055</f>
        <v>0.22</v>
      </c>
      <c r="V75" s="334" t="n">
        <f aca="false">+(T75+AI75)*0.032+T75+0.01</f>
        <v>0.284216</v>
      </c>
      <c r="X75" s="335" t="n">
        <f aca="false">download!B94</f>
        <v>0.2475</v>
      </c>
      <c r="Y75" s="336" t="n">
        <f aca="false">download!AX94</f>
        <v>0.2475</v>
      </c>
      <c r="Z75" s="335" t="n">
        <f aca="false">download!F94</f>
        <v>0.215</v>
      </c>
      <c r="AA75" s="337" t="n">
        <f aca="false">download!J94</f>
        <v>1.52</v>
      </c>
      <c r="AB75" s="337" t="n">
        <f aca="false">download!N94</f>
        <v>1.165</v>
      </c>
      <c r="AC75" s="337" t="n">
        <f aca="false">download!R94</f>
        <v>0.4375</v>
      </c>
      <c r="AD75" s="338" t="n">
        <f aca="false">download!V94</f>
        <v>0.3425</v>
      </c>
      <c r="AE75" s="339" t="n">
        <f aca="false">download!AP94</f>
        <v>-0.25</v>
      </c>
      <c r="AF75" s="339" t="n">
        <f aca="false">download!AT95</f>
        <v>0</v>
      </c>
      <c r="AG75" s="339"/>
      <c r="AH75" s="340" t="n">
        <v>38718</v>
      </c>
      <c r="AI75" s="341" t="n">
        <f aca="false">download!Z94</f>
        <v>3.248</v>
      </c>
      <c r="AJ75" s="343"/>
      <c r="AK75" s="342"/>
      <c r="AL75" s="342" t="n">
        <f aca="false">($AI75+C75)*BK75</f>
        <v>2.39109809403466</v>
      </c>
      <c r="AM75" s="342" t="n">
        <f aca="false">+AI75+C75</f>
        <v>3.573</v>
      </c>
      <c r="AN75" s="342" t="n">
        <f aca="false">$AI75+E75</f>
        <v>3.573</v>
      </c>
      <c r="AO75" s="342" t="n">
        <f aca="false">$AI75+G75</f>
        <v>3.573</v>
      </c>
      <c r="AP75" s="342" t="n">
        <f aca="false">$AI75+H75</f>
        <v>3.693</v>
      </c>
      <c r="AQ75" s="342" t="n">
        <f aca="false">$AI75+K75</f>
        <v>3.693</v>
      </c>
      <c r="AR75" s="342" t="n">
        <f aca="false">$AI75+N75</f>
        <v>3.723</v>
      </c>
      <c r="AS75" s="342" t="n">
        <f aca="false">$AI75+O75</f>
        <v>3.693</v>
      </c>
      <c r="AT75" s="342" t="n">
        <f aca="false">$AI75+R75</f>
        <v>3.713</v>
      </c>
      <c r="AU75" s="342"/>
      <c r="AV75" s="342"/>
      <c r="AW75" s="342" t="n">
        <f aca="false">$AI75+X75</f>
        <v>3.4955</v>
      </c>
      <c r="AX75" s="342" t="n">
        <f aca="false">$AI75+Z75</f>
        <v>3.463</v>
      </c>
      <c r="AY75" s="342" t="n">
        <f aca="false">$AI75+AA75</f>
        <v>4.768</v>
      </c>
      <c r="AZ75" s="342" t="n">
        <f aca="false">$AI75+AB75</f>
        <v>4.413</v>
      </c>
      <c r="BA75" s="342" t="n">
        <f aca="false">$AI75+AC75</f>
        <v>3.6855</v>
      </c>
      <c r="BB75" s="342" t="n">
        <f aca="false">$AI75+AD75</f>
        <v>3.5905</v>
      </c>
      <c r="BC75" s="342" t="n">
        <f aca="false">$AI75+AE75</f>
        <v>2.998</v>
      </c>
      <c r="BD75" s="342" t="n">
        <f aca="false">$AI75+AF75</f>
        <v>3.248</v>
      </c>
      <c r="BE75" s="342"/>
      <c r="BF75" s="274"/>
      <c r="BG75" s="343" t="n">
        <f aca="false">download!AD94</f>
        <v>1.395347495057</v>
      </c>
      <c r="BH75" s="268" t="n">
        <f aca="false">download!AH94</f>
        <v>0.063328592430967</v>
      </c>
      <c r="BI75" s="268" t="n">
        <f aca="false">download!AL94</f>
        <v>0.073626294615475</v>
      </c>
      <c r="BJ75" s="277" t="n">
        <f aca="false">(1+BH75/2)^(-2*($A75-$A$5)/365.25)</f>
        <v>0.70727072158236</v>
      </c>
      <c r="BK75" s="277" t="n">
        <f aca="false">(1+BI75/2)^(-2*($A75-$A$5)/365.25)</f>
        <v>0.669213012604158</v>
      </c>
      <c r="BL75" s="268"/>
      <c r="BM75" s="268"/>
      <c r="BN75" s="268"/>
      <c r="BO75" s="268"/>
      <c r="BP75" s="268"/>
      <c r="BQ75" s="268"/>
      <c r="BR75" s="268"/>
      <c r="BS75" s="268"/>
      <c r="BT75" s="268"/>
      <c r="BU75" s="268"/>
      <c r="BV75" s="268"/>
      <c r="BW75" s="268"/>
      <c r="BX75" s="268"/>
      <c r="BY75" s="268"/>
      <c r="BZ75" s="268"/>
      <c r="CA75" s="268"/>
      <c r="CB75" s="268"/>
      <c r="CC75" s="268"/>
      <c r="CD75" s="268"/>
      <c r="CE75" s="268"/>
      <c r="CF75" s="268"/>
      <c r="CG75" s="268"/>
      <c r="CH75" s="268"/>
      <c r="CI75" s="268"/>
      <c r="CJ75" s="268"/>
      <c r="CK75" s="268"/>
      <c r="CL75" s="277"/>
      <c r="CM75" s="268"/>
      <c r="CN75" s="293"/>
      <c r="CO75" s="293"/>
      <c r="CP75" s="344"/>
      <c r="CQ75" s="268"/>
      <c r="CR75" s="293"/>
      <c r="CS75" s="268"/>
      <c r="CT75" s="295"/>
      <c r="CU75" s="295"/>
      <c r="CV75" s="268"/>
      <c r="CW75" s="293"/>
      <c r="CX75" s="268"/>
      <c r="CY75" s="268"/>
      <c r="CZ75" s="276"/>
      <c r="DA75" s="276"/>
      <c r="DB75" s="295"/>
      <c r="DC75" s="268"/>
      <c r="DD75" s="295"/>
      <c r="DE75" s="268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</row>
    <row r="76" customFormat="false" ht="12.75" hidden="false" customHeight="false" outlineLevel="0" collapsed="false">
      <c r="A76" s="323" t="n">
        <v>38749</v>
      </c>
      <c r="B76" s="345" t="n">
        <f aca="false">C76-X76-0.02</f>
        <v>0.125</v>
      </c>
      <c r="C76" s="326" t="n">
        <f aca="false">+C64+0</f>
        <v>0.37</v>
      </c>
      <c r="D76" s="326" t="n">
        <f aca="false">C76</f>
        <v>0.37</v>
      </c>
      <c r="E76" s="327" t="n">
        <f aca="false">C76</f>
        <v>0.37</v>
      </c>
      <c r="F76" s="328" t="n">
        <f aca="false">C76-0.035</f>
        <v>0.335</v>
      </c>
      <c r="G76" s="327" t="n">
        <f aca="false">E76</f>
        <v>0.37</v>
      </c>
      <c r="H76" s="355" t="n">
        <f aca="false">K76+0</f>
        <v>0.49</v>
      </c>
      <c r="I76" s="328" t="n">
        <f aca="false">H76</f>
        <v>0.49</v>
      </c>
      <c r="J76" s="347" t="n">
        <f aca="false">H76+0</f>
        <v>0.49</v>
      </c>
      <c r="K76" s="276" t="n">
        <f aca="false">C76+0.12</f>
        <v>0.49</v>
      </c>
      <c r="L76" s="348" t="n">
        <f aca="false">K76-0</f>
        <v>0.49</v>
      </c>
      <c r="M76" s="328" t="n">
        <f aca="false">K76</f>
        <v>0.49</v>
      </c>
      <c r="N76" s="327" t="n">
        <f aca="false">+K76+0.03</f>
        <v>0.52</v>
      </c>
      <c r="O76" s="279" t="n">
        <f aca="false">H76</f>
        <v>0.49</v>
      </c>
      <c r="P76" s="333" t="n">
        <f aca="false">O76</f>
        <v>0.49</v>
      </c>
      <c r="Q76" s="328" t="n">
        <f aca="false">O76</f>
        <v>0.49</v>
      </c>
      <c r="R76" s="327" t="n">
        <f aca="false">+O76+0.02</f>
        <v>0.51</v>
      </c>
      <c r="T76" s="334" t="n">
        <f aca="false">C76-0.16</f>
        <v>0.21</v>
      </c>
      <c r="U76" s="334" t="n">
        <f aca="false">T76+0.055</f>
        <v>0.265</v>
      </c>
      <c r="V76" s="334" t="n">
        <f aca="false">+(T76+AI76)*0.032+T76+0.01</f>
        <v>0.32704</v>
      </c>
      <c r="X76" s="335" t="n">
        <f aca="false">download!B95</f>
        <v>0.225</v>
      </c>
      <c r="Y76" s="336" t="n">
        <f aca="false">download!AX95</f>
        <v>0.225</v>
      </c>
      <c r="Z76" s="335" t="n">
        <f aca="false">download!F95</f>
        <v>0.19</v>
      </c>
      <c r="AA76" s="337" t="n">
        <f aca="false">download!J95</f>
        <v>1.4</v>
      </c>
      <c r="AB76" s="337" t="n">
        <f aca="false">download!N95</f>
        <v>1.155</v>
      </c>
      <c r="AC76" s="337" t="n">
        <f aca="false">download!R95</f>
        <v>0.435</v>
      </c>
      <c r="AD76" s="338" t="n">
        <f aca="false">download!V95</f>
        <v>0.3375</v>
      </c>
      <c r="AE76" s="339" t="n">
        <f aca="false">download!AP95</f>
        <v>-0.25</v>
      </c>
      <c r="AF76" s="339" t="n">
        <f aca="false">download!AT96</f>
        <v>0</v>
      </c>
      <c r="AG76" s="339"/>
      <c r="AH76" s="340" t="n">
        <v>38749</v>
      </c>
      <c r="AI76" s="341" t="n">
        <f aca="false">download!Z95</f>
        <v>3.135</v>
      </c>
      <c r="AJ76" s="343"/>
      <c r="AK76" s="342"/>
      <c r="AL76" s="342" t="n">
        <f aca="false">($AI76+C76)*BK76</f>
        <v>2.33122165930628</v>
      </c>
      <c r="AM76" s="342" t="n">
        <f aca="false">+AI76+C76</f>
        <v>3.505</v>
      </c>
      <c r="AN76" s="342" t="n">
        <f aca="false">$AI76+E76</f>
        <v>3.505</v>
      </c>
      <c r="AO76" s="342" t="n">
        <f aca="false">$AI76+G76</f>
        <v>3.505</v>
      </c>
      <c r="AP76" s="342" t="n">
        <f aca="false">$AI76+H76</f>
        <v>3.625</v>
      </c>
      <c r="AQ76" s="342" t="n">
        <f aca="false">$AI76+K76</f>
        <v>3.625</v>
      </c>
      <c r="AR76" s="342" t="n">
        <f aca="false">$AI76+N76</f>
        <v>3.655</v>
      </c>
      <c r="AS76" s="342" t="n">
        <f aca="false">$AI76+O76</f>
        <v>3.625</v>
      </c>
      <c r="AT76" s="342" t="n">
        <f aca="false">$AI76+R76</f>
        <v>3.645</v>
      </c>
      <c r="AU76" s="342"/>
      <c r="AV76" s="342"/>
      <c r="AW76" s="342" t="n">
        <f aca="false">$AI76+X76</f>
        <v>3.36</v>
      </c>
      <c r="AX76" s="342" t="n">
        <f aca="false">$AI76+Z76</f>
        <v>3.325</v>
      </c>
      <c r="AY76" s="342" t="n">
        <f aca="false">$AI76+AA76</f>
        <v>4.535</v>
      </c>
      <c r="AZ76" s="342" t="n">
        <f aca="false">$AI76+AB76</f>
        <v>4.29</v>
      </c>
      <c r="BA76" s="342" t="n">
        <f aca="false">$AI76+AC76</f>
        <v>3.57</v>
      </c>
      <c r="BB76" s="342" t="n">
        <f aca="false">$AI76+AD76</f>
        <v>3.4725</v>
      </c>
      <c r="BC76" s="342" t="n">
        <f aca="false">$AI76+AE76</f>
        <v>2.885</v>
      </c>
      <c r="BD76" s="342" t="n">
        <f aca="false">$AI76+AF76</f>
        <v>3.135</v>
      </c>
      <c r="BE76" s="342"/>
      <c r="BF76" s="274"/>
      <c r="BG76" s="343" t="n">
        <f aca="false">download!AD95</f>
        <v>1.394225902553</v>
      </c>
      <c r="BH76" s="268" t="n">
        <f aca="false">download!AH95</f>
        <v>0.06333764815319</v>
      </c>
      <c r="BI76" s="268" t="n">
        <f aca="false">download!AL95</f>
        <v>0.073627870031542</v>
      </c>
      <c r="BJ76" s="277" t="n">
        <f aca="false">(1+BH76/2)^(-2*($A76-$A$5)/365.25)</f>
        <v>0.703503205149944</v>
      </c>
      <c r="BK76" s="277" t="n">
        <f aca="false">(1+BI76/2)^(-2*($A76-$A$5)/365.25)</f>
        <v>0.665113169559567</v>
      </c>
      <c r="BL76" s="268"/>
      <c r="BM76" s="268"/>
      <c r="BN76" s="268"/>
      <c r="BO76" s="268"/>
      <c r="BP76" s="268"/>
      <c r="BQ76" s="268"/>
      <c r="BR76" s="268"/>
      <c r="BS76" s="268"/>
      <c r="BT76" s="268"/>
      <c r="BU76" s="268"/>
      <c r="BV76" s="268"/>
      <c r="BW76" s="268"/>
      <c r="BX76" s="268"/>
      <c r="BY76" s="268"/>
      <c r="BZ76" s="268"/>
      <c r="CA76" s="268"/>
      <c r="CB76" s="268"/>
      <c r="CC76" s="268"/>
      <c r="CD76" s="268"/>
      <c r="CE76" s="268"/>
      <c r="CF76" s="268"/>
      <c r="CG76" s="268"/>
      <c r="CH76" s="268"/>
      <c r="CI76" s="268"/>
      <c r="CJ76" s="268"/>
      <c r="CK76" s="268"/>
      <c r="CL76" s="277"/>
      <c r="CM76" s="268"/>
      <c r="CN76" s="293"/>
      <c r="CO76" s="293"/>
      <c r="CP76" s="344"/>
      <c r="CQ76" s="268"/>
      <c r="CR76" s="293"/>
      <c r="CS76" s="268"/>
      <c r="CT76" s="295"/>
      <c r="CU76" s="295"/>
      <c r="CV76" s="268"/>
      <c r="CW76" s="293"/>
      <c r="CX76" s="268"/>
      <c r="CY76" s="268"/>
      <c r="CZ76" s="276"/>
      <c r="DA76" s="276"/>
      <c r="DB76" s="295"/>
      <c r="DC76" s="268"/>
      <c r="DD76" s="295"/>
      <c r="DE76" s="268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</row>
    <row r="77" customFormat="false" ht="12.75" hidden="false" customHeight="false" outlineLevel="0" collapsed="false">
      <c r="A77" s="323" t="n">
        <v>38777</v>
      </c>
      <c r="B77" s="345" t="n">
        <f aca="false">C77-X77-0.02</f>
        <v>0.1275</v>
      </c>
      <c r="C77" s="326" t="n">
        <f aca="false">+C65+0</f>
        <v>0.37</v>
      </c>
      <c r="D77" s="326" t="n">
        <f aca="false">C77</f>
        <v>0.37</v>
      </c>
      <c r="E77" s="327" t="n">
        <f aca="false">C77</f>
        <v>0.37</v>
      </c>
      <c r="F77" s="328" t="n">
        <f aca="false">C77-0.035</f>
        <v>0.335</v>
      </c>
      <c r="G77" s="327" t="n">
        <f aca="false">E77</f>
        <v>0.37</v>
      </c>
      <c r="H77" s="355" t="n">
        <f aca="false">K77+0</f>
        <v>0.49</v>
      </c>
      <c r="I77" s="328" t="n">
        <f aca="false">H77</f>
        <v>0.49</v>
      </c>
      <c r="J77" s="347" t="n">
        <f aca="false">H77+0</f>
        <v>0.49</v>
      </c>
      <c r="K77" s="276" t="n">
        <f aca="false">C77+0.12</f>
        <v>0.49</v>
      </c>
      <c r="L77" s="348" t="n">
        <f aca="false">K77-0</f>
        <v>0.49</v>
      </c>
      <c r="M77" s="328" t="n">
        <f aca="false">K77</f>
        <v>0.49</v>
      </c>
      <c r="N77" s="327" t="n">
        <f aca="false">+K77+0.03</f>
        <v>0.52</v>
      </c>
      <c r="O77" s="279" t="n">
        <f aca="false">H77</f>
        <v>0.49</v>
      </c>
      <c r="P77" s="333" t="n">
        <f aca="false">O77</f>
        <v>0.49</v>
      </c>
      <c r="Q77" s="328" t="n">
        <f aca="false">O77</f>
        <v>0.49</v>
      </c>
      <c r="R77" s="327" t="n">
        <f aca="false">+O77+0.02</f>
        <v>0.51</v>
      </c>
      <c r="T77" s="334" t="n">
        <f aca="false">C77-0.16</f>
        <v>0.21</v>
      </c>
      <c r="U77" s="334" t="n">
        <f aca="false">T77+0.055</f>
        <v>0.265</v>
      </c>
      <c r="V77" s="334" t="n">
        <f aca="false">+(T77+AI77)*0.032+T77+0.01</f>
        <v>0.322944</v>
      </c>
      <c r="X77" s="335" t="n">
        <f aca="false">download!B96</f>
        <v>0.2225</v>
      </c>
      <c r="Y77" s="336" t="n">
        <f aca="false">download!AX96</f>
        <v>0.2225</v>
      </c>
      <c r="Z77" s="335" t="n">
        <f aca="false">download!F96</f>
        <v>0.1875</v>
      </c>
      <c r="AA77" s="337" t="n">
        <f aca="false">download!J96</f>
        <v>0.88</v>
      </c>
      <c r="AB77" s="337" t="n">
        <f aca="false">download!N96</f>
        <v>0.795</v>
      </c>
      <c r="AC77" s="337" t="n">
        <f aca="false">download!R96</f>
        <v>0.3025</v>
      </c>
      <c r="AD77" s="338" t="n">
        <f aca="false">download!V96</f>
        <v>0.26</v>
      </c>
      <c r="AE77" s="339" t="n">
        <f aca="false">download!AP96</f>
        <v>-0.25</v>
      </c>
      <c r="AF77" s="339" t="n">
        <f aca="false">download!AT97</f>
        <v>0</v>
      </c>
      <c r="AG77" s="339"/>
      <c r="AH77" s="340" t="n">
        <v>38777</v>
      </c>
      <c r="AI77" s="341" t="n">
        <f aca="false">download!Z96</f>
        <v>3.007</v>
      </c>
      <c r="AJ77" s="343"/>
      <c r="AK77" s="342"/>
      <c r="AL77" s="342" t="n">
        <f aca="false">($AI77+C77)*BK77</f>
        <v>2.23365428313935</v>
      </c>
      <c r="AM77" s="342" t="n">
        <f aca="false">+AI77+C77</f>
        <v>3.377</v>
      </c>
      <c r="AN77" s="342" t="n">
        <f aca="false">$AI77+E77</f>
        <v>3.377</v>
      </c>
      <c r="AO77" s="342" t="n">
        <f aca="false">$AI77+G77</f>
        <v>3.377</v>
      </c>
      <c r="AP77" s="342" t="n">
        <f aca="false">$AI77+H77</f>
        <v>3.497</v>
      </c>
      <c r="AQ77" s="342" t="n">
        <f aca="false">$AI77+K77</f>
        <v>3.497</v>
      </c>
      <c r="AR77" s="342" t="n">
        <f aca="false">$AI77+N77</f>
        <v>3.527</v>
      </c>
      <c r="AS77" s="342" t="n">
        <f aca="false">$AI77+O77</f>
        <v>3.497</v>
      </c>
      <c r="AT77" s="342" t="n">
        <f aca="false">$AI77+R77</f>
        <v>3.517</v>
      </c>
      <c r="AU77" s="342"/>
      <c r="AV77" s="342"/>
      <c r="AW77" s="342" t="n">
        <f aca="false">$AI77+X77</f>
        <v>3.2295</v>
      </c>
      <c r="AX77" s="342" t="n">
        <f aca="false">$AI77+Z77</f>
        <v>3.1945</v>
      </c>
      <c r="AY77" s="342" t="n">
        <f aca="false">$AI77+AA77</f>
        <v>3.887</v>
      </c>
      <c r="AZ77" s="342" t="n">
        <f aca="false">$AI77+AB77</f>
        <v>3.802</v>
      </c>
      <c r="BA77" s="342" t="n">
        <f aca="false">$AI77+AC77</f>
        <v>3.3095</v>
      </c>
      <c r="BB77" s="342" t="n">
        <f aca="false">$AI77+AD77</f>
        <v>3.267</v>
      </c>
      <c r="BC77" s="342" t="n">
        <f aca="false">$AI77+AE77</f>
        <v>2.757</v>
      </c>
      <c r="BD77" s="342" t="n">
        <f aca="false">$AI77+AF77</f>
        <v>3.007</v>
      </c>
      <c r="BE77" s="342"/>
      <c r="BF77" s="274"/>
      <c r="BG77" s="343" t="n">
        <f aca="false">download!AD96</f>
        <v>1.393215101322</v>
      </c>
      <c r="BH77" s="268" t="n">
        <f aca="false">download!AH96</f>
        <v>0.063345827515221</v>
      </c>
      <c r="BI77" s="268" t="n">
        <f aca="false">download!AL96</f>
        <v>0.073629292987989</v>
      </c>
      <c r="BJ77" s="277" t="n">
        <f aca="false">(1+BH77/2)^(-2*($A77-$A$5)/365.25)</f>
        <v>0.700116643244105</v>
      </c>
      <c r="BK77" s="277" t="n">
        <f aca="false">(1+BI77/2)^(-2*($A77-$A$5)/365.25)</f>
        <v>0.661431531874252</v>
      </c>
      <c r="BL77" s="268"/>
      <c r="BM77" s="268"/>
      <c r="BN77" s="268"/>
      <c r="BO77" s="268"/>
      <c r="BP77" s="268"/>
      <c r="BQ77" s="268"/>
      <c r="BR77" s="268"/>
      <c r="BS77" s="268"/>
      <c r="BT77" s="268"/>
      <c r="BU77" s="268"/>
      <c r="BV77" s="268"/>
      <c r="BW77" s="268"/>
      <c r="BX77" s="268"/>
      <c r="BY77" s="268"/>
      <c r="BZ77" s="268"/>
      <c r="CA77" s="268"/>
      <c r="CB77" s="268"/>
      <c r="CC77" s="268"/>
      <c r="CD77" s="268"/>
      <c r="CE77" s="268"/>
      <c r="CF77" s="268"/>
      <c r="CG77" s="268"/>
      <c r="CH77" s="268"/>
      <c r="CI77" s="268"/>
      <c r="CJ77" s="268"/>
      <c r="CK77" s="268"/>
      <c r="CL77" s="277"/>
      <c r="CM77" s="268"/>
      <c r="CN77" s="293"/>
      <c r="CO77" s="293"/>
      <c r="CP77" s="344"/>
      <c r="CQ77" s="268"/>
      <c r="CR77" s="293"/>
      <c r="CS77" s="268"/>
      <c r="CT77" s="295"/>
      <c r="CU77" s="295"/>
      <c r="CV77" s="268"/>
      <c r="CW77" s="293"/>
      <c r="CX77" s="268"/>
      <c r="CY77" s="268"/>
      <c r="CZ77" s="276"/>
      <c r="DA77" s="276"/>
      <c r="DB77" s="295"/>
      <c r="DC77" s="268"/>
      <c r="DD77" s="295"/>
      <c r="DE77" s="268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</row>
    <row r="78" customFormat="false" ht="12.75" hidden="false" customHeight="false" outlineLevel="0" collapsed="false">
      <c r="A78" s="323" t="n">
        <v>38808</v>
      </c>
      <c r="B78" s="345" t="n">
        <f aca="false">C78-X78-0.02</f>
        <v>-0.0275</v>
      </c>
      <c r="C78" s="326" t="n">
        <f aca="false">+C66+0</f>
        <v>0.165</v>
      </c>
      <c r="D78" s="326" t="n">
        <f aca="false">C78</f>
        <v>0.165</v>
      </c>
      <c r="E78" s="327" t="n">
        <f aca="false">C78</f>
        <v>0.165</v>
      </c>
      <c r="F78" s="328" t="n">
        <f aca="false">C78-0.035</f>
        <v>0.13</v>
      </c>
      <c r="G78" s="327" t="n">
        <f aca="false">E78</f>
        <v>0.165</v>
      </c>
      <c r="H78" s="355" t="n">
        <f aca="false">C78</f>
        <v>0.165</v>
      </c>
      <c r="I78" s="328" t="n">
        <f aca="false">H78</f>
        <v>0.165</v>
      </c>
      <c r="J78" s="347" t="n">
        <f aca="false">H78+0</f>
        <v>0.165</v>
      </c>
      <c r="K78" s="279" t="n">
        <f aca="false">C78+0.02</f>
        <v>0.185</v>
      </c>
      <c r="L78" s="348" t="n">
        <f aca="false">K78-0</f>
        <v>0.185</v>
      </c>
      <c r="M78" s="328" t="n">
        <f aca="false">K78</f>
        <v>0.185</v>
      </c>
      <c r="N78" s="327" t="n">
        <f aca="false">+K78+0.02</f>
        <v>0.205</v>
      </c>
      <c r="O78" s="279" t="n">
        <f aca="false">C78</f>
        <v>0.165</v>
      </c>
      <c r="P78" s="333" t="n">
        <f aca="false">O78</f>
        <v>0.165</v>
      </c>
      <c r="Q78" s="328" t="n">
        <f aca="false">O78</f>
        <v>0.165</v>
      </c>
      <c r="R78" s="327" t="n">
        <f aca="false">+O78</f>
        <v>0.165</v>
      </c>
      <c r="T78" s="334" t="n">
        <f aca="false">C78-0.2</f>
        <v>-0.035</v>
      </c>
      <c r="U78" s="334" t="n">
        <f aca="false">T78+0.055</f>
        <v>0.02</v>
      </c>
      <c r="V78" s="334" t="n">
        <f aca="false">Y78</f>
        <v>0.1725</v>
      </c>
      <c r="X78" s="335" t="n">
        <f aca="false">download!B97</f>
        <v>0.1725</v>
      </c>
      <c r="Y78" s="336" t="n">
        <f aca="false">download!AX97</f>
        <v>0.1725</v>
      </c>
      <c r="Z78" s="335" t="n">
        <f aca="false">download!F97</f>
        <v>0.0875</v>
      </c>
      <c r="AA78" s="337" t="n">
        <f aca="false">download!J97</f>
        <v>0.54</v>
      </c>
      <c r="AB78" s="337" t="n">
        <f aca="false">download!N97</f>
        <v>0.43</v>
      </c>
      <c r="AC78" s="337" t="n">
        <f aca="false">download!R97</f>
        <v>0.1975</v>
      </c>
      <c r="AD78" s="338" t="n">
        <f aca="false">download!V97</f>
        <v>0.1775</v>
      </c>
      <c r="AE78" s="339" t="n">
        <f aca="false">download!AP97</f>
        <v>-0.2925</v>
      </c>
      <c r="AF78" s="339" t="n">
        <f aca="false">download!AT98</f>
        <v>0</v>
      </c>
      <c r="AG78" s="339"/>
      <c r="AH78" s="340" t="n">
        <v>38808</v>
      </c>
      <c r="AI78" s="341" t="n">
        <f aca="false">download!Z97</f>
        <v>2.873</v>
      </c>
      <c r="AJ78" s="343"/>
      <c r="AK78" s="342"/>
      <c r="AL78" s="342" t="n">
        <f aca="false">($AI78+C78)*BK78</f>
        <v>1.997117518432</v>
      </c>
      <c r="AM78" s="342" t="n">
        <f aca="false">+AI78+C78</f>
        <v>3.038</v>
      </c>
      <c r="AN78" s="342" t="n">
        <f aca="false">$AI78+E78</f>
        <v>3.038</v>
      </c>
      <c r="AO78" s="342" t="n">
        <f aca="false">$AI78+G78</f>
        <v>3.038</v>
      </c>
      <c r="AP78" s="342" t="n">
        <f aca="false">$AI78+H78</f>
        <v>3.038</v>
      </c>
      <c r="AQ78" s="342" t="n">
        <f aca="false">$AI78+K78</f>
        <v>3.058</v>
      </c>
      <c r="AR78" s="342" t="n">
        <f aca="false">$AI78+N78</f>
        <v>3.078</v>
      </c>
      <c r="AS78" s="342" t="n">
        <f aca="false">$AI78+O78</f>
        <v>3.038</v>
      </c>
      <c r="AT78" s="342" t="n">
        <f aca="false">$AI78+R78</f>
        <v>3.038</v>
      </c>
      <c r="AU78" s="342"/>
      <c r="AV78" s="342"/>
      <c r="AW78" s="342" t="n">
        <f aca="false">$AI78+X78</f>
        <v>3.0455</v>
      </c>
      <c r="AX78" s="342" t="n">
        <f aca="false">$AI78+Z78</f>
        <v>2.9605</v>
      </c>
      <c r="AY78" s="342" t="n">
        <f aca="false">$AI78+AA78</f>
        <v>3.413</v>
      </c>
      <c r="AZ78" s="342" t="n">
        <f aca="false">$AI78+AB78</f>
        <v>3.303</v>
      </c>
      <c r="BA78" s="342" t="n">
        <f aca="false">$AI78+AC78</f>
        <v>3.0705</v>
      </c>
      <c r="BB78" s="342" t="n">
        <f aca="false">$AI78+AD78</f>
        <v>3.0505</v>
      </c>
      <c r="BC78" s="342" t="n">
        <f aca="false">$AI78+AE78</f>
        <v>2.5805</v>
      </c>
      <c r="BD78" s="342" t="n">
        <f aca="false">$AI78+AF78</f>
        <v>2.873</v>
      </c>
      <c r="BE78" s="342"/>
      <c r="BF78" s="274"/>
      <c r="BG78" s="343" t="n">
        <f aca="false">download!AD97</f>
        <v>1.392098486615</v>
      </c>
      <c r="BH78" s="268" t="n">
        <f aca="false">download!AH97</f>
        <v>0.063354883237496</v>
      </c>
      <c r="BI78" s="268" t="n">
        <f aca="false">download!AL97</f>
        <v>0.073630868404058</v>
      </c>
      <c r="BJ78" s="277" t="n">
        <f aca="false">(1+BH78/2)^(-2*($A78-$A$5)/365.25)</f>
        <v>0.696385260912987</v>
      </c>
      <c r="BK78" s="277" t="n">
        <f aca="false">(1+BI78/2)^(-2*($A78-$A$5)/365.25)</f>
        <v>0.657379038325212</v>
      </c>
      <c r="BL78" s="268"/>
      <c r="BM78" s="268"/>
      <c r="BN78" s="268"/>
      <c r="BO78" s="268"/>
      <c r="BP78" s="268"/>
      <c r="BQ78" s="268"/>
      <c r="BR78" s="268"/>
      <c r="BS78" s="268"/>
      <c r="BT78" s="268"/>
      <c r="BU78" s="268"/>
      <c r="BV78" s="268"/>
      <c r="BW78" s="268"/>
      <c r="BX78" s="268"/>
      <c r="BY78" s="268"/>
      <c r="BZ78" s="268"/>
      <c r="CA78" s="268"/>
      <c r="CB78" s="268"/>
      <c r="CC78" s="268"/>
      <c r="CD78" s="268"/>
      <c r="CE78" s="268"/>
      <c r="CF78" s="268"/>
      <c r="CG78" s="268"/>
      <c r="CH78" s="268"/>
      <c r="CI78" s="268"/>
      <c r="CJ78" s="268"/>
      <c r="CK78" s="268"/>
      <c r="CL78" s="277"/>
      <c r="CM78" s="268"/>
      <c r="CN78" s="293"/>
      <c r="CO78" s="293"/>
      <c r="CP78" s="344"/>
      <c r="CQ78" s="268"/>
      <c r="CR78" s="293"/>
      <c r="CS78" s="268"/>
      <c r="CT78" s="295"/>
      <c r="CU78" s="295"/>
      <c r="CV78" s="268"/>
      <c r="CW78" s="293"/>
      <c r="CX78" s="268"/>
      <c r="CY78" s="268"/>
      <c r="CZ78" s="276"/>
      <c r="DA78" s="276"/>
      <c r="DB78" s="295"/>
      <c r="DC78" s="268"/>
      <c r="DD78" s="295"/>
      <c r="DE78" s="268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</row>
    <row r="79" customFormat="false" ht="12.75" hidden="false" customHeight="false" outlineLevel="0" collapsed="false">
      <c r="A79" s="323" t="n">
        <v>38838</v>
      </c>
      <c r="B79" s="345" t="n">
        <f aca="false">C79-X79-0.02</f>
        <v>-0.0175</v>
      </c>
      <c r="C79" s="326" t="n">
        <f aca="false">+C67+0</f>
        <v>0.165</v>
      </c>
      <c r="D79" s="326" t="n">
        <f aca="false">C79</f>
        <v>0.165</v>
      </c>
      <c r="E79" s="327" t="n">
        <f aca="false">C79</f>
        <v>0.165</v>
      </c>
      <c r="F79" s="328" t="n">
        <f aca="false">C79-0.035</f>
        <v>0.13</v>
      </c>
      <c r="G79" s="327" t="n">
        <f aca="false">E79</f>
        <v>0.165</v>
      </c>
      <c r="H79" s="355" t="n">
        <f aca="false">C79</f>
        <v>0.165</v>
      </c>
      <c r="I79" s="328" t="n">
        <f aca="false">H79</f>
        <v>0.165</v>
      </c>
      <c r="J79" s="347" t="n">
        <f aca="false">H79+0</f>
        <v>0.165</v>
      </c>
      <c r="K79" s="279" t="n">
        <f aca="false">C79+0.02</f>
        <v>0.185</v>
      </c>
      <c r="L79" s="348" t="n">
        <f aca="false">K79-0</f>
        <v>0.185</v>
      </c>
      <c r="M79" s="328" t="n">
        <f aca="false">K79</f>
        <v>0.185</v>
      </c>
      <c r="N79" s="327" t="n">
        <f aca="false">+K79+0.02</f>
        <v>0.205</v>
      </c>
      <c r="O79" s="279" t="n">
        <f aca="false">C79</f>
        <v>0.165</v>
      </c>
      <c r="P79" s="333" t="n">
        <f aca="false">O79</f>
        <v>0.165</v>
      </c>
      <c r="Q79" s="328" t="n">
        <f aca="false">O79</f>
        <v>0.165</v>
      </c>
      <c r="R79" s="327" t="n">
        <f aca="false">+O79</f>
        <v>0.165</v>
      </c>
      <c r="T79" s="334" t="n">
        <f aca="false">C79-0.2</f>
        <v>-0.035</v>
      </c>
      <c r="U79" s="334" t="n">
        <f aca="false">T79+0.055</f>
        <v>0.02</v>
      </c>
      <c r="V79" s="334" t="n">
        <f aca="false">Y79</f>
        <v>0.1625</v>
      </c>
      <c r="X79" s="335" t="n">
        <f aca="false">download!B98</f>
        <v>0.1625</v>
      </c>
      <c r="Y79" s="336" t="n">
        <f aca="false">download!AX98</f>
        <v>0.1625</v>
      </c>
      <c r="Z79" s="335" t="n">
        <f aca="false">download!F98</f>
        <v>0.0875</v>
      </c>
      <c r="AA79" s="337" t="n">
        <f aca="false">download!J98</f>
        <v>0.425</v>
      </c>
      <c r="AB79" s="337" t="n">
        <f aca="false">download!N98</f>
        <v>0.3825</v>
      </c>
      <c r="AC79" s="337" t="n">
        <f aca="false">download!R98</f>
        <v>0.1725</v>
      </c>
      <c r="AD79" s="338" t="n">
        <f aca="false">download!V98</f>
        <v>0.1625</v>
      </c>
      <c r="AE79" s="339" t="n">
        <f aca="false">download!AP98</f>
        <v>-0.2925</v>
      </c>
      <c r="AF79" s="339" t="n">
        <f aca="false">download!AT99</f>
        <v>0</v>
      </c>
      <c r="AG79" s="339"/>
      <c r="AH79" s="340" t="n">
        <v>38838</v>
      </c>
      <c r="AI79" s="341" t="n">
        <f aca="false">download!Z98</f>
        <v>2.851</v>
      </c>
      <c r="AJ79" s="343"/>
      <c r="AK79" s="342"/>
      <c r="AL79" s="342" t="n">
        <f aca="false">($AI79+C79)*BK79</f>
        <v>1.97089794803601</v>
      </c>
      <c r="AM79" s="342" t="n">
        <f aca="false">+AI79+C79</f>
        <v>3.016</v>
      </c>
      <c r="AN79" s="342" t="n">
        <f aca="false">$AI79+E79</f>
        <v>3.016</v>
      </c>
      <c r="AO79" s="342" t="n">
        <f aca="false">$AI79+G79</f>
        <v>3.016</v>
      </c>
      <c r="AP79" s="342" t="n">
        <f aca="false">$AI79+H79</f>
        <v>3.016</v>
      </c>
      <c r="AQ79" s="342" t="n">
        <f aca="false">$AI79+K79</f>
        <v>3.036</v>
      </c>
      <c r="AR79" s="342" t="n">
        <f aca="false">$AI79+N79</f>
        <v>3.056</v>
      </c>
      <c r="AS79" s="342" t="n">
        <f aca="false">$AI79+O79</f>
        <v>3.016</v>
      </c>
      <c r="AT79" s="342" t="n">
        <f aca="false">$AI79+R79</f>
        <v>3.016</v>
      </c>
      <c r="AU79" s="342"/>
      <c r="AV79" s="342"/>
      <c r="AW79" s="342" t="n">
        <f aca="false">$AI79+X79</f>
        <v>3.0135</v>
      </c>
      <c r="AX79" s="342" t="n">
        <f aca="false">$AI79+Z79</f>
        <v>2.9385</v>
      </c>
      <c r="AY79" s="342" t="n">
        <f aca="false">$AI79+AA79</f>
        <v>3.276</v>
      </c>
      <c r="AZ79" s="342" t="n">
        <f aca="false">$AI79+AB79</f>
        <v>3.2335</v>
      </c>
      <c r="BA79" s="342" t="n">
        <f aca="false">$AI79+AC79</f>
        <v>3.0235</v>
      </c>
      <c r="BB79" s="342" t="n">
        <f aca="false">$AI79+AD79</f>
        <v>3.0135</v>
      </c>
      <c r="BC79" s="342" t="n">
        <f aca="false">$AI79+AE79</f>
        <v>2.5585</v>
      </c>
      <c r="BD79" s="342" t="n">
        <f aca="false">$AI79+AF79</f>
        <v>2.851</v>
      </c>
      <c r="BE79" s="342"/>
      <c r="BF79" s="274"/>
      <c r="BG79" s="343" t="n">
        <f aca="false">download!AD98</f>
        <v>1.391020375326</v>
      </c>
      <c r="BH79" s="268" t="n">
        <f aca="false">download!AH98</f>
        <v>0.063363646839724</v>
      </c>
      <c r="BI79" s="268" t="n">
        <f aca="false">download!AL98</f>
        <v>0.073632393000253</v>
      </c>
      <c r="BJ79" s="277" t="n">
        <f aca="false">(1+BH79/2)^(-2*($A79-$A$5)/365.25)</f>
        <v>0.69279219921567</v>
      </c>
      <c r="BK79" s="277" t="n">
        <f aca="false">(1+BI79/2)^(-2*($A79-$A$5)/365.25)</f>
        <v>0.653480752001329</v>
      </c>
      <c r="BL79" s="268"/>
      <c r="BM79" s="268"/>
      <c r="BN79" s="268"/>
      <c r="BO79" s="268"/>
      <c r="BP79" s="268"/>
      <c r="BQ79" s="268"/>
      <c r="BR79" s="268"/>
      <c r="BS79" s="268"/>
      <c r="BT79" s="268"/>
      <c r="BU79" s="268"/>
      <c r="BV79" s="268"/>
      <c r="BW79" s="268"/>
      <c r="BX79" s="268"/>
      <c r="BY79" s="268"/>
      <c r="BZ79" s="268"/>
      <c r="CA79" s="268"/>
      <c r="CB79" s="268"/>
      <c r="CC79" s="268"/>
      <c r="CD79" s="268"/>
      <c r="CE79" s="268"/>
      <c r="CF79" s="268"/>
      <c r="CG79" s="268"/>
      <c r="CH79" s="268"/>
      <c r="CI79" s="268"/>
      <c r="CJ79" s="268"/>
      <c r="CK79" s="268"/>
      <c r="CL79" s="277"/>
      <c r="CM79" s="268"/>
      <c r="CN79" s="293"/>
      <c r="CO79" s="293"/>
      <c r="CP79" s="344"/>
      <c r="CQ79" s="268"/>
      <c r="CR79" s="293"/>
      <c r="CS79" s="268"/>
      <c r="CT79" s="295"/>
      <c r="CU79" s="295"/>
      <c r="CV79" s="268"/>
      <c r="CW79" s="293"/>
      <c r="CX79" s="268"/>
      <c r="CY79" s="268"/>
      <c r="CZ79" s="276"/>
      <c r="DA79" s="276"/>
      <c r="DB79" s="295"/>
      <c r="DC79" s="268"/>
      <c r="DD79" s="295"/>
      <c r="DE79" s="268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</row>
    <row r="80" customFormat="false" ht="12.75" hidden="false" customHeight="false" outlineLevel="0" collapsed="false">
      <c r="A80" s="323" t="n">
        <v>38869</v>
      </c>
      <c r="B80" s="345" t="n">
        <f aca="false">C80-X80-0.02</f>
        <v>-0.0125</v>
      </c>
      <c r="C80" s="326" t="n">
        <f aca="false">+C68+0</f>
        <v>0.165</v>
      </c>
      <c r="D80" s="326" t="n">
        <f aca="false">C80</f>
        <v>0.165</v>
      </c>
      <c r="E80" s="327" t="n">
        <f aca="false">C80</f>
        <v>0.165</v>
      </c>
      <c r="F80" s="328" t="n">
        <f aca="false">C80-0.035</f>
        <v>0.13</v>
      </c>
      <c r="G80" s="327" t="n">
        <f aca="false">E80</f>
        <v>0.165</v>
      </c>
      <c r="H80" s="355" t="n">
        <f aca="false">C80</f>
        <v>0.165</v>
      </c>
      <c r="I80" s="328" t="n">
        <f aca="false">H80</f>
        <v>0.165</v>
      </c>
      <c r="J80" s="347" t="n">
        <f aca="false">H80+0</f>
        <v>0.165</v>
      </c>
      <c r="K80" s="279" t="n">
        <f aca="false">C80+0.02</f>
        <v>0.185</v>
      </c>
      <c r="L80" s="348" t="n">
        <f aca="false">K80-0</f>
        <v>0.185</v>
      </c>
      <c r="M80" s="328" t="n">
        <f aca="false">K80</f>
        <v>0.185</v>
      </c>
      <c r="N80" s="327" t="n">
        <f aca="false">+K80+0.02</f>
        <v>0.205</v>
      </c>
      <c r="O80" s="279" t="n">
        <f aca="false">C80</f>
        <v>0.165</v>
      </c>
      <c r="P80" s="333" t="n">
        <f aca="false">O80</f>
        <v>0.165</v>
      </c>
      <c r="Q80" s="328" t="n">
        <f aca="false">O80</f>
        <v>0.165</v>
      </c>
      <c r="R80" s="327" t="n">
        <f aca="false">+O80</f>
        <v>0.165</v>
      </c>
      <c r="T80" s="334" t="n">
        <f aca="false">C80-0.2</f>
        <v>-0.035</v>
      </c>
      <c r="U80" s="334" t="n">
        <f aca="false">T80+0.055</f>
        <v>0.02</v>
      </c>
      <c r="V80" s="334" t="n">
        <f aca="false">Y80</f>
        <v>0.1575</v>
      </c>
      <c r="X80" s="335" t="n">
        <f aca="false">download!B99</f>
        <v>0.1575</v>
      </c>
      <c r="Y80" s="336" t="n">
        <f aca="false">download!AX99</f>
        <v>0.1575</v>
      </c>
      <c r="Z80" s="335" t="n">
        <f aca="false">download!F99</f>
        <v>0.0825</v>
      </c>
      <c r="AA80" s="337" t="n">
        <f aca="false">download!J99</f>
        <v>0.425</v>
      </c>
      <c r="AB80" s="337" t="n">
        <f aca="false">download!N99</f>
        <v>0.3825</v>
      </c>
      <c r="AC80" s="337" t="n">
        <f aca="false">download!R99</f>
        <v>0.1725</v>
      </c>
      <c r="AD80" s="338" t="n">
        <f aca="false">download!V99</f>
        <v>0.1625</v>
      </c>
      <c r="AE80" s="339" t="n">
        <f aca="false">download!AP99</f>
        <v>-0.2925</v>
      </c>
      <c r="AF80" s="339" t="n">
        <f aca="false">download!AT100</f>
        <v>0</v>
      </c>
      <c r="AG80" s="339"/>
      <c r="AH80" s="340" t="n">
        <v>38869</v>
      </c>
      <c r="AI80" s="341" t="n">
        <f aca="false">download!Z99</f>
        <v>2.859</v>
      </c>
      <c r="AJ80" s="343"/>
      <c r="AK80" s="342"/>
      <c r="AL80" s="342" t="n">
        <f aca="false">($AI80+C80)*BK80</f>
        <v>1.96401736567315</v>
      </c>
      <c r="AM80" s="342" t="n">
        <f aca="false">+AI80+C80</f>
        <v>3.024</v>
      </c>
      <c r="AN80" s="342" t="n">
        <f aca="false">$AI80+E80</f>
        <v>3.024</v>
      </c>
      <c r="AO80" s="342" t="n">
        <f aca="false">$AI80+G80</f>
        <v>3.024</v>
      </c>
      <c r="AP80" s="342" t="n">
        <f aca="false">$AI80+H80</f>
        <v>3.024</v>
      </c>
      <c r="AQ80" s="342" t="n">
        <f aca="false">$AI80+K80</f>
        <v>3.044</v>
      </c>
      <c r="AR80" s="342" t="n">
        <f aca="false">$AI80+N80</f>
        <v>3.064</v>
      </c>
      <c r="AS80" s="342" t="n">
        <f aca="false">$AI80+O80</f>
        <v>3.024</v>
      </c>
      <c r="AT80" s="342" t="n">
        <f aca="false">$AI80+R80</f>
        <v>3.024</v>
      </c>
      <c r="AU80" s="342"/>
      <c r="AV80" s="342"/>
      <c r="AW80" s="342" t="n">
        <f aca="false">$AI80+X80</f>
        <v>3.0165</v>
      </c>
      <c r="AX80" s="342" t="n">
        <f aca="false">$AI80+Z80</f>
        <v>2.9415</v>
      </c>
      <c r="AY80" s="342" t="n">
        <f aca="false">$AI80+AA80</f>
        <v>3.284</v>
      </c>
      <c r="AZ80" s="342" t="n">
        <f aca="false">$AI80+AB80</f>
        <v>3.2415</v>
      </c>
      <c r="BA80" s="342" t="n">
        <f aca="false">$AI80+AC80</f>
        <v>3.0315</v>
      </c>
      <c r="BB80" s="342" t="n">
        <f aca="false">$AI80+AD80</f>
        <v>3.0215</v>
      </c>
      <c r="BC80" s="342" t="n">
        <f aca="false">$AI80+AE80</f>
        <v>2.5665</v>
      </c>
      <c r="BD80" s="342" t="n">
        <f aca="false">$AI80+AF80</f>
        <v>2.859</v>
      </c>
      <c r="BE80" s="342"/>
      <c r="BF80" s="274"/>
      <c r="BG80" s="343" t="n">
        <f aca="false">download!AD99</f>
        <v>1.389908888655</v>
      </c>
      <c r="BH80" s="268" t="n">
        <f aca="false">download!AH99</f>
        <v>0.063372702562052</v>
      </c>
      <c r="BI80" s="268" t="n">
        <f aca="false">download!AL99</f>
        <v>0.073633968416324</v>
      </c>
      <c r="BJ80" s="277" t="n">
        <f aca="false">(1+BH80/2)^(-2*($A80-$A$5)/365.25)</f>
        <v>0.689097833609092</v>
      </c>
      <c r="BK80" s="277" t="n">
        <f aca="false">(1+BI80/2)^(-2*($A80-$A$5)/365.25)</f>
        <v>0.649476642087682</v>
      </c>
      <c r="BL80" s="268"/>
      <c r="BM80" s="268"/>
      <c r="BN80" s="268"/>
      <c r="BO80" s="268"/>
      <c r="BP80" s="268"/>
      <c r="BQ80" s="268"/>
      <c r="BR80" s="268"/>
      <c r="BS80" s="268"/>
      <c r="BT80" s="268"/>
      <c r="BU80" s="268"/>
      <c r="BV80" s="268"/>
      <c r="BW80" s="268"/>
      <c r="BX80" s="268"/>
      <c r="BY80" s="268"/>
      <c r="BZ80" s="268"/>
      <c r="CA80" s="268"/>
      <c r="CB80" s="268"/>
      <c r="CC80" s="268"/>
      <c r="CD80" s="268"/>
      <c r="CE80" s="268"/>
      <c r="CF80" s="268"/>
      <c r="CG80" s="268"/>
      <c r="CH80" s="268"/>
      <c r="CI80" s="268"/>
      <c r="CJ80" s="268"/>
      <c r="CK80" s="268"/>
      <c r="CL80" s="277"/>
      <c r="CM80" s="268"/>
      <c r="CN80" s="293"/>
      <c r="CO80" s="293"/>
      <c r="CP80" s="344"/>
      <c r="CQ80" s="268"/>
      <c r="CR80" s="293"/>
      <c r="CS80" s="268"/>
      <c r="CT80" s="295"/>
      <c r="CU80" s="295"/>
      <c r="CV80" s="268"/>
      <c r="CW80" s="293"/>
      <c r="CX80" s="268"/>
      <c r="CY80" s="268"/>
      <c r="CZ80" s="276"/>
      <c r="DA80" s="276"/>
      <c r="DB80" s="295"/>
      <c r="DC80" s="268"/>
      <c r="DD80" s="295"/>
      <c r="DE80" s="268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</row>
    <row r="81" customFormat="false" ht="12.75" hidden="false" customHeight="false" outlineLevel="0" collapsed="false">
      <c r="A81" s="323" t="n">
        <v>38899</v>
      </c>
      <c r="B81" s="345" t="n">
        <f aca="false">C81-X81-0.02</f>
        <v>-0.00249999999999999</v>
      </c>
      <c r="C81" s="326" t="n">
        <f aca="false">+C69+0</f>
        <v>0.165</v>
      </c>
      <c r="D81" s="326" t="n">
        <f aca="false">C81</f>
        <v>0.165</v>
      </c>
      <c r="E81" s="327" t="n">
        <f aca="false">C81</f>
        <v>0.165</v>
      </c>
      <c r="F81" s="328" t="n">
        <f aca="false">C81-0.035</f>
        <v>0.13</v>
      </c>
      <c r="G81" s="327" t="n">
        <f aca="false">E81</f>
        <v>0.165</v>
      </c>
      <c r="H81" s="355" t="n">
        <f aca="false">C81</f>
        <v>0.165</v>
      </c>
      <c r="I81" s="328" t="n">
        <f aca="false">H81</f>
        <v>0.165</v>
      </c>
      <c r="J81" s="347" t="n">
        <f aca="false">H81+0</f>
        <v>0.165</v>
      </c>
      <c r="K81" s="279" t="n">
        <f aca="false">C81+0.02</f>
        <v>0.185</v>
      </c>
      <c r="L81" s="348" t="n">
        <f aca="false">K81-0</f>
        <v>0.185</v>
      </c>
      <c r="M81" s="328" t="n">
        <f aca="false">K81</f>
        <v>0.185</v>
      </c>
      <c r="N81" s="327" t="n">
        <f aca="false">+K81+0.02</f>
        <v>0.205</v>
      </c>
      <c r="O81" s="279" t="n">
        <f aca="false">C81</f>
        <v>0.165</v>
      </c>
      <c r="P81" s="333" t="n">
        <f aca="false">O81</f>
        <v>0.165</v>
      </c>
      <c r="Q81" s="328" t="n">
        <f aca="false">O81</f>
        <v>0.165</v>
      </c>
      <c r="R81" s="327" t="n">
        <f aca="false">+O81</f>
        <v>0.165</v>
      </c>
      <c r="T81" s="334" t="n">
        <f aca="false">C81-0.2</f>
        <v>-0.035</v>
      </c>
      <c r="U81" s="334" t="n">
        <f aca="false">T81+0.055</f>
        <v>0.02</v>
      </c>
      <c r="V81" s="334" t="n">
        <f aca="false">Y81</f>
        <v>0.1475</v>
      </c>
      <c r="X81" s="335" t="n">
        <f aca="false">download!B100</f>
        <v>0.1475</v>
      </c>
      <c r="Y81" s="336" t="n">
        <f aca="false">download!AX100</f>
        <v>0.1475</v>
      </c>
      <c r="Z81" s="335" t="n">
        <f aca="false">download!F100</f>
        <v>0.0725</v>
      </c>
      <c r="AA81" s="337" t="n">
        <f aca="false">download!J100</f>
        <v>0.46</v>
      </c>
      <c r="AB81" s="337" t="n">
        <f aca="false">download!N100</f>
        <v>0.41</v>
      </c>
      <c r="AC81" s="337" t="n">
        <f aca="false">download!R100</f>
        <v>0.185</v>
      </c>
      <c r="AD81" s="338" t="n">
        <f aca="false">download!V100</f>
        <v>0.1625</v>
      </c>
      <c r="AE81" s="339" t="n">
        <f aca="false">download!AP100</f>
        <v>-0.2925</v>
      </c>
      <c r="AF81" s="339" t="n">
        <f aca="false">download!AT101</f>
        <v>0</v>
      </c>
      <c r="AG81" s="339"/>
      <c r="AH81" s="340" t="n">
        <v>38899</v>
      </c>
      <c r="AI81" s="341" t="n">
        <f aca="false">download!Z100</f>
        <v>2.921</v>
      </c>
      <c r="AJ81" s="343"/>
      <c r="AK81" s="342"/>
      <c r="AL81" s="342" t="n">
        <f aca="false">($AI81+C81)*BK81</f>
        <v>1.99239844208253</v>
      </c>
      <c r="AM81" s="342" t="n">
        <f aca="false">+AI81+C81</f>
        <v>3.086</v>
      </c>
      <c r="AN81" s="342" t="n">
        <f aca="false">$AI81+E81</f>
        <v>3.086</v>
      </c>
      <c r="AO81" s="342" t="n">
        <f aca="false">$AI81+G81</f>
        <v>3.086</v>
      </c>
      <c r="AP81" s="342" t="n">
        <f aca="false">$AI81+H81</f>
        <v>3.086</v>
      </c>
      <c r="AQ81" s="342" t="n">
        <f aca="false">$AI81+K81</f>
        <v>3.106</v>
      </c>
      <c r="AR81" s="342" t="n">
        <f aca="false">$AI81+N81</f>
        <v>3.126</v>
      </c>
      <c r="AS81" s="342" t="n">
        <f aca="false">$AI81+O81</f>
        <v>3.086</v>
      </c>
      <c r="AT81" s="342" t="n">
        <f aca="false">$AI81+R81</f>
        <v>3.086</v>
      </c>
      <c r="AU81" s="342"/>
      <c r="AV81" s="342"/>
      <c r="AW81" s="342" t="n">
        <f aca="false">$AI81+X81</f>
        <v>3.0685</v>
      </c>
      <c r="AX81" s="342" t="n">
        <f aca="false">$AI81+Z81</f>
        <v>2.9935</v>
      </c>
      <c r="AY81" s="342" t="n">
        <f aca="false">$AI81+AA81</f>
        <v>3.381</v>
      </c>
      <c r="AZ81" s="342" t="n">
        <f aca="false">$AI81+AB81</f>
        <v>3.331</v>
      </c>
      <c r="BA81" s="342" t="n">
        <f aca="false">$AI81+AC81</f>
        <v>3.106</v>
      </c>
      <c r="BB81" s="342" t="n">
        <f aca="false">$AI81+AD81</f>
        <v>3.0835</v>
      </c>
      <c r="BC81" s="342" t="n">
        <f aca="false">$AI81+AE81</f>
        <v>2.6285</v>
      </c>
      <c r="BD81" s="342" t="n">
        <f aca="false">$AI81+AF81</f>
        <v>2.921</v>
      </c>
      <c r="BE81" s="342"/>
      <c r="BF81" s="274"/>
      <c r="BG81" s="343" t="n">
        <f aca="false">download!AD100</f>
        <v>1.388835730919</v>
      </c>
      <c r="BH81" s="268" t="n">
        <f aca="false">download!AH100</f>
        <v>0.063381466164331</v>
      </c>
      <c r="BI81" s="268" t="n">
        <f aca="false">download!AL100</f>
        <v>0.073635493012521</v>
      </c>
      <c r="BJ81" s="277" t="n">
        <f aca="false">(1+BH81/2)^(-2*($A81-$A$5)/365.25)</f>
        <v>0.685540427251149</v>
      </c>
      <c r="BK81" s="277" t="n">
        <f aca="false">(1+BI81/2)^(-2*($A81-$A$5)/365.25)</f>
        <v>0.645624900221169</v>
      </c>
      <c r="BL81" s="268"/>
      <c r="BM81" s="268"/>
      <c r="BN81" s="268"/>
      <c r="BO81" s="268"/>
      <c r="BP81" s="268"/>
      <c r="BQ81" s="268"/>
      <c r="BR81" s="268"/>
      <c r="BS81" s="268"/>
      <c r="BT81" s="268"/>
      <c r="BU81" s="268"/>
      <c r="BV81" s="268"/>
      <c r="BW81" s="268"/>
      <c r="BX81" s="268"/>
      <c r="BY81" s="268"/>
      <c r="BZ81" s="268"/>
      <c r="CA81" s="268"/>
      <c r="CB81" s="268"/>
      <c r="CC81" s="268"/>
      <c r="CD81" s="268"/>
      <c r="CE81" s="268"/>
      <c r="CF81" s="268"/>
      <c r="CG81" s="268"/>
      <c r="CH81" s="268"/>
      <c r="CI81" s="268"/>
      <c r="CJ81" s="268"/>
      <c r="CK81" s="268"/>
      <c r="CL81" s="277"/>
      <c r="CM81" s="268"/>
      <c r="CN81" s="293"/>
      <c r="CO81" s="293"/>
      <c r="CP81" s="344"/>
      <c r="CQ81" s="268"/>
      <c r="CR81" s="293"/>
      <c r="CS81" s="268"/>
      <c r="CT81" s="295"/>
      <c r="CU81" s="295"/>
      <c r="CV81" s="268"/>
      <c r="CW81" s="293"/>
      <c r="CX81" s="268"/>
      <c r="CY81" s="268"/>
      <c r="CZ81" s="276"/>
      <c r="DA81" s="276"/>
      <c r="DB81" s="295"/>
      <c r="DC81" s="268"/>
      <c r="DD81" s="295"/>
      <c r="DE81" s="268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</row>
    <row r="82" customFormat="false" ht="12.75" hidden="false" customHeight="false" outlineLevel="0" collapsed="false">
      <c r="A82" s="323" t="n">
        <v>38930</v>
      </c>
      <c r="B82" s="345" t="n">
        <f aca="false">C82-X82-0.02</f>
        <v>0</v>
      </c>
      <c r="C82" s="326" t="n">
        <f aca="false">+C70+0</f>
        <v>0.165</v>
      </c>
      <c r="D82" s="326" t="n">
        <f aca="false">C82</f>
        <v>0.165</v>
      </c>
      <c r="E82" s="327" t="n">
        <f aca="false">C82</f>
        <v>0.165</v>
      </c>
      <c r="F82" s="328" t="n">
        <f aca="false">C82-0.035</f>
        <v>0.13</v>
      </c>
      <c r="G82" s="327" t="n">
        <f aca="false">E82</f>
        <v>0.165</v>
      </c>
      <c r="H82" s="355" t="n">
        <f aca="false">C82</f>
        <v>0.165</v>
      </c>
      <c r="I82" s="328" t="n">
        <f aca="false">H82</f>
        <v>0.165</v>
      </c>
      <c r="J82" s="347" t="n">
        <f aca="false">H82+0</f>
        <v>0.165</v>
      </c>
      <c r="K82" s="279" t="n">
        <f aca="false">C82+0.02</f>
        <v>0.185</v>
      </c>
      <c r="L82" s="348" t="n">
        <f aca="false">K82-0</f>
        <v>0.185</v>
      </c>
      <c r="M82" s="328" t="n">
        <f aca="false">K82</f>
        <v>0.185</v>
      </c>
      <c r="N82" s="327" t="n">
        <f aca="false">+K82+0.02</f>
        <v>0.205</v>
      </c>
      <c r="O82" s="279" t="n">
        <f aca="false">C82</f>
        <v>0.165</v>
      </c>
      <c r="P82" s="333" t="n">
        <f aca="false">O82</f>
        <v>0.165</v>
      </c>
      <c r="Q82" s="328" t="n">
        <f aca="false">O82</f>
        <v>0.165</v>
      </c>
      <c r="R82" s="327" t="n">
        <f aca="false">+O82</f>
        <v>0.165</v>
      </c>
      <c r="T82" s="334" t="n">
        <f aca="false">C82-0.2</f>
        <v>-0.035</v>
      </c>
      <c r="U82" s="334" t="n">
        <f aca="false">T82+0.055</f>
        <v>0.02</v>
      </c>
      <c r="V82" s="334" t="n">
        <f aca="false">Y82</f>
        <v>0.145</v>
      </c>
      <c r="X82" s="335" t="n">
        <f aca="false">download!B101</f>
        <v>0.145</v>
      </c>
      <c r="Y82" s="336" t="n">
        <f aca="false">download!AX101</f>
        <v>0.145</v>
      </c>
      <c r="Z82" s="335" t="n">
        <f aca="false">download!F101</f>
        <v>0.07</v>
      </c>
      <c r="AA82" s="337" t="n">
        <f aca="false">download!J101</f>
        <v>0.525</v>
      </c>
      <c r="AB82" s="337" t="n">
        <f aca="false">download!N101</f>
        <v>0.41</v>
      </c>
      <c r="AC82" s="337" t="n">
        <f aca="false">download!R101</f>
        <v>0.185</v>
      </c>
      <c r="AD82" s="338" t="n">
        <f aca="false">download!V101</f>
        <v>0.1625</v>
      </c>
      <c r="AE82" s="339" t="n">
        <f aca="false">download!AP101</f>
        <v>-0.2925</v>
      </c>
      <c r="AF82" s="339" t="n">
        <f aca="false">download!AT102</f>
        <v>0</v>
      </c>
      <c r="AG82" s="339"/>
      <c r="AH82" s="340" t="n">
        <v>38930</v>
      </c>
      <c r="AI82" s="341" t="n">
        <f aca="false">download!Z101</f>
        <v>2.913</v>
      </c>
      <c r="AJ82" s="343"/>
      <c r="AK82" s="342"/>
      <c r="AL82" s="342" t="n">
        <f aca="false">($AI82+C82)*BK82</f>
        <v>1.97505595159567</v>
      </c>
      <c r="AM82" s="342" t="n">
        <f aca="false">+AI82+C82</f>
        <v>3.078</v>
      </c>
      <c r="AN82" s="342" t="n">
        <f aca="false">$AI82+E82</f>
        <v>3.078</v>
      </c>
      <c r="AO82" s="342" t="n">
        <f aca="false">$AI82+G82</f>
        <v>3.078</v>
      </c>
      <c r="AP82" s="342" t="n">
        <f aca="false">$AI82+H82</f>
        <v>3.078</v>
      </c>
      <c r="AQ82" s="342" t="n">
        <f aca="false">$AI82+K82</f>
        <v>3.098</v>
      </c>
      <c r="AR82" s="342" t="n">
        <f aca="false">$AI82+N82</f>
        <v>3.118</v>
      </c>
      <c r="AS82" s="342" t="n">
        <f aca="false">$AI82+O82</f>
        <v>3.078</v>
      </c>
      <c r="AT82" s="342" t="n">
        <f aca="false">$AI82+R82</f>
        <v>3.078</v>
      </c>
      <c r="AU82" s="342"/>
      <c r="AV82" s="342"/>
      <c r="AW82" s="342" t="n">
        <f aca="false">$AI82+X82</f>
        <v>3.058</v>
      </c>
      <c r="AX82" s="342" t="n">
        <f aca="false">$AI82+Z82</f>
        <v>2.983</v>
      </c>
      <c r="AY82" s="342" t="n">
        <f aca="false">$AI82+AA82</f>
        <v>3.438</v>
      </c>
      <c r="AZ82" s="342" t="n">
        <f aca="false">$AI82+AB82</f>
        <v>3.323</v>
      </c>
      <c r="BA82" s="342" t="n">
        <f aca="false">$AI82+AC82</f>
        <v>3.098</v>
      </c>
      <c r="BB82" s="342" t="n">
        <f aca="false">$AI82+AD82</f>
        <v>3.0755</v>
      </c>
      <c r="BC82" s="342" t="n">
        <f aca="false">$AI82+AE82</f>
        <v>2.6205</v>
      </c>
      <c r="BD82" s="342" t="n">
        <f aca="false">$AI82+AF82</f>
        <v>2.913</v>
      </c>
      <c r="BE82" s="342"/>
      <c r="BF82" s="274"/>
      <c r="BG82" s="343" t="n">
        <f aca="false">download!AD101</f>
        <v>1.387729353579</v>
      </c>
      <c r="BH82" s="268" t="n">
        <f aca="false">download!AH101</f>
        <v>0.063390521886713</v>
      </c>
      <c r="BI82" s="268" t="n">
        <f aca="false">download!AL101</f>
        <v>0.073637068428592</v>
      </c>
      <c r="BJ82" s="277" t="n">
        <f aca="false">(1+BH82/2)^(-2*($A82-$A$5)/365.25)</f>
        <v>0.681882733373322</v>
      </c>
      <c r="BK82" s="277" t="n">
        <f aca="false">(1+BI82/2)^(-2*($A82-$A$5)/365.25)</f>
        <v>0.641668600258501</v>
      </c>
      <c r="BL82" s="268"/>
      <c r="BM82" s="268"/>
      <c r="BN82" s="268"/>
      <c r="BO82" s="268"/>
      <c r="BP82" s="268"/>
      <c r="BQ82" s="268"/>
      <c r="BR82" s="268"/>
      <c r="BS82" s="268"/>
      <c r="BT82" s="268"/>
      <c r="BU82" s="268"/>
      <c r="BV82" s="268"/>
      <c r="BW82" s="268"/>
      <c r="BX82" s="268"/>
      <c r="BY82" s="268"/>
      <c r="BZ82" s="268"/>
      <c r="CA82" s="268"/>
      <c r="CB82" s="268"/>
      <c r="CC82" s="268"/>
      <c r="CD82" s="268"/>
      <c r="CE82" s="268"/>
      <c r="CF82" s="268"/>
      <c r="CG82" s="268"/>
      <c r="CH82" s="268"/>
      <c r="CI82" s="268"/>
      <c r="CJ82" s="268"/>
      <c r="CK82" s="268"/>
      <c r="CL82" s="277"/>
      <c r="CM82" s="268"/>
      <c r="CN82" s="293"/>
      <c r="CO82" s="293"/>
      <c r="CP82" s="344"/>
      <c r="CQ82" s="268"/>
      <c r="CR82" s="293"/>
      <c r="CS82" s="268"/>
      <c r="CT82" s="295"/>
      <c r="CU82" s="295"/>
      <c r="CV82" s="268"/>
      <c r="CW82" s="293"/>
      <c r="CX82" s="268"/>
      <c r="CY82" s="268"/>
      <c r="CZ82" s="276"/>
      <c r="DA82" s="276"/>
      <c r="DB82" s="295"/>
      <c r="DC82" s="268"/>
      <c r="DD82" s="295"/>
      <c r="DE82" s="268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</row>
    <row r="83" customFormat="false" ht="12.75" hidden="false" customHeight="false" outlineLevel="0" collapsed="false">
      <c r="A83" s="323" t="n">
        <v>38961</v>
      </c>
      <c r="B83" s="345" t="n">
        <f aca="false">C83-X83-0.02</f>
        <v>0.00250000000000002</v>
      </c>
      <c r="C83" s="326" t="n">
        <f aca="false">+C71+0</f>
        <v>0.165</v>
      </c>
      <c r="D83" s="326" t="n">
        <f aca="false">C83</f>
        <v>0.165</v>
      </c>
      <c r="E83" s="327" t="n">
        <f aca="false">C83</f>
        <v>0.165</v>
      </c>
      <c r="F83" s="328" t="n">
        <f aca="false">C83-0.035</f>
        <v>0.13</v>
      </c>
      <c r="G83" s="327" t="n">
        <f aca="false">E83</f>
        <v>0.165</v>
      </c>
      <c r="H83" s="355" t="n">
        <f aca="false">C83</f>
        <v>0.165</v>
      </c>
      <c r="I83" s="328" t="n">
        <f aca="false">H83</f>
        <v>0.165</v>
      </c>
      <c r="J83" s="347" t="n">
        <f aca="false">H83+0</f>
        <v>0.165</v>
      </c>
      <c r="K83" s="279" t="n">
        <f aca="false">C83+0.02</f>
        <v>0.185</v>
      </c>
      <c r="L83" s="348" t="n">
        <f aca="false">K83-0</f>
        <v>0.185</v>
      </c>
      <c r="M83" s="328" t="n">
        <f aca="false">K83</f>
        <v>0.185</v>
      </c>
      <c r="N83" s="327" t="n">
        <f aca="false">+K83+0.02</f>
        <v>0.205</v>
      </c>
      <c r="O83" s="279" t="n">
        <f aca="false">C83</f>
        <v>0.165</v>
      </c>
      <c r="P83" s="333" t="n">
        <f aca="false">O83</f>
        <v>0.165</v>
      </c>
      <c r="Q83" s="328" t="n">
        <f aca="false">O83</f>
        <v>0.165</v>
      </c>
      <c r="R83" s="327" t="n">
        <f aca="false">+O83</f>
        <v>0.165</v>
      </c>
      <c r="T83" s="334" t="n">
        <f aca="false">C83-0.2</f>
        <v>-0.035</v>
      </c>
      <c r="U83" s="334" t="n">
        <f aca="false">T83+0.055</f>
        <v>0.02</v>
      </c>
      <c r="V83" s="334" t="n">
        <f aca="false">Y83</f>
        <v>0.1425</v>
      </c>
      <c r="X83" s="335" t="n">
        <f aca="false">download!B102</f>
        <v>0.1425</v>
      </c>
      <c r="Y83" s="336" t="n">
        <f aca="false">download!AX102</f>
        <v>0.1425</v>
      </c>
      <c r="Z83" s="335" t="n">
        <f aca="false">download!F102</f>
        <v>0.0675</v>
      </c>
      <c r="AA83" s="337" t="n">
        <f aca="false">download!J102</f>
        <v>0.425</v>
      </c>
      <c r="AB83" s="337" t="n">
        <f aca="false">download!N102</f>
        <v>0.3825</v>
      </c>
      <c r="AC83" s="337" t="n">
        <f aca="false">download!R102</f>
        <v>0.1625</v>
      </c>
      <c r="AD83" s="338" t="n">
        <f aca="false">download!V102</f>
        <v>0.1625</v>
      </c>
      <c r="AE83" s="339" t="n">
        <f aca="false">download!AP102</f>
        <v>-0.2925</v>
      </c>
      <c r="AF83" s="339" t="n">
        <f aca="false">download!AT103</f>
        <v>0</v>
      </c>
      <c r="AG83" s="339"/>
      <c r="AH83" s="340" t="n">
        <v>38961</v>
      </c>
      <c r="AI83" s="341" t="n">
        <f aca="false">download!Z102</f>
        <v>2.9</v>
      </c>
      <c r="AJ83" s="343"/>
      <c r="AK83" s="342"/>
      <c r="AL83" s="342" t="n">
        <f aca="false">($AI83+C83)*BK83</f>
        <v>1.95466200307598</v>
      </c>
      <c r="AM83" s="342" t="n">
        <f aca="false">+AI83+C83</f>
        <v>3.065</v>
      </c>
      <c r="AN83" s="342" t="n">
        <f aca="false">$AI83+E83</f>
        <v>3.065</v>
      </c>
      <c r="AO83" s="342" t="n">
        <f aca="false">$AI83+G83</f>
        <v>3.065</v>
      </c>
      <c r="AP83" s="342" t="n">
        <f aca="false">$AI83+H83</f>
        <v>3.065</v>
      </c>
      <c r="AQ83" s="342" t="n">
        <f aca="false">$AI83+K83</f>
        <v>3.085</v>
      </c>
      <c r="AR83" s="342" t="n">
        <f aca="false">$AI83+N83</f>
        <v>3.105</v>
      </c>
      <c r="AS83" s="342" t="n">
        <f aca="false">$AI83+O83</f>
        <v>3.065</v>
      </c>
      <c r="AT83" s="342" t="n">
        <f aca="false">$AI83+R83</f>
        <v>3.065</v>
      </c>
      <c r="AU83" s="342"/>
      <c r="AV83" s="342"/>
      <c r="AW83" s="342" t="n">
        <f aca="false">$AI83+X83</f>
        <v>3.0425</v>
      </c>
      <c r="AX83" s="342" t="n">
        <f aca="false">$AI83+Z83</f>
        <v>2.9675</v>
      </c>
      <c r="AY83" s="342" t="n">
        <f aca="false">$AI83+AA83</f>
        <v>3.325</v>
      </c>
      <c r="AZ83" s="342" t="n">
        <f aca="false">$AI83+AB83</f>
        <v>3.2825</v>
      </c>
      <c r="BA83" s="342" t="n">
        <f aca="false">$AI83+AC83</f>
        <v>3.0625</v>
      </c>
      <c r="BB83" s="342" t="n">
        <f aca="false">$AI83+AD83</f>
        <v>3.0625</v>
      </c>
      <c r="BC83" s="342" t="n">
        <f aca="false">$AI83+AE83</f>
        <v>2.6075</v>
      </c>
      <c r="BD83" s="342" t="n">
        <f aca="false">$AI83+AF83</f>
        <v>2.9</v>
      </c>
      <c r="BE83" s="342"/>
      <c r="BF83" s="274"/>
      <c r="BG83" s="343" t="n">
        <f aca="false">download!AD102</f>
        <v>1.386625565649</v>
      </c>
      <c r="BH83" s="268" t="n">
        <f aca="false">download!AH102</f>
        <v>0.063399577609123</v>
      </c>
      <c r="BI83" s="268" t="n">
        <f aca="false">download!AL102</f>
        <v>0.073638643844665</v>
      </c>
      <c r="BJ83" s="277" t="n">
        <f aca="false">(1+BH83/2)^(-2*($A83-$A$5)/365.25)</f>
        <v>0.678243544690579</v>
      </c>
      <c r="BK83" s="277" t="n">
        <f aca="false">(1+BI83/2)^(-2*($A83-$A$5)/365.25)</f>
        <v>0.637736379470141</v>
      </c>
      <c r="BL83" s="268"/>
      <c r="BM83" s="268"/>
      <c r="BN83" s="268"/>
      <c r="BO83" s="268"/>
      <c r="BP83" s="268"/>
      <c r="BQ83" s="268"/>
      <c r="BR83" s="268"/>
      <c r="BS83" s="268"/>
      <c r="BT83" s="268"/>
      <c r="BU83" s="268"/>
      <c r="BV83" s="268"/>
      <c r="BW83" s="268"/>
      <c r="BX83" s="268"/>
      <c r="BY83" s="268"/>
      <c r="BZ83" s="268"/>
      <c r="CA83" s="268"/>
      <c r="CB83" s="268"/>
      <c r="CC83" s="268"/>
      <c r="CD83" s="268"/>
      <c r="CE83" s="268"/>
      <c r="CF83" s="268"/>
      <c r="CG83" s="268"/>
      <c r="CH83" s="268"/>
      <c r="CI83" s="268"/>
      <c r="CJ83" s="268"/>
      <c r="CK83" s="268"/>
      <c r="CL83" s="277"/>
      <c r="CM83" s="268"/>
      <c r="CN83" s="293"/>
      <c r="CO83" s="293"/>
      <c r="CP83" s="344"/>
      <c r="CQ83" s="268"/>
      <c r="CR83" s="293"/>
      <c r="CS83" s="268"/>
      <c r="CT83" s="295"/>
      <c r="CU83" s="295"/>
      <c r="CV83" s="268"/>
      <c r="CW83" s="293"/>
      <c r="CX83" s="268"/>
      <c r="CY83" s="268"/>
      <c r="CZ83" s="276"/>
      <c r="DA83" s="276"/>
      <c r="DB83" s="295"/>
      <c r="DC83" s="268"/>
      <c r="DD83" s="295"/>
      <c r="DE83" s="268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</row>
    <row r="84" customFormat="false" ht="12.75" hidden="false" customHeight="false" outlineLevel="0" collapsed="false">
      <c r="A84" s="323" t="n">
        <v>38991</v>
      </c>
      <c r="B84" s="345" t="n">
        <f aca="false">C84-X84-0.02</f>
        <v>-0.0125</v>
      </c>
      <c r="C84" s="326" t="n">
        <f aca="false">+C72+0</f>
        <v>0.165</v>
      </c>
      <c r="D84" s="326" t="n">
        <f aca="false">C84</f>
        <v>0.165</v>
      </c>
      <c r="E84" s="327" t="n">
        <f aca="false">C84</f>
        <v>0.165</v>
      </c>
      <c r="F84" s="328" t="n">
        <f aca="false">C84-0.035</f>
        <v>0.13</v>
      </c>
      <c r="G84" s="327" t="n">
        <f aca="false">E84</f>
        <v>0.165</v>
      </c>
      <c r="H84" s="355" t="n">
        <f aca="false">C84</f>
        <v>0.165</v>
      </c>
      <c r="I84" s="328" t="n">
        <f aca="false">H84</f>
        <v>0.165</v>
      </c>
      <c r="J84" s="347" t="n">
        <f aca="false">H84+0</f>
        <v>0.165</v>
      </c>
      <c r="K84" s="279" t="n">
        <f aca="false">C84+0.02</f>
        <v>0.185</v>
      </c>
      <c r="L84" s="348" t="n">
        <f aca="false">K84-0</f>
        <v>0.185</v>
      </c>
      <c r="M84" s="328" t="n">
        <f aca="false">K84</f>
        <v>0.185</v>
      </c>
      <c r="N84" s="327" t="n">
        <f aca="false">+K84+0.02</f>
        <v>0.205</v>
      </c>
      <c r="O84" s="279" t="n">
        <f aca="false">C84</f>
        <v>0.165</v>
      </c>
      <c r="P84" s="333" t="n">
        <f aca="false">O84</f>
        <v>0.165</v>
      </c>
      <c r="Q84" s="328" t="n">
        <f aca="false">O84</f>
        <v>0.165</v>
      </c>
      <c r="R84" s="327" t="n">
        <f aca="false">+O84</f>
        <v>0.165</v>
      </c>
      <c r="T84" s="334" t="n">
        <f aca="false">C84-0.2</f>
        <v>-0.035</v>
      </c>
      <c r="U84" s="334" t="n">
        <f aca="false">T84+0.055</f>
        <v>0.02</v>
      </c>
      <c r="V84" s="334" t="n">
        <f aca="false">Y84</f>
        <v>0.1575</v>
      </c>
      <c r="X84" s="335" t="n">
        <f aca="false">download!B103</f>
        <v>0.1575</v>
      </c>
      <c r="Y84" s="336" t="n">
        <f aca="false">download!AX103</f>
        <v>0.1575</v>
      </c>
      <c r="Z84" s="335" t="n">
        <f aca="false">download!F103</f>
        <v>0.0825</v>
      </c>
      <c r="AA84" s="337" t="n">
        <f aca="false">download!J103</f>
        <v>0.345</v>
      </c>
      <c r="AB84" s="337" t="n">
        <f aca="false">download!N103</f>
        <v>0.3625</v>
      </c>
      <c r="AC84" s="337" t="n">
        <f aca="false">download!R103</f>
        <v>0.185</v>
      </c>
      <c r="AD84" s="338" t="n">
        <f aca="false">download!V103</f>
        <v>0.165</v>
      </c>
      <c r="AE84" s="339" t="n">
        <f aca="false">download!AP103</f>
        <v>-0.2925</v>
      </c>
      <c r="AF84" s="339" t="n">
        <f aca="false">download!AT104</f>
        <v>0</v>
      </c>
      <c r="AG84" s="339"/>
      <c r="AH84" s="340" t="n">
        <v>38991</v>
      </c>
      <c r="AI84" s="341" t="n">
        <f aca="false">download!Z103</f>
        <v>2.915</v>
      </c>
      <c r="AJ84" s="343"/>
      <c r="AK84" s="342"/>
      <c r="AL84" s="342" t="n">
        <f aca="false">($AI84+C84)*BK84</f>
        <v>1.95257768554143</v>
      </c>
      <c r="AM84" s="342" t="n">
        <f aca="false">+AI84+C84</f>
        <v>3.08</v>
      </c>
      <c r="AN84" s="342" t="n">
        <f aca="false">$AI84+E84</f>
        <v>3.08</v>
      </c>
      <c r="AO84" s="342" t="n">
        <f aca="false">$AI84+G84</f>
        <v>3.08</v>
      </c>
      <c r="AP84" s="342" t="n">
        <f aca="false">$AI84+H84</f>
        <v>3.08</v>
      </c>
      <c r="AQ84" s="342" t="n">
        <f aca="false">$AI84+K84</f>
        <v>3.1</v>
      </c>
      <c r="AR84" s="342" t="n">
        <f aca="false">$AI84+N84</f>
        <v>3.12</v>
      </c>
      <c r="AS84" s="342" t="n">
        <f aca="false">$AI84+O84</f>
        <v>3.08</v>
      </c>
      <c r="AT84" s="342" t="n">
        <f aca="false">$AI84+R84</f>
        <v>3.08</v>
      </c>
      <c r="AU84" s="342"/>
      <c r="AV84" s="342"/>
      <c r="AW84" s="342" t="n">
        <f aca="false">$AI84+X84</f>
        <v>3.0725</v>
      </c>
      <c r="AX84" s="342" t="n">
        <f aca="false">$AI84+Z84</f>
        <v>2.9975</v>
      </c>
      <c r="AY84" s="342" t="n">
        <f aca="false">$AI84+AA84</f>
        <v>3.26</v>
      </c>
      <c r="AZ84" s="342" t="n">
        <f aca="false">$AI84+AB84</f>
        <v>3.2775</v>
      </c>
      <c r="BA84" s="342" t="n">
        <f aca="false">$AI84+AC84</f>
        <v>3.1</v>
      </c>
      <c r="BB84" s="342" t="n">
        <f aca="false">$AI84+AD84</f>
        <v>3.08</v>
      </c>
      <c r="BC84" s="342" t="n">
        <f aca="false">$AI84+AE84</f>
        <v>2.6225</v>
      </c>
      <c r="BD84" s="342" t="n">
        <f aca="false">$AI84+AF84</f>
        <v>2.915</v>
      </c>
      <c r="BE84" s="342"/>
      <c r="BF84" s="274"/>
      <c r="BG84" s="343" t="n">
        <f aca="false">download!AD103</f>
        <v>1.385559844731</v>
      </c>
      <c r="BH84" s="268" t="n">
        <f aca="false">download!AH103</f>
        <v>0.06340834121148</v>
      </c>
      <c r="BI84" s="268" t="n">
        <f aca="false">download!AL103</f>
        <v>0.073640168440865</v>
      </c>
      <c r="BJ84" s="277" t="n">
        <f aca="false">(1+BH84/2)^(-2*($A84-$A$5)/365.25)</f>
        <v>0.674739285767247</v>
      </c>
      <c r="BK84" s="277" t="n">
        <f aca="false">(1+BI84/2)^(-2*($A84-$A$5)/365.25)</f>
        <v>0.633953794006957</v>
      </c>
      <c r="BL84" s="268"/>
      <c r="BM84" s="268"/>
      <c r="BN84" s="268"/>
      <c r="BO84" s="268"/>
      <c r="BP84" s="268"/>
      <c r="BQ84" s="268"/>
      <c r="BR84" s="268"/>
      <c r="BS84" s="268"/>
      <c r="BT84" s="268"/>
      <c r="BU84" s="268"/>
      <c r="BV84" s="268"/>
      <c r="BW84" s="268"/>
      <c r="BX84" s="268"/>
      <c r="BY84" s="268"/>
      <c r="BZ84" s="268"/>
      <c r="CA84" s="268"/>
      <c r="CB84" s="268"/>
      <c r="CC84" s="268"/>
      <c r="CD84" s="268"/>
      <c r="CE84" s="268"/>
      <c r="CF84" s="268"/>
      <c r="CG84" s="268"/>
      <c r="CH84" s="268"/>
      <c r="CI84" s="268"/>
      <c r="CJ84" s="268"/>
      <c r="CK84" s="268"/>
      <c r="CL84" s="277"/>
      <c r="CM84" s="268"/>
      <c r="CN84" s="293"/>
      <c r="CO84" s="293"/>
      <c r="CP84" s="344"/>
      <c r="CQ84" s="268"/>
      <c r="CR84" s="293"/>
      <c r="CS84" s="268"/>
      <c r="CT84" s="295"/>
      <c r="CU84" s="295"/>
      <c r="CV84" s="268"/>
      <c r="CW84" s="293"/>
      <c r="CX84" s="268"/>
      <c r="CY84" s="268"/>
      <c r="CZ84" s="276"/>
      <c r="DA84" s="276"/>
      <c r="DB84" s="295"/>
      <c r="DC84" s="268"/>
      <c r="DD84" s="295"/>
      <c r="DE84" s="268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</row>
    <row r="85" customFormat="false" ht="12.75" hidden="false" customHeight="false" outlineLevel="0" collapsed="false">
      <c r="A85" s="323" t="n">
        <v>39022</v>
      </c>
      <c r="B85" s="345" t="n">
        <f aca="false">C85-X85-0.02</f>
        <v>0.0775</v>
      </c>
      <c r="C85" s="326" t="n">
        <f aca="false">+C73+0</f>
        <v>0.295</v>
      </c>
      <c r="D85" s="326" t="n">
        <f aca="false">C85</f>
        <v>0.295</v>
      </c>
      <c r="E85" s="327" t="n">
        <f aca="false">C85</f>
        <v>0.295</v>
      </c>
      <c r="F85" s="328" t="n">
        <f aca="false">C85-0.035</f>
        <v>0.26</v>
      </c>
      <c r="G85" s="327" t="n">
        <f aca="false">E85</f>
        <v>0.295</v>
      </c>
      <c r="H85" s="355" t="n">
        <f aca="false">K85+0</f>
        <v>0.415</v>
      </c>
      <c r="I85" s="328" t="n">
        <f aca="false">H85</f>
        <v>0.415</v>
      </c>
      <c r="J85" s="347" t="n">
        <f aca="false">H85+0</f>
        <v>0.415</v>
      </c>
      <c r="K85" s="276" t="n">
        <f aca="false">C85+0.12</f>
        <v>0.415</v>
      </c>
      <c r="L85" s="348" t="n">
        <f aca="false">K85-0</f>
        <v>0.415</v>
      </c>
      <c r="M85" s="328" t="n">
        <f aca="false">K85</f>
        <v>0.415</v>
      </c>
      <c r="N85" s="327" t="n">
        <f aca="false">+K85+0.03</f>
        <v>0.445</v>
      </c>
      <c r="O85" s="279" t="n">
        <f aca="false">K85+0.1</f>
        <v>0.515</v>
      </c>
      <c r="P85" s="333" t="n">
        <f aca="false">O85</f>
        <v>0.515</v>
      </c>
      <c r="Q85" s="328" t="n">
        <f aca="false">O85</f>
        <v>0.515</v>
      </c>
      <c r="R85" s="327" t="n">
        <f aca="false">+O85+0.02</f>
        <v>0.535</v>
      </c>
      <c r="T85" s="334" t="n">
        <f aca="false">C85-0.16</f>
        <v>0.135</v>
      </c>
      <c r="U85" s="334" t="n">
        <f aca="false">T85+0.055</f>
        <v>0.19</v>
      </c>
      <c r="V85" s="334" t="n">
        <f aca="false">+(T85+AI85)*0.032+T85+0.01</f>
        <v>0.245256</v>
      </c>
      <c r="X85" s="335" t="n">
        <f aca="false">download!B104</f>
        <v>0.1975</v>
      </c>
      <c r="Y85" s="336" t="n">
        <f aca="false">download!AX104</f>
        <v>0.1975</v>
      </c>
      <c r="Z85" s="335" t="n">
        <f aca="false">download!F104</f>
        <v>0.135</v>
      </c>
      <c r="AA85" s="337" t="n">
        <f aca="false">download!J104</f>
        <v>0.725</v>
      </c>
      <c r="AB85" s="337" t="n">
        <f aca="false">download!N104</f>
        <v>0.695</v>
      </c>
      <c r="AC85" s="337" t="n">
        <f aca="false">download!R104</f>
        <v>0.2875</v>
      </c>
      <c r="AD85" s="338" t="n">
        <f aca="false">download!V104</f>
        <v>0.24</v>
      </c>
      <c r="AE85" s="339" t="n">
        <f aca="false">download!AP104</f>
        <v>-0.25</v>
      </c>
      <c r="AF85" s="339" t="n">
        <f aca="false">download!AT105</f>
        <v>0</v>
      </c>
      <c r="AG85" s="339"/>
      <c r="AH85" s="340" t="n">
        <v>39022</v>
      </c>
      <c r="AI85" s="341" t="n">
        <f aca="false">download!Z104</f>
        <v>2.998</v>
      </c>
      <c r="AJ85" s="343"/>
      <c r="AK85" s="342"/>
      <c r="AL85" s="342" t="n">
        <f aca="false">($AI85+C85)*BK85</f>
        <v>2.07481567156407</v>
      </c>
      <c r="AM85" s="342" t="n">
        <f aca="false">+AI85+C85</f>
        <v>3.293</v>
      </c>
      <c r="AN85" s="342" t="n">
        <f aca="false">$AI85+E85</f>
        <v>3.293</v>
      </c>
      <c r="AO85" s="342" t="n">
        <f aca="false">$AI85+G85</f>
        <v>3.293</v>
      </c>
      <c r="AP85" s="342" t="n">
        <f aca="false">$AI85+H85</f>
        <v>3.413</v>
      </c>
      <c r="AQ85" s="342" t="n">
        <f aca="false">$AI85+K85</f>
        <v>3.413</v>
      </c>
      <c r="AR85" s="342" t="n">
        <f aca="false">$AI85+N85</f>
        <v>3.443</v>
      </c>
      <c r="AS85" s="342" t="n">
        <f aca="false">$AI85+O85</f>
        <v>3.513</v>
      </c>
      <c r="AT85" s="342" t="n">
        <f aca="false">$AI85+R85</f>
        <v>3.533</v>
      </c>
      <c r="AU85" s="342"/>
      <c r="AV85" s="342"/>
      <c r="AW85" s="342" t="n">
        <f aca="false">$AI85+X85</f>
        <v>3.1955</v>
      </c>
      <c r="AX85" s="342" t="n">
        <f aca="false">$AI85+Z85</f>
        <v>3.133</v>
      </c>
      <c r="AY85" s="342" t="n">
        <f aca="false">$AI85+AA85</f>
        <v>3.723</v>
      </c>
      <c r="AZ85" s="342" t="n">
        <f aca="false">$AI85+AB85</f>
        <v>3.693</v>
      </c>
      <c r="BA85" s="342" t="n">
        <f aca="false">$AI85+AC85</f>
        <v>3.2855</v>
      </c>
      <c r="BB85" s="342" t="n">
        <f aca="false">$AI85+AD85</f>
        <v>3.238</v>
      </c>
      <c r="BC85" s="342" t="n">
        <f aca="false">$AI85+AE85</f>
        <v>2.748</v>
      </c>
      <c r="BD85" s="342" t="n">
        <f aca="false">$AI85+AF85</f>
        <v>2.998</v>
      </c>
      <c r="BE85" s="342"/>
      <c r="BF85" s="274"/>
      <c r="BG85" s="343" t="n">
        <f aca="false">download!AD104</f>
        <v>1.384461138115</v>
      </c>
      <c r="BH85" s="268" t="n">
        <f aca="false">download!AH104</f>
        <v>0.063417396933942</v>
      </c>
      <c r="BI85" s="268" t="n">
        <f aca="false">download!AL104</f>
        <v>0.073641743856939</v>
      </c>
      <c r="BJ85" s="277" t="n">
        <f aca="false">(1+BH85/2)^(-2*($A85-$A$5)/365.25)</f>
        <v>0.671136254120038</v>
      </c>
      <c r="BK85" s="277" t="n">
        <f aca="false">(1+BI85/2)^(-2*($A85-$A$5)/365.25)</f>
        <v>0.630068530690576</v>
      </c>
      <c r="BL85" s="268"/>
      <c r="BM85" s="268"/>
      <c r="BN85" s="268"/>
      <c r="BO85" s="268"/>
      <c r="BP85" s="268"/>
      <c r="BQ85" s="268"/>
      <c r="BR85" s="268"/>
      <c r="BS85" s="268"/>
      <c r="BT85" s="268"/>
      <c r="BU85" s="268"/>
      <c r="BV85" s="268"/>
      <c r="BW85" s="268"/>
      <c r="BX85" s="268"/>
      <c r="BY85" s="268"/>
      <c r="BZ85" s="268"/>
      <c r="CA85" s="268"/>
      <c r="CB85" s="268"/>
      <c r="CC85" s="268"/>
      <c r="CD85" s="268"/>
      <c r="CE85" s="268"/>
      <c r="CF85" s="268"/>
      <c r="CG85" s="268"/>
      <c r="CH85" s="268"/>
      <c r="CI85" s="268"/>
      <c r="CJ85" s="268"/>
      <c r="CK85" s="268"/>
      <c r="CL85" s="277"/>
      <c r="CM85" s="268"/>
      <c r="CN85" s="293"/>
      <c r="CO85" s="293"/>
      <c r="CP85" s="344"/>
      <c r="CQ85" s="268"/>
      <c r="CR85" s="293"/>
      <c r="CS85" s="268"/>
      <c r="CT85" s="295"/>
      <c r="CU85" s="295"/>
      <c r="CV85" s="268"/>
      <c r="CW85" s="293"/>
      <c r="CX85" s="268"/>
      <c r="CY85" s="268"/>
      <c r="CZ85" s="276"/>
      <c r="DA85" s="276"/>
      <c r="DB85" s="295"/>
      <c r="DC85" s="268"/>
      <c r="DD85" s="295"/>
      <c r="DE85" s="268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</row>
    <row r="86" customFormat="false" ht="12.75" hidden="false" customHeight="false" outlineLevel="0" collapsed="false">
      <c r="A86" s="323" t="n">
        <v>39052</v>
      </c>
      <c r="B86" s="345" t="n">
        <f aca="false">C86-X86-0.02</f>
        <v>0.0575</v>
      </c>
      <c r="C86" s="326" t="n">
        <f aca="false">+C74+0</f>
        <v>0.315</v>
      </c>
      <c r="D86" s="326" t="n">
        <f aca="false">C86</f>
        <v>0.315</v>
      </c>
      <c r="E86" s="327" t="n">
        <f aca="false">C86</f>
        <v>0.315</v>
      </c>
      <c r="F86" s="328" t="n">
        <f aca="false">C86-0.035</f>
        <v>0.28</v>
      </c>
      <c r="G86" s="327" t="n">
        <f aca="false">E86</f>
        <v>0.315</v>
      </c>
      <c r="H86" s="355" t="n">
        <f aca="false">K86+0</f>
        <v>0.435</v>
      </c>
      <c r="I86" s="328" t="n">
        <f aca="false">H86</f>
        <v>0.435</v>
      </c>
      <c r="J86" s="347" t="n">
        <f aca="false">H86+0</f>
        <v>0.435</v>
      </c>
      <c r="K86" s="276" t="n">
        <f aca="false">C86+0.12</f>
        <v>0.435</v>
      </c>
      <c r="L86" s="348" t="n">
        <f aca="false">K86-0</f>
        <v>0.435</v>
      </c>
      <c r="M86" s="328" t="n">
        <f aca="false">K86</f>
        <v>0.435</v>
      </c>
      <c r="N86" s="327" t="n">
        <f aca="false">+K86+0.03</f>
        <v>0.465</v>
      </c>
      <c r="O86" s="279" t="n">
        <f aca="false">K86+0.1</f>
        <v>0.535</v>
      </c>
      <c r="P86" s="333" t="n">
        <f aca="false">O86</f>
        <v>0.535</v>
      </c>
      <c r="Q86" s="328" t="n">
        <f aca="false">O86</f>
        <v>0.535</v>
      </c>
      <c r="R86" s="327" t="n">
        <f aca="false">+O86+0.02</f>
        <v>0.555</v>
      </c>
      <c r="T86" s="334" t="n">
        <f aca="false">C86-0.16</f>
        <v>0.155</v>
      </c>
      <c r="U86" s="334" t="n">
        <f aca="false">T86+0.055</f>
        <v>0.21</v>
      </c>
      <c r="V86" s="334" t="n">
        <f aca="false">+(T86+AI86)*0.032+T86+0.01</f>
        <v>0.268808</v>
      </c>
      <c r="X86" s="335" t="n">
        <f aca="false">download!B105</f>
        <v>0.2375</v>
      </c>
      <c r="Y86" s="336" t="n">
        <f aca="false">download!AX105</f>
        <v>0.2375</v>
      </c>
      <c r="Z86" s="335" t="n">
        <f aca="false">download!F105</f>
        <v>0.175</v>
      </c>
      <c r="AA86" s="337" t="n">
        <f aca="false">download!J105</f>
        <v>1.045</v>
      </c>
      <c r="AB86" s="337" t="n">
        <f aca="false">download!N105</f>
        <v>1.01</v>
      </c>
      <c r="AC86" s="337" t="n">
        <f aca="false">download!R105</f>
        <v>0.3375</v>
      </c>
      <c r="AD86" s="338" t="n">
        <f aca="false">download!V105</f>
        <v>0.295</v>
      </c>
      <c r="AE86" s="339" t="n">
        <f aca="false">download!AP105</f>
        <v>-0.25</v>
      </c>
      <c r="AF86" s="339" t="n">
        <f aca="false">download!AT106</f>
        <v>0</v>
      </c>
      <c r="AG86" s="339"/>
      <c r="AH86" s="340" t="n">
        <v>39052</v>
      </c>
      <c r="AI86" s="341" t="n">
        <f aca="false">download!Z105</f>
        <v>3.089</v>
      </c>
      <c r="AJ86" s="343"/>
      <c r="AK86" s="342"/>
      <c r="AL86" s="342" t="n">
        <f aca="false">($AI86+C86)*BK86</f>
        <v>2.1320311245686</v>
      </c>
      <c r="AM86" s="342" t="n">
        <f aca="false">+AI86+C86</f>
        <v>3.404</v>
      </c>
      <c r="AN86" s="342" t="n">
        <f aca="false">$AI86+E86</f>
        <v>3.404</v>
      </c>
      <c r="AO86" s="342" t="n">
        <f aca="false">$AI86+G86</f>
        <v>3.404</v>
      </c>
      <c r="AP86" s="342" t="n">
        <f aca="false">$AI86+H86</f>
        <v>3.524</v>
      </c>
      <c r="AQ86" s="342" t="n">
        <f aca="false">$AI86+K86</f>
        <v>3.524</v>
      </c>
      <c r="AR86" s="342" t="n">
        <f aca="false">$AI86+N86</f>
        <v>3.554</v>
      </c>
      <c r="AS86" s="342" t="n">
        <f aca="false">$AI86+O86</f>
        <v>3.624</v>
      </c>
      <c r="AT86" s="342" t="n">
        <f aca="false">$AI86+R86</f>
        <v>3.644</v>
      </c>
      <c r="AU86" s="342"/>
      <c r="AV86" s="342"/>
      <c r="AW86" s="342" t="n">
        <f aca="false">$AI86+X86</f>
        <v>3.3265</v>
      </c>
      <c r="AX86" s="342" t="n">
        <f aca="false">$AI86+Z86</f>
        <v>3.264</v>
      </c>
      <c r="AY86" s="342" t="n">
        <f aca="false">$AI86+AA86</f>
        <v>4.134</v>
      </c>
      <c r="AZ86" s="342" t="n">
        <f aca="false">$AI86+AB86</f>
        <v>4.099</v>
      </c>
      <c r="BA86" s="342" t="n">
        <f aca="false">$AI86+AC86</f>
        <v>3.4265</v>
      </c>
      <c r="BB86" s="342" t="n">
        <f aca="false">$AI86+AD86</f>
        <v>3.384</v>
      </c>
      <c r="BC86" s="342" t="n">
        <f aca="false">$AI86+AE86</f>
        <v>2.839</v>
      </c>
      <c r="BD86" s="342" t="n">
        <f aca="false">$AI86+AF86</f>
        <v>3.089</v>
      </c>
      <c r="BE86" s="342"/>
      <c r="BF86" s="274"/>
      <c r="BG86" s="343" t="n">
        <f aca="false">download!AD105</f>
        <v>1.383400325658</v>
      </c>
      <c r="BH86" s="268" t="n">
        <f aca="false">download!AH105</f>
        <v>0.063426160536351</v>
      </c>
      <c r="BI86" s="268" t="n">
        <f aca="false">download!AL105</f>
        <v>0.07364326845314</v>
      </c>
      <c r="BJ86" s="277" t="n">
        <f aca="false">(1+BH86/2)^(-2*($A86-$A$5)/365.25)</f>
        <v>0.667666822180959</v>
      </c>
      <c r="BK86" s="277" t="n">
        <f aca="false">(1+BI86/2)^(-2*($A86-$A$5)/365.25)</f>
        <v>0.626331117675853</v>
      </c>
      <c r="BL86" s="268"/>
      <c r="BM86" s="268"/>
      <c r="BN86" s="268"/>
      <c r="BO86" s="268"/>
      <c r="BP86" s="268"/>
      <c r="BQ86" s="268"/>
      <c r="BR86" s="268"/>
      <c r="BS86" s="268"/>
      <c r="BT86" s="268"/>
      <c r="BU86" s="268"/>
      <c r="BV86" s="268"/>
      <c r="BW86" s="268"/>
      <c r="BX86" s="268"/>
      <c r="BY86" s="268"/>
      <c r="BZ86" s="268"/>
      <c r="CA86" s="268"/>
      <c r="CB86" s="268"/>
      <c r="CC86" s="268"/>
      <c r="CD86" s="268"/>
      <c r="CE86" s="268"/>
      <c r="CF86" s="268"/>
      <c r="CG86" s="268"/>
      <c r="CH86" s="268"/>
      <c r="CI86" s="268"/>
      <c r="CJ86" s="268"/>
      <c r="CK86" s="268"/>
      <c r="CL86" s="277"/>
      <c r="CM86" s="268"/>
      <c r="CN86" s="293"/>
      <c r="CO86" s="293"/>
      <c r="CP86" s="344"/>
      <c r="CQ86" s="268"/>
      <c r="CR86" s="293"/>
      <c r="CS86" s="268"/>
      <c r="CT86" s="295"/>
      <c r="CU86" s="295"/>
      <c r="CV86" s="268"/>
      <c r="CW86" s="293"/>
      <c r="CX86" s="268"/>
      <c r="CY86" s="268"/>
      <c r="CZ86" s="276"/>
      <c r="DA86" s="276"/>
      <c r="DB86" s="295"/>
      <c r="DC86" s="268"/>
      <c r="DD86" s="295"/>
      <c r="DE86" s="268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</row>
    <row r="87" customFormat="false" ht="12.75" hidden="false" customHeight="false" outlineLevel="0" collapsed="false">
      <c r="A87" s="323" t="n">
        <v>39083</v>
      </c>
      <c r="B87" s="345" t="n">
        <f aca="false">C87-X87-0.02</f>
        <v>0.055</v>
      </c>
      <c r="C87" s="326" t="n">
        <f aca="false">+C75+0</f>
        <v>0.325</v>
      </c>
      <c r="D87" s="326" t="n">
        <f aca="false">C87</f>
        <v>0.325</v>
      </c>
      <c r="E87" s="327" t="n">
        <f aca="false">C87</f>
        <v>0.325</v>
      </c>
      <c r="F87" s="328" t="n">
        <f aca="false">C87-0.035</f>
        <v>0.29</v>
      </c>
      <c r="G87" s="327" t="n">
        <f aca="false">E87</f>
        <v>0.325</v>
      </c>
      <c r="H87" s="355" t="n">
        <f aca="false">K87+0</f>
        <v>0.445</v>
      </c>
      <c r="I87" s="328" t="n">
        <f aca="false">H87</f>
        <v>0.445</v>
      </c>
      <c r="J87" s="347" t="n">
        <f aca="false">H87+0</f>
        <v>0.445</v>
      </c>
      <c r="K87" s="276" t="n">
        <f aca="false">C87+0.12</f>
        <v>0.445</v>
      </c>
      <c r="L87" s="348" t="n">
        <f aca="false">K87-0</f>
        <v>0.445</v>
      </c>
      <c r="M87" s="328" t="n">
        <f aca="false">K87</f>
        <v>0.445</v>
      </c>
      <c r="N87" s="327" t="n">
        <f aca="false">+K87+0.03</f>
        <v>0.475</v>
      </c>
      <c r="O87" s="279" t="n">
        <f aca="false">K87+0.1</f>
        <v>0.545</v>
      </c>
      <c r="P87" s="333" t="n">
        <f aca="false">O87</f>
        <v>0.545</v>
      </c>
      <c r="Q87" s="328" t="n">
        <f aca="false">O87</f>
        <v>0.545</v>
      </c>
      <c r="R87" s="327" t="n">
        <f aca="false">+O87+0.02</f>
        <v>0.565</v>
      </c>
      <c r="T87" s="334" t="n">
        <f aca="false">C87-0.16</f>
        <v>0.165</v>
      </c>
      <c r="U87" s="334" t="n">
        <f aca="false">T87+0.055</f>
        <v>0.22</v>
      </c>
      <c r="V87" s="334" t="n">
        <f aca="false">+(T87+AI87)*0.032+T87+0.01</f>
        <v>0.28492</v>
      </c>
      <c r="X87" s="335" t="n">
        <f aca="false">download!B106</f>
        <v>0.25</v>
      </c>
      <c r="Y87" s="336" t="n">
        <f aca="false">download!AX106</f>
        <v>0.25</v>
      </c>
      <c r="Z87" s="335" t="n">
        <f aca="false">download!F106</f>
        <v>0.22</v>
      </c>
      <c r="AA87" s="337" t="n">
        <f aca="false">download!J106</f>
        <v>1.52</v>
      </c>
      <c r="AB87" s="337" t="n">
        <f aca="false">download!N106</f>
        <v>1.165</v>
      </c>
      <c r="AC87" s="337" t="n">
        <f aca="false">download!R106</f>
        <v>0.4375</v>
      </c>
      <c r="AD87" s="338" t="n">
        <f aca="false">download!V106</f>
        <v>0.3425</v>
      </c>
      <c r="AE87" s="339" t="n">
        <f aca="false">download!AP106</f>
        <v>-0.25</v>
      </c>
      <c r="AF87" s="339" t="n">
        <f aca="false">download!AT107</f>
        <v>0</v>
      </c>
      <c r="AG87" s="339"/>
      <c r="AH87" s="340" t="n">
        <v>39083</v>
      </c>
      <c r="AI87" s="341" t="n">
        <f aca="false">download!Z106</f>
        <v>3.27</v>
      </c>
      <c r="AJ87" s="343"/>
      <c r="AK87" s="342"/>
      <c r="AL87" s="342" t="n">
        <f aca="false">($AI87+C87)*BK87</f>
        <v>2.23785965650622</v>
      </c>
      <c r="AM87" s="342" t="n">
        <f aca="false">+AI87+C87</f>
        <v>3.595</v>
      </c>
      <c r="AN87" s="342" t="n">
        <f aca="false">$AI87+E87</f>
        <v>3.595</v>
      </c>
      <c r="AO87" s="342" t="n">
        <f aca="false">$AI87+G87</f>
        <v>3.595</v>
      </c>
      <c r="AP87" s="342" t="n">
        <f aca="false">$AI87+H87</f>
        <v>3.715</v>
      </c>
      <c r="AQ87" s="342" t="n">
        <f aca="false">$AI87+K87</f>
        <v>3.715</v>
      </c>
      <c r="AR87" s="342" t="n">
        <f aca="false">$AI87+N87</f>
        <v>3.745</v>
      </c>
      <c r="AS87" s="342" t="n">
        <f aca="false">$AI87+O87</f>
        <v>3.815</v>
      </c>
      <c r="AT87" s="342" t="n">
        <f aca="false">$AI87+R87</f>
        <v>3.835</v>
      </c>
      <c r="AU87" s="342"/>
      <c r="AV87" s="342"/>
      <c r="AW87" s="342" t="n">
        <f aca="false">$AI87+X87</f>
        <v>3.52</v>
      </c>
      <c r="AX87" s="342" t="n">
        <f aca="false">$AI87+Z87</f>
        <v>3.49</v>
      </c>
      <c r="AY87" s="342" t="n">
        <f aca="false">$AI87+AA87</f>
        <v>4.79</v>
      </c>
      <c r="AZ87" s="342" t="n">
        <f aca="false">$AI87+AB87</f>
        <v>4.435</v>
      </c>
      <c r="BA87" s="342" t="n">
        <f aca="false">$AI87+AC87</f>
        <v>3.7075</v>
      </c>
      <c r="BB87" s="342" t="n">
        <f aca="false">$AI87+AD87</f>
        <v>3.6125</v>
      </c>
      <c r="BC87" s="342" t="n">
        <f aca="false">$AI87+AE87</f>
        <v>3.02</v>
      </c>
      <c r="BD87" s="342" t="n">
        <f aca="false">$AI87+AF87</f>
        <v>3.27</v>
      </c>
      <c r="BE87" s="342"/>
      <c r="BF87" s="274"/>
      <c r="BG87" s="343" t="n">
        <f aca="false">download!AD106</f>
        <v>1.382306681906</v>
      </c>
      <c r="BH87" s="268" t="n">
        <f aca="false">download!AH106</f>
        <v>0.063435216258868</v>
      </c>
      <c r="BI87" s="268" t="n">
        <f aca="false">download!AL106</f>
        <v>0.073644843869216</v>
      </c>
      <c r="BJ87" s="277" t="n">
        <f aca="false">(1+BH87/2)^(-2*($A87-$A$5)/365.25)</f>
        <v>0.664099610002918</v>
      </c>
      <c r="BK87" s="277" t="n">
        <f aca="false">(1+BI87/2)^(-2*($A87-$A$5)/365.25)</f>
        <v>0.622492254939144</v>
      </c>
      <c r="BL87" s="268"/>
      <c r="BM87" s="268"/>
      <c r="BN87" s="268"/>
      <c r="BO87" s="268"/>
      <c r="BP87" s="268"/>
      <c r="BQ87" s="268"/>
      <c r="BR87" s="268"/>
      <c r="BS87" s="268"/>
      <c r="BT87" s="268"/>
      <c r="BU87" s="268"/>
      <c r="BV87" s="268"/>
      <c r="BW87" s="268"/>
      <c r="BX87" s="268"/>
      <c r="BY87" s="268"/>
      <c r="BZ87" s="268"/>
      <c r="CA87" s="268"/>
      <c r="CB87" s="268"/>
      <c r="CC87" s="268"/>
      <c r="CD87" s="268"/>
      <c r="CE87" s="268"/>
      <c r="CF87" s="268"/>
      <c r="CG87" s="268"/>
      <c r="CH87" s="268"/>
      <c r="CI87" s="268"/>
      <c r="CJ87" s="268"/>
      <c r="CK87" s="268"/>
      <c r="CL87" s="277"/>
      <c r="CM87" s="268"/>
      <c r="CN87" s="293"/>
      <c r="CO87" s="293"/>
      <c r="CP87" s="344"/>
      <c r="CQ87" s="268"/>
      <c r="CR87" s="293"/>
      <c r="CS87" s="268"/>
      <c r="CT87" s="295"/>
      <c r="CU87" s="295"/>
      <c r="CV87" s="268"/>
      <c r="CW87" s="293"/>
      <c r="CX87" s="268"/>
      <c r="CY87" s="268"/>
      <c r="CZ87" s="276"/>
      <c r="DA87" s="276"/>
      <c r="DB87" s="295"/>
      <c r="DC87" s="268"/>
      <c r="DD87" s="295"/>
      <c r="DE87" s="268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</row>
    <row r="88" customFormat="false" ht="12.75" hidden="false" customHeight="false" outlineLevel="0" collapsed="false">
      <c r="A88" s="323" t="n">
        <v>39114</v>
      </c>
      <c r="B88" s="345" t="n">
        <f aca="false">C88-X88-0.02</f>
        <v>0.1225</v>
      </c>
      <c r="C88" s="326" t="n">
        <f aca="false">+C76+0</f>
        <v>0.37</v>
      </c>
      <c r="D88" s="326" t="n">
        <f aca="false">C88</f>
        <v>0.37</v>
      </c>
      <c r="E88" s="327" t="n">
        <f aca="false">C88</f>
        <v>0.37</v>
      </c>
      <c r="F88" s="328" t="n">
        <f aca="false">C88-0.035</f>
        <v>0.335</v>
      </c>
      <c r="G88" s="327" t="n">
        <f aca="false">E88</f>
        <v>0.37</v>
      </c>
      <c r="H88" s="355" t="n">
        <f aca="false">K88+0</f>
        <v>0.49</v>
      </c>
      <c r="I88" s="328" t="n">
        <f aca="false">H88</f>
        <v>0.49</v>
      </c>
      <c r="J88" s="347" t="n">
        <f aca="false">H88+0</f>
        <v>0.49</v>
      </c>
      <c r="K88" s="276" t="n">
        <f aca="false">C88+0.12</f>
        <v>0.49</v>
      </c>
      <c r="L88" s="348" t="n">
        <f aca="false">K88-0</f>
        <v>0.49</v>
      </c>
      <c r="M88" s="328" t="n">
        <f aca="false">K88</f>
        <v>0.49</v>
      </c>
      <c r="N88" s="327" t="n">
        <f aca="false">+K88+0.03</f>
        <v>0.52</v>
      </c>
      <c r="O88" s="279" t="n">
        <f aca="false">K88+0.1</f>
        <v>0.59</v>
      </c>
      <c r="P88" s="333" t="n">
        <f aca="false">O88</f>
        <v>0.59</v>
      </c>
      <c r="Q88" s="328" t="n">
        <f aca="false">O88</f>
        <v>0.59</v>
      </c>
      <c r="R88" s="327" t="n">
        <f aca="false">+O88+0.02</f>
        <v>0.61</v>
      </c>
      <c r="T88" s="334" t="n">
        <f aca="false">C88-0.16</f>
        <v>0.21</v>
      </c>
      <c r="U88" s="334" t="n">
        <f aca="false">T88+0.055</f>
        <v>0.265</v>
      </c>
      <c r="V88" s="334" t="n">
        <f aca="false">+(T88+AI88)*0.032+T88+0.01</f>
        <v>0.327872</v>
      </c>
      <c r="X88" s="335" t="n">
        <f aca="false">download!B107</f>
        <v>0.2275</v>
      </c>
      <c r="Y88" s="336" t="n">
        <f aca="false">download!AX107</f>
        <v>0.2275</v>
      </c>
      <c r="Z88" s="335" t="n">
        <f aca="false">download!F107</f>
        <v>0.195</v>
      </c>
      <c r="AA88" s="337" t="n">
        <f aca="false">download!J107</f>
        <v>1.4</v>
      </c>
      <c r="AB88" s="337" t="n">
        <f aca="false">download!N107</f>
        <v>1.155</v>
      </c>
      <c r="AC88" s="337" t="n">
        <f aca="false">download!R107</f>
        <v>0.435</v>
      </c>
      <c r="AD88" s="338" t="n">
        <f aca="false">download!V107</f>
        <v>0.3375</v>
      </c>
      <c r="AE88" s="339" t="n">
        <f aca="false">download!AP107</f>
        <v>-0.25</v>
      </c>
      <c r="AF88" s="339" t="n">
        <f aca="false">download!AT108</f>
        <v>0</v>
      </c>
      <c r="AG88" s="339"/>
      <c r="AH88" s="340" t="n">
        <v>39114</v>
      </c>
      <c r="AI88" s="341" t="n">
        <f aca="false">download!Z107</f>
        <v>3.161</v>
      </c>
      <c r="AJ88" s="343"/>
      <c r="AK88" s="342"/>
      <c r="AL88" s="342" t="n">
        <f aca="false">($AI88+C88)*BK88</f>
        <v>2.18454764489586</v>
      </c>
      <c r="AM88" s="342" t="n">
        <f aca="false">+AI88+C88</f>
        <v>3.531</v>
      </c>
      <c r="AN88" s="342" t="n">
        <f aca="false">$AI88+E88</f>
        <v>3.531</v>
      </c>
      <c r="AO88" s="342" t="n">
        <f aca="false">$AI88+G88</f>
        <v>3.531</v>
      </c>
      <c r="AP88" s="342" t="n">
        <f aca="false">$AI88+H88</f>
        <v>3.651</v>
      </c>
      <c r="AQ88" s="342" t="n">
        <f aca="false">$AI88+K88</f>
        <v>3.651</v>
      </c>
      <c r="AR88" s="342" t="n">
        <f aca="false">$AI88+N88</f>
        <v>3.681</v>
      </c>
      <c r="AS88" s="342" t="n">
        <f aca="false">$AI88+O88</f>
        <v>3.751</v>
      </c>
      <c r="AT88" s="342" t="n">
        <f aca="false">$AI88+R88</f>
        <v>3.771</v>
      </c>
      <c r="AU88" s="342"/>
      <c r="AV88" s="342"/>
      <c r="AW88" s="342" t="n">
        <f aca="false">$AI88+X88</f>
        <v>3.3885</v>
      </c>
      <c r="AX88" s="342" t="n">
        <f aca="false">$AI88+Z88</f>
        <v>3.356</v>
      </c>
      <c r="AY88" s="342" t="n">
        <f aca="false">$AI88+AA88</f>
        <v>4.561</v>
      </c>
      <c r="AZ88" s="342" t="n">
        <f aca="false">$AI88+AB88</f>
        <v>4.316</v>
      </c>
      <c r="BA88" s="342" t="n">
        <f aca="false">$AI88+AC88</f>
        <v>3.596</v>
      </c>
      <c r="BB88" s="342" t="n">
        <f aca="false">$AI88+AD88</f>
        <v>3.4985</v>
      </c>
      <c r="BC88" s="342" t="n">
        <f aca="false">$AI88+AE88</f>
        <v>2.911</v>
      </c>
      <c r="BD88" s="342" t="n">
        <f aca="false">$AI88+AF88</f>
        <v>3.161</v>
      </c>
      <c r="BE88" s="342"/>
      <c r="BF88" s="274"/>
      <c r="BG88" s="343" t="n">
        <f aca="false">download!AD107</f>
        <v>1.381215604048</v>
      </c>
      <c r="BH88" s="268" t="n">
        <f aca="false">download!AH107</f>
        <v>0.063444271981412</v>
      </c>
      <c r="BI88" s="268" t="n">
        <f aca="false">download!AL107</f>
        <v>0.073646419285292</v>
      </c>
      <c r="BJ88" s="277" t="n">
        <f aca="false">(1+BH88/2)^(-2*($A88-$A$5)/365.25)</f>
        <v>0.66055047273295</v>
      </c>
      <c r="BK88" s="277" t="n">
        <f aca="false">(1+BI88/2)^(-2*($A88-$A$5)/365.25)</f>
        <v>0.618676761511147</v>
      </c>
      <c r="BL88" s="268"/>
      <c r="BM88" s="268"/>
      <c r="BN88" s="268"/>
      <c r="BO88" s="268"/>
      <c r="BP88" s="268"/>
      <c r="BQ88" s="268"/>
      <c r="BR88" s="268"/>
      <c r="BS88" s="268"/>
      <c r="BT88" s="268"/>
      <c r="BU88" s="268"/>
      <c r="BV88" s="268"/>
      <c r="BW88" s="268"/>
      <c r="BX88" s="268"/>
      <c r="BY88" s="268"/>
      <c r="BZ88" s="268"/>
      <c r="CA88" s="268"/>
      <c r="CB88" s="268"/>
      <c r="CC88" s="268"/>
      <c r="CD88" s="268"/>
      <c r="CE88" s="268"/>
      <c r="CF88" s="268"/>
      <c r="CG88" s="268"/>
      <c r="CH88" s="268"/>
      <c r="CI88" s="268"/>
      <c r="CJ88" s="268"/>
      <c r="CK88" s="268"/>
      <c r="CL88" s="277"/>
      <c r="CM88" s="268"/>
      <c r="CN88" s="293"/>
      <c r="CO88" s="293"/>
      <c r="CP88" s="344"/>
      <c r="CQ88" s="268"/>
      <c r="CR88" s="293"/>
      <c r="CS88" s="268"/>
      <c r="CT88" s="295"/>
      <c r="CU88" s="295"/>
      <c r="CV88" s="268"/>
      <c r="CW88" s="293"/>
      <c r="CX88" s="268"/>
      <c r="CY88" s="268"/>
      <c r="CZ88" s="276"/>
      <c r="DA88" s="276"/>
      <c r="DB88" s="295"/>
      <c r="DC88" s="268"/>
      <c r="DD88" s="295"/>
      <c r="DE88" s="268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</row>
    <row r="89" customFormat="false" ht="12.75" hidden="false" customHeight="false" outlineLevel="0" collapsed="false">
      <c r="A89" s="323" t="n">
        <v>39142</v>
      </c>
      <c r="B89" s="345" t="n">
        <f aca="false">C89-X89-0.02</f>
        <v>0.125</v>
      </c>
      <c r="C89" s="326" t="n">
        <f aca="false">+C77+0</f>
        <v>0.37</v>
      </c>
      <c r="D89" s="326" t="n">
        <f aca="false">C89</f>
        <v>0.37</v>
      </c>
      <c r="E89" s="327" t="n">
        <f aca="false">C89</f>
        <v>0.37</v>
      </c>
      <c r="F89" s="328" t="n">
        <f aca="false">C89-0.035</f>
        <v>0.335</v>
      </c>
      <c r="G89" s="327" t="n">
        <f aca="false">E89</f>
        <v>0.37</v>
      </c>
      <c r="H89" s="355" t="n">
        <f aca="false">K89+0</f>
        <v>0.49</v>
      </c>
      <c r="I89" s="328" t="n">
        <f aca="false">H89</f>
        <v>0.49</v>
      </c>
      <c r="J89" s="347" t="n">
        <f aca="false">H89+0</f>
        <v>0.49</v>
      </c>
      <c r="K89" s="276" t="n">
        <f aca="false">C89+0.12</f>
        <v>0.49</v>
      </c>
      <c r="L89" s="348" t="n">
        <f aca="false">K89-0</f>
        <v>0.49</v>
      </c>
      <c r="M89" s="328" t="n">
        <f aca="false">K89</f>
        <v>0.49</v>
      </c>
      <c r="N89" s="327" t="n">
        <f aca="false">+K89+0.03</f>
        <v>0.52</v>
      </c>
      <c r="O89" s="279" t="n">
        <f aca="false">K89+0.1</f>
        <v>0.59</v>
      </c>
      <c r="P89" s="333" t="n">
        <f aca="false">O89</f>
        <v>0.59</v>
      </c>
      <c r="Q89" s="328" t="n">
        <f aca="false">O89</f>
        <v>0.59</v>
      </c>
      <c r="R89" s="327" t="n">
        <f aca="false">+O89+0.02</f>
        <v>0.61</v>
      </c>
      <c r="T89" s="334" t="n">
        <f aca="false">C89-0.16</f>
        <v>0.21</v>
      </c>
      <c r="U89" s="334" t="n">
        <f aca="false">T89+0.055</f>
        <v>0.265</v>
      </c>
      <c r="V89" s="334" t="n">
        <f aca="false">+(T89+AI89)*0.032+T89+0.01</f>
        <v>0.323872</v>
      </c>
      <c r="X89" s="335" t="n">
        <f aca="false">download!B108</f>
        <v>0.225</v>
      </c>
      <c r="Y89" s="336" t="n">
        <f aca="false">download!AX108</f>
        <v>0.225</v>
      </c>
      <c r="Z89" s="335" t="n">
        <f aca="false">download!F108</f>
        <v>0.1925</v>
      </c>
      <c r="AA89" s="337" t="n">
        <f aca="false">download!J108</f>
        <v>0.88</v>
      </c>
      <c r="AB89" s="337" t="n">
        <f aca="false">download!N108</f>
        <v>0.795</v>
      </c>
      <c r="AC89" s="337" t="n">
        <f aca="false">download!R108</f>
        <v>0.3025</v>
      </c>
      <c r="AD89" s="338" t="n">
        <f aca="false">download!V108</f>
        <v>0.26</v>
      </c>
      <c r="AE89" s="339" t="n">
        <f aca="false">download!AP108</f>
        <v>-0.25</v>
      </c>
      <c r="AF89" s="339" t="n">
        <f aca="false">download!AT109</f>
        <v>0</v>
      </c>
      <c r="AG89" s="339"/>
      <c r="AH89" s="340" t="n">
        <v>39142</v>
      </c>
      <c r="AI89" s="341" t="n">
        <f aca="false">download!Z108</f>
        <v>3.036</v>
      </c>
      <c r="AJ89" s="343"/>
      <c r="AK89" s="342"/>
      <c r="AL89" s="342" t="n">
        <f aca="false">($AI89+C89)*BK89</f>
        <v>2.09554312899203</v>
      </c>
      <c r="AM89" s="342" t="n">
        <f aca="false">+AI89+C89</f>
        <v>3.406</v>
      </c>
      <c r="AN89" s="342" t="n">
        <f aca="false">$AI89+E89</f>
        <v>3.406</v>
      </c>
      <c r="AO89" s="342" t="n">
        <f aca="false">$AI89+G89</f>
        <v>3.406</v>
      </c>
      <c r="AP89" s="342" t="n">
        <f aca="false">$AI89+H89</f>
        <v>3.526</v>
      </c>
      <c r="AQ89" s="342" t="n">
        <f aca="false">$AI89+K89</f>
        <v>3.526</v>
      </c>
      <c r="AR89" s="342" t="n">
        <f aca="false">$AI89+N89</f>
        <v>3.556</v>
      </c>
      <c r="AS89" s="342" t="n">
        <f aca="false">$AI89+O89</f>
        <v>3.626</v>
      </c>
      <c r="AT89" s="342" t="n">
        <f aca="false">$AI89+R89</f>
        <v>3.646</v>
      </c>
      <c r="AU89" s="342"/>
      <c r="AV89" s="342"/>
      <c r="AW89" s="342" t="n">
        <f aca="false">$AI89+X89</f>
        <v>3.261</v>
      </c>
      <c r="AX89" s="342" t="n">
        <f aca="false">$AI89+Z89</f>
        <v>3.2285</v>
      </c>
      <c r="AY89" s="342" t="n">
        <f aca="false">$AI89+AA89</f>
        <v>3.916</v>
      </c>
      <c r="AZ89" s="342" t="n">
        <f aca="false">$AI89+AB89</f>
        <v>3.831</v>
      </c>
      <c r="BA89" s="342" t="n">
        <f aca="false">$AI89+AC89</f>
        <v>3.3385</v>
      </c>
      <c r="BB89" s="342" t="n">
        <f aca="false">$AI89+AD89</f>
        <v>3.296</v>
      </c>
      <c r="BC89" s="342" t="n">
        <f aca="false">$AI89+AE89</f>
        <v>2.786</v>
      </c>
      <c r="BD89" s="342" t="n">
        <f aca="false">$AI89+AF89</f>
        <v>3.036</v>
      </c>
      <c r="BE89" s="342"/>
      <c r="BF89" s="274"/>
      <c r="BG89" s="343" t="n">
        <f aca="false">download!AD108</f>
        <v>1.380232315879</v>
      </c>
      <c r="BH89" s="268" t="n">
        <f aca="false">download!AH108</f>
        <v>0.063452451343732</v>
      </c>
      <c r="BI89" s="268" t="n">
        <f aca="false">download!AL108</f>
        <v>0.073647842241749</v>
      </c>
      <c r="BJ89" s="277" t="n">
        <f aca="false">(1+BH89/2)^(-2*($A89-$A$5)/365.25)</f>
        <v>0.657360264549557</v>
      </c>
      <c r="BK89" s="277" t="n">
        <f aca="false">(1+BI89/2)^(-2*($A89-$A$5)/365.25)</f>
        <v>0.615250478271294</v>
      </c>
      <c r="BL89" s="268"/>
      <c r="BM89" s="268"/>
      <c r="BN89" s="268"/>
      <c r="BO89" s="268"/>
      <c r="BP89" s="268"/>
      <c r="BQ89" s="268"/>
      <c r="BR89" s="268"/>
      <c r="BS89" s="268"/>
      <c r="BT89" s="268"/>
      <c r="BU89" s="268"/>
      <c r="BV89" s="268"/>
      <c r="BW89" s="268"/>
      <c r="BX89" s="268"/>
      <c r="BY89" s="268"/>
      <c r="BZ89" s="268"/>
      <c r="CA89" s="268"/>
      <c r="CB89" s="268"/>
      <c r="CC89" s="268"/>
      <c r="CD89" s="268"/>
      <c r="CE89" s="268"/>
      <c r="CF89" s="268"/>
      <c r="CG89" s="268"/>
      <c r="CH89" s="268"/>
      <c r="CI89" s="268"/>
      <c r="CJ89" s="268"/>
      <c r="CK89" s="268"/>
      <c r="CL89" s="277"/>
      <c r="CM89" s="268"/>
      <c r="CN89" s="293"/>
      <c r="CO89" s="293"/>
      <c r="CP89" s="344"/>
      <c r="CQ89" s="268"/>
      <c r="CR89" s="293"/>
      <c r="CS89" s="268"/>
      <c r="CT89" s="295"/>
      <c r="CU89" s="295"/>
      <c r="CV89" s="268"/>
      <c r="CW89" s="293"/>
      <c r="CX89" s="268"/>
      <c r="CY89" s="268"/>
      <c r="CZ89" s="276"/>
      <c r="DA89" s="276"/>
      <c r="DB89" s="295"/>
      <c r="DC89" s="268"/>
      <c r="DD89" s="295"/>
      <c r="DE89" s="268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</row>
    <row r="90" customFormat="false" ht="12.75" hidden="false" customHeight="false" outlineLevel="0" collapsed="false">
      <c r="A90" s="323" t="n">
        <v>39173</v>
      </c>
      <c r="B90" s="345" t="n">
        <f aca="false">C90-X90-0.02</f>
        <v>-0.03</v>
      </c>
      <c r="C90" s="326" t="n">
        <f aca="false">+C78+0</f>
        <v>0.165</v>
      </c>
      <c r="D90" s="326" t="n">
        <f aca="false">C90</f>
        <v>0.165</v>
      </c>
      <c r="E90" s="327" t="n">
        <f aca="false">C90</f>
        <v>0.165</v>
      </c>
      <c r="F90" s="328" t="n">
        <f aca="false">C90-0.035</f>
        <v>0.13</v>
      </c>
      <c r="G90" s="327" t="n">
        <f aca="false">E90</f>
        <v>0.165</v>
      </c>
      <c r="H90" s="355" t="n">
        <f aca="false">C90</f>
        <v>0.165</v>
      </c>
      <c r="I90" s="328" t="n">
        <f aca="false">H90</f>
        <v>0.165</v>
      </c>
      <c r="J90" s="347" t="n">
        <f aca="false">H90+0</f>
        <v>0.165</v>
      </c>
      <c r="K90" s="279" t="n">
        <f aca="false">C90+0.02</f>
        <v>0.185</v>
      </c>
      <c r="L90" s="348" t="n">
        <f aca="false">K90-0</f>
        <v>0.185</v>
      </c>
      <c r="M90" s="328" t="n">
        <f aca="false">K90</f>
        <v>0.185</v>
      </c>
      <c r="N90" s="327" t="n">
        <f aca="false">+K90+0.02</f>
        <v>0.205</v>
      </c>
      <c r="O90" s="279" t="n">
        <f aca="false">C90</f>
        <v>0.165</v>
      </c>
      <c r="P90" s="333" t="n">
        <f aca="false">O90</f>
        <v>0.165</v>
      </c>
      <c r="Q90" s="328" t="n">
        <f aca="false">O90</f>
        <v>0.165</v>
      </c>
      <c r="R90" s="327" t="n">
        <f aca="false">+O90</f>
        <v>0.165</v>
      </c>
      <c r="T90" s="334" t="n">
        <f aca="false">C90-0.2</f>
        <v>-0.035</v>
      </c>
      <c r="U90" s="334" t="n">
        <f aca="false">T90+0.055</f>
        <v>0.02</v>
      </c>
      <c r="V90" s="334" t="n">
        <f aca="false">Y90</f>
        <v>0.175</v>
      </c>
      <c r="X90" s="335" t="n">
        <f aca="false">download!B109</f>
        <v>0.175</v>
      </c>
      <c r="Y90" s="336" t="n">
        <f aca="false">download!AX109</f>
        <v>0.175</v>
      </c>
      <c r="Z90" s="335" t="n">
        <f aca="false">download!F109</f>
        <v>0.0975</v>
      </c>
      <c r="AA90" s="337" t="n">
        <f aca="false">download!J109</f>
        <v>0.54</v>
      </c>
      <c r="AB90" s="337" t="n">
        <f aca="false">download!N109</f>
        <v>0.43</v>
      </c>
      <c r="AC90" s="337" t="n">
        <f aca="false">download!R109</f>
        <v>0.1975</v>
      </c>
      <c r="AD90" s="338" t="n">
        <f aca="false">download!V109</f>
        <v>0.1775</v>
      </c>
      <c r="AE90" s="339" t="n">
        <f aca="false">download!AP109</f>
        <v>-0.2925</v>
      </c>
      <c r="AF90" s="339" t="n">
        <f aca="false">download!AT110</f>
        <v>0</v>
      </c>
      <c r="AG90" s="339"/>
      <c r="AH90" s="340" t="n">
        <v>39173</v>
      </c>
      <c r="AI90" s="341" t="n">
        <f aca="false">download!Z109</f>
        <v>2.905</v>
      </c>
      <c r="AJ90" s="343"/>
      <c r="AK90" s="342"/>
      <c r="AL90" s="342" t="n">
        <f aca="false">($AI90+C90)*BK90</f>
        <v>1.8772407519831</v>
      </c>
      <c r="AM90" s="342" t="n">
        <f aca="false">+AI90+C90</f>
        <v>3.07</v>
      </c>
      <c r="AN90" s="342" t="n">
        <f aca="false">$AI90+E90</f>
        <v>3.07</v>
      </c>
      <c r="AO90" s="342" t="n">
        <f aca="false">$AI90+G90</f>
        <v>3.07</v>
      </c>
      <c r="AP90" s="342" t="n">
        <f aca="false">$AI90+H90</f>
        <v>3.07</v>
      </c>
      <c r="AQ90" s="342" t="n">
        <f aca="false">$AI90+K90</f>
        <v>3.09</v>
      </c>
      <c r="AR90" s="342" t="n">
        <f aca="false">$AI90+N90</f>
        <v>3.11</v>
      </c>
      <c r="AS90" s="342" t="n">
        <f aca="false">$AI90+O90</f>
        <v>3.07</v>
      </c>
      <c r="AT90" s="342" t="n">
        <f aca="false">$AI90+R90</f>
        <v>3.07</v>
      </c>
      <c r="AU90" s="342"/>
      <c r="AV90" s="342"/>
      <c r="AW90" s="342" t="n">
        <f aca="false">$AI90+X90</f>
        <v>3.08</v>
      </c>
      <c r="AX90" s="342" t="n">
        <f aca="false">$AI90+Z90</f>
        <v>3.0025</v>
      </c>
      <c r="AY90" s="342" t="n">
        <f aca="false">$AI90+AA90</f>
        <v>3.445</v>
      </c>
      <c r="AZ90" s="342" t="n">
        <f aca="false">$AI90+AB90</f>
        <v>3.335</v>
      </c>
      <c r="BA90" s="342" t="n">
        <f aca="false">$AI90+AC90</f>
        <v>3.1025</v>
      </c>
      <c r="BB90" s="342" t="n">
        <f aca="false">$AI90+AD90</f>
        <v>3.0825</v>
      </c>
      <c r="BC90" s="342" t="n">
        <f aca="false">$AI90+AE90</f>
        <v>2.6125</v>
      </c>
      <c r="BD90" s="342" t="n">
        <f aca="false">$AI90+AF90</f>
        <v>2.905</v>
      </c>
      <c r="BE90" s="342"/>
      <c r="BF90" s="274"/>
      <c r="BG90" s="343" t="n">
        <f aca="false">download!AD109</f>
        <v>1.379146108453</v>
      </c>
      <c r="BH90" s="268" t="n">
        <f aca="false">download!AH109</f>
        <v>0.063461507066327</v>
      </c>
      <c r="BI90" s="268" t="n">
        <f aca="false">download!AL109</f>
        <v>0.073649417657827</v>
      </c>
      <c r="BJ90" s="277" t="n">
        <f aca="false">(1+BH90/2)^(-2*($A90-$A$5)/365.25)</f>
        <v>0.653845290505802</v>
      </c>
      <c r="BK90" s="277" t="n">
        <f aca="false">(1+BI90/2)^(-2*($A90-$A$5)/365.25)</f>
        <v>0.611479072307197</v>
      </c>
      <c r="BL90" s="268"/>
      <c r="BM90" s="268"/>
      <c r="BN90" s="268"/>
      <c r="BO90" s="268"/>
      <c r="BP90" s="268"/>
      <c r="BQ90" s="268"/>
      <c r="BR90" s="268"/>
      <c r="BS90" s="268"/>
      <c r="BT90" s="268"/>
      <c r="BU90" s="268"/>
      <c r="BV90" s="268"/>
      <c r="BW90" s="268"/>
      <c r="BX90" s="268"/>
      <c r="BY90" s="268"/>
      <c r="BZ90" s="268"/>
      <c r="CA90" s="268"/>
      <c r="CB90" s="268"/>
      <c r="CC90" s="268"/>
      <c r="CD90" s="268"/>
      <c r="CE90" s="268"/>
      <c r="CF90" s="268"/>
      <c r="CG90" s="268"/>
      <c r="CH90" s="268"/>
      <c r="CI90" s="268"/>
      <c r="CJ90" s="268"/>
      <c r="CK90" s="268"/>
      <c r="CL90" s="277"/>
      <c r="CM90" s="268"/>
      <c r="CN90" s="293"/>
      <c r="CO90" s="293"/>
      <c r="CP90" s="344"/>
      <c r="CQ90" s="268"/>
      <c r="CR90" s="293"/>
      <c r="CS90" s="268"/>
      <c r="CT90" s="295"/>
      <c r="CU90" s="295"/>
      <c r="CV90" s="268"/>
      <c r="CW90" s="293"/>
      <c r="CX90" s="268"/>
      <c r="CY90" s="268"/>
      <c r="CZ90" s="276"/>
      <c r="DA90" s="276"/>
      <c r="DB90" s="295"/>
      <c r="DC90" s="268"/>
      <c r="DD90" s="295"/>
      <c r="DE90" s="268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</row>
    <row r="91" customFormat="false" ht="12.75" hidden="false" customHeight="false" outlineLevel="0" collapsed="false">
      <c r="A91" s="323" t="n">
        <v>39203</v>
      </c>
      <c r="B91" s="345" t="n">
        <f aca="false">C91-X91-0.02</f>
        <v>-0.02</v>
      </c>
      <c r="C91" s="326" t="n">
        <f aca="false">+C79+0</f>
        <v>0.165</v>
      </c>
      <c r="D91" s="326" t="n">
        <f aca="false">C91</f>
        <v>0.165</v>
      </c>
      <c r="E91" s="327" t="n">
        <f aca="false">C91</f>
        <v>0.165</v>
      </c>
      <c r="F91" s="328" t="n">
        <f aca="false">C91-0.035</f>
        <v>0.13</v>
      </c>
      <c r="G91" s="327" t="n">
        <f aca="false">E91</f>
        <v>0.165</v>
      </c>
      <c r="H91" s="355" t="n">
        <f aca="false">C91</f>
        <v>0.165</v>
      </c>
      <c r="I91" s="328" t="n">
        <f aca="false">H91</f>
        <v>0.165</v>
      </c>
      <c r="J91" s="347" t="n">
        <f aca="false">H91+0</f>
        <v>0.165</v>
      </c>
      <c r="K91" s="279" t="n">
        <f aca="false">C91+0.02</f>
        <v>0.185</v>
      </c>
      <c r="L91" s="348" t="n">
        <f aca="false">K91-0</f>
        <v>0.185</v>
      </c>
      <c r="M91" s="328" t="n">
        <f aca="false">K91</f>
        <v>0.185</v>
      </c>
      <c r="N91" s="327" t="n">
        <f aca="false">+K91+0.02</f>
        <v>0.205</v>
      </c>
      <c r="O91" s="279" t="n">
        <f aca="false">C91</f>
        <v>0.165</v>
      </c>
      <c r="P91" s="333" t="n">
        <f aca="false">O91</f>
        <v>0.165</v>
      </c>
      <c r="Q91" s="328" t="n">
        <f aca="false">O91</f>
        <v>0.165</v>
      </c>
      <c r="R91" s="327" t="n">
        <f aca="false">+O91</f>
        <v>0.165</v>
      </c>
      <c r="T91" s="334" t="n">
        <f aca="false">C91-0.2</f>
        <v>-0.035</v>
      </c>
      <c r="U91" s="334" t="n">
        <f aca="false">T91+0.055</f>
        <v>0.02</v>
      </c>
      <c r="V91" s="334" t="n">
        <f aca="false">Y91</f>
        <v>0.165</v>
      </c>
      <c r="X91" s="335" t="n">
        <f aca="false">download!B110</f>
        <v>0.165</v>
      </c>
      <c r="Y91" s="336" t="n">
        <f aca="false">download!AX110</f>
        <v>0.165</v>
      </c>
      <c r="Z91" s="335" t="n">
        <f aca="false">download!F110</f>
        <v>0.0975</v>
      </c>
      <c r="AA91" s="337" t="n">
        <f aca="false">download!J110</f>
        <v>0.425</v>
      </c>
      <c r="AB91" s="337" t="n">
        <f aca="false">download!N110</f>
        <v>0.3825</v>
      </c>
      <c r="AC91" s="337" t="n">
        <f aca="false">download!R110</f>
        <v>0.1725</v>
      </c>
      <c r="AD91" s="338" t="n">
        <f aca="false">download!V110</f>
        <v>0.1625</v>
      </c>
      <c r="AE91" s="339" t="n">
        <f aca="false">download!AP110</f>
        <v>-0.2925</v>
      </c>
      <c r="AF91" s="339" t="n">
        <f aca="false">download!AT111</f>
        <v>0</v>
      </c>
      <c r="AG91" s="339"/>
      <c r="AH91" s="340" t="n">
        <v>39203</v>
      </c>
      <c r="AI91" s="341" t="n">
        <f aca="false">download!Z110</f>
        <v>2.884</v>
      </c>
      <c r="AJ91" s="343"/>
      <c r="AK91" s="342"/>
      <c r="AL91" s="342" t="n">
        <f aca="false">($AI91+C91)*BK91</f>
        <v>1.85333827348789</v>
      </c>
      <c r="AM91" s="342" t="n">
        <f aca="false">+AI91+C91</f>
        <v>3.049</v>
      </c>
      <c r="AN91" s="342" t="n">
        <f aca="false">$AI91+E91</f>
        <v>3.049</v>
      </c>
      <c r="AO91" s="342" t="n">
        <f aca="false">$AI91+G91</f>
        <v>3.049</v>
      </c>
      <c r="AP91" s="342" t="n">
        <f aca="false">$AI91+H91</f>
        <v>3.049</v>
      </c>
      <c r="AQ91" s="342" t="n">
        <f aca="false">$AI91+K91</f>
        <v>3.069</v>
      </c>
      <c r="AR91" s="342" t="n">
        <f aca="false">$AI91+N91</f>
        <v>3.089</v>
      </c>
      <c r="AS91" s="342" t="n">
        <f aca="false">$AI91+O91</f>
        <v>3.049</v>
      </c>
      <c r="AT91" s="342" t="n">
        <f aca="false">$AI91+R91</f>
        <v>3.049</v>
      </c>
      <c r="AU91" s="342"/>
      <c r="AV91" s="342"/>
      <c r="AW91" s="342" t="n">
        <f aca="false">$AI91+X91</f>
        <v>3.049</v>
      </c>
      <c r="AX91" s="342" t="n">
        <f aca="false">$AI91+Z91</f>
        <v>2.9815</v>
      </c>
      <c r="AY91" s="342" t="n">
        <f aca="false">$AI91+AA91</f>
        <v>3.309</v>
      </c>
      <c r="AZ91" s="342" t="n">
        <f aca="false">$AI91+AB91</f>
        <v>3.2665</v>
      </c>
      <c r="BA91" s="342" t="n">
        <f aca="false">$AI91+AC91</f>
        <v>3.0565</v>
      </c>
      <c r="BB91" s="342" t="n">
        <f aca="false">$AI91+AD91</f>
        <v>3.0465</v>
      </c>
      <c r="BC91" s="342" t="n">
        <f aca="false">$AI91+AE91</f>
        <v>2.5915</v>
      </c>
      <c r="BD91" s="342" t="n">
        <f aca="false">$AI91+AF91</f>
        <v>2.884</v>
      </c>
      <c r="BE91" s="342"/>
      <c r="BF91" s="274"/>
      <c r="BG91" s="343" t="n">
        <f aca="false">download!AD110</f>
        <v>1.378097370068</v>
      </c>
      <c r="BH91" s="268" t="n">
        <f aca="false">download!AH110</f>
        <v>0.063470270668864</v>
      </c>
      <c r="BI91" s="268" t="n">
        <f aca="false">download!AL110</f>
        <v>0.073650942254032</v>
      </c>
      <c r="BJ91" s="277" t="n">
        <f aca="false">(1+BH91/2)^(-2*($A91-$A$5)/365.25)</f>
        <v>0.650460676458527</v>
      </c>
      <c r="BK91" s="277" t="n">
        <f aca="false">(1+BI91/2)^(-2*($A91-$A$5)/365.25)</f>
        <v>0.607851188418463</v>
      </c>
      <c r="BL91" s="268"/>
      <c r="BM91" s="268"/>
      <c r="BN91" s="268"/>
      <c r="BO91" s="268"/>
      <c r="BP91" s="268"/>
      <c r="BQ91" s="268"/>
      <c r="BR91" s="268"/>
      <c r="BS91" s="268"/>
      <c r="BT91" s="268"/>
      <c r="BU91" s="268"/>
      <c r="BV91" s="268"/>
      <c r="BW91" s="268"/>
      <c r="BX91" s="268"/>
      <c r="BY91" s="268"/>
      <c r="BZ91" s="268"/>
      <c r="CA91" s="268"/>
      <c r="CB91" s="268"/>
      <c r="CC91" s="268"/>
      <c r="CD91" s="268"/>
      <c r="CE91" s="268"/>
      <c r="CF91" s="268"/>
      <c r="CG91" s="268"/>
      <c r="CH91" s="268"/>
      <c r="CI91" s="268"/>
      <c r="CJ91" s="268"/>
      <c r="CK91" s="268"/>
      <c r="CL91" s="277"/>
      <c r="CM91" s="268"/>
      <c r="CN91" s="293"/>
      <c r="CO91" s="293"/>
      <c r="CP91" s="344"/>
      <c r="CQ91" s="268"/>
      <c r="CR91" s="293"/>
      <c r="CS91" s="268"/>
      <c r="CT91" s="295"/>
      <c r="CU91" s="295"/>
      <c r="CV91" s="268"/>
      <c r="CW91" s="293"/>
      <c r="CX91" s="268"/>
      <c r="CY91" s="268"/>
      <c r="CZ91" s="276"/>
      <c r="DA91" s="276"/>
      <c r="DB91" s="295"/>
      <c r="DC91" s="268"/>
      <c r="DD91" s="295"/>
      <c r="DE91" s="268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</row>
    <row r="92" customFormat="false" ht="12.75" hidden="false" customHeight="false" outlineLevel="0" collapsed="false">
      <c r="A92" s="323" t="n">
        <v>39234</v>
      </c>
      <c r="B92" s="345" t="n">
        <f aca="false">C92-X92-0.02</f>
        <v>-0.015</v>
      </c>
      <c r="C92" s="326" t="n">
        <f aca="false">+C80+0</f>
        <v>0.165</v>
      </c>
      <c r="D92" s="326" t="n">
        <f aca="false">C92</f>
        <v>0.165</v>
      </c>
      <c r="E92" s="327" t="n">
        <f aca="false">C92</f>
        <v>0.165</v>
      </c>
      <c r="F92" s="328" t="n">
        <f aca="false">C92-0.035</f>
        <v>0.13</v>
      </c>
      <c r="G92" s="327" t="n">
        <f aca="false">E92</f>
        <v>0.165</v>
      </c>
      <c r="H92" s="355" t="n">
        <f aca="false">C92</f>
        <v>0.165</v>
      </c>
      <c r="I92" s="328" t="n">
        <f aca="false">H92</f>
        <v>0.165</v>
      </c>
      <c r="J92" s="347" t="n">
        <f aca="false">H92+0</f>
        <v>0.165</v>
      </c>
      <c r="K92" s="279" t="n">
        <f aca="false">C92+0.02</f>
        <v>0.185</v>
      </c>
      <c r="L92" s="348" t="n">
        <f aca="false">K92-0</f>
        <v>0.185</v>
      </c>
      <c r="M92" s="328" t="n">
        <f aca="false">K92</f>
        <v>0.185</v>
      </c>
      <c r="N92" s="327" t="n">
        <f aca="false">+K92+0.02</f>
        <v>0.205</v>
      </c>
      <c r="O92" s="279" t="n">
        <f aca="false">C92</f>
        <v>0.165</v>
      </c>
      <c r="P92" s="333" t="n">
        <f aca="false">O92</f>
        <v>0.165</v>
      </c>
      <c r="Q92" s="328" t="n">
        <f aca="false">O92</f>
        <v>0.165</v>
      </c>
      <c r="R92" s="327" t="n">
        <f aca="false">+O92</f>
        <v>0.165</v>
      </c>
      <c r="T92" s="334" t="n">
        <f aca="false">C92-0.2</f>
        <v>-0.035</v>
      </c>
      <c r="U92" s="334" t="n">
        <f aca="false">T92+0.055</f>
        <v>0.02</v>
      </c>
      <c r="V92" s="334" t="n">
        <f aca="false">Y92</f>
        <v>0.16</v>
      </c>
      <c r="X92" s="335" t="n">
        <f aca="false">download!B111</f>
        <v>0.16</v>
      </c>
      <c r="Y92" s="336" t="n">
        <f aca="false">download!AX111</f>
        <v>0.16</v>
      </c>
      <c r="Z92" s="335" t="n">
        <f aca="false">download!F111</f>
        <v>0.0925</v>
      </c>
      <c r="AA92" s="337" t="n">
        <f aca="false">download!J111</f>
        <v>0.425</v>
      </c>
      <c r="AB92" s="337" t="n">
        <f aca="false">download!N111</f>
        <v>0.3825</v>
      </c>
      <c r="AC92" s="337" t="n">
        <f aca="false">download!R111</f>
        <v>0.1725</v>
      </c>
      <c r="AD92" s="338" t="n">
        <f aca="false">download!V111</f>
        <v>0.1625</v>
      </c>
      <c r="AE92" s="339" t="n">
        <f aca="false">download!AP111</f>
        <v>-0.2925</v>
      </c>
      <c r="AF92" s="339" t="n">
        <f aca="false">download!AT112</f>
        <v>0</v>
      </c>
      <c r="AG92" s="339"/>
      <c r="AH92" s="340" t="n">
        <v>39234</v>
      </c>
      <c r="AI92" s="341" t="n">
        <f aca="false">download!Z111</f>
        <v>2.893</v>
      </c>
      <c r="AJ92" s="343"/>
      <c r="AK92" s="342"/>
      <c r="AL92" s="342" t="n">
        <f aca="false">($AI92+C92)*BK92</f>
        <v>1.84741373792238</v>
      </c>
      <c r="AM92" s="342" t="n">
        <f aca="false">+AI92+C92</f>
        <v>3.058</v>
      </c>
      <c r="AN92" s="342" t="n">
        <f aca="false">$AI92+E92</f>
        <v>3.058</v>
      </c>
      <c r="AO92" s="342" t="n">
        <f aca="false">$AI92+G92</f>
        <v>3.058</v>
      </c>
      <c r="AP92" s="342" t="n">
        <f aca="false">$AI92+H92</f>
        <v>3.058</v>
      </c>
      <c r="AQ92" s="342" t="n">
        <f aca="false">$AI92+K92</f>
        <v>3.078</v>
      </c>
      <c r="AR92" s="342" t="n">
        <f aca="false">$AI92+N92</f>
        <v>3.098</v>
      </c>
      <c r="AS92" s="342" t="n">
        <f aca="false">$AI92+O92</f>
        <v>3.058</v>
      </c>
      <c r="AT92" s="342" t="n">
        <f aca="false">$AI92+R92</f>
        <v>3.058</v>
      </c>
      <c r="AU92" s="342"/>
      <c r="AV92" s="342"/>
      <c r="AW92" s="342" t="n">
        <f aca="false">$AI92+X92</f>
        <v>3.053</v>
      </c>
      <c r="AX92" s="342" t="n">
        <f aca="false">$AI92+Z92</f>
        <v>2.9855</v>
      </c>
      <c r="AY92" s="342" t="n">
        <f aca="false">$AI92+AA92</f>
        <v>3.318</v>
      </c>
      <c r="AZ92" s="342" t="n">
        <f aca="false">$AI92+AB92</f>
        <v>3.2755</v>
      </c>
      <c r="BA92" s="342" t="n">
        <f aca="false">$AI92+AC92</f>
        <v>3.0655</v>
      </c>
      <c r="BB92" s="342" t="n">
        <f aca="false">$AI92+AD92</f>
        <v>3.0555</v>
      </c>
      <c r="BC92" s="342" t="n">
        <f aca="false">$AI92+AE92</f>
        <v>2.6005</v>
      </c>
      <c r="BD92" s="342" t="n">
        <f aca="false">$AI92+AF92</f>
        <v>2.893</v>
      </c>
      <c r="BE92" s="342"/>
      <c r="BF92" s="274"/>
      <c r="BG92" s="343" t="n">
        <f aca="false">download!AD111</f>
        <v>1.377016180273</v>
      </c>
      <c r="BH92" s="268" t="n">
        <f aca="false">download!AH111</f>
        <v>0.063479326391513</v>
      </c>
      <c r="BI92" s="268" t="n">
        <f aca="false">download!AL111</f>
        <v>0.073652517670112</v>
      </c>
      <c r="BJ92" s="277" t="n">
        <f aca="false">(1+BH92/2)^(-2*($A92-$A$5)/365.25)</f>
        <v>0.646980698786918</v>
      </c>
      <c r="BK92" s="277" t="n">
        <f aca="false">(1+BI92/2)^(-2*($A92-$A$5)/365.25)</f>
        <v>0.604124832544924</v>
      </c>
      <c r="BL92" s="268"/>
      <c r="BM92" s="268"/>
      <c r="BN92" s="268"/>
      <c r="BO92" s="268"/>
      <c r="BP92" s="268"/>
      <c r="BQ92" s="268"/>
      <c r="BR92" s="268"/>
      <c r="BS92" s="268"/>
      <c r="BT92" s="268"/>
      <c r="BU92" s="268"/>
      <c r="BV92" s="268"/>
      <c r="BW92" s="268"/>
      <c r="BX92" s="268"/>
      <c r="BY92" s="268"/>
      <c r="BZ92" s="268"/>
      <c r="CA92" s="268"/>
      <c r="CB92" s="268"/>
      <c r="CC92" s="268"/>
      <c r="CD92" s="268"/>
      <c r="CE92" s="268"/>
      <c r="CF92" s="268"/>
      <c r="CG92" s="268"/>
      <c r="CH92" s="268"/>
      <c r="CI92" s="268"/>
      <c r="CJ92" s="268"/>
      <c r="CK92" s="268"/>
      <c r="CL92" s="277"/>
      <c r="CM92" s="268"/>
      <c r="CN92" s="293"/>
      <c r="CO92" s="293"/>
      <c r="CP92" s="344"/>
      <c r="CQ92" s="268"/>
      <c r="CR92" s="293"/>
      <c r="CS92" s="268"/>
      <c r="CT92" s="295"/>
      <c r="CU92" s="295"/>
      <c r="CV92" s="268"/>
      <c r="CW92" s="293"/>
      <c r="CX92" s="268"/>
      <c r="CY92" s="268"/>
      <c r="CZ92" s="276"/>
      <c r="DA92" s="276"/>
      <c r="DB92" s="295"/>
      <c r="DC92" s="268"/>
      <c r="DD92" s="295"/>
      <c r="DE92" s="268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</row>
    <row r="93" customFormat="false" ht="12.75" hidden="false" customHeight="false" outlineLevel="0" collapsed="false">
      <c r="A93" s="323" t="n">
        <v>39264</v>
      </c>
      <c r="B93" s="345" t="n">
        <f aca="false">C93-X93-0.02</f>
        <v>-0.00499999999999999</v>
      </c>
      <c r="C93" s="326" t="n">
        <f aca="false">+C81+0</f>
        <v>0.165</v>
      </c>
      <c r="D93" s="326" t="n">
        <f aca="false">C93</f>
        <v>0.165</v>
      </c>
      <c r="E93" s="327" t="n">
        <f aca="false">C93</f>
        <v>0.165</v>
      </c>
      <c r="F93" s="328" t="n">
        <f aca="false">C93-0.035</f>
        <v>0.13</v>
      </c>
      <c r="G93" s="327" t="n">
        <f aca="false">E93</f>
        <v>0.165</v>
      </c>
      <c r="H93" s="355" t="n">
        <f aca="false">C93</f>
        <v>0.165</v>
      </c>
      <c r="I93" s="328" t="n">
        <f aca="false">H93</f>
        <v>0.165</v>
      </c>
      <c r="J93" s="347" t="n">
        <f aca="false">H93+0</f>
        <v>0.165</v>
      </c>
      <c r="K93" s="279" t="n">
        <f aca="false">C93+0.02</f>
        <v>0.185</v>
      </c>
      <c r="L93" s="348" t="n">
        <f aca="false">K93-0</f>
        <v>0.185</v>
      </c>
      <c r="M93" s="328" t="n">
        <f aca="false">K93</f>
        <v>0.185</v>
      </c>
      <c r="N93" s="327" t="n">
        <f aca="false">+K93+0.02</f>
        <v>0.205</v>
      </c>
      <c r="O93" s="279" t="n">
        <f aca="false">C93</f>
        <v>0.165</v>
      </c>
      <c r="P93" s="333" t="n">
        <f aca="false">O93</f>
        <v>0.165</v>
      </c>
      <c r="Q93" s="328" t="n">
        <f aca="false">O93</f>
        <v>0.165</v>
      </c>
      <c r="R93" s="327" t="n">
        <f aca="false">+O93</f>
        <v>0.165</v>
      </c>
      <c r="T93" s="334" t="n">
        <f aca="false">C93-0.2</f>
        <v>-0.035</v>
      </c>
      <c r="U93" s="334" t="n">
        <f aca="false">T93+0.055</f>
        <v>0.02</v>
      </c>
      <c r="V93" s="334" t="n">
        <f aca="false">Y93</f>
        <v>0.15</v>
      </c>
      <c r="X93" s="335" t="n">
        <f aca="false">download!B112</f>
        <v>0.15</v>
      </c>
      <c r="Y93" s="336" t="n">
        <f aca="false">download!AX112</f>
        <v>0.15</v>
      </c>
      <c r="Z93" s="335" t="n">
        <f aca="false">download!F112</f>
        <v>0.0825</v>
      </c>
      <c r="AA93" s="337" t="n">
        <f aca="false">download!J112</f>
        <v>0.46</v>
      </c>
      <c r="AB93" s="337" t="n">
        <f aca="false">download!N112</f>
        <v>0.41</v>
      </c>
      <c r="AC93" s="337" t="n">
        <f aca="false">download!R112</f>
        <v>0.185</v>
      </c>
      <c r="AD93" s="338" t="n">
        <f aca="false">download!V112</f>
        <v>0.1625</v>
      </c>
      <c r="AE93" s="339" t="n">
        <f aca="false">download!AP112</f>
        <v>-0.2925</v>
      </c>
      <c r="AF93" s="339" t="n">
        <f aca="false">download!AT113</f>
        <v>0</v>
      </c>
      <c r="AG93" s="339"/>
      <c r="AH93" s="340" t="n">
        <v>39264</v>
      </c>
      <c r="AI93" s="341" t="n">
        <f aca="false">download!Z112</f>
        <v>2.955</v>
      </c>
      <c r="AJ93" s="343"/>
      <c r="AK93" s="342"/>
      <c r="AL93" s="342" t="n">
        <f aca="false">($AI93+C93)*BK93</f>
        <v>1.87379965220536</v>
      </c>
      <c r="AM93" s="342" t="n">
        <f aca="false">+AI93+C93</f>
        <v>3.12</v>
      </c>
      <c r="AN93" s="342" t="n">
        <f aca="false">$AI93+E93</f>
        <v>3.12</v>
      </c>
      <c r="AO93" s="342" t="n">
        <f aca="false">$AI93+G93</f>
        <v>3.12</v>
      </c>
      <c r="AP93" s="342" t="n">
        <f aca="false">$AI93+H93</f>
        <v>3.12</v>
      </c>
      <c r="AQ93" s="342" t="n">
        <f aca="false">$AI93+K93</f>
        <v>3.14</v>
      </c>
      <c r="AR93" s="342" t="n">
        <f aca="false">$AI93+N93</f>
        <v>3.16</v>
      </c>
      <c r="AS93" s="342" t="n">
        <f aca="false">$AI93+O93</f>
        <v>3.12</v>
      </c>
      <c r="AT93" s="342" t="n">
        <f aca="false">$AI93+R93</f>
        <v>3.12</v>
      </c>
      <c r="AU93" s="342"/>
      <c r="AV93" s="342"/>
      <c r="AW93" s="342" t="n">
        <f aca="false">$AI93+X93</f>
        <v>3.105</v>
      </c>
      <c r="AX93" s="342" t="n">
        <f aca="false">$AI93+Z93</f>
        <v>3.0375</v>
      </c>
      <c r="AY93" s="342" t="n">
        <f aca="false">$AI93+AA93</f>
        <v>3.415</v>
      </c>
      <c r="AZ93" s="342" t="n">
        <f aca="false">$AI93+AB93</f>
        <v>3.365</v>
      </c>
      <c r="BA93" s="342" t="n">
        <f aca="false">$AI93+AC93</f>
        <v>3.14</v>
      </c>
      <c r="BB93" s="342" t="n">
        <f aca="false">$AI93+AD93</f>
        <v>3.1175</v>
      </c>
      <c r="BC93" s="342" t="n">
        <f aca="false">$AI93+AE93</f>
        <v>2.6625</v>
      </c>
      <c r="BD93" s="342" t="n">
        <f aca="false">$AI93+AF93</f>
        <v>2.955</v>
      </c>
      <c r="BE93" s="342"/>
      <c r="BF93" s="274"/>
      <c r="BG93" s="343" t="n">
        <f aca="false">download!AD112</f>
        <v>1.376055976879</v>
      </c>
      <c r="BH93" s="268" t="n">
        <f aca="false">download!AH112</f>
        <v>0.063488089994102</v>
      </c>
      <c r="BI93" s="268" t="n">
        <f aca="false">download!AL112</f>
        <v>0.073645097714309</v>
      </c>
      <c r="BJ93" s="277" t="n">
        <f aca="false">(1+BH93/2)^(-2*($A93-$A$5)/365.25)</f>
        <v>0.643629793376126</v>
      </c>
      <c r="BK93" s="277" t="n">
        <f aca="false">(1+BI93/2)^(-2*($A93-$A$5)/365.25)</f>
        <v>0.600576811604281</v>
      </c>
      <c r="BL93" s="268"/>
      <c r="BM93" s="268"/>
      <c r="BN93" s="268"/>
      <c r="BO93" s="268"/>
      <c r="BP93" s="268"/>
      <c r="BQ93" s="268"/>
      <c r="BR93" s="268"/>
      <c r="BS93" s="268"/>
      <c r="BT93" s="268"/>
      <c r="BU93" s="268"/>
      <c r="BV93" s="268"/>
      <c r="BW93" s="268"/>
      <c r="BX93" s="268"/>
      <c r="BY93" s="268"/>
      <c r="BZ93" s="268"/>
      <c r="CA93" s="268"/>
      <c r="CB93" s="268"/>
      <c r="CC93" s="268"/>
      <c r="CD93" s="268"/>
      <c r="CE93" s="268"/>
      <c r="CF93" s="268"/>
      <c r="CG93" s="268"/>
      <c r="CH93" s="268"/>
      <c r="CI93" s="268"/>
      <c r="CJ93" s="268"/>
      <c r="CK93" s="268"/>
      <c r="CL93" s="277"/>
      <c r="CM93" s="268"/>
      <c r="CN93" s="293"/>
      <c r="CO93" s="293"/>
      <c r="CP93" s="344"/>
      <c r="CQ93" s="268"/>
      <c r="CR93" s="293"/>
      <c r="CS93" s="268"/>
      <c r="CT93" s="295"/>
      <c r="CU93" s="295"/>
      <c r="CV93" s="268"/>
      <c r="CW93" s="293"/>
      <c r="CX93" s="268"/>
      <c r="CY93" s="268"/>
      <c r="CZ93" s="276"/>
      <c r="DA93" s="276"/>
      <c r="DB93" s="295"/>
      <c r="DC93" s="268"/>
      <c r="DD93" s="295"/>
      <c r="DE93" s="268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</row>
    <row r="94" customFormat="false" ht="12.75" hidden="false" customHeight="false" outlineLevel="0" collapsed="false">
      <c r="A94" s="323" t="n">
        <v>39295</v>
      </c>
      <c r="B94" s="345" t="n">
        <f aca="false">C94-X94-0.02</f>
        <v>-0.00249999999999999</v>
      </c>
      <c r="C94" s="326" t="n">
        <f aca="false">+C82+0</f>
        <v>0.165</v>
      </c>
      <c r="D94" s="326" t="n">
        <f aca="false">C94</f>
        <v>0.165</v>
      </c>
      <c r="E94" s="327" t="n">
        <f aca="false">C94</f>
        <v>0.165</v>
      </c>
      <c r="F94" s="328" t="n">
        <f aca="false">C94-0.035</f>
        <v>0.13</v>
      </c>
      <c r="G94" s="327" t="n">
        <f aca="false">E94</f>
        <v>0.165</v>
      </c>
      <c r="H94" s="355" t="n">
        <f aca="false">C94</f>
        <v>0.165</v>
      </c>
      <c r="I94" s="328" t="n">
        <f aca="false">H94</f>
        <v>0.165</v>
      </c>
      <c r="J94" s="347" t="n">
        <f aca="false">H94+0</f>
        <v>0.165</v>
      </c>
      <c r="K94" s="279" t="n">
        <f aca="false">C94+0.02</f>
        <v>0.185</v>
      </c>
      <c r="L94" s="348" t="n">
        <f aca="false">K94-0</f>
        <v>0.185</v>
      </c>
      <c r="M94" s="328" t="n">
        <f aca="false">K94</f>
        <v>0.185</v>
      </c>
      <c r="N94" s="327" t="n">
        <f aca="false">+K94+0.02</f>
        <v>0.205</v>
      </c>
      <c r="O94" s="279" t="n">
        <f aca="false">C94</f>
        <v>0.165</v>
      </c>
      <c r="P94" s="333" t="n">
        <f aca="false">O94</f>
        <v>0.165</v>
      </c>
      <c r="Q94" s="328" t="n">
        <f aca="false">O94</f>
        <v>0.165</v>
      </c>
      <c r="R94" s="327" t="n">
        <f aca="false">+O94</f>
        <v>0.165</v>
      </c>
      <c r="T94" s="334" t="n">
        <f aca="false">C94-0.2</f>
        <v>-0.035</v>
      </c>
      <c r="U94" s="334" t="n">
        <f aca="false">T94+0.055</f>
        <v>0.02</v>
      </c>
      <c r="V94" s="334" t="n">
        <f aca="false">Y94</f>
        <v>0.1475</v>
      </c>
      <c r="X94" s="335" t="n">
        <f aca="false">download!B113</f>
        <v>0.1475</v>
      </c>
      <c r="Y94" s="336" t="n">
        <f aca="false">download!AX113</f>
        <v>0.1475</v>
      </c>
      <c r="Z94" s="335" t="n">
        <f aca="false">download!F113</f>
        <v>0.08</v>
      </c>
      <c r="AA94" s="337" t="n">
        <f aca="false">download!J113</f>
        <v>0.525</v>
      </c>
      <c r="AB94" s="337" t="n">
        <f aca="false">download!N113</f>
        <v>0.41</v>
      </c>
      <c r="AC94" s="337" t="n">
        <f aca="false">download!R113</f>
        <v>0.185</v>
      </c>
      <c r="AD94" s="338" t="n">
        <f aca="false">download!V113</f>
        <v>0.1625</v>
      </c>
      <c r="AE94" s="339" t="n">
        <f aca="false">download!AP113</f>
        <v>-0.2925</v>
      </c>
      <c r="AF94" s="339" t="n">
        <f aca="false">download!AT114</f>
        <v>0</v>
      </c>
      <c r="AG94" s="339"/>
      <c r="AH94" s="340" t="n">
        <v>39295</v>
      </c>
      <c r="AI94" s="341" t="n">
        <f aca="false">download!Z113</f>
        <v>2.947</v>
      </c>
      <c r="AJ94" s="343"/>
      <c r="AK94" s="342"/>
      <c r="AL94" s="342" t="n">
        <f aca="false">($AI94+C94)*BK94</f>
        <v>1.8577463181487</v>
      </c>
      <c r="AM94" s="342" t="n">
        <f aca="false">+AI94+C94</f>
        <v>3.112</v>
      </c>
      <c r="AN94" s="342" t="n">
        <f aca="false">$AI94+E94</f>
        <v>3.112</v>
      </c>
      <c r="AO94" s="342" t="n">
        <f aca="false">$AI94+G94</f>
        <v>3.112</v>
      </c>
      <c r="AP94" s="342" t="n">
        <f aca="false">$AI94+H94</f>
        <v>3.112</v>
      </c>
      <c r="AQ94" s="342" t="n">
        <f aca="false">$AI94+K94</f>
        <v>3.132</v>
      </c>
      <c r="AR94" s="342" t="n">
        <f aca="false">$AI94+N94</f>
        <v>3.152</v>
      </c>
      <c r="AS94" s="342" t="n">
        <f aca="false">$AI94+O94</f>
        <v>3.112</v>
      </c>
      <c r="AT94" s="342" t="n">
        <f aca="false">$AI94+R94</f>
        <v>3.112</v>
      </c>
      <c r="AU94" s="342"/>
      <c r="AV94" s="342"/>
      <c r="AW94" s="342" t="n">
        <f aca="false">$AI94+X94</f>
        <v>3.0945</v>
      </c>
      <c r="AX94" s="342" t="n">
        <f aca="false">$AI94+Z94</f>
        <v>3.027</v>
      </c>
      <c r="AY94" s="342" t="n">
        <f aca="false">$AI94+AA94</f>
        <v>3.472</v>
      </c>
      <c r="AZ94" s="342" t="n">
        <f aca="false">$AI94+AB94</f>
        <v>3.357</v>
      </c>
      <c r="BA94" s="342" t="n">
        <f aca="false">$AI94+AC94</f>
        <v>3.132</v>
      </c>
      <c r="BB94" s="342" t="n">
        <f aca="false">$AI94+AD94</f>
        <v>3.1095</v>
      </c>
      <c r="BC94" s="342" t="n">
        <f aca="false">$AI94+AE94</f>
        <v>2.6545</v>
      </c>
      <c r="BD94" s="342" t="n">
        <f aca="false">$AI94+AF94</f>
        <v>2.947</v>
      </c>
      <c r="BE94" s="342"/>
      <c r="BF94" s="274"/>
      <c r="BG94" s="343" t="n">
        <f aca="false">download!AD113</f>
        <v>1.375135066063</v>
      </c>
      <c r="BH94" s="268" t="n">
        <f aca="false">download!AH113</f>
        <v>0.063497145716805</v>
      </c>
      <c r="BI94" s="268" t="n">
        <f aca="false">download!AL113</f>
        <v>0.07363036247678</v>
      </c>
      <c r="BJ94" s="277" t="n">
        <f aca="false">(1+BH94/2)^(-2*($A94-$A$5)/365.25)</f>
        <v>0.640184484565067</v>
      </c>
      <c r="BK94" s="277" t="n">
        <f aca="false">(1+BI94/2)^(-2*($A94-$A$5)/365.25)</f>
        <v>0.596962184495085</v>
      </c>
      <c r="BL94" s="268"/>
      <c r="BM94" s="268"/>
      <c r="BN94" s="268"/>
      <c r="BO94" s="268"/>
      <c r="BP94" s="268"/>
      <c r="BQ94" s="268"/>
      <c r="BR94" s="268"/>
      <c r="BS94" s="268"/>
      <c r="BT94" s="268"/>
      <c r="BU94" s="268"/>
      <c r="BV94" s="268"/>
      <c r="BW94" s="268"/>
      <c r="BX94" s="268"/>
      <c r="BY94" s="268"/>
      <c r="BZ94" s="268"/>
      <c r="CA94" s="268"/>
      <c r="CB94" s="268"/>
      <c r="CC94" s="268"/>
      <c r="CD94" s="268"/>
      <c r="CE94" s="268"/>
      <c r="CF94" s="268"/>
      <c r="CG94" s="268"/>
      <c r="CH94" s="268"/>
      <c r="CI94" s="268"/>
      <c r="CJ94" s="268"/>
      <c r="CK94" s="268"/>
      <c r="CL94" s="277"/>
      <c r="CM94" s="268"/>
      <c r="CN94" s="293"/>
      <c r="CO94" s="293"/>
      <c r="CP94" s="344"/>
      <c r="CQ94" s="268"/>
      <c r="CR94" s="293"/>
      <c r="CS94" s="268"/>
      <c r="CT94" s="295"/>
      <c r="CU94" s="295"/>
      <c r="CV94" s="268"/>
      <c r="CW94" s="293"/>
      <c r="CX94" s="268"/>
      <c r="CY94" s="268"/>
      <c r="CZ94" s="276"/>
      <c r="DA94" s="276"/>
      <c r="DB94" s="295"/>
      <c r="DC94" s="268"/>
      <c r="DD94" s="295"/>
      <c r="DE94" s="268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</row>
    <row r="95" customFormat="false" ht="12.75" hidden="false" customHeight="false" outlineLevel="0" collapsed="false">
      <c r="A95" s="323" t="n">
        <v>39326</v>
      </c>
      <c r="B95" s="345" t="n">
        <f aca="false">C95-X95-0.02</f>
        <v>0</v>
      </c>
      <c r="C95" s="326" t="n">
        <f aca="false">+C83+0</f>
        <v>0.165</v>
      </c>
      <c r="D95" s="326" t="n">
        <f aca="false">C95</f>
        <v>0.165</v>
      </c>
      <c r="E95" s="327" t="n">
        <f aca="false">C95</f>
        <v>0.165</v>
      </c>
      <c r="F95" s="328" t="n">
        <f aca="false">C95-0.035</f>
        <v>0.13</v>
      </c>
      <c r="G95" s="327" t="n">
        <f aca="false">E95</f>
        <v>0.165</v>
      </c>
      <c r="H95" s="355" t="n">
        <f aca="false">C95</f>
        <v>0.165</v>
      </c>
      <c r="I95" s="328" t="n">
        <f aca="false">H95</f>
        <v>0.165</v>
      </c>
      <c r="J95" s="347" t="n">
        <f aca="false">H95+0</f>
        <v>0.165</v>
      </c>
      <c r="K95" s="279" t="n">
        <f aca="false">C95+0.02</f>
        <v>0.185</v>
      </c>
      <c r="L95" s="348" t="n">
        <f aca="false">K95-0</f>
        <v>0.185</v>
      </c>
      <c r="M95" s="328" t="n">
        <f aca="false">K95</f>
        <v>0.185</v>
      </c>
      <c r="N95" s="327" t="n">
        <f aca="false">+K95+0.02</f>
        <v>0.205</v>
      </c>
      <c r="O95" s="279" t="n">
        <f aca="false">C95</f>
        <v>0.165</v>
      </c>
      <c r="P95" s="333" t="n">
        <f aca="false">O95</f>
        <v>0.165</v>
      </c>
      <c r="Q95" s="328" t="n">
        <f aca="false">O95</f>
        <v>0.165</v>
      </c>
      <c r="R95" s="327" t="n">
        <f aca="false">+O95</f>
        <v>0.165</v>
      </c>
      <c r="T95" s="334" t="n">
        <f aca="false">C95-0.2</f>
        <v>-0.035</v>
      </c>
      <c r="U95" s="334" t="n">
        <f aca="false">T95+0.055</f>
        <v>0.02</v>
      </c>
      <c r="V95" s="334" t="n">
        <f aca="false">Y95</f>
        <v>0.145</v>
      </c>
      <c r="X95" s="335" t="n">
        <f aca="false">download!B114</f>
        <v>0.145</v>
      </c>
      <c r="Y95" s="336" t="n">
        <f aca="false">download!AX114</f>
        <v>0.145</v>
      </c>
      <c r="Z95" s="335" t="n">
        <f aca="false">download!F114</f>
        <v>0.0775</v>
      </c>
      <c r="AA95" s="337" t="n">
        <f aca="false">download!J114</f>
        <v>0.425</v>
      </c>
      <c r="AB95" s="337" t="n">
        <f aca="false">download!N114</f>
        <v>0.3825</v>
      </c>
      <c r="AC95" s="337" t="n">
        <f aca="false">download!R114</f>
        <v>0.1625</v>
      </c>
      <c r="AD95" s="338" t="n">
        <f aca="false">download!V114</f>
        <v>0.1625</v>
      </c>
      <c r="AE95" s="339" t="n">
        <f aca="false">download!AP114</f>
        <v>-0.2925</v>
      </c>
      <c r="AF95" s="339" t="n">
        <f aca="false">download!AT115</f>
        <v>0</v>
      </c>
      <c r="AG95" s="339"/>
      <c r="AH95" s="340" t="n">
        <v>39326</v>
      </c>
      <c r="AI95" s="341" t="n">
        <f aca="false">download!Z114</f>
        <v>2.933</v>
      </c>
      <c r="AJ95" s="343"/>
      <c r="AK95" s="342"/>
      <c r="AL95" s="342" t="n">
        <f aca="false">($AI95+C95)*BK95</f>
        <v>1.83826256569538</v>
      </c>
      <c r="AM95" s="342" t="n">
        <f aca="false">+AI95+C95</f>
        <v>3.098</v>
      </c>
      <c r="AN95" s="342" t="n">
        <f aca="false">$AI95+E95</f>
        <v>3.098</v>
      </c>
      <c r="AO95" s="342" t="n">
        <f aca="false">$AI95+G95</f>
        <v>3.098</v>
      </c>
      <c r="AP95" s="342" t="n">
        <f aca="false">$AI95+H95</f>
        <v>3.098</v>
      </c>
      <c r="AQ95" s="342" t="n">
        <f aca="false">$AI95+K95</f>
        <v>3.118</v>
      </c>
      <c r="AR95" s="342" t="n">
        <f aca="false">$AI95+N95</f>
        <v>3.138</v>
      </c>
      <c r="AS95" s="342" t="n">
        <f aca="false">$AI95+O95</f>
        <v>3.098</v>
      </c>
      <c r="AT95" s="342" t="n">
        <f aca="false">$AI95+R95</f>
        <v>3.098</v>
      </c>
      <c r="AU95" s="342"/>
      <c r="AV95" s="342"/>
      <c r="AW95" s="342" t="n">
        <f aca="false">$AI95+X95</f>
        <v>3.078</v>
      </c>
      <c r="AX95" s="342" t="n">
        <f aca="false">$AI95+Z95</f>
        <v>3.0105</v>
      </c>
      <c r="AY95" s="342" t="n">
        <f aca="false">$AI95+AA95</f>
        <v>3.358</v>
      </c>
      <c r="AZ95" s="342" t="n">
        <f aca="false">$AI95+AB95</f>
        <v>3.3155</v>
      </c>
      <c r="BA95" s="342" t="n">
        <f aca="false">$AI95+AC95</f>
        <v>3.0955</v>
      </c>
      <c r="BB95" s="342" t="n">
        <f aca="false">$AI95+AD95</f>
        <v>3.0955</v>
      </c>
      <c r="BC95" s="342" t="n">
        <f aca="false">$AI95+AE95</f>
        <v>2.6405</v>
      </c>
      <c r="BD95" s="342" t="n">
        <f aca="false">$AI95+AF95</f>
        <v>2.933</v>
      </c>
      <c r="BE95" s="342"/>
      <c r="BF95" s="274"/>
      <c r="BG95" s="343" t="n">
        <f aca="false">download!AD114</f>
        <v>1.374220134807</v>
      </c>
      <c r="BH95" s="268" t="n">
        <f aca="false">download!AH114</f>
        <v>0.063506201439534</v>
      </c>
      <c r="BI95" s="268" t="n">
        <f aca="false">download!AL114</f>
        <v>0.073615627239323</v>
      </c>
      <c r="BJ95" s="277" t="n">
        <f aca="false">(1+BH95/2)^(-2*($A95-$A$5)/365.25)</f>
        <v>0.636756669754503</v>
      </c>
      <c r="BK95" s="277" t="n">
        <f aca="false">(1+BI95/2)^(-2*($A95-$A$5)/365.25)</f>
        <v>0.593370744252867</v>
      </c>
      <c r="BL95" s="268"/>
      <c r="BM95" s="268"/>
      <c r="BN95" s="268"/>
      <c r="BO95" s="268"/>
      <c r="BP95" s="268"/>
      <c r="BQ95" s="268"/>
      <c r="BR95" s="268"/>
      <c r="BS95" s="268"/>
      <c r="BT95" s="268"/>
      <c r="BU95" s="268"/>
      <c r="BV95" s="268"/>
      <c r="BW95" s="268"/>
      <c r="BX95" s="268"/>
      <c r="BY95" s="268"/>
      <c r="BZ95" s="268"/>
      <c r="CA95" s="268"/>
      <c r="CB95" s="268"/>
      <c r="CC95" s="268"/>
      <c r="CD95" s="268"/>
      <c r="CE95" s="268"/>
      <c r="CF95" s="268"/>
      <c r="CG95" s="268"/>
      <c r="CH95" s="268"/>
      <c r="CI95" s="268"/>
      <c r="CJ95" s="268"/>
      <c r="CK95" s="268"/>
      <c r="CL95" s="277"/>
      <c r="CM95" s="268"/>
      <c r="CN95" s="293"/>
      <c r="CO95" s="293"/>
      <c r="CP95" s="344"/>
      <c r="CQ95" s="268"/>
      <c r="CR95" s="293"/>
      <c r="CS95" s="268"/>
      <c r="CT95" s="295"/>
      <c r="CU95" s="295"/>
      <c r="CV95" s="268"/>
      <c r="CW95" s="293"/>
      <c r="CX95" s="268"/>
      <c r="CY95" s="268"/>
      <c r="CZ95" s="276"/>
      <c r="DA95" s="276"/>
      <c r="DB95" s="295"/>
      <c r="DC95" s="268"/>
      <c r="DD95" s="295"/>
      <c r="DE95" s="268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</row>
    <row r="96" customFormat="false" ht="12.75" hidden="false" customHeight="false" outlineLevel="0" collapsed="false">
      <c r="A96" s="323" t="n">
        <v>39356</v>
      </c>
      <c r="B96" s="345" t="n">
        <f aca="false">C96-X96-0.02</f>
        <v>-0.015</v>
      </c>
      <c r="C96" s="326" t="n">
        <f aca="false">+C84+0</f>
        <v>0.165</v>
      </c>
      <c r="D96" s="326" t="n">
        <f aca="false">C96</f>
        <v>0.165</v>
      </c>
      <c r="E96" s="327" t="n">
        <f aca="false">C96</f>
        <v>0.165</v>
      </c>
      <c r="F96" s="328" t="n">
        <f aca="false">C96-0.035</f>
        <v>0.13</v>
      </c>
      <c r="G96" s="327" t="n">
        <f aca="false">E96</f>
        <v>0.165</v>
      </c>
      <c r="H96" s="355" t="n">
        <f aca="false">C96</f>
        <v>0.165</v>
      </c>
      <c r="I96" s="328" t="n">
        <f aca="false">H96</f>
        <v>0.165</v>
      </c>
      <c r="J96" s="347" t="n">
        <f aca="false">H96+0</f>
        <v>0.165</v>
      </c>
      <c r="K96" s="279" t="n">
        <f aca="false">C96+0.02</f>
        <v>0.185</v>
      </c>
      <c r="L96" s="348" t="n">
        <f aca="false">K96-0</f>
        <v>0.185</v>
      </c>
      <c r="M96" s="328" t="n">
        <f aca="false">K96</f>
        <v>0.185</v>
      </c>
      <c r="N96" s="327" t="n">
        <f aca="false">+K96+0.02</f>
        <v>0.205</v>
      </c>
      <c r="O96" s="279" t="n">
        <f aca="false">C96</f>
        <v>0.165</v>
      </c>
      <c r="P96" s="333" t="n">
        <f aca="false">O96</f>
        <v>0.165</v>
      </c>
      <c r="Q96" s="328" t="n">
        <f aca="false">O96</f>
        <v>0.165</v>
      </c>
      <c r="R96" s="327" t="n">
        <f aca="false">+O96</f>
        <v>0.165</v>
      </c>
      <c r="T96" s="334" t="n">
        <f aca="false">C96-0.2</f>
        <v>-0.035</v>
      </c>
      <c r="U96" s="334" t="n">
        <f aca="false">T96+0.055</f>
        <v>0.02</v>
      </c>
      <c r="V96" s="334" t="n">
        <f aca="false">Y96</f>
        <v>0.16</v>
      </c>
      <c r="X96" s="335" t="n">
        <f aca="false">download!B115</f>
        <v>0.16</v>
      </c>
      <c r="Y96" s="336" t="n">
        <f aca="false">download!AX115</f>
        <v>0.16</v>
      </c>
      <c r="Z96" s="335" t="n">
        <f aca="false">download!F115</f>
        <v>0.0925</v>
      </c>
      <c r="AA96" s="337" t="n">
        <f aca="false">download!J115</f>
        <v>0.345</v>
      </c>
      <c r="AB96" s="337" t="n">
        <f aca="false">download!N115</f>
        <v>0.3625</v>
      </c>
      <c r="AC96" s="337" t="n">
        <f aca="false">download!R115</f>
        <v>0.185</v>
      </c>
      <c r="AD96" s="338" t="n">
        <f aca="false">download!V115</f>
        <v>0.165</v>
      </c>
      <c r="AE96" s="339" t="n">
        <f aca="false">download!AP115</f>
        <v>-0.2925</v>
      </c>
      <c r="AF96" s="339" t="n">
        <f aca="false">download!AT116</f>
        <v>0</v>
      </c>
      <c r="AG96" s="339"/>
      <c r="AH96" s="340" t="n">
        <v>39356</v>
      </c>
      <c r="AI96" s="341" t="n">
        <f aca="false">download!Z115</f>
        <v>2.947</v>
      </c>
      <c r="AJ96" s="343"/>
      <c r="AK96" s="342"/>
      <c r="AL96" s="342" t="n">
        <f aca="false">($AI96+C96)*BK96</f>
        <v>1.83582197239377</v>
      </c>
      <c r="AM96" s="342" t="n">
        <f aca="false">+AI96+C96</f>
        <v>3.112</v>
      </c>
      <c r="AN96" s="342" t="n">
        <f aca="false">$AI96+E96</f>
        <v>3.112</v>
      </c>
      <c r="AO96" s="342" t="n">
        <f aca="false">$AI96+G96</f>
        <v>3.112</v>
      </c>
      <c r="AP96" s="342" t="n">
        <f aca="false">$AI96+H96</f>
        <v>3.112</v>
      </c>
      <c r="AQ96" s="342" t="n">
        <f aca="false">$AI96+K96</f>
        <v>3.132</v>
      </c>
      <c r="AR96" s="342" t="n">
        <f aca="false">$AI96+N96</f>
        <v>3.152</v>
      </c>
      <c r="AS96" s="342" t="n">
        <f aca="false">$AI96+O96</f>
        <v>3.112</v>
      </c>
      <c r="AT96" s="342" t="n">
        <f aca="false">$AI96+R96</f>
        <v>3.112</v>
      </c>
      <c r="AU96" s="342"/>
      <c r="AV96" s="342"/>
      <c r="AW96" s="342" t="n">
        <f aca="false">$AI96+X96</f>
        <v>3.107</v>
      </c>
      <c r="AX96" s="342" t="n">
        <f aca="false">$AI96+Z96</f>
        <v>3.0395</v>
      </c>
      <c r="AY96" s="342" t="n">
        <f aca="false">$AI96+AA96</f>
        <v>3.292</v>
      </c>
      <c r="AZ96" s="342" t="n">
        <f aca="false">$AI96+AB96</f>
        <v>3.3095</v>
      </c>
      <c r="BA96" s="342" t="n">
        <f aca="false">$AI96+AC96</f>
        <v>3.132</v>
      </c>
      <c r="BB96" s="342" t="n">
        <f aca="false">$AI96+AD96</f>
        <v>3.112</v>
      </c>
      <c r="BC96" s="342" t="n">
        <f aca="false">$AI96+AE96</f>
        <v>2.6545</v>
      </c>
      <c r="BD96" s="342" t="n">
        <f aca="false">$AI96+AF96</f>
        <v>2.947</v>
      </c>
      <c r="BE96" s="342"/>
      <c r="BF96" s="274"/>
      <c r="BG96" s="343" t="n">
        <f aca="false">download!AD115</f>
        <v>1.37334040035</v>
      </c>
      <c r="BH96" s="268" t="n">
        <f aca="false">download!AH115</f>
        <v>0.063514965042201</v>
      </c>
      <c r="BI96" s="268" t="n">
        <f aca="false">download!AL115</f>
        <v>0.073601367332175</v>
      </c>
      <c r="BJ96" s="277" t="n">
        <f aca="false">(1+BH96/2)^(-2*($A96-$A$5)/365.25)</f>
        <v>0.633456007602394</v>
      </c>
      <c r="BK96" s="277" t="n">
        <f aca="false">(1+BI96/2)^(-2*($A96-$A$5)/365.25)</f>
        <v>0.589917086244784</v>
      </c>
      <c r="BL96" s="268"/>
      <c r="BM96" s="268"/>
      <c r="BN96" s="268"/>
      <c r="BO96" s="268"/>
      <c r="BP96" s="268"/>
      <c r="BQ96" s="268"/>
      <c r="BR96" s="268"/>
      <c r="BS96" s="268"/>
      <c r="BT96" s="268"/>
      <c r="BU96" s="268"/>
      <c r="BV96" s="268"/>
      <c r="BW96" s="268"/>
      <c r="BX96" s="268"/>
      <c r="BY96" s="268"/>
      <c r="BZ96" s="268"/>
      <c r="CA96" s="268"/>
      <c r="CB96" s="268"/>
      <c r="CC96" s="268"/>
      <c r="CD96" s="268"/>
      <c r="CE96" s="268"/>
      <c r="CF96" s="268"/>
      <c r="CG96" s="268"/>
      <c r="CH96" s="268"/>
      <c r="CI96" s="268"/>
      <c r="CJ96" s="268"/>
      <c r="CK96" s="268"/>
      <c r="CL96" s="277"/>
      <c r="CM96" s="268"/>
      <c r="CN96" s="293"/>
      <c r="CO96" s="293"/>
      <c r="CP96" s="344"/>
      <c r="CQ96" s="268"/>
      <c r="CR96" s="293"/>
      <c r="CS96" s="268"/>
      <c r="CT96" s="295"/>
      <c r="CU96" s="295"/>
      <c r="CV96" s="268"/>
      <c r="CW96" s="293"/>
      <c r="CX96" s="268"/>
      <c r="CY96" s="268"/>
      <c r="CZ96" s="276"/>
      <c r="DA96" s="276"/>
      <c r="DB96" s="295"/>
      <c r="DC96" s="268"/>
      <c r="DD96" s="295"/>
      <c r="DE96" s="268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</row>
    <row r="97" customFormat="false" ht="12.75" hidden="false" customHeight="false" outlineLevel="0" collapsed="false">
      <c r="A97" s="323" t="n">
        <v>39387</v>
      </c>
      <c r="B97" s="345" t="n">
        <f aca="false">C97-X97-0.02</f>
        <v>0.075</v>
      </c>
      <c r="C97" s="326" t="n">
        <f aca="false">+C85+0</f>
        <v>0.295</v>
      </c>
      <c r="D97" s="326" t="n">
        <f aca="false">C97</f>
        <v>0.295</v>
      </c>
      <c r="E97" s="327" t="n">
        <f aca="false">C97</f>
        <v>0.295</v>
      </c>
      <c r="F97" s="328" t="n">
        <f aca="false">C97-0.035</f>
        <v>0.26</v>
      </c>
      <c r="G97" s="327" t="n">
        <f aca="false">E97</f>
        <v>0.295</v>
      </c>
      <c r="H97" s="355" t="n">
        <f aca="false">K97</f>
        <v>0.415</v>
      </c>
      <c r="I97" s="328" t="n">
        <f aca="false">H97</f>
        <v>0.415</v>
      </c>
      <c r="J97" s="347" t="n">
        <f aca="false">H97+0</f>
        <v>0.415</v>
      </c>
      <c r="K97" s="276" t="n">
        <f aca="false">C97+0.12</f>
        <v>0.415</v>
      </c>
      <c r="L97" s="348" t="n">
        <f aca="false">K97-0</f>
        <v>0.415</v>
      </c>
      <c r="M97" s="328" t="n">
        <f aca="false">K97</f>
        <v>0.415</v>
      </c>
      <c r="N97" s="327" t="n">
        <f aca="false">+K97+0.03</f>
        <v>0.445</v>
      </c>
      <c r="O97" s="279" t="n">
        <f aca="false">K97+0.1</f>
        <v>0.515</v>
      </c>
      <c r="P97" s="333" t="n">
        <f aca="false">O97</f>
        <v>0.515</v>
      </c>
      <c r="Q97" s="328" t="n">
        <f aca="false">O97</f>
        <v>0.515</v>
      </c>
      <c r="R97" s="327" t="n">
        <f aca="false">+O97+0.02</f>
        <v>0.535</v>
      </c>
      <c r="T97" s="334" t="n">
        <f aca="false">C97-0.16</f>
        <v>0.135</v>
      </c>
      <c r="U97" s="334" t="n">
        <f aca="false">T97+0.055</f>
        <v>0.19</v>
      </c>
      <c r="V97" s="334" t="n">
        <f aca="false">+(T97+AI97)*0.032+T97+0.01</f>
        <v>0.24612</v>
      </c>
      <c r="X97" s="335" t="n">
        <f aca="false">download!B116</f>
        <v>0.2</v>
      </c>
      <c r="Y97" s="336" t="n">
        <f aca="false">download!AX116</f>
        <v>0.2</v>
      </c>
      <c r="Z97" s="335" t="n">
        <f aca="false">download!F116</f>
        <v>0.165</v>
      </c>
      <c r="AA97" s="337" t="n">
        <f aca="false">download!J116</f>
        <v>0.725</v>
      </c>
      <c r="AB97" s="337" t="n">
        <f aca="false">download!N116</f>
        <v>0.695</v>
      </c>
      <c r="AC97" s="337" t="n">
        <f aca="false">download!R116</f>
        <v>0.2875</v>
      </c>
      <c r="AD97" s="338" t="n">
        <f aca="false">download!V116</f>
        <v>0.24</v>
      </c>
      <c r="AE97" s="339" t="n">
        <f aca="false">download!AP116</f>
        <v>-0.25</v>
      </c>
      <c r="AF97" s="339" t="n">
        <f aca="false">download!AT117</f>
        <v>0</v>
      </c>
      <c r="AG97" s="339"/>
      <c r="AH97" s="340" t="n">
        <v>39387</v>
      </c>
      <c r="AI97" s="341" t="n">
        <f aca="false">download!Z116</f>
        <v>3.025</v>
      </c>
      <c r="AJ97" s="343"/>
      <c r="AK97" s="342"/>
      <c r="AL97" s="342" t="n">
        <f aca="false">($AI97+C97)*BK97</f>
        <v>1.94675110609737</v>
      </c>
      <c r="AM97" s="342" t="n">
        <f aca="false">+AI97+C97</f>
        <v>3.32</v>
      </c>
      <c r="AN97" s="342" t="n">
        <f aca="false">$AI97+E97</f>
        <v>3.32</v>
      </c>
      <c r="AO97" s="342" t="n">
        <f aca="false">$AI97+G97</f>
        <v>3.32</v>
      </c>
      <c r="AP97" s="342" t="n">
        <f aca="false">$AI97+H97</f>
        <v>3.44</v>
      </c>
      <c r="AQ97" s="342" t="n">
        <f aca="false">$AI97+K97</f>
        <v>3.44</v>
      </c>
      <c r="AR97" s="342" t="n">
        <f aca="false">$AI97+N97</f>
        <v>3.47</v>
      </c>
      <c r="AS97" s="342" t="n">
        <f aca="false">$AI97+O97</f>
        <v>3.54</v>
      </c>
      <c r="AT97" s="342" t="n">
        <f aca="false">$AI97+R97</f>
        <v>3.56</v>
      </c>
      <c r="AU97" s="342"/>
      <c r="AV97" s="342"/>
      <c r="AW97" s="342" t="n">
        <f aca="false">$AI97+X97</f>
        <v>3.225</v>
      </c>
      <c r="AX97" s="342" t="n">
        <f aca="false">$AI97+Z97</f>
        <v>3.19</v>
      </c>
      <c r="AY97" s="342" t="n">
        <f aca="false">$AI97+AA97</f>
        <v>3.75</v>
      </c>
      <c r="AZ97" s="342" t="n">
        <f aca="false">$AI97+AB97</f>
        <v>3.72</v>
      </c>
      <c r="BA97" s="342" t="n">
        <f aca="false">$AI97+AC97</f>
        <v>3.3125</v>
      </c>
      <c r="BB97" s="342" t="n">
        <f aca="false">$AI97+AD97</f>
        <v>3.265</v>
      </c>
      <c r="BC97" s="342" t="n">
        <f aca="false">$AI97+AE97</f>
        <v>2.775</v>
      </c>
      <c r="BD97" s="342" t="n">
        <f aca="false">$AI97+AF97</f>
        <v>3.025</v>
      </c>
      <c r="BE97" s="342"/>
      <c r="BF97" s="274"/>
      <c r="BG97" s="343" t="n">
        <f aca="false">download!AD116</f>
        <v>1.372437203002</v>
      </c>
      <c r="BH97" s="268" t="n">
        <f aca="false">download!AH116</f>
        <v>0.063524020764984</v>
      </c>
      <c r="BI97" s="268" t="n">
        <f aca="false">download!AL116</f>
        <v>0.073586632094859</v>
      </c>
      <c r="BJ97" s="277" t="n">
        <f aca="false">(1+BH97/2)^(-2*($A97-$A$5)/365.25)</f>
        <v>0.630062373069405</v>
      </c>
      <c r="BK97" s="277" t="n">
        <f aca="false">(1+BI97/2)^(-2*($A97-$A$5)/365.25)</f>
        <v>0.586370815089569</v>
      </c>
      <c r="BL97" s="268"/>
      <c r="BM97" s="268"/>
      <c r="BN97" s="268"/>
      <c r="BO97" s="268"/>
      <c r="BP97" s="268"/>
      <c r="BQ97" s="268"/>
      <c r="BR97" s="268"/>
      <c r="BS97" s="268"/>
      <c r="BT97" s="268"/>
      <c r="BU97" s="268"/>
      <c r="BV97" s="268"/>
      <c r="BW97" s="268"/>
      <c r="BX97" s="268"/>
      <c r="BY97" s="268"/>
      <c r="BZ97" s="268"/>
      <c r="CA97" s="268"/>
      <c r="CB97" s="268"/>
      <c r="CC97" s="268"/>
      <c r="CD97" s="268"/>
      <c r="CE97" s="268"/>
      <c r="CF97" s="268"/>
      <c r="CG97" s="268"/>
      <c r="CH97" s="268"/>
      <c r="CI97" s="268"/>
      <c r="CJ97" s="268"/>
      <c r="CK97" s="268"/>
      <c r="CL97" s="277"/>
      <c r="CM97" s="268"/>
      <c r="CN97" s="293"/>
      <c r="CO97" s="293"/>
      <c r="CP97" s="344"/>
      <c r="CQ97" s="268"/>
      <c r="CR97" s="293"/>
      <c r="CS97" s="268"/>
      <c r="CT97" s="295"/>
      <c r="CU97" s="295"/>
      <c r="CV97" s="268"/>
      <c r="CW97" s="293"/>
      <c r="CX97" s="268"/>
      <c r="CY97" s="268"/>
      <c r="CZ97" s="276"/>
      <c r="DA97" s="276"/>
      <c r="DB97" s="295"/>
      <c r="DC97" s="268"/>
      <c r="DD97" s="295"/>
      <c r="DE97" s="268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</row>
    <row r="98" customFormat="false" ht="12.75" hidden="false" customHeight="false" outlineLevel="0" collapsed="false">
      <c r="A98" s="323" t="n">
        <v>39417</v>
      </c>
      <c r="B98" s="345" t="n">
        <f aca="false">C98-X98-0.02</f>
        <v>0.055</v>
      </c>
      <c r="C98" s="326" t="n">
        <f aca="false">+C86+0</f>
        <v>0.315</v>
      </c>
      <c r="D98" s="326" t="n">
        <f aca="false">C98</f>
        <v>0.315</v>
      </c>
      <c r="E98" s="327" t="n">
        <f aca="false">C98</f>
        <v>0.315</v>
      </c>
      <c r="F98" s="328" t="n">
        <f aca="false">C98-0.035</f>
        <v>0.28</v>
      </c>
      <c r="G98" s="327" t="n">
        <f aca="false">E98</f>
        <v>0.315</v>
      </c>
      <c r="H98" s="355" t="n">
        <f aca="false">K98</f>
        <v>0.435</v>
      </c>
      <c r="I98" s="328" t="n">
        <f aca="false">H98</f>
        <v>0.435</v>
      </c>
      <c r="J98" s="347" t="n">
        <f aca="false">H98+0</f>
        <v>0.435</v>
      </c>
      <c r="K98" s="276" t="n">
        <f aca="false">C98+0.12</f>
        <v>0.435</v>
      </c>
      <c r="L98" s="348" t="n">
        <f aca="false">K98-0</f>
        <v>0.435</v>
      </c>
      <c r="M98" s="328" t="n">
        <f aca="false">K98</f>
        <v>0.435</v>
      </c>
      <c r="N98" s="327" t="n">
        <f aca="false">+K98+0.03</f>
        <v>0.465</v>
      </c>
      <c r="O98" s="279" t="n">
        <f aca="false">K98+0.1</f>
        <v>0.535</v>
      </c>
      <c r="P98" s="333" t="n">
        <f aca="false">O98</f>
        <v>0.535</v>
      </c>
      <c r="Q98" s="328" t="n">
        <f aca="false">O98</f>
        <v>0.535</v>
      </c>
      <c r="R98" s="327" t="n">
        <f aca="false">+O98+0.02</f>
        <v>0.555</v>
      </c>
      <c r="T98" s="334" t="n">
        <f aca="false">C98-0.16</f>
        <v>0.155</v>
      </c>
      <c r="U98" s="334" t="n">
        <f aca="false">T98+0.055</f>
        <v>0.21</v>
      </c>
      <c r="V98" s="334" t="n">
        <f aca="false">+(T98+AI98)*0.032+T98+0.01</f>
        <v>0.269576</v>
      </c>
      <c r="X98" s="335" t="n">
        <f aca="false">download!B117</f>
        <v>0.24</v>
      </c>
      <c r="Y98" s="336" t="n">
        <f aca="false">download!AX117</f>
        <v>0.24</v>
      </c>
      <c r="Z98" s="335" t="n">
        <f aca="false">download!F117</f>
        <v>0.205</v>
      </c>
      <c r="AA98" s="337" t="n">
        <f aca="false">download!J117</f>
        <v>1.045</v>
      </c>
      <c r="AB98" s="337" t="n">
        <f aca="false">download!N117</f>
        <v>1.01</v>
      </c>
      <c r="AC98" s="337" t="n">
        <f aca="false">download!R117</f>
        <v>0.3375</v>
      </c>
      <c r="AD98" s="338" t="n">
        <f aca="false">download!V117</f>
        <v>0.295</v>
      </c>
      <c r="AE98" s="339" t="n">
        <f aca="false">download!AP117</f>
        <v>-0.25</v>
      </c>
      <c r="AF98" s="339" t="n">
        <f aca="false">download!AT118</f>
        <v>0</v>
      </c>
      <c r="AG98" s="339"/>
      <c r="AH98" s="340" t="n">
        <v>39417</v>
      </c>
      <c r="AI98" s="341" t="n">
        <f aca="false">download!Z117</f>
        <v>3.113</v>
      </c>
      <c r="AJ98" s="343"/>
      <c r="AK98" s="342"/>
      <c r="AL98" s="342" t="n">
        <f aca="false">($AI98+C98)*BK98</f>
        <v>1.99838886293019</v>
      </c>
      <c r="AM98" s="342" t="n">
        <f aca="false">+AI98+C98</f>
        <v>3.428</v>
      </c>
      <c r="AN98" s="342" t="n">
        <f aca="false">$AI98+E98</f>
        <v>3.428</v>
      </c>
      <c r="AO98" s="342" t="n">
        <f aca="false">$AI98+G98</f>
        <v>3.428</v>
      </c>
      <c r="AP98" s="342" t="n">
        <f aca="false">$AI98+H98</f>
        <v>3.548</v>
      </c>
      <c r="AQ98" s="342" t="n">
        <f aca="false">$AI98+K98</f>
        <v>3.548</v>
      </c>
      <c r="AR98" s="342" t="n">
        <f aca="false">$AI98+N98</f>
        <v>3.578</v>
      </c>
      <c r="AS98" s="342" t="n">
        <f aca="false">$AI98+O98</f>
        <v>3.648</v>
      </c>
      <c r="AT98" s="342" t="n">
        <f aca="false">$AI98+R98</f>
        <v>3.668</v>
      </c>
      <c r="AU98" s="342"/>
      <c r="AV98" s="342"/>
      <c r="AW98" s="342" t="n">
        <f aca="false">$AI98+X98</f>
        <v>3.353</v>
      </c>
      <c r="AX98" s="342" t="n">
        <f aca="false">$AI98+Z98</f>
        <v>3.318</v>
      </c>
      <c r="AY98" s="342" t="n">
        <f aca="false">$AI98+AA98</f>
        <v>4.158</v>
      </c>
      <c r="AZ98" s="342" t="n">
        <f aca="false">$AI98+AB98</f>
        <v>4.123</v>
      </c>
      <c r="BA98" s="342" t="n">
        <f aca="false">$AI98+AC98</f>
        <v>3.4505</v>
      </c>
      <c r="BB98" s="342" t="n">
        <f aca="false">$AI98+AD98</f>
        <v>3.408</v>
      </c>
      <c r="BC98" s="342" t="n">
        <f aca="false">$AI98+AE98</f>
        <v>2.863</v>
      </c>
      <c r="BD98" s="342" t="n">
        <f aca="false">$AI98+AF98</f>
        <v>3.113</v>
      </c>
      <c r="BE98" s="342"/>
      <c r="BF98" s="274"/>
      <c r="BG98" s="343" t="n">
        <f aca="false">download!AD117</f>
        <v>1.371568803364</v>
      </c>
      <c r="BH98" s="268" t="n">
        <f aca="false">download!AH117</f>
        <v>0.063532784367703</v>
      </c>
      <c r="BI98" s="268" t="n">
        <f aca="false">download!AL117</f>
        <v>0.073572372187848</v>
      </c>
      <c r="BJ98" s="277" t="n">
        <f aca="false">(1+BH98/2)^(-2*($A98-$A$5)/365.25)</f>
        <v>0.626794633220808</v>
      </c>
      <c r="BK98" s="277" t="n">
        <f aca="false">(1+BI98/2)^(-2*($A98-$A$5)/365.25)</f>
        <v>0.582960578451049</v>
      </c>
      <c r="BL98" s="268"/>
      <c r="BM98" s="268"/>
      <c r="BN98" s="268"/>
      <c r="BO98" s="268"/>
      <c r="BP98" s="268"/>
      <c r="BQ98" s="268"/>
      <c r="BR98" s="268"/>
      <c r="BS98" s="268"/>
      <c r="BT98" s="268"/>
      <c r="BU98" s="268"/>
      <c r="BV98" s="268"/>
      <c r="BW98" s="268"/>
      <c r="BX98" s="268"/>
      <c r="BY98" s="268"/>
      <c r="BZ98" s="268"/>
      <c r="CA98" s="268"/>
      <c r="CB98" s="268"/>
      <c r="CC98" s="268"/>
      <c r="CD98" s="268"/>
      <c r="CE98" s="268"/>
      <c r="CF98" s="268"/>
      <c r="CG98" s="268"/>
      <c r="CH98" s="268"/>
      <c r="CI98" s="268"/>
      <c r="CJ98" s="268"/>
      <c r="CK98" s="268"/>
      <c r="CL98" s="277"/>
      <c r="CM98" s="268"/>
      <c r="CN98" s="293"/>
      <c r="CO98" s="293"/>
      <c r="CP98" s="344"/>
      <c r="CQ98" s="268"/>
      <c r="CR98" s="293"/>
      <c r="CS98" s="268"/>
      <c r="CT98" s="295"/>
      <c r="CU98" s="295"/>
      <c r="CV98" s="268"/>
      <c r="CW98" s="293"/>
      <c r="CX98" s="268"/>
      <c r="CY98" s="268"/>
      <c r="CZ98" s="276"/>
      <c r="DA98" s="276"/>
      <c r="DB98" s="295"/>
      <c r="DC98" s="268"/>
      <c r="DD98" s="295"/>
      <c r="DE98" s="268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</row>
    <row r="99" customFormat="false" ht="12.75" hidden="false" customHeight="false" outlineLevel="0" collapsed="false">
      <c r="A99" s="323" t="n">
        <v>39448</v>
      </c>
      <c r="B99" s="345" t="n">
        <f aca="false">C99-X99-0.02</f>
        <v>0.0525</v>
      </c>
      <c r="C99" s="326" t="n">
        <f aca="false">+C87+0</f>
        <v>0.325</v>
      </c>
      <c r="D99" s="326" t="n">
        <f aca="false">C99</f>
        <v>0.325</v>
      </c>
      <c r="E99" s="327" t="n">
        <f aca="false">C99</f>
        <v>0.325</v>
      </c>
      <c r="F99" s="328" t="n">
        <f aca="false">C99-0.035</f>
        <v>0.29</v>
      </c>
      <c r="G99" s="327" t="n">
        <f aca="false">E99</f>
        <v>0.325</v>
      </c>
      <c r="H99" s="355" t="n">
        <f aca="false">K99</f>
        <v>0.445</v>
      </c>
      <c r="I99" s="328" t="n">
        <f aca="false">H99</f>
        <v>0.445</v>
      </c>
      <c r="J99" s="347" t="n">
        <f aca="false">H99+0</f>
        <v>0.445</v>
      </c>
      <c r="K99" s="276" t="n">
        <f aca="false">C99+0.12</f>
        <v>0.445</v>
      </c>
      <c r="L99" s="348" t="n">
        <f aca="false">K99-0</f>
        <v>0.445</v>
      </c>
      <c r="M99" s="328" t="n">
        <f aca="false">K99</f>
        <v>0.445</v>
      </c>
      <c r="N99" s="327" t="n">
        <f aca="false">+K99+0.03</f>
        <v>0.475</v>
      </c>
      <c r="O99" s="279" t="n">
        <f aca="false">K99+0.1</f>
        <v>0.545</v>
      </c>
      <c r="P99" s="333" t="n">
        <f aca="false">O99</f>
        <v>0.545</v>
      </c>
      <c r="Q99" s="328" t="n">
        <f aca="false">O99</f>
        <v>0.545</v>
      </c>
      <c r="R99" s="327" t="n">
        <f aca="false">+O99+0.02</f>
        <v>0.565</v>
      </c>
      <c r="T99" s="334" t="n">
        <f aca="false">C99-0.16</f>
        <v>0.165</v>
      </c>
      <c r="U99" s="334" t="n">
        <f aca="false">T99+0.055</f>
        <v>0.22</v>
      </c>
      <c r="V99" s="334" t="n">
        <f aca="false">+(T99+AI99)*0.032+T99+0.01</f>
        <v>0.286104</v>
      </c>
      <c r="X99" s="335" t="n">
        <f aca="false">download!B118</f>
        <v>0.2525</v>
      </c>
      <c r="Y99" s="336" t="n">
        <f aca="false">download!AX118</f>
        <v>0.2525</v>
      </c>
      <c r="Z99" s="335" t="n">
        <f aca="false">download!F118</f>
        <v>0.26</v>
      </c>
      <c r="AA99" s="337" t="n">
        <f aca="false">download!J118</f>
        <v>1.52</v>
      </c>
      <c r="AB99" s="337" t="n">
        <f aca="false">download!N118</f>
        <v>1.165</v>
      </c>
      <c r="AC99" s="337" t="n">
        <f aca="false">download!R118</f>
        <v>0.4375</v>
      </c>
      <c r="AD99" s="338" t="n">
        <f aca="false">download!V118</f>
        <v>0.3425</v>
      </c>
      <c r="AE99" s="339" t="n">
        <f aca="false">download!AP118</f>
        <v>-0.25</v>
      </c>
      <c r="AF99" s="339" t="n">
        <f aca="false">download!AT119</f>
        <v>0</v>
      </c>
      <c r="AG99" s="339"/>
      <c r="AH99" s="340" t="n">
        <v>39448</v>
      </c>
      <c r="AI99" s="341" t="n">
        <f aca="false">download!Z118</f>
        <v>3.307</v>
      </c>
      <c r="AJ99" s="343"/>
      <c r="AK99" s="342"/>
      <c r="AL99" s="342" t="n">
        <f aca="false">($AI99+C99)*BK99</f>
        <v>2.10459464419413</v>
      </c>
      <c r="AM99" s="342" t="n">
        <f aca="false">+AI99+C99</f>
        <v>3.632</v>
      </c>
      <c r="AN99" s="342" t="n">
        <f aca="false">$AI99+E99</f>
        <v>3.632</v>
      </c>
      <c r="AO99" s="342" t="n">
        <f aca="false">$AI99+G99</f>
        <v>3.632</v>
      </c>
      <c r="AP99" s="342" t="n">
        <f aca="false">$AI99+H99</f>
        <v>3.752</v>
      </c>
      <c r="AQ99" s="342" t="n">
        <f aca="false">$AI99+K99</f>
        <v>3.752</v>
      </c>
      <c r="AR99" s="342" t="n">
        <f aca="false">$AI99+N99</f>
        <v>3.782</v>
      </c>
      <c r="AS99" s="342" t="n">
        <f aca="false">$AI99+O99</f>
        <v>3.852</v>
      </c>
      <c r="AT99" s="342" t="n">
        <f aca="false">$AI99+R99</f>
        <v>3.872</v>
      </c>
      <c r="AU99" s="342"/>
      <c r="AV99" s="342"/>
      <c r="AW99" s="342" t="n">
        <f aca="false">$AI99+X99</f>
        <v>3.5595</v>
      </c>
      <c r="AX99" s="342" t="n">
        <f aca="false">$AI99+Z99</f>
        <v>3.567</v>
      </c>
      <c r="AY99" s="342" t="n">
        <f aca="false">$AI99+AA99</f>
        <v>4.827</v>
      </c>
      <c r="AZ99" s="342" t="n">
        <f aca="false">$AI99+AB99</f>
        <v>4.472</v>
      </c>
      <c r="BA99" s="342" t="n">
        <f aca="false">$AI99+AC99</f>
        <v>3.7445</v>
      </c>
      <c r="BB99" s="342" t="n">
        <f aca="false">$AI99+AD99</f>
        <v>3.6495</v>
      </c>
      <c r="BC99" s="342" t="n">
        <f aca="false">$AI99+AE99</f>
        <v>3.057</v>
      </c>
      <c r="BD99" s="342" t="n">
        <f aca="false">$AI99+AF99</f>
        <v>3.307</v>
      </c>
      <c r="BE99" s="342"/>
      <c r="BF99" s="274"/>
      <c r="BG99" s="343" t="n">
        <f aca="false">download!AD118</f>
        <v>1.370677297547</v>
      </c>
      <c r="BH99" s="268" t="n">
        <f aca="false">download!AH118</f>
        <v>0.06354184009054</v>
      </c>
      <c r="BI99" s="268" t="n">
        <f aca="false">download!AL118</f>
        <v>0.073557636950673</v>
      </c>
      <c r="BJ99" s="277" t="n">
        <f aca="false">(1+BH99/2)^(-2*($A99-$A$5)/365.25)</f>
        <v>0.623434858540704</v>
      </c>
      <c r="BK99" s="277" t="n">
        <f aca="false">(1+BI99/2)^(-2*($A99-$A$5)/365.25)</f>
        <v>0.579458877806754</v>
      </c>
      <c r="BL99" s="268"/>
      <c r="BM99" s="268"/>
      <c r="BN99" s="268"/>
      <c r="BO99" s="268"/>
      <c r="BP99" s="268"/>
      <c r="BQ99" s="268"/>
      <c r="BR99" s="268"/>
      <c r="BS99" s="268"/>
      <c r="BT99" s="268"/>
      <c r="BU99" s="268"/>
      <c r="BV99" s="268"/>
      <c r="BW99" s="268"/>
      <c r="BX99" s="268"/>
      <c r="BY99" s="268"/>
      <c r="BZ99" s="268"/>
      <c r="CA99" s="268"/>
      <c r="CB99" s="268"/>
      <c r="CC99" s="268"/>
      <c r="CD99" s="268"/>
      <c r="CE99" s="268"/>
      <c r="CF99" s="268"/>
      <c r="CG99" s="268"/>
      <c r="CH99" s="268"/>
      <c r="CI99" s="268"/>
      <c r="CJ99" s="268"/>
      <c r="CK99" s="268"/>
      <c r="CL99" s="277"/>
      <c r="CM99" s="268"/>
      <c r="CN99" s="293"/>
      <c r="CO99" s="293"/>
      <c r="CP99" s="344"/>
      <c r="CQ99" s="268"/>
      <c r="CR99" s="293"/>
      <c r="CS99" s="268"/>
      <c r="CT99" s="295"/>
      <c r="CU99" s="295"/>
      <c r="CV99" s="268"/>
      <c r="CW99" s="293"/>
      <c r="CX99" s="268"/>
      <c r="CY99" s="268"/>
      <c r="CZ99" s="276"/>
      <c r="DA99" s="276"/>
      <c r="DB99" s="295"/>
      <c r="DC99" s="268"/>
      <c r="DD99" s="295"/>
      <c r="DE99" s="268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</row>
    <row r="100" customFormat="false" ht="12.75" hidden="false" customHeight="false" outlineLevel="0" collapsed="false">
      <c r="A100" s="323" t="n">
        <v>39479</v>
      </c>
      <c r="B100" s="345" t="n">
        <f aca="false">C100-X100-0.02</f>
        <v>0.12</v>
      </c>
      <c r="C100" s="326" t="n">
        <f aca="false">+C88+0</f>
        <v>0.37</v>
      </c>
      <c r="D100" s="326" t="n">
        <f aca="false">C100</f>
        <v>0.37</v>
      </c>
      <c r="E100" s="327" t="n">
        <f aca="false">C100</f>
        <v>0.37</v>
      </c>
      <c r="F100" s="328" t="n">
        <f aca="false">C100-0.035</f>
        <v>0.335</v>
      </c>
      <c r="G100" s="327" t="n">
        <f aca="false">E100</f>
        <v>0.37</v>
      </c>
      <c r="H100" s="355" t="n">
        <f aca="false">K100</f>
        <v>0.49</v>
      </c>
      <c r="I100" s="328" t="n">
        <f aca="false">H100</f>
        <v>0.49</v>
      </c>
      <c r="J100" s="347" t="n">
        <f aca="false">H100+0</f>
        <v>0.49</v>
      </c>
      <c r="K100" s="276" t="n">
        <f aca="false">C100+0.12</f>
        <v>0.49</v>
      </c>
      <c r="L100" s="348" t="n">
        <f aca="false">K100-0</f>
        <v>0.49</v>
      </c>
      <c r="M100" s="328" t="n">
        <f aca="false">K100</f>
        <v>0.49</v>
      </c>
      <c r="N100" s="327" t="n">
        <f aca="false">+K100+0.03</f>
        <v>0.52</v>
      </c>
      <c r="O100" s="279" t="n">
        <f aca="false">K100+0.1</f>
        <v>0.59</v>
      </c>
      <c r="P100" s="333" t="n">
        <f aca="false">O100</f>
        <v>0.59</v>
      </c>
      <c r="Q100" s="328" t="n">
        <f aca="false">O100</f>
        <v>0.59</v>
      </c>
      <c r="R100" s="327" t="n">
        <f aca="false">+O100+0.02</f>
        <v>0.61</v>
      </c>
      <c r="T100" s="334" t="n">
        <f aca="false">C100-0.16</f>
        <v>0.21</v>
      </c>
      <c r="U100" s="334" t="n">
        <f aca="false">T100+0.055</f>
        <v>0.265</v>
      </c>
      <c r="V100" s="334" t="n">
        <f aca="false">+(T100+AI100)*0.032+T100+0.01</f>
        <v>0.329184</v>
      </c>
      <c r="X100" s="335" t="n">
        <f aca="false">download!B119</f>
        <v>0.23</v>
      </c>
      <c r="Y100" s="336" t="n">
        <f aca="false">download!AX119</f>
        <v>0.23</v>
      </c>
      <c r="Z100" s="335" t="n">
        <f aca="false">download!F119</f>
        <v>0.235</v>
      </c>
      <c r="AA100" s="337" t="n">
        <f aca="false">download!J119</f>
        <v>1.4</v>
      </c>
      <c r="AB100" s="337" t="n">
        <f aca="false">download!N119</f>
        <v>1.155</v>
      </c>
      <c r="AC100" s="337" t="n">
        <f aca="false">download!R119</f>
        <v>0.435</v>
      </c>
      <c r="AD100" s="338" t="n">
        <f aca="false">download!V119</f>
        <v>0.3375</v>
      </c>
      <c r="AE100" s="339" t="n">
        <f aca="false">download!AP119</f>
        <v>-0.25</v>
      </c>
      <c r="AF100" s="339" t="n">
        <f aca="false">download!AT120</f>
        <v>0</v>
      </c>
      <c r="AG100" s="339"/>
      <c r="AH100" s="340" t="n">
        <v>39479</v>
      </c>
      <c r="AI100" s="341" t="n">
        <f aca="false">download!Z119</f>
        <v>3.202</v>
      </c>
      <c r="AJ100" s="343"/>
      <c r="AK100" s="342"/>
      <c r="AL100" s="342" t="n">
        <f aca="false">($AI100+C100)*BK100</f>
        <v>2.05739913484589</v>
      </c>
      <c r="AM100" s="342" t="n">
        <f aca="false">+AI100+C100</f>
        <v>3.572</v>
      </c>
      <c r="AN100" s="342" t="n">
        <f aca="false">$AI100+E100</f>
        <v>3.572</v>
      </c>
      <c r="AO100" s="342" t="n">
        <f aca="false">$AI100+G100</f>
        <v>3.572</v>
      </c>
      <c r="AP100" s="342" t="n">
        <f aca="false">$AI100+H100</f>
        <v>3.692</v>
      </c>
      <c r="AQ100" s="342" t="n">
        <f aca="false">$AI100+K100</f>
        <v>3.692</v>
      </c>
      <c r="AR100" s="342" t="n">
        <f aca="false">$AI100+N100</f>
        <v>3.722</v>
      </c>
      <c r="AS100" s="342" t="n">
        <f aca="false">$AI100+O100</f>
        <v>3.792</v>
      </c>
      <c r="AT100" s="342" t="n">
        <f aca="false">$AI100+R100</f>
        <v>3.812</v>
      </c>
      <c r="AU100" s="342"/>
      <c r="AV100" s="342"/>
      <c r="AW100" s="342" t="n">
        <f aca="false">$AI100+X100</f>
        <v>3.432</v>
      </c>
      <c r="AX100" s="342" t="n">
        <f aca="false">$AI100+Z100</f>
        <v>3.437</v>
      </c>
      <c r="AY100" s="342" t="n">
        <f aca="false">$AI100+AA100</f>
        <v>4.602</v>
      </c>
      <c r="AZ100" s="342" t="n">
        <f aca="false">$AI100+AB100</f>
        <v>4.357</v>
      </c>
      <c r="BA100" s="342" t="n">
        <f aca="false">$AI100+AC100</f>
        <v>3.637</v>
      </c>
      <c r="BB100" s="342" t="n">
        <f aca="false">$AI100+AD100</f>
        <v>3.5395</v>
      </c>
      <c r="BC100" s="342" t="n">
        <f aca="false">$AI100+AE100</f>
        <v>2.952</v>
      </c>
      <c r="BD100" s="342" t="n">
        <f aca="false">$AI100+AF100</f>
        <v>3.202</v>
      </c>
      <c r="BE100" s="342"/>
      <c r="BF100" s="274"/>
      <c r="BG100" s="343" t="n">
        <f aca="false">download!AD119</f>
        <v>1.369791717276</v>
      </c>
      <c r="BH100" s="268" t="n">
        <f aca="false">download!AH119</f>
        <v>0.063550895813404</v>
      </c>
      <c r="BI100" s="268" t="n">
        <f aca="false">download!AL119</f>
        <v>0.07354290171357</v>
      </c>
      <c r="BJ100" s="277" t="n">
        <f aca="false">(1+BH100/2)^(-2*($A100-$A$5)/365.25)</f>
        <v>0.620092169424037</v>
      </c>
      <c r="BK100" s="277" t="n">
        <f aca="false">(1+BI100/2)^(-2*($A100-$A$5)/365.25)</f>
        <v>0.575979601020687</v>
      </c>
      <c r="BL100" s="268"/>
      <c r="BM100" s="268"/>
      <c r="BN100" s="268"/>
      <c r="BO100" s="268"/>
      <c r="BP100" s="268"/>
      <c r="BQ100" s="268"/>
      <c r="BR100" s="268"/>
      <c r="BS100" s="268"/>
      <c r="BT100" s="268"/>
      <c r="BU100" s="268"/>
      <c r="BV100" s="268"/>
      <c r="BW100" s="268"/>
      <c r="BX100" s="268"/>
      <c r="BY100" s="268"/>
      <c r="BZ100" s="268"/>
      <c r="CA100" s="268"/>
      <c r="CB100" s="268"/>
      <c r="CC100" s="268"/>
      <c r="CD100" s="268"/>
      <c r="CE100" s="268"/>
      <c r="CF100" s="268"/>
      <c r="CG100" s="268"/>
      <c r="CH100" s="268"/>
      <c r="CI100" s="268"/>
      <c r="CJ100" s="268"/>
      <c r="CK100" s="268"/>
      <c r="CL100" s="277"/>
      <c r="CM100" s="268"/>
      <c r="CN100" s="293"/>
      <c r="CO100" s="293"/>
      <c r="CP100" s="344"/>
      <c r="CQ100" s="268"/>
      <c r="CR100" s="293"/>
      <c r="CS100" s="268"/>
      <c r="CT100" s="295"/>
      <c r="CU100" s="295"/>
      <c r="CV100" s="268"/>
      <c r="CW100" s="293"/>
      <c r="CX100" s="268"/>
      <c r="CY100" s="268"/>
      <c r="CZ100" s="276"/>
      <c r="DA100" s="276"/>
      <c r="DB100" s="295"/>
      <c r="DC100" s="268"/>
      <c r="DD100" s="295"/>
      <c r="DE100" s="268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</row>
    <row r="101" customFormat="false" ht="12.75" hidden="false" customHeight="false" outlineLevel="0" collapsed="false">
      <c r="A101" s="323" t="n">
        <v>39508</v>
      </c>
      <c r="B101" s="345" t="n">
        <f aca="false">C101-X101-0.02</f>
        <v>0.1225</v>
      </c>
      <c r="C101" s="326" t="n">
        <f aca="false">+C89+0</f>
        <v>0.37</v>
      </c>
      <c r="D101" s="326" t="n">
        <f aca="false">C101</f>
        <v>0.37</v>
      </c>
      <c r="E101" s="327" t="n">
        <f aca="false">C101</f>
        <v>0.37</v>
      </c>
      <c r="F101" s="328" t="n">
        <f aca="false">C101-0.035</f>
        <v>0.335</v>
      </c>
      <c r="G101" s="327" t="n">
        <f aca="false">E101</f>
        <v>0.37</v>
      </c>
      <c r="H101" s="355" t="n">
        <f aca="false">K101</f>
        <v>0.49</v>
      </c>
      <c r="I101" s="328" t="n">
        <f aca="false">H101</f>
        <v>0.49</v>
      </c>
      <c r="J101" s="347" t="n">
        <f aca="false">H101+0</f>
        <v>0.49</v>
      </c>
      <c r="K101" s="276" t="n">
        <f aca="false">C101+0.12</f>
        <v>0.49</v>
      </c>
      <c r="L101" s="348" t="n">
        <f aca="false">K101-0</f>
        <v>0.49</v>
      </c>
      <c r="M101" s="328" t="n">
        <f aca="false">K101</f>
        <v>0.49</v>
      </c>
      <c r="N101" s="327" t="n">
        <f aca="false">+K101+0.03</f>
        <v>0.52</v>
      </c>
      <c r="O101" s="279" t="n">
        <f aca="false">K101+0.1</f>
        <v>0.59</v>
      </c>
      <c r="P101" s="333" t="n">
        <f aca="false">O101</f>
        <v>0.59</v>
      </c>
      <c r="Q101" s="328" t="n">
        <f aca="false">O101</f>
        <v>0.59</v>
      </c>
      <c r="R101" s="327" t="n">
        <f aca="false">+O101+0.02</f>
        <v>0.61</v>
      </c>
      <c r="T101" s="334" t="n">
        <f aca="false">C101-0.16</f>
        <v>0.21</v>
      </c>
      <c r="U101" s="334" t="n">
        <f aca="false">T101+0.055</f>
        <v>0.265</v>
      </c>
      <c r="V101" s="334" t="n">
        <f aca="false">+(T101+AI101)*0.032+T101+0.01</f>
        <v>0.32528</v>
      </c>
      <c r="X101" s="335" t="n">
        <f aca="false">download!B120</f>
        <v>0.2275</v>
      </c>
      <c r="Y101" s="336" t="n">
        <f aca="false">download!AX120</f>
        <v>0.2275</v>
      </c>
      <c r="Z101" s="335" t="n">
        <f aca="false">download!F120</f>
        <v>0.2325</v>
      </c>
      <c r="AA101" s="337" t="n">
        <f aca="false">download!J120</f>
        <v>0.88</v>
      </c>
      <c r="AB101" s="337" t="n">
        <f aca="false">download!N120</f>
        <v>0.795</v>
      </c>
      <c r="AC101" s="337" t="n">
        <f aca="false">download!R120</f>
        <v>0.3025</v>
      </c>
      <c r="AD101" s="338" t="n">
        <f aca="false">download!V120</f>
        <v>0.26</v>
      </c>
      <c r="AE101" s="339" t="n">
        <f aca="false">download!AP120</f>
        <v>-0.25</v>
      </c>
      <c r="AF101" s="339" t="n">
        <f aca="false">download!AT121</f>
        <v>0</v>
      </c>
      <c r="AG101" s="339"/>
      <c r="AH101" s="340" t="n">
        <v>39508</v>
      </c>
      <c r="AI101" s="341" t="n">
        <f aca="false">download!Z120</f>
        <v>3.08</v>
      </c>
      <c r="AJ101" s="343"/>
      <c r="AK101" s="342"/>
      <c r="AL101" s="342" t="n">
        <f aca="false">($AI101+C101)*BK101</f>
        <v>1.97597011226352</v>
      </c>
      <c r="AM101" s="342" t="n">
        <f aca="false">+AI101+C101</f>
        <v>3.45</v>
      </c>
      <c r="AN101" s="342" t="n">
        <f aca="false">$AI101+E101</f>
        <v>3.45</v>
      </c>
      <c r="AO101" s="342" t="n">
        <f aca="false">$AI101+G101</f>
        <v>3.45</v>
      </c>
      <c r="AP101" s="342" t="n">
        <f aca="false">$AI101+H101</f>
        <v>3.57</v>
      </c>
      <c r="AQ101" s="342" t="n">
        <f aca="false">$AI101+K101</f>
        <v>3.57</v>
      </c>
      <c r="AR101" s="342" t="n">
        <f aca="false">$AI101+N101</f>
        <v>3.6</v>
      </c>
      <c r="AS101" s="342" t="n">
        <f aca="false">$AI101+O101</f>
        <v>3.67</v>
      </c>
      <c r="AT101" s="342" t="n">
        <f aca="false">$AI101+R101</f>
        <v>3.69</v>
      </c>
      <c r="AU101" s="342"/>
      <c r="AV101" s="342"/>
      <c r="AW101" s="342" t="n">
        <f aca="false">$AI101+X101</f>
        <v>3.3075</v>
      </c>
      <c r="AX101" s="342" t="n">
        <f aca="false">$AI101+Z101</f>
        <v>3.3125</v>
      </c>
      <c r="AY101" s="342" t="n">
        <f aca="false">$AI101+AA101</f>
        <v>3.96</v>
      </c>
      <c r="AZ101" s="342" t="n">
        <f aca="false">$AI101+AB101</f>
        <v>3.875</v>
      </c>
      <c r="BA101" s="342" t="n">
        <f aca="false">$AI101+AC101</f>
        <v>3.3825</v>
      </c>
      <c r="BB101" s="342" t="n">
        <f aca="false">$AI101+AD101</f>
        <v>3.34</v>
      </c>
      <c r="BC101" s="342" t="n">
        <f aca="false">$AI101+AE101</f>
        <v>2.83</v>
      </c>
      <c r="BD101" s="342" t="n">
        <f aca="false">$AI101+AF101</f>
        <v>3.08</v>
      </c>
      <c r="BE101" s="342"/>
      <c r="BF101" s="274"/>
      <c r="BG101" s="343" t="n">
        <f aca="false">download!AD120</f>
        <v>1.368968626159</v>
      </c>
      <c r="BH101" s="268" t="n">
        <f aca="false">download!AH120</f>
        <v>0.063559367296107</v>
      </c>
      <c r="BI101" s="268" t="n">
        <f aca="false">download!AL120</f>
        <v>0.073529117137</v>
      </c>
      <c r="BJ101" s="277" t="n">
        <f aca="false">(1+BH101/2)^(-2*($A101-$A$5)/365.25)</f>
        <v>0.616980532997347</v>
      </c>
      <c r="BK101" s="277" t="n">
        <f aca="false">(1+BI101/2)^(-2*($A101-$A$5)/365.25)</f>
        <v>0.572744960076384</v>
      </c>
      <c r="BL101" s="268"/>
      <c r="BM101" s="268"/>
      <c r="BN101" s="268"/>
      <c r="BO101" s="268"/>
      <c r="BP101" s="268"/>
      <c r="BQ101" s="268"/>
      <c r="BR101" s="268"/>
      <c r="BS101" s="268"/>
      <c r="BT101" s="268"/>
      <c r="BU101" s="268"/>
      <c r="BV101" s="268"/>
      <c r="BW101" s="268"/>
      <c r="BX101" s="268"/>
      <c r="BY101" s="268"/>
      <c r="BZ101" s="268"/>
      <c r="CA101" s="268"/>
      <c r="CB101" s="268"/>
      <c r="CC101" s="268"/>
      <c r="CD101" s="268"/>
      <c r="CE101" s="268"/>
      <c r="CF101" s="268"/>
      <c r="CG101" s="268"/>
      <c r="CH101" s="268"/>
      <c r="CI101" s="268"/>
      <c r="CJ101" s="268"/>
      <c r="CK101" s="268"/>
      <c r="CL101" s="277"/>
      <c r="CM101" s="268"/>
      <c r="CN101" s="293"/>
      <c r="CO101" s="293"/>
      <c r="CP101" s="344"/>
      <c r="CQ101" s="268"/>
      <c r="CR101" s="293"/>
      <c r="CS101" s="268"/>
      <c r="CT101" s="295"/>
      <c r="CU101" s="295"/>
      <c r="CV101" s="268"/>
      <c r="CW101" s="293"/>
      <c r="CX101" s="268"/>
      <c r="CY101" s="268"/>
      <c r="CZ101" s="276"/>
      <c r="DA101" s="276"/>
      <c r="DB101" s="295"/>
      <c r="DC101" s="268"/>
      <c r="DD101" s="295"/>
      <c r="DE101" s="268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</row>
    <row r="102" customFormat="false" ht="12.75" hidden="false" customHeight="false" outlineLevel="0" collapsed="false">
      <c r="A102" s="323" t="n">
        <v>39539</v>
      </c>
      <c r="B102" s="345" t="n">
        <f aca="false">C102-X102-0.02</f>
        <v>-0.0325</v>
      </c>
      <c r="C102" s="326" t="n">
        <f aca="false">+C90+0</f>
        <v>0.165</v>
      </c>
      <c r="D102" s="326" t="n">
        <f aca="false">C102</f>
        <v>0.165</v>
      </c>
      <c r="E102" s="327" t="n">
        <f aca="false">C102</f>
        <v>0.165</v>
      </c>
      <c r="F102" s="328" t="n">
        <f aca="false">C102-0.035</f>
        <v>0.13</v>
      </c>
      <c r="G102" s="327" t="n">
        <f aca="false">E102</f>
        <v>0.165</v>
      </c>
      <c r="H102" s="355" t="n">
        <f aca="false">C102</f>
        <v>0.165</v>
      </c>
      <c r="I102" s="328" t="n">
        <f aca="false">H102</f>
        <v>0.165</v>
      </c>
      <c r="J102" s="347" t="n">
        <f aca="false">H102+0</f>
        <v>0.165</v>
      </c>
      <c r="K102" s="279" t="n">
        <f aca="false">C102+0.02</f>
        <v>0.185</v>
      </c>
      <c r="L102" s="348" t="n">
        <f aca="false">K102-0</f>
        <v>0.185</v>
      </c>
      <c r="M102" s="328" t="n">
        <f aca="false">K102</f>
        <v>0.185</v>
      </c>
      <c r="N102" s="327" t="n">
        <f aca="false">+K102+0.02</f>
        <v>0.205</v>
      </c>
      <c r="O102" s="279" t="n">
        <f aca="false">C102</f>
        <v>0.165</v>
      </c>
      <c r="P102" s="333" t="n">
        <f aca="false">O102</f>
        <v>0.165</v>
      </c>
      <c r="Q102" s="328" t="n">
        <f aca="false">O102</f>
        <v>0.165</v>
      </c>
      <c r="R102" s="327" t="n">
        <f aca="false">+O102</f>
        <v>0.165</v>
      </c>
      <c r="T102" s="334" t="n">
        <f aca="false">C102-0.2</f>
        <v>-0.035</v>
      </c>
      <c r="U102" s="334" t="n">
        <f aca="false">T102+0.055</f>
        <v>0.02</v>
      </c>
      <c r="V102" s="334" t="n">
        <f aca="false">Y102</f>
        <v>0.1775</v>
      </c>
      <c r="X102" s="335" t="n">
        <f aca="false">download!B121</f>
        <v>0.1775</v>
      </c>
      <c r="Y102" s="336" t="n">
        <f aca="false">download!AX121</f>
        <v>0.1775</v>
      </c>
      <c r="Z102" s="335" t="n">
        <f aca="false">download!F121</f>
        <v>0.1375</v>
      </c>
      <c r="AA102" s="337" t="n">
        <f aca="false">download!J121</f>
        <v>0.54</v>
      </c>
      <c r="AB102" s="337" t="n">
        <f aca="false">download!N121</f>
        <v>0.43</v>
      </c>
      <c r="AC102" s="337" t="n">
        <f aca="false">download!R121</f>
        <v>0.1975</v>
      </c>
      <c r="AD102" s="338" t="n">
        <f aca="false">download!V121</f>
        <v>0.1775</v>
      </c>
      <c r="AE102" s="339" t="n">
        <f aca="false">download!AP121</f>
        <v>-0.2925</v>
      </c>
      <c r="AF102" s="339" t="n">
        <f aca="false">download!AT122</f>
        <v>0</v>
      </c>
      <c r="AG102" s="339"/>
      <c r="AH102" s="340" t="n">
        <v>39539</v>
      </c>
      <c r="AI102" s="341" t="n">
        <f aca="false">download!Z121</f>
        <v>2.952</v>
      </c>
      <c r="AJ102" s="343"/>
      <c r="AK102" s="342"/>
      <c r="AL102" s="342" t="n">
        <f aca="false">($AI102+C102)*BK102</f>
        <v>1.77453507840395</v>
      </c>
      <c r="AM102" s="342" t="n">
        <f aca="false">+AI102+C102</f>
        <v>3.117</v>
      </c>
      <c r="AN102" s="342" t="n">
        <f aca="false">$AI102+E102</f>
        <v>3.117</v>
      </c>
      <c r="AO102" s="342" t="n">
        <f aca="false">$AI102+G102</f>
        <v>3.117</v>
      </c>
      <c r="AP102" s="342" t="n">
        <f aca="false">$AI102+H102</f>
        <v>3.117</v>
      </c>
      <c r="AQ102" s="342" t="n">
        <f aca="false">$AI102+K102</f>
        <v>3.137</v>
      </c>
      <c r="AR102" s="342" t="n">
        <f aca="false">$AI102+N102</f>
        <v>3.157</v>
      </c>
      <c r="AS102" s="342" t="n">
        <f aca="false">$AI102+O102</f>
        <v>3.117</v>
      </c>
      <c r="AT102" s="342" t="n">
        <f aca="false">$AI102+R102</f>
        <v>3.117</v>
      </c>
      <c r="AU102" s="342"/>
      <c r="AV102" s="342"/>
      <c r="AW102" s="342" t="n">
        <f aca="false">$AI102+X102</f>
        <v>3.1295</v>
      </c>
      <c r="AX102" s="342" t="n">
        <f aca="false">$AI102+Z102</f>
        <v>3.0895</v>
      </c>
      <c r="AY102" s="342" t="n">
        <f aca="false">$AI102+AA102</f>
        <v>3.492</v>
      </c>
      <c r="AZ102" s="342" t="n">
        <f aca="false">$AI102+AB102</f>
        <v>3.382</v>
      </c>
      <c r="BA102" s="342" t="n">
        <f aca="false">$AI102+AC102</f>
        <v>3.1495</v>
      </c>
      <c r="BB102" s="342" t="n">
        <f aca="false">$AI102+AD102</f>
        <v>3.1295</v>
      </c>
      <c r="BC102" s="342" t="n">
        <f aca="false">$AI102+AE102</f>
        <v>2.6595</v>
      </c>
      <c r="BD102" s="342" t="n">
        <f aca="false">$AI102+AF102</f>
        <v>2.952</v>
      </c>
      <c r="BE102" s="342"/>
      <c r="BF102" s="274"/>
      <c r="BG102" s="343" t="n">
        <f aca="false">download!AD121</f>
        <v>1.368094484309</v>
      </c>
      <c r="BH102" s="268" t="n">
        <f aca="false">download!AH121</f>
        <v>0.063568423019023</v>
      </c>
      <c r="BI102" s="268" t="n">
        <f aca="false">download!AL121</f>
        <v>0.073514381900025</v>
      </c>
      <c r="BJ102" s="277" t="n">
        <f aca="false">(1+BH102/2)^(-2*($A102-$A$5)/365.25)</f>
        <v>0.613670681024834</v>
      </c>
      <c r="BK102" s="277" t="n">
        <f aca="false">(1+BI102/2)^(-2*($A102-$A$5)/365.25)</f>
        <v>0.569308655246697</v>
      </c>
      <c r="BL102" s="268"/>
      <c r="BM102" s="268"/>
      <c r="BN102" s="268"/>
      <c r="BO102" s="268"/>
      <c r="BP102" s="268"/>
      <c r="BQ102" s="268"/>
      <c r="BR102" s="268"/>
      <c r="BS102" s="268"/>
      <c r="BT102" s="268"/>
      <c r="BU102" s="268"/>
      <c r="BV102" s="268"/>
      <c r="BW102" s="268"/>
      <c r="BX102" s="268"/>
      <c r="BY102" s="268"/>
      <c r="BZ102" s="268"/>
      <c r="CA102" s="268"/>
      <c r="CB102" s="268"/>
      <c r="CC102" s="268"/>
      <c r="CD102" s="268"/>
      <c r="CE102" s="268"/>
      <c r="CF102" s="268"/>
      <c r="CG102" s="268"/>
      <c r="CH102" s="268"/>
      <c r="CI102" s="268"/>
      <c r="CJ102" s="268"/>
      <c r="CK102" s="268"/>
      <c r="CL102" s="277"/>
      <c r="CM102" s="268"/>
      <c r="CN102" s="293"/>
      <c r="CO102" s="293"/>
      <c r="CP102" s="344"/>
      <c r="CQ102" s="268"/>
      <c r="CR102" s="293"/>
      <c r="CS102" s="268"/>
      <c r="CT102" s="295"/>
      <c r="CU102" s="295"/>
      <c r="CV102" s="268"/>
      <c r="CW102" s="293"/>
      <c r="CX102" s="268"/>
      <c r="CY102" s="268"/>
      <c r="CZ102" s="276"/>
      <c r="DA102" s="276"/>
      <c r="DB102" s="295"/>
      <c r="DC102" s="268"/>
      <c r="DD102" s="295"/>
      <c r="DE102" s="268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</row>
    <row r="103" customFormat="false" ht="12.75" hidden="false" customHeight="false" outlineLevel="0" collapsed="false">
      <c r="A103" s="323" t="n">
        <v>39569</v>
      </c>
      <c r="B103" s="327"/>
      <c r="C103" s="326" t="n">
        <f aca="false">+C91+0</f>
        <v>0.165</v>
      </c>
      <c r="D103" s="326" t="n">
        <f aca="false">C103</f>
        <v>0.165</v>
      </c>
      <c r="E103" s="327" t="n">
        <f aca="false">C103</f>
        <v>0.165</v>
      </c>
      <c r="F103" s="328" t="n">
        <f aca="false">C103-0.035</f>
        <v>0.13</v>
      </c>
      <c r="G103" s="327" t="n">
        <f aca="false">E103</f>
        <v>0.165</v>
      </c>
      <c r="H103" s="355" t="n">
        <f aca="false">C103</f>
        <v>0.165</v>
      </c>
      <c r="I103" s="328" t="n">
        <f aca="false">H103</f>
        <v>0.165</v>
      </c>
      <c r="J103" s="347" t="n">
        <f aca="false">H103+0</f>
        <v>0.165</v>
      </c>
      <c r="K103" s="279" t="n">
        <f aca="false">C103+0.02</f>
        <v>0.185</v>
      </c>
      <c r="L103" s="348" t="n">
        <f aca="false">K103-0</f>
        <v>0.185</v>
      </c>
      <c r="M103" s="328" t="n">
        <f aca="false">K103</f>
        <v>0.185</v>
      </c>
      <c r="N103" s="327" t="n">
        <f aca="false">+K103+0.02</f>
        <v>0.205</v>
      </c>
      <c r="O103" s="279" t="n">
        <f aca="false">C103</f>
        <v>0.165</v>
      </c>
      <c r="P103" s="333" t="n">
        <f aca="false">O103</f>
        <v>0.165</v>
      </c>
      <c r="Q103" s="328" t="n">
        <f aca="false">O103</f>
        <v>0.165</v>
      </c>
      <c r="R103" s="327" t="n">
        <f aca="false">+O103</f>
        <v>0.165</v>
      </c>
      <c r="T103" s="334" t="n">
        <f aca="false">C103-0.2</f>
        <v>-0.035</v>
      </c>
      <c r="U103" s="334" t="n">
        <f aca="false">T103+0.055</f>
        <v>0.02</v>
      </c>
      <c r="V103" s="334" t="n">
        <f aca="false">Y103</f>
        <v>0.1675</v>
      </c>
      <c r="X103" s="335" t="n">
        <f aca="false">download!B122</f>
        <v>0.1675</v>
      </c>
      <c r="Y103" s="336" t="n">
        <f aca="false">download!AX122</f>
        <v>0.1675</v>
      </c>
      <c r="Z103" s="335" t="n">
        <f aca="false">download!F122</f>
        <v>0.1375</v>
      </c>
      <c r="AA103" s="337" t="n">
        <f aca="false">download!J122</f>
        <v>0.425</v>
      </c>
      <c r="AB103" s="337" t="n">
        <f aca="false">download!N122</f>
        <v>0.3825</v>
      </c>
      <c r="AC103" s="337" t="n">
        <f aca="false">download!R122</f>
        <v>0.1725</v>
      </c>
      <c r="AD103" s="338" t="n">
        <f aca="false">download!V122</f>
        <v>0.1625</v>
      </c>
      <c r="AE103" s="339" t="n">
        <f aca="false">download!AP122</f>
        <v>-0.2925</v>
      </c>
      <c r="AF103" s="339" t="n">
        <f aca="false">download!AT123</f>
        <v>0</v>
      </c>
      <c r="AG103" s="339"/>
      <c r="AH103" s="340" t="n">
        <v>39569</v>
      </c>
      <c r="AI103" s="341" t="n">
        <f aca="false">download!Z122</f>
        <v>2.932</v>
      </c>
      <c r="AJ103" s="343"/>
      <c r="AK103" s="342"/>
      <c r="AL103" s="342" t="n">
        <f aca="false">($AI103+C103)*BK103</f>
        <v>1.75291479306994</v>
      </c>
      <c r="AM103" s="342" t="n">
        <f aca="false">+AI103+C103</f>
        <v>3.097</v>
      </c>
      <c r="AN103" s="342" t="n">
        <f aca="false">$AI103+E103</f>
        <v>3.097</v>
      </c>
      <c r="AO103" s="342" t="n">
        <f aca="false">$AI103+G103</f>
        <v>3.097</v>
      </c>
      <c r="AP103" s="342" t="n">
        <f aca="false">$AI103+H103</f>
        <v>3.097</v>
      </c>
      <c r="AQ103" s="342" t="n">
        <f aca="false">$AI103+K103</f>
        <v>3.117</v>
      </c>
      <c r="AR103" s="342" t="n">
        <f aca="false">$AI103+N103</f>
        <v>3.137</v>
      </c>
      <c r="AS103" s="342" t="n">
        <f aca="false">$AI103+O103</f>
        <v>3.097</v>
      </c>
      <c r="AT103" s="342" t="n">
        <f aca="false">$AI103+R103</f>
        <v>3.097</v>
      </c>
      <c r="AU103" s="342"/>
      <c r="AV103" s="342"/>
      <c r="AW103" s="342" t="n">
        <f aca="false">$AI103+X103</f>
        <v>3.0995</v>
      </c>
      <c r="AX103" s="342" t="n">
        <f aca="false">$AI103+Z103</f>
        <v>3.0695</v>
      </c>
      <c r="AY103" s="342" t="n">
        <f aca="false">$AI103+AA103</f>
        <v>3.357</v>
      </c>
      <c r="AZ103" s="342" t="n">
        <f aca="false">$AI103+AB103</f>
        <v>3.3145</v>
      </c>
      <c r="BA103" s="342" t="n">
        <f aca="false">$AI103+AC103</f>
        <v>3.1045</v>
      </c>
      <c r="BB103" s="342" t="n">
        <f aca="false">$AI103+AD103</f>
        <v>3.0945</v>
      </c>
      <c r="BC103" s="342" t="n">
        <f aca="false">$AI103+AE103</f>
        <v>2.6395</v>
      </c>
      <c r="BD103" s="342" t="n">
        <f aca="false">$AI103+AF103</f>
        <v>2.932</v>
      </c>
      <c r="BE103" s="342"/>
      <c r="BF103" s="274"/>
      <c r="BG103" s="343" t="n">
        <f aca="false">download!AD122</f>
        <v>1.36725415285</v>
      </c>
      <c r="BH103" s="268" t="n">
        <f aca="false">download!AH122</f>
        <v>0.063577186621871</v>
      </c>
      <c r="BI103" s="268" t="n">
        <f aca="false">download!AL122</f>
        <v>0.073500121993354</v>
      </c>
      <c r="BJ103" s="277" t="n">
        <f aca="false">(1+BH103/2)^(-2*($A103-$A$5)/365.25)</f>
        <v>0.610483639740268</v>
      </c>
      <c r="BK103" s="277" t="n">
        <f aca="false">(1+BI103/2)^(-2*($A103-$A$5)/365.25)</f>
        <v>0.566004130794298</v>
      </c>
      <c r="BL103" s="268"/>
      <c r="BM103" s="268"/>
      <c r="BN103" s="268"/>
      <c r="BO103" s="268"/>
      <c r="BP103" s="268"/>
      <c r="BQ103" s="268"/>
      <c r="BR103" s="268"/>
      <c r="BS103" s="268"/>
      <c r="BT103" s="268"/>
      <c r="BU103" s="268"/>
      <c r="BV103" s="268"/>
      <c r="BW103" s="268"/>
      <c r="BX103" s="268"/>
      <c r="BY103" s="268"/>
      <c r="BZ103" s="268"/>
      <c r="CA103" s="268"/>
      <c r="CB103" s="268"/>
      <c r="CC103" s="268"/>
      <c r="CD103" s="268"/>
      <c r="CE103" s="268"/>
      <c r="CF103" s="268"/>
      <c r="CG103" s="268"/>
      <c r="CH103" s="268"/>
      <c r="CI103" s="268"/>
      <c r="CJ103" s="268"/>
      <c r="CK103" s="268"/>
      <c r="CL103" s="277"/>
      <c r="CM103" s="268"/>
      <c r="CN103" s="293"/>
      <c r="CO103" s="293"/>
      <c r="CP103" s="344"/>
      <c r="CQ103" s="268"/>
      <c r="CR103" s="293"/>
      <c r="CS103" s="268"/>
      <c r="CT103" s="295"/>
      <c r="CU103" s="295"/>
      <c r="CV103" s="268"/>
      <c r="CW103" s="293"/>
      <c r="CX103" s="268"/>
      <c r="CY103" s="268"/>
      <c r="CZ103" s="276"/>
      <c r="DA103" s="276"/>
      <c r="DB103" s="295"/>
      <c r="DC103" s="268"/>
      <c r="DD103" s="295"/>
      <c r="DE103" s="268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</row>
    <row r="104" customFormat="false" ht="12.75" hidden="false" customHeight="false" outlineLevel="0" collapsed="false">
      <c r="A104" s="323" t="n">
        <v>39600</v>
      </c>
      <c r="B104" s="327"/>
      <c r="C104" s="326" t="n">
        <f aca="false">+C92+0</f>
        <v>0.165</v>
      </c>
      <c r="D104" s="326" t="n">
        <f aca="false">C104</f>
        <v>0.165</v>
      </c>
      <c r="E104" s="327" t="n">
        <f aca="false">C104</f>
        <v>0.165</v>
      </c>
      <c r="F104" s="328" t="n">
        <f aca="false">C104-0.035</f>
        <v>0.13</v>
      </c>
      <c r="G104" s="327" t="n">
        <f aca="false">E104</f>
        <v>0.165</v>
      </c>
      <c r="H104" s="355" t="n">
        <f aca="false">C104</f>
        <v>0.165</v>
      </c>
      <c r="I104" s="328" t="n">
        <f aca="false">H104</f>
        <v>0.165</v>
      </c>
      <c r="J104" s="347" t="n">
        <f aca="false">H104+0</f>
        <v>0.165</v>
      </c>
      <c r="K104" s="279" t="n">
        <f aca="false">C104+0.02</f>
        <v>0.185</v>
      </c>
      <c r="L104" s="348" t="n">
        <f aca="false">K104-0</f>
        <v>0.185</v>
      </c>
      <c r="M104" s="328" t="n">
        <f aca="false">K104</f>
        <v>0.185</v>
      </c>
      <c r="N104" s="327" t="n">
        <f aca="false">+K104+0.02</f>
        <v>0.205</v>
      </c>
      <c r="O104" s="279" t="n">
        <f aca="false">C104</f>
        <v>0.165</v>
      </c>
      <c r="P104" s="333" t="n">
        <f aca="false">O104</f>
        <v>0.165</v>
      </c>
      <c r="Q104" s="328" t="n">
        <f aca="false">O104</f>
        <v>0.165</v>
      </c>
      <c r="R104" s="327" t="n">
        <f aca="false">+O104</f>
        <v>0.165</v>
      </c>
      <c r="T104" s="334" t="n">
        <f aca="false">C104-0.2</f>
        <v>-0.035</v>
      </c>
      <c r="U104" s="334" t="n">
        <f aca="false">T104+0.055</f>
        <v>0.02</v>
      </c>
      <c r="V104" s="334" t="n">
        <f aca="false">Y104</f>
        <v>0.1625</v>
      </c>
      <c r="X104" s="335" t="n">
        <f aca="false">download!B123</f>
        <v>0.1625</v>
      </c>
      <c r="Y104" s="336" t="n">
        <f aca="false">download!AX123</f>
        <v>0.1625</v>
      </c>
      <c r="Z104" s="335" t="n">
        <f aca="false">download!F123</f>
        <v>0.1325</v>
      </c>
      <c r="AA104" s="337" t="n">
        <f aca="false">download!J123</f>
        <v>0.425</v>
      </c>
      <c r="AB104" s="337" t="n">
        <f aca="false">download!N123</f>
        <v>0.3825</v>
      </c>
      <c r="AC104" s="337" t="n">
        <f aca="false">download!R123</f>
        <v>0.1725</v>
      </c>
      <c r="AD104" s="338" t="n">
        <f aca="false">download!V123</f>
        <v>0.1625</v>
      </c>
      <c r="AE104" s="339" t="n">
        <f aca="false">download!AP123</f>
        <v>-0.2925</v>
      </c>
      <c r="AF104" s="339" t="n">
        <f aca="false">download!AT124</f>
        <v>0</v>
      </c>
      <c r="AG104" s="339"/>
      <c r="AH104" s="340" t="n">
        <v>39600</v>
      </c>
      <c r="AI104" s="341" t="n">
        <f aca="false">download!Z123</f>
        <v>2.942</v>
      </c>
      <c r="AJ104" s="343"/>
      <c r="AK104" s="342"/>
      <c r="AL104" s="342" t="n">
        <f aca="false">($AI104+C104)*BK104</f>
        <v>1.74803219300283</v>
      </c>
      <c r="AM104" s="342" t="n">
        <f aca="false">+AI104+C104</f>
        <v>3.107</v>
      </c>
      <c r="AN104" s="342" t="n">
        <f aca="false">$AI104+E104</f>
        <v>3.107</v>
      </c>
      <c r="AO104" s="342" t="n">
        <f aca="false">$AI104+G104</f>
        <v>3.107</v>
      </c>
      <c r="AP104" s="342" t="n">
        <f aca="false">$AI104+H104</f>
        <v>3.107</v>
      </c>
      <c r="AQ104" s="342" t="n">
        <f aca="false">$AI104+K104</f>
        <v>3.127</v>
      </c>
      <c r="AR104" s="342" t="n">
        <f aca="false">$AI104+N104</f>
        <v>3.147</v>
      </c>
      <c r="AS104" s="342" t="n">
        <f aca="false">$AI104+O104</f>
        <v>3.107</v>
      </c>
      <c r="AT104" s="342" t="n">
        <f aca="false">$AI104+R104</f>
        <v>3.107</v>
      </c>
      <c r="AU104" s="342"/>
      <c r="AV104" s="342"/>
      <c r="AW104" s="342" t="n">
        <f aca="false">$AI104+X104</f>
        <v>3.1045</v>
      </c>
      <c r="AX104" s="342" t="n">
        <f aca="false">$AI104+Z104</f>
        <v>3.0745</v>
      </c>
      <c r="AY104" s="342" t="n">
        <f aca="false">$AI104+AA104</f>
        <v>3.367</v>
      </c>
      <c r="AZ104" s="342" t="n">
        <f aca="false">$AI104+AB104</f>
        <v>3.3245</v>
      </c>
      <c r="BA104" s="342" t="n">
        <f aca="false">$AI104+AC104</f>
        <v>3.1145</v>
      </c>
      <c r="BB104" s="342" t="n">
        <f aca="false">$AI104+AD104</f>
        <v>3.1045</v>
      </c>
      <c r="BC104" s="342" t="n">
        <f aca="false">$AI104+AE104</f>
        <v>2.6495</v>
      </c>
      <c r="BD104" s="342" t="n">
        <f aca="false">$AI104+AF104</f>
        <v>2.942</v>
      </c>
      <c r="BE104" s="342"/>
      <c r="BF104" s="274"/>
      <c r="BG104" s="343" t="n">
        <f aca="false">download!AD123</f>
        <v>1.366391599472</v>
      </c>
      <c r="BH104" s="268" t="n">
        <f aca="false">download!AH123</f>
        <v>0.063586242344841</v>
      </c>
      <c r="BI104" s="268" t="n">
        <f aca="false">download!AL123</f>
        <v>0.073485386756531</v>
      </c>
      <c r="BJ104" s="277" t="n">
        <f aca="false">(1+BH104/2)^(-2*($A104-$A$5)/365.25)</f>
        <v>0.6072068612602</v>
      </c>
      <c r="BK104" s="277" t="n">
        <f aca="false">(1+BI104/2)^(-2*($A104-$A$5)/365.25)</f>
        <v>0.562610940779797</v>
      </c>
      <c r="BL104" s="268"/>
      <c r="BM104" s="268"/>
      <c r="BN104" s="268"/>
      <c r="BO104" s="268"/>
      <c r="BP104" s="268"/>
      <c r="BQ104" s="268"/>
      <c r="BR104" s="268"/>
      <c r="BS104" s="268"/>
      <c r="BT104" s="268"/>
      <c r="BU104" s="268"/>
      <c r="BV104" s="268"/>
      <c r="BW104" s="268"/>
      <c r="BX104" s="268"/>
      <c r="BY104" s="268"/>
      <c r="BZ104" s="268"/>
      <c r="CA104" s="268"/>
      <c r="CB104" s="268"/>
      <c r="CC104" s="268"/>
      <c r="CD104" s="268"/>
      <c r="CE104" s="268"/>
      <c r="CF104" s="268"/>
      <c r="CG104" s="268"/>
      <c r="CH104" s="268"/>
      <c r="CI104" s="268"/>
      <c r="CJ104" s="268"/>
      <c r="CK104" s="268"/>
      <c r="CL104" s="277"/>
      <c r="CM104" s="268"/>
      <c r="CN104" s="293"/>
      <c r="CO104" s="293"/>
      <c r="CP104" s="344"/>
      <c r="CQ104" s="268"/>
      <c r="CR104" s="293"/>
      <c r="CS104" s="268"/>
      <c r="CT104" s="295"/>
      <c r="CU104" s="295"/>
      <c r="CV104" s="268"/>
      <c r="CW104" s="293"/>
      <c r="CX104" s="268"/>
      <c r="CY104" s="268"/>
      <c r="CZ104" s="276"/>
      <c r="DA104" s="276"/>
      <c r="DB104" s="295"/>
      <c r="DC104" s="268"/>
      <c r="DD104" s="295"/>
      <c r="DE104" s="268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</row>
    <row r="105" customFormat="false" ht="12.75" hidden="false" customHeight="false" outlineLevel="0" collapsed="false">
      <c r="A105" s="323" t="n">
        <v>39630</v>
      </c>
      <c r="B105" s="327"/>
      <c r="C105" s="326" t="n">
        <f aca="false">+C93+0</f>
        <v>0.165</v>
      </c>
      <c r="D105" s="326" t="n">
        <f aca="false">C105</f>
        <v>0.165</v>
      </c>
      <c r="E105" s="327" t="n">
        <f aca="false">C105</f>
        <v>0.165</v>
      </c>
      <c r="F105" s="328" t="n">
        <f aca="false">C105-0.035</f>
        <v>0.13</v>
      </c>
      <c r="G105" s="327" t="n">
        <f aca="false">E105</f>
        <v>0.165</v>
      </c>
      <c r="H105" s="355" t="n">
        <f aca="false">C105</f>
        <v>0.165</v>
      </c>
      <c r="I105" s="328" t="n">
        <f aca="false">H105</f>
        <v>0.165</v>
      </c>
      <c r="J105" s="347" t="n">
        <f aca="false">H105+0</f>
        <v>0.165</v>
      </c>
      <c r="K105" s="279" t="n">
        <f aca="false">C105+0.02</f>
        <v>0.185</v>
      </c>
      <c r="L105" s="348" t="n">
        <f aca="false">K105-0</f>
        <v>0.185</v>
      </c>
      <c r="M105" s="328" t="n">
        <f aca="false">K105</f>
        <v>0.185</v>
      </c>
      <c r="N105" s="327" t="n">
        <f aca="false">+K105+0.02</f>
        <v>0.205</v>
      </c>
      <c r="O105" s="279" t="n">
        <f aca="false">C105</f>
        <v>0.165</v>
      </c>
      <c r="P105" s="333" t="n">
        <f aca="false">O105</f>
        <v>0.165</v>
      </c>
      <c r="Q105" s="328" t="n">
        <f aca="false">O105</f>
        <v>0.165</v>
      </c>
      <c r="R105" s="327" t="n">
        <f aca="false">+O105</f>
        <v>0.165</v>
      </c>
      <c r="T105" s="334" t="n">
        <f aca="false">C105-0.2</f>
        <v>-0.035</v>
      </c>
      <c r="U105" s="334" t="n">
        <f aca="false">T105+0.055</f>
        <v>0.02</v>
      </c>
      <c r="V105" s="334" t="n">
        <f aca="false">Y105</f>
        <v>0.1525</v>
      </c>
      <c r="X105" s="335" t="n">
        <f aca="false">download!B124</f>
        <v>0.1525</v>
      </c>
      <c r="Y105" s="336" t="n">
        <f aca="false">download!AX124</f>
        <v>0.1525</v>
      </c>
      <c r="Z105" s="335" t="n">
        <f aca="false">download!F124</f>
        <v>0.1225</v>
      </c>
      <c r="AA105" s="337" t="n">
        <f aca="false">download!J124</f>
        <v>0.46</v>
      </c>
      <c r="AB105" s="337" t="n">
        <f aca="false">download!N124</f>
        <v>0.41</v>
      </c>
      <c r="AC105" s="337" t="n">
        <f aca="false">download!R124</f>
        <v>0.185</v>
      </c>
      <c r="AD105" s="338" t="n">
        <f aca="false">download!V124</f>
        <v>0.1625</v>
      </c>
      <c r="AE105" s="339" t="n">
        <f aca="false">download!AP124</f>
        <v>-0.2925</v>
      </c>
      <c r="AF105" s="339" t="n">
        <f aca="false">download!AT125</f>
        <v>0</v>
      </c>
      <c r="AG105" s="339"/>
      <c r="AH105" s="340" t="n">
        <v>39630</v>
      </c>
      <c r="AI105" s="341" t="n">
        <f aca="false">download!Z124</f>
        <v>3.004</v>
      </c>
      <c r="AJ105" s="343"/>
      <c r="AK105" s="342"/>
      <c r="AL105" s="342" t="n">
        <f aca="false">($AI105+C105)*BK105</f>
        <v>1.77257337946655</v>
      </c>
      <c r="AM105" s="342" t="n">
        <f aca="false">+AI105+C105</f>
        <v>3.169</v>
      </c>
      <c r="AN105" s="342" t="n">
        <f aca="false">$AI105+E105</f>
        <v>3.169</v>
      </c>
      <c r="AO105" s="342" t="n">
        <f aca="false">$AI105+G105</f>
        <v>3.169</v>
      </c>
      <c r="AP105" s="342" t="n">
        <f aca="false">$AI105+H105</f>
        <v>3.169</v>
      </c>
      <c r="AQ105" s="342" t="n">
        <f aca="false">$AI105+K105</f>
        <v>3.189</v>
      </c>
      <c r="AR105" s="342" t="n">
        <f aca="false">$AI105+N105</f>
        <v>3.209</v>
      </c>
      <c r="AS105" s="342" t="n">
        <f aca="false">$AI105+O105</f>
        <v>3.169</v>
      </c>
      <c r="AT105" s="342" t="n">
        <f aca="false">$AI105+R105</f>
        <v>3.169</v>
      </c>
      <c r="AU105" s="342"/>
      <c r="AV105" s="342"/>
      <c r="AW105" s="342" t="n">
        <f aca="false">$AI105+X105</f>
        <v>3.1565</v>
      </c>
      <c r="AX105" s="342" t="n">
        <f aca="false">$AI105+Z105</f>
        <v>3.1265</v>
      </c>
      <c r="AY105" s="342" t="n">
        <f aca="false">$AI105+AA105</f>
        <v>3.464</v>
      </c>
      <c r="AZ105" s="342" t="n">
        <f aca="false">$AI105+AB105</f>
        <v>3.414</v>
      </c>
      <c r="BA105" s="342" t="n">
        <f aca="false">$AI105+AC105</f>
        <v>3.189</v>
      </c>
      <c r="BB105" s="342" t="n">
        <f aca="false">$AI105+AD105</f>
        <v>3.1665</v>
      </c>
      <c r="BC105" s="342" t="n">
        <f aca="false">$AI105+AE105</f>
        <v>2.7115</v>
      </c>
      <c r="BD105" s="342" t="n">
        <f aca="false">$AI105+AF105</f>
        <v>3.004</v>
      </c>
      <c r="BE105" s="342"/>
      <c r="BF105" s="274"/>
      <c r="BG105" s="343" t="n">
        <f aca="false">download!AD124</f>
        <v>1.36556246307</v>
      </c>
      <c r="BH105" s="268" t="n">
        <f aca="false">download!AH124</f>
        <v>0.063595005947741</v>
      </c>
      <c r="BI105" s="268" t="n">
        <f aca="false">download!AL124</f>
        <v>0.07347112685</v>
      </c>
      <c r="BJ105" s="277" t="n">
        <f aca="false">(1+BH105/2)^(-2*($A105-$A$5)/365.25)</f>
        <v>0.604051675867881</v>
      </c>
      <c r="BK105" s="277" t="n">
        <f aca="false">(1+BI105/2)^(-2*($A105-$A$5)/365.25)</f>
        <v>0.559347863511061</v>
      </c>
      <c r="BL105" s="268"/>
      <c r="BM105" s="268"/>
      <c r="BN105" s="268"/>
      <c r="BO105" s="268"/>
      <c r="BP105" s="268"/>
      <c r="BQ105" s="268"/>
      <c r="BR105" s="268"/>
      <c r="BS105" s="268"/>
      <c r="BT105" s="268"/>
      <c r="BU105" s="268"/>
      <c r="BV105" s="268"/>
      <c r="BW105" s="268"/>
      <c r="BX105" s="268"/>
      <c r="BY105" s="268"/>
      <c r="BZ105" s="268"/>
      <c r="CA105" s="268"/>
      <c r="CB105" s="268"/>
      <c r="CC105" s="268"/>
      <c r="CD105" s="268"/>
      <c r="CE105" s="268"/>
      <c r="CF105" s="268"/>
      <c r="CG105" s="268"/>
      <c r="CH105" s="268"/>
      <c r="CI105" s="268"/>
      <c r="CJ105" s="268"/>
      <c r="CK105" s="268"/>
      <c r="CL105" s="277"/>
      <c r="CM105" s="268"/>
      <c r="CN105" s="293"/>
      <c r="CO105" s="293"/>
      <c r="CP105" s="344"/>
      <c r="CQ105" s="268"/>
      <c r="CR105" s="293"/>
      <c r="CS105" s="268"/>
      <c r="CT105" s="295"/>
      <c r="CU105" s="295"/>
      <c r="CV105" s="268"/>
      <c r="CW105" s="293"/>
      <c r="CX105" s="268"/>
      <c r="CY105" s="268"/>
      <c r="CZ105" s="276"/>
      <c r="DA105" s="276"/>
      <c r="DB105" s="295"/>
      <c r="DC105" s="268"/>
      <c r="DD105" s="295"/>
      <c r="DE105" s="268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</row>
    <row r="106" customFormat="false" ht="12.75" hidden="false" customHeight="false" outlineLevel="0" collapsed="false">
      <c r="A106" s="323" t="n">
        <v>39661</v>
      </c>
      <c r="B106" s="327"/>
      <c r="C106" s="326" t="n">
        <f aca="false">+C94+0</f>
        <v>0.165</v>
      </c>
      <c r="D106" s="326" t="n">
        <f aca="false">C106</f>
        <v>0.165</v>
      </c>
      <c r="E106" s="327" t="n">
        <f aca="false">C106</f>
        <v>0.165</v>
      </c>
      <c r="F106" s="328" t="n">
        <f aca="false">C106-0.035</f>
        <v>0.13</v>
      </c>
      <c r="G106" s="327" t="n">
        <f aca="false">E106</f>
        <v>0.165</v>
      </c>
      <c r="H106" s="355" t="n">
        <f aca="false">C106</f>
        <v>0.165</v>
      </c>
      <c r="I106" s="328" t="n">
        <f aca="false">H106</f>
        <v>0.165</v>
      </c>
      <c r="J106" s="347" t="n">
        <f aca="false">H106+0</f>
        <v>0.165</v>
      </c>
      <c r="K106" s="279" t="n">
        <f aca="false">C106+0.02</f>
        <v>0.185</v>
      </c>
      <c r="L106" s="348" t="n">
        <f aca="false">K106-0</f>
        <v>0.185</v>
      </c>
      <c r="M106" s="328" t="n">
        <f aca="false">K106</f>
        <v>0.185</v>
      </c>
      <c r="N106" s="327" t="n">
        <f aca="false">+K106+0.02</f>
        <v>0.205</v>
      </c>
      <c r="O106" s="279" t="n">
        <f aca="false">C106</f>
        <v>0.165</v>
      </c>
      <c r="P106" s="333" t="n">
        <f aca="false">O106</f>
        <v>0.165</v>
      </c>
      <c r="Q106" s="328" t="n">
        <f aca="false">O106</f>
        <v>0.165</v>
      </c>
      <c r="R106" s="327" t="n">
        <f aca="false">+O106</f>
        <v>0.165</v>
      </c>
      <c r="T106" s="334" t="n">
        <f aca="false">C106-0.2</f>
        <v>-0.035</v>
      </c>
      <c r="U106" s="334" t="n">
        <f aca="false">T106+0.055</f>
        <v>0.02</v>
      </c>
      <c r="V106" s="334" t="n">
        <f aca="false">Y106</f>
        <v>0.15</v>
      </c>
      <c r="X106" s="335" t="n">
        <f aca="false">download!B125</f>
        <v>0.15</v>
      </c>
      <c r="Y106" s="336" t="n">
        <f aca="false">download!AX125</f>
        <v>0.15</v>
      </c>
      <c r="Z106" s="335" t="n">
        <f aca="false">download!F125</f>
        <v>0.12</v>
      </c>
      <c r="AA106" s="337" t="n">
        <f aca="false">download!J125</f>
        <v>0.525</v>
      </c>
      <c r="AB106" s="337" t="n">
        <f aca="false">download!N125</f>
        <v>0.41</v>
      </c>
      <c r="AC106" s="337" t="n">
        <f aca="false">download!R125</f>
        <v>0.185</v>
      </c>
      <c r="AD106" s="338" t="n">
        <f aca="false">download!V125</f>
        <v>0.1625</v>
      </c>
      <c r="AE106" s="339" t="n">
        <f aca="false">download!AP125</f>
        <v>-0.2925</v>
      </c>
      <c r="AF106" s="339" t="n">
        <f aca="false">download!AT126</f>
        <v>0</v>
      </c>
      <c r="AG106" s="339"/>
      <c r="AH106" s="340" t="n">
        <v>39661</v>
      </c>
      <c r="AI106" s="341" t="n">
        <f aca="false">download!Z125</f>
        <v>2.996</v>
      </c>
      <c r="AJ106" s="343"/>
      <c r="AK106" s="342"/>
      <c r="AL106" s="342" t="n">
        <f aca="false">($AI106+C106)*BK106</f>
        <v>1.75750720670247</v>
      </c>
      <c r="AM106" s="342" t="n">
        <f aca="false">+AI106+C106</f>
        <v>3.161</v>
      </c>
      <c r="AN106" s="342" t="n">
        <f aca="false">$AI106+E106</f>
        <v>3.161</v>
      </c>
      <c r="AO106" s="342" t="n">
        <f aca="false">$AI106+G106</f>
        <v>3.161</v>
      </c>
      <c r="AP106" s="342" t="n">
        <f aca="false">$AI106+H106</f>
        <v>3.161</v>
      </c>
      <c r="AQ106" s="342" t="n">
        <f aca="false">$AI106+K106</f>
        <v>3.181</v>
      </c>
      <c r="AR106" s="342" t="n">
        <f aca="false">$AI106+N106</f>
        <v>3.201</v>
      </c>
      <c r="AS106" s="342" t="n">
        <f aca="false">$AI106+O106</f>
        <v>3.161</v>
      </c>
      <c r="AT106" s="342" t="n">
        <f aca="false">$AI106+R106</f>
        <v>3.161</v>
      </c>
      <c r="AU106" s="342"/>
      <c r="AV106" s="342"/>
      <c r="AW106" s="342" t="n">
        <f aca="false">$AI106+X106</f>
        <v>3.146</v>
      </c>
      <c r="AX106" s="342" t="n">
        <f aca="false">$AI106+Z106</f>
        <v>3.116</v>
      </c>
      <c r="AY106" s="342" t="n">
        <f aca="false">$AI106+AA106</f>
        <v>3.521</v>
      </c>
      <c r="AZ106" s="342" t="n">
        <f aca="false">$AI106+AB106</f>
        <v>3.406</v>
      </c>
      <c r="BA106" s="342" t="n">
        <f aca="false">$AI106+AC106</f>
        <v>3.181</v>
      </c>
      <c r="BB106" s="342" t="n">
        <f aca="false">$AI106+AD106</f>
        <v>3.1585</v>
      </c>
      <c r="BC106" s="342" t="n">
        <f aca="false">$AI106+AE106</f>
        <v>2.7035</v>
      </c>
      <c r="BD106" s="342" t="n">
        <f aca="false">$AI106+AF106</f>
        <v>2.996</v>
      </c>
      <c r="BE106" s="342"/>
      <c r="BF106" s="274"/>
      <c r="BG106" s="343" t="n">
        <f aca="false">download!AD125</f>
        <v>1.364711457812</v>
      </c>
      <c r="BH106" s="268" t="n">
        <f aca="false">download!AH125</f>
        <v>0.063604061670764</v>
      </c>
      <c r="BI106" s="268" t="n">
        <f aca="false">download!AL125</f>
        <v>0.073456391613313</v>
      </c>
      <c r="BJ106" s="277" t="n">
        <f aca="false">(1+BH106/2)^(-2*($A106-$A$5)/365.25)</f>
        <v>0.600807660090001</v>
      </c>
      <c r="BK106" s="277" t="n">
        <f aca="false">(1+BI106/2)^(-2*($A106-$A$5)/365.25)</f>
        <v>0.555997218191227</v>
      </c>
      <c r="BL106" s="268"/>
      <c r="BM106" s="268"/>
      <c r="BN106" s="268"/>
      <c r="BO106" s="268"/>
      <c r="BP106" s="268"/>
      <c r="BQ106" s="268"/>
      <c r="BR106" s="268"/>
      <c r="BS106" s="268"/>
      <c r="BT106" s="268"/>
      <c r="BU106" s="268"/>
      <c r="BV106" s="268"/>
      <c r="BW106" s="268"/>
      <c r="BX106" s="268"/>
      <c r="BY106" s="268"/>
      <c r="BZ106" s="268"/>
      <c r="CA106" s="268"/>
      <c r="CB106" s="268"/>
      <c r="CC106" s="268"/>
      <c r="CD106" s="268"/>
      <c r="CE106" s="268"/>
      <c r="CF106" s="268"/>
      <c r="CG106" s="268"/>
      <c r="CH106" s="268"/>
      <c r="CI106" s="268"/>
      <c r="CJ106" s="268"/>
      <c r="CK106" s="268"/>
      <c r="CL106" s="277"/>
      <c r="CM106" s="268"/>
      <c r="CN106" s="293"/>
      <c r="CO106" s="293"/>
      <c r="CP106" s="344"/>
      <c r="CQ106" s="268"/>
      <c r="CR106" s="293"/>
      <c r="CS106" s="268"/>
      <c r="CT106" s="295"/>
      <c r="CU106" s="295"/>
      <c r="CV106" s="268"/>
      <c r="CW106" s="293"/>
      <c r="CX106" s="268"/>
      <c r="CY106" s="268"/>
      <c r="CZ106" s="276"/>
      <c r="DA106" s="276"/>
      <c r="DB106" s="295"/>
      <c r="DC106" s="268"/>
      <c r="DD106" s="295"/>
      <c r="DE106" s="268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</row>
    <row r="107" customFormat="false" ht="12.75" hidden="false" customHeight="false" outlineLevel="0" collapsed="false">
      <c r="A107" s="323" t="n">
        <v>39692</v>
      </c>
      <c r="B107" s="327"/>
      <c r="C107" s="326" t="n">
        <f aca="false">+C95+0</f>
        <v>0.165</v>
      </c>
      <c r="D107" s="326" t="n">
        <f aca="false">C107</f>
        <v>0.165</v>
      </c>
      <c r="E107" s="327" t="n">
        <f aca="false">C107</f>
        <v>0.165</v>
      </c>
      <c r="F107" s="328" t="n">
        <f aca="false">C107-0.035</f>
        <v>0.13</v>
      </c>
      <c r="G107" s="327" t="n">
        <f aca="false">E107</f>
        <v>0.165</v>
      </c>
      <c r="H107" s="355" t="n">
        <f aca="false">C107</f>
        <v>0.165</v>
      </c>
      <c r="I107" s="328" t="n">
        <f aca="false">H107</f>
        <v>0.165</v>
      </c>
      <c r="J107" s="347" t="n">
        <f aca="false">H107+0</f>
        <v>0.165</v>
      </c>
      <c r="K107" s="279" t="n">
        <f aca="false">C107+0.02</f>
        <v>0.185</v>
      </c>
      <c r="L107" s="348" t="n">
        <f aca="false">K107-0</f>
        <v>0.185</v>
      </c>
      <c r="M107" s="328" t="n">
        <f aca="false">K107</f>
        <v>0.185</v>
      </c>
      <c r="N107" s="327" t="n">
        <f aca="false">+K107+0.02</f>
        <v>0.205</v>
      </c>
      <c r="O107" s="279" t="n">
        <f aca="false">C107</f>
        <v>0.165</v>
      </c>
      <c r="P107" s="333" t="n">
        <f aca="false">O107</f>
        <v>0.165</v>
      </c>
      <c r="Q107" s="328" t="n">
        <f aca="false">O107</f>
        <v>0.165</v>
      </c>
      <c r="R107" s="327" t="n">
        <f aca="false">+O107</f>
        <v>0.165</v>
      </c>
      <c r="T107" s="334" t="n">
        <f aca="false">C107-0.2</f>
        <v>-0.035</v>
      </c>
      <c r="U107" s="334" t="n">
        <f aca="false">T107+0.055</f>
        <v>0.02</v>
      </c>
      <c r="V107" s="334" t="n">
        <f aca="false">Y107</f>
        <v>0.1475</v>
      </c>
      <c r="X107" s="335" t="n">
        <f aca="false">download!B126</f>
        <v>0.1475</v>
      </c>
      <c r="Y107" s="336" t="n">
        <f aca="false">download!AX126</f>
        <v>0.1475</v>
      </c>
      <c r="Z107" s="335" t="n">
        <f aca="false">download!F126</f>
        <v>0.1175</v>
      </c>
      <c r="AA107" s="337" t="n">
        <f aca="false">download!J126</f>
        <v>0.425</v>
      </c>
      <c r="AB107" s="337" t="n">
        <f aca="false">download!N126</f>
        <v>0.3825</v>
      </c>
      <c r="AC107" s="337" t="n">
        <f aca="false">download!R126</f>
        <v>0.1625</v>
      </c>
      <c r="AD107" s="338" t="n">
        <f aca="false">download!V126</f>
        <v>0.1625</v>
      </c>
      <c r="AE107" s="339" t="n">
        <f aca="false">download!AP126</f>
        <v>-0.2925</v>
      </c>
      <c r="AF107" s="339" t="n">
        <f aca="false">download!AT127</f>
        <v>0</v>
      </c>
      <c r="AG107" s="339"/>
      <c r="AH107" s="340" t="n">
        <v>39692</v>
      </c>
      <c r="AI107" s="341" t="n">
        <f aca="false">download!Z126</f>
        <v>2.981</v>
      </c>
      <c r="AJ107" s="343"/>
      <c r="AK107" s="342"/>
      <c r="AL107" s="342" t="n">
        <f aca="false">($AI107+C107)*BK107</f>
        <v>1.73869345875582</v>
      </c>
      <c r="AM107" s="342" t="n">
        <f aca="false">+AI107+C107</f>
        <v>3.146</v>
      </c>
      <c r="AN107" s="342" t="n">
        <f aca="false">$AI107+E107</f>
        <v>3.146</v>
      </c>
      <c r="AO107" s="342" t="n">
        <f aca="false">$AI107+G107</f>
        <v>3.146</v>
      </c>
      <c r="AP107" s="342" t="n">
        <f aca="false">$AI107+H107</f>
        <v>3.146</v>
      </c>
      <c r="AQ107" s="342" t="n">
        <f aca="false">$AI107+K107</f>
        <v>3.166</v>
      </c>
      <c r="AR107" s="342" t="n">
        <f aca="false">$AI107+N107</f>
        <v>3.186</v>
      </c>
      <c r="AS107" s="342" t="n">
        <f aca="false">$AI107+O107</f>
        <v>3.146</v>
      </c>
      <c r="AT107" s="342" t="n">
        <f aca="false">$AI107+R107</f>
        <v>3.146</v>
      </c>
      <c r="AU107" s="342"/>
      <c r="AV107" s="342"/>
      <c r="AW107" s="342" t="n">
        <f aca="false">$AI107+X107</f>
        <v>3.1285</v>
      </c>
      <c r="AX107" s="342" t="n">
        <f aca="false">$AI107+Z107</f>
        <v>3.0985</v>
      </c>
      <c r="AY107" s="342" t="n">
        <f aca="false">$AI107+AA107</f>
        <v>3.406</v>
      </c>
      <c r="AZ107" s="342" t="n">
        <f aca="false">$AI107+AB107</f>
        <v>3.3635</v>
      </c>
      <c r="BA107" s="342" t="n">
        <f aca="false">$AI107+AC107</f>
        <v>3.1435</v>
      </c>
      <c r="BB107" s="342" t="n">
        <f aca="false">$AI107+AD107</f>
        <v>3.1435</v>
      </c>
      <c r="BC107" s="342" t="n">
        <f aca="false">$AI107+AE107</f>
        <v>2.6885</v>
      </c>
      <c r="BD107" s="342" t="n">
        <f aca="false">$AI107+AF107</f>
        <v>2.981</v>
      </c>
      <c r="BE107" s="342"/>
      <c r="BF107" s="274"/>
      <c r="BG107" s="343" t="n">
        <f aca="false">download!AD126</f>
        <v>1.363866305992</v>
      </c>
      <c r="BH107" s="268" t="n">
        <f aca="false">download!AH126</f>
        <v>0.063613117393815</v>
      </c>
      <c r="BI107" s="268" t="n">
        <f aca="false">download!AL126</f>
        <v>0.073441656376702</v>
      </c>
      <c r="BJ107" s="277" t="n">
        <f aca="false">(1+BH107/2)^(-2*($A107-$A$5)/365.25)</f>
        <v>0.597580175974939</v>
      </c>
      <c r="BK107" s="277" t="n">
        <f aca="false">(1+BI107/2)^(-2*($A107-$A$5)/365.25)</f>
        <v>0.55266797798977</v>
      </c>
      <c r="BL107" s="268"/>
      <c r="BM107" s="268"/>
      <c r="BN107" s="268"/>
      <c r="BO107" s="268"/>
      <c r="BP107" s="268"/>
      <c r="BQ107" s="268"/>
      <c r="BR107" s="268"/>
      <c r="BS107" s="268"/>
      <c r="BT107" s="268"/>
      <c r="BU107" s="268"/>
      <c r="BV107" s="268"/>
      <c r="BW107" s="268"/>
      <c r="BX107" s="268"/>
      <c r="BY107" s="268"/>
      <c r="BZ107" s="268"/>
      <c r="CA107" s="268"/>
      <c r="CB107" s="268"/>
      <c r="CC107" s="268"/>
      <c r="CD107" s="268"/>
      <c r="CE107" s="268"/>
      <c r="CF107" s="268"/>
      <c r="CG107" s="268"/>
      <c r="CH107" s="268"/>
      <c r="CI107" s="268"/>
      <c r="CJ107" s="268"/>
      <c r="CK107" s="268"/>
      <c r="CL107" s="277"/>
      <c r="CM107" s="268"/>
      <c r="CN107" s="293"/>
      <c r="CO107" s="293"/>
      <c r="CP107" s="344"/>
      <c r="CQ107" s="268"/>
      <c r="CR107" s="293"/>
      <c r="CS107" s="268"/>
      <c r="CT107" s="295"/>
      <c r="CU107" s="295"/>
      <c r="CV107" s="268"/>
      <c r="CW107" s="293"/>
      <c r="CX107" s="268"/>
      <c r="CY107" s="268"/>
      <c r="CZ107" s="276"/>
      <c r="DA107" s="276"/>
      <c r="DB107" s="295"/>
      <c r="DC107" s="268"/>
      <c r="DD107" s="295"/>
      <c r="DE107" s="268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</row>
    <row r="108" customFormat="false" ht="12.75" hidden="false" customHeight="false" outlineLevel="0" collapsed="false">
      <c r="A108" s="323" t="n">
        <v>39722</v>
      </c>
      <c r="B108" s="327"/>
      <c r="C108" s="326" t="n">
        <f aca="false">+C96+0</f>
        <v>0.165</v>
      </c>
      <c r="D108" s="326" t="n">
        <f aca="false">C108</f>
        <v>0.165</v>
      </c>
      <c r="E108" s="327" t="n">
        <f aca="false">C108</f>
        <v>0.165</v>
      </c>
      <c r="F108" s="328" t="n">
        <f aca="false">C108-0.035</f>
        <v>0.13</v>
      </c>
      <c r="G108" s="327" t="n">
        <f aca="false">E108</f>
        <v>0.165</v>
      </c>
      <c r="H108" s="355" t="n">
        <f aca="false">C108</f>
        <v>0.165</v>
      </c>
      <c r="I108" s="328" t="n">
        <f aca="false">H108</f>
        <v>0.165</v>
      </c>
      <c r="J108" s="347" t="n">
        <f aca="false">H108+0</f>
        <v>0.165</v>
      </c>
      <c r="K108" s="279" t="n">
        <f aca="false">C108+0.02</f>
        <v>0.185</v>
      </c>
      <c r="L108" s="348" t="n">
        <f aca="false">K108-0</f>
        <v>0.185</v>
      </c>
      <c r="M108" s="328" t="n">
        <f aca="false">K108</f>
        <v>0.185</v>
      </c>
      <c r="N108" s="327" t="n">
        <f aca="false">+K108+0.02</f>
        <v>0.205</v>
      </c>
      <c r="O108" s="279" t="n">
        <f aca="false">C108</f>
        <v>0.165</v>
      </c>
      <c r="P108" s="333" t="n">
        <f aca="false">O108</f>
        <v>0.165</v>
      </c>
      <c r="Q108" s="328" t="n">
        <f aca="false">O108</f>
        <v>0.165</v>
      </c>
      <c r="R108" s="327" t="n">
        <f aca="false">+O108</f>
        <v>0.165</v>
      </c>
      <c r="T108" s="334" t="n">
        <f aca="false">C108-0.2</f>
        <v>-0.035</v>
      </c>
      <c r="U108" s="334" t="n">
        <f aca="false">T108+0.055</f>
        <v>0.02</v>
      </c>
      <c r="V108" s="334" t="n">
        <f aca="false">Y108</f>
        <v>0.1625</v>
      </c>
      <c r="X108" s="335" t="n">
        <f aca="false">download!B127</f>
        <v>0.1625</v>
      </c>
      <c r="Y108" s="336" t="n">
        <f aca="false">download!AX127</f>
        <v>0.1625</v>
      </c>
      <c r="Z108" s="335" t="n">
        <f aca="false">download!F127</f>
        <v>0.1325</v>
      </c>
      <c r="AA108" s="337" t="n">
        <f aca="false">download!J127</f>
        <v>0.345</v>
      </c>
      <c r="AB108" s="337" t="n">
        <f aca="false">download!N127</f>
        <v>0.3625</v>
      </c>
      <c r="AC108" s="337" t="n">
        <f aca="false">download!R127</f>
        <v>0.185</v>
      </c>
      <c r="AD108" s="338" t="n">
        <f aca="false">download!V127</f>
        <v>0.165</v>
      </c>
      <c r="AE108" s="339" t="n">
        <f aca="false">download!AP127</f>
        <v>-0.2925</v>
      </c>
      <c r="AF108" s="339" t="n">
        <f aca="false">download!AT128</f>
        <v>0</v>
      </c>
      <c r="AG108" s="339"/>
      <c r="AH108" s="340" t="n">
        <v>39722</v>
      </c>
      <c r="AI108" s="341" t="n">
        <f aca="false">download!Z127</f>
        <v>2.994</v>
      </c>
      <c r="AJ108" s="343"/>
      <c r="AK108" s="342"/>
      <c r="AL108" s="342" t="n">
        <f aca="false">($AI108+C108)*BK108</f>
        <v>1.73576428604269</v>
      </c>
      <c r="AM108" s="342" t="n">
        <f aca="false">+AI108+C108</f>
        <v>3.159</v>
      </c>
      <c r="AN108" s="342" t="n">
        <f aca="false">$AI108+E108</f>
        <v>3.159</v>
      </c>
      <c r="AO108" s="342" t="n">
        <f aca="false">$AI108+G108</f>
        <v>3.159</v>
      </c>
      <c r="AP108" s="342" t="n">
        <f aca="false">$AI108+H108</f>
        <v>3.159</v>
      </c>
      <c r="AQ108" s="342" t="n">
        <f aca="false">$AI108+K108</f>
        <v>3.179</v>
      </c>
      <c r="AR108" s="342" t="n">
        <f aca="false">$AI108+N108</f>
        <v>3.199</v>
      </c>
      <c r="AS108" s="342" t="n">
        <f aca="false">$AI108+O108</f>
        <v>3.159</v>
      </c>
      <c r="AT108" s="342" t="n">
        <f aca="false">$AI108+R108</f>
        <v>3.159</v>
      </c>
      <c r="AU108" s="342"/>
      <c r="AV108" s="342"/>
      <c r="AW108" s="342" t="n">
        <f aca="false">$AI108+X108</f>
        <v>3.1565</v>
      </c>
      <c r="AX108" s="342" t="n">
        <f aca="false">$AI108+Z108</f>
        <v>3.1265</v>
      </c>
      <c r="AY108" s="342" t="n">
        <f aca="false">$AI108+AA108</f>
        <v>3.339</v>
      </c>
      <c r="AZ108" s="342" t="n">
        <f aca="false">$AI108+AB108</f>
        <v>3.3565</v>
      </c>
      <c r="BA108" s="342" t="n">
        <f aca="false">$AI108+AC108</f>
        <v>3.179</v>
      </c>
      <c r="BB108" s="342" t="n">
        <f aca="false">$AI108+AD108</f>
        <v>3.159</v>
      </c>
      <c r="BC108" s="342" t="n">
        <f aca="false">$AI108+AE108</f>
        <v>2.7015</v>
      </c>
      <c r="BD108" s="342" t="n">
        <f aca="false">$AI108+AF108</f>
        <v>2.994</v>
      </c>
      <c r="BE108" s="342"/>
      <c r="BF108" s="274"/>
      <c r="BG108" s="343" t="n">
        <f aca="false">download!AD127</f>
        <v>1.36305398078</v>
      </c>
      <c r="BH108" s="268" t="n">
        <f aca="false">download!AH127</f>
        <v>0.063621880996793</v>
      </c>
      <c r="BI108" s="268" t="n">
        <f aca="false">download!AL127</f>
        <v>0.073427396470373</v>
      </c>
      <c r="BJ108" s="277" t="n">
        <f aca="false">(1+BH108/2)^(-2*($A108-$A$5)/365.25)</f>
        <v>0.594472469983537</v>
      </c>
      <c r="BK108" s="277" t="n">
        <f aca="false">(1+BI108/2)^(-2*($A108-$A$5)/365.25)</f>
        <v>0.549466377348113</v>
      </c>
      <c r="BL108" s="268"/>
      <c r="BM108" s="268"/>
      <c r="BN108" s="268"/>
      <c r="BO108" s="268"/>
      <c r="BP108" s="268"/>
      <c r="BQ108" s="268"/>
      <c r="BR108" s="268"/>
      <c r="BS108" s="268"/>
      <c r="BT108" s="268"/>
      <c r="BU108" s="268"/>
      <c r="BV108" s="268"/>
      <c r="BW108" s="268"/>
      <c r="BX108" s="268"/>
      <c r="BY108" s="268"/>
      <c r="BZ108" s="268"/>
      <c r="CA108" s="268"/>
      <c r="CB108" s="268"/>
      <c r="CC108" s="268"/>
      <c r="CD108" s="268"/>
      <c r="CE108" s="268"/>
      <c r="CF108" s="268"/>
      <c r="CG108" s="268"/>
      <c r="CH108" s="268"/>
      <c r="CI108" s="268"/>
      <c r="CJ108" s="268"/>
      <c r="CK108" s="268"/>
      <c r="CL108" s="277"/>
      <c r="CM108" s="268"/>
      <c r="CN108" s="293"/>
      <c r="CO108" s="293"/>
      <c r="CP108" s="344"/>
      <c r="CQ108" s="268"/>
      <c r="CR108" s="293"/>
      <c r="CS108" s="268"/>
      <c r="CT108" s="295"/>
      <c r="CU108" s="295"/>
      <c r="CV108" s="268"/>
      <c r="CW108" s="293"/>
      <c r="CX108" s="268"/>
      <c r="CY108" s="268"/>
      <c r="CZ108" s="276"/>
      <c r="DA108" s="276"/>
      <c r="DB108" s="295"/>
      <c r="DC108" s="268"/>
      <c r="DD108" s="295"/>
      <c r="DE108" s="268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</row>
    <row r="109" customFormat="false" ht="12.75" hidden="false" customHeight="false" outlineLevel="0" collapsed="false">
      <c r="A109" s="323" t="n">
        <v>39753</v>
      </c>
      <c r="B109" s="327"/>
      <c r="C109" s="326" t="n">
        <f aca="false">+C97+0</f>
        <v>0.295</v>
      </c>
      <c r="D109" s="326" t="n">
        <f aca="false">C109</f>
        <v>0.295</v>
      </c>
      <c r="E109" s="327" t="n">
        <f aca="false">C109</f>
        <v>0.295</v>
      </c>
      <c r="F109" s="328" t="n">
        <f aca="false">C109-0.035</f>
        <v>0.26</v>
      </c>
      <c r="G109" s="327" t="n">
        <f aca="false">E109</f>
        <v>0.295</v>
      </c>
      <c r="H109" s="355" t="n">
        <f aca="false">H97-0.005</f>
        <v>0.41</v>
      </c>
      <c r="I109" s="328" t="n">
        <f aca="false">H109</f>
        <v>0.41</v>
      </c>
      <c r="J109" s="347" t="n">
        <f aca="false">H109+0</f>
        <v>0.41</v>
      </c>
      <c r="K109" s="276" t="n">
        <f aca="false">C109+0.12</f>
        <v>0.415</v>
      </c>
      <c r="L109" s="348" t="n">
        <f aca="false">K109-0</f>
        <v>0.415</v>
      </c>
      <c r="M109" s="328" t="n">
        <f aca="false">K109</f>
        <v>0.415</v>
      </c>
      <c r="N109" s="327" t="n">
        <f aca="false">+K109+0.03</f>
        <v>0.445</v>
      </c>
      <c r="O109" s="279" t="n">
        <f aca="false">K109+0.1</f>
        <v>0.515</v>
      </c>
      <c r="P109" s="333" t="n">
        <f aca="false">O109</f>
        <v>0.515</v>
      </c>
      <c r="Q109" s="328" t="n">
        <f aca="false">O109</f>
        <v>0.515</v>
      </c>
      <c r="R109" s="327" t="n">
        <f aca="false">+O109+0.02</f>
        <v>0.535</v>
      </c>
      <c r="T109" s="334" t="n">
        <f aca="false">C109-0.16</f>
        <v>0.135</v>
      </c>
      <c r="U109" s="334" t="n">
        <f aca="false">T109+0.055</f>
        <v>0.19</v>
      </c>
      <c r="V109" s="334" t="n">
        <f aca="false">+(T109+AI109)*0.032+T109+0.01</f>
        <v>0.247464</v>
      </c>
      <c r="X109" s="335" t="n">
        <f aca="false">download!B128</f>
        <v>0.2025</v>
      </c>
      <c r="Y109" s="336" t="n">
        <f aca="false">download!AX128</f>
        <v>0.2025</v>
      </c>
      <c r="Z109" s="335" t="n">
        <f aca="false">download!F128</f>
        <v>0.205</v>
      </c>
      <c r="AA109" s="337" t="n">
        <f aca="false">download!J128</f>
        <v>0.725</v>
      </c>
      <c r="AB109" s="337" t="n">
        <f aca="false">download!N128</f>
        <v>0.695</v>
      </c>
      <c r="AC109" s="337" t="n">
        <f aca="false">download!R128</f>
        <v>0.2875</v>
      </c>
      <c r="AD109" s="338" t="n">
        <f aca="false">download!V128</f>
        <v>0.24</v>
      </c>
      <c r="AE109" s="339" t="n">
        <f aca="false">download!AP128</f>
        <v>-0.25</v>
      </c>
      <c r="AF109" s="339" t="n">
        <f aca="false">download!AT129</f>
        <v>0</v>
      </c>
      <c r="AG109" s="356"/>
      <c r="AH109" s="340" t="n">
        <v>39753</v>
      </c>
      <c r="AI109" s="341" t="n">
        <f aca="false">download!Z128</f>
        <v>3.067</v>
      </c>
      <c r="AJ109" s="343"/>
      <c r="AK109" s="342"/>
      <c r="AL109" s="342" t="n">
        <f aca="false">($AI109+C109)*BK109</f>
        <v>1.83625324955255</v>
      </c>
      <c r="AM109" s="342" t="n">
        <f aca="false">+AI109+C109</f>
        <v>3.362</v>
      </c>
      <c r="AN109" s="342" t="n">
        <f aca="false">$AI109+E109</f>
        <v>3.362</v>
      </c>
      <c r="AO109" s="342" t="n">
        <f aca="false">$AI109+G109</f>
        <v>3.362</v>
      </c>
      <c r="AP109" s="342" t="n">
        <f aca="false">$AI109+H109</f>
        <v>3.477</v>
      </c>
      <c r="AQ109" s="342" t="n">
        <f aca="false">$AI109+K109</f>
        <v>3.482</v>
      </c>
      <c r="AR109" s="342" t="n">
        <f aca="false">$AI109+N109</f>
        <v>3.512</v>
      </c>
      <c r="AS109" s="342" t="n">
        <f aca="false">$AI109+O109</f>
        <v>3.582</v>
      </c>
      <c r="AT109" s="342" t="n">
        <f aca="false">$AI109+R109</f>
        <v>3.602</v>
      </c>
      <c r="AU109" s="342"/>
      <c r="AV109" s="342"/>
      <c r="AW109" s="342" t="n">
        <f aca="false">$AI109+X109</f>
        <v>3.2695</v>
      </c>
      <c r="AX109" s="342" t="n">
        <f aca="false">$AI109+Z109</f>
        <v>3.272</v>
      </c>
      <c r="AY109" s="342" t="n">
        <f aca="false">$AI109+AA109</f>
        <v>3.792</v>
      </c>
      <c r="AZ109" s="342" t="n">
        <f aca="false">$AI109+AB109</f>
        <v>3.762</v>
      </c>
      <c r="BA109" s="342" t="n">
        <f aca="false">$AI109+AC109</f>
        <v>3.3545</v>
      </c>
      <c r="BB109" s="342" t="n">
        <f aca="false">$AI109+AD109</f>
        <v>3.307</v>
      </c>
      <c r="BC109" s="342" t="n">
        <f aca="false">$AI109+AE109</f>
        <v>2.817</v>
      </c>
      <c r="BD109" s="342" t="n">
        <f aca="false">$AI109+AF109</f>
        <v>3.067</v>
      </c>
      <c r="BE109" s="342"/>
      <c r="BF109" s="274"/>
      <c r="BG109" s="343" t="n">
        <f aca="false">download!AD128</f>
        <v>1.362220317305</v>
      </c>
      <c r="BH109" s="268" t="n">
        <f aca="false">download!AH128</f>
        <v>0.063630936719897</v>
      </c>
      <c r="BI109" s="268" t="n">
        <f aca="false">download!AL128</f>
        <v>0.073412661233903</v>
      </c>
      <c r="BJ109" s="277" t="n">
        <f aca="false">(1+BH109/2)^(-2*($A109-$A$5)/365.25)</f>
        <v>0.591277284957234</v>
      </c>
      <c r="BK109" s="277" t="n">
        <f aca="false">(1+BI109/2)^(-2*($A109-$A$5)/365.25)</f>
        <v>0.546178836868695</v>
      </c>
      <c r="BL109" s="268"/>
      <c r="BM109" s="268"/>
      <c r="BN109" s="268"/>
      <c r="BO109" s="268"/>
      <c r="BP109" s="268"/>
      <c r="BQ109" s="268"/>
      <c r="BR109" s="268"/>
      <c r="BS109" s="268"/>
      <c r="BT109" s="268"/>
      <c r="BU109" s="268"/>
      <c r="BV109" s="268"/>
      <c r="BW109" s="268"/>
      <c r="BX109" s="268"/>
      <c r="BY109" s="268"/>
      <c r="BZ109" s="268"/>
      <c r="CA109" s="268"/>
      <c r="CB109" s="268"/>
      <c r="CC109" s="268"/>
      <c r="CD109" s="268"/>
      <c r="CE109" s="268"/>
      <c r="CF109" s="268"/>
      <c r="CG109" s="268"/>
      <c r="CH109" s="268"/>
      <c r="CI109" s="268"/>
      <c r="CJ109" s="268"/>
      <c r="CK109" s="268"/>
      <c r="CL109" s="277"/>
      <c r="CM109" s="268"/>
      <c r="CN109" s="293"/>
      <c r="CO109" s="293"/>
      <c r="CP109" s="344"/>
      <c r="CQ109" s="268"/>
      <c r="CR109" s="293"/>
      <c r="CS109" s="268"/>
      <c r="CT109" s="295"/>
      <c r="CU109" s="295"/>
      <c r="CV109" s="268"/>
      <c r="CW109" s="293"/>
      <c r="CX109" s="268"/>
      <c r="CY109" s="268"/>
      <c r="CZ109" s="276"/>
      <c r="DA109" s="276"/>
      <c r="DB109" s="295"/>
      <c r="DC109" s="268"/>
      <c r="DD109" s="295"/>
      <c r="DE109" s="268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</row>
    <row r="110" customFormat="false" ht="12.75" hidden="false" customHeight="false" outlineLevel="0" collapsed="false">
      <c r="A110" s="323" t="n">
        <v>39783</v>
      </c>
      <c r="B110" s="327"/>
      <c r="C110" s="326" t="n">
        <f aca="false">+C98+0</f>
        <v>0.315</v>
      </c>
      <c r="D110" s="326" t="n">
        <f aca="false">C110</f>
        <v>0.315</v>
      </c>
      <c r="E110" s="327" t="n">
        <f aca="false">C110</f>
        <v>0.315</v>
      </c>
      <c r="F110" s="328" t="n">
        <f aca="false">C110-0.035</f>
        <v>0.28</v>
      </c>
      <c r="G110" s="327" t="n">
        <f aca="false">E110</f>
        <v>0.315</v>
      </c>
      <c r="H110" s="355" t="n">
        <f aca="false">H98-0.005</f>
        <v>0.43</v>
      </c>
      <c r="I110" s="328" t="n">
        <f aca="false">H110</f>
        <v>0.43</v>
      </c>
      <c r="J110" s="347" t="n">
        <f aca="false">H110+0</f>
        <v>0.43</v>
      </c>
      <c r="K110" s="276" t="n">
        <f aca="false">C110+0.12</f>
        <v>0.435</v>
      </c>
      <c r="L110" s="348" t="n">
        <f aca="false">K110-0</f>
        <v>0.435</v>
      </c>
      <c r="M110" s="328" t="n">
        <f aca="false">K110</f>
        <v>0.435</v>
      </c>
      <c r="N110" s="327" t="n">
        <f aca="false">+K110+0.03</f>
        <v>0.465</v>
      </c>
      <c r="O110" s="279" t="n">
        <f aca="false">K110+0.1</f>
        <v>0.535</v>
      </c>
      <c r="P110" s="333" t="n">
        <f aca="false">O110</f>
        <v>0.535</v>
      </c>
      <c r="Q110" s="328" t="n">
        <f aca="false">O110</f>
        <v>0.535</v>
      </c>
      <c r="R110" s="327" t="n">
        <f aca="false">+O110+0.02</f>
        <v>0.555</v>
      </c>
      <c r="T110" s="334" t="n">
        <f aca="false">C110-0.16</f>
        <v>0.155</v>
      </c>
      <c r="U110" s="334" t="n">
        <f aca="false">T110+0.055</f>
        <v>0.21</v>
      </c>
      <c r="V110" s="334" t="n">
        <f aca="false">+(T110+AI110)*0.032+T110+0.01</f>
        <v>0.270824</v>
      </c>
      <c r="X110" s="335" t="n">
        <f aca="false">download!B129</f>
        <v>0.2425</v>
      </c>
      <c r="Y110" s="336" t="n">
        <f aca="false">download!AX129</f>
        <v>0.2425</v>
      </c>
      <c r="Z110" s="335" t="n">
        <f aca="false">download!F129</f>
        <v>0.245</v>
      </c>
      <c r="AA110" s="337" t="n">
        <f aca="false">download!J129</f>
        <v>1.045</v>
      </c>
      <c r="AB110" s="337" t="n">
        <f aca="false">download!N129</f>
        <v>1.01</v>
      </c>
      <c r="AC110" s="337" t="n">
        <f aca="false">download!R129</f>
        <v>0.3375</v>
      </c>
      <c r="AD110" s="338" t="n">
        <f aca="false">download!V129</f>
        <v>0.295</v>
      </c>
      <c r="AE110" s="339" t="n">
        <f aca="false">download!AP129</f>
        <v>-0.25</v>
      </c>
      <c r="AF110" s="339" t="n">
        <f aca="false">download!AT130</f>
        <v>0</v>
      </c>
      <c r="AG110" s="356"/>
      <c r="AH110" s="340" t="n">
        <v>39783</v>
      </c>
      <c r="AI110" s="341" t="n">
        <f aca="false">download!Z129</f>
        <v>3.152</v>
      </c>
      <c r="AJ110" s="343"/>
      <c r="AK110" s="342"/>
      <c r="AL110" s="342" t="n">
        <f aca="false">($AI110+C110)*BK110</f>
        <v>1.88264106046581</v>
      </c>
      <c r="AM110" s="342" t="n">
        <f aca="false">+AI110+C110</f>
        <v>3.467</v>
      </c>
      <c r="AN110" s="342" t="n">
        <f aca="false">$AI110+E110</f>
        <v>3.467</v>
      </c>
      <c r="AO110" s="342" t="n">
        <f aca="false">$AI110+G110</f>
        <v>3.467</v>
      </c>
      <c r="AP110" s="342" t="n">
        <f aca="false">$AI110+H110</f>
        <v>3.582</v>
      </c>
      <c r="AQ110" s="342" t="n">
        <f aca="false">$AI110+K110</f>
        <v>3.587</v>
      </c>
      <c r="AR110" s="342" t="n">
        <f aca="false">$AI110+N110</f>
        <v>3.617</v>
      </c>
      <c r="AS110" s="342" t="n">
        <f aca="false">$AI110+O110</f>
        <v>3.687</v>
      </c>
      <c r="AT110" s="342" t="n">
        <f aca="false">$AI110+R110</f>
        <v>3.707</v>
      </c>
      <c r="AU110" s="342"/>
      <c r="AV110" s="342"/>
      <c r="AW110" s="342" t="n">
        <f aca="false">$AI110+X110</f>
        <v>3.3945</v>
      </c>
      <c r="AX110" s="342" t="n">
        <f aca="false">$AI110+Z110</f>
        <v>3.397</v>
      </c>
      <c r="AY110" s="342" t="n">
        <f aca="false">$AI110+AA110</f>
        <v>4.197</v>
      </c>
      <c r="AZ110" s="342" t="n">
        <f aca="false">$AI110+AB110</f>
        <v>4.162</v>
      </c>
      <c r="BA110" s="342" t="n">
        <f aca="false">$AI110+AC110</f>
        <v>3.4895</v>
      </c>
      <c r="BB110" s="342" t="n">
        <f aca="false">$AI110+AD110</f>
        <v>3.447</v>
      </c>
      <c r="BC110" s="342" t="n">
        <f aca="false">$AI110+AE110</f>
        <v>2.902</v>
      </c>
      <c r="BD110" s="342" t="n">
        <f aca="false">$AI110+AF110</f>
        <v>3.152</v>
      </c>
      <c r="BE110" s="342"/>
      <c r="BF110" s="274"/>
      <c r="BG110" s="343" t="n">
        <f aca="false">download!AD129</f>
        <v>1.361419090945</v>
      </c>
      <c r="BH110" s="268" t="n">
        <f aca="false">download!AH129</f>
        <v>0.063639700322927</v>
      </c>
      <c r="BI110" s="268" t="n">
        <f aca="false">download!AL129</f>
        <v>0.07339840132771</v>
      </c>
      <c r="BJ110" s="277" t="n">
        <f aca="false">(1+BH110/2)^(-2*($A110-$A$5)/365.25)</f>
        <v>0.588200688711384</v>
      </c>
      <c r="BK110" s="277" t="n">
        <f aca="false">(1+BI110/2)^(-2*($A110-$A$5)/365.25)</f>
        <v>0.54301732346865</v>
      </c>
      <c r="BL110" s="268"/>
      <c r="BM110" s="268"/>
      <c r="BN110" s="268"/>
      <c r="BO110" s="268"/>
      <c r="BP110" s="268"/>
      <c r="BQ110" s="268"/>
      <c r="BR110" s="268"/>
      <c r="BS110" s="268"/>
      <c r="BT110" s="268"/>
      <c r="BU110" s="268"/>
      <c r="BV110" s="268"/>
      <c r="BW110" s="268"/>
      <c r="BX110" s="268"/>
      <c r="BY110" s="268"/>
      <c r="BZ110" s="268"/>
      <c r="CA110" s="268"/>
      <c r="CB110" s="268"/>
      <c r="CC110" s="268"/>
      <c r="CD110" s="268"/>
      <c r="CE110" s="268"/>
      <c r="CF110" s="268"/>
      <c r="CG110" s="268"/>
      <c r="CH110" s="268"/>
      <c r="CI110" s="268"/>
      <c r="CJ110" s="268"/>
      <c r="CK110" s="268"/>
      <c r="CL110" s="277"/>
      <c r="CM110" s="268"/>
      <c r="CN110" s="293"/>
      <c r="CO110" s="293"/>
      <c r="CP110" s="344"/>
      <c r="CQ110" s="268"/>
      <c r="CR110" s="293"/>
      <c r="CS110" s="268"/>
      <c r="CT110" s="295"/>
      <c r="CU110" s="295"/>
      <c r="CV110" s="268"/>
      <c r="CW110" s="293"/>
      <c r="CX110" s="268"/>
      <c r="CY110" s="268"/>
      <c r="CZ110" s="276"/>
      <c r="DA110" s="276"/>
      <c r="DB110" s="295"/>
      <c r="DC110" s="268"/>
      <c r="DD110" s="295"/>
      <c r="DE110" s="268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</row>
    <row r="111" customFormat="false" ht="12.75" hidden="false" customHeight="false" outlineLevel="0" collapsed="false">
      <c r="A111" s="323" t="n">
        <v>39814</v>
      </c>
      <c r="B111" s="327"/>
      <c r="C111" s="326" t="n">
        <f aca="false">+C99+0</f>
        <v>0.325</v>
      </c>
      <c r="D111" s="326" t="n">
        <f aca="false">C111</f>
        <v>0.325</v>
      </c>
      <c r="E111" s="327" t="n">
        <f aca="false">C111</f>
        <v>0.325</v>
      </c>
      <c r="F111" s="328" t="n">
        <f aca="false">C111-0.035</f>
        <v>0.29</v>
      </c>
      <c r="G111" s="327" t="n">
        <f aca="false">E111</f>
        <v>0.325</v>
      </c>
      <c r="H111" s="355" t="n">
        <f aca="false">H99-0.005</f>
        <v>0.44</v>
      </c>
      <c r="I111" s="328" t="n">
        <f aca="false">H111</f>
        <v>0.44</v>
      </c>
      <c r="J111" s="347" t="n">
        <f aca="false">H111+0</f>
        <v>0.44</v>
      </c>
      <c r="K111" s="276" t="n">
        <f aca="false">C111+0.12</f>
        <v>0.445</v>
      </c>
      <c r="L111" s="348" t="n">
        <f aca="false">K111-0</f>
        <v>0.445</v>
      </c>
      <c r="M111" s="328" t="n">
        <f aca="false">K111</f>
        <v>0.445</v>
      </c>
      <c r="N111" s="327" t="n">
        <f aca="false">+K111+0.03</f>
        <v>0.475</v>
      </c>
      <c r="O111" s="279" t="n">
        <f aca="false">K111+0.1</f>
        <v>0.545</v>
      </c>
      <c r="P111" s="333" t="n">
        <f aca="false">O111</f>
        <v>0.545</v>
      </c>
      <c r="Q111" s="328" t="n">
        <f aca="false">O111</f>
        <v>0.545</v>
      </c>
      <c r="R111" s="327" t="n">
        <f aca="false">+O111+0.02</f>
        <v>0.565</v>
      </c>
      <c r="T111" s="334" t="n">
        <f aca="false">C111-0.16</f>
        <v>0.165</v>
      </c>
      <c r="U111" s="334" t="n">
        <f aca="false">T111+0.055</f>
        <v>0.22</v>
      </c>
      <c r="V111" s="334" t="n">
        <f aca="false">+(T111+AI111)*0.032+T111+0.01</f>
        <v>0.287768</v>
      </c>
      <c r="X111" s="335" t="n">
        <f aca="false">download!B130</f>
        <v>0.255</v>
      </c>
      <c r="Y111" s="336" t="n">
        <f aca="false">download!AX130</f>
        <v>0.255</v>
      </c>
      <c r="Z111" s="335" t="n">
        <f aca="false">download!F130</f>
        <v>0.31</v>
      </c>
      <c r="AA111" s="337" t="n">
        <f aca="false">download!J130</f>
        <v>1.52</v>
      </c>
      <c r="AB111" s="337" t="n">
        <f aca="false">download!N130</f>
        <v>1.165</v>
      </c>
      <c r="AC111" s="337" t="n">
        <f aca="false">download!R130</f>
        <v>0.4375</v>
      </c>
      <c r="AD111" s="338" t="n">
        <f aca="false">download!V130</f>
        <v>0.3425</v>
      </c>
      <c r="AE111" s="339" t="n">
        <f aca="false">download!AP130</f>
        <v>-0.25</v>
      </c>
      <c r="AF111" s="339" t="n">
        <f aca="false">download!AT131</f>
        <v>0</v>
      </c>
      <c r="AG111" s="356"/>
      <c r="AH111" s="340" t="n">
        <v>39814</v>
      </c>
      <c r="AI111" s="341" t="n">
        <f aca="false">download!Z130</f>
        <v>3.359</v>
      </c>
      <c r="AJ111" s="343"/>
      <c r="AK111" s="342"/>
      <c r="AL111" s="342" t="n">
        <f aca="false">($AI111+C111)*BK111</f>
        <v>1.98851611407307</v>
      </c>
      <c r="AM111" s="342" t="n">
        <f aca="false">+AI111+C111</f>
        <v>3.684</v>
      </c>
      <c r="AN111" s="342" t="n">
        <f aca="false">$AI111+E111</f>
        <v>3.684</v>
      </c>
      <c r="AO111" s="342" t="n">
        <f aca="false">$AI111+G111</f>
        <v>3.684</v>
      </c>
      <c r="AP111" s="342" t="n">
        <f aca="false">$AI111+H111</f>
        <v>3.799</v>
      </c>
      <c r="AQ111" s="342" t="n">
        <f aca="false">$AI111+K111</f>
        <v>3.804</v>
      </c>
      <c r="AR111" s="342" t="n">
        <f aca="false">$AI111+N111</f>
        <v>3.834</v>
      </c>
      <c r="AS111" s="342" t="n">
        <f aca="false">$AI111+O111</f>
        <v>3.904</v>
      </c>
      <c r="AT111" s="342" t="n">
        <f aca="false">$AI111+R111</f>
        <v>3.924</v>
      </c>
      <c r="AU111" s="342"/>
      <c r="AV111" s="342"/>
      <c r="AW111" s="342" t="n">
        <f aca="false">$AI111+X111</f>
        <v>3.614</v>
      </c>
      <c r="AX111" s="342" t="n">
        <f aca="false">$AI111+Z111</f>
        <v>3.669</v>
      </c>
      <c r="AY111" s="342" t="n">
        <f aca="false">$AI111+AA111</f>
        <v>4.879</v>
      </c>
      <c r="AZ111" s="342" t="n">
        <f aca="false">$AI111+AB111</f>
        <v>4.524</v>
      </c>
      <c r="BA111" s="342" t="n">
        <f aca="false">$AI111+AC111</f>
        <v>3.7965</v>
      </c>
      <c r="BB111" s="342" t="n">
        <f aca="false">$AI111+AD111</f>
        <v>3.7015</v>
      </c>
      <c r="BC111" s="342" t="n">
        <f aca="false">$AI111+AE111</f>
        <v>3.109</v>
      </c>
      <c r="BD111" s="342" t="n">
        <f aca="false">$AI111+AF111</f>
        <v>3.359</v>
      </c>
      <c r="BE111" s="342"/>
      <c r="BF111" s="274"/>
      <c r="BG111" s="343" t="n">
        <f aca="false">download!AD130</f>
        <v>1.360596876897</v>
      </c>
      <c r="BH111" s="268" t="n">
        <f aca="false">download!AH130</f>
        <v>0.063648756046084</v>
      </c>
      <c r="BI111" s="268" t="n">
        <f aca="false">download!AL130</f>
        <v>0.073383666091382</v>
      </c>
      <c r="BJ111" s="277" t="n">
        <f aca="false">(1+BH111/2)^(-2*($A111-$A$5)/365.25)</f>
        <v>0.585037498740929</v>
      </c>
      <c r="BK111" s="277" t="n">
        <f aca="false">(1+BI111/2)^(-2*($A111-$A$5)/365.25)</f>
        <v>0.539770932158815</v>
      </c>
      <c r="BL111" s="268"/>
      <c r="BM111" s="268"/>
      <c r="BN111" s="268"/>
      <c r="BO111" s="268"/>
      <c r="BP111" s="268"/>
      <c r="BQ111" s="268"/>
      <c r="BR111" s="268"/>
      <c r="BS111" s="268"/>
      <c r="BT111" s="268"/>
      <c r="BU111" s="268"/>
      <c r="BV111" s="268"/>
      <c r="BW111" s="268"/>
      <c r="BX111" s="268"/>
      <c r="BY111" s="268"/>
      <c r="BZ111" s="268"/>
      <c r="CA111" s="268"/>
      <c r="CB111" s="268"/>
      <c r="CC111" s="268"/>
      <c r="CD111" s="268"/>
      <c r="CE111" s="268"/>
      <c r="CF111" s="268"/>
      <c r="CG111" s="268"/>
      <c r="CH111" s="268"/>
      <c r="CI111" s="268"/>
      <c r="CJ111" s="268"/>
      <c r="CK111" s="268"/>
      <c r="CL111" s="277"/>
      <c r="CM111" s="268"/>
      <c r="CN111" s="293"/>
      <c r="CO111" s="293"/>
      <c r="CP111" s="344"/>
      <c r="CQ111" s="268"/>
      <c r="CR111" s="293"/>
      <c r="CS111" s="268"/>
      <c r="CT111" s="295"/>
      <c r="CU111" s="295"/>
      <c r="CV111" s="268"/>
      <c r="CW111" s="293"/>
      <c r="CX111" s="268"/>
      <c r="CY111" s="268"/>
      <c r="CZ111" s="276"/>
      <c r="DA111" s="276"/>
      <c r="DB111" s="295"/>
      <c r="DC111" s="268"/>
      <c r="DD111" s="295"/>
      <c r="DE111" s="268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</row>
    <row r="112" customFormat="false" ht="12.75" hidden="false" customHeight="false" outlineLevel="0" collapsed="false">
      <c r="A112" s="323" t="n">
        <v>39845</v>
      </c>
      <c r="B112" s="327"/>
      <c r="C112" s="326" t="n">
        <f aca="false">+C100+0</f>
        <v>0.37</v>
      </c>
      <c r="D112" s="326" t="n">
        <f aca="false">C112</f>
        <v>0.37</v>
      </c>
      <c r="E112" s="327" t="n">
        <f aca="false">C112</f>
        <v>0.37</v>
      </c>
      <c r="F112" s="328" t="n">
        <f aca="false">C112-0.035</f>
        <v>0.335</v>
      </c>
      <c r="G112" s="327" t="n">
        <f aca="false">E112</f>
        <v>0.37</v>
      </c>
      <c r="H112" s="355" t="n">
        <f aca="false">H100-0.005</f>
        <v>0.485</v>
      </c>
      <c r="I112" s="328" t="n">
        <f aca="false">H112</f>
        <v>0.485</v>
      </c>
      <c r="J112" s="347" t="n">
        <f aca="false">H112+0</f>
        <v>0.485</v>
      </c>
      <c r="K112" s="276" t="n">
        <f aca="false">C112+0.12</f>
        <v>0.49</v>
      </c>
      <c r="L112" s="348" t="n">
        <f aca="false">K112-0</f>
        <v>0.49</v>
      </c>
      <c r="M112" s="328" t="n">
        <f aca="false">K112</f>
        <v>0.49</v>
      </c>
      <c r="N112" s="327" t="n">
        <f aca="false">+K112+0.03</f>
        <v>0.52</v>
      </c>
      <c r="O112" s="279" t="n">
        <f aca="false">K112+0.1</f>
        <v>0.59</v>
      </c>
      <c r="P112" s="333" t="n">
        <f aca="false">O112</f>
        <v>0.59</v>
      </c>
      <c r="Q112" s="328" t="n">
        <f aca="false">O112</f>
        <v>0.59</v>
      </c>
      <c r="R112" s="327" t="n">
        <f aca="false">+O112+0.02</f>
        <v>0.61</v>
      </c>
      <c r="T112" s="334" t="n">
        <f aca="false">C112-0.16</f>
        <v>0.21</v>
      </c>
      <c r="U112" s="334" t="n">
        <f aca="false">T112+0.055</f>
        <v>0.265</v>
      </c>
      <c r="V112" s="334" t="n">
        <f aca="false">+(T112+AI112)*0.032+T112+0.01</f>
        <v>0.330976</v>
      </c>
      <c r="X112" s="335" t="n">
        <f aca="false">download!B131</f>
        <v>0.2325</v>
      </c>
      <c r="Y112" s="336" t="n">
        <f aca="false">download!AX131</f>
        <v>0.2325</v>
      </c>
      <c r="Z112" s="335" t="n">
        <f aca="false">download!F131</f>
        <v>0.285</v>
      </c>
      <c r="AA112" s="337" t="n">
        <f aca="false">download!J131</f>
        <v>1.4</v>
      </c>
      <c r="AB112" s="337" t="n">
        <f aca="false">download!N131</f>
        <v>1.155</v>
      </c>
      <c r="AC112" s="337" t="n">
        <f aca="false">download!R131</f>
        <v>0.435</v>
      </c>
      <c r="AD112" s="338" t="n">
        <f aca="false">download!V131</f>
        <v>0.3375</v>
      </c>
      <c r="AE112" s="339" t="n">
        <f aca="false">download!AP131</f>
        <v>-0.25</v>
      </c>
      <c r="AF112" s="339" t="n">
        <f aca="false">download!AT132</f>
        <v>0</v>
      </c>
      <c r="AG112" s="356"/>
      <c r="AH112" s="340" t="n">
        <v>39845</v>
      </c>
      <c r="AI112" s="341" t="n">
        <f aca="false">download!Z131</f>
        <v>3.258</v>
      </c>
      <c r="AJ112" s="343"/>
      <c r="AK112" s="342"/>
      <c r="AL112" s="342" t="n">
        <f aca="false">($AI112+C112)*BK112</f>
        <v>1.9465861458663</v>
      </c>
      <c r="AM112" s="342" t="n">
        <f aca="false">+AI112+C112</f>
        <v>3.628</v>
      </c>
      <c r="AN112" s="342" t="n">
        <f aca="false">$AI112+E112</f>
        <v>3.628</v>
      </c>
      <c r="AO112" s="342" t="n">
        <f aca="false">$AI112+G112</f>
        <v>3.628</v>
      </c>
      <c r="AP112" s="342" t="n">
        <f aca="false">$AI112+H112</f>
        <v>3.743</v>
      </c>
      <c r="AQ112" s="342" t="n">
        <f aca="false">$AI112+K112</f>
        <v>3.748</v>
      </c>
      <c r="AR112" s="342" t="n">
        <f aca="false">$AI112+N112</f>
        <v>3.778</v>
      </c>
      <c r="AS112" s="342" t="n">
        <f aca="false">$AI112+O112</f>
        <v>3.848</v>
      </c>
      <c r="AT112" s="342" t="n">
        <f aca="false">$AI112+R112</f>
        <v>3.868</v>
      </c>
      <c r="AU112" s="342"/>
      <c r="AV112" s="342"/>
      <c r="AW112" s="342" t="n">
        <f aca="false">$AI112+X112</f>
        <v>3.4905</v>
      </c>
      <c r="AX112" s="342" t="n">
        <f aca="false">$AI112+Z112</f>
        <v>3.543</v>
      </c>
      <c r="AY112" s="342" t="n">
        <f aca="false">$AI112+AA112</f>
        <v>4.658</v>
      </c>
      <c r="AZ112" s="342" t="n">
        <f aca="false">$AI112+AB112</f>
        <v>4.413</v>
      </c>
      <c r="BA112" s="342" t="n">
        <f aca="false">$AI112+AC112</f>
        <v>3.693</v>
      </c>
      <c r="BB112" s="342" t="n">
        <f aca="false">$AI112+AD112</f>
        <v>3.5955</v>
      </c>
      <c r="BC112" s="342" t="n">
        <f aca="false">$AI112+AE112</f>
        <v>3.008</v>
      </c>
      <c r="BD112" s="342" t="n">
        <f aca="false">$AI112+AF112</f>
        <v>3.258</v>
      </c>
      <c r="BE112" s="342"/>
      <c r="BF112" s="274"/>
      <c r="BG112" s="343" t="n">
        <f aca="false">download!AD131</f>
        <v>1.359780466674</v>
      </c>
      <c r="BH112" s="268" t="n">
        <f aca="false">download!AH131</f>
        <v>0.063657811769269</v>
      </c>
      <c r="BI112" s="268" t="n">
        <f aca="false">download!AL131</f>
        <v>0.073368930855125</v>
      </c>
      <c r="BJ112" s="277" t="n">
        <f aca="false">(1+BH112/2)^(-2*($A112-$A$5)/365.25)</f>
        <v>0.581890452890375</v>
      </c>
      <c r="BK112" s="277" t="n">
        <f aca="false">(1+BI112/2)^(-2*($A112-$A$5)/365.25)</f>
        <v>0.536545244174835</v>
      </c>
      <c r="BL112" s="268"/>
      <c r="BM112" s="268"/>
      <c r="BN112" s="268"/>
      <c r="BO112" s="268"/>
      <c r="BP112" s="268"/>
      <c r="BQ112" s="268"/>
      <c r="BR112" s="268"/>
      <c r="BS112" s="268"/>
      <c r="BT112" s="268"/>
      <c r="BU112" s="268"/>
      <c r="BV112" s="268"/>
      <c r="BW112" s="268"/>
      <c r="BX112" s="268"/>
      <c r="BY112" s="268"/>
      <c r="BZ112" s="268"/>
      <c r="CA112" s="268"/>
      <c r="CB112" s="268"/>
      <c r="CC112" s="268"/>
      <c r="CD112" s="268"/>
      <c r="CE112" s="268"/>
      <c r="CF112" s="268"/>
      <c r="CG112" s="268"/>
      <c r="CH112" s="268"/>
      <c r="CI112" s="268"/>
      <c r="CJ112" s="268"/>
      <c r="CK112" s="268"/>
      <c r="CL112" s="277"/>
      <c r="CM112" s="268"/>
      <c r="CN112" s="293"/>
      <c r="CO112" s="293"/>
      <c r="CP112" s="344"/>
      <c r="CQ112" s="268"/>
      <c r="CR112" s="293"/>
      <c r="CS112" s="268"/>
      <c r="CT112" s="295"/>
      <c r="CU112" s="295"/>
      <c r="CV112" s="268"/>
      <c r="CW112" s="293"/>
      <c r="CX112" s="268"/>
      <c r="CY112" s="268"/>
      <c r="CZ112" s="276"/>
      <c r="DA112" s="276"/>
      <c r="DB112" s="295"/>
      <c r="DC112" s="268"/>
      <c r="DD112" s="295"/>
      <c r="DE112" s="268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</row>
    <row r="113" customFormat="false" ht="12.75" hidden="false" customHeight="false" outlineLevel="0" collapsed="false">
      <c r="A113" s="323" t="n">
        <v>39873</v>
      </c>
      <c r="B113" s="327"/>
      <c r="C113" s="326" t="n">
        <f aca="false">+C101+0</f>
        <v>0.37</v>
      </c>
      <c r="D113" s="326" t="n">
        <f aca="false">C113</f>
        <v>0.37</v>
      </c>
      <c r="E113" s="327" t="n">
        <f aca="false">C113</f>
        <v>0.37</v>
      </c>
      <c r="F113" s="328" t="n">
        <f aca="false">C113-0.035</f>
        <v>0.335</v>
      </c>
      <c r="G113" s="327" t="n">
        <f aca="false">E113</f>
        <v>0.37</v>
      </c>
      <c r="H113" s="355" t="n">
        <f aca="false">H101-0.005</f>
        <v>0.485</v>
      </c>
      <c r="I113" s="328" t="n">
        <f aca="false">H113</f>
        <v>0.485</v>
      </c>
      <c r="J113" s="347" t="n">
        <f aca="false">H113+0</f>
        <v>0.485</v>
      </c>
      <c r="K113" s="276" t="n">
        <f aca="false">C113+0.12</f>
        <v>0.49</v>
      </c>
      <c r="L113" s="348" t="n">
        <f aca="false">K113-0</f>
        <v>0.49</v>
      </c>
      <c r="M113" s="328" t="n">
        <f aca="false">K113</f>
        <v>0.49</v>
      </c>
      <c r="N113" s="327" t="n">
        <f aca="false">+K113+0.03</f>
        <v>0.52</v>
      </c>
      <c r="O113" s="279" t="n">
        <f aca="false">K113+0.1</f>
        <v>0.59</v>
      </c>
      <c r="P113" s="333" t="n">
        <f aca="false">O113</f>
        <v>0.59</v>
      </c>
      <c r="Q113" s="328" t="n">
        <f aca="false">O113</f>
        <v>0.59</v>
      </c>
      <c r="R113" s="327" t="n">
        <f aca="false">+O113+0.02</f>
        <v>0.61</v>
      </c>
      <c r="T113" s="334" t="n">
        <f aca="false">C113-0.16</f>
        <v>0.21</v>
      </c>
      <c r="U113" s="334" t="n">
        <f aca="false">T113+0.055</f>
        <v>0.265</v>
      </c>
      <c r="V113" s="334" t="n">
        <f aca="false">+(T113+AI113)*0.032+T113+0.01</f>
        <v>0.327168</v>
      </c>
      <c r="X113" s="335" t="n">
        <f aca="false">download!B132</f>
        <v>0.23</v>
      </c>
      <c r="Y113" s="336" t="n">
        <f aca="false">download!AX132</f>
        <v>0.23</v>
      </c>
      <c r="Z113" s="335" t="n">
        <f aca="false">download!F132</f>
        <v>0.2825</v>
      </c>
      <c r="AA113" s="337" t="n">
        <f aca="false">download!J132</f>
        <v>0.88</v>
      </c>
      <c r="AB113" s="337" t="n">
        <f aca="false">download!N132</f>
        <v>0.795</v>
      </c>
      <c r="AC113" s="337" t="n">
        <f aca="false">download!R132</f>
        <v>0.3025</v>
      </c>
      <c r="AD113" s="338" t="n">
        <f aca="false">download!V132</f>
        <v>0.26</v>
      </c>
      <c r="AE113" s="339" t="n">
        <f aca="false">download!AP132</f>
        <v>-0.25</v>
      </c>
      <c r="AF113" s="339" t="n">
        <f aca="false">download!AT133</f>
        <v>0</v>
      </c>
      <c r="AG113" s="356"/>
      <c r="AH113" s="340" t="n">
        <v>39873</v>
      </c>
      <c r="AI113" s="341" t="n">
        <f aca="false">download!Z132</f>
        <v>3.139</v>
      </c>
      <c r="AJ113" s="343"/>
      <c r="AK113" s="342"/>
      <c r="AL113" s="342" t="n">
        <f aca="false">($AI113+C113)*BK113</f>
        <v>1.87257573989813</v>
      </c>
      <c r="AM113" s="342" t="n">
        <f aca="false">+AI113+C113</f>
        <v>3.509</v>
      </c>
      <c r="AN113" s="342" t="n">
        <f aca="false">$AI113+E113</f>
        <v>3.509</v>
      </c>
      <c r="AO113" s="342" t="n">
        <f aca="false">$AI113+G113</f>
        <v>3.509</v>
      </c>
      <c r="AP113" s="342" t="n">
        <f aca="false">$AI113+H113</f>
        <v>3.624</v>
      </c>
      <c r="AQ113" s="342" t="n">
        <f aca="false">$AI113+K113</f>
        <v>3.629</v>
      </c>
      <c r="AR113" s="342" t="n">
        <f aca="false">$AI113+N113</f>
        <v>3.659</v>
      </c>
      <c r="AS113" s="342" t="n">
        <f aca="false">$AI113+O113</f>
        <v>3.729</v>
      </c>
      <c r="AT113" s="342" t="n">
        <f aca="false">$AI113+R113</f>
        <v>3.749</v>
      </c>
      <c r="AU113" s="342"/>
      <c r="AV113" s="342"/>
      <c r="AW113" s="342" t="n">
        <f aca="false">$AI113+X113</f>
        <v>3.369</v>
      </c>
      <c r="AX113" s="342" t="n">
        <f aca="false">$AI113+Z113</f>
        <v>3.4215</v>
      </c>
      <c r="AY113" s="342" t="n">
        <f aca="false">$AI113+AA113</f>
        <v>4.019</v>
      </c>
      <c r="AZ113" s="342" t="n">
        <f aca="false">$AI113+AB113</f>
        <v>3.934</v>
      </c>
      <c r="BA113" s="342" t="n">
        <f aca="false">$AI113+AC113</f>
        <v>3.4415</v>
      </c>
      <c r="BB113" s="342" t="n">
        <f aca="false">$AI113+AD113</f>
        <v>3.399</v>
      </c>
      <c r="BC113" s="342" t="n">
        <f aca="false">$AI113+AE113</f>
        <v>2.889</v>
      </c>
      <c r="BD113" s="342" t="n">
        <f aca="false">$AI113+AF113</f>
        <v>3.139</v>
      </c>
      <c r="BE113" s="342"/>
      <c r="BF113" s="274"/>
      <c r="BG113" s="343" t="n">
        <f aca="false">download!AD132</f>
        <v>1.359048044225</v>
      </c>
      <c r="BH113" s="268" t="n">
        <f aca="false">download!AH132</f>
        <v>0.06366599113217</v>
      </c>
      <c r="BI113" s="268" t="n">
        <f aca="false">download!AL132</f>
        <v>0.073355621609535</v>
      </c>
      <c r="BJ113" s="277" t="n">
        <f aca="false">(1+BH113/2)^(-2*($A113-$A$5)/365.25)</f>
        <v>0.579061771618714</v>
      </c>
      <c r="BK113" s="277" t="n">
        <f aca="false">(1+BI113/2)^(-2*($A113-$A$5)/365.25)</f>
        <v>0.533649398660056</v>
      </c>
      <c r="BL113" s="268"/>
      <c r="BM113" s="268"/>
      <c r="BN113" s="268"/>
      <c r="BO113" s="268"/>
      <c r="BP113" s="268"/>
      <c r="BQ113" s="268"/>
      <c r="BR113" s="268"/>
      <c r="BS113" s="268"/>
      <c r="BT113" s="268"/>
      <c r="BU113" s="268"/>
      <c r="BV113" s="268"/>
      <c r="BW113" s="268"/>
      <c r="BX113" s="268"/>
      <c r="BY113" s="268"/>
      <c r="BZ113" s="268"/>
      <c r="CA113" s="268"/>
      <c r="CB113" s="268"/>
      <c r="CC113" s="268"/>
      <c r="CD113" s="268"/>
      <c r="CE113" s="268"/>
      <c r="CF113" s="268"/>
      <c r="CG113" s="268"/>
      <c r="CH113" s="268"/>
      <c r="CI113" s="268"/>
      <c r="CJ113" s="268"/>
      <c r="CK113" s="268"/>
      <c r="CL113" s="277"/>
      <c r="CM113" s="268"/>
      <c r="CN113" s="293"/>
      <c r="CO113" s="293"/>
      <c r="CP113" s="344"/>
      <c r="CQ113" s="268"/>
      <c r="CR113" s="293"/>
      <c r="CS113" s="268"/>
      <c r="CT113" s="295"/>
      <c r="CU113" s="295"/>
      <c r="CV113" s="268"/>
      <c r="CW113" s="293"/>
      <c r="CX113" s="268"/>
      <c r="CY113" s="268"/>
      <c r="CZ113" s="276"/>
      <c r="DA113" s="276"/>
      <c r="DB113" s="295"/>
      <c r="DC113" s="268"/>
      <c r="DD113" s="295"/>
      <c r="DE113" s="268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</row>
    <row r="114" customFormat="false" ht="12.75" hidden="false" customHeight="false" outlineLevel="0" collapsed="false">
      <c r="A114" s="323" t="n">
        <v>39904</v>
      </c>
      <c r="B114" s="327"/>
      <c r="C114" s="326" t="n">
        <f aca="false">+C102+0</f>
        <v>0.165</v>
      </c>
      <c r="D114" s="326" t="n">
        <f aca="false">C114</f>
        <v>0.165</v>
      </c>
      <c r="E114" s="327" t="n">
        <f aca="false">C114</f>
        <v>0.165</v>
      </c>
      <c r="F114" s="328" t="n">
        <f aca="false">C114-0.035</f>
        <v>0.13</v>
      </c>
      <c r="G114" s="327" t="n">
        <f aca="false">E114</f>
        <v>0.165</v>
      </c>
      <c r="H114" s="355" t="n">
        <f aca="false">C114</f>
        <v>0.165</v>
      </c>
      <c r="I114" s="328" t="n">
        <f aca="false">H114</f>
        <v>0.165</v>
      </c>
      <c r="J114" s="347" t="n">
        <f aca="false">H114+0</f>
        <v>0.165</v>
      </c>
      <c r="K114" s="279" t="n">
        <f aca="false">C114+0.02</f>
        <v>0.185</v>
      </c>
      <c r="L114" s="348" t="n">
        <f aca="false">K114-0</f>
        <v>0.185</v>
      </c>
      <c r="M114" s="328" t="n">
        <f aca="false">K114</f>
        <v>0.185</v>
      </c>
      <c r="N114" s="327" t="n">
        <f aca="false">+K114+0.02</f>
        <v>0.205</v>
      </c>
      <c r="O114" s="279" t="n">
        <f aca="false">C114</f>
        <v>0.165</v>
      </c>
      <c r="P114" s="333" t="n">
        <f aca="false">O114</f>
        <v>0.165</v>
      </c>
      <c r="Q114" s="328" t="n">
        <f aca="false">O114</f>
        <v>0.165</v>
      </c>
      <c r="R114" s="327" t="n">
        <f aca="false">+O114</f>
        <v>0.165</v>
      </c>
      <c r="T114" s="334" t="n">
        <f aca="false">C114-0.2</f>
        <v>-0.035</v>
      </c>
      <c r="U114" s="334" t="n">
        <f aca="false">T114+0.055</f>
        <v>0.02</v>
      </c>
      <c r="V114" s="334" t="n">
        <f aca="false">Y114</f>
        <v>0.18</v>
      </c>
      <c r="X114" s="335" t="n">
        <f aca="false">download!B133</f>
        <v>0.18</v>
      </c>
      <c r="Y114" s="336" t="n">
        <f aca="false">download!AX133</f>
        <v>0.18</v>
      </c>
      <c r="Z114" s="335" t="n">
        <f aca="false">download!F133</f>
        <v>0.1875</v>
      </c>
      <c r="AA114" s="337" t="n">
        <f aca="false">download!J133</f>
        <v>0.54</v>
      </c>
      <c r="AB114" s="337" t="n">
        <f aca="false">download!N133</f>
        <v>0.43</v>
      </c>
      <c r="AC114" s="337" t="n">
        <f aca="false">download!R133</f>
        <v>0.1975</v>
      </c>
      <c r="AD114" s="338" t="n">
        <f aca="false">download!V133</f>
        <v>0.1775</v>
      </c>
      <c r="AE114" s="339" t="n">
        <f aca="false">download!AP133</f>
        <v>-0.2925</v>
      </c>
      <c r="AF114" s="339" t="n">
        <f aca="false">download!AT134</f>
        <v>0</v>
      </c>
      <c r="AG114" s="356"/>
      <c r="AH114" s="340" t="n">
        <v>39904</v>
      </c>
      <c r="AI114" s="341" t="n">
        <f aca="false">download!Z133</f>
        <v>3.014</v>
      </c>
      <c r="AJ114" s="343"/>
      <c r="AK114" s="342"/>
      <c r="AL114" s="342" t="n">
        <f aca="false">($AI114+C114)*BK114</f>
        <v>1.68634101843403</v>
      </c>
      <c r="AM114" s="342" t="n">
        <f aca="false">+AI114+C114</f>
        <v>3.179</v>
      </c>
      <c r="AN114" s="342" t="n">
        <f aca="false">$AI114+E114</f>
        <v>3.179</v>
      </c>
      <c r="AO114" s="342" t="n">
        <f aca="false">$AI114+G114</f>
        <v>3.179</v>
      </c>
      <c r="AP114" s="342" t="n">
        <f aca="false">$AI114+H114</f>
        <v>3.179</v>
      </c>
      <c r="AQ114" s="342" t="n">
        <f aca="false">$AI114+K114</f>
        <v>3.199</v>
      </c>
      <c r="AR114" s="342" t="n">
        <f aca="false">$AI114+N114</f>
        <v>3.219</v>
      </c>
      <c r="AS114" s="342" t="n">
        <f aca="false">$AI114+O114</f>
        <v>3.179</v>
      </c>
      <c r="AT114" s="342" t="n">
        <f aca="false">$AI114+R114</f>
        <v>3.179</v>
      </c>
      <c r="AU114" s="342"/>
      <c r="AV114" s="342"/>
      <c r="AW114" s="342" t="n">
        <f aca="false">$AI114+X114</f>
        <v>3.194</v>
      </c>
      <c r="AX114" s="342" t="n">
        <f aca="false">$AI114+Z114</f>
        <v>3.2015</v>
      </c>
      <c r="AY114" s="342" t="n">
        <f aca="false">$AI114+AA114</f>
        <v>3.554</v>
      </c>
      <c r="AZ114" s="342" t="n">
        <f aca="false">$AI114+AB114</f>
        <v>3.444</v>
      </c>
      <c r="BA114" s="342" t="n">
        <f aca="false">$AI114+AC114</f>
        <v>3.2115</v>
      </c>
      <c r="BB114" s="342" t="n">
        <f aca="false">$AI114+AD114</f>
        <v>3.1915</v>
      </c>
      <c r="BC114" s="342" t="n">
        <f aca="false">$AI114+AE114</f>
        <v>2.7215</v>
      </c>
      <c r="BD114" s="342" t="n">
        <f aca="false">$AI114+AF114</f>
        <v>3.014</v>
      </c>
      <c r="BE114" s="342"/>
      <c r="BF114" s="274"/>
      <c r="BG114" s="343" t="n">
        <f aca="false">download!AD133</f>
        <v>1.358242652892</v>
      </c>
      <c r="BH114" s="268" t="n">
        <f aca="false">download!AH133</f>
        <v>0.063675046855406</v>
      </c>
      <c r="BI114" s="268" t="n">
        <f aca="false">download!AL133</f>
        <v>0.073340886373415</v>
      </c>
      <c r="BJ114" s="277" t="n">
        <f aca="false">(1+BH114/2)^(-2*($A114-$A$5)/365.25)</f>
        <v>0.575945237882111</v>
      </c>
      <c r="BK114" s="277" t="n">
        <f aca="false">(1+BI114/2)^(-2*($A114-$A$5)/365.25)</f>
        <v>0.530462729925773</v>
      </c>
      <c r="BL114" s="268"/>
      <c r="BM114" s="268"/>
      <c r="BN114" s="268"/>
      <c r="BO114" s="268"/>
      <c r="BP114" s="268"/>
      <c r="BQ114" s="268"/>
      <c r="BR114" s="268"/>
      <c r="BS114" s="268"/>
      <c r="BT114" s="268"/>
      <c r="BU114" s="268"/>
      <c r="BV114" s="268"/>
      <c r="BW114" s="268"/>
      <c r="BX114" s="268"/>
      <c r="BY114" s="268"/>
      <c r="BZ114" s="268"/>
      <c r="CA114" s="268"/>
      <c r="CB114" s="268"/>
      <c r="CC114" s="268"/>
      <c r="CD114" s="268"/>
      <c r="CE114" s="268"/>
      <c r="CF114" s="268"/>
      <c r="CG114" s="268"/>
      <c r="CH114" s="268"/>
      <c r="CI114" s="268"/>
      <c r="CJ114" s="268"/>
      <c r="CK114" s="268"/>
      <c r="CL114" s="277"/>
      <c r="CM114" s="268"/>
      <c r="CN114" s="293"/>
      <c r="CO114" s="293"/>
      <c r="CP114" s="344"/>
      <c r="CQ114" s="268"/>
      <c r="CR114" s="293"/>
      <c r="CS114" s="268"/>
      <c r="CT114" s="295"/>
      <c r="CU114" s="295"/>
      <c r="CV114" s="268"/>
      <c r="CW114" s="293"/>
      <c r="CX114" s="268"/>
      <c r="CY114" s="268"/>
      <c r="CZ114" s="276"/>
      <c r="DA114" s="276"/>
      <c r="DB114" s="295"/>
      <c r="DC114" s="268"/>
      <c r="DD114" s="295"/>
      <c r="DE114" s="268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</row>
    <row r="115" customFormat="false" ht="12.75" hidden="false" customHeight="false" outlineLevel="0" collapsed="false">
      <c r="A115" s="323" t="n">
        <v>39934</v>
      </c>
      <c r="B115" s="327"/>
      <c r="C115" s="326" t="n">
        <f aca="false">+C103+0</f>
        <v>0.165</v>
      </c>
      <c r="D115" s="326" t="n">
        <f aca="false">C115</f>
        <v>0.165</v>
      </c>
      <c r="E115" s="327" t="n">
        <f aca="false">C115</f>
        <v>0.165</v>
      </c>
      <c r="F115" s="328" t="n">
        <f aca="false">C115-0.035</f>
        <v>0.13</v>
      </c>
      <c r="G115" s="327" t="n">
        <f aca="false">E115</f>
        <v>0.165</v>
      </c>
      <c r="H115" s="355" t="n">
        <f aca="false">C115</f>
        <v>0.165</v>
      </c>
      <c r="I115" s="328" t="n">
        <f aca="false">H115</f>
        <v>0.165</v>
      </c>
      <c r="J115" s="347" t="n">
        <f aca="false">H115+0</f>
        <v>0.165</v>
      </c>
      <c r="K115" s="279" t="n">
        <f aca="false">C115+0.02</f>
        <v>0.185</v>
      </c>
      <c r="L115" s="348" t="n">
        <f aca="false">K115-0</f>
        <v>0.185</v>
      </c>
      <c r="M115" s="328" t="n">
        <f aca="false">K115</f>
        <v>0.185</v>
      </c>
      <c r="N115" s="327" t="n">
        <f aca="false">+K115+0.02</f>
        <v>0.205</v>
      </c>
      <c r="O115" s="279" t="n">
        <f aca="false">C115</f>
        <v>0.165</v>
      </c>
      <c r="P115" s="333" t="n">
        <f aca="false">O115</f>
        <v>0.165</v>
      </c>
      <c r="Q115" s="328" t="n">
        <f aca="false">O115</f>
        <v>0.165</v>
      </c>
      <c r="R115" s="327" t="n">
        <f aca="false">+O115</f>
        <v>0.165</v>
      </c>
      <c r="T115" s="334" t="n">
        <f aca="false">C115-0.2</f>
        <v>-0.035</v>
      </c>
      <c r="U115" s="334" t="n">
        <f aca="false">T115+0.055</f>
        <v>0.02</v>
      </c>
      <c r="V115" s="334" t="n">
        <f aca="false">Y115</f>
        <v>0.17</v>
      </c>
      <c r="X115" s="335" t="n">
        <f aca="false">download!B134</f>
        <v>0.17</v>
      </c>
      <c r="Y115" s="336" t="n">
        <f aca="false">download!AX134</f>
        <v>0.17</v>
      </c>
      <c r="Z115" s="335" t="n">
        <f aca="false">download!F134</f>
        <v>0.1875</v>
      </c>
      <c r="AA115" s="337" t="n">
        <f aca="false">download!J134</f>
        <v>0.425</v>
      </c>
      <c r="AB115" s="337" t="n">
        <f aca="false">download!N134</f>
        <v>0.3825</v>
      </c>
      <c r="AC115" s="337" t="n">
        <f aca="false">download!R134</f>
        <v>0.1725</v>
      </c>
      <c r="AD115" s="338" t="n">
        <f aca="false">download!V134</f>
        <v>0.1625</v>
      </c>
      <c r="AE115" s="339" t="n">
        <f aca="false">download!AP134</f>
        <v>-0.2925</v>
      </c>
      <c r="AF115" s="339" t="n">
        <f aca="false">download!AT135</f>
        <v>0</v>
      </c>
      <c r="AG115" s="356"/>
      <c r="AH115" s="340" t="n">
        <v>39934</v>
      </c>
      <c r="AI115" s="341" t="n">
        <f aca="false">download!Z134</f>
        <v>2.995</v>
      </c>
      <c r="AJ115" s="343"/>
      <c r="AK115" s="342"/>
      <c r="AL115" s="342" t="n">
        <f aca="false">($AI115+C115)*BK115</f>
        <v>1.66657827525692</v>
      </c>
      <c r="AM115" s="342" t="n">
        <f aca="false">+AI115+C115</f>
        <v>3.16</v>
      </c>
      <c r="AN115" s="342" t="n">
        <f aca="false">$AI115+E115</f>
        <v>3.16</v>
      </c>
      <c r="AO115" s="342" t="n">
        <f aca="false">$AI115+G115</f>
        <v>3.16</v>
      </c>
      <c r="AP115" s="342" t="n">
        <f aca="false">$AI115+H115</f>
        <v>3.16</v>
      </c>
      <c r="AQ115" s="342" t="n">
        <f aca="false">$AI115+K115</f>
        <v>3.18</v>
      </c>
      <c r="AR115" s="342" t="n">
        <f aca="false">$AI115+N115</f>
        <v>3.2</v>
      </c>
      <c r="AS115" s="342" t="n">
        <f aca="false">$AI115+O115</f>
        <v>3.16</v>
      </c>
      <c r="AT115" s="342" t="n">
        <f aca="false">$AI115+R115</f>
        <v>3.16</v>
      </c>
      <c r="AU115" s="342"/>
      <c r="AV115" s="342"/>
      <c r="AW115" s="342" t="n">
        <f aca="false">$AI115+X115</f>
        <v>3.165</v>
      </c>
      <c r="AX115" s="342" t="n">
        <f aca="false">$AI115+Z115</f>
        <v>3.1825</v>
      </c>
      <c r="AY115" s="342" t="n">
        <f aca="false">$AI115+AA115</f>
        <v>3.42</v>
      </c>
      <c r="AZ115" s="342" t="n">
        <f aca="false">$AI115+AB115</f>
        <v>3.3775</v>
      </c>
      <c r="BA115" s="342" t="n">
        <f aca="false">$AI115+AC115</f>
        <v>3.1675</v>
      </c>
      <c r="BB115" s="342" t="n">
        <f aca="false">$AI115+AD115</f>
        <v>3.1575</v>
      </c>
      <c r="BC115" s="342" t="n">
        <f aca="false">$AI115+AE115</f>
        <v>2.7025</v>
      </c>
      <c r="BD115" s="342" t="n">
        <f aca="false">$AI115+AF115</f>
        <v>2.995</v>
      </c>
      <c r="BE115" s="342"/>
      <c r="BF115" s="274"/>
      <c r="BG115" s="343" t="n">
        <f aca="false">download!AD134</f>
        <v>1.357468741054</v>
      </c>
      <c r="BH115" s="268" t="n">
        <f aca="false">download!AH134</f>
        <v>0.063683810458564</v>
      </c>
      <c r="BI115" s="268" t="n">
        <f aca="false">download!AL134</f>
        <v>0.07332662646756</v>
      </c>
      <c r="BJ115" s="277" t="n">
        <f aca="false">(1+BH115/2)^(-2*($A115-$A$5)/365.25)</f>
        <v>0.572944396339347</v>
      </c>
      <c r="BK115" s="277" t="n">
        <f aca="false">(1+BI115/2)^(-2*($A115-$A$5)/365.25)</f>
        <v>0.527398188372443</v>
      </c>
      <c r="BL115" s="268"/>
      <c r="BM115" s="268"/>
      <c r="BN115" s="268"/>
      <c r="BO115" s="268"/>
      <c r="BP115" s="268"/>
      <c r="BQ115" s="268"/>
      <c r="BR115" s="268"/>
      <c r="BS115" s="268"/>
      <c r="BT115" s="268"/>
      <c r="BU115" s="268"/>
      <c r="BV115" s="268"/>
      <c r="BW115" s="268"/>
      <c r="BX115" s="268"/>
      <c r="BY115" s="268"/>
      <c r="BZ115" s="268"/>
      <c r="CA115" s="268"/>
      <c r="CB115" s="268"/>
      <c r="CC115" s="268"/>
      <c r="CD115" s="268"/>
      <c r="CE115" s="268"/>
      <c r="CF115" s="268"/>
      <c r="CG115" s="268"/>
      <c r="CH115" s="268"/>
      <c r="CI115" s="268"/>
      <c r="CJ115" s="268"/>
      <c r="CK115" s="268"/>
      <c r="CL115" s="277"/>
      <c r="CM115" s="268"/>
      <c r="CN115" s="293"/>
      <c r="CO115" s="293"/>
      <c r="CP115" s="344"/>
      <c r="CQ115" s="268"/>
      <c r="CR115" s="293"/>
      <c r="CS115" s="268"/>
      <c r="CT115" s="295"/>
      <c r="CU115" s="295"/>
      <c r="CV115" s="268"/>
      <c r="CW115" s="293"/>
      <c r="CX115" s="268"/>
      <c r="CY115" s="268"/>
      <c r="CZ115" s="276"/>
      <c r="DA115" s="276"/>
      <c r="DB115" s="295"/>
      <c r="DC115" s="268"/>
      <c r="DD115" s="295"/>
      <c r="DE115" s="268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</row>
    <row r="116" customFormat="false" ht="12.75" hidden="false" customHeight="false" outlineLevel="0" collapsed="false">
      <c r="A116" s="323" t="n">
        <v>39965</v>
      </c>
      <c r="B116" s="327"/>
      <c r="C116" s="326" t="n">
        <f aca="false">+C104+0</f>
        <v>0.165</v>
      </c>
      <c r="D116" s="326" t="n">
        <f aca="false">C116</f>
        <v>0.165</v>
      </c>
      <c r="E116" s="327" t="n">
        <f aca="false">C116</f>
        <v>0.165</v>
      </c>
      <c r="F116" s="328" t="n">
        <f aca="false">C116-0.035</f>
        <v>0.13</v>
      </c>
      <c r="G116" s="327" t="n">
        <f aca="false">E116</f>
        <v>0.165</v>
      </c>
      <c r="H116" s="355" t="n">
        <f aca="false">C116</f>
        <v>0.165</v>
      </c>
      <c r="I116" s="328" t="n">
        <f aca="false">H116</f>
        <v>0.165</v>
      </c>
      <c r="J116" s="347" t="n">
        <f aca="false">H116+0</f>
        <v>0.165</v>
      </c>
      <c r="K116" s="279" t="n">
        <f aca="false">C116+0.02</f>
        <v>0.185</v>
      </c>
      <c r="L116" s="348" t="n">
        <f aca="false">K116-0</f>
        <v>0.185</v>
      </c>
      <c r="M116" s="328" t="n">
        <f aca="false">K116</f>
        <v>0.185</v>
      </c>
      <c r="N116" s="327" t="n">
        <f aca="false">+K116+0.02</f>
        <v>0.205</v>
      </c>
      <c r="O116" s="279" t="n">
        <f aca="false">C116</f>
        <v>0.165</v>
      </c>
      <c r="P116" s="333" t="n">
        <f aca="false">O116</f>
        <v>0.165</v>
      </c>
      <c r="Q116" s="328" t="n">
        <f aca="false">O116</f>
        <v>0.165</v>
      </c>
      <c r="R116" s="327" t="n">
        <f aca="false">+O116</f>
        <v>0.165</v>
      </c>
      <c r="T116" s="334" t="n">
        <f aca="false">C116-0.2</f>
        <v>-0.035</v>
      </c>
      <c r="U116" s="334" t="n">
        <f aca="false">T116+0.055</f>
        <v>0.02</v>
      </c>
      <c r="V116" s="334" t="n">
        <f aca="false">Y116</f>
        <v>0.165</v>
      </c>
      <c r="X116" s="335" t="n">
        <f aca="false">download!B135</f>
        <v>0.165</v>
      </c>
      <c r="Y116" s="336" t="n">
        <f aca="false">download!AX135</f>
        <v>0.165</v>
      </c>
      <c r="Z116" s="335" t="n">
        <f aca="false">download!F135</f>
        <v>0.1825</v>
      </c>
      <c r="AA116" s="337" t="n">
        <f aca="false">download!J135</f>
        <v>0.425</v>
      </c>
      <c r="AB116" s="337" t="n">
        <f aca="false">download!N135</f>
        <v>0.3825</v>
      </c>
      <c r="AC116" s="337" t="n">
        <f aca="false">download!R135</f>
        <v>0.1725</v>
      </c>
      <c r="AD116" s="338" t="n">
        <f aca="false">download!V135</f>
        <v>0.1625</v>
      </c>
      <c r="AE116" s="339" t="n">
        <f aca="false">download!AP135</f>
        <v>-0.2925</v>
      </c>
      <c r="AF116" s="339" t="n">
        <f aca="false">download!AT136</f>
        <v>0</v>
      </c>
      <c r="AG116" s="356"/>
      <c r="AH116" s="340" t="n">
        <v>39965</v>
      </c>
      <c r="AI116" s="341" t="n">
        <f aca="false">download!Z135</f>
        <v>3.006</v>
      </c>
      <c r="AJ116" s="343"/>
      <c r="AK116" s="342"/>
      <c r="AL116" s="342" t="n">
        <f aca="false">($AI116+C116)*BK116</f>
        <v>1.66240099422232</v>
      </c>
      <c r="AM116" s="342" t="n">
        <f aca="false">+AI116+C116</f>
        <v>3.171</v>
      </c>
      <c r="AN116" s="342" t="n">
        <f aca="false">$AI116+E116</f>
        <v>3.171</v>
      </c>
      <c r="AO116" s="342" t="n">
        <f aca="false">$AI116+G116</f>
        <v>3.171</v>
      </c>
      <c r="AP116" s="342" t="n">
        <f aca="false">$AI116+H116</f>
        <v>3.171</v>
      </c>
      <c r="AQ116" s="342" t="n">
        <f aca="false">$AI116+K116</f>
        <v>3.191</v>
      </c>
      <c r="AR116" s="342" t="n">
        <f aca="false">$AI116+N116</f>
        <v>3.211</v>
      </c>
      <c r="AS116" s="342" t="n">
        <f aca="false">$AI116+O116</f>
        <v>3.171</v>
      </c>
      <c r="AT116" s="342" t="n">
        <f aca="false">$AI116+R116</f>
        <v>3.171</v>
      </c>
      <c r="AU116" s="342"/>
      <c r="AV116" s="342"/>
      <c r="AW116" s="342" t="n">
        <f aca="false">$AI116+X116</f>
        <v>3.171</v>
      </c>
      <c r="AX116" s="342" t="n">
        <f aca="false">$AI116+Z116</f>
        <v>3.1885</v>
      </c>
      <c r="AY116" s="342" t="n">
        <f aca="false">$AI116+AA116</f>
        <v>3.431</v>
      </c>
      <c r="AZ116" s="342" t="n">
        <f aca="false">$AI116+AB116</f>
        <v>3.3885</v>
      </c>
      <c r="BA116" s="342" t="n">
        <f aca="false">$AI116+AC116</f>
        <v>3.1785</v>
      </c>
      <c r="BB116" s="342" t="n">
        <f aca="false">$AI116+AD116</f>
        <v>3.1685</v>
      </c>
      <c r="BC116" s="342" t="n">
        <f aca="false">$AI116+AE116</f>
        <v>2.7135</v>
      </c>
      <c r="BD116" s="342" t="n">
        <f aca="false">$AI116+AF116</f>
        <v>3.006</v>
      </c>
      <c r="BE116" s="342"/>
      <c r="BF116" s="274"/>
      <c r="BG116" s="343" t="n">
        <f aca="false">download!AD135</f>
        <v>1.356674705226</v>
      </c>
      <c r="BH116" s="268" t="n">
        <f aca="false">download!AH135</f>
        <v>0.063692866181854</v>
      </c>
      <c r="BI116" s="268" t="n">
        <f aca="false">download!AL135</f>
        <v>0.07331189123158</v>
      </c>
      <c r="BJ116" s="277" t="n">
        <f aca="false">(1+BH116/2)^(-2*($A116-$A$5)/365.25)</f>
        <v>0.569859116435751</v>
      </c>
      <c r="BK116" s="277" t="n">
        <f aca="false">(1+BI116/2)^(-2*($A116-$A$5)/365.25)</f>
        <v>0.524251338449172</v>
      </c>
      <c r="BL116" s="268"/>
      <c r="BM116" s="268"/>
      <c r="BN116" s="268"/>
      <c r="BO116" s="268"/>
      <c r="BP116" s="268"/>
      <c r="BQ116" s="268"/>
      <c r="BR116" s="268"/>
      <c r="BS116" s="268"/>
      <c r="BT116" s="268"/>
      <c r="BU116" s="268"/>
      <c r="BV116" s="268"/>
      <c r="BW116" s="268"/>
      <c r="BX116" s="268"/>
      <c r="BY116" s="268"/>
      <c r="BZ116" s="268"/>
      <c r="CA116" s="268"/>
      <c r="CB116" s="268"/>
      <c r="CC116" s="268"/>
      <c r="CD116" s="268"/>
      <c r="CE116" s="268"/>
      <c r="CF116" s="268"/>
      <c r="CG116" s="268"/>
      <c r="CH116" s="268"/>
      <c r="CI116" s="268"/>
      <c r="CJ116" s="268"/>
      <c r="CK116" s="268"/>
      <c r="CL116" s="277"/>
      <c r="CM116" s="268"/>
      <c r="CN116" s="293"/>
      <c r="CO116" s="293"/>
      <c r="CP116" s="344"/>
      <c r="CQ116" s="268"/>
      <c r="CR116" s="293"/>
      <c r="CS116" s="268"/>
      <c r="CT116" s="295"/>
      <c r="CU116" s="295"/>
      <c r="CV116" s="268"/>
      <c r="CW116" s="293"/>
      <c r="CX116" s="268"/>
      <c r="CY116" s="268"/>
      <c r="CZ116" s="276"/>
      <c r="DA116" s="276"/>
      <c r="DB116" s="295"/>
      <c r="DC116" s="268"/>
      <c r="DD116" s="295"/>
      <c r="DE116" s="268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</row>
    <row r="117" customFormat="false" ht="12.75" hidden="false" customHeight="false" outlineLevel="0" collapsed="false">
      <c r="A117" s="323" t="n">
        <v>39995</v>
      </c>
      <c r="B117" s="327"/>
      <c r="C117" s="326" t="n">
        <f aca="false">+C105+0</f>
        <v>0.165</v>
      </c>
      <c r="D117" s="326" t="n">
        <f aca="false">C117</f>
        <v>0.165</v>
      </c>
      <c r="E117" s="327" t="n">
        <f aca="false">C117</f>
        <v>0.165</v>
      </c>
      <c r="F117" s="328" t="n">
        <f aca="false">C117-0.035</f>
        <v>0.13</v>
      </c>
      <c r="G117" s="327" t="n">
        <f aca="false">E117</f>
        <v>0.165</v>
      </c>
      <c r="H117" s="355" t="n">
        <f aca="false">C117</f>
        <v>0.165</v>
      </c>
      <c r="I117" s="328" t="n">
        <f aca="false">H117</f>
        <v>0.165</v>
      </c>
      <c r="J117" s="347" t="n">
        <f aca="false">H117+0</f>
        <v>0.165</v>
      </c>
      <c r="K117" s="279" t="n">
        <f aca="false">C117+0.02</f>
        <v>0.185</v>
      </c>
      <c r="L117" s="348" t="n">
        <f aca="false">K117-0</f>
        <v>0.185</v>
      </c>
      <c r="M117" s="328" t="n">
        <f aca="false">K117</f>
        <v>0.185</v>
      </c>
      <c r="N117" s="327" t="n">
        <f aca="false">+K117+0.02</f>
        <v>0.205</v>
      </c>
      <c r="O117" s="279" t="n">
        <f aca="false">C117</f>
        <v>0.165</v>
      </c>
      <c r="P117" s="333" t="n">
        <f aca="false">O117</f>
        <v>0.165</v>
      </c>
      <c r="Q117" s="328" t="n">
        <f aca="false">O117</f>
        <v>0.165</v>
      </c>
      <c r="R117" s="327" t="n">
        <f aca="false">+O117</f>
        <v>0.165</v>
      </c>
      <c r="T117" s="334" t="n">
        <f aca="false">C117-0.2</f>
        <v>-0.035</v>
      </c>
      <c r="U117" s="334" t="n">
        <f aca="false">T117+0.055</f>
        <v>0.02</v>
      </c>
      <c r="V117" s="334" t="n">
        <f aca="false">Y117</f>
        <v>0.155</v>
      </c>
      <c r="X117" s="335" t="n">
        <f aca="false">download!B136</f>
        <v>0.155</v>
      </c>
      <c r="Y117" s="336" t="n">
        <f aca="false">download!AX136</f>
        <v>0.155</v>
      </c>
      <c r="Z117" s="335" t="n">
        <f aca="false">download!F136</f>
        <v>0.1725</v>
      </c>
      <c r="AA117" s="337" t="n">
        <f aca="false">download!J136</f>
        <v>0.46</v>
      </c>
      <c r="AB117" s="337" t="n">
        <f aca="false">download!N136</f>
        <v>0.41</v>
      </c>
      <c r="AC117" s="337" t="n">
        <f aca="false">download!R136</f>
        <v>0.185</v>
      </c>
      <c r="AD117" s="338" t="n">
        <f aca="false">download!V136</f>
        <v>0.1625</v>
      </c>
      <c r="AE117" s="339" t="n">
        <f aca="false">download!AP136</f>
        <v>-0.2925</v>
      </c>
      <c r="AF117" s="339" t="n">
        <f aca="false">download!AT137</f>
        <v>0</v>
      </c>
      <c r="AG117" s="356"/>
      <c r="AH117" s="340" t="n">
        <v>39995</v>
      </c>
      <c r="AI117" s="341" t="n">
        <f aca="false">download!Z136</f>
        <v>3.068</v>
      </c>
      <c r="AJ117" s="343"/>
      <c r="AK117" s="342"/>
      <c r="AL117" s="342" t="n">
        <f aca="false">($AI117+C117)*BK117</f>
        <v>1.68512067235857</v>
      </c>
      <c r="AM117" s="342" t="n">
        <f aca="false">+AI117+C117</f>
        <v>3.233</v>
      </c>
      <c r="AN117" s="342" t="n">
        <f aca="false">$AI117+E117</f>
        <v>3.233</v>
      </c>
      <c r="AO117" s="342" t="n">
        <f aca="false">$AI117+G117</f>
        <v>3.233</v>
      </c>
      <c r="AP117" s="342" t="n">
        <f aca="false">$AI117+H117</f>
        <v>3.233</v>
      </c>
      <c r="AQ117" s="342" t="n">
        <f aca="false">$AI117+K117</f>
        <v>3.253</v>
      </c>
      <c r="AR117" s="342" t="n">
        <f aca="false">$AI117+N117</f>
        <v>3.273</v>
      </c>
      <c r="AS117" s="342" t="n">
        <f aca="false">$AI117+O117</f>
        <v>3.233</v>
      </c>
      <c r="AT117" s="342" t="n">
        <f aca="false">$AI117+R117</f>
        <v>3.233</v>
      </c>
      <c r="AU117" s="342"/>
      <c r="AV117" s="342"/>
      <c r="AW117" s="342" t="n">
        <f aca="false">$AI117+X117</f>
        <v>3.223</v>
      </c>
      <c r="AX117" s="342" t="n">
        <f aca="false">$AI117+Z117</f>
        <v>3.2405</v>
      </c>
      <c r="AY117" s="342" t="n">
        <f aca="false">$AI117+AA117</f>
        <v>3.528</v>
      </c>
      <c r="AZ117" s="342" t="n">
        <f aca="false">$AI117+AB117</f>
        <v>3.478</v>
      </c>
      <c r="BA117" s="342" t="n">
        <f aca="false">$AI117+AC117</f>
        <v>3.253</v>
      </c>
      <c r="BB117" s="342" t="n">
        <f aca="false">$AI117+AD117</f>
        <v>3.2305</v>
      </c>
      <c r="BC117" s="342" t="n">
        <f aca="false">$AI117+AE117</f>
        <v>2.7755</v>
      </c>
      <c r="BD117" s="342" t="n">
        <f aca="false">$AI117+AF117</f>
        <v>3.068</v>
      </c>
      <c r="BE117" s="342"/>
      <c r="BF117" s="274"/>
      <c r="BG117" s="343" t="n">
        <f aca="false">download!AD136</f>
        <v>1.35591176463</v>
      </c>
      <c r="BH117" s="268" t="n">
        <f aca="false">download!AH136</f>
        <v>0.063701629785064</v>
      </c>
      <c r="BI117" s="268" t="n">
        <f aca="false">download!AL136</f>
        <v>0.073297631325862</v>
      </c>
      <c r="BJ117" s="277" t="n">
        <f aca="false">(1+BH117/2)^(-2*($A117-$A$5)/365.25)</f>
        <v>0.566888377533425</v>
      </c>
      <c r="BK117" s="277" t="n">
        <f aca="false">(1+BI117/2)^(-2*($A117-$A$5)/365.25)</f>
        <v>0.521225076510538</v>
      </c>
      <c r="BL117" s="268"/>
      <c r="BM117" s="268"/>
      <c r="BN117" s="268"/>
      <c r="BO117" s="268"/>
      <c r="BP117" s="268"/>
      <c r="BQ117" s="268"/>
      <c r="BR117" s="268"/>
      <c r="BS117" s="268"/>
      <c r="BT117" s="268"/>
      <c r="BU117" s="268"/>
      <c r="BV117" s="268"/>
      <c r="BW117" s="268"/>
      <c r="BX117" s="268"/>
      <c r="BY117" s="268"/>
      <c r="BZ117" s="268"/>
      <c r="CA117" s="268"/>
      <c r="CB117" s="268"/>
      <c r="CC117" s="268"/>
      <c r="CD117" s="268"/>
      <c r="CE117" s="268"/>
      <c r="CF117" s="268"/>
      <c r="CG117" s="268"/>
      <c r="CH117" s="268"/>
      <c r="CI117" s="268"/>
      <c r="CJ117" s="268"/>
      <c r="CK117" s="268"/>
      <c r="CL117" s="277"/>
      <c r="CM117" s="268"/>
      <c r="CN117" s="293"/>
      <c r="CO117" s="293"/>
      <c r="CP117" s="344"/>
      <c r="CQ117" s="268"/>
      <c r="CR117" s="293"/>
      <c r="CS117" s="268"/>
      <c r="CT117" s="295"/>
      <c r="CU117" s="295"/>
      <c r="CV117" s="268"/>
      <c r="CW117" s="293"/>
      <c r="CX117" s="268"/>
      <c r="CY117" s="268"/>
      <c r="CZ117" s="276"/>
      <c r="DA117" s="276"/>
      <c r="DB117" s="295"/>
      <c r="DC117" s="268"/>
      <c r="DD117" s="295"/>
      <c r="DE117" s="268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</row>
    <row r="118" customFormat="false" ht="12.75" hidden="false" customHeight="false" outlineLevel="0" collapsed="false">
      <c r="A118" s="323" t="n">
        <v>40026</v>
      </c>
      <c r="B118" s="327"/>
      <c r="C118" s="326" t="n">
        <f aca="false">+C106+0</f>
        <v>0.165</v>
      </c>
      <c r="D118" s="326" t="n">
        <f aca="false">C118</f>
        <v>0.165</v>
      </c>
      <c r="E118" s="327" t="n">
        <f aca="false">C118</f>
        <v>0.165</v>
      </c>
      <c r="F118" s="328" t="n">
        <f aca="false">C118-0.035</f>
        <v>0.13</v>
      </c>
      <c r="G118" s="327" t="n">
        <f aca="false">E118</f>
        <v>0.165</v>
      </c>
      <c r="H118" s="355" t="n">
        <f aca="false">C118</f>
        <v>0.165</v>
      </c>
      <c r="I118" s="328" t="n">
        <f aca="false">H118</f>
        <v>0.165</v>
      </c>
      <c r="J118" s="347" t="n">
        <f aca="false">H118+0</f>
        <v>0.165</v>
      </c>
      <c r="K118" s="279" t="n">
        <f aca="false">C118+0.02</f>
        <v>0.185</v>
      </c>
      <c r="L118" s="348" t="n">
        <f aca="false">K118-0</f>
        <v>0.185</v>
      </c>
      <c r="M118" s="328" t="n">
        <f aca="false">K118</f>
        <v>0.185</v>
      </c>
      <c r="N118" s="327" t="n">
        <f aca="false">+K118+0.02</f>
        <v>0.205</v>
      </c>
      <c r="O118" s="279" t="n">
        <f aca="false">C118</f>
        <v>0.165</v>
      </c>
      <c r="P118" s="333" t="n">
        <f aca="false">O118</f>
        <v>0.165</v>
      </c>
      <c r="Q118" s="328" t="n">
        <f aca="false">O118</f>
        <v>0.165</v>
      </c>
      <c r="R118" s="327" t="n">
        <f aca="false">+O118</f>
        <v>0.165</v>
      </c>
      <c r="T118" s="334" t="n">
        <f aca="false">C118-0.2</f>
        <v>-0.035</v>
      </c>
      <c r="U118" s="334" t="n">
        <f aca="false">T118+0.055</f>
        <v>0.02</v>
      </c>
      <c r="V118" s="334" t="n">
        <f aca="false">Y118</f>
        <v>0.1525</v>
      </c>
      <c r="X118" s="335" t="n">
        <f aca="false">download!B137</f>
        <v>0.1525</v>
      </c>
      <c r="Y118" s="336" t="n">
        <f aca="false">download!AX137</f>
        <v>0.1525</v>
      </c>
      <c r="Z118" s="335" t="n">
        <f aca="false">download!F137</f>
        <v>0.17</v>
      </c>
      <c r="AA118" s="337" t="n">
        <f aca="false">download!J137</f>
        <v>0.525</v>
      </c>
      <c r="AB118" s="337" t="n">
        <f aca="false">download!N137</f>
        <v>0.41</v>
      </c>
      <c r="AC118" s="337" t="n">
        <f aca="false">download!R137</f>
        <v>0.185</v>
      </c>
      <c r="AD118" s="338" t="n">
        <f aca="false">download!V137</f>
        <v>0.1625</v>
      </c>
      <c r="AE118" s="339" t="n">
        <f aca="false">download!AP137</f>
        <v>-0.2925</v>
      </c>
      <c r="AF118" s="339" t="n">
        <f aca="false">download!AT138</f>
        <v>0</v>
      </c>
      <c r="AG118" s="356"/>
      <c r="AH118" s="340" t="n">
        <v>40026</v>
      </c>
      <c r="AI118" s="341" t="n">
        <f aca="false">download!Z137</f>
        <v>3.06</v>
      </c>
      <c r="AJ118" s="343"/>
      <c r="AK118" s="342"/>
      <c r="AL118" s="342" t="n">
        <f aca="false">($AI118+C118)*BK118</f>
        <v>1.67092900461588</v>
      </c>
      <c r="AM118" s="342" t="n">
        <f aca="false">+AI118+C118</f>
        <v>3.225</v>
      </c>
      <c r="AN118" s="342" t="n">
        <f aca="false">$AI118+E118</f>
        <v>3.225</v>
      </c>
      <c r="AO118" s="342" t="n">
        <f aca="false">$AI118+G118</f>
        <v>3.225</v>
      </c>
      <c r="AP118" s="342" t="n">
        <f aca="false">$AI118+H118</f>
        <v>3.225</v>
      </c>
      <c r="AQ118" s="342" t="n">
        <f aca="false">$AI118+K118</f>
        <v>3.245</v>
      </c>
      <c r="AR118" s="342" t="n">
        <f aca="false">$AI118+N118</f>
        <v>3.265</v>
      </c>
      <c r="AS118" s="342" t="n">
        <f aca="false">$AI118+O118</f>
        <v>3.225</v>
      </c>
      <c r="AT118" s="342" t="n">
        <f aca="false">$AI118+R118</f>
        <v>3.225</v>
      </c>
      <c r="AU118" s="342"/>
      <c r="AV118" s="342"/>
      <c r="AW118" s="342" t="n">
        <f aca="false">$AI118+X118</f>
        <v>3.2125</v>
      </c>
      <c r="AX118" s="342" t="n">
        <f aca="false">$AI118+Z118</f>
        <v>3.23</v>
      </c>
      <c r="AY118" s="342" t="n">
        <f aca="false">$AI118+AA118</f>
        <v>3.585</v>
      </c>
      <c r="AZ118" s="342" t="n">
        <f aca="false">$AI118+AB118</f>
        <v>3.47</v>
      </c>
      <c r="BA118" s="342" t="n">
        <f aca="false">$AI118+AC118</f>
        <v>3.245</v>
      </c>
      <c r="BB118" s="342" t="n">
        <f aca="false">$AI118+AD118</f>
        <v>3.2225</v>
      </c>
      <c r="BC118" s="342" t="n">
        <f aca="false">$AI118+AE118</f>
        <v>2.7675</v>
      </c>
      <c r="BD118" s="342" t="n">
        <f aca="false">$AI118+AF118</f>
        <v>3.06</v>
      </c>
      <c r="BE118" s="342"/>
      <c r="BF118" s="274"/>
      <c r="BG118" s="343" t="n">
        <f aca="false">download!AD137</f>
        <v>1.355129047338</v>
      </c>
      <c r="BH118" s="268" t="n">
        <f aca="false">download!AH137</f>
        <v>0.063710685508407</v>
      </c>
      <c r="BI118" s="268" t="n">
        <f aca="false">download!AL137</f>
        <v>0.073282896090024</v>
      </c>
      <c r="BJ118" s="277" t="n">
        <f aca="false">(1+BH118/2)^(-2*($A118-$A$5)/365.25)</f>
        <v>0.563834056572521</v>
      </c>
      <c r="BK118" s="277" t="n">
        <f aca="false">(1+BI118/2)^(-2*($A118-$A$5)/365.25)</f>
        <v>0.518117520811126</v>
      </c>
      <c r="BL118" s="268"/>
      <c r="BM118" s="268"/>
      <c r="BN118" s="268"/>
      <c r="BO118" s="268"/>
      <c r="BP118" s="268"/>
      <c r="BQ118" s="268"/>
      <c r="BR118" s="268"/>
      <c r="BS118" s="268"/>
      <c r="BT118" s="268"/>
      <c r="BU118" s="268"/>
      <c r="BV118" s="268"/>
      <c r="BW118" s="268"/>
      <c r="BX118" s="268"/>
      <c r="BY118" s="268"/>
      <c r="BZ118" s="268"/>
      <c r="CA118" s="268"/>
      <c r="CB118" s="268"/>
      <c r="CC118" s="268"/>
      <c r="CD118" s="268"/>
      <c r="CE118" s="268"/>
      <c r="CF118" s="268"/>
      <c r="CG118" s="268"/>
      <c r="CH118" s="268"/>
      <c r="CI118" s="268"/>
      <c r="CJ118" s="268"/>
      <c r="CK118" s="268"/>
      <c r="CL118" s="277"/>
      <c r="CM118" s="268"/>
      <c r="CN118" s="293"/>
      <c r="CO118" s="293"/>
      <c r="CP118" s="344"/>
      <c r="CQ118" s="268"/>
      <c r="CR118" s="293"/>
      <c r="CS118" s="268"/>
      <c r="CT118" s="295"/>
      <c r="CU118" s="295"/>
      <c r="CV118" s="268"/>
      <c r="CW118" s="293"/>
      <c r="CX118" s="268"/>
      <c r="CY118" s="268"/>
      <c r="CZ118" s="276"/>
      <c r="DA118" s="276"/>
      <c r="DB118" s="295"/>
      <c r="DC118" s="268"/>
      <c r="DD118" s="295"/>
      <c r="DE118" s="268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</row>
    <row r="119" customFormat="false" ht="12.75" hidden="false" customHeight="false" outlineLevel="0" collapsed="false">
      <c r="A119" s="323" t="n">
        <v>40057</v>
      </c>
      <c r="B119" s="327"/>
      <c r="C119" s="326" t="n">
        <f aca="false">+C107+0</f>
        <v>0.165</v>
      </c>
      <c r="D119" s="326" t="n">
        <f aca="false">C119</f>
        <v>0.165</v>
      </c>
      <c r="E119" s="327" t="n">
        <f aca="false">C119</f>
        <v>0.165</v>
      </c>
      <c r="F119" s="328" t="n">
        <f aca="false">C119-0.035</f>
        <v>0.13</v>
      </c>
      <c r="G119" s="327" t="n">
        <f aca="false">E119</f>
        <v>0.165</v>
      </c>
      <c r="H119" s="355" t="n">
        <f aca="false">C119</f>
        <v>0.165</v>
      </c>
      <c r="I119" s="328" t="n">
        <f aca="false">H119</f>
        <v>0.165</v>
      </c>
      <c r="J119" s="347" t="n">
        <f aca="false">H119+0</f>
        <v>0.165</v>
      </c>
      <c r="K119" s="279" t="n">
        <f aca="false">C119+0.02</f>
        <v>0.185</v>
      </c>
      <c r="L119" s="348" t="n">
        <f aca="false">K119-0</f>
        <v>0.185</v>
      </c>
      <c r="M119" s="328" t="n">
        <f aca="false">K119</f>
        <v>0.185</v>
      </c>
      <c r="N119" s="327" t="n">
        <f aca="false">+K119+0.02</f>
        <v>0.205</v>
      </c>
      <c r="O119" s="279" t="n">
        <f aca="false">C119</f>
        <v>0.165</v>
      </c>
      <c r="P119" s="333" t="n">
        <f aca="false">O119</f>
        <v>0.165</v>
      </c>
      <c r="Q119" s="328" t="n">
        <f aca="false">O119</f>
        <v>0.165</v>
      </c>
      <c r="R119" s="327" t="n">
        <f aca="false">+O119</f>
        <v>0.165</v>
      </c>
      <c r="T119" s="334" t="n">
        <f aca="false">C119-0.2</f>
        <v>-0.035</v>
      </c>
      <c r="U119" s="334" t="n">
        <f aca="false">T119+0.055</f>
        <v>0.02</v>
      </c>
      <c r="V119" s="334" t="n">
        <f aca="false">Y119</f>
        <v>0.15</v>
      </c>
      <c r="X119" s="335" t="n">
        <f aca="false">download!B138</f>
        <v>0.15</v>
      </c>
      <c r="Y119" s="336" t="n">
        <f aca="false">download!AX138</f>
        <v>0.15</v>
      </c>
      <c r="Z119" s="335" t="n">
        <f aca="false">download!F138</f>
        <v>0.1675</v>
      </c>
      <c r="AA119" s="337" t="n">
        <f aca="false">download!J138</f>
        <v>0.425</v>
      </c>
      <c r="AB119" s="337" t="n">
        <f aca="false">download!N138</f>
        <v>0.3825</v>
      </c>
      <c r="AC119" s="337" t="n">
        <f aca="false">download!R138</f>
        <v>0.1625</v>
      </c>
      <c r="AD119" s="338" t="n">
        <f aca="false">download!V138</f>
        <v>0.1625</v>
      </c>
      <c r="AE119" s="339" t="n">
        <f aca="false">download!AP138</f>
        <v>-0.2925</v>
      </c>
      <c r="AF119" s="339" t="n">
        <f aca="false">download!AT139</f>
        <v>0</v>
      </c>
      <c r="AG119" s="356"/>
      <c r="AH119" s="340" t="n">
        <v>40057</v>
      </c>
      <c r="AI119" s="341" t="n">
        <f aca="false">download!Z138</f>
        <v>3.044</v>
      </c>
      <c r="AJ119" s="343"/>
      <c r="AK119" s="342"/>
      <c r="AL119" s="342" t="n">
        <f aca="false">($AI119+C119)*BK119</f>
        <v>1.65273042151208</v>
      </c>
      <c r="AM119" s="342" t="n">
        <f aca="false">+AI119+C119</f>
        <v>3.209</v>
      </c>
      <c r="AN119" s="342" t="n">
        <f aca="false">$AI119+E119</f>
        <v>3.209</v>
      </c>
      <c r="AO119" s="342" t="n">
        <f aca="false">$AI119+G119</f>
        <v>3.209</v>
      </c>
      <c r="AP119" s="342" t="n">
        <f aca="false">$AI119+H119</f>
        <v>3.209</v>
      </c>
      <c r="AQ119" s="342" t="n">
        <f aca="false">$AI119+K119</f>
        <v>3.229</v>
      </c>
      <c r="AR119" s="342" t="n">
        <f aca="false">$AI119+N119</f>
        <v>3.249</v>
      </c>
      <c r="AS119" s="342" t="n">
        <f aca="false">$AI119+O119</f>
        <v>3.209</v>
      </c>
      <c r="AT119" s="342" t="n">
        <f aca="false">$AI119+R119</f>
        <v>3.209</v>
      </c>
      <c r="AU119" s="342"/>
      <c r="AV119" s="342"/>
      <c r="AW119" s="342" t="n">
        <f aca="false">$AI119+X119</f>
        <v>3.194</v>
      </c>
      <c r="AX119" s="342" t="n">
        <f aca="false">$AI119+Z119</f>
        <v>3.2115</v>
      </c>
      <c r="AY119" s="342" t="n">
        <f aca="false">$AI119+AA119</f>
        <v>3.469</v>
      </c>
      <c r="AZ119" s="342" t="n">
        <f aca="false">$AI119+AB119</f>
        <v>3.4265</v>
      </c>
      <c r="BA119" s="342" t="n">
        <f aca="false">$AI119+AC119</f>
        <v>3.2065</v>
      </c>
      <c r="BB119" s="342" t="n">
        <f aca="false">$AI119+AD119</f>
        <v>3.2065</v>
      </c>
      <c r="BC119" s="342" t="n">
        <f aca="false">$AI119+AE119</f>
        <v>2.7515</v>
      </c>
      <c r="BD119" s="342" t="n">
        <f aca="false">$AI119+AF119</f>
        <v>3.044</v>
      </c>
      <c r="BE119" s="342"/>
      <c r="BF119" s="274"/>
      <c r="BG119" s="343" t="n">
        <f aca="false">download!AD138</f>
        <v>1.3543520681</v>
      </c>
      <c r="BH119" s="268" t="n">
        <f aca="false">download!AH138</f>
        <v>0.063719741231778</v>
      </c>
      <c r="BI119" s="268" t="n">
        <f aca="false">download!AL138</f>
        <v>0.073268160854257</v>
      </c>
      <c r="BJ119" s="277" t="n">
        <f aca="false">(1+BH119/2)^(-2*($A119-$A$5)/365.25)</f>
        <v>0.560795356662599</v>
      </c>
      <c r="BK119" s="277" t="n">
        <f aca="false">(1+BI119/2)^(-2*($A119-$A$5)/365.25)</f>
        <v>0.515029735591174</v>
      </c>
      <c r="BL119" s="268"/>
      <c r="BM119" s="268"/>
      <c r="BN119" s="268"/>
      <c r="BO119" s="268"/>
      <c r="BP119" s="268"/>
      <c r="BQ119" s="268"/>
      <c r="BR119" s="268"/>
      <c r="BS119" s="268"/>
      <c r="BT119" s="268"/>
      <c r="BU119" s="268"/>
      <c r="BV119" s="268"/>
      <c r="BW119" s="268"/>
      <c r="BX119" s="268"/>
      <c r="BY119" s="268"/>
      <c r="BZ119" s="268"/>
      <c r="CA119" s="268"/>
      <c r="CB119" s="268"/>
      <c r="CC119" s="268"/>
      <c r="CD119" s="268"/>
      <c r="CE119" s="268"/>
      <c r="CF119" s="268"/>
      <c r="CG119" s="268"/>
      <c r="CH119" s="268"/>
      <c r="CI119" s="268"/>
      <c r="CJ119" s="268"/>
      <c r="CK119" s="268"/>
      <c r="CL119" s="277"/>
      <c r="CM119" s="268"/>
      <c r="CN119" s="293"/>
      <c r="CO119" s="293"/>
      <c r="CP119" s="344"/>
      <c r="CQ119" s="268"/>
      <c r="CR119" s="293"/>
      <c r="CS119" s="268"/>
      <c r="CT119" s="295"/>
      <c r="CU119" s="295"/>
      <c r="CV119" s="268"/>
      <c r="CW119" s="293"/>
      <c r="CX119" s="268"/>
      <c r="CY119" s="268"/>
      <c r="CZ119" s="276"/>
      <c r="DA119" s="276"/>
      <c r="DB119" s="295"/>
      <c r="DC119" s="268"/>
      <c r="DD119" s="295"/>
      <c r="DE119" s="268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</row>
    <row r="120" customFormat="false" ht="12.75" hidden="false" customHeight="false" outlineLevel="0" collapsed="false">
      <c r="A120" s="323" t="n">
        <v>40087</v>
      </c>
      <c r="B120" s="327"/>
      <c r="C120" s="326" t="n">
        <f aca="false">+C108+0</f>
        <v>0.165</v>
      </c>
      <c r="D120" s="326" t="n">
        <f aca="false">C120</f>
        <v>0.165</v>
      </c>
      <c r="E120" s="327" t="n">
        <f aca="false">C120</f>
        <v>0.165</v>
      </c>
      <c r="F120" s="328" t="n">
        <f aca="false">C120-0.035</f>
        <v>0.13</v>
      </c>
      <c r="G120" s="327" t="n">
        <f aca="false">E120</f>
        <v>0.165</v>
      </c>
      <c r="H120" s="355" t="n">
        <f aca="false">C120</f>
        <v>0.165</v>
      </c>
      <c r="I120" s="328" t="n">
        <f aca="false">H120</f>
        <v>0.165</v>
      </c>
      <c r="J120" s="347" t="n">
        <f aca="false">H120+0</f>
        <v>0.165</v>
      </c>
      <c r="K120" s="279" t="n">
        <f aca="false">C120+0.02</f>
        <v>0.185</v>
      </c>
      <c r="L120" s="348" t="n">
        <f aca="false">K120-0</f>
        <v>0.185</v>
      </c>
      <c r="M120" s="328" t="n">
        <f aca="false">K120</f>
        <v>0.185</v>
      </c>
      <c r="N120" s="327" t="n">
        <f aca="false">+K120+0.02</f>
        <v>0.205</v>
      </c>
      <c r="O120" s="279" t="n">
        <f aca="false">C120</f>
        <v>0.165</v>
      </c>
      <c r="P120" s="333" t="n">
        <f aca="false">O120</f>
        <v>0.165</v>
      </c>
      <c r="Q120" s="328" t="n">
        <f aca="false">O120</f>
        <v>0.165</v>
      </c>
      <c r="R120" s="327" t="n">
        <f aca="false">+O120</f>
        <v>0.165</v>
      </c>
      <c r="T120" s="334" t="n">
        <f aca="false">C120-0.2</f>
        <v>-0.035</v>
      </c>
      <c r="U120" s="334" t="n">
        <f aca="false">T120+0.055</f>
        <v>0.02</v>
      </c>
      <c r="V120" s="334" t="n">
        <f aca="false">Y120</f>
        <v>0.165</v>
      </c>
      <c r="X120" s="335" t="n">
        <f aca="false">download!B139</f>
        <v>0.165</v>
      </c>
      <c r="Y120" s="336" t="n">
        <f aca="false">download!AX139</f>
        <v>0.165</v>
      </c>
      <c r="Z120" s="335" t="n">
        <f aca="false">download!F139</f>
        <v>0.1825</v>
      </c>
      <c r="AA120" s="337" t="n">
        <f aca="false">download!J139</f>
        <v>0.345</v>
      </c>
      <c r="AB120" s="337" t="n">
        <f aca="false">download!N139</f>
        <v>0.3625</v>
      </c>
      <c r="AC120" s="337" t="n">
        <f aca="false">download!R139</f>
        <v>0.185</v>
      </c>
      <c r="AD120" s="338" t="n">
        <f aca="false">download!V139</f>
        <v>0.165</v>
      </c>
      <c r="AE120" s="339" t="n">
        <f aca="false">download!AP139</f>
        <v>-0.2925</v>
      </c>
      <c r="AF120" s="339" t="n">
        <f aca="false">download!AT140</f>
        <v>0</v>
      </c>
      <c r="AG120" s="356"/>
      <c r="AH120" s="340" t="n">
        <v>40087</v>
      </c>
      <c r="AI120" s="341" t="n">
        <f aca="false">download!Z139</f>
        <v>3.056</v>
      </c>
      <c r="AJ120" s="343"/>
      <c r="AK120" s="342"/>
      <c r="AL120" s="342" t="n">
        <f aca="false">($AI120+C120)*BK120</f>
        <v>1.64934608297919</v>
      </c>
      <c r="AM120" s="342" t="n">
        <f aca="false">+AI120+C120</f>
        <v>3.221</v>
      </c>
      <c r="AN120" s="342" t="n">
        <f aca="false">$AI120+E120</f>
        <v>3.221</v>
      </c>
      <c r="AO120" s="342" t="n">
        <f aca="false">$AI120+G120</f>
        <v>3.221</v>
      </c>
      <c r="AP120" s="342" t="n">
        <f aca="false">$AI120+H120</f>
        <v>3.221</v>
      </c>
      <c r="AQ120" s="342" t="n">
        <f aca="false">$AI120+K120</f>
        <v>3.241</v>
      </c>
      <c r="AR120" s="342" t="n">
        <f aca="false">$AI120+N120</f>
        <v>3.261</v>
      </c>
      <c r="AS120" s="342" t="n">
        <f aca="false">$AI120+O120</f>
        <v>3.221</v>
      </c>
      <c r="AT120" s="342" t="n">
        <f aca="false">$AI120+R120</f>
        <v>3.221</v>
      </c>
      <c r="AU120" s="342"/>
      <c r="AV120" s="342"/>
      <c r="AW120" s="342" t="n">
        <f aca="false">$AI120+X120</f>
        <v>3.221</v>
      </c>
      <c r="AX120" s="342" t="n">
        <f aca="false">$AI120+Z120</f>
        <v>3.2385</v>
      </c>
      <c r="AY120" s="342" t="n">
        <f aca="false">$AI120+AA120</f>
        <v>3.401</v>
      </c>
      <c r="AZ120" s="342" t="n">
        <f aca="false">$AI120+AB120</f>
        <v>3.4185</v>
      </c>
      <c r="BA120" s="342" t="n">
        <f aca="false">$AI120+AC120</f>
        <v>3.241</v>
      </c>
      <c r="BB120" s="342" t="n">
        <f aca="false">$AI120+AD120</f>
        <v>3.221</v>
      </c>
      <c r="BC120" s="342" t="n">
        <f aca="false">$AI120+AE120</f>
        <v>2.7635</v>
      </c>
      <c r="BD120" s="342" t="n">
        <f aca="false">$AI120+AF120</f>
        <v>3.056</v>
      </c>
      <c r="BE120" s="342"/>
      <c r="BF120" s="274"/>
      <c r="BG120" s="343" t="n">
        <f aca="false">download!AD139</f>
        <v>1.353605607305</v>
      </c>
      <c r="BH120" s="268" t="n">
        <f aca="false">download!AH139</f>
        <v>0.063728504835066</v>
      </c>
      <c r="BI120" s="268" t="n">
        <f aca="false">download!AL139</f>
        <v>0.073253900948744</v>
      </c>
      <c r="BJ120" s="277" t="n">
        <f aca="false">(1+BH120/2)^(-2*($A120-$A$5)/365.25)</f>
        <v>0.557869481861138</v>
      </c>
      <c r="BK120" s="277" t="n">
        <f aca="false">(1+BI120/2)^(-2*($A120-$A$5)/365.25)</f>
        <v>0.51206025550425</v>
      </c>
      <c r="BL120" s="268"/>
      <c r="BM120" s="268"/>
      <c r="BN120" s="268"/>
      <c r="BO120" s="268"/>
      <c r="BP120" s="268"/>
      <c r="BQ120" s="268"/>
      <c r="BR120" s="268"/>
      <c r="BS120" s="268"/>
      <c r="BT120" s="268"/>
      <c r="BU120" s="268"/>
      <c r="BV120" s="268"/>
      <c r="BW120" s="268"/>
      <c r="BX120" s="268"/>
      <c r="BY120" s="268"/>
      <c r="BZ120" s="268"/>
      <c r="CA120" s="268"/>
      <c r="CB120" s="268"/>
      <c r="CC120" s="268"/>
      <c r="CD120" s="268"/>
      <c r="CE120" s="268"/>
      <c r="CF120" s="268"/>
      <c r="CG120" s="268"/>
      <c r="CH120" s="268"/>
      <c r="CI120" s="268"/>
      <c r="CJ120" s="268"/>
      <c r="CK120" s="268"/>
      <c r="CL120" s="277"/>
      <c r="CM120" s="268"/>
      <c r="CN120" s="293"/>
      <c r="CO120" s="293"/>
      <c r="CP120" s="344"/>
      <c r="CQ120" s="268"/>
      <c r="CR120" s="293"/>
      <c r="CS120" s="268"/>
      <c r="CT120" s="295"/>
      <c r="CU120" s="295"/>
      <c r="CV120" s="268"/>
      <c r="CW120" s="293"/>
      <c r="CX120" s="268"/>
      <c r="CY120" s="268"/>
      <c r="CZ120" s="276"/>
      <c r="DA120" s="276"/>
      <c r="DB120" s="295"/>
      <c r="DC120" s="268"/>
      <c r="DD120" s="295"/>
      <c r="DE120" s="268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</row>
    <row r="121" customFormat="false" ht="12.75" hidden="false" customHeight="false" outlineLevel="0" collapsed="false">
      <c r="A121" s="323" t="n">
        <v>40118</v>
      </c>
      <c r="B121" s="327"/>
      <c r="C121" s="326" t="n">
        <f aca="false">+C109+0</f>
        <v>0.295</v>
      </c>
      <c r="D121" s="326" t="n">
        <f aca="false">C121</f>
        <v>0.295</v>
      </c>
      <c r="E121" s="327" t="n">
        <f aca="false">C121</f>
        <v>0.295</v>
      </c>
      <c r="F121" s="328" t="n">
        <f aca="false">C121-0.035</f>
        <v>0.26</v>
      </c>
      <c r="G121" s="327" t="n">
        <f aca="false">E121</f>
        <v>0.295</v>
      </c>
      <c r="H121" s="355" t="n">
        <f aca="false">H109-0.005</f>
        <v>0.405</v>
      </c>
      <c r="I121" s="328" t="n">
        <f aca="false">H121</f>
        <v>0.405</v>
      </c>
      <c r="J121" s="347" t="n">
        <f aca="false">H121+0</f>
        <v>0.405</v>
      </c>
      <c r="K121" s="276" t="n">
        <f aca="false">C121+0.12</f>
        <v>0.415</v>
      </c>
      <c r="L121" s="348" t="n">
        <f aca="false">K121-0</f>
        <v>0.415</v>
      </c>
      <c r="M121" s="328" t="n">
        <f aca="false">K121</f>
        <v>0.415</v>
      </c>
      <c r="N121" s="327" t="n">
        <f aca="false">+K121+0.03</f>
        <v>0.445</v>
      </c>
      <c r="O121" s="279" t="n">
        <f aca="false">K121+0.1</f>
        <v>0.515</v>
      </c>
      <c r="P121" s="333" t="n">
        <f aca="false">O121</f>
        <v>0.515</v>
      </c>
      <c r="Q121" s="328" t="n">
        <f aca="false">O121</f>
        <v>0.515</v>
      </c>
      <c r="R121" s="327" t="n">
        <f aca="false">+O121+0.02</f>
        <v>0.535</v>
      </c>
      <c r="T121" s="334" t="n">
        <f aca="false">C121-0.16</f>
        <v>0.135</v>
      </c>
      <c r="U121" s="334" t="n">
        <f aca="false">T121+0.055</f>
        <v>0.19</v>
      </c>
      <c r="V121" s="334" t="n">
        <f aca="false">+(T121+AI121)*0.032+T121+0.01</f>
        <v>0.249288</v>
      </c>
      <c r="X121" s="335" t="n">
        <f aca="false">download!B140</f>
        <v>0.205</v>
      </c>
      <c r="Y121" s="336" t="n">
        <f aca="false">download!AX140</f>
        <v>0.205</v>
      </c>
      <c r="Z121" s="335" t="n">
        <f aca="false">download!F140</f>
        <v>0.255</v>
      </c>
      <c r="AA121" s="337" t="n">
        <f aca="false">download!J140</f>
        <v>0.725</v>
      </c>
      <c r="AB121" s="337" t="n">
        <f aca="false">download!N140</f>
        <v>0.695</v>
      </c>
      <c r="AC121" s="337" t="n">
        <f aca="false">download!R140</f>
        <v>0.2875</v>
      </c>
      <c r="AD121" s="338" t="n">
        <f aca="false">download!V140</f>
        <v>0.24</v>
      </c>
      <c r="AE121" s="339" t="n">
        <f aca="false">download!AP140</f>
        <v>-0.25</v>
      </c>
      <c r="AF121" s="339" t="n">
        <f aca="false">download!AT141</f>
        <v>0</v>
      </c>
      <c r="AG121" s="356"/>
      <c r="AH121" s="340" t="n">
        <v>40118</v>
      </c>
      <c r="AI121" s="341" t="n">
        <f aca="false">download!Z140</f>
        <v>3.124</v>
      </c>
      <c r="AJ121" s="343"/>
      <c r="AK121" s="342"/>
      <c r="AL121" s="342" t="n">
        <f aca="false">($AI121+C121)*BK121</f>
        <v>1.74030856446364</v>
      </c>
      <c r="AM121" s="342" t="n">
        <f aca="false">+AI121+C121</f>
        <v>3.419</v>
      </c>
      <c r="AN121" s="342" t="n">
        <f aca="false">$AI121+E121</f>
        <v>3.419</v>
      </c>
      <c r="AO121" s="342" t="n">
        <f aca="false">$AI121+G121</f>
        <v>3.419</v>
      </c>
      <c r="AP121" s="342" t="n">
        <f aca="false">$AI121+H121</f>
        <v>3.529</v>
      </c>
      <c r="AQ121" s="342" t="n">
        <f aca="false">$AI121+K121</f>
        <v>3.539</v>
      </c>
      <c r="AR121" s="342" t="n">
        <f aca="false">$AI121+N121</f>
        <v>3.569</v>
      </c>
      <c r="AS121" s="342" t="n">
        <f aca="false">$AI121+O121</f>
        <v>3.639</v>
      </c>
      <c r="AT121" s="342" t="n">
        <f aca="false">$AI121+R121</f>
        <v>3.659</v>
      </c>
      <c r="AU121" s="342"/>
      <c r="AV121" s="342"/>
      <c r="AW121" s="342" t="n">
        <f aca="false">$AI121+X121</f>
        <v>3.329</v>
      </c>
      <c r="AX121" s="342" t="n">
        <f aca="false">$AI121+Z121</f>
        <v>3.379</v>
      </c>
      <c r="AY121" s="342" t="n">
        <f aca="false">$AI121+AA121</f>
        <v>3.849</v>
      </c>
      <c r="AZ121" s="342" t="n">
        <f aca="false">$AI121+AB121</f>
        <v>3.819</v>
      </c>
      <c r="BA121" s="342" t="n">
        <f aca="false">$AI121+AC121</f>
        <v>3.4115</v>
      </c>
      <c r="BB121" s="342" t="n">
        <f aca="false">$AI121+AD121</f>
        <v>3.364</v>
      </c>
      <c r="BC121" s="342" t="n">
        <f aca="false">$AI121+AE121</f>
        <v>2.874</v>
      </c>
      <c r="BD121" s="342" t="n">
        <f aca="false">$AI121+AF121</f>
        <v>3.124</v>
      </c>
      <c r="BE121" s="342"/>
      <c r="BF121" s="274"/>
      <c r="BG121" s="343" t="n">
        <f aca="false">download!AD140</f>
        <v>1.352839891893</v>
      </c>
      <c r="BH121" s="268" t="n">
        <f aca="false">download!AH140</f>
        <v>0.063737560558491</v>
      </c>
      <c r="BI121" s="268" t="n">
        <f aca="false">download!AL140</f>
        <v>0.073239165713119</v>
      </c>
      <c r="BJ121" s="277" t="n">
        <f aca="false">(1+BH121/2)^(-2*($A121-$A$5)/365.25)</f>
        <v>0.554861301022043</v>
      </c>
      <c r="BK121" s="277" t="n">
        <f aca="false">(1+BI121/2)^(-2*($A121-$A$5)/365.25)</f>
        <v>0.509010986973864</v>
      </c>
      <c r="BL121" s="268"/>
      <c r="BM121" s="268"/>
      <c r="BN121" s="268"/>
      <c r="BO121" s="268"/>
      <c r="BP121" s="268"/>
      <c r="BQ121" s="268"/>
      <c r="BR121" s="268"/>
      <c r="BS121" s="268"/>
      <c r="BT121" s="268"/>
      <c r="BU121" s="268"/>
      <c r="BV121" s="268"/>
      <c r="BW121" s="268"/>
      <c r="BX121" s="268"/>
      <c r="BY121" s="268"/>
      <c r="BZ121" s="268"/>
      <c r="CA121" s="268"/>
      <c r="CB121" s="268"/>
      <c r="CC121" s="268"/>
      <c r="CD121" s="268"/>
      <c r="CE121" s="268"/>
      <c r="CF121" s="268"/>
      <c r="CG121" s="268"/>
      <c r="CH121" s="268"/>
      <c r="CI121" s="268"/>
      <c r="CJ121" s="268"/>
      <c r="CK121" s="268"/>
      <c r="CL121" s="277"/>
      <c r="CM121" s="268"/>
      <c r="CN121" s="293"/>
      <c r="CO121" s="293"/>
      <c r="CP121" s="344"/>
      <c r="CQ121" s="268"/>
      <c r="CR121" s="293"/>
      <c r="CS121" s="268"/>
      <c r="CT121" s="295"/>
      <c r="CU121" s="295"/>
      <c r="CV121" s="268"/>
      <c r="CW121" s="293"/>
      <c r="CX121" s="268"/>
      <c r="CY121" s="268"/>
      <c r="CZ121" s="276"/>
      <c r="DA121" s="276"/>
      <c r="DB121" s="295"/>
      <c r="DC121" s="268"/>
      <c r="DD121" s="295"/>
      <c r="DE121" s="268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</row>
    <row r="122" customFormat="false" ht="12.75" hidden="false" customHeight="false" outlineLevel="0" collapsed="false">
      <c r="A122" s="323" t="n">
        <v>40148</v>
      </c>
      <c r="B122" s="327"/>
      <c r="C122" s="326" t="n">
        <f aca="false">+C110+0</f>
        <v>0.315</v>
      </c>
      <c r="D122" s="326" t="n">
        <f aca="false">C122</f>
        <v>0.315</v>
      </c>
      <c r="E122" s="327" t="n">
        <f aca="false">C122</f>
        <v>0.315</v>
      </c>
      <c r="F122" s="328" t="n">
        <f aca="false">C122-0.035</f>
        <v>0.28</v>
      </c>
      <c r="G122" s="327" t="n">
        <f aca="false">E122</f>
        <v>0.315</v>
      </c>
      <c r="H122" s="355" t="n">
        <f aca="false">H110-0.005</f>
        <v>0.425</v>
      </c>
      <c r="I122" s="328" t="n">
        <f aca="false">H122</f>
        <v>0.425</v>
      </c>
      <c r="J122" s="347" t="n">
        <f aca="false">H122+0</f>
        <v>0.425</v>
      </c>
      <c r="K122" s="276" t="n">
        <f aca="false">C122+0.12</f>
        <v>0.435</v>
      </c>
      <c r="L122" s="348" t="n">
        <f aca="false">K122-0</f>
        <v>0.435</v>
      </c>
      <c r="M122" s="328" t="n">
        <f aca="false">K122</f>
        <v>0.435</v>
      </c>
      <c r="N122" s="327" t="n">
        <f aca="false">+K122+0.03</f>
        <v>0.465</v>
      </c>
      <c r="O122" s="279" t="n">
        <f aca="false">K122+0.1</f>
        <v>0.535</v>
      </c>
      <c r="P122" s="333" t="n">
        <f aca="false">O122</f>
        <v>0.535</v>
      </c>
      <c r="Q122" s="328" t="n">
        <f aca="false">O122</f>
        <v>0.535</v>
      </c>
      <c r="R122" s="327" t="n">
        <f aca="false">+O122+0.02</f>
        <v>0.555</v>
      </c>
      <c r="T122" s="334" t="n">
        <f aca="false">C122-0.16</f>
        <v>0.155</v>
      </c>
      <c r="U122" s="334" t="n">
        <f aca="false">T122+0.055</f>
        <v>0.21</v>
      </c>
      <c r="V122" s="334" t="n">
        <f aca="false">+(T122+AI122)*0.032+T122+0.01</f>
        <v>0.272552</v>
      </c>
      <c r="X122" s="335" t="n">
        <f aca="false">download!B141</f>
        <v>0.245</v>
      </c>
      <c r="Y122" s="336" t="n">
        <f aca="false">download!AX141</f>
        <v>0.245</v>
      </c>
      <c r="Z122" s="335" t="n">
        <f aca="false">download!F141</f>
        <v>0.295</v>
      </c>
      <c r="AA122" s="337" t="n">
        <f aca="false">download!J141</f>
        <v>1.045</v>
      </c>
      <c r="AB122" s="337" t="n">
        <f aca="false">download!N141</f>
        <v>1.01</v>
      </c>
      <c r="AC122" s="337" t="n">
        <f aca="false">download!R141</f>
        <v>0.3375</v>
      </c>
      <c r="AD122" s="338" t="n">
        <f aca="false">download!V141</f>
        <v>0.295</v>
      </c>
      <c r="AE122" s="339" t="n">
        <f aca="false">download!AP141</f>
        <v>-0.25</v>
      </c>
      <c r="AF122" s="339" t="n">
        <f aca="false">download!AT142</f>
        <v>0</v>
      </c>
      <c r="AG122" s="356"/>
      <c r="AH122" s="340" t="n">
        <v>40148</v>
      </c>
      <c r="AI122" s="341" t="n">
        <f aca="false">download!Z141</f>
        <v>3.206</v>
      </c>
      <c r="AJ122" s="343"/>
      <c r="AK122" s="342"/>
      <c r="AL122" s="342" t="n">
        <f aca="false">($AI122+C122)*BK122</f>
        <v>1.78190252208187</v>
      </c>
      <c r="AM122" s="342" t="n">
        <f aca="false">+AI122+C122</f>
        <v>3.521</v>
      </c>
      <c r="AN122" s="342" t="n">
        <f aca="false">$AI122+E122</f>
        <v>3.521</v>
      </c>
      <c r="AO122" s="342" t="n">
        <f aca="false">$AI122+G122</f>
        <v>3.521</v>
      </c>
      <c r="AP122" s="342" t="n">
        <f aca="false">$AI122+H122</f>
        <v>3.631</v>
      </c>
      <c r="AQ122" s="342" t="n">
        <f aca="false">$AI122+K122</f>
        <v>3.641</v>
      </c>
      <c r="AR122" s="342" t="n">
        <f aca="false">$AI122+N122</f>
        <v>3.671</v>
      </c>
      <c r="AS122" s="342" t="n">
        <f aca="false">$AI122+O122</f>
        <v>3.741</v>
      </c>
      <c r="AT122" s="342" t="n">
        <f aca="false">$AI122+R122</f>
        <v>3.761</v>
      </c>
      <c r="AU122" s="342"/>
      <c r="AV122" s="342"/>
      <c r="AW122" s="342" t="n">
        <f aca="false">$AI122+X122</f>
        <v>3.451</v>
      </c>
      <c r="AX122" s="342" t="n">
        <f aca="false">$AI122+Z122</f>
        <v>3.501</v>
      </c>
      <c r="AY122" s="342" t="n">
        <f aca="false">$AI122+AA122</f>
        <v>4.251</v>
      </c>
      <c r="AZ122" s="342" t="n">
        <f aca="false">$AI122+AB122</f>
        <v>4.216</v>
      </c>
      <c r="BA122" s="342" t="n">
        <f aca="false">$AI122+AC122</f>
        <v>3.5435</v>
      </c>
      <c r="BB122" s="342" t="n">
        <f aca="false">$AI122+AD122</f>
        <v>3.501</v>
      </c>
      <c r="BC122" s="342" t="n">
        <f aca="false">$AI122+AE122</f>
        <v>2.956</v>
      </c>
      <c r="BD122" s="342" t="n">
        <f aca="false">$AI122+AF122</f>
        <v>3.206</v>
      </c>
      <c r="BE122" s="342"/>
      <c r="BF122" s="274"/>
      <c r="BG122" s="343" t="n">
        <f aca="false">download!AD141</f>
        <v>1.352104314293</v>
      </c>
      <c r="BH122" s="268" t="n">
        <f aca="false">download!AH141</f>
        <v>0.06374632416183</v>
      </c>
      <c r="BI122" s="268" t="n">
        <f aca="false">download!AL141</f>
        <v>0.073224905807743</v>
      </c>
      <c r="BJ122" s="277" t="n">
        <f aca="false">(1+BH122/2)^(-2*($A122-$A$5)/365.25)</f>
        <v>0.551964820924293</v>
      </c>
      <c r="BK122" s="277" t="n">
        <f aca="false">(1+BI122/2)^(-2*($A122-$A$5)/365.25)</f>
        <v>0.506078535098515</v>
      </c>
      <c r="BL122" s="268"/>
      <c r="BM122" s="268"/>
      <c r="BN122" s="268"/>
      <c r="BO122" s="268"/>
      <c r="BP122" s="268"/>
      <c r="BQ122" s="268"/>
      <c r="BR122" s="268"/>
      <c r="BS122" s="268"/>
      <c r="BT122" s="268"/>
      <c r="BU122" s="268"/>
      <c r="BV122" s="268"/>
      <c r="BW122" s="268"/>
      <c r="BX122" s="268"/>
      <c r="BY122" s="268"/>
      <c r="BZ122" s="268"/>
      <c r="CA122" s="268"/>
      <c r="CB122" s="268"/>
      <c r="CC122" s="268"/>
      <c r="CD122" s="268"/>
      <c r="CE122" s="268"/>
      <c r="CF122" s="268"/>
      <c r="CG122" s="268"/>
      <c r="CH122" s="268"/>
      <c r="CI122" s="268"/>
      <c r="CJ122" s="268"/>
      <c r="CK122" s="268"/>
      <c r="CL122" s="277"/>
      <c r="CM122" s="268"/>
      <c r="CN122" s="293"/>
      <c r="CO122" s="293"/>
      <c r="CP122" s="344"/>
      <c r="CQ122" s="268"/>
      <c r="CR122" s="293"/>
      <c r="CS122" s="268"/>
      <c r="CT122" s="295"/>
      <c r="CU122" s="295"/>
      <c r="CV122" s="268"/>
      <c r="CW122" s="293"/>
      <c r="CX122" s="268"/>
      <c r="CY122" s="268"/>
      <c r="CZ122" s="276"/>
      <c r="DA122" s="276"/>
      <c r="DB122" s="295"/>
      <c r="DC122" s="268"/>
      <c r="DD122" s="295"/>
      <c r="DE122" s="268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</row>
    <row r="123" customFormat="false" ht="12.75" hidden="false" customHeight="false" outlineLevel="0" collapsed="false">
      <c r="A123" s="323" t="n">
        <v>40179</v>
      </c>
      <c r="B123" s="327"/>
      <c r="C123" s="326" t="n">
        <f aca="false">+C111+0</f>
        <v>0.325</v>
      </c>
      <c r="D123" s="326" t="n">
        <f aca="false">C123</f>
        <v>0.325</v>
      </c>
      <c r="E123" s="327" t="n">
        <f aca="false">C123</f>
        <v>0.325</v>
      </c>
      <c r="F123" s="328" t="n">
        <f aca="false">C123-0.035</f>
        <v>0.29</v>
      </c>
      <c r="G123" s="327" t="n">
        <f aca="false">E123</f>
        <v>0.325</v>
      </c>
      <c r="H123" s="355" t="n">
        <f aca="false">H111-0.005</f>
        <v>0.435</v>
      </c>
      <c r="I123" s="328" t="n">
        <f aca="false">H123</f>
        <v>0.435</v>
      </c>
      <c r="J123" s="347" t="n">
        <f aca="false">H123+0</f>
        <v>0.435</v>
      </c>
      <c r="K123" s="276" t="n">
        <f aca="false">C123+0.12</f>
        <v>0.445</v>
      </c>
      <c r="L123" s="348" t="n">
        <f aca="false">K123-0</f>
        <v>0.445</v>
      </c>
      <c r="M123" s="328" t="n">
        <f aca="false">K123</f>
        <v>0.445</v>
      </c>
      <c r="N123" s="327" t="n">
        <f aca="false">+K123+0.03</f>
        <v>0.475</v>
      </c>
      <c r="O123" s="279" t="n">
        <f aca="false">K123+0.1</f>
        <v>0.545</v>
      </c>
      <c r="P123" s="333" t="n">
        <f aca="false">O123</f>
        <v>0.545</v>
      </c>
      <c r="Q123" s="328" t="n">
        <f aca="false">O123</f>
        <v>0.545</v>
      </c>
      <c r="R123" s="327" t="n">
        <f aca="false">+O123+0.02</f>
        <v>0.565</v>
      </c>
      <c r="T123" s="334" t="n">
        <f aca="false">C123-0.16</f>
        <v>0.165</v>
      </c>
      <c r="U123" s="334" t="n">
        <f aca="false">T123+0.055</f>
        <v>0.22</v>
      </c>
      <c r="V123" s="334" t="n">
        <f aca="false">+(T123+AI123)*0.032+T123+0.01</f>
        <v>0.290072</v>
      </c>
      <c r="X123" s="335" t="n">
        <f aca="false">download!B142</f>
        <v>0.2575</v>
      </c>
      <c r="Y123" s="336" t="n">
        <f aca="false">download!AX142</f>
        <v>0.2575</v>
      </c>
      <c r="Z123" s="335" t="n">
        <f aca="false">download!F142</f>
        <v>0.305</v>
      </c>
      <c r="AA123" s="337" t="n">
        <f aca="false">download!J142</f>
        <v>1.52</v>
      </c>
      <c r="AB123" s="337" t="n">
        <f aca="false">download!N142</f>
        <v>1.165</v>
      </c>
      <c r="AC123" s="337" t="n">
        <f aca="false">download!R142</f>
        <v>0.4375</v>
      </c>
      <c r="AD123" s="338" t="n">
        <f aca="false">download!V142</f>
        <v>0.3425</v>
      </c>
      <c r="AE123" s="339" t="n">
        <f aca="false">download!AP142</f>
        <v>-0.25</v>
      </c>
      <c r="AF123" s="339" t="n">
        <f aca="false">download!AT143</f>
        <v>0</v>
      </c>
      <c r="AG123" s="356"/>
      <c r="AH123" s="340" t="n">
        <v>40179</v>
      </c>
      <c r="AI123" s="341" t="n">
        <f aca="false">download!Z142</f>
        <v>3.431</v>
      </c>
      <c r="AJ123" s="343"/>
      <c r="AK123" s="342"/>
      <c r="AL123" s="342" t="n">
        <f aca="false">($AI123+C123)*BK123</f>
        <v>1.88952069096643</v>
      </c>
      <c r="AM123" s="342" t="n">
        <f aca="false">+AI123+C123</f>
        <v>3.756</v>
      </c>
      <c r="AN123" s="342" t="n">
        <f aca="false">$AI123+E123</f>
        <v>3.756</v>
      </c>
      <c r="AO123" s="342" t="n">
        <f aca="false">$AI123+G123</f>
        <v>3.756</v>
      </c>
      <c r="AP123" s="342" t="n">
        <f aca="false">$AI123+H123</f>
        <v>3.866</v>
      </c>
      <c r="AQ123" s="342" t="n">
        <f aca="false">$AI123+K123</f>
        <v>3.876</v>
      </c>
      <c r="AR123" s="342" t="n">
        <f aca="false">$AI123+N123</f>
        <v>3.906</v>
      </c>
      <c r="AS123" s="342" t="n">
        <f aca="false">$AI123+O123</f>
        <v>3.976</v>
      </c>
      <c r="AT123" s="342" t="n">
        <f aca="false">$AI123+R123</f>
        <v>3.996</v>
      </c>
      <c r="AU123" s="342"/>
      <c r="AV123" s="342"/>
      <c r="AW123" s="342" t="n">
        <f aca="false">$AI123+X123</f>
        <v>3.6885</v>
      </c>
      <c r="AX123" s="342" t="n">
        <f aca="false">$AI123+Z123</f>
        <v>3.736</v>
      </c>
      <c r="AY123" s="342" t="n">
        <f aca="false">$AI123+AA123</f>
        <v>4.951</v>
      </c>
      <c r="AZ123" s="342" t="n">
        <f aca="false">$AI123+AB123</f>
        <v>4.596</v>
      </c>
      <c r="BA123" s="342" t="n">
        <f aca="false">$AI123+AC123</f>
        <v>3.8685</v>
      </c>
      <c r="BB123" s="342" t="n">
        <f aca="false">$AI123+AD123</f>
        <v>3.7735</v>
      </c>
      <c r="BC123" s="342" t="n">
        <f aca="false">$AI123+AE123</f>
        <v>3.181</v>
      </c>
      <c r="BD123" s="342" t="n">
        <f aca="false">$AI123+AF123</f>
        <v>3.431</v>
      </c>
      <c r="BE123" s="342"/>
      <c r="BF123" s="274"/>
      <c r="BG123" s="343" t="n">
        <f aca="false">download!AD142</f>
        <v>1.351349827123</v>
      </c>
      <c r="BH123" s="268" t="n">
        <f aca="false">download!AH142</f>
        <v>0.063755379885308</v>
      </c>
      <c r="BI123" s="268" t="n">
        <f aca="false">download!AL142</f>
        <v>0.073210170572258</v>
      </c>
      <c r="BJ123" s="277" t="n">
        <f aca="false">(1+BH123/2)^(-2*($A123-$A$5)/365.25)</f>
        <v>0.54898687070785</v>
      </c>
      <c r="BK123" s="277" t="n">
        <f aca="false">(1+BI123/2)^(-2*($A123-$A$5)/365.25)</f>
        <v>0.503067276615131</v>
      </c>
      <c r="BL123" s="268"/>
      <c r="BM123" s="268"/>
      <c r="BN123" s="268"/>
      <c r="BO123" s="268"/>
      <c r="BP123" s="268"/>
      <c r="BQ123" s="268"/>
      <c r="BR123" s="268"/>
      <c r="BS123" s="268"/>
      <c r="BT123" s="268"/>
      <c r="BU123" s="268"/>
      <c r="BV123" s="268"/>
      <c r="BW123" s="268"/>
      <c r="BX123" s="268"/>
      <c r="BY123" s="268"/>
      <c r="BZ123" s="268"/>
      <c r="CA123" s="268"/>
      <c r="CB123" s="268"/>
      <c r="CC123" s="268"/>
      <c r="CD123" s="268"/>
      <c r="CE123" s="268"/>
      <c r="CF123" s="268"/>
      <c r="CG123" s="268"/>
      <c r="CH123" s="268"/>
      <c r="CI123" s="268"/>
      <c r="CJ123" s="268"/>
      <c r="CK123" s="268"/>
      <c r="CL123" s="277"/>
      <c r="CM123" s="268"/>
      <c r="CN123" s="293"/>
      <c r="CO123" s="293"/>
      <c r="CP123" s="344"/>
      <c r="CQ123" s="268"/>
      <c r="CR123" s="293"/>
      <c r="CS123" s="268"/>
      <c r="CT123" s="295"/>
      <c r="CU123" s="295"/>
      <c r="CV123" s="268"/>
      <c r="CW123" s="293"/>
      <c r="CX123" s="268"/>
      <c r="CY123" s="268"/>
      <c r="CZ123" s="276"/>
      <c r="DA123" s="276"/>
      <c r="DB123" s="295"/>
      <c r="DC123" s="268"/>
      <c r="DD123" s="295"/>
      <c r="DE123" s="268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</row>
    <row r="124" customFormat="false" ht="12.75" hidden="false" customHeight="false" outlineLevel="0" collapsed="false">
      <c r="A124" s="323" t="n">
        <v>40210</v>
      </c>
      <c r="B124" s="327"/>
      <c r="C124" s="326" t="n">
        <f aca="false">+C112+0</f>
        <v>0.37</v>
      </c>
      <c r="D124" s="326" t="n">
        <f aca="false">C124</f>
        <v>0.37</v>
      </c>
      <c r="E124" s="327" t="n">
        <f aca="false">C124</f>
        <v>0.37</v>
      </c>
      <c r="F124" s="328" t="n">
        <f aca="false">C124-0.035</f>
        <v>0.335</v>
      </c>
      <c r="G124" s="327" t="n">
        <f aca="false">E124</f>
        <v>0.37</v>
      </c>
      <c r="H124" s="355" t="n">
        <f aca="false">H112-0.005</f>
        <v>0.48</v>
      </c>
      <c r="I124" s="328" t="n">
        <f aca="false">H124</f>
        <v>0.48</v>
      </c>
      <c r="J124" s="347" t="n">
        <f aca="false">H124+0</f>
        <v>0.48</v>
      </c>
      <c r="K124" s="276" t="n">
        <f aca="false">C124+0.12</f>
        <v>0.49</v>
      </c>
      <c r="L124" s="348" t="n">
        <f aca="false">K124-0</f>
        <v>0.49</v>
      </c>
      <c r="M124" s="328" t="n">
        <f aca="false">K124</f>
        <v>0.49</v>
      </c>
      <c r="N124" s="327" t="n">
        <f aca="false">+K124+0.03</f>
        <v>0.52</v>
      </c>
      <c r="O124" s="279" t="n">
        <f aca="false">K124+0.1</f>
        <v>0.59</v>
      </c>
      <c r="P124" s="333" t="n">
        <f aca="false">O124</f>
        <v>0.59</v>
      </c>
      <c r="Q124" s="328" t="n">
        <f aca="false">O124</f>
        <v>0.59</v>
      </c>
      <c r="R124" s="327" t="n">
        <f aca="false">+O124+0.02</f>
        <v>0.61</v>
      </c>
      <c r="T124" s="334" t="n">
        <f aca="false">C124-0.16</f>
        <v>0.21</v>
      </c>
      <c r="U124" s="334" t="n">
        <f aca="false">T124+0.055</f>
        <v>0.265</v>
      </c>
      <c r="V124" s="334" t="n">
        <f aca="false">+(T124+AI124)*0.032+T124+0.01</f>
        <v>0.333408</v>
      </c>
      <c r="X124" s="335" t="n">
        <f aca="false">download!B143</f>
        <v>0.235</v>
      </c>
      <c r="Y124" s="336" t="n">
        <f aca="false">download!AX143</f>
        <v>0.235</v>
      </c>
      <c r="Z124" s="335" t="n">
        <f aca="false">download!F143</f>
        <v>0.28</v>
      </c>
      <c r="AA124" s="337" t="n">
        <f aca="false">download!J143</f>
        <v>1.4</v>
      </c>
      <c r="AB124" s="337" t="n">
        <f aca="false">download!N143</f>
        <v>1.155</v>
      </c>
      <c r="AC124" s="337" t="n">
        <f aca="false">download!R143</f>
        <v>0.435</v>
      </c>
      <c r="AD124" s="338" t="n">
        <f aca="false">download!V143</f>
        <v>0.3375</v>
      </c>
      <c r="AE124" s="339" t="n">
        <f aca="false">download!AP143</f>
        <v>-0.25</v>
      </c>
      <c r="AF124" s="339" t="n">
        <f aca="false">download!AT144</f>
        <v>0</v>
      </c>
      <c r="AG124" s="356"/>
      <c r="AH124" s="340" t="n">
        <v>40210</v>
      </c>
      <c r="AI124" s="341" t="n">
        <f aca="false">download!Z143</f>
        <v>3.334</v>
      </c>
      <c r="AJ124" s="343"/>
      <c r="AK124" s="342"/>
      <c r="AL124" s="342" t="n">
        <f aca="false">($AI124+C124)*BK124</f>
        <v>1.8522783288979</v>
      </c>
      <c r="AM124" s="342" t="n">
        <f aca="false">+AI124+C124</f>
        <v>3.704</v>
      </c>
      <c r="AN124" s="342" t="n">
        <f aca="false">$AI124+E124</f>
        <v>3.704</v>
      </c>
      <c r="AO124" s="342" t="n">
        <f aca="false">$AI124+G124</f>
        <v>3.704</v>
      </c>
      <c r="AP124" s="342" t="n">
        <f aca="false">$AI124+H124</f>
        <v>3.814</v>
      </c>
      <c r="AQ124" s="342" t="n">
        <f aca="false">$AI124+K124</f>
        <v>3.824</v>
      </c>
      <c r="AR124" s="342" t="n">
        <f aca="false">$AI124+N124</f>
        <v>3.854</v>
      </c>
      <c r="AS124" s="342" t="n">
        <f aca="false">$AI124+O124</f>
        <v>3.924</v>
      </c>
      <c r="AT124" s="342" t="n">
        <f aca="false">$AI124+R124</f>
        <v>3.944</v>
      </c>
      <c r="AU124" s="342"/>
      <c r="AV124" s="342"/>
      <c r="AW124" s="342" t="n">
        <f aca="false">$AI124+X124</f>
        <v>3.569</v>
      </c>
      <c r="AX124" s="342" t="n">
        <f aca="false">$AI124+Z124</f>
        <v>3.614</v>
      </c>
      <c r="AY124" s="342" t="n">
        <f aca="false">$AI124+AA124</f>
        <v>4.734</v>
      </c>
      <c r="AZ124" s="342" t="n">
        <f aca="false">$AI124+AB124</f>
        <v>4.489</v>
      </c>
      <c r="BA124" s="342" t="n">
        <f aca="false">$AI124+AC124</f>
        <v>3.769</v>
      </c>
      <c r="BB124" s="342" t="n">
        <f aca="false">$AI124+AD124</f>
        <v>3.6715</v>
      </c>
      <c r="BC124" s="342" t="n">
        <f aca="false">$AI124+AE124</f>
        <v>3.084</v>
      </c>
      <c r="BD124" s="342" t="n">
        <f aca="false">$AI124+AF124</f>
        <v>3.334</v>
      </c>
      <c r="BE124" s="342"/>
      <c r="BF124" s="274"/>
      <c r="BG124" s="343" t="n">
        <f aca="false">download!AD143</f>
        <v>1.35060103265</v>
      </c>
      <c r="BH124" s="268" t="n">
        <f aca="false">download!AH143</f>
        <v>0.063764435608814</v>
      </c>
      <c r="BI124" s="268" t="n">
        <f aca="false">download!AL143</f>
        <v>0.073195435336845</v>
      </c>
      <c r="BJ124" s="277" t="n">
        <f aca="false">(1+BH124/2)^(-2*($A124-$A$5)/365.25)</f>
        <v>0.546024173864876</v>
      </c>
      <c r="BK124" s="277" t="n">
        <f aca="false">(1+BI124/2)^(-2*($A124-$A$5)/365.25)</f>
        <v>0.500075142791011</v>
      </c>
      <c r="BL124" s="268"/>
      <c r="BM124" s="268"/>
      <c r="BN124" s="268"/>
      <c r="BO124" s="268"/>
      <c r="BP124" s="268"/>
      <c r="BQ124" s="268"/>
      <c r="BR124" s="268"/>
      <c r="BS124" s="268"/>
      <c r="BT124" s="268"/>
      <c r="BU124" s="268"/>
      <c r="BV124" s="268"/>
      <c r="BW124" s="268"/>
      <c r="BX124" s="268"/>
      <c r="BY124" s="268"/>
      <c r="BZ124" s="268"/>
      <c r="CA124" s="268"/>
      <c r="CB124" s="268"/>
      <c r="CC124" s="268"/>
      <c r="CD124" s="268"/>
      <c r="CE124" s="268"/>
      <c r="CF124" s="268"/>
      <c r="CG124" s="268"/>
      <c r="CH124" s="268"/>
      <c r="CI124" s="268"/>
      <c r="CJ124" s="268"/>
      <c r="CK124" s="268"/>
      <c r="CL124" s="277"/>
      <c r="CM124" s="268"/>
      <c r="CN124" s="293"/>
      <c r="CO124" s="293"/>
      <c r="CP124" s="344"/>
      <c r="CQ124" s="268"/>
      <c r="CR124" s="293"/>
      <c r="CS124" s="268"/>
      <c r="CT124" s="295"/>
      <c r="CU124" s="295"/>
      <c r="CV124" s="268"/>
      <c r="CW124" s="293"/>
      <c r="CX124" s="268"/>
      <c r="CY124" s="268"/>
      <c r="CZ124" s="276"/>
      <c r="DA124" s="276"/>
      <c r="DB124" s="295"/>
      <c r="DC124" s="268"/>
      <c r="DD124" s="295"/>
      <c r="DE124" s="268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</row>
    <row r="125" customFormat="false" ht="12.75" hidden="false" customHeight="false" outlineLevel="0" collapsed="false">
      <c r="A125" s="323" t="n">
        <v>40238</v>
      </c>
      <c r="B125" s="327"/>
      <c r="C125" s="326" t="n">
        <f aca="false">+C113+0</f>
        <v>0.37</v>
      </c>
      <c r="D125" s="326" t="n">
        <f aca="false">C125</f>
        <v>0.37</v>
      </c>
      <c r="E125" s="327" t="n">
        <f aca="false">C125</f>
        <v>0.37</v>
      </c>
      <c r="F125" s="328" t="n">
        <f aca="false">C125-0.035</f>
        <v>0.335</v>
      </c>
      <c r="G125" s="327" t="n">
        <f aca="false">E125</f>
        <v>0.37</v>
      </c>
      <c r="H125" s="355" t="n">
        <f aca="false">H113-0.005</f>
        <v>0.48</v>
      </c>
      <c r="I125" s="328" t="n">
        <f aca="false">H125</f>
        <v>0.48</v>
      </c>
      <c r="J125" s="347" t="n">
        <f aca="false">H125+0</f>
        <v>0.48</v>
      </c>
      <c r="K125" s="276" t="n">
        <f aca="false">C125+0.12</f>
        <v>0.49</v>
      </c>
      <c r="L125" s="348" t="n">
        <f aca="false">K125-0</f>
        <v>0.49</v>
      </c>
      <c r="M125" s="328" t="n">
        <f aca="false">K125</f>
        <v>0.49</v>
      </c>
      <c r="N125" s="327" t="n">
        <f aca="false">+K125+0.03</f>
        <v>0.52</v>
      </c>
      <c r="O125" s="279" t="n">
        <f aca="false">K125+0.1</f>
        <v>0.59</v>
      </c>
      <c r="P125" s="333" t="n">
        <f aca="false">O125</f>
        <v>0.59</v>
      </c>
      <c r="Q125" s="328" t="n">
        <f aca="false">O125</f>
        <v>0.59</v>
      </c>
      <c r="R125" s="327" t="n">
        <f aca="false">+O125+0.02</f>
        <v>0.61</v>
      </c>
      <c r="T125" s="334" t="n">
        <f aca="false">C125-0.16</f>
        <v>0.21</v>
      </c>
      <c r="U125" s="334" t="n">
        <f aca="false">T125+0.055</f>
        <v>0.265</v>
      </c>
      <c r="V125" s="334" t="n">
        <f aca="false">+(T125+AI125)*0.032+T125+0.01</f>
        <v>0.329696</v>
      </c>
      <c r="X125" s="335" t="n">
        <f aca="false">download!B144</f>
        <v>0.2325</v>
      </c>
      <c r="Y125" s="336" t="n">
        <f aca="false">download!AX144</f>
        <v>0.2325</v>
      </c>
      <c r="Z125" s="335" t="n">
        <f aca="false">download!F144</f>
        <v>0.278</v>
      </c>
      <c r="AA125" s="337" t="n">
        <f aca="false">download!J144</f>
        <v>0.88</v>
      </c>
      <c r="AB125" s="337" t="n">
        <f aca="false">download!N144</f>
        <v>0.795</v>
      </c>
      <c r="AC125" s="337" t="n">
        <f aca="false">download!R144</f>
        <v>0.3025</v>
      </c>
      <c r="AD125" s="338" t="n">
        <f aca="false">download!V144</f>
        <v>0.26</v>
      </c>
      <c r="AE125" s="339" t="n">
        <f aca="false">download!AP144</f>
        <v>-0.25</v>
      </c>
      <c r="AF125" s="339" t="n">
        <f aca="false">download!AT145</f>
        <v>0</v>
      </c>
      <c r="AG125" s="356"/>
      <c r="AH125" s="340" t="n">
        <v>40238</v>
      </c>
      <c r="AI125" s="341" t="n">
        <f aca="false">download!Z144</f>
        <v>3.218</v>
      </c>
      <c r="AJ125" s="343"/>
      <c r="AK125" s="342"/>
      <c r="AL125" s="342" t="n">
        <f aca="false">($AI125+C125)*BK125</f>
        <v>1.78463137949287</v>
      </c>
      <c r="AM125" s="342" t="n">
        <f aca="false">+AI125+C125</f>
        <v>3.588</v>
      </c>
      <c r="AN125" s="342" t="n">
        <f aca="false">$AI125+E125</f>
        <v>3.588</v>
      </c>
      <c r="AO125" s="342" t="n">
        <f aca="false">$AI125+G125</f>
        <v>3.588</v>
      </c>
      <c r="AP125" s="342" t="n">
        <f aca="false">$AI125+H125</f>
        <v>3.698</v>
      </c>
      <c r="AQ125" s="342" t="n">
        <f aca="false">$AI125+K125</f>
        <v>3.708</v>
      </c>
      <c r="AR125" s="342" t="n">
        <f aca="false">$AI125+N125</f>
        <v>3.738</v>
      </c>
      <c r="AS125" s="342" t="n">
        <f aca="false">$AI125+O125</f>
        <v>3.808</v>
      </c>
      <c r="AT125" s="342" t="n">
        <f aca="false">$AI125+R125</f>
        <v>3.828</v>
      </c>
      <c r="AU125" s="342"/>
      <c r="AV125" s="342"/>
      <c r="AW125" s="342" t="n">
        <f aca="false">$AI125+X125</f>
        <v>3.4505</v>
      </c>
      <c r="AX125" s="342" t="n">
        <f aca="false">$AI125+Z125</f>
        <v>3.496</v>
      </c>
      <c r="AY125" s="342" t="n">
        <f aca="false">$AI125+AA125</f>
        <v>4.098</v>
      </c>
      <c r="AZ125" s="342" t="n">
        <f aca="false">$AI125+AB125</f>
        <v>4.013</v>
      </c>
      <c r="BA125" s="342" t="n">
        <f aca="false">$AI125+AC125</f>
        <v>3.5205</v>
      </c>
      <c r="BB125" s="342" t="n">
        <f aca="false">$AI125+AD125</f>
        <v>3.478</v>
      </c>
      <c r="BC125" s="342" t="n">
        <f aca="false">$AI125+AE125</f>
        <v>2.968</v>
      </c>
      <c r="BD125" s="342" t="n">
        <f aca="false">$AI125+AF125</f>
        <v>3.218</v>
      </c>
      <c r="BE125" s="342"/>
      <c r="BF125" s="274"/>
      <c r="BG125" s="343" t="n">
        <f aca="false">download!AD144</f>
        <v>1.349929587683</v>
      </c>
      <c r="BH125" s="268" t="n">
        <f aca="false">download!AH144</f>
        <v>0.063772614972003</v>
      </c>
      <c r="BI125" s="268" t="n">
        <f aca="false">download!AL144</f>
        <v>0.073182126092018</v>
      </c>
      <c r="BJ125" s="277" t="n">
        <f aca="false">(1+BH125/2)^(-2*($A125-$A$5)/365.25)</f>
        <v>0.543361239066818</v>
      </c>
      <c r="BK125" s="277" t="n">
        <f aca="false">(1+BI125/2)^(-2*($A125-$A$5)/365.25)</f>
        <v>0.497388901753867</v>
      </c>
      <c r="BL125" s="268"/>
      <c r="BM125" s="268"/>
      <c r="BN125" s="268"/>
      <c r="BO125" s="268"/>
      <c r="BP125" s="268"/>
      <c r="BQ125" s="268"/>
      <c r="BR125" s="268"/>
      <c r="BS125" s="268"/>
      <c r="BT125" s="268"/>
      <c r="BU125" s="268"/>
      <c r="BV125" s="268"/>
      <c r="BW125" s="268"/>
      <c r="BX125" s="268"/>
      <c r="BY125" s="268"/>
      <c r="BZ125" s="268"/>
      <c r="CA125" s="268"/>
      <c r="CB125" s="268"/>
      <c r="CC125" s="268"/>
      <c r="CD125" s="268"/>
      <c r="CE125" s="268"/>
      <c r="CF125" s="268"/>
      <c r="CG125" s="268"/>
      <c r="CH125" s="268"/>
      <c r="CI125" s="268"/>
      <c r="CJ125" s="268"/>
      <c r="CK125" s="268"/>
      <c r="CL125" s="277"/>
      <c r="CM125" s="268"/>
      <c r="CN125" s="293"/>
      <c r="CO125" s="293"/>
      <c r="CP125" s="344"/>
      <c r="CQ125" s="268"/>
      <c r="CR125" s="293"/>
      <c r="CS125" s="268"/>
      <c r="CT125" s="295"/>
      <c r="CU125" s="295"/>
      <c r="CV125" s="268"/>
      <c r="CW125" s="293"/>
      <c r="CX125" s="268"/>
      <c r="CY125" s="268"/>
      <c r="CZ125" s="276"/>
      <c r="DA125" s="276"/>
      <c r="DB125" s="295"/>
      <c r="DC125" s="268"/>
      <c r="DD125" s="295"/>
      <c r="DE125" s="268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</row>
    <row r="126" customFormat="false" ht="12.75" hidden="false" customHeight="false" outlineLevel="0" collapsed="false">
      <c r="A126" s="323" t="n">
        <v>40269</v>
      </c>
      <c r="B126" s="327"/>
      <c r="C126" s="326" t="n">
        <f aca="false">+C114+0</f>
        <v>0.165</v>
      </c>
      <c r="D126" s="326" t="n">
        <f aca="false">C126</f>
        <v>0.165</v>
      </c>
      <c r="E126" s="327" t="n">
        <f aca="false">C126</f>
        <v>0.165</v>
      </c>
      <c r="F126" s="328" t="n">
        <f aca="false">C126-0.035</f>
        <v>0.13</v>
      </c>
      <c r="G126" s="327" t="n">
        <f aca="false">E126</f>
        <v>0.165</v>
      </c>
      <c r="H126" s="355" t="n">
        <f aca="false">C126</f>
        <v>0.165</v>
      </c>
      <c r="I126" s="328" t="n">
        <f aca="false">H126</f>
        <v>0.165</v>
      </c>
      <c r="J126" s="347" t="n">
        <f aca="false">H126+0</f>
        <v>0.165</v>
      </c>
      <c r="K126" s="279" t="n">
        <f aca="false">C126+0.02</f>
        <v>0.185</v>
      </c>
      <c r="L126" s="348" t="n">
        <f aca="false">K126-0</f>
        <v>0.185</v>
      </c>
      <c r="M126" s="328" t="n">
        <f aca="false">K126</f>
        <v>0.185</v>
      </c>
      <c r="N126" s="327" t="n">
        <f aca="false">+K126+0.02</f>
        <v>0.205</v>
      </c>
      <c r="O126" s="279" t="n">
        <f aca="false">C126</f>
        <v>0.165</v>
      </c>
      <c r="P126" s="333" t="n">
        <f aca="false">O126</f>
        <v>0.165</v>
      </c>
      <c r="Q126" s="328" t="n">
        <f aca="false">O126</f>
        <v>0.165</v>
      </c>
      <c r="R126" s="327" t="n">
        <f aca="false">+O126</f>
        <v>0.165</v>
      </c>
      <c r="T126" s="334" t="n">
        <f aca="false">C126-0.2</f>
        <v>-0.035</v>
      </c>
      <c r="U126" s="334" t="n">
        <f aca="false">T126+0.055</f>
        <v>0.02</v>
      </c>
      <c r="V126" s="334" t="n">
        <f aca="false">Y126</f>
        <v>0.1825</v>
      </c>
      <c r="X126" s="335" t="n">
        <f aca="false">download!B145</f>
        <v>0.1825</v>
      </c>
      <c r="Y126" s="336" t="n">
        <f aca="false">download!AX145</f>
        <v>0.1825</v>
      </c>
      <c r="Z126" s="335" t="n">
        <f aca="false">download!F145</f>
        <v>0.183</v>
      </c>
      <c r="AA126" s="337" t="n">
        <f aca="false">download!J145</f>
        <v>0.54</v>
      </c>
      <c r="AB126" s="337" t="n">
        <f aca="false">download!N145</f>
        <v>0.43</v>
      </c>
      <c r="AC126" s="337" t="n">
        <f aca="false">download!R145</f>
        <v>0.1975</v>
      </c>
      <c r="AD126" s="338" t="n">
        <f aca="false">download!V145</f>
        <v>0.1775</v>
      </c>
      <c r="AE126" s="339" t="n">
        <f aca="false">download!AP145</f>
        <v>-0.2925</v>
      </c>
      <c r="AF126" s="339" t="n">
        <f aca="false">download!AT146</f>
        <v>0</v>
      </c>
      <c r="AG126" s="356"/>
      <c r="AH126" s="340" t="n">
        <v>40269</v>
      </c>
      <c r="AI126" s="341" t="n">
        <f aca="false">download!Z145</f>
        <v>3.096</v>
      </c>
      <c r="AJ126" s="343"/>
      <c r="AK126" s="342"/>
      <c r="AL126" s="342" t="n">
        <f aca="false">($AI126+C126)*BK126</f>
        <v>1.61234540386837</v>
      </c>
      <c r="AM126" s="342" t="n">
        <f aca="false">+AI126+C126</f>
        <v>3.261</v>
      </c>
      <c r="AN126" s="342" t="n">
        <f aca="false">$AI126+E126</f>
        <v>3.261</v>
      </c>
      <c r="AO126" s="342" t="n">
        <f aca="false">$AI126+G126</f>
        <v>3.261</v>
      </c>
      <c r="AP126" s="342" t="n">
        <f aca="false">$AI126+H126</f>
        <v>3.261</v>
      </c>
      <c r="AQ126" s="342" t="n">
        <f aca="false">$AI126+K126</f>
        <v>3.281</v>
      </c>
      <c r="AR126" s="342" t="n">
        <f aca="false">$AI126+N126</f>
        <v>3.301</v>
      </c>
      <c r="AS126" s="342" t="n">
        <f aca="false">$AI126+O126</f>
        <v>3.261</v>
      </c>
      <c r="AT126" s="342" t="n">
        <f aca="false">$AI126+R126</f>
        <v>3.261</v>
      </c>
      <c r="AU126" s="342"/>
      <c r="AV126" s="342"/>
      <c r="AW126" s="342" t="n">
        <f aca="false">$AI126+X126</f>
        <v>3.2785</v>
      </c>
      <c r="AX126" s="342" t="n">
        <f aca="false">$AI126+Z126</f>
        <v>3.279</v>
      </c>
      <c r="AY126" s="342" t="n">
        <f aca="false">$AI126+AA126</f>
        <v>3.636</v>
      </c>
      <c r="AZ126" s="342" t="n">
        <f aca="false">$AI126+AB126</f>
        <v>3.526</v>
      </c>
      <c r="BA126" s="342" t="n">
        <f aca="false">$AI126+AC126</f>
        <v>3.2935</v>
      </c>
      <c r="BB126" s="342" t="n">
        <f aca="false">$AI126+AD126</f>
        <v>3.2735</v>
      </c>
      <c r="BC126" s="342" t="n">
        <f aca="false">$AI126+AE126</f>
        <v>2.8035</v>
      </c>
      <c r="BD126" s="342" t="n">
        <f aca="false">$AI126+AF126</f>
        <v>3.096</v>
      </c>
      <c r="BE126" s="342"/>
      <c r="BF126" s="274"/>
      <c r="BG126" s="343" t="n">
        <f aca="false">download!AD145</f>
        <v>1.349191602953</v>
      </c>
      <c r="BH126" s="268" t="n">
        <f aca="false">download!AH145</f>
        <v>0.06378167069556</v>
      </c>
      <c r="BI126" s="268" t="n">
        <f aca="false">download!AL145</f>
        <v>0.073167390856741</v>
      </c>
      <c r="BJ126" s="277" t="n">
        <f aca="false">(1+BH126/2)^(-2*($A126-$A$5)/365.25)</f>
        <v>0.540427370019354</v>
      </c>
      <c r="BK126" s="277" t="n">
        <f aca="false">(1+BI126/2)^(-2*($A126-$A$5)/365.25)</f>
        <v>0.494432813207105</v>
      </c>
      <c r="BL126" s="268"/>
      <c r="BM126" s="268"/>
      <c r="BN126" s="268"/>
      <c r="BO126" s="268"/>
      <c r="BP126" s="268"/>
      <c r="BQ126" s="268"/>
      <c r="BR126" s="268"/>
      <c r="BS126" s="268"/>
      <c r="BT126" s="268"/>
      <c r="BU126" s="268"/>
      <c r="BV126" s="268"/>
      <c r="BW126" s="268"/>
      <c r="BX126" s="268"/>
      <c r="BY126" s="268"/>
      <c r="BZ126" s="268"/>
      <c r="CA126" s="268"/>
      <c r="CB126" s="268"/>
      <c r="CC126" s="268"/>
      <c r="CD126" s="268"/>
      <c r="CE126" s="268"/>
      <c r="CF126" s="268"/>
      <c r="CG126" s="268"/>
      <c r="CH126" s="268"/>
      <c r="CI126" s="268"/>
      <c r="CJ126" s="268"/>
      <c r="CK126" s="268"/>
      <c r="CL126" s="277"/>
      <c r="CM126" s="268"/>
      <c r="CN126" s="293"/>
      <c r="CO126" s="293"/>
      <c r="CP126" s="344"/>
      <c r="CQ126" s="268"/>
      <c r="CR126" s="293"/>
      <c r="CS126" s="268"/>
      <c r="CT126" s="295"/>
      <c r="CU126" s="295"/>
      <c r="CV126" s="268"/>
      <c r="CW126" s="293"/>
      <c r="CX126" s="268"/>
      <c r="CY126" s="268"/>
      <c r="CZ126" s="276"/>
      <c r="DA126" s="276"/>
      <c r="DB126" s="295"/>
      <c r="DC126" s="268"/>
      <c r="DD126" s="295"/>
      <c r="DE126" s="268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</row>
    <row r="127" customFormat="false" ht="12.75" hidden="false" customHeight="false" outlineLevel="0" collapsed="false">
      <c r="A127" s="323" t="n">
        <v>40299</v>
      </c>
      <c r="B127" s="327"/>
      <c r="C127" s="326" t="n">
        <f aca="false">+C115+0</f>
        <v>0.165</v>
      </c>
      <c r="D127" s="326" t="n">
        <f aca="false">C127</f>
        <v>0.165</v>
      </c>
      <c r="E127" s="327" t="n">
        <f aca="false">C127</f>
        <v>0.165</v>
      </c>
      <c r="F127" s="328" t="n">
        <f aca="false">C127-0.035</f>
        <v>0.13</v>
      </c>
      <c r="G127" s="327" t="n">
        <f aca="false">E127</f>
        <v>0.165</v>
      </c>
      <c r="H127" s="355" t="n">
        <f aca="false">C127</f>
        <v>0.165</v>
      </c>
      <c r="I127" s="328" t="n">
        <f aca="false">H127</f>
        <v>0.165</v>
      </c>
      <c r="J127" s="347" t="n">
        <f aca="false">H127+0</f>
        <v>0.165</v>
      </c>
      <c r="K127" s="279" t="n">
        <f aca="false">C127+0.02</f>
        <v>0.185</v>
      </c>
      <c r="L127" s="348" t="n">
        <f aca="false">K127-0</f>
        <v>0.185</v>
      </c>
      <c r="M127" s="328" t="n">
        <f aca="false">K127</f>
        <v>0.185</v>
      </c>
      <c r="N127" s="327" t="n">
        <f aca="false">+K127+0.02</f>
        <v>0.205</v>
      </c>
      <c r="O127" s="279" t="n">
        <f aca="false">C127</f>
        <v>0.165</v>
      </c>
      <c r="P127" s="333" t="n">
        <f aca="false">O127</f>
        <v>0.165</v>
      </c>
      <c r="Q127" s="328" t="n">
        <f aca="false">O127</f>
        <v>0.165</v>
      </c>
      <c r="R127" s="327" t="n">
        <f aca="false">+O127</f>
        <v>0.165</v>
      </c>
      <c r="T127" s="334" t="n">
        <f aca="false">C127-0.2</f>
        <v>-0.035</v>
      </c>
      <c r="U127" s="334" t="n">
        <f aca="false">T127+0.055</f>
        <v>0.02</v>
      </c>
      <c r="V127" s="334" t="n">
        <f aca="false">Y127</f>
        <v>0.1725</v>
      </c>
      <c r="X127" s="335" t="n">
        <f aca="false">download!B146</f>
        <v>0.1725</v>
      </c>
      <c r="Y127" s="336" t="n">
        <f aca="false">download!AX146</f>
        <v>0.1725</v>
      </c>
      <c r="Z127" s="335" t="n">
        <f aca="false">download!F146</f>
        <v>0.183</v>
      </c>
      <c r="AA127" s="337" t="n">
        <f aca="false">download!J146</f>
        <v>0.425</v>
      </c>
      <c r="AB127" s="337" t="n">
        <f aca="false">download!N146</f>
        <v>0.3825</v>
      </c>
      <c r="AC127" s="337" t="n">
        <f aca="false">download!R146</f>
        <v>0.1725</v>
      </c>
      <c r="AD127" s="338" t="n">
        <f aca="false">download!V146</f>
        <v>0.1625</v>
      </c>
      <c r="AE127" s="339" t="n">
        <f aca="false">download!AP146</f>
        <v>-0.2925</v>
      </c>
      <c r="AF127" s="339" t="n">
        <f aca="false">download!AT147</f>
        <v>0</v>
      </c>
      <c r="AG127" s="356"/>
      <c r="AH127" s="340" t="n">
        <v>40299</v>
      </c>
      <c r="AI127" s="341" t="n">
        <f aca="false">download!Z146</f>
        <v>3.078</v>
      </c>
      <c r="AJ127" s="343"/>
      <c r="AK127" s="342"/>
      <c r="AL127" s="342" t="n">
        <f aca="false">($AI127+C127)*BK127</f>
        <v>1.5942261787159</v>
      </c>
      <c r="AM127" s="342" t="n">
        <f aca="false">+AI127+C127</f>
        <v>3.243</v>
      </c>
      <c r="AN127" s="342" t="n">
        <f aca="false">$AI127+E127</f>
        <v>3.243</v>
      </c>
      <c r="AO127" s="342" t="n">
        <f aca="false">$AI127+G127</f>
        <v>3.243</v>
      </c>
      <c r="AP127" s="342" t="n">
        <f aca="false">$AI127+H127</f>
        <v>3.243</v>
      </c>
      <c r="AQ127" s="342" t="n">
        <f aca="false">$AI127+K127</f>
        <v>3.263</v>
      </c>
      <c r="AR127" s="342" t="n">
        <f aca="false">$AI127+N127</f>
        <v>3.283</v>
      </c>
      <c r="AS127" s="342" t="n">
        <f aca="false">$AI127+O127</f>
        <v>3.243</v>
      </c>
      <c r="AT127" s="342" t="n">
        <f aca="false">$AI127+R127</f>
        <v>3.243</v>
      </c>
      <c r="AU127" s="342"/>
      <c r="AV127" s="342"/>
      <c r="AW127" s="342" t="n">
        <f aca="false">$AI127+X127</f>
        <v>3.2505</v>
      </c>
      <c r="AX127" s="342" t="n">
        <f aca="false">$AI127+Z127</f>
        <v>3.261</v>
      </c>
      <c r="AY127" s="342" t="n">
        <f aca="false">$AI127+AA127</f>
        <v>3.503</v>
      </c>
      <c r="AZ127" s="342" t="n">
        <f aca="false">$AI127+AB127</f>
        <v>3.4605</v>
      </c>
      <c r="BA127" s="342" t="n">
        <f aca="false">$AI127+AC127</f>
        <v>3.2505</v>
      </c>
      <c r="BB127" s="342" t="n">
        <f aca="false">$AI127+AD127</f>
        <v>3.2405</v>
      </c>
      <c r="BC127" s="342" t="n">
        <f aca="false">$AI127+AE127</f>
        <v>2.7855</v>
      </c>
      <c r="BD127" s="342" t="n">
        <f aca="false">$AI127+AF127</f>
        <v>3.078</v>
      </c>
      <c r="BE127" s="342"/>
      <c r="BF127" s="274"/>
      <c r="BG127" s="343" t="n">
        <f aca="false">download!AD146</f>
        <v>1.348482819851</v>
      </c>
      <c r="BH127" s="268" t="n">
        <f aca="false">download!AH146</f>
        <v>0.063790434299027</v>
      </c>
      <c r="BI127" s="268" t="n">
        <f aca="false">download!AL146</f>
        <v>0.073153130951703</v>
      </c>
      <c r="BJ127" s="277" t="n">
        <f aca="false">(1+BH127/2)^(-2*($A127-$A$5)/365.25)</f>
        <v>0.537602463557051</v>
      </c>
      <c r="BK127" s="277" t="n">
        <f aca="false">(1+BI127/2)^(-2*($A127-$A$5)/365.25)</f>
        <v>0.491589941016313</v>
      </c>
      <c r="BL127" s="268"/>
      <c r="BM127" s="268"/>
      <c r="BN127" s="268"/>
      <c r="BO127" s="268"/>
      <c r="BP127" s="268"/>
      <c r="BQ127" s="268"/>
      <c r="BR127" s="268"/>
      <c r="BS127" s="268"/>
      <c r="BT127" s="268"/>
      <c r="BU127" s="268"/>
      <c r="BV127" s="268"/>
      <c r="BW127" s="268"/>
      <c r="BX127" s="268"/>
      <c r="BY127" s="268"/>
      <c r="BZ127" s="268"/>
      <c r="CA127" s="268"/>
      <c r="CB127" s="268"/>
      <c r="CC127" s="268"/>
      <c r="CD127" s="268"/>
      <c r="CE127" s="268"/>
      <c r="CF127" s="268"/>
      <c r="CG127" s="268"/>
      <c r="CH127" s="268"/>
      <c r="CI127" s="268"/>
      <c r="CJ127" s="268"/>
      <c r="CK127" s="268"/>
      <c r="CL127" s="277"/>
      <c r="CM127" s="268"/>
      <c r="CN127" s="293"/>
      <c r="CO127" s="293"/>
      <c r="CP127" s="344"/>
      <c r="CQ127" s="268"/>
      <c r="CR127" s="293"/>
      <c r="CS127" s="268"/>
      <c r="CT127" s="295"/>
      <c r="CU127" s="295"/>
      <c r="CV127" s="268"/>
      <c r="CW127" s="293"/>
      <c r="CX127" s="268"/>
      <c r="CY127" s="268"/>
      <c r="CZ127" s="276"/>
      <c r="DA127" s="276"/>
      <c r="DB127" s="295"/>
      <c r="DC127" s="268"/>
      <c r="DD127" s="295"/>
      <c r="DE127" s="268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</row>
    <row r="128" customFormat="false" ht="12.75" hidden="false" customHeight="false" outlineLevel="0" collapsed="false">
      <c r="A128" s="323" t="n">
        <v>40330</v>
      </c>
      <c r="B128" s="327"/>
      <c r="C128" s="326" t="n">
        <f aca="false">+C116+0</f>
        <v>0.165</v>
      </c>
      <c r="D128" s="326" t="n">
        <f aca="false">C128</f>
        <v>0.165</v>
      </c>
      <c r="E128" s="327" t="n">
        <f aca="false">C128</f>
        <v>0.165</v>
      </c>
      <c r="F128" s="328" t="n">
        <f aca="false">C128-0.035</f>
        <v>0.13</v>
      </c>
      <c r="G128" s="327" t="n">
        <f aca="false">E128</f>
        <v>0.165</v>
      </c>
      <c r="H128" s="355" t="n">
        <f aca="false">C128</f>
        <v>0.165</v>
      </c>
      <c r="I128" s="328" t="n">
        <f aca="false">H128</f>
        <v>0.165</v>
      </c>
      <c r="J128" s="347" t="n">
        <f aca="false">H128+0</f>
        <v>0.165</v>
      </c>
      <c r="K128" s="279" t="n">
        <f aca="false">C128+0.02</f>
        <v>0.185</v>
      </c>
      <c r="L128" s="348" t="n">
        <f aca="false">K128-0</f>
        <v>0.185</v>
      </c>
      <c r="M128" s="328" t="n">
        <f aca="false">K128</f>
        <v>0.185</v>
      </c>
      <c r="N128" s="327" t="n">
        <f aca="false">+K128+0.02</f>
        <v>0.205</v>
      </c>
      <c r="O128" s="279" t="n">
        <f aca="false">C128</f>
        <v>0.165</v>
      </c>
      <c r="P128" s="333" t="n">
        <f aca="false">O128</f>
        <v>0.165</v>
      </c>
      <c r="Q128" s="328" t="n">
        <f aca="false">O128</f>
        <v>0.165</v>
      </c>
      <c r="R128" s="327" t="n">
        <f aca="false">+O128</f>
        <v>0.165</v>
      </c>
      <c r="T128" s="334" t="n">
        <f aca="false">C128-0.2</f>
        <v>-0.035</v>
      </c>
      <c r="U128" s="334" t="n">
        <f aca="false">T128+0.055</f>
        <v>0.02</v>
      </c>
      <c r="V128" s="334" t="n">
        <f aca="false">Y128</f>
        <v>0.1675</v>
      </c>
      <c r="X128" s="335" t="n">
        <f aca="false">download!B147</f>
        <v>0.1675</v>
      </c>
      <c r="Y128" s="336" t="n">
        <f aca="false">download!AX147</f>
        <v>0.1675</v>
      </c>
      <c r="Z128" s="335" t="n">
        <f aca="false">download!F147</f>
        <v>0.178</v>
      </c>
      <c r="AA128" s="337" t="n">
        <f aca="false">download!J147</f>
        <v>0.425</v>
      </c>
      <c r="AB128" s="337" t="n">
        <f aca="false">download!N147</f>
        <v>0.3825</v>
      </c>
      <c r="AC128" s="337" t="n">
        <f aca="false">download!R147</f>
        <v>0.1725</v>
      </c>
      <c r="AD128" s="338" t="n">
        <f aca="false">download!V147</f>
        <v>0.1625</v>
      </c>
      <c r="AE128" s="339" t="n">
        <f aca="false">download!AP147</f>
        <v>-0.2925</v>
      </c>
      <c r="AF128" s="339" t="n">
        <f aca="false">download!AT148</f>
        <v>0</v>
      </c>
      <c r="AG128" s="356"/>
      <c r="AH128" s="340" t="n">
        <v>40330</v>
      </c>
      <c r="AI128" s="341" t="n">
        <f aca="false">download!Z147</f>
        <v>3.09</v>
      </c>
      <c r="AJ128" s="343"/>
      <c r="AK128" s="342"/>
      <c r="AL128" s="342" t="n">
        <f aca="false">($AI128+C128)*BK128</f>
        <v>1.59062292721334</v>
      </c>
      <c r="AM128" s="342" t="n">
        <f aca="false">+AI128+C128</f>
        <v>3.255</v>
      </c>
      <c r="AN128" s="342" t="n">
        <f aca="false">$AI128+E128</f>
        <v>3.255</v>
      </c>
      <c r="AO128" s="342" t="n">
        <f aca="false">$AI128+G128</f>
        <v>3.255</v>
      </c>
      <c r="AP128" s="342" t="n">
        <f aca="false">$AI128+H128</f>
        <v>3.255</v>
      </c>
      <c r="AQ128" s="342" t="n">
        <f aca="false">$AI128+K128</f>
        <v>3.275</v>
      </c>
      <c r="AR128" s="342" t="n">
        <f aca="false">$AI128+N128</f>
        <v>3.295</v>
      </c>
      <c r="AS128" s="342" t="n">
        <f aca="false">$AI128+O128</f>
        <v>3.255</v>
      </c>
      <c r="AT128" s="342" t="n">
        <f aca="false">$AI128+R128</f>
        <v>3.255</v>
      </c>
      <c r="AU128" s="342"/>
      <c r="AV128" s="342"/>
      <c r="AW128" s="342" t="n">
        <f aca="false">$AI128+X128</f>
        <v>3.2575</v>
      </c>
      <c r="AX128" s="342" t="n">
        <f aca="false">$AI128+Z128</f>
        <v>3.268</v>
      </c>
      <c r="AY128" s="342" t="n">
        <f aca="false">$AI128+AA128</f>
        <v>3.515</v>
      </c>
      <c r="AZ128" s="342" t="n">
        <f aca="false">$AI128+AB128</f>
        <v>3.4725</v>
      </c>
      <c r="BA128" s="342" t="n">
        <f aca="false">$AI128+AC128</f>
        <v>3.2625</v>
      </c>
      <c r="BB128" s="342" t="n">
        <f aca="false">$AI128+AD128</f>
        <v>3.2525</v>
      </c>
      <c r="BC128" s="342" t="n">
        <f aca="false">$AI128+AE128</f>
        <v>2.7975</v>
      </c>
      <c r="BD128" s="342" t="n">
        <f aca="false">$AI128+AF128</f>
        <v>3.09</v>
      </c>
      <c r="BE128" s="342"/>
      <c r="BF128" s="274"/>
      <c r="BG128" s="343" t="n">
        <f aca="false">download!AD147</f>
        <v>1.347755977634</v>
      </c>
      <c r="BH128" s="268" t="n">
        <f aca="false">download!AH147</f>
        <v>0.063799490022638</v>
      </c>
      <c r="BI128" s="268" t="n">
        <f aca="false">download!AL147</f>
        <v>0.073138395716568</v>
      </c>
      <c r="BJ128" s="277" t="n">
        <f aca="false">(1+BH128/2)^(-2*($A128-$A$5)/365.25)</f>
        <v>0.534698121955838</v>
      </c>
      <c r="BK128" s="277" t="n">
        <f aca="false">(1+BI128/2)^(-2*($A128-$A$5)/365.25)</f>
        <v>0.488670638160781</v>
      </c>
      <c r="BL128" s="268"/>
      <c r="BM128" s="268"/>
      <c r="BN128" s="268"/>
      <c r="BO128" s="268"/>
      <c r="BP128" s="268"/>
      <c r="BQ128" s="268"/>
      <c r="BR128" s="268"/>
      <c r="BS128" s="268"/>
      <c r="BT128" s="268"/>
      <c r="BU128" s="268"/>
      <c r="BV128" s="268"/>
      <c r="BW128" s="268"/>
      <c r="BX128" s="268"/>
      <c r="BY128" s="268"/>
      <c r="BZ128" s="268"/>
      <c r="CA128" s="268"/>
      <c r="CB128" s="268"/>
      <c r="CC128" s="268"/>
      <c r="CD128" s="268"/>
      <c r="CE128" s="268"/>
      <c r="CF128" s="268"/>
      <c r="CG128" s="268"/>
      <c r="CH128" s="268"/>
      <c r="CI128" s="268"/>
      <c r="CJ128" s="268"/>
      <c r="CK128" s="268"/>
      <c r="CL128" s="277"/>
      <c r="CM128" s="268"/>
      <c r="CN128" s="293"/>
      <c r="CO128" s="293"/>
      <c r="CP128" s="344"/>
      <c r="CQ128" s="268"/>
      <c r="CR128" s="293"/>
      <c r="CS128" s="268"/>
      <c r="CT128" s="295"/>
      <c r="CU128" s="295"/>
      <c r="CV128" s="268"/>
      <c r="CW128" s="293"/>
      <c r="CX128" s="268"/>
      <c r="CY128" s="268"/>
      <c r="CZ128" s="276"/>
      <c r="DA128" s="276"/>
      <c r="DB128" s="295"/>
      <c r="DC128" s="268"/>
      <c r="DD128" s="295"/>
      <c r="DE128" s="268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</row>
    <row r="129" customFormat="false" ht="12.75" hidden="false" customHeight="false" outlineLevel="0" collapsed="false">
      <c r="A129" s="323" t="n">
        <v>40360</v>
      </c>
      <c r="B129" s="327"/>
      <c r="C129" s="326" t="n">
        <f aca="false">+C117+0</f>
        <v>0.165</v>
      </c>
      <c r="D129" s="326" t="n">
        <f aca="false">C129</f>
        <v>0.165</v>
      </c>
      <c r="E129" s="327" t="n">
        <f aca="false">C129</f>
        <v>0.165</v>
      </c>
      <c r="F129" s="328" t="n">
        <f aca="false">C129-0.035</f>
        <v>0.13</v>
      </c>
      <c r="G129" s="327" t="n">
        <f aca="false">E129</f>
        <v>0.165</v>
      </c>
      <c r="H129" s="355" t="n">
        <f aca="false">C129</f>
        <v>0.165</v>
      </c>
      <c r="I129" s="328" t="n">
        <f aca="false">H129</f>
        <v>0.165</v>
      </c>
      <c r="J129" s="347" t="n">
        <f aca="false">H129+0</f>
        <v>0.165</v>
      </c>
      <c r="K129" s="279" t="n">
        <f aca="false">C129+0.02</f>
        <v>0.185</v>
      </c>
      <c r="L129" s="348" t="n">
        <f aca="false">K129-0</f>
        <v>0.185</v>
      </c>
      <c r="M129" s="328" t="n">
        <f aca="false">K129</f>
        <v>0.185</v>
      </c>
      <c r="N129" s="327" t="n">
        <f aca="false">+K129+0.02</f>
        <v>0.205</v>
      </c>
      <c r="O129" s="279" t="n">
        <f aca="false">C129</f>
        <v>0.165</v>
      </c>
      <c r="P129" s="333" t="n">
        <f aca="false">O129</f>
        <v>0.165</v>
      </c>
      <c r="Q129" s="328" t="n">
        <f aca="false">O129</f>
        <v>0.165</v>
      </c>
      <c r="R129" s="327" t="n">
        <f aca="false">+O129</f>
        <v>0.165</v>
      </c>
      <c r="T129" s="334" t="n">
        <f aca="false">C129-0.2</f>
        <v>-0.035</v>
      </c>
      <c r="U129" s="334" t="n">
        <f aca="false">T129+0.055</f>
        <v>0.02</v>
      </c>
      <c r="V129" s="334" t="n">
        <f aca="false">Y129</f>
        <v>0.1575</v>
      </c>
      <c r="X129" s="335" t="n">
        <f aca="false">download!B148</f>
        <v>0.1575</v>
      </c>
      <c r="Y129" s="336" t="n">
        <f aca="false">download!AX148</f>
        <v>0.1575</v>
      </c>
      <c r="Z129" s="335" t="n">
        <f aca="false">download!F148</f>
        <v>0.167</v>
      </c>
      <c r="AA129" s="337" t="n">
        <f aca="false">download!J148</f>
        <v>0.46</v>
      </c>
      <c r="AB129" s="337" t="n">
        <f aca="false">download!N148</f>
        <v>0.41</v>
      </c>
      <c r="AC129" s="337" t="n">
        <f aca="false">download!R148</f>
        <v>0.185</v>
      </c>
      <c r="AD129" s="338" t="n">
        <f aca="false">download!V148</f>
        <v>0.1625</v>
      </c>
      <c r="AE129" s="339" t="n">
        <f aca="false">download!AP148</f>
        <v>-0.2925</v>
      </c>
      <c r="AF129" s="339" t="n">
        <f aca="false">download!AT149</f>
        <v>0</v>
      </c>
      <c r="AG129" s="356"/>
      <c r="AH129" s="340" t="n">
        <v>40360</v>
      </c>
      <c r="AI129" s="341" t="n">
        <f aca="false">download!Z148</f>
        <v>3.152</v>
      </c>
      <c r="AJ129" s="343"/>
      <c r="AK129" s="342"/>
      <c r="AL129" s="342" t="n">
        <f aca="false">($AI129+C129)*BK129</f>
        <v>1.6114703297578</v>
      </c>
      <c r="AM129" s="342" t="n">
        <f aca="false">+AI129+C129</f>
        <v>3.317</v>
      </c>
      <c r="AN129" s="342" t="n">
        <f aca="false">$AI129+E129</f>
        <v>3.317</v>
      </c>
      <c r="AO129" s="342" t="n">
        <f aca="false">$AI129+G129</f>
        <v>3.317</v>
      </c>
      <c r="AP129" s="342" t="n">
        <f aca="false">$AI129+H129</f>
        <v>3.317</v>
      </c>
      <c r="AQ129" s="342" t="n">
        <f aca="false">$AI129+K129</f>
        <v>3.337</v>
      </c>
      <c r="AR129" s="342" t="n">
        <f aca="false">$AI129+N129</f>
        <v>3.357</v>
      </c>
      <c r="AS129" s="342" t="n">
        <f aca="false">$AI129+O129</f>
        <v>3.317</v>
      </c>
      <c r="AT129" s="342" t="n">
        <f aca="false">$AI129+R129</f>
        <v>3.317</v>
      </c>
      <c r="AU129" s="342"/>
      <c r="AV129" s="342"/>
      <c r="AW129" s="342" t="n">
        <f aca="false">$AI129+X129</f>
        <v>3.3095</v>
      </c>
      <c r="AX129" s="342" t="n">
        <f aca="false">$AI129+Z129</f>
        <v>3.319</v>
      </c>
      <c r="AY129" s="342" t="n">
        <f aca="false">$AI129+AA129</f>
        <v>3.612</v>
      </c>
      <c r="AZ129" s="342" t="n">
        <f aca="false">$AI129+AB129</f>
        <v>3.562</v>
      </c>
      <c r="BA129" s="342" t="n">
        <f aca="false">$AI129+AC129</f>
        <v>3.337</v>
      </c>
      <c r="BB129" s="342" t="n">
        <f aca="false">$AI129+AD129</f>
        <v>3.3145</v>
      </c>
      <c r="BC129" s="342" t="n">
        <f aca="false">$AI129+AE129</f>
        <v>2.8595</v>
      </c>
      <c r="BD129" s="342" t="n">
        <f aca="false">$AI129+AF129</f>
        <v>3.152</v>
      </c>
      <c r="BE129" s="342"/>
      <c r="BF129" s="274"/>
      <c r="BG129" s="343" t="n">
        <f aca="false">download!AD148</f>
        <v>1.347034905566</v>
      </c>
      <c r="BH129" s="268" t="n">
        <f aca="false">download!AH148</f>
        <v>0.063815267529874</v>
      </c>
      <c r="BI129" s="268" t="n">
        <f aca="false">download!AL148</f>
        <v>0.073132946592482</v>
      </c>
      <c r="BJ129" s="277" t="n">
        <f aca="false">(1+BH129/2)^(-2*($A129-$A$5)/365.25)</f>
        <v>0.531865319349618</v>
      </c>
      <c r="BK129" s="277" t="n">
        <f aca="false">(1+BI129/2)^(-2*($A129-$A$5)/365.25)</f>
        <v>0.485821624889297</v>
      </c>
      <c r="BL129" s="268"/>
      <c r="BM129" s="268"/>
      <c r="BN129" s="268"/>
      <c r="BO129" s="268"/>
      <c r="BP129" s="268"/>
      <c r="BQ129" s="268"/>
      <c r="BR129" s="268"/>
      <c r="BS129" s="268"/>
      <c r="BT129" s="268"/>
      <c r="BU129" s="268"/>
      <c r="BV129" s="268"/>
      <c r="BW129" s="268"/>
      <c r="BX129" s="268"/>
      <c r="BY129" s="268"/>
      <c r="BZ129" s="268"/>
      <c r="CA129" s="268"/>
      <c r="CB129" s="268"/>
      <c r="CC129" s="268"/>
      <c r="CD129" s="268"/>
      <c r="CE129" s="268"/>
      <c r="CF129" s="268"/>
      <c r="CG129" s="268"/>
      <c r="CH129" s="268"/>
      <c r="CI129" s="268"/>
      <c r="CJ129" s="268"/>
      <c r="CK129" s="268"/>
      <c r="CL129" s="277"/>
      <c r="CM129" s="268"/>
      <c r="CN129" s="293"/>
      <c r="CO129" s="293"/>
      <c r="CP129" s="344"/>
      <c r="CQ129" s="268"/>
      <c r="CR129" s="293"/>
      <c r="CS129" s="268"/>
      <c r="CT129" s="295"/>
      <c r="CU129" s="295"/>
      <c r="CV129" s="268"/>
      <c r="CW129" s="293"/>
      <c r="CX129" s="268"/>
      <c r="CY129" s="268"/>
      <c r="CZ129" s="276"/>
      <c r="DA129" s="276"/>
      <c r="DB129" s="295"/>
      <c r="DC129" s="268"/>
      <c r="DD129" s="295"/>
      <c r="DE129" s="268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</row>
    <row r="130" customFormat="false" ht="12.75" hidden="false" customHeight="false" outlineLevel="0" collapsed="false">
      <c r="A130" s="323" t="n">
        <v>40391</v>
      </c>
      <c r="B130" s="327"/>
      <c r="C130" s="326" t="n">
        <f aca="false">+C118+0</f>
        <v>0.165</v>
      </c>
      <c r="D130" s="326" t="n">
        <f aca="false">C130</f>
        <v>0.165</v>
      </c>
      <c r="E130" s="327" t="n">
        <f aca="false">C130</f>
        <v>0.165</v>
      </c>
      <c r="F130" s="328" t="n">
        <f aca="false">C130-0.035</f>
        <v>0.13</v>
      </c>
      <c r="G130" s="327" t="n">
        <f aca="false">E130</f>
        <v>0.165</v>
      </c>
      <c r="H130" s="355" t="n">
        <f aca="false">C130</f>
        <v>0.165</v>
      </c>
      <c r="I130" s="328" t="n">
        <f aca="false">H130</f>
        <v>0.165</v>
      </c>
      <c r="J130" s="347" t="n">
        <f aca="false">H130+0</f>
        <v>0.165</v>
      </c>
      <c r="K130" s="279" t="n">
        <f aca="false">C130+0.02</f>
        <v>0.185</v>
      </c>
      <c r="L130" s="348" t="n">
        <f aca="false">K130-0</f>
        <v>0.185</v>
      </c>
      <c r="M130" s="328" t="n">
        <f aca="false">K130</f>
        <v>0.185</v>
      </c>
      <c r="N130" s="327" t="n">
        <f aca="false">+K130+0.02</f>
        <v>0.205</v>
      </c>
      <c r="O130" s="279" t="n">
        <f aca="false">C130</f>
        <v>0.165</v>
      </c>
      <c r="P130" s="333" t="n">
        <f aca="false">O130</f>
        <v>0.165</v>
      </c>
      <c r="Q130" s="328" t="n">
        <f aca="false">O130</f>
        <v>0.165</v>
      </c>
      <c r="R130" s="327" t="n">
        <f aca="false">+O130</f>
        <v>0.165</v>
      </c>
      <c r="T130" s="334" t="n">
        <f aca="false">C130-0.2</f>
        <v>-0.035</v>
      </c>
      <c r="U130" s="334" t="n">
        <f aca="false">T130+0.055</f>
        <v>0.02</v>
      </c>
      <c r="V130" s="334" t="n">
        <f aca="false">Y130</f>
        <v>0.155</v>
      </c>
      <c r="X130" s="335" t="n">
        <f aca="false">download!B149</f>
        <v>0.155</v>
      </c>
      <c r="Y130" s="336" t="n">
        <f aca="false">download!AX149</f>
        <v>0.155</v>
      </c>
      <c r="Z130" s="335" t="n">
        <f aca="false">download!F149</f>
        <v>0.165</v>
      </c>
      <c r="AA130" s="337" t="n">
        <f aca="false">download!J149</f>
        <v>0.525</v>
      </c>
      <c r="AB130" s="337" t="n">
        <f aca="false">download!N149</f>
        <v>0.41</v>
      </c>
      <c r="AC130" s="337" t="n">
        <f aca="false">download!R149</f>
        <v>0.185</v>
      </c>
      <c r="AD130" s="338" t="n">
        <f aca="false">download!V149</f>
        <v>0.1625</v>
      </c>
      <c r="AE130" s="339" t="n">
        <f aca="false">download!AP149</f>
        <v>-0.2925</v>
      </c>
      <c r="AF130" s="339" t="n">
        <f aca="false">download!AT150</f>
        <v>0</v>
      </c>
      <c r="AG130" s="356"/>
      <c r="AH130" s="340" t="n">
        <v>40391</v>
      </c>
      <c r="AI130" s="341" t="n">
        <f aca="false">download!Z149</f>
        <v>3.144</v>
      </c>
      <c r="AJ130" s="343"/>
      <c r="AK130" s="342"/>
      <c r="AL130" s="342" t="n">
        <f aca="false">($AI130+C130)*BK130</f>
        <v>1.59779253715148</v>
      </c>
      <c r="AM130" s="342" t="n">
        <f aca="false">+AI130+C130</f>
        <v>3.309</v>
      </c>
      <c r="AN130" s="342" t="n">
        <f aca="false">$AI130+E130</f>
        <v>3.309</v>
      </c>
      <c r="AO130" s="342" t="n">
        <f aca="false">$AI130+G130</f>
        <v>3.309</v>
      </c>
      <c r="AP130" s="342" t="n">
        <f aca="false">$AI130+H130</f>
        <v>3.309</v>
      </c>
      <c r="AQ130" s="342" t="n">
        <f aca="false">$AI130+K130</f>
        <v>3.329</v>
      </c>
      <c r="AR130" s="342" t="n">
        <f aca="false">$AI130+N130</f>
        <v>3.349</v>
      </c>
      <c r="AS130" s="342" t="n">
        <f aca="false">$AI130+O130</f>
        <v>3.309</v>
      </c>
      <c r="AT130" s="342" t="n">
        <f aca="false">$AI130+R130</f>
        <v>3.309</v>
      </c>
      <c r="AU130" s="342"/>
      <c r="AV130" s="342"/>
      <c r="AW130" s="342" t="n">
        <f aca="false">$AI130+X130</f>
        <v>3.299</v>
      </c>
      <c r="AX130" s="342" t="n">
        <f aca="false">$AI130+Z130</f>
        <v>3.309</v>
      </c>
      <c r="AY130" s="342" t="n">
        <f aca="false">$AI130+AA130</f>
        <v>3.669</v>
      </c>
      <c r="AZ130" s="342" t="n">
        <f aca="false">$AI130+AB130</f>
        <v>3.554</v>
      </c>
      <c r="BA130" s="342" t="n">
        <f aca="false">$AI130+AC130</f>
        <v>3.329</v>
      </c>
      <c r="BB130" s="342" t="n">
        <f aca="false">$AI130+AD130</f>
        <v>3.3065</v>
      </c>
      <c r="BC130" s="342" t="n">
        <f aca="false">$AI130+AE130</f>
        <v>2.8515</v>
      </c>
      <c r="BD130" s="342" t="n">
        <f aca="false">$AI130+AF130</f>
        <v>3.144</v>
      </c>
      <c r="BE130" s="342"/>
      <c r="BF130" s="274"/>
      <c r="BG130" s="343" t="n">
        <f aca="false">download!AD149</f>
        <v>1.346276612644</v>
      </c>
      <c r="BH130" s="268" t="n">
        <f aca="false">download!AH149</f>
        <v>0.063837113313356</v>
      </c>
      <c r="BI130" s="268" t="n">
        <f aca="false">download!AL149</f>
        <v>0.073134278075391</v>
      </c>
      <c r="BJ130" s="277" t="n">
        <f aca="false">(1+BH130/2)^(-2*($A130-$A$5)/365.25)</f>
        <v>0.528923666860292</v>
      </c>
      <c r="BK130" s="277" t="n">
        <f aca="false">(1+BI130/2)^(-2*($A130-$A$5)/365.25)</f>
        <v>0.482862658552879</v>
      </c>
      <c r="BL130" s="268"/>
      <c r="BM130" s="268"/>
      <c r="BN130" s="268"/>
      <c r="BO130" s="268"/>
      <c r="BP130" s="268"/>
      <c r="BQ130" s="268"/>
      <c r="BR130" s="268"/>
      <c r="BS130" s="268"/>
      <c r="BT130" s="268"/>
      <c r="BU130" s="268"/>
      <c r="BV130" s="268"/>
      <c r="BW130" s="268"/>
      <c r="BX130" s="268"/>
      <c r="BY130" s="268"/>
      <c r="BZ130" s="268"/>
      <c r="CA130" s="268"/>
      <c r="CB130" s="268"/>
      <c r="CC130" s="268"/>
      <c r="CD130" s="268"/>
      <c r="CE130" s="268"/>
      <c r="CF130" s="268"/>
      <c r="CG130" s="268"/>
      <c r="CH130" s="268"/>
      <c r="CI130" s="268"/>
      <c r="CJ130" s="268"/>
      <c r="CK130" s="268"/>
      <c r="CL130" s="277"/>
      <c r="CM130" s="268"/>
      <c r="CN130" s="293"/>
      <c r="CO130" s="293"/>
      <c r="CP130" s="344"/>
      <c r="CQ130" s="268"/>
      <c r="CR130" s="293"/>
      <c r="CS130" s="268"/>
      <c r="CT130" s="295"/>
      <c r="CU130" s="295"/>
      <c r="CV130" s="268"/>
      <c r="CW130" s="293"/>
      <c r="CX130" s="268"/>
      <c r="CY130" s="268"/>
      <c r="CZ130" s="276"/>
      <c r="DA130" s="276"/>
      <c r="DB130" s="295"/>
      <c r="DC130" s="268"/>
      <c r="DD130" s="295"/>
      <c r="DE130" s="268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</row>
    <row r="131" customFormat="false" ht="12.75" hidden="false" customHeight="false" outlineLevel="0" collapsed="false">
      <c r="A131" s="323" t="n">
        <v>40422</v>
      </c>
      <c r="B131" s="327"/>
      <c r="C131" s="326" t="n">
        <f aca="false">+C119+0</f>
        <v>0.165</v>
      </c>
      <c r="D131" s="326" t="n">
        <f aca="false">C131</f>
        <v>0.165</v>
      </c>
      <c r="E131" s="327" t="n">
        <f aca="false">C131</f>
        <v>0.165</v>
      </c>
      <c r="F131" s="328" t="n">
        <f aca="false">C131-0.035</f>
        <v>0.13</v>
      </c>
      <c r="G131" s="327" t="n">
        <f aca="false">E131</f>
        <v>0.165</v>
      </c>
      <c r="H131" s="355" t="n">
        <f aca="false">C131</f>
        <v>0.165</v>
      </c>
      <c r="I131" s="328" t="n">
        <f aca="false">H131</f>
        <v>0.165</v>
      </c>
      <c r="J131" s="347" t="n">
        <f aca="false">H131+0</f>
        <v>0.165</v>
      </c>
      <c r="K131" s="279" t="n">
        <f aca="false">C131+0.02</f>
        <v>0.185</v>
      </c>
      <c r="L131" s="348" t="n">
        <f aca="false">K131-0</f>
        <v>0.185</v>
      </c>
      <c r="M131" s="328" t="n">
        <f aca="false">K131</f>
        <v>0.185</v>
      </c>
      <c r="N131" s="327" t="n">
        <f aca="false">+K131+0.02</f>
        <v>0.205</v>
      </c>
      <c r="O131" s="279" t="n">
        <f aca="false">C131</f>
        <v>0.165</v>
      </c>
      <c r="P131" s="333" t="n">
        <f aca="false">O131</f>
        <v>0.165</v>
      </c>
      <c r="Q131" s="328" t="n">
        <f aca="false">O131</f>
        <v>0.165</v>
      </c>
      <c r="R131" s="327" t="n">
        <f aca="false">+O131</f>
        <v>0.165</v>
      </c>
      <c r="T131" s="334" t="n">
        <f aca="false">C131-0.2</f>
        <v>-0.035</v>
      </c>
      <c r="U131" s="334" t="n">
        <f aca="false">T131+0.055</f>
        <v>0.02</v>
      </c>
      <c r="V131" s="334" t="n">
        <f aca="false">Y131</f>
        <v>0.1525</v>
      </c>
      <c r="X131" s="335" t="n">
        <f aca="false">download!B150</f>
        <v>0.1525</v>
      </c>
      <c r="Y131" s="336" t="n">
        <f aca="false">download!AX150</f>
        <v>0.1525</v>
      </c>
      <c r="Z131" s="335" t="n">
        <f aca="false">download!F150</f>
        <v>0.162</v>
      </c>
      <c r="AA131" s="337" t="n">
        <f aca="false">download!J150</f>
        <v>0.425</v>
      </c>
      <c r="AB131" s="337" t="n">
        <f aca="false">download!N150</f>
        <v>0.3825</v>
      </c>
      <c r="AC131" s="337" t="n">
        <f aca="false">download!R150</f>
        <v>0.1625</v>
      </c>
      <c r="AD131" s="338" t="n">
        <f aca="false">download!V150</f>
        <v>0.1625</v>
      </c>
      <c r="AE131" s="339" t="n">
        <f aca="false">download!AP150</f>
        <v>-0.2925</v>
      </c>
      <c r="AF131" s="339" t="n">
        <f aca="false">download!AT151</f>
        <v>0</v>
      </c>
      <c r="AG131" s="356"/>
      <c r="AH131" s="340" t="n">
        <v>40422</v>
      </c>
      <c r="AI131" s="341" t="n">
        <f aca="false">download!Z150</f>
        <v>3.127</v>
      </c>
      <c r="AJ131" s="343"/>
      <c r="AK131" s="342"/>
      <c r="AL131" s="342" t="n">
        <f aca="false">($AI131+C131)*BK131</f>
        <v>1.57990193875939</v>
      </c>
      <c r="AM131" s="342" t="n">
        <f aca="false">+AI131+C131</f>
        <v>3.292</v>
      </c>
      <c r="AN131" s="342" t="n">
        <f aca="false">$AI131+E131</f>
        <v>3.292</v>
      </c>
      <c r="AO131" s="342" t="n">
        <f aca="false">$AI131+G131</f>
        <v>3.292</v>
      </c>
      <c r="AP131" s="342" t="n">
        <f aca="false">$AI131+H131</f>
        <v>3.292</v>
      </c>
      <c r="AQ131" s="342" t="n">
        <f aca="false">$AI131+K131</f>
        <v>3.312</v>
      </c>
      <c r="AR131" s="342" t="n">
        <f aca="false">$AI131+N131</f>
        <v>3.332</v>
      </c>
      <c r="AS131" s="342" t="n">
        <f aca="false">$AI131+O131</f>
        <v>3.292</v>
      </c>
      <c r="AT131" s="342" t="n">
        <f aca="false">$AI131+R131</f>
        <v>3.292</v>
      </c>
      <c r="AU131" s="342"/>
      <c r="AV131" s="342"/>
      <c r="AW131" s="342" t="n">
        <f aca="false">$AI131+X131</f>
        <v>3.2795</v>
      </c>
      <c r="AX131" s="342" t="n">
        <f aca="false">$AI131+Z131</f>
        <v>3.289</v>
      </c>
      <c r="AY131" s="342" t="n">
        <f aca="false">$AI131+AA131</f>
        <v>3.552</v>
      </c>
      <c r="AZ131" s="342" t="n">
        <f aca="false">$AI131+AB131</f>
        <v>3.5095</v>
      </c>
      <c r="BA131" s="342" t="n">
        <f aca="false">$AI131+AC131</f>
        <v>3.2895</v>
      </c>
      <c r="BB131" s="342" t="n">
        <f aca="false">$AI131+AD131</f>
        <v>3.2895</v>
      </c>
      <c r="BC131" s="342" t="n">
        <f aca="false">$AI131+AE131</f>
        <v>2.8345</v>
      </c>
      <c r="BD131" s="342" t="n">
        <f aca="false">$AI131+AF131</f>
        <v>3.127</v>
      </c>
      <c r="BE131" s="342"/>
      <c r="BF131" s="274"/>
      <c r="BG131" s="343" t="n">
        <f aca="false">download!AD150</f>
        <v>1.345523285365</v>
      </c>
      <c r="BH131" s="268" t="n">
        <f aca="false">download!AH150</f>
        <v>0.063858959097</v>
      </c>
      <c r="BI131" s="268" t="n">
        <f aca="false">download!AL150</f>
        <v>0.073135609558301</v>
      </c>
      <c r="BJ131" s="277" t="n">
        <f aca="false">(1+BH131/2)^(-2*($A131-$A$5)/365.25)</f>
        <v>0.525996395123894</v>
      </c>
      <c r="BK131" s="277" t="n">
        <f aca="false">(1+BI131/2)^(-2*($A131-$A$5)/365.25)</f>
        <v>0.479921609586694</v>
      </c>
      <c r="BL131" s="268"/>
      <c r="BM131" s="268"/>
      <c r="BN131" s="268"/>
      <c r="BO131" s="268"/>
      <c r="BP131" s="268"/>
      <c r="BQ131" s="268"/>
      <c r="BR131" s="268"/>
      <c r="BS131" s="268"/>
      <c r="BT131" s="268"/>
      <c r="BU131" s="268"/>
      <c r="BV131" s="268"/>
      <c r="BW131" s="268"/>
      <c r="BX131" s="268"/>
      <c r="BY131" s="268"/>
      <c r="BZ131" s="268"/>
      <c r="CA131" s="268"/>
      <c r="CB131" s="268"/>
      <c r="CC131" s="268"/>
      <c r="CD131" s="268"/>
      <c r="CE131" s="268"/>
      <c r="CF131" s="268"/>
      <c r="CG131" s="268"/>
      <c r="CH131" s="268"/>
      <c r="CI131" s="268"/>
      <c r="CJ131" s="268"/>
      <c r="CK131" s="268"/>
      <c r="CL131" s="277"/>
      <c r="CM131" s="268"/>
      <c r="CN131" s="293"/>
      <c r="CO131" s="293"/>
      <c r="CP131" s="344"/>
      <c r="CQ131" s="268"/>
      <c r="CR131" s="293"/>
      <c r="CS131" s="268"/>
      <c r="CT131" s="295"/>
      <c r="CU131" s="295"/>
      <c r="CV131" s="268"/>
      <c r="CW131" s="293"/>
      <c r="CX131" s="268"/>
      <c r="CY131" s="268"/>
      <c r="CZ131" s="276"/>
      <c r="DA131" s="276"/>
      <c r="DB131" s="295"/>
      <c r="DC131" s="268"/>
      <c r="DD131" s="295"/>
      <c r="DE131" s="268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</row>
    <row r="132" customFormat="false" ht="12.75" hidden="false" customHeight="false" outlineLevel="0" collapsed="false">
      <c r="A132" s="323" t="n">
        <v>40452</v>
      </c>
      <c r="B132" s="327"/>
      <c r="C132" s="326" t="n">
        <f aca="false">+C120+0</f>
        <v>0.165</v>
      </c>
      <c r="D132" s="326" t="n">
        <f aca="false">C132</f>
        <v>0.165</v>
      </c>
      <c r="E132" s="327" t="n">
        <f aca="false">C132</f>
        <v>0.165</v>
      </c>
      <c r="F132" s="328" t="n">
        <f aca="false">C132-0.035</f>
        <v>0.13</v>
      </c>
      <c r="G132" s="327" t="n">
        <f aca="false">E132</f>
        <v>0.165</v>
      </c>
      <c r="H132" s="355" t="n">
        <f aca="false">C132</f>
        <v>0.165</v>
      </c>
      <c r="I132" s="328" t="n">
        <f aca="false">H132</f>
        <v>0.165</v>
      </c>
      <c r="J132" s="347" t="n">
        <f aca="false">H132+0</f>
        <v>0.165</v>
      </c>
      <c r="K132" s="279" t="n">
        <f aca="false">C132+0.02</f>
        <v>0.185</v>
      </c>
      <c r="L132" s="348" t="n">
        <f aca="false">K132-0</f>
        <v>0.185</v>
      </c>
      <c r="M132" s="328" t="n">
        <f aca="false">K132</f>
        <v>0.185</v>
      </c>
      <c r="N132" s="327" t="n">
        <f aca="false">+K132+0.02</f>
        <v>0.205</v>
      </c>
      <c r="O132" s="279" t="n">
        <f aca="false">C132</f>
        <v>0.165</v>
      </c>
      <c r="P132" s="333" t="n">
        <f aca="false">O132</f>
        <v>0.165</v>
      </c>
      <c r="Q132" s="328" t="n">
        <f aca="false">O132</f>
        <v>0.165</v>
      </c>
      <c r="R132" s="327" t="n">
        <f aca="false">+O132</f>
        <v>0.165</v>
      </c>
      <c r="T132" s="334" t="n">
        <f aca="false">C132-0.2</f>
        <v>-0.035</v>
      </c>
      <c r="U132" s="334" t="n">
        <f aca="false">T132+0.055</f>
        <v>0.02</v>
      </c>
      <c r="V132" s="334" t="n">
        <f aca="false">Y132</f>
        <v>0.1675</v>
      </c>
      <c r="X132" s="335" t="n">
        <f aca="false">download!B151</f>
        <v>0.1675</v>
      </c>
      <c r="Y132" s="336" t="n">
        <f aca="false">download!AX151</f>
        <v>0.1675</v>
      </c>
      <c r="Z132" s="335" t="n">
        <f aca="false">download!F151</f>
        <v>0.178</v>
      </c>
      <c r="AA132" s="337" t="n">
        <f aca="false">download!J151</f>
        <v>0.345</v>
      </c>
      <c r="AB132" s="337" t="n">
        <f aca="false">download!N151</f>
        <v>0.3625</v>
      </c>
      <c r="AC132" s="337" t="n">
        <f aca="false">download!R151</f>
        <v>0.185</v>
      </c>
      <c r="AD132" s="338" t="n">
        <f aca="false">download!V151</f>
        <v>0.165</v>
      </c>
      <c r="AE132" s="339" t="n">
        <f aca="false">download!AP151</f>
        <v>-0.2925</v>
      </c>
      <c r="AF132" s="339" t="n">
        <f aca="false">download!AT152</f>
        <v>0</v>
      </c>
      <c r="AG132" s="356"/>
      <c r="AH132" s="340" t="n">
        <v>40452</v>
      </c>
      <c r="AI132" s="341" t="n">
        <f aca="false">download!Z151</f>
        <v>3.138</v>
      </c>
      <c r="AJ132" s="343"/>
      <c r="AK132" s="342"/>
      <c r="AL132" s="342" t="n">
        <f aca="false">($AI132+C132)*BK132</f>
        <v>1.57583616846109</v>
      </c>
      <c r="AM132" s="342" t="n">
        <f aca="false">+AI132+C132</f>
        <v>3.303</v>
      </c>
      <c r="AN132" s="342" t="n">
        <f aca="false">$AI132+E132</f>
        <v>3.303</v>
      </c>
      <c r="AO132" s="342" t="n">
        <f aca="false">$AI132+G132</f>
        <v>3.303</v>
      </c>
      <c r="AP132" s="342" t="n">
        <f aca="false">$AI132+H132</f>
        <v>3.303</v>
      </c>
      <c r="AQ132" s="342" t="n">
        <f aca="false">$AI132+K132</f>
        <v>3.323</v>
      </c>
      <c r="AR132" s="342" t="n">
        <f aca="false">$AI132+N132</f>
        <v>3.343</v>
      </c>
      <c r="AS132" s="342" t="n">
        <f aca="false">$AI132+O132</f>
        <v>3.303</v>
      </c>
      <c r="AT132" s="342" t="n">
        <f aca="false">$AI132+R132</f>
        <v>3.303</v>
      </c>
      <c r="AU132" s="342"/>
      <c r="AV132" s="342"/>
      <c r="AW132" s="342" t="n">
        <f aca="false">$AI132+X132</f>
        <v>3.3055</v>
      </c>
      <c r="AX132" s="342" t="n">
        <f aca="false">$AI132+Z132</f>
        <v>3.316</v>
      </c>
      <c r="AY132" s="342" t="n">
        <f aca="false">$AI132+AA132</f>
        <v>3.483</v>
      </c>
      <c r="AZ132" s="342" t="n">
        <f aca="false">$AI132+AB132</f>
        <v>3.5005</v>
      </c>
      <c r="BA132" s="342" t="n">
        <f aca="false">$AI132+AC132</f>
        <v>3.323</v>
      </c>
      <c r="BB132" s="342" t="n">
        <f aca="false">$AI132+AD132</f>
        <v>3.303</v>
      </c>
      <c r="BC132" s="342" t="n">
        <f aca="false">$AI132+AE132</f>
        <v>2.8455</v>
      </c>
      <c r="BD132" s="342" t="n">
        <f aca="false">$AI132+AF132</f>
        <v>3.138</v>
      </c>
      <c r="BE132" s="342"/>
      <c r="BF132" s="274"/>
      <c r="BG132" s="343" t="n">
        <f aca="false">download!AD151</f>
        <v>1.344798979446</v>
      </c>
      <c r="BH132" s="268" t="n">
        <f aca="false">download!AH151</f>
        <v>0.06388010017809</v>
      </c>
      <c r="BI132" s="268" t="n">
        <f aca="false">download!AL151</f>
        <v>0.07313689809015</v>
      </c>
      <c r="BJ132" s="277" t="n">
        <f aca="false">(1+BH132/2)^(-2*($A132-$A$5)/365.25)</f>
        <v>0.523177188711618</v>
      </c>
      <c r="BK132" s="277" t="n">
        <f aca="false">(1+BI132/2)^(-2*($A132-$A$5)/365.25)</f>
        <v>0.477092391299148</v>
      </c>
      <c r="BL132" s="268"/>
      <c r="BM132" s="268"/>
      <c r="BN132" s="268"/>
      <c r="BO132" s="268"/>
      <c r="BP132" s="268"/>
      <c r="BQ132" s="268"/>
      <c r="BR132" s="268"/>
      <c r="BS132" s="268"/>
      <c r="BT132" s="268"/>
      <c r="BU132" s="268"/>
      <c r="BV132" s="268"/>
      <c r="BW132" s="268"/>
      <c r="BX132" s="268"/>
      <c r="BY132" s="268"/>
      <c r="BZ132" s="268"/>
      <c r="CA132" s="268"/>
      <c r="CB132" s="268"/>
      <c r="CC132" s="268"/>
      <c r="CD132" s="268"/>
      <c r="CE132" s="268"/>
      <c r="CF132" s="268"/>
      <c r="CG132" s="268"/>
      <c r="CH132" s="268"/>
      <c r="CI132" s="268"/>
      <c r="CJ132" s="268"/>
      <c r="CK132" s="268"/>
      <c r="CL132" s="277"/>
      <c r="CM132" s="268"/>
      <c r="CN132" s="293"/>
      <c r="CO132" s="293"/>
      <c r="CP132" s="344"/>
      <c r="CQ132" s="268"/>
      <c r="CR132" s="293"/>
      <c r="CS132" s="268"/>
      <c r="CT132" s="295"/>
      <c r="CU132" s="295"/>
      <c r="CV132" s="268"/>
      <c r="CW132" s="293"/>
      <c r="CX132" s="268"/>
      <c r="CY132" s="268"/>
      <c r="CZ132" s="276"/>
      <c r="DA132" s="276"/>
      <c r="DB132" s="295"/>
      <c r="DC132" s="268"/>
      <c r="DD132" s="295"/>
      <c r="DE132" s="268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</row>
    <row r="133" customFormat="false" ht="12.75" hidden="false" customHeight="false" outlineLevel="0" collapsed="false">
      <c r="A133" s="323" t="n">
        <v>40483</v>
      </c>
      <c r="B133" s="327"/>
      <c r="C133" s="326" t="n">
        <f aca="false">+C121+0</f>
        <v>0.295</v>
      </c>
      <c r="D133" s="326" t="n">
        <f aca="false">C133</f>
        <v>0.295</v>
      </c>
      <c r="E133" s="327" t="n">
        <f aca="false">C133</f>
        <v>0.295</v>
      </c>
      <c r="F133" s="328" t="n">
        <f aca="false">C133-0.035</f>
        <v>0.26</v>
      </c>
      <c r="G133" s="327" t="n">
        <f aca="false">E133</f>
        <v>0.295</v>
      </c>
      <c r="H133" s="355" t="n">
        <f aca="false">H121-0.005</f>
        <v>0.4</v>
      </c>
      <c r="I133" s="328" t="n">
        <f aca="false">H133</f>
        <v>0.4</v>
      </c>
      <c r="J133" s="347" t="n">
        <f aca="false">H133+0</f>
        <v>0.4</v>
      </c>
      <c r="K133" s="276" t="n">
        <f aca="false">C133+0.12</f>
        <v>0.415</v>
      </c>
      <c r="L133" s="348" t="n">
        <f aca="false">K133-0</f>
        <v>0.415</v>
      </c>
      <c r="M133" s="328" t="n">
        <f aca="false">K133</f>
        <v>0.415</v>
      </c>
      <c r="N133" s="327" t="n">
        <f aca="false">+K133+0.03</f>
        <v>0.445</v>
      </c>
      <c r="O133" s="279" t="n">
        <f aca="false">K133+0.1</f>
        <v>0.515</v>
      </c>
      <c r="P133" s="333" t="n">
        <f aca="false">O133</f>
        <v>0.515</v>
      </c>
      <c r="Q133" s="328" t="n">
        <f aca="false">O133</f>
        <v>0.515</v>
      </c>
      <c r="R133" s="327" t="n">
        <f aca="false">+O133+0.02</f>
        <v>0.535</v>
      </c>
      <c r="T133" s="334" t="n">
        <f aca="false">C133-0.16</f>
        <v>0.135</v>
      </c>
      <c r="U133" s="334" t="n">
        <f aca="false">T133+0.055</f>
        <v>0.19</v>
      </c>
      <c r="V133" s="334" t="n">
        <f aca="false">+(T133+AI133)*0.032+T133+0.01</f>
        <v>0.251752</v>
      </c>
      <c r="X133" s="335" t="n">
        <f aca="false">download!B152</f>
        <v>0.2075</v>
      </c>
      <c r="Y133" s="336" t="n">
        <f aca="false">download!AX152</f>
        <v>0.2075</v>
      </c>
      <c r="Z133" s="335" t="n">
        <f aca="false">download!F152</f>
        <v>0.25</v>
      </c>
      <c r="AA133" s="337" t="n">
        <f aca="false">download!J152</f>
        <v>0.725</v>
      </c>
      <c r="AB133" s="337" t="n">
        <f aca="false">download!N152</f>
        <v>0.695</v>
      </c>
      <c r="AC133" s="337" t="n">
        <f aca="false">download!R152</f>
        <v>0.2875</v>
      </c>
      <c r="AD133" s="338" t="n">
        <f aca="false">download!V152</f>
        <v>0.24</v>
      </c>
      <c r="AE133" s="339" t="n">
        <f aca="false">download!AP152</f>
        <v>-0.25</v>
      </c>
      <c r="AF133" s="339" t="n">
        <f aca="false">download!AT153</f>
        <v>0</v>
      </c>
      <c r="AG133" s="356"/>
      <c r="AH133" s="340" t="n">
        <v>40483</v>
      </c>
      <c r="AI133" s="341" t="n">
        <f aca="false">download!Z152</f>
        <v>3.201</v>
      </c>
      <c r="AJ133" s="343"/>
      <c r="AK133" s="342"/>
      <c r="AL133" s="342" t="n">
        <f aca="false">($AI133+C133)*BK133</f>
        <v>1.6577552516007</v>
      </c>
      <c r="AM133" s="342" t="n">
        <f aca="false">+AI133+C133</f>
        <v>3.496</v>
      </c>
      <c r="AN133" s="342" t="n">
        <f aca="false">$AI133+E133</f>
        <v>3.496</v>
      </c>
      <c r="AO133" s="342" t="n">
        <f aca="false">$AI133+G133</f>
        <v>3.496</v>
      </c>
      <c r="AP133" s="342" t="n">
        <f aca="false">$AI133+H133</f>
        <v>3.601</v>
      </c>
      <c r="AQ133" s="342" t="n">
        <f aca="false">$AI133+K133</f>
        <v>3.616</v>
      </c>
      <c r="AR133" s="342" t="n">
        <f aca="false">$AI133+N133</f>
        <v>3.646</v>
      </c>
      <c r="AS133" s="342" t="n">
        <f aca="false">$AI133+O133</f>
        <v>3.716</v>
      </c>
      <c r="AT133" s="342" t="n">
        <f aca="false">$AI133+R133</f>
        <v>3.736</v>
      </c>
      <c r="AU133" s="342"/>
      <c r="AV133" s="342"/>
      <c r="AW133" s="342" t="n">
        <f aca="false">$AI133+X133</f>
        <v>3.4085</v>
      </c>
      <c r="AX133" s="342" t="n">
        <f aca="false">$AI133+Z133</f>
        <v>3.451</v>
      </c>
      <c r="AY133" s="342" t="n">
        <f aca="false">$AI133+AA133</f>
        <v>3.926</v>
      </c>
      <c r="AZ133" s="342" t="n">
        <f aca="false">$AI133+AB133</f>
        <v>3.896</v>
      </c>
      <c r="BA133" s="342" t="n">
        <f aca="false">$AI133+AC133</f>
        <v>3.4885</v>
      </c>
      <c r="BB133" s="342" t="n">
        <f aca="false">$AI133+AD133</f>
        <v>3.441</v>
      </c>
      <c r="BC133" s="342" t="n">
        <f aca="false">$AI133+AE133</f>
        <v>2.951</v>
      </c>
      <c r="BD133" s="342" t="n">
        <f aca="false">$AI133+AF133</f>
        <v>3.201</v>
      </c>
      <c r="BE133" s="342"/>
      <c r="BF133" s="274"/>
      <c r="BG133" s="343" t="n">
        <f aca="false">download!AD152</f>
        <v>1.344055400153</v>
      </c>
      <c r="BH133" s="268" t="n">
        <f aca="false">download!AH152</f>
        <v>0.063901945962043</v>
      </c>
      <c r="BI133" s="268" t="n">
        <f aca="false">download!AL152</f>
        <v>0.073138229573061</v>
      </c>
      <c r="BJ133" s="277" t="n">
        <f aca="false">(1+BH133/2)^(-2*($A133-$A$5)/365.25)</f>
        <v>0.520278043665082</v>
      </c>
      <c r="BK133" s="277" t="n">
        <f aca="false">(1+BI133/2)^(-2*($A133-$A$5)/365.25)</f>
        <v>0.47418628478281</v>
      </c>
      <c r="BL133" s="268"/>
      <c r="BM133" s="268"/>
      <c r="BN133" s="268"/>
      <c r="BO133" s="268"/>
      <c r="BP133" s="268"/>
      <c r="BQ133" s="268"/>
      <c r="BR133" s="268"/>
      <c r="BS133" s="268"/>
      <c r="BT133" s="268"/>
      <c r="BU133" s="268"/>
      <c r="BV133" s="268"/>
      <c r="BW133" s="268"/>
      <c r="BX133" s="268"/>
      <c r="BY133" s="268"/>
      <c r="BZ133" s="268"/>
      <c r="CA133" s="268"/>
      <c r="CB133" s="268"/>
      <c r="CC133" s="268"/>
      <c r="CD133" s="268"/>
      <c r="CE133" s="268"/>
      <c r="CF133" s="268"/>
      <c r="CG133" s="268"/>
      <c r="CH133" s="268"/>
      <c r="CI133" s="268"/>
      <c r="CJ133" s="268"/>
      <c r="CK133" s="268"/>
      <c r="CL133" s="277"/>
      <c r="CM133" s="268"/>
      <c r="CN133" s="293"/>
      <c r="CO133" s="293"/>
      <c r="CP133" s="344"/>
      <c r="CQ133" s="268"/>
      <c r="CR133" s="293"/>
      <c r="CS133" s="268"/>
      <c r="CT133" s="295"/>
      <c r="CU133" s="295"/>
      <c r="CV133" s="268"/>
      <c r="CW133" s="293"/>
      <c r="CX133" s="268"/>
      <c r="CY133" s="268"/>
      <c r="CZ133" s="276"/>
      <c r="DA133" s="276"/>
      <c r="DB133" s="295"/>
      <c r="DC133" s="268"/>
      <c r="DD133" s="295"/>
      <c r="DE133" s="268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</row>
    <row r="134" customFormat="false" ht="12.75" hidden="false" customHeight="false" outlineLevel="0" collapsed="false">
      <c r="A134" s="323" t="n">
        <v>40513</v>
      </c>
      <c r="B134" s="327"/>
      <c r="C134" s="326" t="n">
        <f aca="false">+C122+0</f>
        <v>0.315</v>
      </c>
      <c r="D134" s="326" t="n">
        <f aca="false">C134</f>
        <v>0.315</v>
      </c>
      <c r="E134" s="327" t="n">
        <f aca="false">C134</f>
        <v>0.315</v>
      </c>
      <c r="F134" s="328" t="n">
        <f aca="false">C134-0.035</f>
        <v>0.28</v>
      </c>
      <c r="G134" s="327" t="n">
        <f aca="false">E134</f>
        <v>0.315</v>
      </c>
      <c r="H134" s="355" t="n">
        <f aca="false">H122-0.005</f>
        <v>0.42</v>
      </c>
      <c r="I134" s="328" t="n">
        <f aca="false">H134</f>
        <v>0.42</v>
      </c>
      <c r="J134" s="347" t="n">
        <f aca="false">H134+0</f>
        <v>0.42</v>
      </c>
      <c r="K134" s="276" t="n">
        <f aca="false">C134+0.12</f>
        <v>0.435</v>
      </c>
      <c r="L134" s="348" t="n">
        <f aca="false">K134-0</f>
        <v>0.435</v>
      </c>
      <c r="M134" s="328" t="n">
        <f aca="false">K134</f>
        <v>0.435</v>
      </c>
      <c r="N134" s="327" t="n">
        <f aca="false">+K134+0.03</f>
        <v>0.465</v>
      </c>
      <c r="O134" s="279" t="n">
        <f aca="false">K134+0.1</f>
        <v>0.535</v>
      </c>
      <c r="P134" s="333" t="n">
        <f aca="false">O134</f>
        <v>0.535</v>
      </c>
      <c r="Q134" s="328" t="n">
        <f aca="false">O134</f>
        <v>0.535</v>
      </c>
      <c r="R134" s="327" t="n">
        <f aca="false">+O134+0.02</f>
        <v>0.555</v>
      </c>
      <c r="T134" s="334" t="n">
        <f aca="false">C134-0.16</f>
        <v>0.155</v>
      </c>
      <c r="U134" s="334" t="n">
        <f aca="false">T134+0.055</f>
        <v>0.21</v>
      </c>
      <c r="V134" s="334" t="n">
        <f aca="false">+(T134+AI134)*0.032+T134+0.01</f>
        <v>0.27492</v>
      </c>
      <c r="X134" s="335" t="n">
        <f aca="false">download!B153</f>
        <v>0.2475</v>
      </c>
      <c r="Y134" s="336" t="n">
        <f aca="false">download!AX153</f>
        <v>0.2475</v>
      </c>
      <c r="Z134" s="335" t="n">
        <f aca="false">download!F153</f>
        <v>0.29</v>
      </c>
      <c r="AA134" s="337" t="n">
        <f aca="false">download!J153</f>
        <v>1.045</v>
      </c>
      <c r="AB134" s="337" t="n">
        <f aca="false">download!N153</f>
        <v>1.01</v>
      </c>
      <c r="AC134" s="337" t="n">
        <f aca="false">download!R153</f>
        <v>0.3375</v>
      </c>
      <c r="AD134" s="338" t="n">
        <f aca="false">download!V153</f>
        <v>0.295</v>
      </c>
      <c r="AE134" s="339" t="n">
        <f aca="false">download!AP153</f>
        <v>-0.25</v>
      </c>
      <c r="AF134" s="339" t="n">
        <f aca="false">download!AT154</f>
        <v>0</v>
      </c>
      <c r="AG134" s="356"/>
      <c r="AH134" s="340" t="n">
        <v>40513</v>
      </c>
      <c r="AI134" s="341" t="n">
        <f aca="false">download!Z153</f>
        <v>3.28</v>
      </c>
      <c r="AJ134" s="343"/>
      <c r="AK134" s="342"/>
      <c r="AL134" s="342" t="n">
        <f aca="false">($AI134+C134)*BK134</f>
        <v>1.69464949991274</v>
      </c>
      <c r="AM134" s="342" t="n">
        <f aca="false">+AI134+C134</f>
        <v>3.595</v>
      </c>
      <c r="AN134" s="342" t="n">
        <f aca="false">$AI134+E134</f>
        <v>3.595</v>
      </c>
      <c r="AO134" s="342" t="n">
        <f aca="false">$AI134+G134</f>
        <v>3.595</v>
      </c>
      <c r="AP134" s="342" t="n">
        <f aca="false">$AI134+H134</f>
        <v>3.7</v>
      </c>
      <c r="AQ134" s="342" t="n">
        <f aca="false">$AI134+K134</f>
        <v>3.715</v>
      </c>
      <c r="AR134" s="342" t="n">
        <f aca="false">$AI134+N134</f>
        <v>3.745</v>
      </c>
      <c r="AS134" s="342" t="n">
        <f aca="false">$AI134+O134</f>
        <v>3.815</v>
      </c>
      <c r="AT134" s="342" t="n">
        <f aca="false">$AI134+R134</f>
        <v>3.835</v>
      </c>
      <c r="AU134" s="342"/>
      <c r="AV134" s="342"/>
      <c r="AW134" s="342" t="n">
        <f aca="false">$AI134+X134</f>
        <v>3.5275</v>
      </c>
      <c r="AX134" s="342" t="n">
        <f aca="false">$AI134+Z134</f>
        <v>3.57</v>
      </c>
      <c r="AY134" s="342" t="n">
        <f aca="false">$AI134+AA134</f>
        <v>4.325</v>
      </c>
      <c r="AZ134" s="342" t="n">
        <f aca="false">$AI134+AB134</f>
        <v>4.29</v>
      </c>
      <c r="BA134" s="342" t="n">
        <f aca="false">$AI134+AC134</f>
        <v>3.6175</v>
      </c>
      <c r="BB134" s="342" t="n">
        <f aca="false">$AI134+AD134</f>
        <v>3.575</v>
      </c>
      <c r="BC134" s="342" t="n">
        <f aca="false">$AI134+AE134</f>
        <v>3.03</v>
      </c>
      <c r="BD134" s="342" t="n">
        <f aca="false">$AI134+AF134</f>
        <v>3.28</v>
      </c>
      <c r="BE134" s="342"/>
      <c r="BF134" s="274"/>
      <c r="BG134" s="343" t="n">
        <f aca="false">download!AD153</f>
        <v>1.343340513051</v>
      </c>
      <c r="BH134" s="268" t="n">
        <f aca="false">download!AH153</f>
        <v>0.063923087043438</v>
      </c>
      <c r="BI134" s="268" t="n">
        <f aca="false">download!AL153</f>
        <v>0.073139518104911</v>
      </c>
      <c r="BJ134" s="277" t="n">
        <f aca="false">(1+BH134/2)^(-2*($A134-$A$5)/365.25)</f>
        <v>0.517485947324252</v>
      </c>
      <c r="BK134" s="277" t="n">
        <f aca="false">(1+BI134/2)^(-2*($A134-$A$5)/365.25)</f>
        <v>0.471390681477814</v>
      </c>
      <c r="BL134" s="268"/>
      <c r="BM134" s="268"/>
      <c r="BN134" s="268"/>
      <c r="BO134" s="268"/>
      <c r="BP134" s="268"/>
      <c r="BQ134" s="268"/>
      <c r="BR134" s="268"/>
      <c r="BS134" s="268"/>
      <c r="BT134" s="268"/>
      <c r="BU134" s="268"/>
      <c r="BV134" s="268"/>
      <c r="BW134" s="268"/>
      <c r="BX134" s="268"/>
      <c r="BY134" s="268"/>
      <c r="BZ134" s="268"/>
      <c r="CA134" s="268"/>
      <c r="CB134" s="268"/>
      <c r="CC134" s="268"/>
      <c r="CD134" s="268"/>
      <c r="CE134" s="268"/>
      <c r="CF134" s="268"/>
      <c r="CG134" s="268"/>
      <c r="CH134" s="268"/>
      <c r="CI134" s="268"/>
      <c r="CJ134" s="268"/>
      <c r="CK134" s="268"/>
      <c r="CL134" s="277"/>
      <c r="CM134" s="268"/>
      <c r="CN134" s="293"/>
      <c r="CO134" s="293"/>
      <c r="CP134" s="344"/>
      <c r="CQ134" s="268"/>
      <c r="CR134" s="293"/>
      <c r="CS134" s="268"/>
      <c r="CT134" s="295"/>
      <c r="CU134" s="295"/>
      <c r="CV134" s="268"/>
      <c r="CW134" s="293"/>
      <c r="CX134" s="268"/>
      <c r="CY134" s="268"/>
      <c r="CZ134" s="276"/>
      <c r="DA134" s="276"/>
      <c r="DB134" s="295"/>
      <c r="DC134" s="268"/>
      <c r="DD134" s="295"/>
      <c r="DE134" s="268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</row>
    <row r="135" customFormat="false" ht="12.75" hidden="false" customHeight="false" outlineLevel="0" collapsed="false">
      <c r="A135" s="323" t="n">
        <v>40544</v>
      </c>
      <c r="B135" s="327"/>
      <c r="C135" s="326" t="n">
        <f aca="false">+C123+0</f>
        <v>0.325</v>
      </c>
      <c r="D135" s="326" t="n">
        <f aca="false">C135</f>
        <v>0.325</v>
      </c>
      <c r="E135" s="327" t="n">
        <f aca="false">C135</f>
        <v>0.325</v>
      </c>
      <c r="F135" s="328" t="n">
        <f aca="false">C135-0.035</f>
        <v>0.29</v>
      </c>
      <c r="G135" s="327" t="n">
        <f aca="false">E135</f>
        <v>0.325</v>
      </c>
      <c r="H135" s="355" t="n">
        <f aca="false">H123-0.005</f>
        <v>0.43</v>
      </c>
      <c r="I135" s="328" t="n">
        <f aca="false">H135</f>
        <v>0.43</v>
      </c>
      <c r="J135" s="347" t="n">
        <f aca="false">H135+0</f>
        <v>0.43</v>
      </c>
      <c r="K135" s="276" t="n">
        <f aca="false">C135+0.12</f>
        <v>0.445</v>
      </c>
      <c r="L135" s="348" t="n">
        <f aca="false">K135-0</f>
        <v>0.445</v>
      </c>
      <c r="M135" s="328" t="n">
        <f aca="false">K135</f>
        <v>0.445</v>
      </c>
      <c r="N135" s="327" t="n">
        <f aca="false">+K135+0.03</f>
        <v>0.475</v>
      </c>
      <c r="O135" s="279" t="n">
        <f aca="false">K135+0.1</f>
        <v>0.545</v>
      </c>
      <c r="P135" s="333" t="n">
        <f aca="false">O135</f>
        <v>0.545</v>
      </c>
      <c r="Q135" s="328" t="n">
        <f aca="false">O135</f>
        <v>0.545</v>
      </c>
      <c r="R135" s="327" t="n">
        <f aca="false">+O135+0.02</f>
        <v>0.565</v>
      </c>
      <c r="T135" s="334" t="n">
        <f aca="false">C135-0.16</f>
        <v>0.165</v>
      </c>
      <c r="U135" s="334" t="n">
        <f aca="false">T135+0.055</f>
        <v>0.22</v>
      </c>
      <c r="V135" s="334" t="n">
        <f aca="false">+(T135+AI135)*0.032+T135+0.01</f>
        <v>0.293016</v>
      </c>
      <c r="X135" s="335" t="n">
        <f aca="false">download!B154</f>
        <v>0.26</v>
      </c>
      <c r="Y135" s="336" t="n">
        <f aca="false">download!AX154</f>
        <v>0.26</v>
      </c>
      <c r="Z135" s="335" t="n">
        <f aca="false">download!F154</f>
        <v>0.3</v>
      </c>
      <c r="AA135" s="337" t="n">
        <f aca="false">download!J154</f>
        <v>1.52</v>
      </c>
      <c r="AB135" s="337" t="n">
        <f aca="false">download!N154</f>
        <v>1.165</v>
      </c>
      <c r="AC135" s="337" t="n">
        <f aca="false">download!R154</f>
        <v>0.4375</v>
      </c>
      <c r="AD135" s="338" t="n">
        <f aca="false">download!V154</f>
        <v>0.3425</v>
      </c>
      <c r="AE135" s="339" t="n">
        <f aca="false">download!AP154</f>
        <v>-0.25</v>
      </c>
      <c r="AF135" s="339" t="n">
        <f aca="false">download!AT155</f>
        <v>0</v>
      </c>
      <c r="AG135" s="356"/>
      <c r="AH135" s="340" t="n">
        <v>40544</v>
      </c>
      <c r="AI135" s="341" t="n">
        <f aca="false">download!Z154</f>
        <v>3.523</v>
      </c>
      <c r="AJ135" s="343"/>
      <c r="AK135" s="342"/>
      <c r="AL135" s="342" t="n">
        <f aca="false">($AI135+C135)*BK135</f>
        <v>1.80286151488829</v>
      </c>
      <c r="AM135" s="342" t="n">
        <f aca="false">+AI135+C135</f>
        <v>3.848</v>
      </c>
      <c r="AN135" s="342" t="n">
        <f aca="false">$AI135+E135</f>
        <v>3.848</v>
      </c>
      <c r="AO135" s="342" t="n">
        <f aca="false">$AI135+G135</f>
        <v>3.848</v>
      </c>
      <c r="AP135" s="342" t="n">
        <f aca="false">$AI135+H135</f>
        <v>3.953</v>
      </c>
      <c r="AQ135" s="342" t="n">
        <f aca="false">$AI135+K135</f>
        <v>3.968</v>
      </c>
      <c r="AR135" s="342" t="n">
        <f aca="false">$AI135+N135</f>
        <v>3.998</v>
      </c>
      <c r="AS135" s="342" t="n">
        <f aca="false">$AI135+O135</f>
        <v>4.068</v>
      </c>
      <c r="AT135" s="342" t="n">
        <f aca="false">$AI135+R135</f>
        <v>4.088</v>
      </c>
      <c r="AU135" s="342"/>
      <c r="AV135" s="342"/>
      <c r="AW135" s="342" t="n">
        <f aca="false">$AI135+X135</f>
        <v>3.783</v>
      </c>
      <c r="AX135" s="342" t="n">
        <f aca="false">$AI135+Z135</f>
        <v>3.823</v>
      </c>
      <c r="AY135" s="342" t="n">
        <f aca="false">$AI135+AA135</f>
        <v>5.043</v>
      </c>
      <c r="AZ135" s="342" t="n">
        <f aca="false">$AI135+AB135</f>
        <v>4.688</v>
      </c>
      <c r="BA135" s="342" t="n">
        <f aca="false">$AI135+AC135</f>
        <v>3.9605</v>
      </c>
      <c r="BB135" s="342" t="n">
        <f aca="false">$AI135+AD135</f>
        <v>3.8655</v>
      </c>
      <c r="BC135" s="342" t="n">
        <f aca="false">$AI135+AE135</f>
        <v>3.273</v>
      </c>
      <c r="BD135" s="342" t="n">
        <f aca="false">$AI135+AF135</f>
        <v>3.523</v>
      </c>
      <c r="BE135" s="342"/>
      <c r="BF135" s="274"/>
      <c r="BG135" s="343" t="n">
        <f aca="false">download!AD154</f>
        <v>1.342606651432</v>
      </c>
      <c r="BH135" s="268" t="n">
        <f aca="false">download!AH154</f>
        <v>0.063944932827701</v>
      </c>
      <c r="BI135" s="268" t="n">
        <f aca="false">download!AL154</f>
        <v>0.073140849587822</v>
      </c>
      <c r="BJ135" s="277" t="n">
        <f aca="false">(1+BH135/2)^(-2*($A135-$A$5)/365.25)</f>
        <v>0.514614703394203</v>
      </c>
      <c r="BK135" s="277" t="n">
        <f aca="false">(1+BI135/2)^(-2*($A135-$A$5)/365.25)</f>
        <v>0.468519104700699</v>
      </c>
      <c r="BL135" s="268"/>
      <c r="BM135" s="268"/>
      <c r="BN135" s="268"/>
      <c r="BO135" s="268"/>
      <c r="BP135" s="268"/>
      <c r="BQ135" s="268"/>
      <c r="BR135" s="268"/>
      <c r="BS135" s="268"/>
      <c r="BT135" s="268"/>
      <c r="BU135" s="268"/>
      <c r="BV135" s="268"/>
      <c r="BW135" s="268"/>
      <c r="BX135" s="268"/>
      <c r="BY135" s="268"/>
      <c r="BZ135" s="268"/>
      <c r="CA135" s="268"/>
      <c r="CB135" s="268"/>
      <c r="CC135" s="268"/>
      <c r="CD135" s="268"/>
      <c r="CE135" s="268"/>
      <c r="CF135" s="268"/>
      <c r="CG135" s="268"/>
      <c r="CH135" s="268"/>
      <c r="CI135" s="268"/>
      <c r="CJ135" s="268"/>
      <c r="CK135" s="268"/>
      <c r="CL135" s="277"/>
      <c r="CM135" s="268"/>
      <c r="CN135" s="293"/>
      <c r="CO135" s="293"/>
      <c r="CP135" s="344"/>
      <c r="CQ135" s="268"/>
      <c r="CR135" s="293"/>
      <c r="CS135" s="268"/>
      <c r="CT135" s="295"/>
      <c r="CU135" s="295"/>
      <c r="CV135" s="268"/>
      <c r="CW135" s="293"/>
      <c r="CX135" s="268"/>
      <c r="CY135" s="268"/>
      <c r="CZ135" s="276"/>
      <c r="DA135" s="276"/>
      <c r="DB135" s="295"/>
      <c r="DC135" s="268"/>
      <c r="DD135" s="295"/>
      <c r="DE135" s="268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</row>
    <row r="136" customFormat="false" ht="12.75" hidden="false" customHeight="false" outlineLevel="0" collapsed="false">
      <c r="A136" s="323" t="n">
        <v>40575</v>
      </c>
      <c r="B136" s="327"/>
      <c r="C136" s="326" t="n">
        <f aca="false">+C124+0</f>
        <v>0.37</v>
      </c>
      <c r="D136" s="326" t="n">
        <f aca="false">C136</f>
        <v>0.37</v>
      </c>
      <c r="E136" s="327" t="n">
        <f aca="false">C136</f>
        <v>0.37</v>
      </c>
      <c r="F136" s="328" t="n">
        <f aca="false">C136-0.035</f>
        <v>0.335</v>
      </c>
      <c r="G136" s="327" t="n">
        <f aca="false">E136</f>
        <v>0.37</v>
      </c>
      <c r="H136" s="355" t="n">
        <f aca="false">H124-0.005</f>
        <v>0.475</v>
      </c>
      <c r="I136" s="328" t="n">
        <f aca="false">H136</f>
        <v>0.475</v>
      </c>
      <c r="J136" s="347" t="n">
        <f aca="false">H136+0</f>
        <v>0.475</v>
      </c>
      <c r="K136" s="276" t="n">
        <f aca="false">C136+0.12</f>
        <v>0.49</v>
      </c>
      <c r="L136" s="348" t="n">
        <f aca="false">K136-0</f>
        <v>0.49</v>
      </c>
      <c r="M136" s="328" t="n">
        <f aca="false">K136</f>
        <v>0.49</v>
      </c>
      <c r="N136" s="327" t="n">
        <f aca="false">+K136+0.03</f>
        <v>0.52</v>
      </c>
      <c r="O136" s="279" t="n">
        <f aca="false">K136+0.1</f>
        <v>0.59</v>
      </c>
      <c r="P136" s="333" t="n">
        <f aca="false">O136</f>
        <v>0.59</v>
      </c>
      <c r="Q136" s="328" t="n">
        <f aca="false">O136</f>
        <v>0.59</v>
      </c>
      <c r="R136" s="327" t="n">
        <f aca="false">+O136+0.02</f>
        <v>0.61</v>
      </c>
      <c r="T136" s="334" t="n">
        <f aca="false">C136-0.16</f>
        <v>0.21</v>
      </c>
      <c r="U136" s="334" t="n">
        <f aca="false">T136+0.055</f>
        <v>0.265</v>
      </c>
      <c r="V136" s="334" t="n">
        <f aca="false">+(T136+AI136)*0.032+T136+0.01</f>
        <v>0.33648</v>
      </c>
      <c r="X136" s="335" t="n">
        <f aca="false">download!B155</f>
        <v>0.2375</v>
      </c>
      <c r="Y136" s="336" t="n">
        <f aca="false">download!AX155</f>
        <v>0.2375</v>
      </c>
      <c r="Z136" s="335" t="n">
        <f aca="false">download!F155</f>
        <v>0.275</v>
      </c>
      <c r="AA136" s="337" t="n">
        <f aca="false">download!J155</f>
        <v>1.4</v>
      </c>
      <c r="AB136" s="337" t="n">
        <f aca="false">download!N155</f>
        <v>1.155</v>
      </c>
      <c r="AC136" s="337" t="n">
        <f aca="false">download!R155</f>
        <v>0.435</v>
      </c>
      <c r="AD136" s="338" t="n">
        <f aca="false">download!V155</f>
        <v>0.3375</v>
      </c>
      <c r="AE136" s="339" t="n">
        <f aca="false">download!AP155</f>
        <v>-0.25</v>
      </c>
      <c r="AF136" s="339" t="n">
        <f aca="false">download!AT156</f>
        <v>0</v>
      </c>
      <c r="AG136" s="356"/>
      <c r="AH136" s="340" t="n">
        <v>40575</v>
      </c>
      <c r="AI136" s="341" t="n">
        <f aca="false">download!Z155</f>
        <v>3.43</v>
      </c>
      <c r="AJ136" s="343"/>
      <c r="AK136" s="342"/>
      <c r="AL136" s="342" t="n">
        <f aca="false">($AI136+C136)*BK136</f>
        <v>1.7695266930183</v>
      </c>
      <c r="AM136" s="342" t="n">
        <f aca="false">+AI136+C136</f>
        <v>3.8</v>
      </c>
      <c r="AN136" s="342" t="n">
        <f aca="false">$AI136+E136</f>
        <v>3.8</v>
      </c>
      <c r="AO136" s="342" t="n">
        <f aca="false">$AI136+G136</f>
        <v>3.8</v>
      </c>
      <c r="AP136" s="342" t="n">
        <f aca="false">$AI136+H136</f>
        <v>3.905</v>
      </c>
      <c r="AQ136" s="342" t="n">
        <f aca="false">$AI136+K136</f>
        <v>3.92</v>
      </c>
      <c r="AR136" s="342" t="n">
        <f aca="false">$AI136+N136</f>
        <v>3.95</v>
      </c>
      <c r="AS136" s="342" t="n">
        <f aca="false">$AI136+O136</f>
        <v>4.02</v>
      </c>
      <c r="AT136" s="342" t="n">
        <f aca="false">$AI136+R136</f>
        <v>4.04</v>
      </c>
      <c r="AU136" s="342"/>
      <c r="AV136" s="342"/>
      <c r="AW136" s="342" t="n">
        <f aca="false">$AI136+X136</f>
        <v>3.6675</v>
      </c>
      <c r="AX136" s="342" t="n">
        <f aca="false">$AI136+Z136</f>
        <v>3.705</v>
      </c>
      <c r="AY136" s="342" t="n">
        <f aca="false">$AI136+AA136</f>
        <v>4.83</v>
      </c>
      <c r="AZ136" s="342" t="n">
        <f aca="false">$AI136+AB136</f>
        <v>4.585</v>
      </c>
      <c r="BA136" s="342" t="n">
        <f aca="false">$AI136+AC136</f>
        <v>3.865</v>
      </c>
      <c r="BB136" s="342" t="n">
        <f aca="false">$AI136+AD136</f>
        <v>3.7675</v>
      </c>
      <c r="BC136" s="342" t="n">
        <f aca="false">$AI136+AE136</f>
        <v>3.18</v>
      </c>
      <c r="BD136" s="342" t="n">
        <f aca="false">$AI136+AF136</f>
        <v>3.43</v>
      </c>
      <c r="BE136" s="342"/>
      <c r="BF136" s="274"/>
      <c r="BG136" s="343" t="n">
        <f aca="false">download!AD155</f>
        <v>1.341877716821</v>
      </c>
      <c r="BH136" s="268" t="n">
        <f aca="false">download!AH155</f>
        <v>0.063966778612123</v>
      </c>
      <c r="BI136" s="268" t="n">
        <f aca="false">download!AL155</f>
        <v>0.073142181070736</v>
      </c>
      <c r="BJ136" s="277" t="n">
        <f aca="false">(1+BH136/2)^(-2*($A136-$A$5)/365.25)</f>
        <v>0.511757552687976</v>
      </c>
      <c r="BK136" s="277" t="n">
        <f aca="false">(1+BI136/2)^(-2*($A136-$A$5)/365.25)</f>
        <v>0.465664919215343</v>
      </c>
      <c r="BL136" s="268"/>
      <c r="BM136" s="268"/>
      <c r="BN136" s="268"/>
      <c r="BO136" s="268"/>
      <c r="BP136" s="268"/>
      <c r="BQ136" s="268"/>
      <c r="BR136" s="268"/>
      <c r="BS136" s="268"/>
      <c r="BT136" s="268"/>
      <c r="BU136" s="268"/>
      <c r="BV136" s="268"/>
      <c r="BW136" s="268"/>
      <c r="BX136" s="268"/>
      <c r="BY136" s="268"/>
      <c r="BZ136" s="268"/>
      <c r="CA136" s="268"/>
      <c r="CB136" s="268"/>
      <c r="CC136" s="268"/>
      <c r="CD136" s="268"/>
      <c r="CE136" s="268"/>
      <c r="CF136" s="268"/>
      <c r="CG136" s="268"/>
      <c r="CH136" s="268"/>
      <c r="CI136" s="268"/>
      <c r="CJ136" s="268"/>
      <c r="CK136" s="268"/>
      <c r="CL136" s="277"/>
      <c r="CM136" s="268"/>
      <c r="CN136" s="293"/>
      <c r="CO136" s="293"/>
      <c r="CP136" s="344"/>
      <c r="CQ136" s="268"/>
      <c r="CR136" s="293"/>
      <c r="CS136" s="268"/>
      <c r="CT136" s="295"/>
      <c r="CU136" s="295"/>
      <c r="CV136" s="268"/>
      <c r="CW136" s="293"/>
      <c r="CX136" s="268"/>
      <c r="CY136" s="268"/>
      <c r="CZ136" s="276"/>
      <c r="DA136" s="276"/>
      <c r="DB136" s="295"/>
      <c r="DC136" s="268"/>
      <c r="DD136" s="295"/>
      <c r="DE136" s="268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</row>
    <row r="137" customFormat="false" ht="12.75" hidden="false" customHeight="false" outlineLevel="0" collapsed="false">
      <c r="A137" s="323" t="n">
        <v>40603</v>
      </c>
      <c r="B137" s="327"/>
      <c r="C137" s="326" t="n">
        <f aca="false">+C125+0</f>
        <v>0.37</v>
      </c>
      <c r="D137" s="326" t="n">
        <f aca="false">C137</f>
        <v>0.37</v>
      </c>
      <c r="E137" s="327" t="n">
        <f aca="false">C137</f>
        <v>0.37</v>
      </c>
      <c r="F137" s="328" t="n">
        <f aca="false">C137-0.035</f>
        <v>0.335</v>
      </c>
      <c r="G137" s="327" t="n">
        <f aca="false">E137</f>
        <v>0.37</v>
      </c>
      <c r="H137" s="355" t="n">
        <f aca="false">H125-0.005</f>
        <v>0.475</v>
      </c>
      <c r="I137" s="328" t="n">
        <f aca="false">H137</f>
        <v>0.475</v>
      </c>
      <c r="J137" s="347" t="n">
        <f aca="false">H137+0</f>
        <v>0.475</v>
      </c>
      <c r="K137" s="276" t="n">
        <f aca="false">C137+0.12</f>
        <v>0.49</v>
      </c>
      <c r="L137" s="348" t="n">
        <f aca="false">K137-0</f>
        <v>0.49</v>
      </c>
      <c r="M137" s="328" t="n">
        <f aca="false">K137</f>
        <v>0.49</v>
      </c>
      <c r="N137" s="327" t="n">
        <f aca="false">+K137+0.03</f>
        <v>0.52</v>
      </c>
      <c r="O137" s="279" t="n">
        <f aca="false">K137+0.1</f>
        <v>0.59</v>
      </c>
      <c r="P137" s="333" t="n">
        <f aca="false">O137</f>
        <v>0.59</v>
      </c>
      <c r="Q137" s="328" t="n">
        <f aca="false">O137</f>
        <v>0.59</v>
      </c>
      <c r="R137" s="327" t="n">
        <f aca="false">+O137+0.02</f>
        <v>0.61</v>
      </c>
      <c r="T137" s="334" t="n">
        <f aca="false">C137-0.16</f>
        <v>0.21</v>
      </c>
      <c r="U137" s="334" t="n">
        <f aca="false">T137+0.055</f>
        <v>0.265</v>
      </c>
      <c r="V137" s="334" t="n">
        <f aca="false">+(T137+AI137)*0.032+T137+0.01</f>
        <v>0.332864</v>
      </c>
      <c r="X137" s="335" t="n">
        <f aca="false">download!B156</f>
        <v>0.235</v>
      </c>
      <c r="Y137" s="336" t="n">
        <f aca="false">download!AX156</f>
        <v>0.235</v>
      </c>
      <c r="Z137" s="335" t="n">
        <f aca="false">download!F156</f>
        <v>0.273</v>
      </c>
      <c r="AA137" s="337" t="n">
        <f aca="false">download!J156</f>
        <v>0.88</v>
      </c>
      <c r="AB137" s="337" t="n">
        <f aca="false">download!N156</f>
        <v>0.795</v>
      </c>
      <c r="AC137" s="337" t="n">
        <f aca="false">download!R156</f>
        <v>0.3025</v>
      </c>
      <c r="AD137" s="338" t="n">
        <f aca="false">download!V156</f>
        <v>0.26</v>
      </c>
      <c r="AE137" s="339" t="n">
        <f aca="false">download!AP156</f>
        <v>-0.25</v>
      </c>
      <c r="AF137" s="339" t="n">
        <f aca="false">download!AT157</f>
        <v>0</v>
      </c>
      <c r="AG137" s="356"/>
      <c r="AH137" s="340" t="n">
        <v>40603</v>
      </c>
      <c r="AI137" s="341" t="n">
        <f aca="false">download!Z156</f>
        <v>3.317</v>
      </c>
      <c r="AJ137" s="343"/>
      <c r="AK137" s="342"/>
      <c r="AL137" s="342" t="n">
        <f aca="false">($AI137+C137)*BK137</f>
        <v>1.70745635985994</v>
      </c>
      <c r="AM137" s="342" t="n">
        <f aca="false">+AI137+C137</f>
        <v>3.687</v>
      </c>
      <c r="AN137" s="342" t="n">
        <f aca="false">$AI137+E137</f>
        <v>3.687</v>
      </c>
      <c r="AO137" s="342" t="n">
        <f aca="false">$AI137+G137</f>
        <v>3.687</v>
      </c>
      <c r="AP137" s="342" t="n">
        <f aca="false">$AI137+H137</f>
        <v>3.792</v>
      </c>
      <c r="AQ137" s="342" t="n">
        <f aca="false">$AI137+K137</f>
        <v>3.807</v>
      </c>
      <c r="AR137" s="342" t="n">
        <f aca="false">$AI137+N137</f>
        <v>3.837</v>
      </c>
      <c r="AS137" s="342" t="n">
        <f aca="false">$AI137+O137</f>
        <v>3.907</v>
      </c>
      <c r="AT137" s="342" t="n">
        <f aca="false">$AI137+R137</f>
        <v>3.927</v>
      </c>
      <c r="AU137" s="342"/>
      <c r="AV137" s="342"/>
      <c r="AW137" s="342" t="n">
        <f aca="false">$AI137+X137</f>
        <v>3.552</v>
      </c>
      <c r="AX137" s="342" t="n">
        <f aca="false">$AI137+Z137</f>
        <v>3.59</v>
      </c>
      <c r="AY137" s="342" t="n">
        <f aca="false">$AI137+AA137</f>
        <v>4.197</v>
      </c>
      <c r="AZ137" s="342" t="n">
        <f aca="false">$AI137+AB137</f>
        <v>4.112</v>
      </c>
      <c r="BA137" s="342" t="n">
        <f aca="false">$AI137+AC137</f>
        <v>3.6195</v>
      </c>
      <c r="BB137" s="342" t="n">
        <f aca="false">$AI137+AD137</f>
        <v>3.577</v>
      </c>
      <c r="BC137" s="342" t="n">
        <f aca="false">$AI137+AE137</f>
        <v>3.067</v>
      </c>
      <c r="BD137" s="342" t="n">
        <f aca="false">$AI137+AF137</f>
        <v>3.317</v>
      </c>
      <c r="BE137" s="342"/>
      <c r="BF137" s="274"/>
      <c r="BG137" s="343" t="n">
        <f aca="false">download!AD156</f>
        <v>1.341223552757</v>
      </c>
      <c r="BH137" s="268" t="n">
        <f aca="false">download!AH156</f>
        <v>0.063986510288512</v>
      </c>
      <c r="BI137" s="268" t="n">
        <f aca="false">download!AL156</f>
        <v>0.073143383700463</v>
      </c>
      <c r="BJ137" s="277" t="n">
        <f aca="false">(1+BH137/2)^(-2*($A137-$A$5)/365.25)</f>
        <v>0.509188965820964</v>
      </c>
      <c r="BK137" s="277" t="n">
        <f aca="false">(1+BI137/2)^(-2*($A137-$A$5)/365.25)</f>
        <v>0.463101806308635</v>
      </c>
      <c r="BL137" s="268"/>
      <c r="BM137" s="268"/>
      <c r="BN137" s="268"/>
      <c r="BO137" s="268"/>
      <c r="BP137" s="268"/>
      <c r="BQ137" s="268"/>
      <c r="BR137" s="268"/>
      <c r="BS137" s="268"/>
      <c r="BT137" s="268"/>
      <c r="BU137" s="268"/>
      <c r="BV137" s="268"/>
      <c r="BW137" s="268"/>
      <c r="BX137" s="268"/>
      <c r="BY137" s="268"/>
      <c r="BZ137" s="268"/>
      <c r="CA137" s="268"/>
      <c r="CB137" s="268"/>
      <c r="CC137" s="268"/>
      <c r="CD137" s="268"/>
      <c r="CE137" s="268"/>
      <c r="CF137" s="268"/>
      <c r="CG137" s="268"/>
      <c r="CH137" s="268"/>
      <c r="CI137" s="268"/>
      <c r="CJ137" s="268"/>
      <c r="CK137" s="268"/>
      <c r="CL137" s="277"/>
      <c r="CM137" s="268"/>
      <c r="CN137" s="293"/>
      <c r="CO137" s="293"/>
      <c r="CP137" s="344"/>
      <c r="CQ137" s="268"/>
      <c r="CR137" s="293"/>
      <c r="CS137" s="268"/>
      <c r="CT137" s="295"/>
      <c r="CU137" s="295"/>
      <c r="CV137" s="268"/>
      <c r="CW137" s="293"/>
      <c r="CX137" s="268"/>
      <c r="CY137" s="268"/>
      <c r="CZ137" s="276"/>
      <c r="DA137" s="276"/>
      <c r="DB137" s="295"/>
      <c r="DC137" s="268"/>
      <c r="DD137" s="295"/>
      <c r="DE137" s="268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</row>
    <row r="138" customFormat="false" ht="12.75" hidden="false" customHeight="false" outlineLevel="0" collapsed="false">
      <c r="A138" s="323" t="n">
        <v>40634</v>
      </c>
      <c r="B138" s="327"/>
      <c r="C138" s="326" t="n">
        <f aca="false">+C126+0</f>
        <v>0.165</v>
      </c>
      <c r="D138" s="326" t="n">
        <f aca="false">C138</f>
        <v>0.165</v>
      </c>
      <c r="E138" s="327" t="n">
        <f aca="false">C138</f>
        <v>0.165</v>
      </c>
      <c r="F138" s="328" t="n">
        <f aca="false">C138-0.035</f>
        <v>0.13</v>
      </c>
      <c r="G138" s="327" t="n">
        <f aca="false">E138</f>
        <v>0.165</v>
      </c>
      <c r="H138" s="355" t="n">
        <f aca="false">C138</f>
        <v>0.165</v>
      </c>
      <c r="I138" s="328" t="n">
        <f aca="false">H138</f>
        <v>0.165</v>
      </c>
      <c r="J138" s="347" t="n">
        <f aca="false">H138+0</f>
        <v>0.165</v>
      </c>
      <c r="K138" s="279" t="n">
        <f aca="false">C138+0.02</f>
        <v>0.185</v>
      </c>
      <c r="L138" s="348" t="n">
        <f aca="false">K138-0</f>
        <v>0.185</v>
      </c>
      <c r="M138" s="328" t="n">
        <f aca="false">K138</f>
        <v>0.185</v>
      </c>
      <c r="N138" s="327" t="n">
        <f aca="false">+K138+0.02</f>
        <v>0.205</v>
      </c>
      <c r="O138" s="279" t="n">
        <f aca="false">C138</f>
        <v>0.165</v>
      </c>
      <c r="P138" s="333" t="n">
        <f aca="false">O138</f>
        <v>0.165</v>
      </c>
      <c r="Q138" s="328" t="n">
        <f aca="false">O138</f>
        <v>0.165</v>
      </c>
      <c r="R138" s="327" t="n">
        <f aca="false">+O138</f>
        <v>0.165</v>
      </c>
      <c r="T138" s="334" t="n">
        <f aca="false">C138-0.2</f>
        <v>-0.035</v>
      </c>
      <c r="U138" s="334" t="n">
        <f aca="false">T138+0.055</f>
        <v>0.02</v>
      </c>
      <c r="V138" s="334" t="n">
        <f aca="false">Y138</f>
        <v>0.185</v>
      </c>
      <c r="X138" s="335" t="n">
        <f aca="false">download!B157</f>
        <v>0.185</v>
      </c>
      <c r="Y138" s="336" t="n">
        <f aca="false">download!AX157</f>
        <v>0.185</v>
      </c>
      <c r="Z138" s="335" t="n">
        <f aca="false">download!F157</f>
        <v>0.178</v>
      </c>
      <c r="AA138" s="337" t="n">
        <f aca="false">download!J157</f>
        <v>0.54</v>
      </c>
      <c r="AB138" s="337" t="n">
        <f aca="false">download!N157</f>
        <v>0.43</v>
      </c>
      <c r="AC138" s="337" t="n">
        <f aca="false">download!R157</f>
        <v>0.1975</v>
      </c>
      <c r="AD138" s="338" t="n">
        <f aca="false">download!V157</f>
        <v>0.1775</v>
      </c>
      <c r="AE138" s="339" t="n">
        <f aca="false">download!AP157</f>
        <v>0</v>
      </c>
      <c r="AF138" s="339" t="n">
        <f aca="false">download!AT158</f>
        <v>0</v>
      </c>
      <c r="AG138" s="356"/>
      <c r="AH138" s="340" t="n">
        <v>40634</v>
      </c>
      <c r="AI138" s="341" t="n">
        <f aca="false">download!Z157</f>
        <v>3.198</v>
      </c>
      <c r="AJ138" s="343"/>
      <c r="AK138" s="342"/>
      <c r="AL138" s="342" t="n">
        <f aca="false">($AI138+C138)*BK138</f>
        <v>1.54792309155398</v>
      </c>
      <c r="AM138" s="342" t="n">
        <f aca="false">+AI138+C138</f>
        <v>3.363</v>
      </c>
      <c r="AN138" s="342" t="n">
        <f aca="false">$AI138+E138</f>
        <v>3.363</v>
      </c>
      <c r="AO138" s="342" t="n">
        <f aca="false">$AI138+G138</f>
        <v>3.363</v>
      </c>
      <c r="AP138" s="342" t="n">
        <f aca="false">$AI138+H138</f>
        <v>3.363</v>
      </c>
      <c r="AQ138" s="342" t="n">
        <f aca="false">$AI138+K138</f>
        <v>3.383</v>
      </c>
      <c r="AR138" s="342" t="n">
        <f aca="false">$AI138+N138</f>
        <v>3.403</v>
      </c>
      <c r="AS138" s="342" t="n">
        <f aca="false">$AI138+O138</f>
        <v>3.363</v>
      </c>
      <c r="AT138" s="342" t="n">
        <f aca="false">$AI138+R138</f>
        <v>3.363</v>
      </c>
      <c r="AU138" s="342"/>
      <c r="AV138" s="342"/>
      <c r="AW138" s="342" t="n">
        <f aca="false">$AI138+X138</f>
        <v>3.383</v>
      </c>
      <c r="AX138" s="342" t="n">
        <f aca="false">$AI138+Z138</f>
        <v>3.376</v>
      </c>
      <c r="AY138" s="342" t="n">
        <f aca="false">$AI138+AA138</f>
        <v>3.738</v>
      </c>
      <c r="AZ138" s="342" t="n">
        <f aca="false">$AI138+AB138</f>
        <v>3.628</v>
      </c>
      <c r="BA138" s="342" t="n">
        <f aca="false">$AI138+AC138</f>
        <v>3.3955</v>
      </c>
      <c r="BB138" s="342" t="n">
        <f aca="false">$AI138+AD138</f>
        <v>3.3755</v>
      </c>
      <c r="BC138" s="342" t="n">
        <f aca="false">$AI138+AE138</f>
        <v>3.198</v>
      </c>
      <c r="BD138" s="342" t="n">
        <f aca="false">$AI138+AF138</f>
        <v>3.198</v>
      </c>
      <c r="BE138" s="342"/>
      <c r="BF138" s="274"/>
      <c r="BG138" s="343" t="n">
        <f aca="false">download!AD157</f>
        <v>1.340503974215</v>
      </c>
      <c r="BH138" s="268" t="n">
        <f aca="false">download!AH157</f>
        <v>0.064008356073235</v>
      </c>
      <c r="BI138" s="268" t="n">
        <f aca="false">download!AL157</f>
        <v>0.073144715183377</v>
      </c>
      <c r="BJ138" s="277" t="n">
        <f aca="false">(1+BH138/2)^(-2*($A138-$A$5)/365.25)</f>
        <v>0.506358478283822</v>
      </c>
      <c r="BK138" s="277" t="n">
        <f aca="false">(1+BI138/2)^(-2*($A138-$A$5)/365.25)</f>
        <v>0.460280431624734</v>
      </c>
      <c r="BL138" s="268"/>
      <c r="BM138" s="268"/>
      <c r="BN138" s="268"/>
      <c r="BO138" s="268"/>
      <c r="BP138" s="268"/>
      <c r="BQ138" s="268"/>
      <c r="BR138" s="268"/>
      <c r="BS138" s="268"/>
      <c r="BT138" s="268"/>
      <c r="BU138" s="268"/>
      <c r="BV138" s="268"/>
      <c r="BW138" s="268"/>
      <c r="BX138" s="268"/>
      <c r="BY138" s="268"/>
      <c r="BZ138" s="268"/>
      <c r="CA138" s="268"/>
      <c r="CB138" s="268"/>
      <c r="CC138" s="268"/>
      <c r="CD138" s="268"/>
      <c r="CE138" s="268"/>
      <c r="CF138" s="268"/>
      <c r="CG138" s="268"/>
      <c r="CH138" s="268"/>
      <c r="CI138" s="268"/>
      <c r="CJ138" s="268"/>
      <c r="CK138" s="268"/>
      <c r="CL138" s="277"/>
      <c r="CM138" s="268"/>
      <c r="CN138" s="293"/>
      <c r="CO138" s="293"/>
      <c r="CP138" s="344"/>
      <c r="CQ138" s="268"/>
      <c r="CR138" s="293"/>
      <c r="CS138" s="268"/>
      <c r="CT138" s="295"/>
      <c r="CU138" s="295"/>
      <c r="CV138" s="268"/>
      <c r="CW138" s="293"/>
      <c r="CX138" s="268"/>
      <c r="CY138" s="268"/>
      <c r="CZ138" s="276"/>
      <c r="DA138" s="276"/>
      <c r="DB138" s="295"/>
      <c r="DC138" s="268"/>
      <c r="DD138" s="295"/>
      <c r="DE138" s="268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</row>
    <row r="139" customFormat="false" ht="12.75" hidden="false" customHeight="false" outlineLevel="0" collapsed="false">
      <c r="A139" s="323" t="n">
        <v>40664</v>
      </c>
      <c r="B139" s="327"/>
      <c r="C139" s="326" t="n">
        <f aca="false">+C127+0</f>
        <v>0.165</v>
      </c>
      <c r="D139" s="326" t="n">
        <f aca="false">C139</f>
        <v>0.165</v>
      </c>
      <c r="E139" s="327" t="n">
        <f aca="false">C139</f>
        <v>0.165</v>
      </c>
      <c r="F139" s="328" t="n">
        <f aca="false">C139-0.035</f>
        <v>0.13</v>
      </c>
      <c r="G139" s="327" t="n">
        <f aca="false">E139</f>
        <v>0.165</v>
      </c>
      <c r="H139" s="355" t="n">
        <f aca="false">C139</f>
        <v>0.165</v>
      </c>
      <c r="I139" s="328" t="n">
        <f aca="false">H139</f>
        <v>0.165</v>
      </c>
      <c r="J139" s="347" t="n">
        <f aca="false">H139+0</f>
        <v>0.165</v>
      </c>
      <c r="K139" s="279" t="n">
        <f aca="false">C139+0.02</f>
        <v>0.185</v>
      </c>
      <c r="L139" s="348" t="n">
        <f aca="false">K139-0</f>
        <v>0.185</v>
      </c>
      <c r="M139" s="328" t="n">
        <f aca="false">K139</f>
        <v>0.185</v>
      </c>
      <c r="N139" s="327" t="n">
        <f aca="false">+K139+0.02</f>
        <v>0.205</v>
      </c>
      <c r="O139" s="279" t="n">
        <f aca="false">C139</f>
        <v>0.165</v>
      </c>
      <c r="P139" s="333" t="n">
        <f aca="false">O139</f>
        <v>0.165</v>
      </c>
      <c r="Q139" s="328" t="n">
        <f aca="false">O139</f>
        <v>0.165</v>
      </c>
      <c r="R139" s="327" t="n">
        <f aca="false">+O139</f>
        <v>0.165</v>
      </c>
      <c r="T139" s="334" t="n">
        <f aca="false">C139-0.2</f>
        <v>-0.035</v>
      </c>
      <c r="U139" s="334" t="n">
        <f aca="false">T139+0.055</f>
        <v>0.02</v>
      </c>
      <c r="V139" s="334" t="n">
        <f aca="false">Y139</f>
        <v>0.175</v>
      </c>
      <c r="X139" s="335" t="n">
        <f aca="false">download!B158</f>
        <v>0.175</v>
      </c>
      <c r="Y139" s="336" t="n">
        <f aca="false">download!AX158</f>
        <v>0.175</v>
      </c>
      <c r="Z139" s="335" t="n">
        <f aca="false">download!F158</f>
        <v>0.178</v>
      </c>
      <c r="AA139" s="337" t="n">
        <f aca="false">download!J158</f>
        <v>0.425</v>
      </c>
      <c r="AB139" s="337" t="n">
        <f aca="false">download!N158</f>
        <v>0.3825</v>
      </c>
      <c r="AC139" s="337" t="n">
        <f aca="false">download!R158</f>
        <v>0.1725</v>
      </c>
      <c r="AD139" s="338" t="n">
        <f aca="false">download!V158</f>
        <v>0.1625</v>
      </c>
      <c r="AE139" s="339" t="n">
        <f aca="false">download!AP158</f>
        <v>0</v>
      </c>
      <c r="AF139" s="339" t="n">
        <f aca="false">download!AT159</f>
        <v>0</v>
      </c>
      <c r="AG139" s="356"/>
      <c r="AH139" s="340" t="n">
        <v>40664</v>
      </c>
      <c r="AI139" s="341" t="n">
        <f aca="false">download!Z158</f>
        <v>3.181</v>
      </c>
      <c r="AJ139" s="343"/>
      <c r="AK139" s="342"/>
      <c r="AL139" s="342" t="n">
        <f aca="false">($AI139+C139)*BK139</f>
        <v>1.53101697738991</v>
      </c>
      <c r="AM139" s="342" t="n">
        <f aca="false">+AI139+C139</f>
        <v>3.346</v>
      </c>
      <c r="AN139" s="342" t="n">
        <f aca="false">$AI139+E139</f>
        <v>3.346</v>
      </c>
      <c r="AO139" s="342" t="n">
        <f aca="false">$AI139+G139</f>
        <v>3.346</v>
      </c>
      <c r="AP139" s="342" t="n">
        <f aca="false">$AI139+H139</f>
        <v>3.346</v>
      </c>
      <c r="AQ139" s="342" t="n">
        <f aca="false">$AI139+K139</f>
        <v>3.366</v>
      </c>
      <c r="AR139" s="342" t="n">
        <f aca="false">$AI139+N139</f>
        <v>3.386</v>
      </c>
      <c r="AS139" s="342" t="n">
        <f aca="false">$AI139+O139</f>
        <v>3.346</v>
      </c>
      <c r="AT139" s="342" t="n">
        <f aca="false">$AI139+R139</f>
        <v>3.346</v>
      </c>
      <c r="AU139" s="342"/>
      <c r="AV139" s="342"/>
      <c r="AW139" s="342" t="n">
        <f aca="false">$AI139+X139</f>
        <v>3.356</v>
      </c>
      <c r="AX139" s="342" t="n">
        <f aca="false">$AI139+Z139</f>
        <v>3.359</v>
      </c>
      <c r="AY139" s="342" t="n">
        <f aca="false">$AI139+AA139</f>
        <v>3.606</v>
      </c>
      <c r="AZ139" s="342" t="n">
        <f aca="false">$AI139+AB139</f>
        <v>3.5635</v>
      </c>
      <c r="BA139" s="342" t="n">
        <f aca="false">$AI139+AC139</f>
        <v>3.3535</v>
      </c>
      <c r="BB139" s="342" t="n">
        <f aca="false">$AI139+AD139</f>
        <v>3.3435</v>
      </c>
      <c r="BC139" s="342" t="n">
        <f aca="false">$AI139+AE139</f>
        <v>3.181</v>
      </c>
      <c r="BD139" s="342" t="n">
        <f aca="false">$AI139+AF139</f>
        <v>3.181</v>
      </c>
      <c r="BE139" s="342"/>
      <c r="BF139" s="274"/>
      <c r="BG139" s="343" t="n">
        <f aca="false">download!AD158</f>
        <v>1.339812278075</v>
      </c>
      <c r="BH139" s="268" t="n">
        <f aca="false">download!AH158</f>
        <v>0.064029497155376</v>
      </c>
      <c r="BI139" s="268" t="n">
        <f aca="false">download!AL158</f>
        <v>0.073146003715229</v>
      </c>
      <c r="BJ139" s="277" t="n">
        <f aca="false">(1+BH139/2)^(-2*($A139-$A$5)/365.25)</f>
        <v>0.503632556808512</v>
      </c>
      <c r="BK139" s="277" t="n">
        <f aca="false">(1+BI139/2)^(-2*($A139-$A$5)/365.25)</f>
        <v>0.457566341120714</v>
      </c>
      <c r="BL139" s="268"/>
      <c r="BM139" s="268"/>
      <c r="BN139" s="268"/>
      <c r="BO139" s="268"/>
      <c r="BP139" s="268"/>
      <c r="BQ139" s="268"/>
      <c r="BR139" s="268"/>
      <c r="BS139" s="268"/>
      <c r="BT139" s="268"/>
      <c r="BU139" s="268"/>
      <c r="BV139" s="268"/>
      <c r="BW139" s="268"/>
      <c r="BX139" s="268"/>
      <c r="BY139" s="268"/>
      <c r="BZ139" s="268"/>
      <c r="CA139" s="268"/>
      <c r="CB139" s="268"/>
      <c r="CC139" s="268"/>
      <c r="CD139" s="268"/>
      <c r="CE139" s="268"/>
      <c r="CF139" s="268"/>
      <c r="CG139" s="268"/>
      <c r="CH139" s="268"/>
      <c r="CI139" s="268"/>
      <c r="CJ139" s="268"/>
      <c r="CK139" s="268"/>
      <c r="CL139" s="277"/>
      <c r="CM139" s="268"/>
      <c r="CN139" s="293"/>
      <c r="CO139" s="293"/>
      <c r="CP139" s="344"/>
      <c r="CQ139" s="268"/>
      <c r="CR139" s="293"/>
      <c r="CS139" s="268"/>
      <c r="CT139" s="295"/>
      <c r="CU139" s="295"/>
      <c r="CV139" s="268"/>
      <c r="CW139" s="293"/>
      <c r="CX139" s="268"/>
      <c r="CY139" s="268"/>
      <c r="CZ139" s="276"/>
      <c r="DA139" s="276"/>
      <c r="DB139" s="295"/>
      <c r="DC139" s="268"/>
      <c r="DD139" s="295"/>
      <c r="DE139" s="268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</row>
    <row r="140" customFormat="false" ht="12.75" hidden="false" customHeight="false" outlineLevel="0" collapsed="false">
      <c r="A140" s="323" t="n">
        <v>40695</v>
      </c>
      <c r="B140" s="327"/>
      <c r="C140" s="326" t="n">
        <f aca="false">+C128+0</f>
        <v>0.165</v>
      </c>
      <c r="D140" s="326" t="n">
        <f aca="false">C140</f>
        <v>0.165</v>
      </c>
      <c r="E140" s="327" t="n">
        <f aca="false">C140</f>
        <v>0.165</v>
      </c>
      <c r="F140" s="328" t="n">
        <f aca="false">C140-0.035</f>
        <v>0.13</v>
      </c>
      <c r="G140" s="327" t="n">
        <f aca="false">E140</f>
        <v>0.165</v>
      </c>
      <c r="H140" s="355" t="n">
        <f aca="false">C140</f>
        <v>0.165</v>
      </c>
      <c r="I140" s="328" t="n">
        <f aca="false">H140</f>
        <v>0.165</v>
      </c>
      <c r="J140" s="347" t="n">
        <f aca="false">H140+0</f>
        <v>0.165</v>
      </c>
      <c r="K140" s="279" t="n">
        <f aca="false">C140+0.02</f>
        <v>0.185</v>
      </c>
      <c r="L140" s="348" t="n">
        <f aca="false">K140-0</f>
        <v>0.185</v>
      </c>
      <c r="M140" s="328" t="n">
        <f aca="false">K140</f>
        <v>0.185</v>
      </c>
      <c r="N140" s="327" t="n">
        <f aca="false">+K140+0.02</f>
        <v>0.205</v>
      </c>
      <c r="O140" s="279" t="n">
        <f aca="false">C140</f>
        <v>0.165</v>
      </c>
      <c r="P140" s="333" t="n">
        <f aca="false">O140</f>
        <v>0.165</v>
      </c>
      <c r="Q140" s="328" t="n">
        <f aca="false">O140</f>
        <v>0.165</v>
      </c>
      <c r="R140" s="327" t="n">
        <f aca="false">+O140</f>
        <v>0.165</v>
      </c>
      <c r="T140" s="334" t="n">
        <f aca="false">C140-0.2</f>
        <v>-0.035</v>
      </c>
      <c r="U140" s="334" t="n">
        <f aca="false">T140+0.055</f>
        <v>0.02</v>
      </c>
      <c r="V140" s="334" t="n">
        <f aca="false">Y140</f>
        <v>0.17</v>
      </c>
      <c r="X140" s="335" t="n">
        <f aca="false">download!B159</f>
        <v>0.17</v>
      </c>
      <c r="Y140" s="336" t="n">
        <f aca="false">download!AX159</f>
        <v>0.17</v>
      </c>
      <c r="Z140" s="335" t="n">
        <f aca="false">download!F159</f>
        <v>0.173</v>
      </c>
      <c r="AA140" s="337" t="n">
        <f aca="false">download!J159</f>
        <v>0.425</v>
      </c>
      <c r="AB140" s="337" t="n">
        <f aca="false">download!N159</f>
        <v>0.3825</v>
      </c>
      <c r="AC140" s="337" t="n">
        <f aca="false">download!R159</f>
        <v>0.1725</v>
      </c>
      <c r="AD140" s="338" t="n">
        <f aca="false">download!V159</f>
        <v>0.1625</v>
      </c>
      <c r="AE140" s="339" t="n">
        <f aca="false">download!AP159</f>
        <v>0</v>
      </c>
      <c r="AF140" s="339" t="n">
        <f aca="false">download!AT160</f>
        <v>0</v>
      </c>
      <c r="AG140" s="356"/>
      <c r="AH140" s="340" t="n">
        <v>40695</v>
      </c>
      <c r="AI140" s="341" t="n">
        <f aca="false">download!Z159</f>
        <v>3.194</v>
      </c>
      <c r="AJ140" s="343"/>
      <c r="AK140" s="342"/>
      <c r="AL140" s="342" t="n">
        <f aca="false">($AI140+C140)*BK140</f>
        <v>1.52760096561662</v>
      </c>
      <c r="AM140" s="342" t="n">
        <f aca="false">+AI140+C140</f>
        <v>3.359</v>
      </c>
      <c r="AN140" s="342" t="n">
        <f aca="false">$AI140+E140</f>
        <v>3.359</v>
      </c>
      <c r="AO140" s="342" t="n">
        <f aca="false">$AI140+G140</f>
        <v>3.359</v>
      </c>
      <c r="AP140" s="342" t="n">
        <f aca="false">$AI140+H140</f>
        <v>3.359</v>
      </c>
      <c r="AQ140" s="342" t="n">
        <f aca="false">$AI140+K140</f>
        <v>3.379</v>
      </c>
      <c r="AR140" s="342" t="n">
        <f aca="false">$AI140+N140</f>
        <v>3.399</v>
      </c>
      <c r="AS140" s="342" t="n">
        <f aca="false">$AI140+O140</f>
        <v>3.359</v>
      </c>
      <c r="AT140" s="342" t="n">
        <f aca="false">$AI140+R140</f>
        <v>3.359</v>
      </c>
      <c r="AU140" s="342"/>
      <c r="AV140" s="342"/>
      <c r="AW140" s="342" t="n">
        <f aca="false">$AI140+X140</f>
        <v>3.364</v>
      </c>
      <c r="AX140" s="342" t="n">
        <f aca="false">$AI140+Z140</f>
        <v>3.367</v>
      </c>
      <c r="AY140" s="342" t="n">
        <f aca="false">$AI140+AA140</f>
        <v>3.619</v>
      </c>
      <c r="AZ140" s="342" t="n">
        <f aca="false">$AI140+AB140</f>
        <v>3.5765</v>
      </c>
      <c r="BA140" s="342" t="n">
        <f aca="false">$AI140+AC140</f>
        <v>3.3665</v>
      </c>
      <c r="BB140" s="342" t="n">
        <f aca="false">$AI140+AD140</f>
        <v>3.3565</v>
      </c>
      <c r="BC140" s="342" t="n">
        <f aca="false">$AI140+AE140</f>
        <v>3.194</v>
      </c>
      <c r="BD140" s="342" t="n">
        <f aca="false">$AI140+AF140</f>
        <v>3.194</v>
      </c>
      <c r="BE140" s="342"/>
      <c r="BF140" s="274"/>
      <c r="BG140" s="343" t="n">
        <f aca="false">download!AD159</f>
        <v>1.339102343952</v>
      </c>
      <c r="BH140" s="268" t="n">
        <f aca="false">download!AH159</f>
        <v>0.06405134294041</v>
      </c>
      <c r="BI140" s="268" t="n">
        <f aca="false">download!AL159</f>
        <v>0.073147335198145</v>
      </c>
      <c r="BJ140" s="277" t="n">
        <f aca="false">(1+BH140/2)^(-2*($A140-$A$5)/365.25)</f>
        <v>0.500829417561333</v>
      </c>
      <c r="BK140" s="277" t="n">
        <f aca="false">(1+BI140/2)^(-2*($A140-$A$5)/365.25)</f>
        <v>0.454778495271397</v>
      </c>
      <c r="BL140" s="268"/>
      <c r="BM140" s="268"/>
      <c r="BN140" s="268"/>
      <c r="BO140" s="268"/>
      <c r="BP140" s="268"/>
      <c r="BQ140" s="268"/>
      <c r="BR140" s="268"/>
      <c r="BS140" s="268"/>
      <c r="BT140" s="268"/>
      <c r="BU140" s="268"/>
      <c r="BV140" s="268"/>
      <c r="BW140" s="268"/>
      <c r="BX140" s="268"/>
      <c r="BY140" s="268"/>
      <c r="BZ140" s="268"/>
      <c r="CA140" s="268"/>
      <c r="CB140" s="268"/>
      <c r="CC140" s="268"/>
      <c r="CD140" s="268"/>
      <c r="CE140" s="268"/>
      <c r="CF140" s="268"/>
      <c r="CG140" s="268"/>
      <c r="CH140" s="268"/>
      <c r="CI140" s="268"/>
      <c r="CJ140" s="268"/>
      <c r="CK140" s="268"/>
      <c r="CL140" s="277"/>
      <c r="CM140" s="268"/>
      <c r="CN140" s="293"/>
      <c r="CO140" s="293"/>
      <c r="CP140" s="344"/>
      <c r="CQ140" s="268"/>
      <c r="CR140" s="293"/>
      <c r="CS140" s="268"/>
      <c r="CT140" s="295"/>
      <c r="CU140" s="295"/>
      <c r="CV140" s="268"/>
      <c r="CW140" s="293"/>
      <c r="CX140" s="268"/>
      <c r="CY140" s="268"/>
      <c r="CZ140" s="276"/>
      <c r="DA140" s="276"/>
      <c r="DB140" s="295"/>
      <c r="DC140" s="268"/>
      <c r="DD140" s="295"/>
      <c r="DE140" s="268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</row>
    <row r="141" customFormat="false" ht="12.75" hidden="false" customHeight="false" outlineLevel="0" collapsed="false">
      <c r="A141" s="323" t="n">
        <v>40725</v>
      </c>
      <c r="B141" s="327"/>
      <c r="C141" s="326" t="n">
        <f aca="false">+C129+0</f>
        <v>0.165</v>
      </c>
      <c r="D141" s="326" t="n">
        <f aca="false">C141</f>
        <v>0.165</v>
      </c>
      <c r="E141" s="327" t="n">
        <f aca="false">C141</f>
        <v>0.165</v>
      </c>
      <c r="F141" s="328" t="n">
        <f aca="false">C141-0.035</f>
        <v>0.13</v>
      </c>
      <c r="G141" s="327" t="n">
        <f aca="false">E141</f>
        <v>0.165</v>
      </c>
      <c r="H141" s="355" t="n">
        <f aca="false">C141</f>
        <v>0.165</v>
      </c>
      <c r="I141" s="328" t="n">
        <f aca="false">H141</f>
        <v>0.165</v>
      </c>
      <c r="J141" s="347" t="n">
        <f aca="false">H141+0</f>
        <v>0.165</v>
      </c>
      <c r="K141" s="279" t="n">
        <f aca="false">C141+0.02</f>
        <v>0.185</v>
      </c>
      <c r="L141" s="348" t="n">
        <f aca="false">K141-0</f>
        <v>0.185</v>
      </c>
      <c r="M141" s="328" t="n">
        <f aca="false">K141</f>
        <v>0.185</v>
      </c>
      <c r="N141" s="327" t="n">
        <f aca="false">+K141+0.02</f>
        <v>0.205</v>
      </c>
      <c r="O141" s="279" t="n">
        <f aca="false">C141</f>
        <v>0.165</v>
      </c>
      <c r="P141" s="333" t="n">
        <f aca="false">O141</f>
        <v>0.165</v>
      </c>
      <c r="Q141" s="328" t="n">
        <f aca="false">O141</f>
        <v>0.165</v>
      </c>
      <c r="R141" s="327" t="n">
        <f aca="false">+O141</f>
        <v>0.165</v>
      </c>
      <c r="T141" s="334" t="n">
        <f aca="false">C141-0.2</f>
        <v>-0.035</v>
      </c>
      <c r="U141" s="334" t="n">
        <f aca="false">T141+0.055</f>
        <v>0.02</v>
      </c>
      <c r="V141" s="334" t="n">
        <f aca="false">Y141</f>
        <v>0.16</v>
      </c>
      <c r="X141" s="335" t="n">
        <f aca="false">download!B160</f>
        <v>0.16</v>
      </c>
      <c r="Y141" s="336" t="n">
        <f aca="false">download!AX160</f>
        <v>0.16</v>
      </c>
      <c r="Z141" s="335" t="n">
        <f aca="false">download!F160</f>
        <v>0.162</v>
      </c>
      <c r="AA141" s="337" t="n">
        <f aca="false">download!J160</f>
        <v>0.46</v>
      </c>
      <c r="AB141" s="337" t="n">
        <f aca="false">download!N160</f>
        <v>0.41</v>
      </c>
      <c r="AC141" s="337" t="n">
        <f aca="false">download!R160</f>
        <v>0.185</v>
      </c>
      <c r="AD141" s="338" t="n">
        <f aca="false">download!V160</f>
        <v>0.1625</v>
      </c>
      <c r="AE141" s="339" t="n">
        <f aca="false">download!AP160</f>
        <v>0</v>
      </c>
      <c r="AF141" s="339" t="n">
        <f aca="false">download!AT161</f>
        <v>0</v>
      </c>
      <c r="AG141" s="356"/>
      <c r="AH141" s="340" t="n">
        <v>40725</v>
      </c>
      <c r="AI141" s="341" t="n">
        <f aca="false">download!Z160</f>
        <v>3.256</v>
      </c>
      <c r="AJ141" s="343"/>
      <c r="AK141" s="342"/>
      <c r="AL141" s="342" t="n">
        <f aca="false">($AI141+C141)*BK141</f>
        <v>1.54662267314209</v>
      </c>
      <c r="AM141" s="342" t="n">
        <f aca="false">+AI141+C141</f>
        <v>3.421</v>
      </c>
      <c r="AN141" s="342" t="n">
        <f aca="false">$AI141+E141</f>
        <v>3.421</v>
      </c>
      <c r="AO141" s="342" t="n">
        <f aca="false">$AI141+G141</f>
        <v>3.421</v>
      </c>
      <c r="AP141" s="342" t="n">
        <f aca="false">$AI141+H141</f>
        <v>3.421</v>
      </c>
      <c r="AQ141" s="342" t="n">
        <f aca="false">$AI141+K141</f>
        <v>3.441</v>
      </c>
      <c r="AR141" s="342" t="n">
        <f aca="false">$AI141+N141</f>
        <v>3.461</v>
      </c>
      <c r="AS141" s="342" t="n">
        <f aca="false">$AI141+O141</f>
        <v>3.421</v>
      </c>
      <c r="AT141" s="342" t="n">
        <f aca="false">$AI141+R141</f>
        <v>3.421</v>
      </c>
      <c r="AU141" s="342"/>
      <c r="AV141" s="342"/>
      <c r="AW141" s="342" t="n">
        <f aca="false">$AI141+X141</f>
        <v>3.416</v>
      </c>
      <c r="AX141" s="342" t="n">
        <f aca="false">$AI141+Z141</f>
        <v>3.418</v>
      </c>
      <c r="AY141" s="342" t="n">
        <f aca="false">$AI141+AA141</f>
        <v>3.716</v>
      </c>
      <c r="AZ141" s="342" t="n">
        <f aca="false">$AI141+AB141</f>
        <v>3.666</v>
      </c>
      <c r="BA141" s="342" t="n">
        <f aca="false">$AI141+AC141</f>
        <v>3.441</v>
      </c>
      <c r="BB141" s="342" t="n">
        <f aca="false">$AI141+AD141</f>
        <v>3.4185</v>
      </c>
      <c r="BC141" s="342" t="n">
        <f aca="false">$AI141+AE141</f>
        <v>3.256</v>
      </c>
      <c r="BD141" s="342" t="n">
        <f aca="false">$AI141+AF141</f>
        <v>3.256</v>
      </c>
      <c r="BE141" s="342"/>
      <c r="BF141" s="274"/>
      <c r="BG141" s="343" t="n">
        <f aca="false">download!AD160</f>
        <v>1.338419967097</v>
      </c>
      <c r="BH141" s="268" t="n">
        <f aca="false">download!AH160</f>
        <v>0.064072484022853</v>
      </c>
      <c r="BI141" s="268" t="n">
        <f aca="false">download!AL160</f>
        <v>0.07314862373</v>
      </c>
      <c r="BJ141" s="277" t="n">
        <f aca="false">(1+BH141/2)^(-2*($A141-$A$5)/365.25)</f>
        <v>0.498129855039535</v>
      </c>
      <c r="BK141" s="277" t="n">
        <f aca="false">(1+BI141/2)^(-2*($A141-$A$5)/365.25)</f>
        <v>0.452096659790146</v>
      </c>
      <c r="BL141" s="268"/>
      <c r="BM141" s="268"/>
      <c r="BN141" s="268"/>
      <c r="BO141" s="268"/>
      <c r="BP141" s="268"/>
      <c r="BQ141" s="268"/>
      <c r="BR141" s="268"/>
      <c r="BS141" s="268"/>
      <c r="BT141" s="268"/>
      <c r="BU141" s="268"/>
      <c r="BV141" s="268"/>
      <c r="BW141" s="268"/>
      <c r="BX141" s="268"/>
      <c r="BY141" s="268"/>
      <c r="BZ141" s="268"/>
      <c r="CA141" s="268"/>
      <c r="CB141" s="268"/>
      <c r="CC141" s="268"/>
      <c r="CD141" s="268"/>
      <c r="CE141" s="268"/>
      <c r="CF141" s="268"/>
      <c r="CG141" s="268"/>
      <c r="CH141" s="268"/>
      <c r="CI141" s="268"/>
      <c r="CJ141" s="268"/>
      <c r="CK141" s="268"/>
      <c r="CL141" s="277"/>
      <c r="CM141" s="268"/>
      <c r="CN141" s="293"/>
      <c r="CO141" s="293"/>
      <c r="CP141" s="344"/>
      <c r="CQ141" s="268"/>
      <c r="CR141" s="293"/>
      <c r="CS141" s="268"/>
      <c r="CT141" s="295"/>
      <c r="CU141" s="295"/>
      <c r="CV141" s="268"/>
      <c r="CW141" s="293"/>
      <c r="CX141" s="268"/>
      <c r="CY141" s="268"/>
      <c r="CZ141" s="276"/>
      <c r="DA141" s="276"/>
      <c r="DB141" s="295"/>
      <c r="DC141" s="268"/>
      <c r="DD141" s="295"/>
      <c r="DE141" s="268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</row>
    <row r="142" customFormat="false" ht="12.75" hidden="false" customHeight="false" outlineLevel="0" collapsed="false">
      <c r="A142" s="323" t="n">
        <v>40756</v>
      </c>
      <c r="B142" s="327"/>
      <c r="C142" s="326" t="n">
        <f aca="false">+C130+0</f>
        <v>0.165</v>
      </c>
      <c r="D142" s="326" t="n">
        <f aca="false">C142</f>
        <v>0.165</v>
      </c>
      <c r="E142" s="327" t="n">
        <f aca="false">C142</f>
        <v>0.165</v>
      </c>
      <c r="F142" s="328" t="n">
        <f aca="false">C142-0.035</f>
        <v>0.13</v>
      </c>
      <c r="G142" s="327" t="n">
        <f aca="false">E142</f>
        <v>0.165</v>
      </c>
      <c r="H142" s="355" t="n">
        <f aca="false">C142</f>
        <v>0.165</v>
      </c>
      <c r="I142" s="328" t="n">
        <f aca="false">H142</f>
        <v>0.165</v>
      </c>
      <c r="J142" s="347" t="n">
        <f aca="false">H142+0</f>
        <v>0.165</v>
      </c>
      <c r="K142" s="279" t="n">
        <f aca="false">C142+0.02</f>
        <v>0.185</v>
      </c>
      <c r="L142" s="348" t="n">
        <f aca="false">K142-0</f>
        <v>0.185</v>
      </c>
      <c r="M142" s="328" t="n">
        <f aca="false">K142</f>
        <v>0.185</v>
      </c>
      <c r="N142" s="327" t="n">
        <f aca="false">+K142+0.02</f>
        <v>0.205</v>
      </c>
      <c r="O142" s="279" t="n">
        <f aca="false">C142</f>
        <v>0.165</v>
      </c>
      <c r="P142" s="333" t="n">
        <f aca="false">O142</f>
        <v>0.165</v>
      </c>
      <c r="Q142" s="328" t="n">
        <f aca="false">O142</f>
        <v>0.165</v>
      </c>
      <c r="R142" s="327" t="n">
        <f aca="false">+O142</f>
        <v>0.165</v>
      </c>
      <c r="T142" s="334" t="n">
        <f aca="false">C142-0.2</f>
        <v>-0.035</v>
      </c>
      <c r="U142" s="334" t="n">
        <f aca="false">T142+0.055</f>
        <v>0.02</v>
      </c>
      <c r="V142" s="334" t="n">
        <f aca="false">Y142</f>
        <v>0.1575</v>
      </c>
      <c r="X142" s="335" t="n">
        <f aca="false">download!B161</f>
        <v>0.1575</v>
      </c>
      <c r="Y142" s="336" t="n">
        <f aca="false">download!AX161</f>
        <v>0.1575</v>
      </c>
      <c r="Z142" s="335" t="n">
        <f aca="false">download!F161</f>
        <v>0.16</v>
      </c>
      <c r="AA142" s="337" t="n">
        <f aca="false">download!J161</f>
        <v>0.525</v>
      </c>
      <c r="AB142" s="337" t="n">
        <f aca="false">download!N161</f>
        <v>0.41</v>
      </c>
      <c r="AC142" s="337" t="n">
        <f aca="false">download!R161</f>
        <v>0.185</v>
      </c>
      <c r="AD142" s="338" t="n">
        <f aca="false">download!V161</f>
        <v>0.1625</v>
      </c>
      <c r="AE142" s="339" t="n">
        <f aca="false">download!AP161</f>
        <v>0</v>
      </c>
      <c r="AF142" s="339" t="n">
        <f aca="false">download!AT162</f>
        <v>0</v>
      </c>
      <c r="AG142" s="356"/>
      <c r="AH142" s="340" t="n">
        <v>40756</v>
      </c>
      <c r="AI142" s="341" t="n">
        <f aca="false">download!Z161</f>
        <v>3.248</v>
      </c>
      <c r="AJ142" s="343"/>
      <c r="AK142" s="342"/>
      <c r="AL142" s="342" t="n">
        <f aca="false">($AI142+C142)*BK142</f>
        <v>1.53360406396023</v>
      </c>
      <c r="AM142" s="342" t="n">
        <f aca="false">+AI142+C142</f>
        <v>3.413</v>
      </c>
      <c r="AN142" s="342" t="n">
        <f aca="false">$AI142+E142</f>
        <v>3.413</v>
      </c>
      <c r="AO142" s="342" t="n">
        <f aca="false">$AI142+G142</f>
        <v>3.413</v>
      </c>
      <c r="AP142" s="342" t="n">
        <f aca="false">$AI142+H142</f>
        <v>3.413</v>
      </c>
      <c r="AQ142" s="342" t="n">
        <f aca="false">$AI142+K142</f>
        <v>3.433</v>
      </c>
      <c r="AR142" s="342" t="n">
        <f aca="false">$AI142+N142</f>
        <v>3.453</v>
      </c>
      <c r="AS142" s="342" t="n">
        <f aca="false">$AI142+O142</f>
        <v>3.413</v>
      </c>
      <c r="AT142" s="342" t="n">
        <f aca="false">$AI142+R142</f>
        <v>3.413</v>
      </c>
      <c r="AU142" s="342"/>
      <c r="AV142" s="342"/>
      <c r="AW142" s="342" t="n">
        <f aca="false">$AI142+X142</f>
        <v>3.4055</v>
      </c>
      <c r="AX142" s="342" t="n">
        <f aca="false">$AI142+Z142</f>
        <v>3.408</v>
      </c>
      <c r="AY142" s="342" t="n">
        <f aca="false">$AI142+AA142</f>
        <v>3.773</v>
      </c>
      <c r="AZ142" s="342" t="n">
        <f aca="false">$AI142+AB142</f>
        <v>3.658</v>
      </c>
      <c r="BA142" s="342" t="n">
        <f aca="false">$AI142+AC142</f>
        <v>3.433</v>
      </c>
      <c r="BB142" s="342" t="n">
        <f aca="false">$AI142+AD142</f>
        <v>3.4105</v>
      </c>
      <c r="BC142" s="342" t="n">
        <f aca="false">$AI142+AE142</f>
        <v>3.248</v>
      </c>
      <c r="BD142" s="342" t="n">
        <f aca="false">$AI142+AF142</f>
        <v>3.248</v>
      </c>
      <c r="BE142" s="342"/>
      <c r="BF142" s="274"/>
      <c r="BG142" s="343" t="n">
        <f aca="false">download!AD161</f>
        <v>1.337719648513</v>
      </c>
      <c r="BH142" s="268" t="n">
        <f aca="false">download!AH161</f>
        <v>0.064094329808199</v>
      </c>
      <c r="BI142" s="268" t="n">
        <f aca="false">download!AL161</f>
        <v>0.073149955212914</v>
      </c>
      <c r="BJ142" s="277" t="n">
        <f aca="false">(1+BH142/2)^(-2*($A142-$A$5)/365.25)</f>
        <v>0.495353842996844</v>
      </c>
      <c r="BK142" s="277" t="n">
        <f aca="false">(1+BI142/2)^(-2*($A142-$A$5)/365.25)</f>
        <v>0.449341946662827</v>
      </c>
      <c r="BL142" s="268"/>
      <c r="BM142" s="268"/>
      <c r="BN142" s="268"/>
      <c r="BO142" s="268"/>
      <c r="BP142" s="268"/>
      <c r="BQ142" s="268"/>
      <c r="BR142" s="268"/>
      <c r="BS142" s="268"/>
      <c r="BT142" s="268"/>
      <c r="BU142" s="268"/>
      <c r="BV142" s="268"/>
      <c r="BW142" s="268"/>
      <c r="BX142" s="268"/>
      <c r="BY142" s="268"/>
      <c r="BZ142" s="268"/>
      <c r="CA142" s="268"/>
      <c r="CB142" s="268"/>
      <c r="CC142" s="268"/>
      <c r="CD142" s="268"/>
      <c r="CE142" s="268"/>
      <c r="CF142" s="268"/>
      <c r="CG142" s="268"/>
      <c r="CH142" s="268"/>
      <c r="CI142" s="268"/>
      <c r="CJ142" s="268"/>
      <c r="CK142" s="268"/>
      <c r="CL142" s="277"/>
      <c r="CM142" s="268"/>
      <c r="CN142" s="293"/>
      <c r="CO142" s="293"/>
      <c r="CP142" s="344"/>
      <c r="CQ142" s="268"/>
      <c r="CR142" s="293"/>
      <c r="CS142" s="268"/>
      <c r="CT142" s="295"/>
      <c r="CU142" s="295"/>
      <c r="CV142" s="268"/>
      <c r="CW142" s="293"/>
      <c r="CX142" s="268"/>
      <c r="CY142" s="268"/>
      <c r="CZ142" s="276"/>
      <c r="DA142" s="276"/>
      <c r="DB142" s="295"/>
      <c r="DC142" s="268"/>
      <c r="DD142" s="295"/>
      <c r="DE142" s="268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</row>
    <row r="143" customFormat="false" ht="12.75" hidden="false" customHeight="false" outlineLevel="0" collapsed="false">
      <c r="A143" s="323" t="n">
        <v>40787</v>
      </c>
      <c r="B143" s="327"/>
      <c r="C143" s="326" t="n">
        <f aca="false">+C131+0</f>
        <v>0.165</v>
      </c>
      <c r="D143" s="326" t="n">
        <f aca="false">C143</f>
        <v>0.165</v>
      </c>
      <c r="E143" s="327" t="n">
        <f aca="false">C143</f>
        <v>0.165</v>
      </c>
      <c r="F143" s="328" t="n">
        <f aca="false">C143-0.035</f>
        <v>0.13</v>
      </c>
      <c r="G143" s="327" t="n">
        <f aca="false">E143</f>
        <v>0.165</v>
      </c>
      <c r="H143" s="355" t="n">
        <f aca="false">C143</f>
        <v>0.165</v>
      </c>
      <c r="I143" s="328" t="n">
        <f aca="false">H143</f>
        <v>0.165</v>
      </c>
      <c r="J143" s="347" t="n">
        <f aca="false">H143+0</f>
        <v>0.165</v>
      </c>
      <c r="K143" s="279" t="n">
        <f aca="false">C143+0.02</f>
        <v>0.185</v>
      </c>
      <c r="L143" s="348" t="n">
        <f aca="false">K143-0</f>
        <v>0.185</v>
      </c>
      <c r="M143" s="328" t="n">
        <f aca="false">K143</f>
        <v>0.185</v>
      </c>
      <c r="N143" s="327" t="n">
        <f aca="false">+K143+0.02</f>
        <v>0.205</v>
      </c>
      <c r="O143" s="279" t="n">
        <f aca="false">C143</f>
        <v>0.165</v>
      </c>
      <c r="P143" s="333" t="n">
        <f aca="false">O143</f>
        <v>0.165</v>
      </c>
      <c r="Q143" s="328" t="n">
        <f aca="false">O143</f>
        <v>0.165</v>
      </c>
      <c r="R143" s="327" t="n">
        <f aca="false">+O143</f>
        <v>0.165</v>
      </c>
      <c r="T143" s="334" t="n">
        <f aca="false">C143-0.2</f>
        <v>-0.035</v>
      </c>
      <c r="U143" s="334" t="n">
        <f aca="false">T143+0.055</f>
        <v>0.02</v>
      </c>
      <c r="V143" s="334" t="n">
        <f aca="false">Y143</f>
        <v>0.155</v>
      </c>
      <c r="X143" s="335" t="n">
        <f aca="false">download!B162</f>
        <v>0.155</v>
      </c>
      <c r="Y143" s="336" t="n">
        <f aca="false">download!AX162</f>
        <v>0.155</v>
      </c>
      <c r="Z143" s="335" t="n">
        <f aca="false">download!F162</f>
        <v>0.157</v>
      </c>
      <c r="AA143" s="337" t="n">
        <f aca="false">download!J162</f>
        <v>0.425</v>
      </c>
      <c r="AB143" s="337" t="n">
        <f aca="false">download!N162</f>
        <v>0.3825</v>
      </c>
      <c r="AC143" s="337" t="n">
        <f aca="false">download!R162</f>
        <v>0.1625</v>
      </c>
      <c r="AD143" s="338" t="n">
        <f aca="false">download!V162</f>
        <v>0.1625</v>
      </c>
      <c r="AE143" s="339" t="n">
        <f aca="false">download!AP162</f>
        <v>0</v>
      </c>
      <c r="AF143" s="339" t="n">
        <f aca="false">download!AT163</f>
        <v>0</v>
      </c>
      <c r="AG143" s="356"/>
      <c r="AH143" s="340" t="n">
        <v>40787</v>
      </c>
      <c r="AI143" s="341" t="n">
        <f aca="false">download!Z162</f>
        <v>3.23</v>
      </c>
      <c r="AJ143" s="343"/>
      <c r="AK143" s="342"/>
      <c r="AL143" s="342" t="n">
        <f aca="false">($AI143+C143)*BK143</f>
        <v>1.51622031235995</v>
      </c>
      <c r="AM143" s="342" t="n">
        <f aca="false">+AI143+C143</f>
        <v>3.395</v>
      </c>
      <c r="AN143" s="342" t="n">
        <f aca="false">$AI143+E143</f>
        <v>3.395</v>
      </c>
      <c r="AO143" s="342" t="n">
        <f aca="false">$AI143+G143</f>
        <v>3.395</v>
      </c>
      <c r="AP143" s="342" t="n">
        <f aca="false">$AI143+H143</f>
        <v>3.395</v>
      </c>
      <c r="AQ143" s="342" t="n">
        <f aca="false">$AI143+K143</f>
        <v>3.415</v>
      </c>
      <c r="AR143" s="342" t="n">
        <f aca="false">$AI143+N143</f>
        <v>3.435</v>
      </c>
      <c r="AS143" s="342" t="n">
        <f aca="false">$AI143+O143</f>
        <v>3.395</v>
      </c>
      <c r="AT143" s="342" t="n">
        <f aca="false">$AI143+R143</f>
        <v>3.395</v>
      </c>
      <c r="AU143" s="342"/>
      <c r="AV143" s="342"/>
      <c r="AW143" s="342" t="n">
        <f aca="false">$AI143+X143</f>
        <v>3.385</v>
      </c>
      <c r="AX143" s="342" t="n">
        <f aca="false">$AI143+Z143</f>
        <v>3.387</v>
      </c>
      <c r="AY143" s="342" t="n">
        <f aca="false">$AI143+AA143</f>
        <v>3.655</v>
      </c>
      <c r="AZ143" s="342" t="n">
        <f aca="false">$AI143+AB143</f>
        <v>3.6125</v>
      </c>
      <c r="BA143" s="342" t="n">
        <f aca="false">$AI143+AC143</f>
        <v>3.3925</v>
      </c>
      <c r="BB143" s="342" t="n">
        <f aca="false">$AI143+AD143</f>
        <v>3.3925</v>
      </c>
      <c r="BC143" s="342" t="n">
        <f aca="false">$AI143+AE143</f>
        <v>3.23</v>
      </c>
      <c r="BD143" s="342" t="n">
        <f aca="false">$AI143+AF143</f>
        <v>3.23</v>
      </c>
      <c r="BE143" s="342"/>
      <c r="BF143" s="274"/>
      <c r="BG143" s="343" t="n">
        <f aca="false">download!AD162</f>
        <v>1.337024205577</v>
      </c>
      <c r="BH143" s="268" t="n">
        <f aca="false">download!AH162</f>
        <v>0.064116175593703</v>
      </c>
      <c r="BI143" s="268" t="n">
        <f aca="false">download!AL162</f>
        <v>0.073151286695831</v>
      </c>
      <c r="BJ143" s="277" t="n">
        <f aca="false">(1+BH143/2)^(-2*($A143-$A$5)/365.25)</f>
        <v>0.492591532596467</v>
      </c>
      <c r="BK143" s="277" t="n">
        <f aca="false">(1+BI143/2)^(-2*($A143-$A$5)/365.25)</f>
        <v>0.446603921166407</v>
      </c>
      <c r="BL143" s="268"/>
      <c r="BM143" s="268"/>
      <c r="BN143" s="268"/>
      <c r="BO143" s="268"/>
      <c r="BP143" s="268"/>
      <c r="BQ143" s="268"/>
      <c r="BR143" s="268"/>
      <c r="BS143" s="268"/>
      <c r="BT143" s="268"/>
      <c r="BU143" s="268"/>
      <c r="BV143" s="268"/>
      <c r="BW143" s="268"/>
      <c r="BX143" s="268"/>
      <c r="BY143" s="268"/>
      <c r="BZ143" s="268"/>
      <c r="CA143" s="268"/>
      <c r="CB143" s="268"/>
      <c r="CC143" s="268"/>
      <c r="CD143" s="268"/>
      <c r="CE143" s="268"/>
      <c r="CF143" s="268"/>
      <c r="CG143" s="268"/>
      <c r="CH143" s="268"/>
      <c r="CI143" s="268"/>
      <c r="CJ143" s="268"/>
      <c r="CK143" s="268"/>
      <c r="CL143" s="277"/>
      <c r="CM143" s="268"/>
      <c r="CN143" s="293"/>
      <c r="CO143" s="293"/>
      <c r="CP143" s="344"/>
      <c r="CQ143" s="268"/>
      <c r="CR143" s="293"/>
      <c r="CS143" s="268"/>
      <c r="CT143" s="295"/>
      <c r="CU143" s="295"/>
      <c r="CV143" s="268"/>
      <c r="CW143" s="293"/>
      <c r="CX143" s="268"/>
      <c r="CY143" s="268"/>
      <c r="CZ143" s="276"/>
      <c r="DA143" s="276"/>
      <c r="DB143" s="295"/>
      <c r="DC143" s="268"/>
      <c r="DD143" s="295"/>
      <c r="DE143" s="268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</row>
    <row r="144" customFormat="false" ht="12.75" hidden="false" customHeight="false" outlineLevel="0" collapsed="false">
      <c r="A144" s="323" t="n">
        <v>40817</v>
      </c>
      <c r="B144" s="327"/>
      <c r="C144" s="326" t="n">
        <f aca="false">+C132+0</f>
        <v>0.165</v>
      </c>
      <c r="D144" s="326" t="n">
        <f aca="false">C144</f>
        <v>0.165</v>
      </c>
      <c r="E144" s="327" t="n">
        <f aca="false">C144</f>
        <v>0.165</v>
      </c>
      <c r="F144" s="328" t="n">
        <f aca="false">C144-0.035</f>
        <v>0.13</v>
      </c>
      <c r="G144" s="327" t="n">
        <f aca="false">E144</f>
        <v>0.165</v>
      </c>
      <c r="H144" s="355" t="n">
        <f aca="false">C144</f>
        <v>0.165</v>
      </c>
      <c r="I144" s="328" t="n">
        <f aca="false">H144</f>
        <v>0.165</v>
      </c>
      <c r="J144" s="347" t="n">
        <f aca="false">H144+0</f>
        <v>0.165</v>
      </c>
      <c r="K144" s="279" t="n">
        <f aca="false">C144+0.02</f>
        <v>0.185</v>
      </c>
      <c r="L144" s="348" t="n">
        <f aca="false">K144-0</f>
        <v>0.185</v>
      </c>
      <c r="M144" s="328" t="n">
        <f aca="false">K144</f>
        <v>0.185</v>
      </c>
      <c r="N144" s="327" t="n">
        <f aca="false">+K144+0.02</f>
        <v>0.205</v>
      </c>
      <c r="O144" s="279" t="n">
        <f aca="false">C144</f>
        <v>0.165</v>
      </c>
      <c r="P144" s="333" t="n">
        <f aca="false">O144</f>
        <v>0.165</v>
      </c>
      <c r="Q144" s="328" t="n">
        <f aca="false">O144</f>
        <v>0.165</v>
      </c>
      <c r="R144" s="327" t="n">
        <f aca="false">+O144</f>
        <v>0.165</v>
      </c>
      <c r="T144" s="334" t="n">
        <f aca="false">C144-0.2</f>
        <v>-0.035</v>
      </c>
      <c r="U144" s="334" t="n">
        <f aca="false">T144+0.055</f>
        <v>0.02</v>
      </c>
      <c r="V144" s="334" t="n">
        <f aca="false">Y144</f>
        <v>0.17</v>
      </c>
      <c r="X144" s="335" t="n">
        <f aca="false">download!B163</f>
        <v>0.17</v>
      </c>
      <c r="Y144" s="336" t="n">
        <f aca="false">download!AX163</f>
        <v>0.17</v>
      </c>
      <c r="Z144" s="335" t="n">
        <f aca="false">download!F163</f>
        <v>0.173</v>
      </c>
      <c r="AA144" s="337" t="n">
        <f aca="false">download!J163</f>
        <v>0.345</v>
      </c>
      <c r="AB144" s="337" t="n">
        <f aca="false">download!N163</f>
        <v>0.3625</v>
      </c>
      <c r="AC144" s="337" t="n">
        <f aca="false">download!R163</f>
        <v>0.185</v>
      </c>
      <c r="AD144" s="338" t="n">
        <f aca="false">download!V163</f>
        <v>0.165</v>
      </c>
      <c r="AE144" s="339" t="n">
        <f aca="false">download!AP163</f>
        <v>0</v>
      </c>
      <c r="AF144" s="339" t="n">
        <f aca="false">download!AT164</f>
        <v>0</v>
      </c>
      <c r="AG144" s="356"/>
      <c r="AH144" s="340" t="n">
        <v>40817</v>
      </c>
      <c r="AI144" s="341" t="n">
        <f aca="false">download!Z163</f>
        <v>3.24</v>
      </c>
      <c r="AJ144" s="343"/>
      <c r="AK144" s="342"/>
      <c r="AL144" s="342" t="n">
        <f aca="false">($AI144+C144)*BK144</f>
        <v>1.51171789515319</v>
      </c>
      <c r="AM144" s="342" t="n">
        <f aca="false">+AI144+C144</f>
        <v>3.405</v>
      </c>
      <c r="AN144" s="342" t="n">
        <f aca="false">$AI144+E144</f>
        <v>3.405</v>
      </c>
      <c r="AO144" s="342" t="n">
        <f aca="false">$AI144+G144</f>
        <v>3.405</v>
      </c>
      <c r="AP144" s="342" t="n">
        <f aca="false">$AI144+H144</f>
        <v>3.405</v>
      </c>
      <c r="AQ144" s="342" t="n">
        <f aca="false">$AI144+K144</f>
        <v>3.425</v>
      </c>
      <c r="AR144" s="342" t="n">
        <f aca="false">$AI144+N144</f>
        <v>3.445</v>
      </c>
      <c r="AS144" s="342" t="n">
        <f aca="false">$AI144+O144</f>
        <v>3.405</v>
      </c>
      <c r="AT144" s="342" t="n">
        <f aca="false">$AI144+R144</f>
        <v>3.405</v>
      </c>
      <c r="AU144" s="342"/>
      <c r="AV144" s="342"/>
      <c r="AW144" s="342" t="n">
        <f aca="false">$AI144+X144</f>
        <v>3.41</v>
      </c>
      <c r="AX144" s="342" t="n">
        <f aca="false">$AI144+Z144</f>
        <v>3.413</v>
      </c>
      <c r="AY144" s="342" t="n">
        <f aca="false">$AI144+AA144</f>
        <v>3.585</v>
      </c>
      <c r="AZ144" s="342" t="n">
        <f aca="false">$AI144+AB144</f>
        <v>3.6025</v>
      </c>
      <c r="BA144" s="342" t="n">
        <f aca="false">$AI144+AC144</f>
        <v>3.425</v>
      </c>
      <c r="BB144" s="342" t="n">
        <f aca="false">$AI144+AD144</f>
        <v>3.405</v>
      </c>
      <c r="BC144" s="342" t="n">
        <f aca="false">$AI144+AE144</f>
        <v>3.24</v>
      </c>
      <c r="BD144" s="342" t="n">
        <f aca="false">$AI144+AF144</f>
        <v>3.24</v>
      </c>
      <c r="BE144" s="342"/>
      <c r="BF144" s="274"/>
      <c r="BG144" s="343" t="n">
        <f aca="false">download!AD163</f>
        <v>1.336355831674</v>
      </c>
      <c r="BH144" s="268" t="n">
        <f aca="false">download!AH163</f>
        <v>0.0641373166766</v>
      </c>
      <c r="BI144" s="268" t="n">
        <f aca="false">download!AL163</f>
        <v>0.073152575227686</v>
      </c>
      <c r="BJ144" s="277" t="n">
        <f aca="false">(1+BH144/2)^(-2*($A144-$A$5)/365.25)</f>
        <v>0.489931321461879</v>
      </c>
      <c r="BK144" s="277" t="n">
        <f aca="false">(1+BI144/2)^(-2*($A144-$A$5)/365.25)</f>
        <v>0.443970013260848</v>
      </c>
      <c r="BL144" s="268"/>
      <c r="BM144" s="268"/>
      <c r="BN144" s="268"/>
      <c r="BO144" s="268"/>
      <c r="BP144" s="268"/>
      <c r="BQ144" s="268"/>
      <c r="BR144" s="268"/>
      <c r="BS144" s="268"/>
      <c r="BT144" s="268"/>
      <c r="BU144" s="268"/>
      <c r="BV144" s="268"/>
      <c r="BW144" s="268"/>
      <c r="BX144" s="268"/>
      <c r="BY144" s="268"/>
      <c r="BZ144" s="268"/>
      <c r="CA144" s="268"/>
      <c r="CB144" s="268"/>
      <c r="CC144" s="268"/>
      <c r="CD144" s="268"/>
      <c r="CE144" s="268"/>
      <c r="CF144" s="268"/>
      <c r="CG144" s="268"/>
      <c r="CH144" s="268"/>
      <c r="CI144" s="268"/>
      <c r="CJ144" s="268"/>
      <c r="CK144" s="268"/>
      <c r="CL144" s="277"/>
      <c r="CM144" s="268"/>
      <c r="CN144" s="293"/>
      <c r="CO144" s="293"/>
      <c r="CP144" s="344"/>
      <c r="CQ144" s="268"/>
      <c r="CR144" s="293"/>
      <c r="CS144" s="268"/>
      <c r="CT144" s="295"/>
      <c r="CU144" s="295"/>
      <c r="CV144" s="268"/>
      <c r="CW144" s="293"/>
      <c r="CX144" s="268"/>
      <c r="CY144" s="268"/>
      <c r="CZ144" s="276"/>
      <c r="DA144" s="276"/>
      <c r="DB144" s="295"/>
      <c r="DC144" s="268"/>
      <c r="DD144" s="295"/>
      <c r="DE144" s="268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</row>
    <row r="145" customFormat="false" ht="12.75" hidden="false" customHeight="false" outlineLevel="0" collapsed="false">
      <c r="A145" s="323" t="n">
        <v>40848</v>
      </c>
      <c r="B145" s="327"/>
      <c r="C145" s="326" t="n">
        <f aca="false">+C133+0</f>
        <v>0.295</v>
      </c>
      <c r="D145" s="326" t="n">
        <f aca="false">C145</f>
        <v>0.295</v>
      </c>
      <c r="E145" s="327" t="n">
        <f aca="false">C145</f>
        <v>0.295</v>
      </c>
      <c r="F145" s="328" t="n">
        <f aca="false">C145-0.035</f>
        <v>0.26</v>
      </c>
      <c r="G145" s="327" t="n">
        <f aca="false">E145</f>
        <v>0.295</v>
      </c>
      <c r="H145" s="355" t="n">
        <f aca="false">H133-0.005</f>
        <v>0.395</v>
      </c>
      <c r="I145" s="328" t="n">
        <f aca="false">H145</f>
        <v>0.395</v>
      </c>
      <c r="J145" s="347" t="n">
        <f aca="false">H145+0</f>
        <v>0.395</v>
      </c>
      <c r="K145" s="276" t="n">
        <f aca="false">C145+0.12</f>
        <v>0.415</v>
      </c>
      <c r="L145" s="348" t="n">
        <f aca="false">K145-0</f>
        <v>0.415</v>
      </c>
      <c r="M145" s="328" t="n">
        <f aca="false">K145</f>
        <v>0.415</v>
      </c>
      <c r="N145" s="327" t="n">
        <f aca="false">+K145+0.03</f>
        <v>0.445</v>
      </c>
      <c r="O145" s="279" t="n">
        <f aca="false">K145+0.1</f>
        <v>0.515</v>
      </c>
      <c r="P145" s="333" t="n">
        <f aca="false">O145</f>
        <v>0.515</v>
      </c>
      <c r="Q145" s="328" t="n">
        <f aca="false">O145</f>
        <v>0.515</v>
      </c>
      <c r="R145" s="327" t="n">
        <f aca="false">+O145+0.02</f>
        <v>0.535</v>
      </c>
      <c r="T145" s="334" t="n">
        <f aca="false">C145-0.16</f>
        <v>0.135</v>
      </c>
      <c r="U145" s="334" t="n">
        <f aca="false">T145+0.055</f>
        <v>0.19</v>
      </c>
      <c r="V145" s="334" t="n">
        <f aca="false">+(T145+AI145)*0.032+T145+0.01</f>
        <v>0.254856</v>
      </c>
      <c r="X145" s="335" t="n">
        <f aca="false">download!B164</f>
        <v>0.21</v>
      </c>
      <c r="Y145" s="336" t="n">
        <f aca="false">download!AX164</f>
        <v>0.21</v>
      </c>
      <c r="Z145" s="335" t="n">
        <f aca="false">download!F164</f>
        <v>0.245</v>
      </c>
      <c r="AA145" s="337" t="n">
        <f aca="false">download!J164</f>
        <v>0.725</v>
      </c>
      <c r="AB145" s="337" t="n">
        <f aca="false">download!N164</f>
        <v>0.695</v>
      </c>
      <c r="AC145" s="337" t="n">
        <f aca="false">download!R164</f>
        <v>0.2875</v>
      </c>
      <c r="AD145" s="338" t="n">
        <f aca="false">download!V164</f>
        <v>0.24</v>
      </c>
      <c r="AE145" s="339" t="n">
        <f aca="false">download!AP164</f>
        <v>0</v>
      </c>
      <c r="AF145" s="339" t="n">
        <f aca="false">download!AT165</f>
        <v>0</v>
      </c>
      <c r="AG145" s="356"/>
      <c r="AH145" s="340" t="n">
        <v>40848</v>
      </c>
      <c r="AI145" s="341" t="n">
        <f aca="false">download!Z164</f>
        <v>3.298</v>
      </c>
      <c r="AJ145" s="343"/>
      <c r="AK145" s="342"/>
      <c r="AL145" s="342" t="n">
        <f aca="false">($AI145+C145)*BK145</f>
        <v>1.58546346294305</v>
      </c>
      <c r="AM145" s="342" t="n">
        <f aca="false">+AI145+C145</f>
        <v>3.593</v>
      </c>
      <c r="AN145" s="342" t="n">
        <f aca="false">$AI145+E145</f>
        <v>3.593</v>
      </c>
      <c r="AO145" s="342" t="n">
        <f aca="false">$AI145+G145</f>
        <v>3.593</v>
      </c>
      <c r="AP145" s="342" t="n">
        <f aca="false">$AI145+H145</f>
        <v>3.693</v>
      </c>
      <c r="AQ145" s="342" t="n">
        <f aca="false">$AI145+K145</f>
        <v>3.713</v>
      </c>
      <c r="AR145" s="342" t="n">
        <f aca="false">$AI145+N145</f>
        <v>3.743</v>
      </c>
      <c r="AS145" s="342" t="n">
        <f aca="false">$AI145+O145</f>
        <v>3.813</v>
      </c>
      <c r="AT145" s="342" t="n">
        <f aca="false">$AI145+R145</f>
        <v>3.833</v>
      </c>
      <c r="AU145" s="342"/>
      <c r="AV145" s="342"/>
      <c r="AW145" s="342" t="n">
        <f aca="false">$AI145+X145</f>
        <v>3.508</v>
      </c>
      <c r="AX145" s="342" t="n">
        <f aca="false">$AI145+Z145</f>
        <v>3.543</v>
      </c>
      <c r="AY145" s="342" t="n">
        <f aca="false">$AI145+AA145</f>
        <v>4.023</v>
      </c>
      <c r="AZ145" s="342" t="n">
        <f aca="false">$AI145+AB145</f>
        <v>3.993</v>
      </c>
      <c r="BA145" s="342" t="n">
        <f aca="false">$AI145+AC145</f>
        <v>3.5855</v>
      </c>
      <c r="BB145" s="342" t="n">
        <f aca="false">$AI145+AD145</f>
        <v>3.538</v>
      </c>
      <c r="BC145" s="342" t="n">
        <f aca="false">$AI145+AE145</f>
        <v>3.298</v>
      </c>
      <c r="BD145" s="342" t="n">
        <f aca="false">$AI145+AF145</f>
        <v>3.298</v>
      </c>
      <c r="BE145" s="342"/>
      <c r="BF145" s="274"/>
      <c r="BG145" s="343" t="n">
        <f aca="false">download!AD164</f>
        <v>1.33566996149</v>
      </c>
      <c r="BH145" s="268" t="n">
        <f aca="false">download!AH164</f>
        <v>0.064159162462415</v>
      </c>
      <c r="BI145" s="268" t="n">
        <f aca="false">download!AL164</f>
        <v>0.073153906710604</v>
      </c>
      <c r="BJ145" s="277" t="n">
        <f aca="false">(1+BH145/2)^(-2*($A145-$A$5)/365.25)</f>
        <v>0.487195807260186</v>
      </c>
      <c r="BK145" s="277" t="n">
        <f aca="false">(1+BI145/2)^(-2*($A145-$A$5)/365.25)</f>
        <v>0.441264531851671</v>
      </c>
      <c r="BL145" s="268"/>
      <c r="BM145" s="268"/>
      <c r="BN145" s="268"/>
      <c r="BO145" s="268"/>
      <c r="BP145" s="268"/>
      <c r="BQ145" s="268"/>
      <c r="BR145" s="268"/>
      <c r="BS145" s="268"/>
      <c r="BT145" s="268"/>
      <c r="BU145" s="268"/>
      <c r="BV145" s="268"/>
      <c r="BW145" s="268"/>
      <c r="BX145" s="268"/>
      <c r="BY145" s="268"/>
      <c r="BZ145" s="268"/>
      <c r="CA145" s="268"/>
      <c r="CB145" s="268"/>
      <c r="CC145" s="268"/>
      <c r="CD145" s="268"/>
      <c r="CE145" s="268"/>
      <c r="CF145" s="268"/>
      <c r="CG145" s="268"/>
      <c r="CH145" s="268"/>
      <c r="CI145" s="268"/>
      <c r="CJ145" s="268"/>
      <c r="CK145" s="268"/>
      <c r="CL145" s="277"/>
      <c r="CM145" s="268"/>
      <c r="CN145" s="293"/>
      <c r="CO145" s="293"/>
      <c r="CP145" s="344"/>
      <c r="CQ145" s="268"/>
      <c r="CR145" s="293"/>
      <c r="CS145" s="268"/>
      <c r="CT145" s="295"/>
      <c r="CU145" s="295"/>
      <c r="CV145" s="268"/>
      <c r="CW145" s="293"/>
      <c r="CX145" s="268"/>
      <c r="CY145" s="268"/>
      <c r="CZ145" s="276"/>
      <c r="DA145" s="276"/>
      <c r="DB145" s="295"/>
      <c r="DC145" s="268"/>
      <c r="DD145" s="295"/>
      <c r="DE145" s="268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</row>
    <row r="146" customFormat="false" ht="12.75" hidden="false" customHeight="false" outlineLevel="0" collapsed="false">
      <c r="A146" s="323" t="n">
        <v>40878</v>
      </c>
      <c r="B146" s="327"/>
      <c r="C146" s="326" t="n">
        <f aca="false">+C134+0</f>
        <v>0.315</v>
      </c>
      <c r="D146" s="326" t="n">
        <f aca="false">C146</f>
        <v>0.315</v>
      </c>
      <c r="E146" s="327" t="n">
        <f aca="false">C146</f>
        <v>0.315</v>
      </c>
      <c r="F146" s="328" t="n">
        <f aca="false">C146-0.035</f>
        <v>0.28</v>
      </c>
      <c r="G146" s="327" t="n">
        <f aca="false">E146</f>
        <v>0.315</v>
      </c>
      <c r="H146" s="355" t="n">
        <f aca="false">H134-0.005</f>
        <v>0.415</v>
      </c>
      <c r="I146" s="328" t="n">
        <f aca="false">H146</f>
        <v>0.415</v>
      </c>
      <c r="J146" s="347" t="n">
        <f aca="false">H146+0</f>
        <v>0.415</v>
      </c>
      <c r="K146" s="276" t="n">
        <f aca="false">C146+0.12</f>
        <v>0.435</v>
      </c>
      <c r="L146" s="348" t="n">
        <f aca="false">K146-0</f>
        <v>0.435</v>
      </c>
      <c r="M146" s="328" t="n">
        <f aca="false">K146</f>
        <v>0.435</v>
      </c>
      <c r="N146" s="327" t="n">
        <f aca="false">+K146+0.03</f>
        <v>0.465</v>
      </c>
      <c r="O146" s="279" t="n">
        <f aca="false">K146+0.1</f>
        <v>0.535</v>
      </c>
      <c r="P146" s="333" t="n">
        <f aca="false">O146</f>
        <v>0.535</v>
      </c>
      <c r="Q146" s="328" t="n">
        <f aca="false">O146</f>
        <v>0.535</v>
      </c>
      <c r="R146" s="327" t="n">
        <f aca="false">+O146+0.02</f>
        <v>0.555</v>
      </c>
      <c r="T146" s="334" t="n">
        <f aca="false">C146-0.16</f>
        <v>0.155</v>
      </c>
      <c r="U146" s="334" t="n">
        <f aca="false">T146+0.055</f>
        <v>0.21</v>
      </c>
      <c r="V146" s="334" t="n">
        <f aca="false">+(T146+AI146)*0.032+T146+0.01</f>
        <v>0.277928</v>
      </c>
      <c r="X146" s="335" t="n">
        <f aca="false">download!B165</f>
        <v>0.25</v>
      </c>
      <c r="Y146" s="336" t="n">
        <f aca="false">download!AX165</f>
        <v>0.25</v>
      </c>
      <c r="Z146" s="335" t="n">
        <f aca="false">download!F165</f>
        <v>0.285</v>
      </c>
      <c r="AA146" s="337" t="n">
        <f aca="false">download!J165</f>
        <v>1.045</v>
      </c>
      <c r="AB146" s="337" t="n">
        <f aca="false">download!N165</f>
        <v>1.01</v>
      </c>
      <c r="AC146" s="337" t="n">
        <f aca="false">download!R165</f>
        <v>0.3375</v>
      </c>
      <c r="AD146" s="338" t="n">
        <f aca="false">download!V165</f>
        <v>0.295</v>
      </c>
      <c r="AE146" s="339" t="n">
        <f aca="false">download!AP165</f>
        <v>0</v>
      </c>
      <c r="AF146" s="339" t="n">
        <f aca="false">download!AT166</f>
        <v>0</v>
      </c>
      <c r="AG146" s="356"/>
      <c r="AH146" s="340" t="n">
        <v>40878</v>
      </c>
      <c r="AI146" s="341" t="n">
        <f aca="false">download!Z165</f>
        <v>3.374</v>
      </c>
      <c r="AJ146" s="343"/>
      <c r="AK146" s="342"/>
      <c r="AL146" s="342" t="n">
        <f aca="false">($AI146+C146)*BK146</f>
        <v>1.61822386567258</v>
      </c>
      <c r="AM146" s="342" t="n">
        <f aca="false">+AI146+C146</f>
        <v>3.689</v>
      </c>
      <c r="AN146" s="342" t="n">
        <f aca="false">$AI146+E146</f>
        <v>3.689</v>
      </c>
      <c r="AO146" s="342" t="n">
        <f aca="false">$AI146+G146</f>
        <v>3.689</v>
      </c>
      <c r="AP146" s="342" t="n">
        <f aca="false">$AI146+H146</f>
        <v>3.789</v>
      </c>
      <c r="AQ146" s="342" t="n">
        <f aca="false">$AI146+K146</f>
        <v>3.809</v>
      </c>
      <c r="AR146" s="342" t="n">
        <f aca="false">$AI146+N146</f>
        <v>3.839</v>
      </c>
      <c r="AS146" s="342" t="n">
        <f aca="false">$AI146+O146</f>
        <v>3.909</v>
      </c>
      <c r="AT146" s="342" t="n">
        <f aca="false">$AI146+R146</f>
        <v>3.929</v>
      </c>
      <c r="AU146" s="342"/>
      <c r="AV146" s="342"/>
      <c r="AW146" s="342" t="n">
        <f aca="false">$AI146+X146</f>
        <v>3.624</v>
      </c>
      <c r="AX146" s="342" t="n">
        <f aca="false">$AI146+Z146</f>
        <v>3.659</v>
      </c>
      <c r="AY146" s="342" t="n">
        <f aca="false">$AI146+AA146</f>
        <v>4.419</v>
      </c>
      <c r="AZ146" s="342" t="n">
        <f aca="false">$AI146+AB146</f>
        <v>4.384</v>
      </c>
      <c r="BA146" s="342" t="n">
        <f aca="false">$AI146+AC146</f>
        <v>3.7115</v>
      </c>
      <c r="BB146" s="342" t="n">
        <f aca="false">$AI146+AD146</f>
        <v>3.669</v>
      </c>
      <c r="BC146" s="342" t="n">
        <f aca="false">$AI146+AE146</f>
        <v>3.374</v>
      </c>
      <c r="BD146" s="342" t="n">
        <f aca="false">$AI146+AF146</f>
        <v>3.374</v>
      </c>
      <c r="BE146" s="342"/>
      <c r="BF146" s="274"/>
      <c r="BG146" s="343" t="n">
        <f aca="false">download!AD165</f>
        <v>1.33501083801</v>
      </c>
      <c r="BH146" s="268" t="n">
        <f aca="false">download!AH165</f>
        <v>0.064180303545614</v>
      </c>
      <c r="BI146" s="268" t="n">
        <f aca="false">download!AL165</f>
        <v>0.073155195242461</v>
      </c>
      <c r="BJ146" s="277" t="n">
        <f aca="false">(1+BH146/2)^(-2*($A146-$A$5)/365.25)</f>
        <v>0.484561422358624</v>
      </c>
      <c r="BK146" s="277" t="n">
        <f aca="false">(1+BI146/2)^(-2*($A146-$A$5)/365.25)</f>
        <v>0.43866193160005</v>
      </c>
      <c r="BL146" s="268"/>
      <c r="BM146" s="268"/>
      <c r="BN146" s="268"/>
      <c r="BO146" s="268"/>
      <c r="BP146" s="268"/>
      <c r="BQ146" s="268"/>
      <c r="BR146" s="268"/>
      <c r="BS146" s="268"/>
      <c r="BT146" s="268"/>
      <c r="BU146" s="268"/>
      <c r="BV146" s="268"/>
      <c r="BW146" s="268"/>
      <c r="BX146" s="268"/>
      <c r="BY146" s="268"/>
      <c r="BZ146" s="268"/>
      <c r="CA146" s="268"/>
      <c r="CB146" s="268"/>
      <c r="CC146" s="268"/>
      <c r="CD146" s="268"/>
      <c r="CE146" s="268"/>
      <c r="CF146" s="268"/>
      <c r="CG146" s="268"/>
      <c r="CH146" s="268"/>
      <c r="CI146" s="268"/>
      <c r="CJ146" s="268"/>
      <c r="CK146" s="268"/>
      <c r="CL146" s="277"/>
      <c r="CM146" s="268"/>
      <c r="CN146" s="293"/>
      <c r="CO146" s="293"/>
      <c r="CP146" s="344"/>
      <c r="CQ146" s="268"/>
      <c r="CR146" s="293"/>
      <c r="CS146" s="268"/>
      <c r="CT146" s="295"/>
      <c r="CU146" s="295"/>
      <c r="CV146" s="268"/>
      <c r="CW146" s="293"/>
      <c r="CX146" s="268"/>
      <c r="CY146" s="268"/>
      <c r="CZ146" s="276"/>
      <c r="DA146" s="276"/>
      <c r="DB146" s="295"/>
      <c r="DC146" s="268"/>
      <c r="DD146" s="295"/>
      <c r="DE146" s="268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</row>
    <row r="147" customFormat="false" ht="12.75" hidden="false" customHeight="false" outlineLevel="0" collapsed="false">
      <c r="A147" s="323" t="n">
        <v>40909</v>
      </c>
      <c r="B147" s="327"/>
      <c r="C147" s="326" t="n">
        <f aca="false">+C135+0</f>
        <v>0.325</v>
      </c>
      <c r="D147" s="326" t="n">
        <f aca="false">C147</f>
        <v>0.325</v>
      </c>
      <c r="E147" s="327" t="n">
        <f aca="false">C147</f>
        <v>0.325</v>
      </c>
      <c r="F147" s="328" t="n">
        <f aca="false">C147-0.035</f>
        <v>0.29</v>
      </c>
      <c r="G147" s="327" t="n">
        <f aca="false">E147</f>
        <v>0.325</v>
      </c>
      <c r="H147" s="355" t="n">
        <f aca="false">H135-0.005</f>
        <v>0.425</v>
      </c>
      <c r="I147" s="328" t="n">
        <f aca="false">H147</f>
        <v>0.425</v>
      </c>
      <c r="J147" s="347" t="n">
        <f aca="false">H147+0</f>
        <v>0.425</v>
      </c>
      <c r="K147" s="276" t="n">
        <f aca="false">C147+0.12</f>
        <v>0.445</v>
      </c>
      <c r="L147" s="348" t="n">
        <f aca="false">K147-0</f>
        <v>0.445</v>
      </c>
      <c r="M147" s="328" t="n">
        <f aca="false">K147</f>
        <v>0.445</v>
      </c>
      <c r="N147" s="327" t="n">
        <f aca="false">+K147+0.03</f>
        <v>0.475</v>
      </c>
      <c r="O147" s="279" t="n">
        <f aca="false">K147+0.1</f>
        <v>0.545</v>
      </c>
      <c r="P147" s="333" t="n">
        <f aca="false">O147</f>
        <v>0.545</v>
      </c>
      <c r="Q147" s="328" t="n">
        <f aca="false">O147</f>
        <v>0.545</v>
      </c>
      <c r="R147" s="327" t="n">
        <f aca="false">+O147+0.02</f>
        <v>0.565</v>
      </c>
      <c r="T147" s="334" t="n">
        <f aca="false">C147-0.16</f>
        <v>0.165</v>
      </c>
      <c r="U147" s="334" t="n">
        <f aca="false">T147+0.055</f>
        <v>0.22</v>
      </c>
      <c r="V147" s="334" t="n">
        <f aca="false">+(T147+AI147)*0.032+T147+0.01</f>
        <v>0.2966</v>
      </c>
      <c r="X147" s="335" t="n">
        <f aca="false">download!B166</f>
        <v>0.2625</v>
      </c>
      <c r="Y147" s="336" t="n">
        <f aca="false">download!AX166</f>
        <v>0.2625</v>
      </c>
      <c r="Z147" s="335" t="n">
        <f aca="false">download!F166</f>
        <v>0.295</v>
      </c>
      <c r="AA147" s="337" t="n">
        <f aca="false">download!J166</f>
        <v>1.52</v>
      </c>
      <c r="AB147" s="337" t="n">
        <f aca="false">download!N166</f>
        <v>1.165</v>
      </c>
      <c r="AC147" s="337" t="n">
        <f aca="false">download!R166</f>
        <v>0.4375</v>
      </c>
      <c r="AD147" s="338" t="n">
        <f aca="false">download!V166</f>
        <v>0.3425</v>
      </c>
      <c r="AE147" s="339" t="n">
        <f aca="false">download!AP166</f>
        <v>0</v>
      </c>
      <c r="AF147" s="339" t="n">
        <f aca="false">download!AT167</f>
        <v>0</v>
      </c>
      <c r="AG147" s="356"/>
      <c r="AH147" s="340" t="n">
        <v>40909</v>
      </c>
      <c r="AI147" s="341" t="n">
        <f aca="false">download!Z166</f>
        <v>3.635</v>
      </c>
      <c r="AJ147" s="343"/>
      <c r="AK147" s="342"/>
      <c r="AL147" s="342" t="n">
        <f aca="false">($AI147+C147)*BK147</f>
        <v>1.72651489453272</v>
      </c>
      <c r="AM147" s="342" t="n">
        <f aca="false">+AI147+C147</f>
        <v>3.96</v>
      </c>
      <c r="AN147" s="342" t="n">
        <f aca="false">$AI147+E147</f>
        <v>3.96</v>
      </c>
      <c r="AO147" s="342" t="n">
        <f aca="false">$AI147+G147</f>
        <v>3.96</v>
      </c>
      <c r="AP147" s="342" t="n">
        <f aca="false">$AI147+H147</f>
        <v>4.06</v>
      </c>
      <c r="AQ147" s="342" t="n">
        <f aca="false">$AI147+K147</f>
        <v>4.08</v>
      </c>
      <c r="AR147" s="342" t="n">
        <f aca="false">$AI147+N147</f>
        <v>4.11</v>
      </c>
      <c r="AS147" s="342" t="n">
        <f aca="false">$AI147+O147</f>
        <v>4.18</v>
      </c>
      <c r="AT147" s="342" t="n">
        <f aca="false">$AI147+R147</f>
        <v>4.2</v>
      </c>
      <c r="AU147" s="342"/>
      <c r="AV147" s="342"/>
      <c r="AW147" s="342" t="n">
        <f aca="false">$AI147+X147</f>
        <v>3.8975</v>
      </c>
      <c r="AX147" s="342" t="n">
        <f aca="false">$AI147+Z147</f>
        <v>3.93</v>
      </c>
      <c r="AY147" s="342" t="n">
        <f aca="false">$AI147+AA147</f>
        <v>5.155</v>
      </c>
      <c r="AZ147" s="342" t="n">
        <f aca="false">$AI147+AB147</f>
        <v>4.8</v>
      </c>
      <c r="BA147" s="342" t="n">
        <f aca="false">$AI147+AC147</f>
        <v>4.0725</v>
      </c>
      <c r="BB147" s="342" t="n">
        <f aca="false">$AI147+AD147</f>
        <v>3.9775</v>
      </c>
      <c r="BC147" s="342" t="n">
        <f aca="false">$AI147+AE147</f>
        <v>3.635</v>
      </c>
      <c r="BD147" s="342" t="n">
        <f aca="false">$AI147+AF147</f>
        <v>3.635</v>
      </c>
      <c r="BE147" s="342"/>
      <c r="BF147" s="274"/>
      <c r="BG147" s="343" t="n">
        <f aca="false">download!AD166</f>
        <v>1.334334512716</v>
      </c>
      <c r="BH147" s="268" t="n">
        <f aca="false">download!AH166</f>
        <v>0.064202149331741</v>
      </c>
      <c r="BI147" s="268" t="n">
        <f aca="false">download!AL166</f>
        <v>0.073156526725379</v>
      </c>
      <c r="BJ147" s="277" t="n">
        <f aca="false">(1+BH147/2)^(-2*($A147-$A$5)/365.25)</f>
        <v>0.481852486495842</v>
      </c>
      <c r="BK147" s="277" t="n">
        <f aca="false">(1+BI147/2)^(-2*($A147-$A$5)/365.25)</f>
        <v>0.435988609730485</v>
      </c>
      <c r="BL147" s="268"/>
      <c r="BM147" s="268"/>
      <c r="BN147" s="268"/>
      <c r="BO147" s="268"/>
      <c r="BP147" s="268"/>
      <c r="BQ147" s="268"/>
      <c r="BR147" s="268"/>
      <c r="BS147" s="268"/>
      <c r="BT147" s="268"/>
      <c r="BU147" s="268"/>
      <c r="BV147" s="268"/>
      <c r="BW147" s="268"/>
      <c r="BX147" s="268"/>
      <c r="BY147" s="268"/>
      <c r="BZ147" s="268"/>
      <c r="CA147" s="268"/>
      <c r="CB147" s="268"/>
      <c r="CC147" s="268"/>
      <c r="CD147" s="268"/>
      <c r="CE147" s="268"/>
      <c r="CF147" s="268"/>
      <c r="CG147" s="268"/>
      <c r="CH147" s="268"/>
      <c r="CI147" s="268"/>
      <c r="CJ147" s="268"/>
      <c r="CK147" s="268"/>
      <c r="CL147" s="277"/>
      <c r="CM147" s="268"/>
      <c r="CN147" s="293"/>
      <c r="CO147" s="293"/>
      <c r="CP147" s="344"/>
      <c r="CQ147" s="268"/>
      <c r="CR147" s="293"/>
      <c r="CS147" s="268"/>
      <c r="CT147" s="295"/>
      <c r="CU147" s="295"/>
      <c r="CV147" s="268"/>
      <c r="CW147" s="293"/>
      <c r="CX147" s="268"/>
      <c r="CY147" s="268"/>
      <c r="CZ147" s="276"/>
      <c r="DA147" s="276"/>
      <c r="DB147" s="295"/>
      <c r="DC147" s="268"/>
      <c r="DD147" s="295"/>
      <c r="DE147" s="268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</row>
    <row r="148" customFormat="false" ht="12.75" hidden="false" customHeight="false" outlineLevel="0" collapsed="false">
      <c r="A148" s="323" t="n">
        <v>40940</v>
      </c>
      <c r="B148" s="327"/>
      <c r="C148" s="326" t="n">
        <f aca="false">+C136+0</f>
        <v>0.37</v>
      </c>
      <c r="D148" s="326" t="n">
        <f aca="false">C148</f>
        <v>0.37</v>
      </c>
      <c r="E148" s="327" t="n">
        <f aca="false">C148</f>
        <v>0.37</v>
      </c>
      <c r="F148" s="328" t="n">
        <f aca="false">C148-0.035</f>
        <v>0.335</v>
      </c>
      <c r="G148" s="327" t="n">
        <f aca="false">E148</f>
        <v>0.37</v>
      </c>
      <c r="H148" s="355" t="n">
        <f aca="false">H136-0.005</f>
        <v>0.47</v>
      </c>
      <c r="I148" s="328" t="n">
        <f aca="false">H148</f>
        <v>0.47</v>
      </c>
      <c r="J148" s="347" t="n">
        <f aca="false">H148+0</f>
        <v>0.47</v>
      </c>
      <c r="K148" s="276" t="n">
        <f aca="false">C148+0.12</f>
        <v>0.49</v>
      </c>
      <c r="L148" s="348" t="n">
        <f aca="false">K148-0</f>
        <v>0.49</v>
      </c>
      <c r="M148" s="328" t="n">
        <f aca="false">K148</f>
        <v>0.49</v>
      </c>
      <c r="N148" s="327" t="n">
        <f aca="false">+K148+0.03</f>
        <v>0.52</v>
      </c>
      <c r="O148" s="279" t="n">
        <f aca="false">K148+0.1</f>
        <v>0.59</v>
      </c>
      <c r="P148" s="333" t="n">
        <f aca="false">O148</f>
        <v>0.59</v>
      </c>
      <c r="Q148" s="328" t="n">
        <f aca="false">O148</f>
        <v>0.59</v>
      </c>
      <c r="R148" s="327" t="n">
        <f aca="false">+O148+0.02</f>
        <v>0.61</v>
      </c>
      <c r="T148" s="334" t="n">
        <f aca="false">C148-0.16</f>
        <v>0.21</v>
      </c>
      <c r="U148" s="334" t="n">
        <f aca="false">T148+0.055</f>
        <v>0.265</v>
      </c>
      <c r="V148" s="334" t="n">
        <f aca="false">+(T148+AI148)*0.032+T148+0.01</f>
        <v>0.340192</v>
      </c>
      <c r="X148" s="335" t="n">
        <f aca="false">download!B167</f>
        <v>0.24</v>
      </c>
      <c r="Y148" s="336" t="n">
        <f aca="false">download!AX167</f>
        <v>0.24</v>
      </c>
      <c r="Z148" s="335" t="n">
        <f aca="false">download!F167</f>
        <v>0.27</v>
      </c>
      <c r="AA148" s="337" t="n">
        <f aca="false">download!J167</f>
        <v>1.4</v>
      </c>
      <c r="AB148" s="337" t="n">
        <f aca="false">download!N167</f>
        <v>1.155</v>
      </c>
      <c r="AC148" s="337" t="n">
        <f aca="false">download!R167</f>
        <v>0.435</v>
      </c>
      <c r="AD148" s="338" t="n">
        <f aca="false">download!V167</f>
        <v>0.3375</v>
      </c>
      <c r="AE148" s="339" t="n">
        <f aca="false">download!AP167</f>
        <v>0</v>
      </c>
      <c r="AF148" s="339" t="n">
        <f aca="false">download!AT168</f>
        <v>0</v>
      </c>
      <c r="AG148" s="356"/>
      <c r="AH148" s="340" t="n">
        <v>40940</v>
      </c>
      <c r="AI148" s="341" t="n">
        <f aca="false">download!Z167</f>
        <v>3.546</v>
      </c>
      <c r="AJ148" s="343"/>
      <c r="AK148" s="342"/>
      <c r="AL148" s="342" t="n">
        <f aca="false">($AI148+C148)*BK148</f>
        <v>1.69692609648358</v>
      </c>
      <c r="AM148" s="342" t="n">
        <f aca="false">+AI148+C148</f>
        <v>3.916</v>
      </c>
      <c r="AN148" s="342" t="n">
        <f aca="false">$AI148+E148</f>
        <v>3.916</v>
      </c>
      <c r="AO148" s="342" t="n">
        <f aca="false">$AI148+G148</f>
        <v>3.916</v>
      </c>
      <c r="AP148" s="342" t="n">
        <f aca="false">$AI148+H148</f>
        <v>4.016</v>
      </c>
      <c r="AQ148" s="342" t="n">
        <f aca="false">$AI148+K148</f>
        <v>4.036</v>
      </c>
      <c r="AR148" s="342" t="n">
        <f aca="false">$AI148+N148</f>
        <v>4.066</v>
      </c>
      <c r="AS148" s="342" t="n">
        <f aca="false">$AI148+O148</f>
        <v>4.136</v>
      </c>
      <c r="AT148" s="342" t="n">
        <f aca="false">$AI148+R148</f>
        <v>4.156</v>
      </c>
      <c r="AU148" s="342"/>
      <c r="AV148" s="342"/>
      <c r="AW148" s="342" t="n">
        <f aca="false">$AI148+X148</f>
        <v>3.786</v>
      </c>
      <c r="AX148" s="342" t="n">
        <f aca="false">$AI148+Z148</f>
        <v>3.816</v>
      </c>
      <c r="AY148" s="342" t="n">
        <f aca="false">$AI148+AA148</f>
        <v>4.946</v>
      </c>
      <c r="AZ148" s="342" t="n">
        <f aca="false">$AI148+AB148</f>
        <v>4.701</v>
      </c>
      <c r="BA148" s="342" t="n">
        <f aca="false">$AI148+AC148</f>
        <v>3.981</v>
      </c>
      <c r="BB148" s="342" t="n">
        <f aca="false">$AI148+AD148</f>
        <v>3.8835</v>
      </c>
      <c r="BC148" s="342" t="n">
        <f aca="false">$AI148+AE148</f>
        <v>3.546</v>
      </c>
      <c r="BD148" s="342" t="n">
        <f aca="false">$AI148+AF148</f>
        <v>3.546</v>
      </c>
      <c r="BE148" s="342"/>
      <c r="BF148" s="274"/>
      <c r="BG148" s="343" t="n">
        <f aca="false">download!AD167</f>
        <v>1.333663027555</v>
      </c>
      <c r="BH148" s="268" t="n">
        <f aca="false">download!AH167</f>
        <v>0.064223995118027</v>
      </c>
      <c r="BI148" s="268" t="n">
        <f aca="false">download!AL167</f>
        <v>0.073157858208299</v>
      </c>
      <c r="BJ148" s="277" t="n">
        <f aca="false">(1+BH148/2)^(-2*($A148-$A$5)/365.25)</f>
        <v>0.479156974578346</v>
      </c>
      <c r="BK148" s="277" t="n">
        <f aca="false">(1+BI148/2)^(-2*($A148-$A$5)/365.25)</f>
        <v>0.433331485312457</v>
      </c>
      <c r="BL148" s="268"/>
      <c r="BM148" s="268"/>
      <c r="BN148" s="268"/>
      <c r="BO148" s="268"/>
      <c r="BP148" s="268"/>
      <c r="BQ148" s="268"/>
      <c r="BR148" s="268"/>
      <c r="BS148" s="268"/>
      <c r="BT148" s="268"/>
      <c r="BU148" s="268"/>
      <c r="BV148" s="268"/>
      <c r="BW148" s="268"/>
      <c r="BX148" s="268"/>
      <c r="BY148" s="268"/>
      <c r="BZ148" s="268"/>
      <c r="CA148" s="268"/>
      <c r="CB148" s="268"/>
      <c r="CC148" s="268"/>
      <c r="CD148" s="268"/>
      <c r="CE148" s="268"/>
      <c r="CF148" s="268"/>
      <c r="CG148" s="268"/>
      <c r="CH148" s="268"/>
      <c r="CI148" s="268"/>
      <c r="CJ148" s="268"/>
      <c r="CK148" s="268"/>
      <c r="CL148" s="277"/>
      <c r="CM148" s="268"/>
      <c r="CN148" s="293"/>
      <c r="CO148" s="293"/>
      <c r="CP148" s="344"/>
      <c r="CQ148" s="268"/>
      <c r="CR148" s="293"/>
      <c r="CS148" s="268"/>
      <c r="CT148" s="295"/>
      <c r="CU148" s="295"/>
      <c r="CV148" s="268"/>
      <c r="CW148" s="293"/>
      <c r="CX148" s="268"/>
      <c r="CY148" s="268"/>
      <c r="CZ148" s="276"/>
      <c r="DA148" s="276"/>
      <c r="DB148" s="295"/>
      <c r="DC148" s="268"/>
      <c r="DD148" s="295"/>
      <c r="DE148" s="268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</row>
    <row r="149" customFormat="false" ht="12.75" hidden="false" customHeight="false" outlineLevel="0" collapsed="false">
      <c r="A149" s="323" t="n">
        <v>40969</v>
      </c>
      <c r="B149" s="327"/>
      <c r="C149" s="326" t="n">
        <f aca="false">+C137+0</f>
        <v>0.37</v>
      </c>
      <c r="D149" s="326" t="n">
        <f aca="false">C149</f>
        <v>0.37</v>
      </c>
      <c r="E149" s="327" t="n">
        <f aca="false">C149</f>
        <v>0.37</v>
      </c>
      <c r="F149" s="328" t="n">
        <f aca="false">C149-0.035</f>
        <v>0.335</v>
      </c>
      <c r="G149" s="327" t="n">
        <f aca="false">E149</f>
        <v>0.37</v>
      </c>
      <c r="H149" s="355" t="n">
        <f aca="false">H137-0.005</f>
        <v>0.47</v>
      </c>
      <c r="I149" s="328" t="n">
        <f aca="false">H149</f>
        <v>0.47</v>
      </c>
      <c r="J149" s="347" t="n">
        <f aca="false">H149+0</f>
        <v>0.47</v>
      </c>
      <c r="K149" s="276" t="n">
        <f aca="false">C149+0.12</f>
        <v>0.49</v>
      </c>
      <c r="L149" s="348" t="n">
        <f aca="false">K149-0</f>
        <v>0.49</v>
      </c>
      <c r="M149" s="328" t="n">
        <f aca="false">K149</f>
        <v>0.49</v>
      </c>
      <c r="N149" s="327" t="n">
        <f aca="false">+K149+0.03</f>
        <v>0.52</v>
      </c>
      <c r="O149" s="279" t="n">
        <f aca="false">K149+0.1</f>
        <v>0.59</v>
      </c>
      <c r="P149" s="333" t="n">
        <f aca="false">O149</f>
        <v>0.59</v>
      </c>
      <c r="Q149" s="328" t="n">
        <f aca="false">O149</f>
        <v>0.59</v>
      </c>
      <c r="R149" s="327" t="n">
        <f aca="false">+O149+0.02</f>
        <v>0.61</v>
      </c>
      <c r="T149" s="334" t="n">
        <f aca="false">C149-0.16</f>
        <v>0.21</v>
      </c>
      <c r="U149" s="334" t="n">
        <f aca="false">T149+0.055</f>
        <v>0.265</v>
      </c>
      <c r="V149" s="334" t="n">
        <f aca="false">+(T149+AI149)*0.032+T149+0.01</f>
        <v>0.336672</v>
      </c>
      <c r="X149" s="335" t="n">
        <f aca="false">download!B168</f>
        <v>0.2375</v>
      </c>
      <c r="Y149" s="336" t="n">
        <f aca="false">download!AX168</f>
        <v>0.2375</v>
      </c>
      <c r="Z149" s="335" t="n">
        <f aca="false">download!F168</f>
        <v>0.268</v>
      </c>
      <c r="AA149" s="337" t="n">
        <f aca="false">download!J168</f>
        <v>0.88</v>
      </c>
      <c r="AB149" s="337" t="n">
        <f aca="false">download!N168</f>
        <v>0.795</v>
      </c>
      <c r="AC149" s="337" t="n">
        <f aca="false">download!R168</f>
        <v>0.3025</v>
      </c>
      <c r="AD149" s="338" t="n">
        <f aca="false">download!V168</f>
        <v>0.26</v>
      </c>
      <c r="AE149" s="339" t="n">
        <f aca="false">download!AP168</f>
        <v>0</v>
      </c>
      <c r="AF149" s="339" t="n">
        <f aca="false">download!AT169</f>
        <v>0</v>
      </c>
      <c r="AG149" s="356"/>
      <c r="AH149" s="340" t="n">
        <v>40969</v>
      </c>
      <c r="AI149" s="341" t="n">
        <f aca="false">download!Z168</f>
        <v>3.436</v>
      </c>
      <c r="AJ149" s="343"/>
      <c r="AK149" s="342"/>
      <c r="AL149" s="342" t="n">
        <f aca="false">($AI149+C149)*BK149</f>
        <v>1.63985455113671</v>
      </c>
      <c r="AM149" s="342" t="n">
        <f aca="false">+AI149+C149</f>
        <v>3.806</v>
      </c>
      <c r="AN149" s="342" t="n">
        <f aca="false">$AI149+E149</f>
        <v>3.806</v>
      </c>
      <c r="AO149" s="342" t="n">
        <f aca="false">$AI149+G149</f>
        <v>3.806</v>
      </c>
      <c r="AP149" s="342" t="n">
        <f aca="false">$AI149+H149</f>
        <v>3.906</v>
      </c>
      <c r="AQ149" s="342" t="n">
        <f aca="false">$AI149+K149</f>
        <v>3.926</v>
      </c>
      <c r="AR149" s="342" t="n">
        <f aca="false">$AI149+N149</f>
        <v>3.956</v>
      </c>
      <c r="AS149" s="342" t="n">
        <f aca="false">$AI149+O149</f>
        <v>4.026</v>
      </c>
      <c r="AT149" s="342" t="n">
        <f aca="false">$AI149+R149</f>
        <v>4.046</v>
      </c>
      <c r="AU149" s="342"/>
      <c r="AV149" s="342"/>
      <c r="AW149" s="342" t="n">
        <f aca="false">$AI149+X149</f>
        <v>3.6735</v>
      </c>
      <c r="AX149" s="342" t="n">
        <f aca="false">$AI149+Z149</f>
        <v>3.704</v>
      </c>
      <c r="AY149" s="342" t="n">
        <f aca="false">$AI149+AA149</f>
        <v>4.316</v>
      </c>
      <c r="AZ149" s="342" t="n">
        <f aca="false">$AI149+AB149</f>
        <v>4.231</v>
      </c>
      <c r="BA149" s="342" t="n">
        <f aca="false">$AI149+AC149</f>
        <v>3.7385</v>
      </c>
      <c r="BB149" s="342" t="n">
        <f aca="false">$AI149+AD149</f>
        <v>3.696</v>
      </c>
      <c r="BC149" s="342" t="n">
        <f aca="false">$AI149+AE149</f>
        <v>3.436</v>
      </c>
      <c r="BD149" s="342" t="n">
        <f aca="false">$AI149+AF149</f>
        <v>3.436</v>
      </c>
      <c r="BE149" s="342"/>
      <c r="BF149" s="274"/>
      <c r="BG149" s="343" t="n">
        <f aca="false">download!AD168</f>
        <v>1.333039239587</v>
      </c>
      <c r="BH149" s="268" t="n">
        <f aca="false">download!AH168</f>
        <v>0.064244431498889</v>
      </c>
      <c r="BI149" s="268" t="n">
        <f aca="false">download!AL168</f>
        <v>0.073159103789095</v>
      </c>
      <c r="BJ149" s="277" t="n">
        <f aca="false">(1+BH149/2)^(-2*($A149-$A$5)/365.25)</f>
        <v>0.476647470044876</v>
      </c>
      <c r="BK149" s="277" t="n">
        <f aca="false">(1+BI149/2)^(-2*($A149-$A$5)/365.25)</f>
        <v>0.430860365511484</v>
      </c>
      <c r="BL149" s="268"/>
      <c r="BM149" s="268"/>
      <c r="BN149" s="268"/>
      <c r="BO149" s="268"/>
      <c r="BP149" s="268"/>
      <c r="BQ149" s="268"/>
      <c r="BR149" s="268"/>
      <c r="BS149" s="268"/>
      <c r="BT149" s="268"/>
      <c r="BU149" s="268"/>
      <c r="BV149" s="268"/>
      <c r="BW149" s="268"/>
      <c r="BX149" s="268"/>
      <c r="BY149" s="268"/>
      <c r="BZ149" s="268"/>
      <c r="CA149" s="268"/>
      <c r="CB149" s="268"/>
      <c r="CC149" s="268"/>
      <c r="CD149" s="268"/>
      <c r="CE149" s="268"/>
      <c r="CF149" s="268"/>
      <c r="CG149" s="268"/>
      <c r="CH149" s="268"/>
      <c r="CI149" s="268"/>
      <c r="CJ149" s="268"/>
      <c r="CK149" s="268"/>
      <c r="CL149" s="277"/>
      <c r="CM149" s="268"/>
      <c r="CN149" s="293"/>
      <c r="CO149" s="293"/>
      <c r="CP149" s="344"/>
      <c r="CQ149" s="268"/>
      <c r="CR149" s="293"/>
      <c r="CS149" s="268"/>
      <c r="CT149" s="295"/>
      <c r="CU149" s="295"/>
      <c r="CV149" s="268"/>
      <c r="CW149" s="293"/>
      <c r="CX149" s="268"/>
      <c r="CY149" s="268"/>
      <c r="CZ149" s="276"/>
      <c r="DA149" s="276"/>
      <c r="DB149" s="295"/>
      <c r="DC149" s="268"/>
      <c r="DD149" s="295"/>
      <c r="DE149" s="268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</row>
    <row r="150" customFormat="false" ht="12.75" hidden="false" customHeight="false" outlineLevel="0" collapsed="false">
      <c r="A150" s="323" t="n">
        <v>41000</v>
      </c>
      <c r="B150" s="327"/>
      <c r="C150" s="326" t="n">
        <f aca="false">+C138+0</f>
        <v>0.165</v>
      </c>
      <c r="D150" s="326" t="n">
        <f aca="false">C150</f>
        <v>0.165</v>
      </c>
      <c r="E150" s="327" t="n">
        <f aca="false">C150</f>
        <v>0.165</v>
      </c>
      <c r="F150" s="328" t="n">
        <f aca="false">C150-0.035</f>
        <v>0.13</v>
      </c>
      <c r="G150" s="327" t="n">
        <f aca="false">E150</f>
        <v>0.165</v>
      </c>
      <c r="H150" s="355" t="n">
        <f aca="false">C150</f>
        <v>0.165</v>
      </c>
      <c r="I150" s="328" t="n">
        <f aca="false">H150</f>
        <v>0.165</v>
      </c>
      <c r="J150" s="347" t="n">
        <f aca="false">H150+0</f>
        <v>0.165</v>
      </c>
      <c r="K150" s="279" t="n">
        <f aca="false">C150+0.02</f>
        <v>0.185</v>
      </c>
      <c r="L150" s="348" t="n">
        <f aca="false">K150-0</f>
        <v>0.185</v>
      </c>
      <c r="M150" s="328" t="n">
        <f aca="false">K150</f>
        <v>0.185</v>
      </c>
      <c r="N150" s="327" t="n">
        <f aca="false">+K150+0.02</f>
        <v>0.205</v>
      </c>
      <c r="O150" s="279" t="n">
        <f aca="false">C150</f>
        <v>0.165</v>
      </c>
      <c r="P150" s="333" t="n">
        <f aca="false">O150</f>
        <v>0.165</v>
      </c>
      <c r="Q150" s="328" t="n">
        <f aca="false">O150</f>
        <v>0.165</v>
      </c>
      <c r="R150" s="327" t="n">
        <f aca="false">+O150</f>
        <v>0.165</v>
      </c>
      <c r="T150" s="334" t="n">
        <f aca="false">C150-0.2</f>
        <v>-0.035</v>
      </c>
      <c r="U150" s="334" t="n">
        <f aca="false">T150+0.055</f>
        <v>0.02</v>
      </c>
      <c r="V150" s="334" t="n">
        <f aca="false">Y150</f>
        <v>0.1875</v>
      </c>
      <c r="X150" s="335" t="n">
        <f aca="false">download!B169</f>
        <v>0.1875</v>
      </c>
      <c r="Y150" s="336" t="n">
        <f aca="false">download!AX169</f>
        <v>0.1875</v>
      </c>
      <c r="Z150" s="335" t="n">
        <f aca="false">download!F169</f>
        <v>0.173</v>
      </c>
      <c r="AA150" s="337" t="n">
        <f aca="false">download!J169</f>
        <v>0.54</v>
      </c>
      <c r="AB150" s="337" t="n">
        <f aca="false">download!N169</f>
        <v>0.43</v>
      </c>
      <c r="AC150" s="337" t="n">
        <f aca="false">download!R169</f>
        <v>0.1975</v>
      </c>
      <c r="AD150" s="338" t="n">
        <f aca="false">download!V169</f>
        <v>0.1775</v>
      </c>
      <c r="AE150" s="339" t="n">
        <f aca="false">download!AP169</f>
        <v>0</v>
      </c>
      <c r="AF150" s="339" t="n">
        <f aca="false">download!AT170</f>
        <v>0</v>
      </c>
      <c r="AG150" s="356"/>
      <c r="AH150" s="340" t="n">
        <v>41000</v>
      </c>
      <c r="AI150" s="341" t="n">
        <f aca="false">download!Z169</f>
        <v>3.32</v>
      </c>
      <c r="AJ150" s="343"/>
      <c r="AK150" s="342"/>
      <c r="AL150" s="342" t="n">
        <f aca="false">($AI150+C150)*BK150</f>
        <v>1.49239658557956</v>
      </c>
      <c r="AM150" s="342" t="n">
        <f aca="false">+AI150+C150</f>
        <v>3.485</v>
      </c>
      <c r="AN150" s="342" t="n">
        <f aca="false">$AI150+E150</f>
        <v>3.485</v>
      </c>
      <c r="AO150" s="342" t="n">
        <f aca="false">$AI150+G150</f>
        <v>3.485</v>
      </c>
      <c r="AP150" s="342" t="n">
        <f aca="false">$AI150+H150</f>
        <v>3.485</v>
      </c>
      <c r="AQ150" s="342" t="n">
        <f aca="false">$AI150+K150</f>
        <v>3.505</v>
      </c>
      <c r="AR150" s="342" t="n">
        <f aca="false">$AI150+N150</f>
        <v>3.525</v>
      </c>
      <c r="AS150" s="342" t="n">
        <f aca="false">$AI150+O150</f>
        <v>3.485</v>
      </c>
      <c r="AT150" s="342" t="n">
        <f aca="false">$AI150+R150</f>
        <v>3.485</v>
      </c>
      <c r="AU150" s="342"/>
      <c r="AV150" s="342"/>
      <c r="AW150" s="342" t="n">
        <f aca="false">$AI150+X150</f>
        <v>3.5075</v>
      </c>
      <c r="AX150" s="342" t="n">
        <f aca="false">$AI150+Z150</f>
        <v>3.493</v>
      </c>
      <c r="AY150" s="342" t="n">
        <f aca="false">$AI150+AA150</f>
        <v>3.86</v>
      </c>
      <c r="AZ150" s="342" t="n">
        <f aca="false">$AI150+AB150</f>
        <v>3.75</v>
      </c>
      <c r="BA150" s="342" t="n">
        <f aca="false">$AI150+AC150</f>
        <v>3.5175</v>
      </c>
      <c r="BB150" s="342" t="n">
        <f aca="false">$AI150+AD150</f>
        <v>3.4975</v>
      </c>
      <c r="BC150" s="342" t="n">
        <f aca="false">$AI150+AE150</f>
        <v>3.32</v>
      </c>
      <c r="BD150" s="342" t="n">
        <f aca="false">$AI150+AF150</f>
        <v>3.32</v>
      </c>
      <c r="BE150" s="342"/>
      <c r="BF150" s="274"/>
      <c r="BG150" s="343" t="n">
        <f aca="false">download!AD169</f>
        <v>1.332377102475</v>
      </c>
      <c r="BH150" s="268" t="n">
        <f aca="false">download!AH169</f>
        <v>0.06426627728548</v>
      </c>
      <c r="BI150" s="268" t="n">
        <f aca="false">download!AL169</f>
        <v>0.073160435272016</v>
      </c>
      <c r="BJ150" s="277" t="n">
        <f aca="false">(1+BH150/2)^(-2*($A150-$A$5)/365.25)</f>
        <v>0.473977781686685</v>
      </c>
      <c r="BK150" s="277" t="n">
        <f aca="false">(1+BI150/2)^(-2*($A150-$A$5)/365.25)</f>
        <v>0.428234314370032</v>
      </c>
      <c r="BL150" s="268"/>
      <c r="BM150" s="268"/>
      <c r="BN150" s="268"/>
      <c r="BO150" s="268"/>
      <c r="BP150" s="268"/>
      <c r="BQ150" s="268"/>
      <c r="BR150" s="268"/>
      <c r="BS150" s="268"/>
      <c r="BT150" s="268"/>
      <c r="BU150" s="268"/>
      <c r="BV150" s="268"/>
      <c r="BW150" s="268"/>
      <c r="BX150" s="268"/>
      <c r="BY150" s="268"/>
      <c r="BZ150" s="268"/>
      <c r="CA150" s="268"/>
      <c r="CB150" s="268"/>
      <c r="CC150" s="268"/>
      <c r="CD150" s="268"/>
      <c r="CE150" s="268"/>
      <c r="CF150" s="268"/>
      <c r="CG150" s="268"/>
      <c r="CH150" s="268"/>
      <c r="CI150" s="268"/>
      <c r="CJ150" s="268"/>
      <c r="CK150" s="268"/>
      <c r="CL150" s="277"/>
      <c r="CM150" s="268"/>
      <c r="CN150" s="293"/>
      <c r="CO150" s="293"/>
      <c r="CP150" s="344"/>
      <c r="CQ150" s="268"/>
      <c r="CR150" s="293"/>
      <c r="CS150" s="268"/>
      <c r="CT150" s="295"/>
      <c r="CU150" s="295"/>
      <c r="CV150" s="268"/>
      <c r="CW150" s="293"/>
      <c r="CX150" s="268"/>
      <c r="CY150" s="268"/>
      <c r="CZ150" s="276"/>
      <c r="DA150" s="276"/>
      <c r="DB150" s="295"/>
      <c r="DC150" s="268"/>
      <c r="DD150" s="295"/>
      <c r="DE150" s="268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</row>
    <row r="151" customFormat="false" ht="12.75" hidden="false" customHeight="false" outlineLevel="0" collapsed="false">
      <c r="A151" s="323" t="n">
        <v>41030</v>
      </c>
      <c r="B151" s="327"/>
      <c r="C151" s="326" t="n">
        <f aca="false">+C139+0</f>
        <v>0.165</v>
      </c>
      <c r="D151" s="326" t="n">
        <f aca="false">C151</f>
        <v>0.165</v>
      </c>
      <c r="E151" s="327" t="n">
        <f aca="false">C151</f>
        <v>0.165</v>
      </c>
      <c r="F151" s="328" t="n">
        <f aca="false">C151-0.035</f>
        <v>0.13</v>
      </c>
      <c r="G151" s="327" t="n">
        <f aca="false">E151</f>
        <v>0.165</v>
      </c>
      <c r="H151" s="355" t="n">
        <f aca="false">C151</f>
        <v>0.165</v>
      </c>
      <c r="I151" s="328" t="n">
        <f aca="false">H151</f>
        <v>0.165</v>
      </c>
      <c r="J151" s="347" t="n">
        <f aca="false">H151+0</f>
        <v>0.165</v>
      </c>
      <c r="K151" s="279" t="n">
        <f aca="false">C151+0.02</f>
        <v>0.185</v>
      </c>
      <c r="L151" s="348" t="n">
        <f aca="false">K151-0</f>
        <v>0.185</v>
      </c>
      <c r="M151" s="328" t="n">
        <f aca="false">K151</f>
        <v>0.185</v>
      </c>
      <c r="N151" s="327" t="n">
        <f aca="false">+K151+0.02</f>
        <v>0.205</v>
      </c>
      <c r="O151" s="279" t="n">
        <f aca="false">C151</f>
        <v>0.165</v>
      </c>
      <c r="P151" s="333" t="n">
        <f aca="false">O151</f>
        <v>0.165</v>
      </c>
      <c r="Q151" s="328" t="n">
        <f aca="false">O151</f>
        <v>0.165</v>
      </c>
      <c r="R151" s="327" t="n">
        <f aca="false">+O151</f>
        <v>0.165</v>
      </c>
      <c r="T151" s="334" t="n">
        <f aca="false">C151-0.2</f>
        <v>-0.035</v>
      </c>
      <c r="U151" s="334" t="n">
        <f aca="false">T151+0.055</f>
        <v>0.02</v>
      </c>
      <c r="V151" s="334" t="n">
        <f aca="false">Y151</f>
        <v>0.1775</v>
      </c>
      <c r="X151" s="335" t="n">
        <f aca="false">download!B170</f>
        <v>0.1775</v>
      </c>
      <c r="Y151" s="336" t="n">
        <f aca="false">download!AX170</f>
        <v>0.1775</v>
      </c>
      <c r="Z151" s="335" t="n">
        <f aca="false">download!F170</f>
        <v>0.173</v>
      </c>
      <c r="AA151" s="337" t="n">
        <f aca="false">download!J170</f>
        <v>0.425</v>
      </c>
      <c r="AB151" s="337" t="n">
        <f aca="false">download!N170</f>
        <v>0.3825</v>
      </c>
      <c r="AC151" s="337" t="n">
        <f aca="false">download!R170</f>
        <v>0.1725</v>
      </c>
      <c r="AD151" s="338" t="n">
        <f aca="false">download!V170</f>
        <v>0.1625</v>
      </c>
      <c r="AE151" s="339" t="n">
        <f aca="false">download!AP170</f>
        <v>0</v>
      </c>
      <c r="AF151" s="339" t="n">
        <f aca="false">download!AT171</f>
        <v>0</v>
      </c>
      <c r="AG151" s="356"/>
      <c r="AH151" s="340" t="n">
        <v>41030</v>
      </c>
      <c r="AI151" s="341" t="n">
        <f aca="false">download!Z170</f>
        <v>3.304</v>
      </c>
      <c r="AJ151" s="343"/>
      <c r="AK151" s="342"/>
      <c r="AL151" s="342" t="n">
        <f aca="false">($AI151+C151)*BK151</f>
        <v>1.47678149107071</v>
      </c>
      <c r="AM151" s="342" t="n">
        <f aca="false">+AI151+C151</f>
        <v>3.469</v>
      </c>
      <c r="AN151" s="342" t="n">
        <f aca="false">$AI151+E151</f>
        <v>3.469</v>
      </c>
      <c r="AO151" s="342" t="n">
        <f aca="false">$AI151+G151</f>
        <v>3.469</v>
      </c>
      <c r="AP151" s="342" t="n">
        <f aca="false">$AI151+H151</f>
        <v>3.469</v>
      </c>
      <c r="AQ151" s="342" t="n">
        <f aca="false">$AI151+K151</f>
        <v>3.489</v>
      </c>
      <c r="AR151" s="342" t="n">
        <f aca="false">$AI151+N151</f>
        <v>3.509</v>
      </c>
      <c r="AS151" s="342" t="n">
        <f aca="false">$AI151+O151</f>
        <v>3.469</v>
      </c>
      <c r="AT151" s="342" t="n">
        <f aca="false">$AI151+R151</f>
        <v>3.469</v>
      </c>
      <c r="AU151" s="342"/>
      <c r="AV151" s="342"/>
      <c r="AW151" s="342" t="n">
        <f aca="false">$AI151+X151</f>
        <v>3.4815</v>
      </c>
      <c r="AX151" s="342" t="n">
        <f aca="false">$AI151+Z151</f>
        <v>3.477</v>
      </c>
      <c r="AY151" s="342" t="n">
        <f aca="false">$AI151+AA151</f>
        <v>3.729</v>
      </c>
      <c r="AZ151" s="342" t="n">
        <f aca="false">$AI151+AB151</f>
        <v>3.6865</v>
      </c>
      <c r="BA151" s="342" t="n">
        <f aca="false">$AI151+AC151</f>
        <v>3.4765</v>
      </c>
      <c r="BB151" s="342" t="n">
        <f aca="false">$AI151+AD151</f>
        <v>3.4665</v>
      </c>
      <c r="BC151" s="342" t="n">
        <f aca="false">$AI151+AE151</f>
        <v>3.304</v>
      </c>
      <c r="BD151" s="342" t="n">
        <f aca="false">$AI151+AF151</f>
        <v>3.304</v>
      </c>
      <c r="BE151" s="342"/>
      <c r="BF151" s="274"/>
      <c r="BG151" s="343" t="n">
        <f aca="false">download!AD170</f>
        <v>1.331740913615</v>
      </c>
      <c r="BH151" s="268" t="n">
        <f aca="false">download!AH170</f>
        <v>0.064287418369429</v>
      </c>
      <c r="BI151" s="268" t="n">
        <f aca="false">download!AL170</f>
        <v>0.073161723803875</v>
      </c>
      <c r="BJ151" s="277" t="n">
        <f aca="false">(1+BH151/2)^(-2*($A151-$A$5)/365.25)</f>
        <v>0.471406838848372</v>
      </c>
      <c r="BK151" s="277" t="n">
        <f aca="false">(1+BI151/2)^(-2*($A151-$A$5)/365.25)</f>
        <v>0.42570812656982</v>
      </c>
      <c r="BL151" s="268"/>
      <c r="BM151" s="268"/>
      <c r="BN151" s="268"/>
      <c r="BO151" s="268"/>
      <c r="BP151" s="268"/>
      <c r="BQ151" s="268"/>
      <c r="BR151" s="268"/>
      <c r="BS151" s="268"/>
      <c r="BT151" s="268"/>
      <c r="BU151" s="268"/>
      <c r="BV151" s="268"/>
      <c r="BW151" s="268"/>
      <c r="BX151" s="268"/>
      <c r="BY151" s="268"/>
      <c r="BZ151" s="268"/>
      <c r="CA151" s="268"/>
      <c r="CB151" s="268"/>
      <c r="CC151" s="268"/>
      <c r="CD151" s="268"/>
      <c r="CE151" s="268"/>
      <c r="CF151" s="268"/>
      <c r="CG151" s="268"/>
      <c r="CH151" s="268"/>
      <c r="CI151" s="268"/>
      <c r="CJ151" s="268"/>
      <c r="CK151" s="268"/>
      <c r="CL151" s="277"/>
      <c r="CM151" s="268"/>
      <c r="CN151" s="293"/>
      <c r="CO151" s="293"/>
      <c r="CP151" s="344"/>
      <c r="CQ151" s="268"/>
      <c r="CR151" s="293"/>
      <c r="CS151" s="268"/>
      <c r="CT151" s="295"/>
      <c r="CU151" s="295"/>
      <c r="CV151" s="268"/>
      <c r="CW151" s="293"/>
      <c r="CX151" s="268"/>
      <c r="CY151" s="268"/>
      <c r="CZ151" s="276"/>
      <c r="DA151" s="276"/>
      <c r="DB151" s="295"/>
      <c r="DC151" s="268"/>
      <c r="DD151" s="295"/>
      <c r="DE151" s="268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</row>
    <row r="152" customFormat="false" ht="12.75" hidden="false" customHeight="false" outlineLevel="0" collapsed="false">
      <c r="A152" s="323" t="n">
        <v>41061</v>
      </c>
      <c r="B152" s="327"/>
      <c r="C152" s="326" t="n">
        <f aca="false">+C140+0</f>
        <v>0.165</v>
      </c>
      <c r="D152" s="326" t="n">
        <f aca="false">C152</f>
        <v>0.165</v>
      </c>
      <c r="E152" s="327" t="n">
        <f aca="false">C152</f>
        <v>0.165</v>
      </c>
      <c r="F152" s="328" t="n">
        <f aca="false">C152-0.035</f>
        <v>0.13</v>
      </c>
      <c r="G152" s="327" t="n">
        <f aca="false">E152</f>
        <v>0.165</v>
      </c>
      <c r="H152" s="355" t="n">
        <f aca="false">C152</f>
        <v>0.165</v>
      </c>
      <c r="I152" s="328" t="n">
        <f aca="false">H152</f>
        <v>0.165</v>
      </c>
      <c r="J152" s="347" t="n">
        <f aca="false">H152+0</f>
        <v>0.165</v>
      </c>
      <c r="K152" s="279" t="n">
        <f aca="false">C152+0.02</f>
        <v>0.185</v>
      </c>
      <c r="L152" s="348" t="n">
        <f aca="false">K152-0</f>
        <v>0.185</v>
      </c>
      <c r="M152" s="328" t="n">
        <f aca="false">K152</f>
        <v>0.185</v>
      </c>
      <c r="N152" s="327" t="n">
        <f aca="false">+K152+0.02</f>
        <v>0.205</v>
      </c>
      <c r="O152" s="279" t="n">
        <f aca="false">C152</f>
        <v>0.165</v>
      </c>
      <c r="P152" s="333" t="n">
        <f aca="false">O152</f>
        <v>0.165</v>
      </c>
      <c r="Q152" s="328" t="n">
        <f aca="false">O152</f>
        <v>0.165</v>
      </c>
      <c r="R152" s="327" t="n">
        <f aca="false">+O152</f>
        <v>0.165</v>
      </c>
      <c r="T152" s="334" t="n">
        <f aca="false">C152-0.2</f>
        <v>-0.035</v>
      </c>
      <c r="U152" s="334" t="n">
        <f aca="false">T152+0.055</f>
        <v>0.02</v>
      </c>
      <c r="V152" s="334" t="n">
        <f aca="false">Y152</f>
        <v>0.1725</v>
      </c>
      <c r="X152" s="335" t="n">
        <f aca="false">download!B171</f>
        <v>0.1725</v>
      </c>
      <c r="Y152" s="336" t="n">
        <f aca="false">download!AX171</f>
        <v>0.1725</v>
      </c>
      <c r="Z152" s="335" t="n">
        <f aca="false">download!F171</f>
        <v>0.168</v>
      </c>
      <c r="AA152" s="337" t="n">
        <f aca="false">download!J171</f>
        <v>0.425</v>
      </c>
      <c r="AB152" s="337" t="n">
        <f aca="false">download!N171</f>
        <v>0.3825</v>
      </c>
      <c r="AC152" s="337" t="n">
        <f aca="false">download!R171</f>
        <v>0.1725</v>
      </c>
      <c r="AD152" s="338" t="n">
        <f aca="false">download!V171</f>
        <v>0.1625</v>
      </c>
      <c r="AE152" s="339" t="n">
        <f aca="false">download!AP171</f>
        <v>0</v>
      </c>
      <c r="AF152" s="339" t="n">
        <f aca="false">download!AT172</f>
        <v>0</v>
      </c>
      <c r="AG152" s="356"/>
      <c r="AH152" s="340" t="n">
        <v>41061</v>
      </c>
      <c r="AI152" s="341" t="n">
        <f aca="false">download!Z171</f>
        <v>3.318</v>
      </c>
      <c r="AJ152" s="343"/>
      <c r="AK152" s="342"/>
      <c r="AL152" s="342" t="n">
        <f aca="false">($AI152+C152)*BK152</f>
        <v>1.47370361096696</v>
      </c>
      <c r="AM152" s="342" t="n">
        <f aca="false">+AI152+C152</f>
        <v>3.483</v>
      </c>
      <c r="AN152" s="342" t="n">
        <f aca="false">$AI152+E152</f>
        <v>3.483</v>
      </c>
      <c r="AO152" s="342" t="n">
        <f aca="false">$AI152+G152</f>
        <v>3.483</v>
      </c>
      <c r="AP152" s="342" t="n">
        <f aca="false">$AI152+H152</f>
        <v>3.483</v>
      </c>
      <c r="AQ152" s="342" t="n">
        <f aca="false">$AI152+K152</f>
        <v>3.503</v>
      </c>
      <c r="AR152" s="342" t="n">
        <f aca="false">$AI152+N152</f>
        <v>3.523</v>
      </c>
      <c r="AS152" s="342" t="n">
        <f aca="false">$AI152+O152</f>
        <v>3.483</v>
      </c>
      <c r="AT152" s="342" t="n">
        <f aca="false">$AI152+R152</f>
        <v>3.483</v>
      </c>
      <c r="AU152" s="342"/>
      <c r="AV152" s="342"/>
      <c r="AW152" s="342" t="n">
        <f aca="false">$AI152+X152</f>
        <v>3.4905</v>
      </c>
      <c r="AX152" s="342" t="n">
        <f aca="false">$AI152+Z152</f>
        <v>3.486</v>
      </c>
      <c r="AY152" s="342" t="n">
        <f aca="false">$AI152+AA152</f>
        <v>3.743</v>
      </c>
      <c r="AZ152" s="342" t="n">
        <f aca="false">$AI152+AB152</f>
        <v>3.7005</v>
      </c>
      <c r="BA152" s="342" t="n">
        <f aca="false">$AI152+AC152</f>
        <v>3.4905</v>
      </c>
      <c r="BB152" s="342" t="n">
        <f aca="false">$AI152+AD152</f>
        <v>3.4805</v>
      </c>
      <c r="BC152" s="342" t="n">
        <f aca="false">$AI152+AE152</f>
        <v>3.318</v>
      </c>
      <c r="BD152" s="342" t="n">
        <f aca="false">$AI152+AF152</f>
        <v>3.318</v>
      </c>
      <c r="BE152" s="342"/>
      <c r="BF152" s="274"/>
      <c r="BG152" s="343" t="n">
        <f aca="false">download!AD171</f>
        <v>1.331088253714</v>
      </c>
      <c r="BH152" s="268" t="n">
        <f aca="false">download!AH171</f>
        <v>0.064309264156332</v>
      </c>
      <c r="BI152" s="268" t="n">
        <f aca="false">download!AL171</f>
        <v>0.073163055286797</v>
      </c>
      <c r="BJ152" s="277" t="n">
        <f aca="false">(1+BH152/2)^(-2*($A152-$A$5)/365.25)</f>
        <v>0.46876319154129</v>
      </c>
      <c r="BK152" s="277" t="n">
        <f aca="false">(1+BI152/2)^(-2*($A152-$A$5)/365.25)</f>
        <v>0.423113296286812</v>
      </c>
      <c r="BL152" s="268"/>
      <c r="BM152" s="268"/>
      <c r="BN152" s="268"/>
      <c r="BO152" s="268"/>
      <c r="BP152" s="268"/>
      <c r="BQ152" s="268"/>
      <c r="BR152" s="268"/>
      <c r="BS152" s="268"/>
      <c r="BT152" s="268"/>
      <c r="BU152" s="268"/>
      <c r="BV152" s="268"/>
      <c r="BW152" s="268"/>
      <c r="BX152" s="268"/>
      <c r="BY152" s="268"/>
      <c r="BZ152" s="268"/>
      <c r="CA152" s="268"/>
      <c r="CB152" s="268"/>
      <c r="CC152" s="268"/>
      <c r="CD152" s="268"/>
      <c r="CE152" s="268"/>
      <c r="CF152" s="268"/>
      <c r="CG152" s="268"/>
      <c r="CH152" s="268"/>
      <c r="CI152" s="268"/>
      <c r="CJ152" s="268"/>
      <c r="CK152" s="268"/>
      <c r="CL152" s="277"/>
      <c r="CM152" s="268"/>
      <c r="CN152" s="293"/>
      <c r="CO152" s="293"/>
      <c r="CP152" s="344"/>
      <c r="CQ152" s="268"/>
      <c r="CR152" s="293"/>
      <c r="CS152" s="268"/>
      <c r="CT152" s="295"/>
      <c r="CU152" s="295"/>
      <c r="CV152" s="268"/>
      <c r="CW152" s="293"/>
      <c r="CX152" s="268"/>
      <c r="CY152" s="268"/>
      <c r="CZ152" s="276"/>
      <c r="DA152" s="276"/>
      <c r="DB152" s="295"/>
      <c r="DC152" s="268"/>
      <c r="DD152" s="295"/>
      <c r="DE152" s="268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</row>
    <row r="153" customFormat="false" ht="12.75" hidden="false" customHeight="false" outlineLevel="0" collapsed="false">
      <c r="A153" s="323" t="n">
        <v>41091</v>
      </c>
      <c r="B153" s="327"/>
      <c r="C153" s="326" t="n">
        <f aca="false">+C141+0</f>
        <v>0.165</v>
      </c>
      <c r="D153" s="326" t="n">
        <f aca="false">C153</f>
        <v>0.165</v>
      </c>
      <c r="E153" s="327" t="n">
        <f aca="false">C153</f>
        <v>0.165</v>
      </c>
      <c r="F153" s="328" t="n">
        <f aca="false">C153-0.035</f>
        <v>0.13</v>
      </c>
      <c r="G153" s="327" t="n">
        <f aca="false">E153</f>
        <v>0.165</v>
      </c>
      <c r="H153" s="355" t="n">
        <f aca="false">C153</f>
        <v>0.165</v>
      </c>
      <c r="I153" s="328" t="n">
        <f aca="false">H153</f>
        <v>0.165</v>
      </c>
      <c r="J153" s="347" t="n">
        <f aca="false">H153+0</f>
        <v>0.165</v>
      </c>
      <c r="K153" s="279" t="n">
        <f aca="false">C153+0.02</f>
        <v>0.185</v>
      </c>
      <c r="L153" s="348" t="n">
        <f aca="false">K153-0</f>
        <v>0.185</v>
      </c>
      <c r="M153" s="328" t="n">
        <f aca="false">K153</f>
        <v>0.185</v>
      </c>
      <c r="N153" s="327" t="n">
        <f aca="false">+K153+0.02</f>
        <v>0.205</v>
      </c>
      <c r="O153" s="279" t="n">
        <f aca="false">C153</f>
        <v>0.165</v>
      </c>
      <c r="P153" s="333" t="n">
        <f aca="false">O153</f>
        <v>0.165</v>
      </c>
      <c r="Q153" s="328" t="n">
        <f aca="false">O153</f>
        <v>0.165</v>
      </c>
      <c r="R153" s="327" t="n">
        <f aca="false">+O153</f>
        <v>0.165</v>
      </c>
      <c r="T153" s="334" t="n">
        <f aca="false">C153-0.2</f>
        <v>-0.035</v>
      </c>
      <c r="U153" s="334" t="n">
        <f aca="false">T153+0.055</f>
        <v>0.02</v>
      </c>
      <c r="V153" s="334" t="n">
        <f aca="false">Y153</f>
        <v>0.1625</v>
      </c>
      <c r="X153" s="335" t="n">
        <f aca="false">download!B172</f>
        <v>0.1625</v>
      </c>
      <c r="Y153" s="336" t="n">
        <f aca="false">download!AX172</f>
        <v>0.1625</v>
      </c>
      <c r="Z153" s="335" t="n">
        <f aca="false">download!F172</f>
        <v>0.157</v>
      </c>
      <c r="AA153" s="337" t="n">
        <f aca="false">download!J172</f>
        <v>0.46</v>
      </c>
      <c r="AB153" s="337" t="n">
        <f aca="false">download!N172</f>
        <v>0.41</v>
      </c>
      <c r="AC153" s="337" t="n">
        <f aca="false">download!R172</f>
        <v>0.185</v>
      </c>
      <c r="AD153" s="338" t="n">
        <f aca="false">download!V172</f>
        <v>0.1625</v>
      </c>
      <c r="AE153" s="339" t="n">
        <f aca="false">download!AP172</f>
        <v>0</v>
      </c>
      <c r="AF153" s="339" t="n">
        <f aca="false">download!AT173</f>
        <v>0</v>
      </c>
      <c r="AG153" s="356"/>
      <c r="AH153" s="340" t="n">
        <v>41091</v>
      </c>
      <c r="AI153" s="341" t="n">
        <f aca="false">download!Z172</f>
        <v>3.38</v>
      </c>
      <c r="AJ153" s="343"/>
      <c r="AK153" s="342"/>
      <c r="AL153" s="342" t="n">
        <f aca="false">($AI153+C153)*BK153</f>
        <v>1.49108777243056</v>
      </c>
      <c r="AM153" s="342" t="n">
        <f aca="false">+AI153+C153</f>
        <v>3.545</v>
      </c>
      <c r="AN153" s="342" t="n">
        <f aca="false">$AI153+E153</f>
        <v>3.545</v>
      </c>
      <c r="AO153" s="342" t="n">
        <f aca="false">$AI153+G153</f>
        <v>3.545</v>
      </c>
      <c r="AP153" s="342" t="n">
        <f aca="false">$AI153+H153</f>
        <v>3.545</v>
      </c>
      <c r="AQ153" s="342" t="n">
        <f aca="false">$AI153+K153</f>
        <v>3.565</v>
      </c>
      <c r="AR153" s="342" t="n">
        <f aca="false">$AI153+N153</f>
        <v>3.585</v>
      </c>
      <c r="AS153" s="342" t="n">
        <f aca="false">$AI153+O153</f>
        <v>3.545</v>
      </c>
      <c r="AT153" s="342" t="n">
        <f aca="false">$AI153+R153</f>
        <v>3.545</v>
      </c>
      <c r="AU153" s="342"/>
      <c r="AV153" s="342"/>
      <c r="AW153" s="342" t="n">
        <f aca="false">$AI153+X153</f>
        <v>3.5425</v>
      </c>
      <c r="AX153" s="342" t="n">
        <f aca="false">$AI153+Z153</f>
        <v>3.537</v>
      </c>
      <c r="AY153" s="342" t="n">
        <f aca="false">$AI153+AA153</f>
        <v>3.84</v>
      </c>
      <c r="AZ153" s="342" t="n">
        <f aca="false">$AI153+AB153</f>
        <v>3.79</v>
      </c>
      <c r="BA153" s="342" t="n">
        <f aca="false">$AI153+AC153</f>
        <v>3.565</v>
      </c>
      <c r="BB153" s="342" t="n">
        <f aca="false">$AI153+AD153</f>
        <v>3.5425</v>
      </c>
      <c r="BC153" s="342" t="n">
        <f aca="false">$AI153+AE153</f>
        <v>3.38</v>
      </c>
      <c r="BD153" s="342" t="n">
        <f aca="false">$AI153+AF153</f>
        <v>3.38</v>
      </c>
      <c r="BE153" s="342"/>
      <c r="BF153" s="274"/>
      <c r="BG153" s="343" t="n">
        <f aca="false">download!AD172</f>
        <v>1.330461223494</v>
      </c>
      <c r="BH153" s="268" t="n">
        <f aca="false">download!AH172</f>
        <v>0.064330405240583</v>
      </c>
      <c r="BI153" s="268" t="n">
        <f aca="false">download!AL172</f>
        <v>0.073164343818657</v>
      </c>
      <c r="BJ153" s="277" t="n">
        <f aca="false">(1+BH153/2)^(-2*($A153-$A$5)/365.25)</f>
        <v>0.466217346311793</v>
      </c>
      <c r="BK153" s="277" t="n">
        <f aca="false">(1+BI153/2)^(-2*($A153-$A$5)/365.25)</f>
        <v>0.42061714313979</v>
      </c>
      <c r="BL153" s="268"/>
      <c r="BM153" s="268"/>
      <c r="BN153" s="268"/>
      <c r="BO153" s="268"/>
      <c r="BP153" s="268"/>
      <c r="BQ153" s="268"/>
      <c r="BR153" s="268"/>
      <c r="BS153" s="268"/>
      <c r="BT153" s="268"/>
      <c r="BU153" s="268"/>
      <c r="BV153" s="268"/>
      <c r="BW153" s="268"/>
      <c r="BX153" s="268"/>
      <c r="BY153" s="268"/>
      <c r="BZ153" s="268"/>
      <c r="CA153" s="268"/>
      <c r="CB153" s="268"/>
      <c r="CC153" s="268"/>
      <c r="CD153" s="268"/>
      <c r="CE153" s="268"/>
      <c r="CF153" s="268"/>
      <c r="CG153" s="268"/>
      <c r="CH153" s="268"/>
      <c r="CI153" s="268"/>
      <c r="CJ153" s="268"/>
      <c r="CK153" s="268"/>
      <c r="CL153" s="277"/>
      <c r="CM153" s="268"/>
      <c r="CN153" s="293"/>
      <c r="CO153" s="293"/>
      <c r="CP153" s="344"/>
      <c r="CQ153" s="268"/>
      <c r="CR153" s="293"/>
      <c r="CS153" s="268"/>
      <c r="CT153" s="295"/>
      <c r="CU153" s="295"/>
      <c r="CV153" s="268"/>
      <c r="CW153" s="293"/>
      <c r="CX153" s="268"/>
      <c r="CY153" s="268"/>
      <c r="CZ153" s="276"/>
      <c r="DA153" s="276"/>
      <c r="DB153" s="295"/>
      <c r="DC153" s="268"/>
      <c r="DD153" s="295"/>
      <c r="DE153" s="268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</row>
    <row r="154" customFormat="false" ht="12.75" hidden="false" customHeight="false" outlineLevel="0" collapsed="false">
      <c r="A154" s="323" t="n">
        <v>41122</v>
      </c>
      <c r="B154" s="327"/>
      <c r="C154" s="326" t="n">
        <f aca="false">+C142+0</f>
        <v>0.165</v>
      </c>
      <c r="D154" s="326" t="n">
        <f aca="false">C154</f>
        <v>0.165</v>
      </c>
      <c r="E154" s="327" t="n">
        <f aca="false">C154</f>
        <v>0.165</v>
      </c>
      <c r="F154" s="328" t="n">
        <f aca="false">C154-0.035</f>
        <v>0.13</v>
      </c>
      <c r="G154" s="327" t="n">
        <f aca="false">E154</f>
        <v>0.165</v>
      </c>
      <c r="H154" s="355" t="n">
        <f aca="false">C154</f>
        <v>0.165</v>
      </c>
      <c r="I154" s="328" t="n">
        <f aca="false">H154</f>
        <v>0.165</v>
      </c>
      <c r="J154" s="347" t="n">
        <f aca="false">H154+0</f>
        <v>0.165</v>
      </c>
      <c r="K154" s="279" t="n">
        <f aca="false">C154+0.02</f>
        <v>0.185</v>
      </c>
      <c r="L154" s="348" t="n">
        <f aca="false">K154-0</f>
        <v>0.185</v>
      </c>
      <c r="M154" s="328" t="n">
        <f aca="false">K154</f>
        <v>0.185</v>
      </c>
      <c r="N154" s="327" t="n">
        <f aca="false">+K154+0.02</f>
        <v>0.205</v>
      </c>
      <c r="O154" s="279" t="n">
        <f aca="false">C154</f>
        <v>0.165</v>
      </c>
      <c r="P154" s="333" t="n">
        <f aca="false">O154</f>
        <v>0.165</v>
      </c>
      <c r="Q154" s="328" t="n">
        <f aca="false">O154</f>
        <v>0.165</v>
      </c>
      <c r="R154" s="327" t="n">
        <f aca="false">+O154</f>
        <v>0.165</v>
      </c>
      <c r="T154" s="334" t="n">
        <f aca="false">C154-0.2</f>
        <v>-0.035</v>
      </c>
      <c r="U154" s="334" t="n">
        <f aca="false">T154+0.055</f>
        <v>0.02</v>
      </c>
      <c r="V154" s="334" t="n">
        <f aca="false">Y154</f>
        <v>0.16</v>
      </c>
      <c r="X154" s="335" t="n">
        <f aca="false">download!B173</f>
        <v>0.16</v>
      </c>
      <c r="Y154" s="336" t="n">
        <f aca="false">download!AX173</f>
        <v>0.16</v>
      </c>
      <c r="Z154" s="335" t="n">
        <f aca="false">download!F173</f>
        <v>0.155</v>
      </c>
      <c r="AA154" s="337" t="n">
        <f aca="false">download!J173</f>
        <v>0.525</v>
      </c>
      <c r="AB154" s="337" t="n">
        <f aca="false">download!N173</f>
        <v>0.41</v>
      </c>
      <c r="AC154" s="337" t="n">
        <f aca="false">download!R173</f>
        <v>0.185</v>
      </c>
      <c r="AD154" s="338" t="n">
        <f aca="false">download!V173</f>
        <v>0.1625</v>
      </c>
      <c r="AE154" s="339" t="n">
        <f aca="false">download!AP173</f>
        <v>0</v>
      </c>
      <c r="AF154" s="339" t="n">
        <f aca="false">download!AT174</f>
        <v>0</v>
      </c>
      <c r="AG154" s="356"/>
      <c r="AH154" s="340" t="n">
        <v>41122</v>
      </c>
      <c r="AI154" s="341" t="n">
        <f aca="false">download!Z173</f>
        <v>3.372</v>
      </c>
      <c r="AJ154" s="343"/>
      <c r="AK154" s="342"/>
      <c r="AL154" s="342" t="n">
        <f aca="false">($AI154+C154)*BK154</f>
        <v>1.47865404358308</v>
      </c>
      <c r="AM154" s="342" t="n">
        <f aca="false">+AI154+C154</f>
        <v>3.537</v>
      </c>
      <c r="AN154" s="342" t="n">
        <f aca="false">$AI154+E154</f>
        <v>3.537</v>
      </c>
      <c r="AO154" s="342" t="n">
        <f aca="false">$AI154+G154</f>
        <v>3.537</v>
      </c>
      <c r="AP154" s="342" t="n">
        <f aca="false">$AI154+H154</f>
        <v>3.537</v>
      </c>
      <c r="AQ154" s="342" t="n">
        <f aca="false">$AI154+K154</f>
        <v>3.557</v>
      </c>
      <c r="AR154" s="342" t="n">
        <f aca="false">$AI154+N154</f>
        <v>3.577</v>
      </c>
      <c r="AS154" s="342" t="n">
        <f aca="false">$AI154+O154</f>
        <v>3.537</v>
      </c>
      <c r="AT154" s="342" t="n">
        <f aca="false">$AI154+R154</f>
        <v>3.537</v>
      </c>
      <c r="AU154" s="342"/>
      <c r="AV154" s="342"/>
      <c r="AW154" s="342" t="n">
        <f aca="false">$AI154+X154</f>
        <v>3.532</v>
      </c>
      <c r="AX154" s="342" t="n">
        <f aca="false">$AI154+Z154</f>
        <v>3.527</v>
      </c>
      <c r="AY154" s="342" t="n">
        <f aca="false">$AI154+AA154</f>
        <v>3.897</v>
      </c>
      <c r="AZ154" s="342" t="n">
        <f aca="false">$AI154+AB154</f>
        <v>3.782</v>
      </c>
      <c r="BA154" s="342" t="n">
        <f aca="false">$AI154+AC154</f>
        <v>3.557</v>
      </c>
      <c r="BB154" s="342" t="n">
        <f aca="false">$AI154+AD154</f>
        <v>3.5345</v>
      </c>
      <c r="BC154" s="342" t="n">
        <f aca="false">$AI154+AE154</f>
        <v>3.372</v>
      </c>
      <c r="BD154" s="342" t="n">
        <f aca="false">$AI154+AF154</f>
        <v>3.372</v>
      </c>
      <c r="BE154" s="342"/>
      <c r="BF154" s="274"/>
      <c r="BG154" s="343" t="n">
        <f aca="false">download!AD173</f>
        <v>1.329818014338</v>
      </c>
      <c r="BH154" s="268" t="n">
        <f aca="false">download!AH173</f>
        <v>0.064352251027797</v>
      </c>
      <c r="BI154" s="268" t="n">
        <f aca="false">download!AL173</f>
        <v>0.07316567530158</v>
      </c>
      <c r="BJ154" s="277" t="n">
        <f aca="false">(1+BH154/2)^(-2*($A154-$A$5)/365.25)</f>
        <v>0.463599526666007</v>
      </c>
      <c r="BK154" s="277" t="n">
        <f aca="false">(1+BI154/2)^(-2*($A154-$A$5)/365.25)</f>
        <v>0.418053164711077</v>
      </c>
      <c r="BL154" s="268"/>
      <c r="BM154" s="268"/>
      <c r="BN154" s="268"/>
      <c r="BO154" s="268"/>
      <c r="BP154" s="268"/>
      <c r="BQ154" s="268"/>
      <c r="BR154" s="268"/>
      <c r="BS154" s="268"/>
      <c r="BT154" s="268"/>
      <c r="BU154" s="268"/>
      <c r="BV154" s="268"/>
      <c r="BW154" s="268"/>
      <c r="BX154" s="268"/>
      <c r="BY154" s="268"/>
      <c r="BZ154" s="268"/>
      <c r="CA154" s="268"/>
      <c r="CB154" s="268"/>
      <c r="CC154" s="268"/>
      <c r="CD154" s="268"/>
      <c r="CE154" s="268"/>
      <c r="CF154" s="268"/>
      <c r="CG154" s="268"/>
      <c r="CH154" s="268"/>
      <c r="CI154" s="268"/>
      <c r="CJ154" s="268"/>
      <c r="CK154" s="268"/>
      <c r="CL154" s="277"/>
      <c r="CM154" s="268"/>
      <c r="CN154" s="293"/>
      <c r="CO154" s="293"/>
      <c r="CP154" s="344"/>
      <c r="CQ154" s="268"/>
      <c r="CR154" s="293"/>
      <c r="CS154" s="268"/>
      <c r="CT154" s="295"/>
      <c r="CU154" s="295"/>
      <c r="CV154" s="268"/>
      <c r="CW154" s="293"/>
      <c r="CX154" s="268"/>
      <c r="CY154" s="268"/>
      <c r="CZ154" s="276"/>
      <c r="DA154" s="276"/>
      <c r="DB154" s="295"/>
      <c r="DC154" s="268"/>
      <c r="DD154" s="295"/>
      <c r="DE154" s="268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</row>
    <row r="155" customFormat="false" ht="12.75" hidden="false" customHeight="false" outlineLevel="0" collapsed="false">
      <c r="A155" s="323" t="n">
        <v>41153</v>
      </c>
      <c r="B155" s="327"/>
      <c r="C155" s="326" t="n">
        <f aca="false">+C143+0</f>
        <v>0.165</v>
      </c>
      <c r="D155" s="326" t="n">
        <f aca="false">C155</f>
        <v>0.165</v>
      </c>
      <c r="E155" s="327" t="n">
        <f aca="false">C155</f>
        <v>0.165</v>
      </c>
      <c r="F155" s="328" t="n">
        <f aca="false">C155-0.035</f>
        <v>0.13</v>
      </c>
      <c r="G155" s="327" t="n">
        <f aca="false">E155</f>
        <v>0.165</v>
      </c>
      <c r="H155" s="355" t="n">
        <f aca="false">C155</f>
        <v>0.165</v>
      </c>
      <c r="I155" s="328" t="n">
        <f aca="false">H155</f>
        <v>0.165</v>
      </c>
      <c r="J155" s="347" t="n">
        <f aca="false">H155+0</f>
        <v>0.165</v>
      </c>
      <c r="K155" s="279" t="n">
        <f aca="false">C155+0.02</f>
        <v>0.185</v>
      </c>
      <c r="L155" s="348" t="n">
        <f aca="false">K155-0</f>
        <v>0.185</v>
      </c>
      <c r="M155" s="328" t="n">
        <f aca="false">K155</f>
        <v>0.185</v>
      </c>
      <c r="N155" s="327" t="n">
        <f aca="false">+K155+0.02</f>
        <v>0.205</v>
      </c>
      <c r="O155" s="279" t="n">
        <f aca="false">C155</f>
        <v>0.165</v>
      </c>
      <c r="P155" s="333" t="n">
        <f aca="false">O155</f>
        <v>0.165</v>
      </c>
      <c r="Q155" s="328" t="n">
        <f aca="false">O155</f>
        <v>0.165</v>
      </c>
      <c r="R155" s="327" t="n">
        <f aca="false">+O155</f>
        <v>0.165</v>
      </c>
      <c r="T155" s="334" t="n">
        <f aca="false">C155-0.2</f>
        <v>-0.035</v>
      </c>
      <c r="U155" s="334" t="n">
        <f aca="false">T155+0.055</f>
        <v>0.02</v>
      </c>
      <c r="V155" s="334" t="n">
        <f aca="false">Y155</f>
        <v>0.1575</v>
      </c>
      <c r="X155" s="335" t="n">
        <f aca="false">download!B174</f>
        <v>0.1575</v>
      </c>
      <c r="Y155" s="336" t="n">
        <f aca="false">download!AX174</f>
        <v>0.1575</v>
      </c>
      <c r="Z155" s="335" t="n">
        <f aca="false">download!F174</f>
        <v>0.152</v>
      </c>
      <c r="AA155" s="337" t="n">
        <f aca="false">download!J174</f>
        <v>0.425</v>
      </c>
      <c r="AB155" s="337" t="n">
        <f aca="false">download!N174</f>
        <v>0.3825</v>
      </c>
      <c r="AC155" s="337" t="n">
        <f aca="false">download!R174</f>
        <v>0.1625</v>
      </c>
      <c r="AD155" s="338" t="n">
        <f aca="false">download!V174</f>
        <v>0.1625</v>
      </c>
      <c r="AE155" s="339" t="n">
        <f aca="false">download!AP174</f>
        <v>0</v>
      </c>
      <c r="AF155" s="339" t="n">
        <f aca="false">download!AT175</f>
        <v>0</v>
      </c>
      <c r="AG155" s="356"/>
      <c r="AH155" s="340" t="n">
        <v>41153</v>
      </c>
      <c r="AI155" s="341" t="n">
        <f aca="false">download!Z174</f>
        <v>3.353</v>
      </c>
      <c r="AJ155" s="343"/>
      <c r="AK155" s="342"/>
      <c r="AL155" s="342" t="n">
        <f aca="false">($AI155+C155)*BK155</f>
        <v>1.46174562279988</v>
      </c>
      <c r="AM155" s="342" t="n">
        <f aca="false">+AI155+C155</f>
        <v>3.518</v>
      </c>
      <c r="AN155" s="342" t="n">
        <f aca="false">$AI155+E155</f>
        <v>3.518</v>
      </c>
      <c r="AO155" s="342" t="n">
        <f aca="false">$AI155+G155</f>
        <v>3.518</v>
      </c>
      <c r="AP155" s="342" t="n">
        <f aca="false">$AI155+H155</f>
        <v>3.518</v>
      </c>
      <c r="AQ155" s="342" t="n">
        <f aca="false">$AI155+K155</f>
        <v>3.538</v>
      </c>
      <c r="AR155" s="342" t="n">
        <f aca="false">$AI155+N155</f>
        <v>3.558</v>
      </c>
      <c r="AS155" s="342" t="n">
        <f aca="false">$AI155+O155</f>
        <v>3.518</v>
      </c>
      <c r="AT155" s="342" t="n">
        <f aca="false">$AI155+R155</f>
        <v>3.518</v>
      </c>
      <c r="AU155" s="342"/>
      <c r="AV155" s="342"/>
      <c r="AW155" s="342" t="n">
        <f aca="false">$AI155+X155</f>
        <v>3.5105</v>
      </c>
      <c r="AX155" s="342" t="n">
        <f aca="false">$AI155+Z155</f>
        <v>3.505</v>
      </c>
      <c r="AY155" s="342" t="n">
        <f aca="false">$AI155+AA155</f>
        <v>3.778</v>
      </c>
      <c r="AZ155" s="342" t="n">
        <f aca="false">$AI155+AB155</f>
        <v>3.7355</v>
      </c>
      <c r="BA155" s="342" t="n">
        <f aca="false">$AI155+AC155</f>
        <v>3.5155</v>
      </c>
      <c r="BB155" s="342" t="n">
        <f aca="false">$AI155+AD155</f>
        <v>3.5155</v>
      </c>
      <c r="BC155" s="342" t="n">
        <f aca="false">$AI155+AE155</f>
        <v>3.353</v>
      </c>
      <c r="BD155" s="342" t="n">
        <f aca="false">$AI155+AF155</f>
        <v>3.353</v>
      </c>
      <c r="BE155" s="342"/>
      <c r="BF155" s="274"/>
      <c r="BG155" s="343" t="n">
        <f aca="false">download!AD174</f>
        <v>1.329179598006</v>
      </c>
      <c r="BH155" s="268" t="n">
        <f aca="false">download!AH174</f>
        <v>0.06437409681517</v>
      </c>
      <c r="BI155" s="268" t="n">
        <f aca="false">download!AL174</f>
        <v>0.073167006784504</v>
      </c>
      <c r="BJ155" s="277" t="n">
        <f aca="false">(1+BH155/2)^(-2*($A155-$A$5)/365.25)</f>
        <v>0.460994751184269</v>
      </c>
      <c r="BK155" s="277" t="n">
        <f aca="false">(1+BI155/2)^(-2*($A155-$A$5)/365.25)</f>
        <v>0.41550472507103</v>
      </c>
      <c r="BL155" s="268"/>
      <c r="BM155" s="268"/>
      <c r="BN155" s="268"/>
      <c r="BO155" s="268"/>
      <c r="BP155" s="268"/>
      <c r="BQ155" s="268"/>
      <c r="BR155" s="268"/>
      <c r="BS155" s="268"/>
      <c r="BT155" s="268"/>
      <c r="BU155" s="268"/>
      <c r="BV155" s="268"/>
      <c r="BW155" s="268"/>
      <c r="BX155" s="268"/>
      <c r="BY155" s="268"/>
      <c r="BZ155" s="268"/>
      <c r="CA155" s="268"/>
      <c r="CB155" s="268"/>
      <c r="CC155" s="268"/>
      <c r="CD155" s="268"/>
      <c r="CE155" s="268"/>
      <c r="CF155" s="268"/>
      <c r="CG155" s="268"/>
      <c r="CH155" s="268"/>
      <c r="CI155" s="268"/>
      <c r="CJ155" s="268"/>
      <c r="CK155" s="268"/>
      <c r="CL155" s="277"/>
      <c r="CM155" s="268"/>
      <c r="CN155" s="293"/>
      <c r="CO155" s="293"/>
      <c r="CP155" s="344"/>
      <c r="CQ155" s="268"/>
      <c r="CR155" s="293"/>
      <c r="CS155" s="268"/>
      <c r="CT155" s="295"/>
      <c r="CU155" s="295"/>
      <c r="CV155" s="268"/>
      <c r="CW155" s="293"/>
      <c r="CX155" s="268"/>
      <c r="CY155" s="268"/>
      <c r="CZ155" s="276"/>
      <c r="DA155" s="276"/>
      <c r="DB155" s="295"/>
      <c r="DC155" s="268"/>
      <c r="DD155" s="295"/>
      <c r="DE155" s="268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</row>
    <row r="156" customFormat="false" ht="12.75" hidden="false" customHeight="false" outlineLevel="0" collapsed="false">
      <c r="A156" s="323" t="n">
        <v>41183</v>
      </c>
      <c r="B156" s="327"/>
      <c r="C156" s="326" t="n">
        <f aca="false">+C144+0</f>
        <v>0.165</v>
      </c>
      <c r="D156" s="326" t="n">
        <f aca="false">C156</f>
        <v>0.165</v>
      </c>
      <c r="E156" s="327" t="n">
        <f aca="false">C156</f>
        <v>0.165</v>
      </c>
      <c r="F156" s="328" t="n">
        <f aca="false">C156-0.035</f>
        <v>0.13</v>
      </c>
      <c r="G156" s="327" t="n">
        <f aca="false">E156</f>
        <v>0.165</v>
      </c>
      <c r="H156" s="355" t="n">
        <f aca="false">C156</f>
        <v>0.165</v>
      </c>
      <c r="I156" s="328" t="n">
        <f aca="false">H156</f>
        <v>0.165</v>
      </c>
      <c r="J156" s="347" t="n">
        <f aca="false">H156+0</f>
        <v>0.165</v>
      </c>
      <c r="K156" s="279" t="n">
        <f aca="false">C156+0.02</f>
        <v>0.185</v>
      </c>
      <c r="L156" s="348" t="n">
        <f aca="false">K156-0</f>
        <v>0.185</v>
      </c>
      <c r="M156" s="328" t="n">
        <f aca="false">K156</f>
        <v>0.185</v>
      </c>
      <c r="N156" s="327" t="n">
        <f aca="false">+K156+0.02</f>
        <v>0.205</v>
      </c>
      <c r="O156" s="279" t="n">
        <f aca="false">C156</f>
        <v>0.165</v>
      </c>
      <c r="P156" s="333" t="n">
        <f aca="false">O156</f>
        <v>0.165</v>
      </c>
      <c r="Q156" s="328" t="n">
        <f aca="false">O156</f>
        <v>0.165</v>
      </c>
      <c r="R156" s="327" t="n">
        <f aca="false">+O156</f>
        <v>0.165</v>
      </c>
      <c r="T156" s="334" t="n">
        <f aca="false">C156-0.2</f>
        <v>-0.035</v>
      </c>
      <c r="U156" s="334" t="n">
        <f aca="false">T156+0.055</f>
        <v>0.02</v>
      </c>
      <c r="V156" s="334" t="n">
        <f aca="false">Y156</f>
        <v>0.1725</v>
      </c>
      <c r="X156" s="335" t="n">
        <f aca="false">download!B175</f>
        <v>0.1725</v>
      </c>
      <c r="Y156" s="336" t="n">
        <f aca="false">download!AX175</f>
        <v>0.1725</v>
      </c>
      <c r="Z156" s="335" t="n">
        <f aca="false">download!F175</f>
        <v>0.168</v>
      </c>
      <c r="AA156" s="337" t="n">
        <f aca="false">download!J175</f>
        <v>0.345</v>
      </c>
      <c r="AB156" s="337" t="n">
        <f aca="false">download!N175</f>
        <v>0.3625</v>
      </c>
      <c r="AC156" s="337" t="n">
        <f aca="false">download!R175</f>
        <v>0.185</v>
      </c>
      <c r="AD156" s="338" t="n">
        <f aca="false">download!V175</f>
        <v>0.165</v>
      </c>
      <c r="AE156" s="339" t="n">
        <f aca="false">download!AP175</f>
        <v>0</v>
      </c>
      <c r="AF156" s="339" t="n">
        <f aca="false">download!AT176</f>
        <v>0</v>
      </c>
      <c r="AG156" s="356"/>
      <c r="AH156" s="340" t="n">
        <v>41183</v>
      </c>
      <c r="AI156" s="341" t="n">
        <f aca="false">download!Z175</f>
        <v>3.362</v>
      </c>
      <c r="AJ156" s="343"/>
      <c r="AK156" s="342"/>
      <c r="AL156" s="342" t="n">
        <f aca="false">($AI156+C156)*BK156</f>
        <v>1.45683863631905</v>
      </c>
      <c r="AM156" s="342" t="n">
        <f aca="false">+AI156+C156</f>
        <v>3.527</v>
      </c>
      <c r="AN156" s="342" t="n">
        <f aca="false">$AI156+E156</f>
        <v>3.527</v>
      </c>
      <c r="AO156" s="342" t="n">
        <f aca="false">$AI156+G156</f>
        <v>3.527</v>
      </c>
      <c r="AP156" s="342" t="n">
        <f aca="false">$AI156+H156</f>
        <v>3.527</v>
      </c>
      <c r="AQ156" s="342" t="n">
        <f aca="false">$AI156+K156</f>
        <v>3.547</v>
      </c>
      <c r="AR156" s="342" t="n">
        <f aca="false">$AI156+N156</f>
        <v>3.567</v>
      </c>
      <c r="AS156" s="342" t="n">
        <f aca="false">$AI156+O156</f>
        <v>3.527</v>
      </c>
      <c r="AT156" s="342" t="n">
        <f aca="false">$AI156+R156</f>
        <v>3.527</v>
      </c>
      <c r="AU156" s="342"/>
      <c r="AV156" s="342"/>
      <c r="AW156" s="342" t="n">
        <f aca="false">$AI156+X156</f>
        <v>3.5345</v>
      </c>
      <c r="AX156" s="342" t="n">
        <f aca="false">$AI156+Z156</f>
        <v>3.53</v>
      </c>
      <c r="AY156" s="342" t="n">
        <f aca="false">$AI156+AA156</f>
        <v>3.707</v>
      </c>
      <c r="AZ156" s="342" t="n">
        <f aca="false">$AI156+AB156</f>
        <v>3.7245</v>
      </c>
      <c r="BA156" s="342" t="n">
        <f aca="false">$AI156+AC156</f>
        <v>3.547</v>
      </c>
      <c r="BB156" s="342" t="n">
        <f aca="false">$AI156+AD156</f>
        <v>3.527</v>
      </c>
      <c r="BC156" s="342" t="n">
        <f aca="false">$AI156+AE156</f>
        <v>3.362</v>
      </c>
      <c r="BD156" s="342" t="n">
        <f aca="false">$AI156+AF156</f>
        <v>3.362</v>
      </c>
      <c r="BE156" s="342"/>
      <c r="BF156" s="274"/>
      <c r="BG156" s="343" t="n">
        <f aca="false">download!AD175</f>
        <v>1.328566332862</v>
      </c>
      <c r="BH156" s="268" t="n">
        <f aca="false">download!AH175</f>
        <v>0.064395237899874</v>
      </c>
      <c r="BI156" s="268" t="n">
        <f aca="false">download!AL175</f>
        <v>0.073168295316366</v>
      </c>
      <c r="BJ156" s="277" t="n">
        <f aca="false">(1+BH156/2)^(-2*($A156-$A$5)/365.25)</f>
        <v>0.45848636905743</v>
      </c>
      <c r="BK156" s="277" t="n">
        <f aca="false">(1+BI156/2)^(-2*($A156-$A$5)/365.25)</f>
        <v>0.41305319997705</v>
      </c>
      <c r="BL156" s="268"/>
      <c r="BM156" s="268"/>
      <c r="BN156" s="268"/>
      <c r="BO156" s="268"/>
      <c r="BP156" s="268"/>
      <c r="BQ156" s="268"/>
      <c r="BR156" s="268"/>
      <c r="BS156" s="268"/>
      <c r="BT156" s="268"/>
      <c r="BU156" s="268"/>
      <c r="BV156" s="268"/>
      <c r="BW156" s="268"/>
      <c r="BX156" s="268"/>
      <c r="BY156" s="268"/>
      <c r="BZ156" s="268"/>
      <c r="CA156" s="268"/>
      <c r="CB156" s="268"/>
      <c r="CC156" s="268"/>
      <c r="CD156" s="268"/>
      <c r="CE156" s="268"/>
      <c r="CF156" s="268"/>
      <c r="CG156" s="268"/>
      <c r="CH156" s="268"/>
      <c r="CI156" s="268"/>
      <c r="CJ156" s="268"/>
      <c r="CK156" s="268"/>
      <c r="CL156" s="277"/>
      <c r="CM156" s="268"/>
      <c r="CN156" s="293"/>
      <c r="CO156" s="293"/>
      <c r="CP156" s="344"/>
      <c r="CQ156" s="268"/>
      <c r="CR156" s="293"/>
      <c r="CS156" s="268"/>
      <c r="CT156" s="295"/>
      <c r="CU156" s="295"/>
      <c r="CV156" s="268"/>
      <c r="CW156" s="293"/>
      <c r="CX156" s="268"/>
      <c r="CY156" s="268"/>
      <c r="CZ156" s="276"/>
      <c r="DA156" s="276"/>
      <c r="DB156" s="295"/>
      <c r="DC156" s="268"/>
      <c r="DD156" s="295"/>
      <c r="DE156" s="268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</row>
    <row r="157" customFormat="false" ht="12.75" hidden="false" customHeight="false" outlineLevel="0" collapsed="false">
      <c r="A157" s="323" t="n">
        <v>41214</v>
      </c>
      <c r="B157" s="327"/>
      <c r="C157" s="326" t="n">
        <f aca="false">+C145+0</f>
        <v>0.295</v>
      </c>
      <c r="D157" s="326" t="n">
        <f aca="false">C157</f>
        <v>0.295</v>
      </c>
      <c r="E157" s="327" t="n">
        <f aca="false">C157</f>
        <v>0.295</v>
      </c>
      <c r="F157" s="328" t="n">
        <f aca="false">C157-0.035</f>
        <v>0.26</v>
      </c>
      <c r="G157" s="327" t="n">
        <f aca="false">E157</f>
        <v>0.295</v>
      </c>
      <c r="H157" s="355" t="n">
        <f aca="false">H145-0.005</f>
        <v>0.39</v>
      </c>
      <c r="I157" s="328" t="n">
        <f aca="false">H157</f>
        <v>0.39</v>
      </c>
      <c r="J157" s="347" t="n">
        <f aca="false">H157+0</f>
        <v>0.39</v>
      </c>
      <c r="K157" s="276" t="n">
        <f aca="false">C157+0.12</f>
        <v>0.415</v>
      </c>
      <c r="L157" s="348" t="n">
        <f aca="false">K157-0</f>
        <v>0.415</v>
      </c>
      <c r="M157" s="328" t="n">
        <f aca="false">K157</f>
        <v>0.415</v>
      </c>
      <c r="N157" s="327" t="n">
        <f aca="false">+K157+0.03</f>
        <v>0.445</v>
      </c>
      <c r="O157" s="279" t="n">
        <f aca="false">K157+0.1</f>
        <v>0.515</v>
      </c>
      <c r="P157" s="333" t="n">
        <f aca="false">O157</f>
        <v>0.515</v>
      </c>
      <c r="Q157" s="328" t="n">
        <f aca="false">O157</f>
        <v>0.515</v>
      </c>
      <c r="R157" s="327" t="n">
        <f aca="false">+O157+0.02</f>
        <v>0.535</v>
      </c>
      <c r="T157" s="334" t="n">
        <f aca="false">C157-0.16</f>
        <v>0.135</v>
      </c>
      <c r="U157" s="334" t="n">
        <f aca="false">T157+0.055</f>
        <v>0.19</v>
      </c>
      <c r="V157" s="334" t="n">
        <f aca="false">+(T157+AI157)*0.032+T157+0.01</f>
        <v>0.2586</v>
      </c>
      <c r="X157" s="335" t="n">
        <f aca="false">download!B176</f>
        <v>0.2125</v>
      </c>
      <c r="Y157" s="336" t="n">
        <f aca="false">download!AX176</f>
        <v>0.2125</v>
      </c>
      <c r="Z157" s="335" t="n">
        <f aca="false">download!F176</f>
        <v>0.24</v>
      </c>
      <c r="AA157" s="337" t="n">
        <f aca="false">download!J176</f>
        <v>0.725</v>
      </c>
      <c r="AB157" s="337" t="n">
        <f aca="false">download!N176</f>
        <v>0.695</v>
      </c>
      <c r="AC157" s="337" t="n">
        <f aca="false">download!R176</f>
        <v>0.2875</v>
      </c>
      <c r="AD157" s="338" t="n">
        <f aca="false">download!V176</f>
        <v>0.24</v>
      </c>
      <c r="AE157" s="339" t="n">
        <f aca="false">download!AP176</f>
        <v>0</v>
      </c>
      <c r="AF157" s="339" t="n">
        <f aca="false">download!AT177</f>
        <v>0</v>
      </c>
      <c r="AG157" s="356"/>
      <c r="AH157" s="340" t="n">
        <v>41214</v>
      </c>
      <c r="AI157" s="341" t="n">
        <f aca="false">download!Z176</f>
        <v>3.415</v>
      </c>
      <c r="AJ157" s="343"/>
      <c r="AK157" s="342"/>
      <c r="AL157" s="342" t="n">
        <f aca="false">($AI157+C157)*BK157</f>
        <v>1.5230850868614</v>
      </c>
      <c r="AM157" s="342" t="n">
        <f aca="false">+AI157+C157</f>
        <v>3.71</v>
      </c>
      <c r="AN157" s="342" t="n">
        <f aca="false">$AI157+E157</f>
        <v>3.71</v>
      </c>
      <c r="AO157" s="342" t="n">
        <f aca="false">$AI157+G157</f>
        <v>3.71</v>
      </c>
      <c r="AP157" s="342" t="n">
        <f aca="false">$AI157+H157</f>
        <v>3.805</v>
      </c>
      <c r="AQ157" s="342" t="n">
        <f aca="false">$AI157+K157</f>
        <v>3.83</v>
      </c>
      <c r="AR157" s="342" t="n">
        <f aca="false">$AI157+N157</f>
        <v>3.86</v>
      </c>
      <c r="AS157" s="342" t="n">
        <f aca="false">$AI157+O157</f>
        <v>3.93</v>
      </c>
      <c r="AT157" s="342" t="n">
        <f aca="false">$AI157+R157</f>
        <v>3.95</v>
      </c>
      <c r="AU157" s="342"/>
      <c r="AV157" s="342"/>
      <c r="AW157" s="342" t="n">
        <f aca="false">$AI157+X157</f>
        <v>3.6275</v>
      </c>
      <c r="AX157" s="342" t="n">
        <f aca="false">$AI157+Z157</f>
        <v>3.655</v>
      </c>
      <c r="AY157" s="342" t="n">
        <f aca="false">$AI157+AA157</f>
        <v>4.14</v>
      </c>
      <c r="AZ157" s="342" t="n">
        <f aca="false">$AI157+AB157</f>
        <v>4.11</v>
      </c>
      <c r="BA157" s="342" t="n">
        <f aca="false">$AI157+AC157</f>
        <v>3.7025</v>
      </c>
      <c r="BB157" s="342" t="n">
        <f aca="false">$AI157+AD157</f>
        <v>3.655</v>
      </c>
      <c r="BC157" s="342" t="n">
        <f aca="false">$AI157+AE157</f>
        <v>3.415</v>
      </c>
      <c r="BD157" s="342" t="n">
        <f aca="false">$AI157+AF157</f>
        <v>3.415</v>
      </c>
      <c r="BE157" s="342"/>
      <c r="BF157" s="274"/>
      <c r="BG157" s="343" t="n">
        <f aca="false">download!AD176</f>
        <v>1.327937328111</v>
      </c>
      <c r="BH157" s="268" t="n">
        <f aca="false">download!AH176</f>
        <v>0.064417083687558</v>
      </c>
      <c r="BI157" s="268" t="n">
        <f aca="false">download!AL176</f>
        <v>0.073169626799291</v>
      </c>
      <c r="BJ157" s="277" t="n">
        <f aca="false">(1+BH157/2)^(-2*($A157-$A$5)/365.25)</f>
        <v>0.455907101814626</v>
      </c>
      <c r="BK157" s="277" t="n">
        <f aca="false">(1+BI157/2)^(-2*($A157-$A$5)/365.25)</f>
        <v>0.410535063844043</v>
      </c>
      <c r="BL157" s="268"/>
      <c r="BM157" s="268"/>
      <c r="BN157" s="268"/>
      <c r="BO157" s="268"/>
      <c r="BP157" s="268"/>
      <c r="BQ157" s="268"/>
      <c r="BR157" s="268"/>
      <c r="BS157" s="268"/>
      <c r="BT157" s="268"/>
      <c r="BU157" s="268"/>
      <c r="BV157" s="268"/>
      <c r="BW157" s="268"/>
      <c r="BX157" s="268"/>
      <c r="BY157" s="268"/>
      <c r="BZ157" s="268"/>
      <c r="CA157" s="268"/>
      <c r="CB157" s="268"/>
      <c r="CC157" s="268"/>
      <c r="CD157" s="268"/>
      <c r="CE157" s="268"/>
      <c r="CF157" s="268"/>
      <c r="CG157" s="268"/>
      <c r="CH157" s="268"/>
      <c r="CI157" s="268"/>
      <c r="CJ157" s="268"/>
      <c r="CK157" s="268"/>
      <c r="CL157" s="277"/>
      <c r="CM157" s="268"/>
      <c r="CN157" s="293"/>
      <c r="CO157" s="293"/>
      <c r="CP157" s="344"/>
      <c r="CQ157" s="268"/>
      <c r="CR157" s="293"/>
      <c r="CS157" s="268"/>
      <c r="CT157" s="295"/>
      <c r="CU157" s="295"/>
      <c r="CV157" s="268"/>
      <c r="CW157" s="293"/>
      <c r="CX157" s="268"/>
      <c r="CY157" s="268"/>
      <c r="CZ157" s="276"/>
      <c r="DA157" s="276"/>
      <c r="DB157" s="295"/>
      <c r="DC157" s="268"/>
      <c r="DD157" s="295"/>
      <c r="DE157" s="268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</row>
    <row r="158" customFormat="false" ht="12.75" hidden="false" customHeight="false" outlineLevel="0" collapsed="false">
      <c r="A158" s="323" t="n">
        <v>41244</v>
      </c>
      <c r="B158" s="327"/>
      <c r="C158" s="326" t="n">
        <f aca="false">+C146+0</f>
        <v>0.315</v>
      </c>
      <c r="D158" s="326" t="n">
        <f aca="false">C158</f>
        <v>0.315</v>
      </c>
      <c r="E158" s="327" t="n">
        <f aca="false">C158</f>
        <v>0.315</v>
      </c>
      <c r="F158" s="328" t="n">
        <f aca="false">C158-0.035</f>
        <v>0.28</v>
      </c>
      <c r="G158" s="327" t="n">
        <f aca="false">E158</f>
        <v>0.315</v>
      </c>
      <c r="H158" s="355" t="n">
        <f aca="false">H146-0.005</f>
        <v>0.41</v>
      </c>
      <c r="I158" s="328" t="n">
        <f aca="false">H158</f>
        <v>0.41</v>
      </c>
      <c r="J158" s="347" t="n">
        <f aca="false">H158+0</f>
        <v>0.41</v>
      </c>
      <c r="K158" s="276" t="n">
        <f aca="false">C158+0.12</f>
        <v>0.435</v>
      </c>
      <c r="L158" s="348" t="n">
        <f aca="false">K158-0</f>
        <v>0.435</v>
      </c>
      <c r="M158" s="328" t="n">
        <f aca="false">K158</f>
        <v>0.435</v>
      </c>
      <c r="N158" s="327" t="n">
        <f aca="false">+K158+0.03</f>
        <v>0.465</v>
      </c>
      <c r="O158" s="279" t="n">
        <f aca="false">K158+0.1</f>
        <v>0.535</v>
      </c>
      <c r="P158" s="333" t="n">
        <f aca="false">O158</f>
        <v>0.535</v>
      </c>
      <c r="Q158" s="328" t="n">
        <f aca="false">O158</f>
        <v>0.535</v>
      </c>
      <c r="R158" s="327" t="n">
        <f aca="false">+O158+0.02</f>
        <v>0.555</v>
      </c>
      <c r="T158" s="334" t="n">
        <f aca="false">C158-0.16</f>
        <v>0.155</v>
      </c>
      <c r="U158" s="334" t="n">
        <f aca="false">T158+0.055</f>
        <v>0.21</v>
      </c>
      <c r="V158" s="334" t="n">
        <f aca="false">+(T158+AI158)*0.032+T158+0.01</f>
        <v>0.281576</v>
      </c>
      <c r="X158" s="335" t="n">
        <f aca="false">download!B177</f>
        <v>0.2525</v>
      </c>
      <c r="Y158" s="336" t="n">
        <f aca="false">download!AX177</f>
        <v>0.2525</v>
      </c>
      <c r="Z158" s="335" t="n">
        <f aca="false">download!F177</f>
        <v>0.28</v>
      </c>
      <c r="AA158" s="337" t="n">
        <f aca="false">download!J177</f>
        <v>1.045</v>
      </c>
      <c r="AB158" s="337" t="n">
        <f aca="false">download!N177</f>
        <v>1.01</v>
      </c>
      <c r="AC158" s="337" t="n">
        <f aca="false">download!R177</f>
        <v>0.3375</v>
      </c>
      <c r="AD158" s="338" t="n">
        <f aca="false">download!V177</f>
        <v>0.295</v>
      </c>
      <c r="AE158" s="339" t="n">
        <f aca="false">download!AP177</f>
        <v>0</v>
      </c>
      <c r="AF158" s="339" t="n">
        <f aca="false">download!AT178</f>
        <v>0</v>
      </c>
      <c r="AG158" s="356"/>
      <c r="AH158" s="340" t="n">
        <v>41244</v>
      </c>
      <c r="AI158" s="341" t="n">
        <f aca="false">download!Z177</f>
        <v>3.488</v>
      </c>
      <c r="AJ158" s="343"/>
      <c r="AK158" s="342"/>
      <c r="AL158" s="342" t="n">
        <f aca="false">($AI158+C158)*BK158</f>
        <v>1.55205256339556</v>
      </c>
      <c r="AM158" s="342" t="n">
        <f aca="false">+AI158+C158</f>
        <v>3.803</v>
      </c>
      <c r="AN158" s="342" t="n">
        <f aca="false">$AI158+E158</f>
        <v>3.803</v>
      </c>
      <c r="AO158" s="342" t="n">
        <f aca="false">$AI158+G158</f>
        <v>3.803</v>
      </c>
      <c r="AP158" s="342" t="n">
        <f aca="false">$AI158+H158</f>
        <v>3.898</v>
      </c>
      <c r="AQ158" s="342" t="n">
        <f aca="false">$AI158+K158</f>
        <v>3.923</v>
      </c>
      <c r="AR158" s="342" t="n">
        <f aca="false">$AI158+N158</f>
        <v>3.953</v>
      </c>
      <c r="AS158" s="342" t="n">
        <f aca="false">$AI158+O158</f>
        <v>4.023</v>
      </c>
      <c r="AT158" s="342" t="n">
        <f aca="false">$AI158+R158</f>
        <v>4.043</v>
      </c>
      <c r="AU158" s="342"/>
      <c r="AV158" s="342"/>
      <c r="AW158" s="342" t="n">
        <f aca="false">$AI158+X158</f>
        <v>3.7405</v>
      </c>
      <c r="AX158" s="342" t="n">
        <f aca="false">$AI158+Z158</f>
        <v>3.768</v>
      </c>
      <c r="AY158" s="342" t="n">
        <f aca="false">$AI158+AA158</f>
        <v>4.533</v>
      </c>
      <c r="AZ158" s="342" t="n">
        <f aca="false">$AI158+AB158</f>
        <v>4.498</v>
      </c>
      <c r="BA158" s="342" t="n">
        <f aca="false">$AI158+AC158</f>
        <v>3.8255</v>
      </c>
      <c r="BB158" s="342" t="n">
        <f aca="false">$AI158+AD158</f>
        <v>3.783</v>
      </c>
      <c r="BC158" s="342" t="n">
        <f aca="false">$AI158+AE158</f>
        <v>3.488</v>
      </c>
      <c r="BD158" s="342" t="n">
        <f aca="false">$AI158+AF158</f>
        <v>3.488</v>
      </c>
      <c r="BE158" s="342"/>
      <c r="BF158" s="274"/>
      <c r="BG158" s="343" t="n">
        <f aca="false">download!AD177</f>
        <v>1.327333158575</v>
      </c>
      <c r="BH158" s="268" t="n">
        <f aca="false">download!AH177</f>
        <v>0.064438224772565</v>
      </c>
      <c r="BI158" s="268" t="n">
        <f aca="false">download!AL177</f>
        <v>0.073170915331154</v>
      </c>
      <c r="BJ158" s="277" t="n">
        <f aca="false">(1+BH158/2)^(-2*($A158-$A$5)/365.25)</f>
        <v>0.453423303218311</v>
      </c>
      <c r="BK158" s="277" t="n">
        <f aca="false">(1+BI158/2)^(-2*($A158-$A$5)/365.25)</f>
        <v>0.408112690874457</v>
      </c>
      <c r="BL158" s="268"/>
      <c r="BM158" s="268"/>
      <c r="BN158" s="268"/>
      <c r="BO158" s="268"/>
      <c r="BP158" s="268"/>
      <c r="BQ158" s="268"/>
      <c r="BR158" s="268"/>
      <c r="BS158" s="268"/>
      <c r="BT158" s="268"/>
      <c r="BU158" s="268"/>
      <c r="BV158" s="268"/>
      <c r="BW158" s="268"/>
      <c r="BX158" s="268"/>
      <c r="BY158" s="268"/>
      <c r="BZ158" s="268"/>
      <c r="CA158" s="268"/>
      <c r="CB158" s="268"/>
      <c r="CC158" s="268"/>
      <c r="CD158" s="268"/>
      <c r="CE158" s="268"/>
      <c r="CF158" s="268"/>
      <c r="CG158" s="268"/>
      <c r="CH158" s="268"/>
      <c r="CI158" s="268"/>
      <c r="CJ158" s="268"/>
      <c r="CK158" s="268"/>
      <c r="CL158" s="277"/>
      <c r="CM158" s="268"/>
      <c r="CN158" s="293"/>
      <c r="CO158" s="293"/>
      <c r="CP158" s="344"/>
      <c r="CQ158" s="268"/>
      <c r="CR158" s="293"/>
      <c r="CS158" s="268"/>
      <c r="CT158" s="295"/>
      <c r="CU158" s="295"/>
      <c r="CV158" s="268"/>
      <c r="CW158" s="293"/>
      <c r="CX158" s="268"/>
      <c r="CY158" s="268"/>
      <c r="CZ158" s="276"/>
      <c r="DA158" s="276"/>
      <c r="DB158" s="295"/>
      <c r="DC158" s="268"/>
      <c r="DD158" s="295"/>
      <c r="DE158" s="268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</row>
    <row r="159" customFormat="false" ht="12.75" hidden="false" customHeight="false" outlineLevel="0" collapsed="false">
      <c r="A159" s="323" t="n">
        <v>41275</v>
      </c>
      <c r="B159" s="327"/>
      <c r="C159" s="326" t="n">
        <f aca="false">+C147+0</f>
        <v>0.325</v>
      </c>
      <c r="D159" s="326" t="n">
        <f aca="false">C159</f>
        <v>0.325</v>
      </c>
      <c r="E159" s="327" t="n">
        <f aca="false">C159</f>
        <v>0.325</v>
      </c>
      <c r="F159" s="328" t="n">
        <f aca="false">C159-0.035</f>
        <v>0.29</v>
      </c>
      <c r="G159" s="327" t="n">
        <f aca="false">E159</f>
        <v>0.325</v>
      </c>
      <c r="H159" s="355" t="n">
        <f aca="false">H147-0.005</f>
        <v>0.42</v>
      </c>
      <c r="I159" s="328" t="n">
        <f aca="false">H159</f>
        <v>0.42</v>
      </c>
      <c r="J159" s="347" t="n">
        <f aca="false">H159+0</f>
        <v>0.42</v>
      </c>
      <c r="K159" s="276" t="n">
        <f aca="false">C159+0.12</f>
        <v>0.445</v>
      </c>
      <c r="L159" s="348" t="n">
        <f aca="false">K159-0</f>
        <v>0.445</v>
      </c>
      <c r="M159" s="328" t="n">
        <f aca="false">K159</f>
        <v>0.445</v>
      </c>
      <c r="N159" s="327" t="n">
        <f aca="false">+K159+0.03</f>
        <v>0.475</v>
      </c>
      <c r="O159" s="279" t="n">
        <f aca="false">K159+0.1</f>
        <v>0.545</v>
      </c>
      <c r="P159" s="333" t="n">
        <f aca="false">O159</f>
        <v>0.545</v>
      </c>
      <c r="Q159" s="328" t="n">
        <f aca="false">O159</f>
        <v>0.545</v>
      </c>
      <c r="R159" s="327" t="n">
        <f aca="false">+O159+0.02</f>
        <v>0.565</v>
      </c>
      <c r="T159" s="334" t="n">
        <f aca="false">C159-0.16</f>
        <v>0.165</v>
      </c>
      <c r="U159" s="334" t="n">
        <f aca="false">T159+0.055</f>
        <v>0.22</v>
      </c>
      <c r="V159" s="334" t="n">
        <f aca="false">+(T159+AI159)*0.032+T159+0.01</f>
        <v>0.300664</v>
      </c>
      <c r="X159" s="335" t="n">
        <f aca="false">download!B178</f>
        <v>0.265</v>
      </c>
      <c r="Y159" s="336" t="n">
        <f aca="false">download!AX178</f>
        <v>0.265</v>
      </c>
      <c r="Z159" s="335" t="n">
        <f aca="false">download!F178</f>
        <v>0.29</v>
      </c>
      <c r="AA159" s="337" t="n">
        <f aca="false">download!J178</f>
        <v>1.52</v>
      </c>
      <c r="AB159" s="337" t="n">
        <f aca="false">download!N178</f>
        <v>1.165</v>
      </c>
      <c r="AC159" s="337" t="n">
        <f aca="false">download!R178</f>
        <v>0.4375</v>
      </c>
      <c r="AD159" s="338" t="n">
        <f aca="false">download!V178</f>
        <v>0.3425</v>
      </c>
      <c r="AE159" s="339" t="n">
        <f aca="false">download!AP178</f>
        <v>0</v>
      </c>
      <c r="AF159" s="339" t="n">
        <f aca="false">download!AT179</f>
        <v>0</v>
      </c>
      <c r="AG159" s="356"/>
      <c r="AH159" s="340" t="n">
        <v>41275</v>
      </c>
      <c r="AI159" s="341" t="n">
        <f aca="false">download!Z178</f>
        <v>3.762</v>
      </c>
      <c r="AJ159" s="343"/>
      <c r="AK159" s="342"/>
      <c r="AL159" s="342" t="n">
        <f aca="false">($AI159+C159)*BK159</f>
        <v>1.6577873315919</v>
      </c>
      <c r="AM159" s="342" t="n">
        <f aca="false">+AI159+C159</f>
        <v>4.087</v>
      </c>
      <c r="AN159" s="342" t="n">
        <f aca="false">$AI159+E159</f>
        <v>4.087</v>
      </c>
      <c r="AO159" s="342" t="n">
        <f aca="false">$AI159+G159</f>
        <v>4.087</v>
      </c>
      <c r="AP159" s="342" t="n">
        <f aca="false">$AI159+H159</f>
        <v>4.182</v>
      </c>
      <c r="AQ159" s="342" t="n">
        <f aca="false">$AI159+K159</f>
        <v>4.207</v>
      </c>
      <c r="AR159" s="342" t="n">
        <f aca="false">$AI159+N159</f>
        <v>4.237</v>
      </c>
      <c r="AS159" s="342" t="n">
        <f aca="false">$AI159+O159</f>
        <v>4.307</v>
      </c>
      <c r="AT159" s="342" t="n">
        <f aca="false">$AI159+R159</f>
        <v>4.327</v>
      </c>
      <c r="AU159" s="342"/>
      <c r="AV159" s="342"/>
      <c r="AW159" s="342" t="n">
        <f aca="false">$AI159+X159</f>
        <v>4.027</v>
      </c>
      <c r="AX159" s="342" t="n">
        <f aca="false">$AI159+Z159</f>
        <v>4.052</v>
      </c>
      <c r="AY159" s="342" t="n">
        <f aca="false">$AI159+AA159</f>
        <v>5.282</v>
      </c>
      <c r="AZ159" s="342" t="n">
        <f aca="false">$AI159+AB159</f>
        <v>4.927</v>
      </c>
      <c r="BA159" s="342" t="n">
        <f aca="false">$AI159+AC159</f>
        <v>4.1995</v>
      </c>
      <c r="BB159" s="342" t="n">
        <f aca="false">$AI159+AD159</f>
        <v>4.1045</v>
      </c>
      <c r="BC159" s="342" t="n">
        <f aca="false">$AI159+AE159</f>
        <v>3.762</v>
      </c>
      <c r="BD159" s="342" t="n">
        <f aca="false">$AI159+AF159</f>
        <v>3.762</v>
      </c>
      <c r="BE159" s="342"/>
      <c r="BF159" s="274"/>
      <c r="BG159" s="343" t="n">
        <f aca="false">download!AD178</f>
        <v>1.326713539931</v>
      </c>
      <c r="BH159" s="268" t="n">
        <f aca="false">download!AH178</f>
        <v>0.06446007056056</v>
      </c>
      <c r="BI159" s="268" t="n">
        <f aca="false">download!AL178</f>
        <v>0.073172246814079</v>
      </c>
      <c r="BJ159" s="277" t="n">
        <f aca="false">(1+BH159/2)^(-2*($A159-$A$5)/365.25)</f>
        <v>0.450869334019094</v>
      </c>
      <c r="BK159" s="277" t="n">
        <f aca="false">(1+BI159/2)^(-2*($A159-$A$5)/365.25)</f>
        <v>0.405624500022486</v>
      </c>
      <c r="BL159" s="268"/>
      <c r="BM159" s="268"/>
      <c r="BN159" s="268"/>
      <c r="BO159" s="268"/>
      <c r="BP159" s="268"/>
      <c r="BQ159" s="268"/>
      <c r="BR159" s="268"/>
      <c r="BS159" s="268"/>
      <c r="BT159" s="268"/>
      <c r="BU159" s="268"/>
      <c r="BV159" s="268"/>
      <c r="BW159" s="268"/>
      <c r="BX159" s="268"/>
      <c r="BY159" s="268"/>
      <c r="BZ159" s="268"/>
      <c r="CA159" s="268"/>
      <c r="CB159" s="268"/>
      <c r="CC159" s="268"/>
      <c r="CD159" s="268"/>
      <c r="CE159" s="268"/>
      <c r="CF159" s="268"/>
      <c r="CG159" s="268"/>
      <c r="CH159" s="268"/>
      <c r="CI159" s="268"/>
      <c r="CJ159" s="268"/>
      <c r="CK159" s="268"/>
      <c r="CL159" s="277"/>
      <c r="CM159" s="268"/>
      <c r="CN159" s="293"/>
      <c r="CO159" s="293"/>
      <c r="CP159" s="344"/>
      <c r="CQ159" s="268"/>
      <c r="CR159" s="293"/>
      <c r="CS159" s="268"/>
      <c r="CT159" s="295"/>
      <c r="CU159" s="295"/>
      <c r="CV159" s="268"/>
      <c r="CW159" s="293"/>
      <c r="CX159" s="268"/>
      <c r="CY159" s="268"/>
      <c r="CZ159" s="276"/>
      <c r="DA159" s="276"/>
      <c r="DB159" s="295"/>
      <c r="DC159" s="268"/>
      <c r="DD159" s="295"/>
      <c r="DE159" s="268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</row>
    <row r="160" customFormat="false" ht="12.75" hidden="false" customHeight="false" outlineLevel="0" collapsed="false">
      <c r="A160" s="323" t="n">
        <v>41306</v>
      </c>
      <c r="B160" s="327"/>
      <c r="C160" s="326" t="n">
        <f aca="false">+C148+0</f>
        <v>0.37</v>
      </c>
      <c r="D160" s="326" t="n">
        <f aca="false">C160</f>
        <v>0.37</v>
      </c>
      <c r="E160" s="327" t="n">
        <f aca="false">C160</f>
        <v>0.37</v>
      </c>
      <c r="F160" s="328" t="n">
        <f aca="false">C160-0.035</f>
        <v>0.335</v>
      </c>
      <c r="G160" s="327" t="n">
        <f aca="false">E160</f>
        <v>0.37</v>
      </c>
      <c r="H160" s="355" t="n">
        <f aca="false">H148-0.005</f>
        <v>0.465</v>
      </c>
      <c r="I160" s="328" t="n">
        <f aca="false">H160</f>
        <v>0.465</v>
      </c>
      <c r="J160" s="347" t="n">
        <f aca="false">H160+0</f>
        <v>0.465</v>
      </c>
      <c r="K160" s="276" t="n">
        <f aca="false">C160+0.12</f>
        <v>0.49</v>
      </c>
      <c r="L160" s="348" t="n">
        <f aca="false">K160-0</f>
        <v>0.49</v>
      </c>
      <c r="M160" s="328" t="n">
        <f aca="false">K160</f>
        <v>0.49</v>
      </c>
      <c r="N160" s="327" t="n">
        <f aca="false">+K160+0.03</f>
        <v>0.52</v>
      </c>
      <c r="O160" s="279" t="n">
        <f aca="false">K160+0.1</f>
        <v>0.59</v>
      </c>
      <c r="P160" s="333" t="n">
        <f aca="false">O160</f>
        <v>0.59</v>
      </c>
      <c r="Q160" s="328" t="n">
        <f aca="false">O160</f>
        <v>0.59</v>
      </c>
      <c r="R160" s="327" t="n">
        <f aca="false">+O160+0.02</f>
        <v>0.61</v>
      </c>
      <c r="T160" s="334" t="n">
        <f aca="false">C160-0.16</f>
        <v>0.21</v>
      </c>
      <c r="U160" s="334" t="n">
        <f aca="false">T160+0.055</f>
        <v>0.265</v>
      </c>
      <c r="V160" s="334" t="n">
        <f aca="false">+(T160+AI160)*0.032+T160+0.01</f>
        <v>0.344384</v>
      </c>
      <c r="X160" s="335" t="n">
        <f aca="false">download!B179</f>
        <v>0.2425</v>
      </c>
      <c r="Y160" s="336" t="n">
        <f aca="false">download!AX179</f>
        <v>0.2425</v>
      </c>
      <c r="Z160" s="335" t="n">
        <f aca="false">download!F179</f>
        <v>0.265</v>
      </c>
      <c r="AA160" s="337" t="n">
        <f aca="false">download!J179</f>
        <v>1.4</v>
      </c>
      <c r="AB160" s="337" t="n">
        <f aca="false">download!N179</f>
        <v>1.155</v>
      </c>
      <c r="AC160" s="337" t="n">
        <f aca="false">download!R179</f>
        <v>0.435</v>
      </c>
      <c r="AD160" s="338" t="n">
        <f aca="false">download!V179</f>
        <v>0.3375</v>
      </c>
      <c r="AE160" s="339" t="n">
        <f aca="false">download!AP179</f>
        <v>0</v>
      </c>
      <c r="AF160" s="339" t="n">
        <f aca="false">download!AT180</f>
        <v>0</v>
      </c>
      <c r="AG160" s="356"/>
      <c r="AH160" s="340" t="n">
        <v>41306</v>
      </c>
      <c r="AI160" s="341" t="n">
        <f aca="false">download!Z179</f>
        <v>3.677</v>
      </c>
      <c r="AJ160" s="343"/>
      <c r="AK160" s="342"/>
      <c r="AL160" s="342" t="n">
        <f aca="false">($AI160+C160)*BK160</f>
        <v>1.63155368071955</v>
      </c>
      <c r="AM160" s="342" t="n">
        <f aca="false">+AI160+C160</f>
        <v>4.047</v>
      </c>
      <c r="AN160" s="342" t="n">
        <f aca="false">$AI160+E160</f>
        <v>4.047</v>
      </c>
      <c r="AO160" s="342" t="n">
        <f aca="false">$AI160+G160</f>
        <v>4.047</v>
      </c>
      <c r="AP160" s="342" t="n">
        <f aca="false">$AI160+H160</f>
        <v>4.142</v>
      </c>
      <c r="AQ160" s="342" t="n">
        <f aca="false">$AI160+K160</f>
        <v>4.167</v>
      </c>
      <c r="AR160" s="342" t="n">
        <f aca="false">$AI160+N160</f>
        <v>4.197</v>
      </c>
      <c r="AS160" s="342" t="n">
        <f aca="false">$AI160+O160</f>
        <v>4.267</v>
      </c>
      <c r="AT160" s="342" t="n">
        <f aca="false">$AI160+R160</f>
        <v>4.287</v>
      </c>
      <c r="AU160" s="342"/>
      <c r="AV160" s="342"/>
      <c r="AW160" s="342" t="n">
        <f aca="false">$AI160+X160</f>
        <v>3.9195</v>
      </c>
      <c r="AX160" s="342" t="n">
        <f aca="false">$AI160+Z160</f>
        <v>3.942</v>
      </c>
      <c r="AY160" s="342" t="n">
        <f aca="false">$AI160+AA160</f>
        <v>5.077</v>
      </c>
      <c r="AZ160" s="342" t="n">
        <f aca="false">$AI160+AB160</f>
        <v>4.832</v>
      </c>
      <c r="BA160" s="342" t="n">
        <f aca="false">$AI160+AC160</f>
        <v>4.112</v>
      </c>
      <c r="BB160" s="342" t="n">
        <f aca="false">$AI160+AD160</f>
        <v>4.0145</v>
      </c>
      <c r="BC160" s="342" t="n">
        <f aca="false">$AI160+AE160</f>
        <v>3.677</v>
      </c>
      <c r="BD160" s="342" t="n">
        <f aca="false">$AI160+AF160</f>
        <v>3.677</v>
      </c>
      <c r="BE160" s="342"/>
      <c r="BF160" s="274"/>
      <c r="BG160" s="343" t="n">
        <f aca="false">download!AD179</f>
        <v>1.32609868164</v>
      </c>
      <c r="BH160" s="268" t="n">
        <f aca="false">download!AH179</f>
        <v>0.064481916348714</v>
      </c>
      <c r="BI160" s="268" t="n">
        <f aca="false">download!AL179</f>
        <v>0.073173578297006</v>
      </c>
      <c r="BJ160" s="277" t="n">
        <f aca="false">(1+BH160/2)^(-2*($A160-$A$5)/365.25)</f>
        <v>0.448328141056315</v>
      </c>
      <c r="BK160" s="277" t="n">
        <f aca="false">(1+BI160/2)^(-2*($A160-$A$5)/365.25)</f>
        <v>0.403151391331738</v>
      </c>
      <c r="BL160" s="268"/>
      <c r="BM160" s="268"/>
      <c r="BN160" s="268"/>
      <c r="BO160" s="268"/>
      <c r="BP160" s="268"/>
      <c r="BQ160" s="268"/>
      <c r="BR160" s="268"/>
      <c r="BS160" s="268"/>
      <c r="BT160" s="268"/>
      <c r="BU160" s="268"/>
      <c r="BV160" s="268"/>
      <c r="BW160" s="268"/>
      <c r="BX160" s="268"/>
      <c r="BY160" s="268"/>
      <c r="BZ160" s="268"/>
      <c r="CA160" s="268"/>
      <c r="CB160" s="268"/>
      <c r="CC160" s="268"/>
      <c r="CD160" s="268"/>
      <c r="CE160" s="268"/>
      <c r="CF160" s="268"/>
      <c r="CG160" s="268"/>
      <c r="CH160" s="268"/>
      <c r="CI160" s="268"/>
      <c r="CJ160" s="268"/>
      <c r="CK160" s="268"/>
      <c r="CL160" s="277"/>
      <c r="CM160" s="268"/>
      <c r="CN160" s="293"/>
      <c r="CO160" s="293"/>
      <c r="CP160" s="344"/>
      <c r="CQ160" s="268"/>
      <c r="CR160" s="293"/>
      <c r="CS160" s="268"/>
      <c r="CT160" s="295"/>
      <c r="CU160" s="295"/>
      <c r="CV160" s="268"/>
      <c r="CW160" s="293"/>
      <c r="CX160" s="268"/>
      <c r="CY160" s="268"/>
      <c r="CZ160" s="276"/>
      <c r="DA160" s="276"/>
      <c r="DB160" s="295"/>
      <c r="DC160" s="268"/>
      <c r="DD160" s="295"/>
      <c r="DE160" s="268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</row>
    <row r="161" customFormat="false" ht="12.75" hidden="false" customHeight="false" outlineLevel="0" collapsed="false">
      <c r="A161" s="323" t="n">
        <v>41334</v>
      </c>
      <c r="B161" s="327"/>
      <c r="C161" s="326" t="n">
        <f aca="false">+C149+0</f>
        <v>0.37</v>
      </c>
      <c r="D161" s="326" t="n">
        <f aca="false">C161</f>
        <v>0.37</v>
      </c>
      <c r="E161" s="327" t="n">
        <f aca="false">C161</f>
        <v>0.37</v>
      </c>
      <c r="F161" s="328" t="n">
        <f aca="false">C161-0.035</f>
        <v>0.335</v>
      </c>
      <c r="G161" s="327" t="n">
        <f aca="false">E161</f>
        <v>0.37</v>
      </c>
      <c r="H161" s="355" t="n">
        <f aca="false">H149-0.005</f>
        <v>0.465</v>
      </c>
      <c r="I161" s="328" t="n">
        <f aca="false">H161</f>
        <v>0.465</v>
      </c>
      <c r="J161" s="347" t="n">
        <f aca="false">H161+0</f>
        <v>0.465</v>
      </c>
      <c r="K161" s="276" t="n">
        <f aca="false">C161+0.12</f>
        <v>0.49</v>
      </c>
      <c r="L161" s="348" t="n">
        <f aca="false">K161-0</f>
        <v>0.49</v>
      </c>
      <c r="M161" s="328" t="n">
        <f aca="false">K161</f>
        <v>0.49</v>
      </c>
      <c r="N161" s="327" t="n">
        <f aca="false">+K161+0.03</f>
        <v>0.52</v>
      </c>
      <c r="O161" s="279" t="n">
        <f aca="false">K161+0.1</f>
        <v>0.59</v>
      </c>
      <c r="P161" s="333" t="n">
        <f aca="false">O161</f>
        <v>0.59</v>
      </c>
      <c r="Q161" s="328" t="n">
        <f aca="false">O161</f>
        <v>0.59</v>
      </c>
      <c r="R161" s="327" t="n">
        <f aca="false">+O161+0.02</f>
        <v>0.61</v>
      </c>
      <c r="T161" s="334" t="n">
        <f aca="false">C161-0.16</f>
        <v>0.21</v>
      </c>
      <c r="U161" s="334" t="n">
        <f aca="false">T161+0.055</f>
        <v>0.265</v>
      </c>
      <c r="V161" s="334" t="n">
        <f aca="false">+(T161+AI161)*0.032+T161+0.01</f>
        <v>0.34096</v>
      </c>
      <c r="X161" s="335" t="n">
        <f aca="false">download!B180</f>
        <v>0.24</v>
      </c>
      <c r="Y161" s="336" t="n">
        <f aca="false">download!AX180</f>
        <v>0.24</v>
      </c>
      <c r="Z161" s="335" t="n">
        <f aca="false">download!F180</f>
        <v>0.263</v>
      </c>
      <c r="AA161" s="337" t="n">
        <f aca="false">download!J180</f>
        <v>0.88</v>
      </c>
      <c r="AB161" s="337" t="n">
        <f aca="false">download!N180</f>
        <v>0.795</v>
      </c>
      <c r="AC161" s="337" t="n">
        <f aca="false">download!R180</f>
        <v>0.3025</v>
      </c>
      <c r="AD161" s="338" t="n">
        <f aca="false">download!V180</f>
        <v>0.26</v>
      </c>
      <c r="AE161" s="339" t="n">
        <f aca="false">download!AP180</f>
        <v>0</v>
      </c>
      <c r="AF161" s="339" t="n">
        <f aca="false">download!AT181</f>
        <v>0</v>
      </c>
      <c r="AG161" s="356"/>
      <c r="AH161" s="340" t="n">
        <v>41334</v>
      </c>
      <c r="AI161" s="341" t="n">
        <f aca="false">download!Z180</f>
        <v>3.57</v>
      </c>
      <c r="AJ161" s="343"/>
      <c r="AK161" s="342"/>
      <c r="AL161" s="342" t="n">
        <f aca="false">($AI161+C161)*BK161</f>
        <v>1.57966618408083</v>
      </c>
      <c r="AM161" s="342" t="n">
        <f aca="false">+AI161+C161</f>
        <v>3.94</v>
      </c>
      <c r="AN161" s="342" t="n">
        <f aca="false">$AI161+E161</f>
        <v>3.94</v>
      </c>
      <c r="AO161" s="342" t="n">
        <f aca="false">$AI161+G161</f>
        <v>3.94</v>
      </c>
      <c r="AP161" s="342" t="n">
        <f aca="false">$AI161+H161</f>
        <v>4.035</v>
      </c>
      <c r="AQ161" s="342" t="n">
        <f aca="false">$AI161+K161</f>
        <v>4.06</v>
      </c>
      <c r="AR161" s="342" t="n">
        <f aca="false">$AI161+N161</f>
        <v>4.09</v>
      </c>
      <c r="AS161" s="342" t="n">
        <f aca="false">$AI161+O161</f>
        <v>4.16</v>
      </c>
      <c r="AT161" s="342" t="n">
        <f aca="false">$AI161+R161</f>
        <v>4.18</v>
      </c>
      <c r="AU161" s="342"/>
      <c r="AV161" s="342"/>
      <c r="AW161" s="342" t="n">
        <f aca="false">$AI161+X161</f>
        <v>3.81</v>
      </c>
      <c r="AX161" s="342" t="n">
        <f aca="false">$AI161+Z161</f>
        <v>3.833</v>
      </c>
      <c r="AY161" s="342" t="n">
        <f aca="false">$AI161+AA161</f>
        <v>4.45</v>
      </c>
      <c r="AZ161" s="342" t="n">
        <f aca="false">$AI161+AB161</f>
        <v>4.365</v>
      </c>
      <c r="BA161" s="342" t="n">
        <f aca="false">$AI161+AC161</f>
        <v>3.8725</v>
      </c>
      <c r="BB161" s="342" t="n">
        <f aca="false">$AI161+AD161</f>
        <v>3.83</v>
      </c>
      <c r="BC161" s="342" t="n">
        <f aca="false">$AI161+AE161</f>
        <v>3.57</v>
      </c>
      <c r="BD161" s="342" t="n">
        <f aca="false">$AI161+AF161</f>
        <v>3.57</v>
      </c>
      <c r="BE161" s="342"/>
      <c r="BF161" s="274"/>
      <c r="BG161" s="343" t="n">
        <f aca="false">download!AD180</f>
        <v>1.325547412041</v>
      </c>
      <c r="BH161" s="268" t="n">
        <f aca="false">download!AH180</f>
        <v>0.064501648028472</v>
      </c>
      <c r="BI161" s="268" t="n">
        <f aca="false">download!AL180</f>
        <v>0.073174780926747</v>
      </c>
      <c r="BJ161" s="277" t="n">
        <f aca="false">(1+BH161/2)^(-2*($A161-$A$5)/365.25)</f>
        <v>0.446043806694035</v>
      </c>
      <c r="BK161" s="277" t="n">
        <f aca="false">(1+BI161/2)^(-2*($A161-$A$5)/365.25)</f>
        <v>0.400930503573815</v>
      </c>
      <c r="BL161" s="268"/>
      <c r="BM161" s="268"/>
      <c r="BN161" s="268"/>
      <c r="BO161" s="268"/>
      <c r="BP161" s="268"/>
      <c r="BQ161" s="268"/>
      <c r="BR161" s="268"/>
      <c r="BS161" s="268"/>
      <c r="BT161" s="268"/>
      <c r="BU161" s="268"/>
      <c r="BV161" s="268"/>
      <c r="BW161" s="268"/>
      <c r="BX161" s="268"/>
      <c r="BY161" s="268"/>
      <c r="BZ161" s="268"/>
      <c r="CA161" s="268"/>
      <c r="CB161" s="268"/>
      <c r="CC161" s="268"/>
      <c r="CD161" s="268"/>
      <c r="CE161" s="268"/>
      <c r="CF161" s="268"/>
      <c r="CG161" s="268"/>
      <c r="CH161" s="268"/>
      <c r="CI161" s="268"/>
      <c r="CJ161" s="268"/>
      <c r="CK161" s="268"/>
      <c r="CL161" s="277"/>
      <c r="CM161" s="268"/>
      <c r="CN161" s="293"/>
      <c r="CO161" s="293"/>
      <c r="CP161" s="344"/>
      <c r="CQ161" s="268"/>
      <c r="CR161" s="293"/>
      <c r="CS161" s="268"/>
      <c r="CT161" s="295"/>
      <c r="CU161" s="295"/>
      <c r="CV161" s="268"/>
      <c r="CW161" s="293"/>
      <c r="CX161" s="268"/>
      <c r="CY161" s="268"/>
      <c r="CZ161" s="276"/>
      <c r="DA161" s="276"/>
      <c r="DB161" s="295"/>
      <c r="DC161" s="268"/>
      <c r="DD161" s="295"/>
      <c r="DE161" s="268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</row>
    <row r="162" customFormat="false" ht="12.75" hidden="false" customHeight="false" outlineLevel="0" collapsed="false">
      <c r="A162" s="323" t="n">
        <v>41365</v>
      </c>
      <c r="B162" s="327"/>
      <c r="C162" s="326" t="n">
        <f aca="false">+C150+0</f>
        <v>0.165</v>
      </c>
      <c r="D162" s="326" t="n">
        <f aca="false">C162</f>
        <v>0.165</v>
      </c>
      <c r="E162" s="327" t="n">
        <f aca="false">C162</f>
        <v>0.165</v>
      </c>
      <c r="F162" s="328" t="n">
        <f aca="false">C162-0.035</f>
        <v>0.13</v>
      </c>
      <c r="G162" s="327" t="n">
        <f aca="false">E162</f>
        <v>0.165</v>
      </c>
      <c r="H162" s="355" t="n">
        <f aca="false">C162</f>
        <v>0.165</v>
      </c>
      <c r="I162" s="328" t="n">
        <f aca="false">H162</f>
        <v>0.165</v>
      </c>
      <c r="J162" s="347" t="n">
        <f aca="false">H162+0</f>
        <v>0.165</v>
      </c>
      <c r="K162" s="279" t="n">
        <f aca="false">C162+0.02</f>
        <v>0.185</v>
      </c>
      <c r="L162" s="348" t="n">
        <f aca="false">K162-0</f>
        <v>0.185</v>
      </c>
      <c r="M162" s="328" t="n">
        <f aca="false">K162</f>
        <v>0.185</v>
      </c>
      <c r="N162" s="327" t="n">
        <f aca="false">+K162+0.02</f>
        <v>0.205</v>
      </c>
      <c r="O162" s="279" t="n">
        <f aca="false">C162</f>
        <v>0.165</v>
      </c>
      <c r="P162" s="333" t="n">
        <f aca="false">O162</f>
        <v>0.165</v>
      </c>
      <c r="Q162" s="328" t="n">
        <f aca="false">O162</f>
        <v>0.165</v>
      </c>
      <c r="R162" s="327" t="n">
        <f aca="false">+O162</f>
        <v>0.165</v>
      </c>
      <c r="T162" s="334" t="n">
        <f aca="false">C162-0.2</f>
        <v>-0.035</v>
      </c>
      <c r="U162" s="334" t="n">
        <f aca="false">T162+0.055</f>
        <v>0.02</v>
      </c>
      <c r="V162" s="334" t="n">
        <f aca="false">Y162</f>
        <v>0.19</v>
      </c>
      <c r="X162" s="335" t="n">
        <f aca="false">download!B181</f>
        <v>0.19</v>
      </c>
      <c r="Y162" s="336" t="n">
        <f aca="false">download!AX181</f>
        <v>0.19</v>
      </c>
      <c r="Z162" s="335" t="n">
        <f aca="false">download!F181</f>
        <v>0.168</v>
      </c>
      <c r="AA162" s="337" t="n">
        <f aca="false">download!J181</f>
        <v>0.54</v>
      </c>
      <c r="AB162" s="337" t="n">
        <f aca="false">download!N181</f>
        <v>0.43</v>
      </c>
      <c r="AC162" s="337" t="n">
        <f aca="false">download!R181</f>
        <v>0.1975</v>
      </c>
      <c r="AD162" s="338" t="n">
        <f aca="false">download!V181</f>
        <v>0.1775</v>
      </c>
      <c r="AE162" s="339" t="n">
        <f aca="false">download!AP181</f>
        <v>0</v>
      </c>
      <c r="AF162" s="339" t="n">
        <f aca="false">download!AT182</f>
        <v>0</v>
      </c>
      <c r="AG162" s="356"/>
      <c r="AH162" s="340" t="n">
        <v>41365</v>
      </c>
      <c r="AI162" s="341" t="n">
        <f aca="false">download!Z181</f>
        <v>3.457</v>
      </c>
      <c r="AJ162" s="343"/>
      <c r="AK162" s="342"/>
      <c r="AL162" s="342" t="n">
        <f aca="false">($AI162+C162)*BK162</f>
        <v>1.44331574512237</v>
      </c>
      <c r="AM162" s="342" t="n">
        <f aca="false">+AI162+C162</f>
        <v>3.622</v>
      </c>
      <c r="AN162" s="342" t="n">
        <f aca="false">$AI162+E162</f>
        <v>3.622</v>
      </c>
      <c r="AO162" s="342" t="n">
        <f aca="false">$AI162+G162</f>
        <v>3.622</v>
      </c>
      <c r="AP162" s="342" t="n">
        <f aca="false">$AI162+H162</f>
        <v>3.622</v>
      </c>
      <c r="AQ162" s="342" t="n">
        <f aca="false">$AI162+K162</f>
        <v>3.642</v>
      </c>
      <c r="AR162" s="342" t="n">
        <f aca="false">$AI162+N162</f>
        <v>3.662</v>
      </c>
      <c r="AS162" s="342" t="n">
        <f aca="false">$AI162+O162</f>
        <v>3.622</v>
      </c>
      <c r="AT162" s="342" t="n">
        <f aca="false">$AI162+R162</f>
        <v>3.622</v>
      </c>
      <c r="AU162" s="342"/>
      <c r="AV162" s="342"/>
      <c r="AW162" s="342" t="n">
        <f aca="false">$AI162+X162</f>
        <v>3.647</v>
      </c>
      <c r="AX162" s="342" t="n">
        <f aca="false">$AI162+Z162</f>
        <v>3.625</v>
      </c>
      <c r="AY162" s="342" t="n">
        <f aca="false">$AI162+AA162</f>
        <v>3.997</v>
      </c>
      <c r="AZ162" s="342" t="n">
        <f aca="false">$AI162+AB162</f>
        <v>3.887</v>
      </c>
      <c r="BA162" s="342" t="n">
        <f aca="false">$AI162+AC162</f>
        <v>3.6545</v>
      </c>
      <c r="BB162" s="342" t="n">
        <f aca="false">$AI162+AD162</f>
        <v>3.6345</v>
      </c>
      <c r="BC162" s="342" t="n">
        <f aca="false">$AI162+AE162</f>
        <v>3.457</v>
      </c>
      <c r="BD162" s="342" t="n">
        <f aca="false">$AI162+AF162</f>
        <v>3.457</v>
      </c>
      <c r="BE162" s="342"/>
      <c r="BF162" s="274"/>
      <c r="BG162" s="343" t="n">
        <f aca="false">download!AD181</f>
        <v>1.324941596062</v>
      </c>
      <c r="BH162" s="268" t="n">
        <f aca="false">download!AH181</f>
        <v>0.064523493816927</v>
      </c>
      <c r="BI162" s="268" t="n">
        <f aca="false">download!AL181</f>
        <v>0.073176112409675</v>
      </c>
      <c r="BJ162" s="277" t="n">
        <f aca="false">(1+BH162/2)^(-2*($A162-$A$5)/365.25)</f>
        <v>0.443526781319934</v>
      </c>
      <c r="BK162" s="277" t="n">
        <f aca="false">(1+BI162/2)^(-2*($A162-$A$5)/365.25)</f>
        <v>0.398485849012251</v>
      </c>
      <c r="BL162" s="268"/>
      <c r="BM162" s="268"/>
      <c r="BN162" s="268"/>
      <c r="BO162" s="268"/>
      <c r="BP162" s="268"/>
      <c r="BQ162" s="268"/>
      <c r="BR162" s="268"/>
      <c r="BS162" s="268"/>
      <c r="BT162" s="268"/>
      <c r="BU162" s="268"/>
      <c r="BV162" s="268"/>
      <c r="BW162" s="268"/>
      <c r="BX162" s="268"/>
      <c r="BY162" s="268"/>
      <c r="BZ162" s="268"/>
      <c r="CA162" s="268"/>
      <c r="CB162" s="268"/>
      <c r="CC162" s="268"/>
      <c r="CD162" s="268"/>
      <c r="CE162" s="268"/>
      <c r="CF162" s="268"/>
      <c r="CG162" s="268"/>
      <c r="CH162" s="268"/>
      <c r="CI162" s="268"/>
      <c r="CJ162" s="268"/>
      <c r="CK162" s="268"/>
      <c r="CL162" s="277"/>
      <c r="CM162" s="268"/>
      <c r="CN162" s="293"/>
      <c r="CO162" s="293"/>
      <c r="CP162" s="344"/>
      <c r="CQ162" s="268"/>
      <c r="CR162" s="293"/>
      <c r="CS162" s="268"/>
      <c r="CT162" s="295"/>
      <c r="CU162" s="295"/>
      <c r="CV162" s="268"/>
      <c r="CW162" s="293"/>
      <c r="CX162" s="268"/>
      <c r="CY162" s="268"/>
      <c r="CZ162" s="276"/>
      <c r="DA162" s="276"/>
      <c r="DB162" s="295"/>
      <c r="DC162" s="268"/>
      <c r="DD162" s="295"/>
      <c r="DE162" s="268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</row>
    <row r="163" customFormat="false" ht="12.75" hidden="false" customHeight="false" outlineLevel="0" collapsed="false">
      <c r="A163" s="323" t="n">
        <v>41395</v>
      </c>
      <c r="B163" s="327"/>
      <c r="C163" s="326" t="n">
        <f aca="false">+C151+0</f>
        <v>0.165</v>
      </c>
      <c r="D163" s="326" t="n">
        <f aca="false">C163</f>
        <v>0.165</v>
      </c>
      <c r="E163" s="327" t="n">
        <f aca="false">C163</f>
        <v>0.165</v>
      </c>
      <c r="F163" s="328" t="n">
        <f aca="false">C163-0.035</f>
        <v>0.13</v>
      </c>
      <c r="G163" s="327" t="n">
        <f aca="false">E163</f>
        <v>0.165</v>
      </c>
      <c r="H163" s="355" t="n">
        <f aca="false">C163</f>
        <v>0.165</v>
      </c>
      <c r="I163" s="328" t="n">
        <f aca="false">H163</f>
        <v>0.165</v>
      </c>
      <c r="J163" s="347" t="n">
        <f aca="false">H163+0</f>
        <v>0.165</v>
      </c>
      <c r="K163" s="279" t="n">
        <f aca="false">C163+0.02</f>
        <v>0.185</v>
      </c>
      <c r="L163" s="348" t="n">
        <f aca="false">K163-0</f>
        <v>0.185</v>
      </c>
      <c r="M163" s="328" t="n">
        <f aca="false">K163</f>
        <v>0.185</v>
      </c>
      <c r="N163" s="327" t="n">
        <f aca="false">+K163+0.02</f>
        <v>0.205</v>
      </c>
      <c r="O163" s="279" t="n">
        <f aca="false">C163</f>
        <v>0.165</v>
      </c>
      <c r="P163" s="333" t="n">
        <f aca="false">O163</f>
        <v>0.165</v>
      </c>
      <c r="Q163" s="328" t="n">
        <f aca="false">O163</f>
        <v>0.165</v>
      </c>
      <c r="R163" s="327" t="n">
        <f aca="false">+O163</f>
        <v>0.165</v>
      </c>
      <c r="T163" s="334" t="n">
        <f aca="false">C163-0.2</f>
        <v>-0.035</v>
      </c>
      <c r="U163" s="334" t="n">
        <f aca="false">T163+0.055</f>
        <v>0.02</v>
      </c>
      <c r="V163" s="334" t="n">
        <f aca="false">Y163</f>
        <v>0.18</v>
      </c>
      <c r="X163" s="335" t="n">
        <f aca="false">download!B182</f>
        <v>0.18</v>
      </c>
      <c r="Y163" s="336" t="n">
        <f aca="false">download!AX182</f>
        <v>0.18</v>
      </c>
      <c r="Z163" s="335" t="n">
        <f aca="false">download!F182</f>
        <v>0.168</v>
      </c>
      <c r="AA163" s="337" t="n">
        <f aca="false">download!J182</f>
        <v>0.425</v>
      </c>
      <c r="AB163" s="337" t="n">
        <f aca="false">download!N182</f>
        <v>0.3825</v>
      </c>
      <c r="AC163" s="337" t="n">
        <f aca="false">download!R182</f>
        <v>0.1725</v>
      </c>
      <c r="AD163" s="338" t="n">
        <f aca="false">download!V182</f>
        <v>0.1625</v>
      </c>
      <c r="AE163" s="339" t="n">
        <f aca="false">download!AP182</f>
        <v>0</v>
      </c>
      <c r="AF163" s="339" t="n">
        <f aca="false">download!AT183</f>
        <v>0</v>
      </c>
      <c r="AG163" s="356"/>
      <c r="AH163" s="340" t="n">
        <v>41395</v>
      </c>
      <c r="AI163" s="341" t="n">
        <f aca="false">download!Z182</f>
        <v>3.442</v>
      </c>
      <c r="AJ163" s="343"/>
      <c r="AK163" s="342"/>
      <c r="AL163" s="342" t="n">
        <f aca="false">($AI163+C163)*BK163</f>
        <v>1.42885593541766</v>
      </c>
      <c r="AM163" s="342" t="n">
        <f aca="false">+AI163+C163</f>
        <v>3.607</v>
      </c>
      <c r="AN163" s="342" t="n">
        <f aca="false">$AI163+E163</f>
        <v>3.607</v>
      </c>
      <c r="AO163" s="342" t="n">
        <f aca="false">$AI163+G163</f>
        <v>3.607</v>
      </c>
      <c r="AP163" s="342" t="n">
        <f aca="false">$AI163+H163</f>
        <v>3.607</v>
      </c>
      <c r="AQ163" s="342" t="n">
        <f aca="false">$AI163+K163</f>
        <v>3.627</v>
      </c>
      <c r="AR163" s="342" t="n">
        <f aca="false">$AI163+N163</f>
        <v>3.647</v>
      </c>
      <c r="AS163" s="342" t="n">
        <f aca="false">$AI163+O163</f>
        <v>3.607</v>
      </c>
      <c r="AT163" s="342" t="n">
        <f aca="false">$AI163+R163</f>
        <v>3.607</v>
      </c>
      <c r="AU163" s="342"/>
      <c r="AV163" s="342"/>
      <c r="AW163" s="342" t="n">
        <f aca="false">$AI163+X163</f>
        <v>3.622</v>
      </c>
      <c r="AX163" s="342" t="n">
        <f aca="false">$AI163+Z163</f>
        <v>3.61</v>
      </c>
      <c r="AY163" s="342" t="n">
        <f aca="false">$AI163+AA163</f>
        <v>3.867</v>
      </c>
      <c r="AZ163" s="342" t="n">
        <f aca="false">$AI163+AB163</f>
        <v>3.8245</v>
      </c>
      <c r="BA163" s="342" t="n">
        <f aca="false">$AI163+AC163</f>
        <v>3.6145</v>
      </c>
      <c r="BB163" s="342" t="n">
        <f aca="false">$AI163+AD163</f>
        <v>3.6045</v>
      </c>
      <c r="BC163" s="342" t="n">
        <f aca="false">$AI163+AE163</f>
        <v>3.442</v>
      </c>
      <c r="BD163" s="342" t="n">
        <f aca="false">$AI163+AF163</f>
        <v>3.442</v>
      </c>
      <c r="BE163" s="342"/>
      <c r="BF163" s="274"/>
      <c r="BG163" s="343" t="n">
        <f aca="false">download!AD182</f>
        <v>1.324359837457</v>
      </c>
      <c r="BH163" s="268" t="n">
        <f aca="false">download!AH182</f>
        <v>0.064544634902679</v>
      </c>
      <c r="BI163" s="268" t="n">
        <f aca="false">download!AL182</f>
        <v>0.07317740094154</v>
      </c>
      <c r="BJ163" s="277" t="n">
        <f aca="false">(1+BH163/2)^(-2*($A163-$A$5)/365.25)</f>
        <v>0.441102967281155</v>
      </c>
      <c r="BK163" s="277" t="n">
        <f aca="false">(1+BI163/2)^(-2*($A163-$A$5)/365.25)</f>
        <v>0.396134165627297</v>
      </c>
      <c r="BL163" s="268"/>
      <c r="BM163" s="268"/>
      <c r="BN163" s="268"/>
      <c r="BO163" s="268"/>
      <c r="BP163" s="268"/>
      <c r="BQ163" s="268"/>
      <c r="BR163" s="268"/>
      <c r="BS163" s="268"/>
      <c r="BT163" s="268"/>
      <c r="BU163" s="268"/>
      <c r="BV163" s="268"/>
      <c r="BW163" s="268"/>
      <c r="BX163" s="268"/>
      <c r="BY163" s="268"/>
      <c r="BZ163" s="268"/>
      <c r="CA163" s="268"/>
      <c r="CB163" s="268"/>
      <c r="CC163" s="268"/>
      <c r="CD163" s="268"/>
      <c r="CE163" s="268"/>
      <c r="CF163" s="268"/>
      <c r="CG163" s="268"/>
      <c r="CH163" s="268"/>
      <c r="CI163" s="268"/>
      <c r="CJ163" s="268"/>
      <c r="CK163" s="268"/>
      <c r="CL163" s="277"/>
      <c r="CM163" s="268"/>
      <c r="CN163" s="293"/>
      <c r="CO163" s="293"/>
      <c r="CP163" s="344"/>
      <c r="CQ163" s="268"/>
      <c r="CR163" s="293"/>
      <c r="CS163" s="268"/>
      <c r="CT163" s="295"/>
      <c r="CU163" s="295"/>
      <c r="CV163" s="268"/>
      <c r="CW163" s="293"/>
      <c r="CX163" s="268"/>
      <c r="CY163" s="268"/>
      <c r="CZ163" s="276"/>
      <c r="DA163" s="276"/>
      <c r="DB163" s="295"/>
      <c r="DC163" s="268"/>
      <c r="DD163" s="295"/>
      <c r="DE163" s="268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</row>
    <row r="164" customFormat="false" ht="12.75" hidden="false" customHeight="false" outlineLevel="0" collapsed="false">
      <c r="A164" s="323" t="n">
        <v>41426</v>
      </c>
      <c r="B164" s="327"/>
      <c r="C164" s="326" t="n">
        <f aca="false">+C152+0</f>
        <v>0.165</v>
      </c>
      <c r="D164" s="326" t="n">
        <f aca="false">C164</f>
        <v>0.165</v>
      </c>
      <c r="E164" s="327" t="n">
        <f aca="false">C164</f>
        <v>0.165</v>
      </c>
      <c r="F164" s="328" t="n">
        <f aca="false">C164-0.035</f>
        <v>0.13</v>
      </c>
      <c r="G164" s="327" t="n">
        <f aca="false">E164</f>
        <v>0.165</v>
      </c>
      <c r="H164" s="355" t="n">
        <f aca="false">C164</f>
        <v>0.165</v>
      </c>
      <c r="I164" s="328" t="n">
        <f aca="false">H164</f>
        <v>0.165</v>
      </c>
      <c r="J164" s="347" t="n">
        <f aca="false">H164+0</f>
        <v>0.165</v>
      </c>
      <c r="K164" s="279" t="n">
        <f aca="false">C164+0.02</f>
        <v>0.185</v>
      </c>
      <c r="L164" s="348" t="n">
        <f aca="false">K164-0</f>
        <v>0.185</v>
      </c>
      <c r="M164" s="328" t="n">
        <f aca="false">K164</f>
        <v>0.185</v>
      </c>
      <c r="N164" s="327" t="n">
        <f aca="false">+K164+0.02</f>
        <v>0.205</v>
      </c>
      <c r="O164" s="279" t="n">
        <f aca="false">C164</f>
        <v>0.165</v>
      </c>
      <c r="P164" s="333" t="n">
        <f aca="false">O164</f>
        <v>0.165</v>
      </c>
      <c r="Q164" s="328" t="n">
        <f aca="false">O164</f>
        <v>0.165</v>
      </c>
      <c r="R164" s="327" t="n">
        <f aca="false">+O164</f>
        <v>0.165</v>
      </c>
      <c r="T164" s="334" t="n">
        <f aca="false">C164-0.2</f>
        <v>-0.035</v>
      </c>
      <c r="U164" s="334" t="n">
        <f aca="false">T164+0.055</f>
        <v>0.02</v>
      </c>
      <c r="V164" s="334" t="n">
        <f aca="false">Y164</f>
        <v>0.175</v>
      </c>
      <c r="X164" s="335" t="n">
        <f aca="false">download!B183</f>
        <v>0.175</v>
      </c>
      <c r="Y164" s="336" t="n">
        <f aca="false">download!AX183</f>
        <v>0.175</v>
      </c>
      <c r="Z164" s="335" t="n">
        <f aca="false">download!F183</f>
        <v>0.163</v>
      </c>
      <c r="AA164" s="337" t="n">
        <f aca="false">download!J183</f>
        <v>0.425</v>
      </c>
      <c r="AB164" s="337" t="n">
        <f aca="false">download!N183</f>
        <v>0.3825</v>
      </c>
      <c r="AC164" s="337" t="n">
        <f aca="false">download!R183</f>
        <v>0.1725</v>
      </c>
      <c r="AD164" s="338" t="n">
        <f aca="false">download!V183</f>
        <v>0.1625</v>
      </c>
      <c r="AE164" s="339" t="n">
        <f aca="false">download!AP183</f>
        <v>0</v>
      </c>
      <c r="AF164" s="339" t="n">
        <f aca="false">download!AT184</f>
        <v>0</v>
      </c>
      <c r="AG164" s="356"/>
      <c r="AH164" s="340" t="n">
        <v>41426</v>
      </c>
      <c r="AI164" s="341" t="n">
        <f aca="false">download!Z183</f>
        <v>3.457</v>
      </c>
      <c r="AJ164" s="343"/>
      <c r="AK164" s="342"/>
      <c r="AL164" s="342" t="n">
        <f aca="false">($AI164+C164)*BK164</f>
        <v>1.42604872426396</v>
      </c>
      <c r="AM164" s="342" t="n">
        <f aca="false">+AI164+C164</f>
        <v>3.622</v>
      </c>
      <c r="AN164" s="342" t="n">
        <f aca="false">$AI164+E164</f>
        <v>3.622</v>
      </c>
      <c r="AO164" s="342" t="n">
        <f aca="false">$AI164+G164</f>
        <v>3.622</v>
      </c>
      <c r="AP164" s="342" t="n">
        <f aca="false">$AI164+H164</f>
        <v>3.622</v>
      </c>
      <c r="AQ164" s="342" t="n">
        <f aca="false">$AI164+K164</f>
        <v>3.642</v>
      </c>
      <c r="AR164" s="342" t="n">
        <f aca="false">$AI164+N164</f>
        <v>3.662</v>
      </c>
      <c r="AS164" s="342" t="n">
        <f aca="false">$AI164+O164</f>
        <v>3.622</v>
      </c>
      <c r="AT164" s="342" t="n">
        <f aca="false">$AI164+R164</f>
        <v>3.622</v>
      </c>
      <c r="AU164" s="342"/>
      <c r="AV164" s="342"/>
      <c r="AW164" s="342" t="n">
        <f aca="false">$AI164+X164</f>
        <v>3.632</v>
      </c>
      <c r="AX164" s="342" t="n">
        <f aca="false">$AI164+Z164</f>
        <v>3.62</v>
      </c>
      <c r="AY164" s="342" t="n">
        <f aca="false">$AI164+AA164</f>
        <v>3.882</v>
      </c>
      <c r="AZ164" s="342" t="n">
        <f aca="false">$AI164+AB164</f>
        <v>3.8395</v>
      </c>
      <c r="BA164" s="342" t="n">
        <f aca="false">$AI164+AC164</f>
        <v>3.6295</v>
      </c>
      <c r="BB164" s="342" t="n">
        <f aca="false">$AI164+AD164</f>
        <v>3.6195</v>
      </c>
      <c r="BC164" s="342" t="n">
        <f aca="false">$AI164+AE164</f>
        <v>3.457</v>
      </c>
      <c r="BD164" s="342" t="n">
        <f aca="false">$AI164+AF164</f>
        <v>3.457</v>
      </c>
      <c r="BE164" s="342"/>
      <c r="BF164" s="274"/>
      <c r="BG164" s="343" t="n">
        <f aca="false">download!AD183</f>
        <v>1.323763346209</v>
      </c>
      <c r="BH164" s="268" t="n">
        <f aca="false">download!AH183</f>
        <v>0.064566480691444</v>
      </c>
      <c r="BI164" s="268" t="n">
        <f aca="false">download!AL183</f>
        <v>0.073178732424469</v>
      </c>
      <c r="BJ164" s="277" t="n">
        <f aca="false">(1+BH164/2)^(-2*($A164-$A$5)/365.25)</f>
        <v>0.438610725086879</v>
      </c>
      <c r="BK164" s="277" t="n">
        <f aca="false">(1+BI164/2)^(-2*($A164-$A$5)/365.25)</f>
        <v>0.393718587593583</v>
      </c>
      <c r="BL164" s="268"/>
      <c r="BM164" s="268"/>
      <c r="BN164" s="268"/>
      <c r="BO164" s="268"/>
      <c r="BP164" s="268"/>
      <c r="BQ164" s="268"/>
      <c r="BR164" s="268"/>
      <c r="BS164" s="268"/>
      <c r="BT164" s="268"/>
      <c r="BU164" s="268"/>
      <c r="BV164" s="268"/>
      <c r="BW164" s="268"/>
      <c r="BX164" s="268"/>
      <c r="BY164" s="268"/>
      <c r="BZ164" s="268"/>
      <c r="CA164" s="268"/>
      <c r="CB164" s="268"/>
      <c r="CC164" s="268"/>
      <c r="CD164" s="268"/>
      <c r="CE164" s="268"/>
      <c r="CF164" s="268"/>
      <c r="CG164" s="268"/>
      <c r="CH164" s="268"/>
      <c r="CI164" s="268"/>
      <c r="CJ164" s="268"/>
      <c r="CK164" s="268"/>
      <c r="CL164" s="277"/>
      <c r="CM164" s="268"/>
      <c r="CN164" s="293"/>
      <c r="CO164" s="293"/>
      <c r="CP164" s="344"/>
      <c r="CQ164" s="268"/>
      <c r="CR164" s="293"/>
      <c r="CS164" s="268"/>
      <c r="CT164" s="295"/>
      <c r="CU164" s="295"/>
      <c r="CV164" s="268"/>
      <c r="CW164" s="293"/>
      <c r="CX164" s="268"/>
      <c r="CY164" s="268"/>
      <c r="CZ164" s="276"/>
      <c r="DA164" s="276"/>
      <c r="DB164" s="295"/>
      <c r="DC164" s="268"/>
      <c r="DD164" s="295"/>
      <c r="DE164" s="268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</row>
    <row r="165" customFormat="false" ht="12.75" hidden="false" customHeight="false" outlineLevel="0" collapsed="false">
      <c r="A165" s="323" t="n">
        <v>41456</v>
      </c>
      <c r="B165" s="327"/>
      <c r="C165" s="326" t="n">
        <f aca="false">+C153+0</f>
        <v>0.165</v>
      </c>
      <c r="D165" s="326" t="n">
        <f aca="false">C165</f>
        <v>0.165</v>
      </c>
      <c r="E165" s="327" t="n">
        <f aca="false">C165</f>
        <v>0.165</v>
      </c>
      <c r="F165" s="328" t="n">
        <f aca="false">C165-0.035</f>
        <v>0.13</v>
      </c>
      <c r="G165" s="327" t="n">
        <f aca="false">E165</f>
        <v>0.165</v>
      </c>
      <c r="H165" s="355" t="n">
        <f aca="false">C165</f>
        <v>0.165</v>
      </c>
      <c r="I165" s="328" t="n">
        <f aca="false">H165</f>
        <v>0.165</v>
      </c>
      <c r="J165" s="347" t="n">
        <f aca="false">H165+0</f>
        <v>0.165</v>
      </c>
      <c r="K165" s="279" t="n">
        <f aca="false">C165+0.02</f>
        <v>0.185</v>
      </c>
      <c r="L165" s="348" t="n">
        <f aca="false">K165-0</f>
        <v>0.185</v>
      </c>
      <c r="M165" s="328" t="n">
        <f aca="false">K165</f>
        <v>0.185</v>
      </c>
      <c r="N165" s="327" t="n">
        <f aca="false">+K165+0.02</f>
        <v>0.205</v>
      </c>
      <c r="O165" s="279" t="n">
        <f aca="false">C165</f>
        <v>0.165</v>
      </c>
      <c r="P165" s="333" t="n">
        <f aca="false">O165</f>
        <v>0.165</v>
      </c>
      <c r="Q165" s="328" t="n">
        <f aca="false">O165</f>
        <v>0.165</v>
      </c>
      <c r="R165" s="327" t="n">
        <f aca="false">+O165</f>
        <v>0.165</v>
      </c>
      <c r="T165" s="334" t="n">
        <f aca="false">C165-0.2</f>
        <v>-0.035</v>
      </c>
      <c r="U165" s="334" t="n">
        <f aca="false">T165+0.055</f>
        <v>0.02</v>
      </c>
      <c r="V165" s="334" t="n">
        <f aca="false">Y165</f>
        <v>0.165</v>
      </c>
      <c r="X165" s="335" t="n">
        <f aca="false">download!B184</f>
        <v>0.165</v>
      </c>
      <c r="Y165" s="336" t="n">
        <f aca="false">download!AX184</f>
        <v>0.165</v>
      </c>
      <c r="Z165" s="335" t="n">
        <f aca="false">download!F184</f>
        <v>0.152</v>
      </c>
      <c r="AA165" s="337" t="n">
        <f aca="false">download!J184</f>
        <v>0.46</v>
      </c>
      <c r="AB165" s="337" t="n">
        <f aca="false">download!N184</f>
        <v>0.41</v>
      </c>
      <c r="AC165" s="337" t="n">
        <f aca="false">download!R184</f>
        <v>0.185</v>
      </c>
      <c r="AD165" s="338" t="n">
        <f aca="false">download!V184</f>
        <v>0.1625</v>
      </c>
      <c r="AE165" s="339" t="n">
        <f aca="false">download!AP184</f>
        <v>0</v>
      </c>
      <c r="AF165" s="339" t="n">
        <f aca="false">download!AT185</f>
        <v>0</v>
      </c>
      <c r="AG165" s="356"/>
      <c r="AH165" s="340" t="n">
        <v>41456</v>
      </c>
      <c r="AI165" s="341" t="n">
        <f aca="false">download!Z184</f>
        <v>3.519</v>
      </c>
      <c r="AJ165" s="343"/>
      <c r="AK165" s="342"/>
      <c r="AL165" s="342" t="n">
        <f aca="false">($AI165+C165)*BK165</f>
        <v>1.44189872293128</v>
      </c>
      <c r="AM165" s="342" t="n">
        <f aca="false">+AI165+C165</f>
        <v>3.684</v>
      </c>
      <c r="AN165" s="342" t="n">
        <f aca="false">$AI165+E165</f>
        <v>3.684</v>
      </c>
      <c r="AO165" s="342" t="n">
        <f aca="false">$AI165+G165</f>
        <v>3.684</v>
      </c>
      <c r="AP165" s="342" t="n">
        <f aca="false">$AI165+H165</f>
        <v>3.684</v>
      </c>
      <c r="AQ165" s="342" t="n">
        <f aca="false">$AI165+K165</f>
        <v>3.704</v>
      </c>
      <c r="AR165" s="342" t="n">
        <f aca="false">$AI165+N165</f>
        <v>3.724</v>
      </c>
      <c r="AS165" s="342" t="n">
        <f aca="false">$AI165+O165</f>
        <v>3.684</v>
      </c>
      <c r="AT165" s="342" t="n">
        <f aca="false">$AI165+R165</f>
        <v>3.684</v>
      </c>
      <c r="AU165" s="342"/>
      <c r="AV165" s="342"/>
      <c r="AW165" s="342" t="n">
        <f aca="false">$AI165+X165</f>
        <v>3.684</v>
      </c>
      <c r="AX165" s="342" t="n">
        <f aca="false">$AI165+Z165</f>
        <v>3.671</v>
      </c>
      <c r="AY165" s="342" t="n">
        <f aca="false">$AI165+AA165</f>
        <v>3.979</v>
      </c>
      <c r="AZ165" s="342" t="n">
        <f aca="false">$AI165+AB165</f>
        <v>3.929</v>
      </c>
      <c r="BA165" s="342" t="n">
        <f aca="false">$AI165+AC165</f>
        <v>3.704</v>
      </c>
      <c r="BB165" s="342" t="n">
        <f aca="false">$AI165+AD165</f>
        <v>3.6815</v>
      </c>
      <c r="BC165" s="342" t="n">
        <f aca="false">$AI165+AE165</f>
        <v>3.519</v>
      </c>
      <c r="BD165" s="342" t="n">
        <f aca="false">$AI165+AF165</f>
        <v>3.519</v>
      </c>
      <c r="BE165" s="342"/>
      <c r="BF165" s="274"/>
      <c r="BG165" s="343" t="n">
        <f aca="false">download!AD184</f>
        <v>1.323190599819</v>
      </c>
      <c r="BH165" s="268" t="n">
        <f aca="false">download!AH184</f>
        <v>0.064587621777498</v>
      </c>
      <c r="BI165" s="268" t="n">
        <f aca="false">download!AL184</f>
        <v>0.073180020956336</v>
      </c>
      <c r="BJ165" s="277" t="n">
        <f aca="false">(1+BH165/2)^(-2*($A165-$A$5)/365.25)</f>
        <v>0.436210795039394</v>
      </c>
      <c r="BK165" s="277" t="n">
        <f aca="false">(1+BI165/2)^(-2*($A165-$A$5)/365.25)</f>
        <v>0.391394875931402</v>
      </c>
      <c r="BL165" s="268"/>
      <c r="BM165" s="268"/>
      <c r="BN165" s="268"/>
      <c r="BO165" s="268"/>
      <c r="BP165" s="268"/>
      <c r="BQ165" s="268"/>
      <c r="BR165" s="268"/>
      <c r="BS165" s="268"/>
      <c r="BT165" s="268"/>
      <c r="BU165" s="268"/>
      <c r="BV165" s="268"/>
      <c r="BW165" s="268"/>
      <c r="BX165" s="268"/>
      <c r="BY165" s="268"/>
      <c r="BZ165" s="268"/>
      <c r="CA165" s="268"/>
      <c r="CB165" s="268"/>
      <c r="CC165" s="268"/>
      <c r="CD165" s="268"/>
      <c r="CE165" s="268"/>
      <c r="CF165" s="268"/>
      <c r="CG165" s="268"/>
      <c r="CH165" s="268"/>
      <c r="CI165" s="268"/>
      <c r="CJ165" s="268"/>
      <c r="CK165" s="268"/>
      <c r="CL165" s="277"/>
      <c r="CM165" s="268"/>
      <c r="CN165" s="293"/>
      <c r="CO165" s="293"/>
      <c r="CP165" s="344"/>
      <c r="CQ165" s="268"/>
      <c r="CR165" s="293"/>
      <c r="CS165" s="268"/>
      <c r="CT165" s="295"/>
      <c r="CU165" s="295"/>
      <c r="CV165" s="268"/>
      <c r="CW165" s="293"/>
      <c r="CX165" s="268"/>
      <c r="CY165" s="268"/>
      <c r="CZ165" s="276"/>
      <c r="DA165" s="276"/>
      <c r="DB165" s="295"/>
      <c r="DC165" s="268"/>
      <c r="DD165" s="295"/>
      <c r="DE165" s="268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</row>
    <row r="166" customFormat="false" ht="12.75" hidden="false" customHeight="false" outlineLevel="0" collapsed="false">
      <c r="A166" s="323" t="n">
        <v>41487</v>
      </c>
      <c r="B166" s="327"/>
      <c r="C166" s="326" t="n">
        <f aca="false">+C154+0</f>
        <v>0.165</v>
      </c>
      <c r="D166" s="326" t="n">
        <f aca="false">C166</f>
        <v>0.165</v>
      </c>
      <c r="E166" s="327" t="n">
        <f aca="false">C166</f>
        <v>0.165</v>
      </c>
      <c r="F166" s="328" t="n">
        <f aca="false">C166-0.035</f>
        <v>0.13</v>
      </c>
      <c r="G166" s="327" t="n">
        <f aca="false">E166</f>
        <v>0.165</v>
      </c>
      <c r="H166" s="355" t="n">
        <f aca="false">C166</f>
        <v>0.165</v>
      </c>
      <c r="I166" s="328" t="n">
        <f aca="false">H166</f>
        <v>0.165</v>
      </c>
      <c r="J166" s="347" t="n">
        <f aca="false">H166+0</f>
        <v>0.165</v>
      </c>
      <c r="K166" s="279" t="n">
        <f aca="false">C166+0.02</f>
        <v>0.185</v>
      </c>
      <c r="L166" s="348" t="n">
        <f aca="false">K166-0</f>
        <v>0.185</v>
      </c>
      <c r="M166" s="328" t="n">
        <f aca="false">K166</f>
        <v>0.185</v>
      </c>
      <c r="N166" s="327" t="n">
        <f aca="false">+K166+0.02</f>
        <v>0.205</v>
      </c>
      <c r="O166" s="279" t="n">
        <f aca="false">C166</f>
        <v>0.165</v>
      </c>
      <c r="P166" s="333" t="n">
        <f aca="false">O166</f>
        <v>0.165</v>
      </c>
      <c r="Q166" s="328" t="n">
        <f aca="false">O166</f>
        <v>0.165</v>
      </c>
      <c r="R166" s="327" t="n">
        <f aca="false">+O166</f>
        <v>0.165</v>
      </c>
      <c r="T166" s="334" t="n">
        <f aca="false">C166-0.2</f>
        <v>-0.035</v>
      </c>
      <c r="U166" s="334" t="n">
        <f aca="false">T166+0.055</f>
        <v>0.02</v>
      </c>
      <c r="V166" s="334" t="n">
        <f aca="false">Y166</f>
        <v>0.1625</v>
      </c>
      <c r="X166" s="335" t="n">
        <f aca="false">download!B185</f>
        <v>0.1625</v>
      </c>
      <c r="Y166" s="336" t="n">
        <f aca="false">download!AX185</f>
        <v>0.1625</v>
      </c>
      <c r="Z166" s="335" t="n">
        <f aca="false">download!F185</f>
        <v>0.15</v>
      </c>
      <c r="AA166" s="337" t="n">
        <f aca="false">download!J185</f>
        <v>0.525</v>
      </c>
      <c r="AB166" s="337" t="n">
        <f aca="false">download!N185</f>
        <v>0.41</v>
      </c>
      <c r="AC166" s="337" t="n">
        <f aca="false">download!R185</f>
        <v>0.185</v>
      </c>
      <c r="AD166" s="338" t="n">
        <f aca="false">download!V185</f>
        <v>0.1625</v>
      </c>
      <c r="AE166" s="339" t="n">
        <f aca="false">download!AP185</f>
        <v>0</v>
      </c>
      <c r="AF166" s="339" t="n">
        <f aca="false">download!AT186</f>
        <v>0</v>
      </c>
      <c r="AG166" s="356"/>
      <c r="AH166" s="340" t="n">
        <v>41487</v>
      </c>
      <c r="AI166" s="341" t="n">
        <f aca="false">download!Z185</f>
        <v>3.511</v>
      </c>
      <c r="AJ166" s="343"/>
      <c r="AK166" s="342"/>
      <c r="AL166" s="342" t="n">
        <f aca="false">($AI166+C166)*BK166</f>
        <v>1.42999352055418</v>
      </c>
      <c r="AM166" s="342" t="n">
        <f aca="false">+AI166+C166</f>
        <v>3.676</v>
      </c>
      <c r="AN166" s="342" t="n">
        <f aca="false">$AI166+E166</f>
        <v>3.676</v>
      </c>
      <c r="AO166" s="342" t="n">
        <f aca="false">$AI166+G166</f>
        <v>3.676</v>
      </c>
      <c r="AP166" s="342" t="n">
        <f aca="false">$AI166+H166</f>
        <v>3.676</v>
      </c>
      <c r="AQ166" s="342" t="n">
        <f aca="false">$AI166+K166</f>
        <v>3.696</v>
      </c>
      <c r="AR166" s="342" t="n">
        <f aca="false">$AI166+N166</f>
        <v>3.716</v>
      </c>
      <c r="AS166" s="342" t="n">
        <f aca="false">$AI166+O166</f>
        <v>3.676</v>
      </c>
      <c r="AT166" s="342" t="n">
        <f aca="false">$AI166+R166</f>
        <v>3.676</v>
      </c>
      <c r="AU166" s="342"/>
      <c r="AV166" s="342"/>
      <c r="AW166" s="342" t="n">
        <f aca="false">$AI166+X166</f>
        <v>3.6735</v>
      </c>
      <c r="AX166" s="342" t="n">
        <f aca="false">$AI166+Z166</f>
        <v>3.661</v>
      </c>
      <c r="AY166" s="342" t="n">
        <f aca="false">$AI166+AA166</f>
        <v>4.036</v>
      </c>
      <c r="AZ166" s="342" t="n">
        <f aca="false">$AI166+AB166</f>
        <v>3.921</v>
      </c>
      <c r="BA166" s="342" t="n">
        <f aca="false">$AI166+AC166</f>
        <v>3.696</v>
      </c>
      <c r="BB166" s="342" t="n">
        <f aca="false">$AI166+AD166</f>
        <v>3.6735</v>
      </c>
      <c r="BC166" s="342" t="n">
        <f aca="false">$AI166+AE166</f>
        <v>3.511</v>
      </c>
      <c r="BD166" s="342" t="n">
        <f aca="false">$AI166+AF166</f>
        <v>3.511</v>
      </c>
      <c r="BE166" s="342"/>
      <c r="BF166" s="274"/>
      <c r="BG166" s="343" t="n">
        <f aca="false">download!AD185</f>
        <v>1.322603409182</v>
      </c>
      <c r="BH166" s="268" t="n">
        <f aca="false">download!AH185</f>
        <v>0.064609467566575</v>
      </c>
      <c r="BI166" s="268" t="n">
        <f aca="false">download!AL185</f>
        <v>0.073181352439266</v>
      </c>
      <c r="BJ166" s="277" t="n">
        <f aca="false">(1+BH166/2)^(-2*($A166-$A$5)/365.25)</f>
        <v>0.433743130231247</v>
      </c>
      <c r="BK166" s="277" t="n">
        <f aca="false">(1+BI166/2)^(-2*($A166-$A$5)/365.25)</f>
        <v>0.389008030618655</v>
      </c>
      <c r="BL166" s="268"/>
      <c r="BM166" s="268"/>
      <c r="BN166" s="268"/>
      <c r="BO166" s="268"/>
      <c r="BP166" s="268"/>
      <c r="BQ166" s="268"/>
      <c r="BR166" s="268"/>
      <c r="BS166" s="268"/>
      <c r="BT166" s="268"/>
      <c r="BU166" s="268"/>
      <c r="BV166" s="268"/>
      <c r="BW166" s="268"/>
      <c r="BX166" s="268"/>
      <c r="BY166" s="268"/>
      <c r="BZ166" s="268"/>
      <c r="CA166" s="268"/>
      <c r="CB166" s="268"/>
      <c r="CC166" s="268"/>
      <c r="CD166" s="268"/>
      <c r="CE166" s="268"/>
      <c r="CF166" s="268"/>
      <c r="CG166" s="268"/>
      <c r="CH166" s="268"/>
      <c r="CI166" s="268"/>
      <c r="CJ166" s="268"/>
      <c r="CK166" s="268"/>
      <c r="CL166" s="277"/>
      <c r="CM166" s="268"/>
      <c r="CN166" s="293"/>
      <c r="CO166" s="293"/>
      <c r="CP166" s="344"/>
      <c r="CQ166" s="268"/>
      <c r="CR166" s="293"/>
      <c r="CS166" s="268"/>
      <c r="CT166" s="295"/>
      <c r="CU166" s="295"/>
      <c r="CV166" s="268"/>
      <c r="CW166" s="293"/>
      <c r="CX166" s="268"/>
      <c r="CY166" s="268"/>
      <c r="CZ166" s="276"/>
      <c r="DA166" s="276"/>
      <c r="DB166" s="295"/>
      <c r="DC166" s="268"/>
      <c r="DD166" s="295"/>
      <c r="DE166" s="268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</row>
    <row r="167" customFormat="false" ht="12.75" hidden="false" customHeight="false" outlineLevel="0" collapsed="false">
      <c r="A167" s="323" t="n">
        <v>41518</v>
      </c>
      <c r="B167" s="327"/>
      <c r="C167" s="326" t="n">
        <f aca="false">+C155+0</f>
        <v>0.165</v>
      </c>
      <c r="D167" s="326" t="n">
        <f aca="false">C167</f>
        <v>0.165</v>
      </c>
      <c r="E167" s="327" t="n">
        <f aca="false">C167</f>
        <v>0.165</v>
      </c>
      <c r="F167" s="328" t="n">
        <f aca="false">C167-0.035</f>
        <v>0.13</v>
      </c>
      <c r="G167" s="327" t="n">
        <f aca="false">E167</f>
        <v>0.165</v>
      </c>
      <c r="H167" s="355" t="n">
        <f aca="false">C167</f>
        <v>0.165</v>
      </c>
      <c r="I167" s="328" t="n">
        <f aca="false">H167</f>
        <v>0.165</v>
      </c>
      <c r="J167" s="347" t="n">
        <f aca="false">H167+0</f>
        <v>0.165</v>
      </c>
      <c r="K167" s="279" t="n">
        <f aca="false">C167+0.02</f>
        <v>0.185</v>
      </c>
      <c r="L167" s="348" t="n">
        <f aca="false">K167-0</f>
        <v>0.185</v>
      </c>
      <c r="M167" s="328" t="n">
        <f aca="false">K167</f>
        <v>0.185</v>
      </c>
      <c r="N167" s="327" t="n">
        <f aca="false">+K167+0.02</f>
        <v>0.205</v>
      </c>
      <c r="O167" s="279" t="n">
        <f aca="false">C167</f>
        <v>0.165</v>
      </c>
      <c r="P167" s="333" t="n">
        <f aca="false">O167</f>
        <v>0.165</v>
      </c>
      <c r="Q167" s="328" t="n">
        <f aca="false">O167</f>
        <v>0.165</v>
      </c>
      <c r="R167" s="327" t="n">
        <f aca="false">+O167</f>
        <v>0.165</v>
      </c>
      <c r="T167" s="334" t="n">
        <f aca="false">C167-0.2</f>
        <v>-0.035</v>
      </c>
      <c r="U167" s="334" t="n">
        <f aca="false">T167+0.055</f>
        <v>0.02</v>
      </c>
      <c r="V167" s="334" t="n">
        <f aca="false">Y167</f>
        <v>0.16</v>
      </c>
      <c r="X167" s="335" t="n">
        <f aca="false">download!B186</f>
        <v>0.16</v>
      </c>
      <c r="Y167" s="336" t="n">
        <f aca="false">download!AX186</f>
        <v>0.16</v>
      </c>
      <c r="Z167" s="335" t="n">
        <f aca="false">download!F186</f>
        <v>0.147</v>
      </c>
      <c r="AA167" s="337" t="n">
        <f aca="false">download!J186</f>
        <v>0.425</v>
      </c>
      <c r="AB167" s="337" t="n">
        <f aca="false">download!N186</f>
        <v>0.3825</v>
      </c>
      <c r="AC167" s="337" t="n">
        <f aca="false">download!R186</f>
        <v>0.1625</v>
      </c>
      <c r="AD167" s="338" t="n">
        <f aca="false">download!V186</f>
        <v>0.1625</v>
      </c>
      <c r="AE167" s="339" t="n">
        <f aca="false">download!AP186</f>
        <v>0</v>
      </c>
      <c r="AF167" s="339" t="n">
        <f aca="false">download!AT187</f>
        <v>0</v>
      </c>
      <c r="AG167" s="356"/>
      <c r="AH167" s="340" t="n">
        <v>41518</v>
      </c>
      <c r="AI167" s="341" t="n">
        <f aca="false">download!Z186</f>
        <v>3.491</v>
      </c>
      <c r="AJ167" s="343"/>
      <c r="AK167" s="342"/>
      <c r="AL167" s="342" t="n">
        <f aca="false">($AI167+C167)*BK167</f>
        <v>1.41353996096796</v>
      </c>
      <c r="AM167" s="342" t="n">
        <f aca="false">+AI167+C167</f>
        <v>3.656</v>
      </c>
      <c r="AN167" s="342" t="n">
        <f aca="false">$AI167+E167</f>
        <v>3.656</v>
      </c>
      <c r="AO167" s="342" t="n">
        <f aca="false">$AI167+G167</f>
        <v>3.656</v>
      </c>
      <c r="AP167" s="342" t="n">
        <f aca="false">$AI167+H167</f>
        <v>3.656</v>
      </c>
      <c r="AQ167" s="342" t="n">
        <f aca="false">$AI167+K167</f>
        <v>3.676</v>
      </c>
      <c r="AR167" s="342" t="n">
        <f aca="false">$AI167+N167</f>
        <v>3.696</v>
      </c>
      <c r="AS167" s="342" t="n">
        <f aca="false">$AI167+O167</f>
        <v>3.656</v>
      </c>
      <c r="AT167" s="342" t="n">
        <f aca="false">$AI167+R167</f>
        <v>3.656</v>
      </c>
      <c r="AU167" s="342"/>
      <c r="AV167" s="342"/>
      <c r="AW167" s="342" t="n">
        <f aca="false">$AI167+X167</f>
        <v>3.651</v>
      </c>
      <c r="AX167" s="342" t="n">
        <f aca="false">$AI167+Z167</f>
        <v>3.638</v>
      </c>
      <c r="AY167" s="342" t="n">
        <f aca="false">$AI167+AA167</f>
        <v>3.916</v>
      </c>
      <c r="AZ167" s="342" t="n">
        <f aca="false">$AI167+AB167</f>
        <v>3.8735</v>
      </c>
      <c r="BA167" s="342" t="n">
        <f aca="false">$AI167+AC167</f>
        <v>3.6535</v>
      </c>
      <c r="BB167" s="342" t="n">
        <f aca="false">$AI167+AD167</f>
        <v>3.6535</v>
      </c>
      <c r="BC167" s="342" t="n">
        <f aca="false">$AI167+AE167</f>
        <v>3.491</v>
      </c>
      <c r="BD167" s="342" t="n">
        <f aca="false">$AI167+AF167</f>
        <v>3.491</v>
      </c>
      <c r="BE167" s="342"/>
      <c r="BF167" s="274"/>
      <c r="BG167" s="343" t="n">
        <f aca="false">download!AD186</f>
        <v>1.322020935965</v>
      </c>
      <c r="BH167" s="268" t="n">
        <f aca="false">download!AH186</f>
        <v>0.064631313355811</v>
      </c>
      <c r="BI167" s="268" t="n">
        <f aca="false">download!AL186</f>
        <v>0.073182683922196</v>
      </c>
      <c r="BJ167" s="277" t="n">
        <f aca="false">(1+BH167/2)^(-2*($A167-$A$5)/365.25)</f>
        <v>0.431287877107868</v>
      </c>
      <c r="BK167" s="277" t="n">
        <f aca="false">(1+BI167/2)^(-2*($A167-$A$5)/365.25)</f>
        <v>0.386635656719903</v>
      </c>
      <c r="BL167" s="268"/>
      <c r="BM167" s="268"/>
      <c r="BN167" s="268"/>
      <c r="BO167" s="268"/>
      <c r="BP167" s="268"/>
      <c r="BQ167" s="268"/>
      <c r="BR167" s="268"/>
      <c r="BS167" s="268"/>
      <c r="BT167" s="268"/>
      <c r="BU167" s="268"/>
      <c r="BV167" s="268"/>
      <c r="BW167" s="268"/>
      <c r="BX167" s="268"/>
      <c r="BY167" s="268"/>
      <c r="BZ167" s="268"/>
      <c r="CA167" s="268"/>
      <c r="CB167" s="268"/>
      <c r="CC167" s="268"/>
      <c r="CD167" s="268"/>
      <c r="CE167" s="268"/>
      <c r="CF167" s="268"/>
      <c r="CG167" s="268"/>
      <c r="CH167" s="268"/>
      <c r="CI167" s="268"/>
      <c r="CJ167" s="268"/>
      <c r="CK167" s="268"/>
      <c r="CL167" s="277"/>
      <c r="CM167" s="268"/>
      <c r="CN167" s="293"/>
      <c r="CO167" s="293"/>
      <c r="CP167" s="344"/>
      <c r="CQ167" s="268"/>
      <c r="CR167" s="293"/>
      <c r="CS167" s="268"/>
      <c r="CT167" s="295"/>
      <c r="CU167" s="295"/>
      <c r="CV167" s="268"/>
      <c r="CW167" s="293"/>
      <c r="CX167" s="268"/>
      <c r="CY167" s="268"/>
      <c r="CZ167" s="276"/>
      <c r="DA167" s="276"/>
      <c r="DB167" s="295"/>
      <c r="DC167" s="268"/>
      <c r="DD167" s="295"/>
      <c r="DE167" s="268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</row>
    <row r="168" customFormat="false" ht="12.75" hidden="false" customHeight="false" outlineLevel="0" collapsed="false">
      <c r="A168" s="323" t="n">
        <v>41548</v>
      </c>
      <c r="B168" s="327"/>
      <c r="C168" s="326" t="n">
        <f aca="false">+C156+0</f>
        <v>0.165</v>
      </c>
      <c r="D168" s="326" t="n">
        <f aca="false">C168</f>
        <v>0.165</v>
      </c>
      <c r="E168" s="327" t="n">
        <f aca="false">C168</f>
        <v>0.165</v>
      </c>
      <c r="F168" s="328" t="n">
        <f aca="false">C168-0.035</f>
        <v>0.13</v>
      </c>
      <c r="G168" s="327" t="n">
        <f aca="false">E168</f>
        <v>0.165</v>
      </c>
      <c r="H168" s="355" t="n">
        <f aca="false">C168</f>
        <v>0.165</v>
      </c>
      <c r="I168" s="328" t="n">
        <f aca="false">H168</f>
        <v>0.165</v>
      </c>
      <c r="J168" s="347" t="n">
        <f aca="false">H168+0</f>
        <v>0.165</v>
      </c>
      <c r="K168" s="279" t="n">
        <f aca="false">C168+0.02</f>
        <v>0.185</v>
      </c>
      <c r="L168" s="348" t="n">
        <f aca="false">K168-0</f>
        <v>0.185</v>
      </c>
      <c r="M168" s="328" t="n">
        <f aca="false">K168</f>
        <v>0.185</v>
      </c>
      <c r="N168" s="327" t="n">
        <f aca="false">+K168+0.02</f>
        <v>0.205</v>
      </c>
      <c r="O168" s="279" t="n">
        <f aca="false">C168</f>
        <v>0.165</v>
      </c>
      <c r="P168" s="333" t="n">
        <f aca="false">O168</f>
        <v>0.165</v>
      </c>
      <c r="Q168" s="328" t="n">
        <f aca="false">O168</f>
        <v>0.165</v>
      </c>
      <c r="R168" s="327" t="n">
        <f aca="false">+O168</f>
        <v>0.165</v>
      </c>
      <c r="T168" s="334" t="n">
        <f aca="false">C168-0.2</f>
        <v>-0.035</v>
      </c>
      <c r="U168" s="334" t="n">
        <f aca="false">T168+0.055</f>
        <v>0.02</v>
      </c>
      <c r="V168" s="334" t="n">
        <f aca="false">Y168</f>
        <v>0.175</v>
      </c>
      <c r="X168" s="335" t="n">
        <f aca="false">download!B187</f>
        <v>0.175</v>
      </c>
      <c r="Y168" s="336" t="n">
        <f aca="false">download!AX187</f>
        <v>0.175</v>
      </c>
      <c r="Z168" s="335" t="n">
        <f aca="false">download!F187</f>
        <v>0.163</v>
      </c>
      <c r="AA168" s="337" t="n">
        <f aca="false">download!J187</f>
        <v>0.345</v>
      </c>
      <c r="AB168" s="337" t="n">
        <f aca="false">download!N187</f>
        <v>0.3625</v>
      </c>
      <c r="AC168" s="337" t="n">
        <f aca="false">download!R187</f>
        <v>0.185</v>
      </c>
      <c r="AD168" s="338" t="n">
        <f aca="false">download!V187</f>
        <v>0.165</v>
      </c>
      <c r="AE168" s="339" t="n">
        <f aca="false">download!AP187</f>
        <v>0</v>
      </c>
      <c r="AF168" s="339" t="n">
        <f aca="false">download!AT188</f>
        <v>0</v>
      </c>
      <c r="AG168" s="356"/>
      <c r="AH168" s="340" t="n">
        <v>41548</v>
      </c>
      <c r="AI168" s="341" t="n">
        <f aca="false">download!Z187</f>
        <v>3.499</v>
      </c>
      <c r="AJ168" s="343"/>
      <c r="AK168" s="342"/>
      <c r="AL168" s="342" t="n">
        <f aca="false">($AI168+C168)*BK168</f>
        <v>1.408271251723</v>
      </c>
      <c r="AM168" s="342" t="n">
        <f aca="false">+AI168+C168</f>
        <v>3.664</v>
      </c>
      <c r="AN168" s="342" t="n">
        <f aca="false">$AI168+E168</f>
        <v>3.664</v>
      </c>
      <c r="AO168" s="342" t="n">
        <f aca="false">$AI168+G168</f>
        <v>3.664</v>
      </c>
      <c r="AP168" s="342" t="n">
        <f aca="false">$AI168+H168</f>
        <v>3.664</v>
      </c>
      <c r="AQ168" s="342" t="n">
        <f aca="false">$AI168+K168</f>
        <v>3.684</v>
      </c>
      <c r="AR168" s="342" t="n">
        <f aca="false">$AI168+N168</f>
        <v>3.704</v>
      </c>
      <c r="AS168" s="342" t="n">
        <f aca="false">$AI168+O168</f>
        <v>3.664</v>
      </c>
      <c r="AT168" s="342" t="n">
        <f aca="false">$AI168+R168</f>
        <v>3.664</v>
      </c>
      <c r="AU168" s="342"/>
      <c r="AV168" s="342"/>
      <c r="AW168" s="342" t="n">
        <f aca="false">$AI168+X168</f>
        <v>3.674</v>
      </c>
      <c r="AX168" s="342" t="n">
        <f aca="false">$AI168+Z168</f>
        <v>3.662</v>
      </c>
      <c r="AY168" s="342" t="n">
        <f aca="false">$AI168+AA168</f>
        <v>3.844</v>
      </c>
      <c r="AZ168" s="342" t="n">
        <f aca="false">$AI168+AB168</f>
        <v>3.8615</v>
      </c>
      <c r="BA168" s="342" t="n">
        <f aca="false">$AI168+AC168</f>
        <v>3.684</v>
      </c>
      <c r="BB168" s="342" t="n">
        <f aca="false">$AI168+AD168</f>
        <v>3.664</v>
      </c>
      <c r="BC168" s="342" t="n">
        <f aca="false">$AI168+AE168</f>
        <v>3.499</v>
      </c>
      <c r="BD168" s="342" t="n">
        <f aca="false">$AI168+AF168</f>
        <v>3.499</v>
      </c>
      <c r="BE168" s="342"/>
      <c r="BF168" s="274"/>
      <c r="BG168" s="343" t="n">
        <f aca="false">download!AD187</f>
        <v>1.321461738094</v>
      </c>
      <c r="BH168" s="268" t="n">
        <f aca="false">download!AH187</f>
        <v>0.064652454442318</v>
      </c>
      <c r="BI168" s="268" t="n">
        <f aca="false">download!AL187</f>
        <v>0.073183972454065</v>
      </c>
      <c r="BJ168" s="277" t="n">
        <f aca="false">(1+BH168/2)^(-2*($A168-$A$5)/365.25)</f>
        <v>0.42892359367549</v>
      </c>
      <c r="BK168" s="277" t="n">
        <f aca="false">(1+BI168/2)^(-2*($A168-$A$5)/365.25)</f>
        <v>0.384353507566321</v>
      </c>
      <c r="BL168" s="268"/>
      <c r="BM168" s="268"/>
      <c r="BN168" s="268"/>
      <c r="BO168" s="268"/>
      <c r="BP168" s="268"/>
      <c r="BQ168" s="268"/>
      <c r="BR168" s="268"/>
      <c r="BS168" s="268"/>
      <c r="BT168" s="268"/>
      <c r="BU168" s="268"/>
      <c r="BV168" s="268"/>
      <c r="BW168" s="268"/>
      <c r="BX168" s="268"/>
      <c r="BY168" s="268"/>
      <c r="BZ168" s="268"/>
      <c r="CA168" s="268"/>
      <c r="CB168" s="268"/>
      <c r="CC168" s="268"/>
      <c r="CD168" s="268"/>
      <c r="CE168" s="268"/>
      <c r="CF168" s="268"/>
      <c r="CG168" s="268"/>
      <c r="CH168" s="268"/>
      <c r="CI168" s="268"/>
      <c r="CJ168" s="268"/>
      <c r="CK168" s="268"/>
      <c r="CL168" s="277"/>
      <c r="CM168" s="268"/>
      <c r="CN168" s="293"/>
      <c r="CO168" s="293"/>
      <c r="CP168" s="344"/>
      <c r="CQ168" s="268"/>
      <c r="CR168" s="293"/>
      <c r="CS168" s="268"/>
      <c r="CT168" s="295"/>
      <c r="CU168" s="295"/>
      <c r="CV168" s="268"/>
      <c r="CW168" s="293"/>
      <c r="CX168" s="268"/>
      <c r="CY168" s="268"/>
      <c r="CZ168" s="276"/>
      <c r="DA168" s="276"/>
      <c r="DB168" s="295"/>
      <c r="DC168" s="268"/>
      <c r="DD168" s="295"/>
      <c r="DE168" s="268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</row>
    <row r="169" customFormat="false" ht="12.75" hidden="false" customHeight="false" outlineLevel="0" collapsed="false">
      <c r="A169" s="323" t="n">
        <v>41579</v>
      </c>
      <c r="B169" s="327"/>
      <c r="C169" s="326" t="n">
        <f aca="false">+C157+0</f>
        <v>0.295</v>
      </c>
      <c r="D169" s="326" t="n">
        <f aca="false">C169</f>
        <v>0.295</v>
      </c>
      <c r="E169" s="327" t="n">
        <f aca="false">C169</f>
        <v>0.295</v>
      </c>
      <c r="F169" s="328" t="n">
        <f aca="false">C169-0.035</f>
        <v>0.26</v>
      </c>
      <c r="G169" s="327" t="n">
        <f aca="false">E169</f>
        <v>0.295</v>
      </c>
      <c r="H169" s="355" t="n">
        <f aca="false">H157-0.005</f>
        <v>0.385</v>
      </c>
      <c r="I169" s="328" t="n">
        <f aca="false">H169</f>
        <v>0.385</v>
      </c>
      <c r="J169" s="347" t="n">
        <f aca="false">H169+0</f>
        <v>0.385</v>
      </c>
      <c r="K169" s="276" t="n">
        <f aca="false">C169+0.12</f>
        <v>0.415</v>
      </c>
      <c r="L169" s="348" t="n">
        <f aca="false">K169-0</f>
        <v>0.415</v>
      </c>
      <c r="M169" s="328" t="n">
        <f aca="false">K169</f>
        <v>0.415</v>
      </c>
      <c r="N169" s="327" t="n">
        <f aca="false">+K169+0.03</f>
        <v>0.445</v>
      </c>
      <c r="O169" s="279" t="n">
        <f aca="false">K169+0.1</f>
        <v>0.515</v>
      </c>
      <c r="P169" s="333" t="n">
        <f aca="false">O169</f>
        <v>0.515</v>
      </c>
      <c r="Q169" s="328" t="n">
        <f aca="false">O169</f>
        <v>0.515</v>
      </c>
      <c r="R169" s="327" t="n">
        <f aca="false">+O169+0.02</f>
        <v>0.535</v>
      </c>
      <c r="T169" s="334" t="n">
        <f aca="false">C169-0.16</f>
        <v>0.135</v>
      </c>
      <c r="U169" s="334" t="n">
        <f aca="false">T169+0.055</f>
        <v>0.19</v>
      </c>
      <c r="V169" s="334" t="n">
        <f aca="false">+(T169+AI169)*0.032+T169+0.01</f>
        <v>0.262824</v>
      </c>
      <c r="X169" s="335" t="n">
        <f aca="false">download!B188</f>
        <v>0.215</v>
      </c>
      <c r="Y169" s="336" t="n">
        <f aca="false">download!AX188</f>
        <v>0.215</v>
      </c>
      <c r="Z169" s="335" t="n">
        <f aca="false">download!F188</f>
        <v>0.235</v>
      </c>
      <c r="AA169" s="337" t="n">
        <f aca="false">download!J188</f>
        <v>0.725</v>
      </c>
      <c r="AB169" s="337" t="n">
        <f aca="false">download!N188</f>
        <v>0.695</v>
      </c>
      <c r="AC169" s="337" t="n">
        <f aca="false">download!R188</f>
        <v>0.2875</v>
      </c>
      <c r="AD169" s="338" t="n">
        <f aca="false">download!V188</f>
        <v>0.24</v>
      </c>
      <c r="AE169" s="339" t="n">
        <f aca="false">download!AP188</f>
        <v>0</v>
      </c>
      <c r="AF169" s="339" t="n">
        <f aca="false">download!AT189</f>
        <v>0</v>
      </c>
      <c r="AG169" s="356"/>
      <c r="AH169" s="340" t="n">
        <v>41579</v>
      </c>
      <c r="AI169" s="341" t="n">
        <f aca="false">download!Z188</f>
        <v>3.547</v>
      </c>
      <c r="AJ169" s="343"/>
      <c r="AK169" s="342"/>
      <c r="AL169" s="342" t="n">
        <f aca="false">($AI169+C169)*BK169</f>
        <v>1.46767994378557</v>
      </c>
      <c r="AM169" s="342" t="n">
        <f aca="false">+AI169+C169</f>
        <v>3.842</v>
      </c>
      <c r="AN169" s="342" t="n">
        <f aca="false">$AI169+E169</f>
        <v>3.842</v>
      </c>
      <c r="AO169" s="342" t="n">
        <f aca="false">$AI169+G169</f>
        <v>3.842</v>
      </c>
      <c r="AP169" s="342" t="n">
        <f aca="false">$AI169+H169</f>
        <v>3.932</v>
      </c>
      <c r="AQ169" s="342" t="n">
        <f aca="false">$AI169+K169</f>
        <v>3.962</v>
      </c>
      <c r="AR169" s="342" t="n">
        <f aca="false">$AI169+N169</f>
        <v>3.992</v>
      </c>
      <c r="AS169" s="342" t="n">
        <f aca="false">$AI169+O169</f>
        <v>4.062</v>
      </c>
      <c r="AT169" s="342" t="n">
        <f aca="false">$AI169+R169</f>
        <v>4.082</v>
      </c>
      <c r="AU169" s="342"/>
      <c r="AV169" s="342"/>
      <c r="AW169" s="342" t="n">
        <f aca="false">$AI169+X169</f>
        <v>3.762</v>
      </c>
      <c r="AX169" s="342" t="n">
        <f aca="false">$AI169+Z169</f>
        <v>3.782</v>
      </c>
      <c r="AY169" s="342" t="n">
        <f aca="false">$AI169+AA169</f>
        <v>4.272</v>
      </c>
      <c r="AZ169" s="342" t="n">
        <f aca="false">$AI169+AB169</f>
        <v>4.242</v>
      </c>
      <c r="BA169" s="342" t="n">
        <f aca="false">$AI169+AC169</f>
        <v>3.8345</v>
      </c>
      <c r="BB169" s="342" t="n">
        <f aca="false">$AI169+AD169</f>
        <v>3.787</v>
      </c>
      <c r="BC169" s="342" t="n">
        <f aca="false">$AI169+AE169</f>
        <v>3.547</v>
      </c>
      <c r="BD169" s="342" t="n">
        <f aca="false">$AI169+AF169</f>
        <v>3.547</v>
      </c>
      <c r="BE169" s="342"/>
      <c r="BF169" s="274"/>
      <c r="BG169" s="343" t="n">
        <f aca="false">download!AD188</f>
        <v>1.320888529841</v>
      </c>
      <c r="BH169" s="268" t="n">
        <f aca="false">download!AH188</f>
        <v>0.064674300231865</v>
      </c>
      <c r="BI169" s="268" t="n">
        <f aca="false">download!AL188</f>
        <v>0.073185303937</v>
      </c>
      <c r="BJ169" s="277" t="n">
        <f aca="false">(1+BH169/2)^(-2*($A169-$A$5)/365.25)</f>
        <v>0.426492609944915</v>
      </c>
      <c r="BK169" s="277" t="n">
        <f aca="false">(1+BI169/2)^(-2*($A169-$A$5)/365.25)</f>
        <v>0.382009355488175</v>
      </c>
      <c r="BL169" s="268"/>
      <c r="BM169" s="268"/>
      <c r="BN169" s="268"/>
      <c r="BO169" s="268"/>
      <c r="BP169" s="268"/>
      <c r="BQ169" s="268"/>
      <c r="BR169" s="268"/>
      <c r="BS169" s="268"/>
      <c r="BT169" s="268"/>
      <c r="BU169" s="268"/>
      <c r="BV169" s="268"/>
      <c r="BW169" s="268"/>
      <c r="BX169" s="268"/>
      <c r="BY169" s="268"/>
      <c r="BZ169" s="268"/>
      <c r="CA169" s="268"/>
      <c r="CB169" s="268"/>
      <c r="CC169" s="268"/>
      <c r="CD169" s="268"/>
      <c r="CE169" s="268"/>
      <c r="CF169" s="268"/>
      <c r="CG169" s="268"/>
      <c r="CH169" s="268"/>
      <c r="CI169" s="268"/>
      <c r="CJ169" s="268"/>
      <c r="CK169" s="268"/>
      <c r="CL169" s="277"/>
      <c r="CM169" s="268"/>
      <c r="CN169" s="293"/>
      <c r="CO169" s="293"/>
      <c r="CP169" s="344"/>
      <c r="CQ169" s="268"/>
      <c r="CR169" s="293"/>
      <c r="CS169" s="268"/>
      <c r="CT169" s="295"/>
      <c r="CU169" s="295"/>
      <c r="CV169" s="268"/>
      <c r="CW169" s="293"/>
      <c r="CX169" s="268"/>
      <c r="CY169" s="268"/>
      <c r="CZ169" s="276"/>
      <c r="DA169" s="276"/>
      <c r="DB169" s="295"/>
      <c r="DC169" s="268"/>
      <c r="DD169" s="295"/>
      <c r="DE169" s="268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</row>
    <row r="170" customFormat="false" ht="12.75" hidden="false" customHeight="false" outlineLevel="0" collapsed="false">
      <c r="A170" s="323" t="n">
        <v>41609</v>
      </c>
      <c r="B170" s="327"/>
      <c r="C170" s="326" t="n">
        <f aca="false">+C158+0</f>
        <v>0.315</v>
      </c>
      <c r="D170" s="326" t="n">
        <f aca="false">C170</f>
        <v>0.315</v>
      </c>
      <c r="E170" s="327" t="n">
        <f aca="false">C170</f>
        <v>0.315</v>
      </c>
      <c r="F170" s="328" t="n">
        <f aca="false">C170-0.035</f>
        <v>0.28</v>
      </c>
      <c r="G170" s="327" t="n">
        <f aca="false">E170</f>
        <v>0.315</v>
      </c>
      <c r="H170" s="355" t="n">
        <f aca="false">H158-0.005</f>
        <v>0.405</v>
      </c>
      <c r="I170" s="328" t="n">
        <f aca="false">H170</f>
        <v>0.405</v>
      </c>
      <c r="J170" s="347" t="n">
        <f aca="false">H170+0</f>
        <v>0.405</v>
      </c>
      <c r="K170" s="276" t="n">
        <f aca="false">C170+0.12</f>
        <v>0.435</v>
      </c>
      <c r="L170" s="348" t="n">
        <f aca="false">K170-0</f>
        <v>0.435</v>
      </c>
      <c r="M170" s="328" t="n">
        <f aca="false">K170</f>
        <v>0.435</v>
      </c>
      <c r="N170" s="327" t="n">
        <f aca="false">+K170+0.03</f>
        <v>0.465</v>
      </c>
      <c r="O170" s="279" t="n">
        <f aca="false">K170+0.1</f>
        <v>0.535</v>
      </c>
      <c r="P170" s="333" t="n">
        <f aca="false">O170</f>
        <v>0.535</v>
      </c>
      <c r="Q170" s="328" t="n">
        <f aca="false">O170</f>
        <v>0.535</v>
      </c>
      <c r="R170" s="327" t="n">
        <f aca="false">+O170+0.02</f>
        <v>0.555</v>
      </c>
      <c r="T170" s="334" t="n">
        <f aca="false">C170-0.16</f>
        <v>0.155</v>
      </c>
      <c r="U170" s="334" t="n">
        <f aca="false">T170+0.055</f>
        <v>0.21</v>
      </c>
      <c r="V170" s="334" t="n">
        <f aca="false">+(T170+AI170)*0.032+T170+0.01</f>
        <v>0.285704</v>
      </c>
      <c r="X170" s="335" t="n">
        <f aca="false">download!B189</f>
        <v>0.255</v>
      </c>
      <c r="Y170" s="336" t="n">
        <f aca="false">download!AX189</f>
        <v>0.255</v>
      </c>
      <c r="Z170" s="335" t="n">
        <f aca="false">download!F189</f>
        <v>0.275</v>
      </c>
      <c r="AA170" s="337" t="n">
        <f aca="false">download!J189</f>
        <v>1.045</v>
      </c>
      <c r="AB170" s="337" t="n">
        <f aca="false">download!N189</f>
        <v>1.01</v>
      </c>
      <c r="AC170" s="337" t="n">
        <f aca="false">download!R189</f>
        <v>0.3375</v>
      </c>
      <c r="AD170" s="338" t="n">
        <f aca="false">download!V189</f>
        <v>0.295</v>
      </c>
      <c r="AE170" s="339" t="n">
        <f aca="false">download!AP189</f>
        <v>0</v>
      </c>
      <c r="AF170" s="339" t="n">
        <f aca="false">download!AT190</f>
        <v>0</v>
      </c>
      <c r="AG170" s="356"/>
      <c r="AH170" s="340" t="n">
        <v>41609</v>
      </c>
      <c r="AI170" s="341" t="n">
        <f aca="false">download!Z189</f>
        <v>3.617</v>
      </c>
      <c r="AJ170" s="343"/>
      <c r="AK170" s="342"/>
      <c r="AL170" s="342" t="n">
        <f aca="false">($AI170+C170)*BK170</f>
        <v>1.49319412699349</v>
      </c>
      <c r="AM170" s="342" t="n">
        <f aca="false">+AI170+C170</f>
        <v>3.932</v>
      </c>
      <c r="AN170" s="342" t="n">
        <f aca="false">$AI170+E170</f>
        <v>3.932</v>
      </c>
      <c r="AO170" s="342" t="n">
        <f aca="false">$AI170+G170</f>
        <v>3.932</v>
      </c>
      <c r="AP170" s="342" t="n">
        <f aca="false">$AI170+H170</f>
        <v>4.022</v>
      </c>
      <c r="AQ170" s="342" t="n">
        <f aca="false">$AI170+K170</f>
        <v>4.052</v>
      </c>
      <c r="AR170" s="342" t="n">
        <f aca="false">$AI170+N170</f>
        <v>4.082</v>
      </c>
      <c r="AS170" s="342" t="n">
        <f aca="false">$AI170+O170</f>
        <v>4.152</v>
      </c>
      <c r="AT170" s="342" t="n">
        <f aca="false">$AI170+R170</f>
        <v>4.172</v>
      </c>
      <c r="AU170" s="342"/>
      <c r="AV170" s="342"/>
      <c r="AW170" s="342" t="n">
        <f aca="false">$AI170+X170</f>
        <v>3.872</v>
      </c>
      <c r="AX170" s="342" t="n">
        <f aca="false">$AI170+Z170</f>
        <v>3.892</v>
      </c>
      <c r="AY170" s="342" t="n">
        <f aca="false">$AI170+AA170</f>
        <v>4.662</v>
      </c>
      <c r="AZ170" s="342" t="n">
        <f aca="false">$AI170+AB170</f>
        <v>4.627</v>
      </c>
      <c r="BA170" s="342" t="n">
        <f aca="false">$AI170+AC170</f>
        <v>3.9545</v>
      </c>
      <c r="BB170" s="342" t="n">
        <f aca="false">$AI170+AD170</f>
        <v>3.912</v>
      </c>
      <c r="BC170" s="342" t="n">
        <f aca="false">$AI170+AE170</f>
        <v>3.617</v>
      </c>
      <c r="BD170" s="342" t="n">
        <f aca="false">$AI170+AF170</f>
        <v>3.617</v>
      </c>
      <c r="BE170" s="342"/>
      <c r="BF170" s="274"/>
      <c r="BG170" s="343" t="n">
        <f aca="false">download!AD189</f>
        <v>1.320338286814</v>
      </c>
      <c r="BH170" s="268" t="n">
        <f aca="false">download!AH189</f>
        <v>0.064695441318675</v>
      </c>
      <c r="BI170" s="268" t="n">
        <f aca="false">download!AL189</f>
        <v>0.073186592468866</v>
      </c>
      <c r="BJ170" s="277" t="n">
        <f aca="false">(1+BH170/2)^(-2*($A170-$A$5)/365.25)</f>
        <v>0.424151714819239</v>
      </c>
      <c r="BK170" s="277" t="n">
        <f aca="false">(1+BI170/2)^(-2*($A170-$A$5)/365.25)</f>
        <v>0.379754355796921</v>
      </c>
      <c r="BL170" s="268"/>
      <c r="BM170" s="268"/>
      <c r="BN170" s="268"/>
      <c r="BO170" s="268"/>
      <c r="BP170" s="268"/>
      <c r="BQ170" s="268"/>
      <c r="BR170" s="268"/>
      <c r="BS170" s="268"/>
      <c r="BT170" s="268"/>
      <c r="BU170" s="268"/>
      <c r="BV170" s="268"/>
      <c r="BW170" s="268"/>
      <c r="BX170" s="268"/>
      <c r="BY170" s="268"/>
      <c r="BZ170" s="268"/>
      <c r="CA170" s="268"/>
      <c r="CB170" s="268"/>
      <c r="CC170" s="268"/>
      <c r="CD170" s="268"/>
      <c r="CE170" s="268"/>
      <c r="CF170" s="268"/>
      <c r="CG170" s="268"/>
      <c r="CH170" s="268"/>
      <c r="CI170" s="268"/>
      <c r="CJ170" s="268"/>
      <c r="CK170" s="268"/>
      <c r="CL170" s="277"/>
      <c r="CM170" s="268"/>
      <c r="CN170" s="293"/>
      <c r="CO170" s="293"/>
      <c r="CP170" s="344"/>
      <c r="CQ170" s="268"/>
      <c r="CR170" s="293"/>
      <c r="CS170" s="268"/>
      <c r="CT170" s="295"/>
      <c r="CU170" s="295"/>
      <c r="CV170" s="268"/>
      <c r="CW170" s="293"/>
      <c r="CX170" s="268"/>
      <c r="CY170" s="268"/>
      <c r="CZ170" s="276"/>
      <c r="DA170" s="276"/>
      <c r="DB170" s="295"/>
      <c r="DC170" s="268"/>
      <c r="DD170" s="295"/>
      <c r="DE170" s="268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</row>
    <row r="171" customFormat="false" ht="12.75" hidden="false" customHeight="false" outlineLevel="0" collapsed="false">
      <c r="A171" s="323" t="n">
        <v>41640</v>
      </c>
      <c r="B171" s="327"/>
      <c r="C171" s="326" t="n">
        <f aca="false">+C159+0</f>
        <v>0.325</v>
      </c>
      <c r="D171" s="326" t="n">
        <f aca="false">C171</f>
        <v>0.325</v>
      </c>
      <c r="E171" s="327" t="n">
        <f aca="false">C171</f>
        <v>0.325</v>
      </c>
      <c r="F171" s="328" t="n">
        <f aca="false">C171-0.035</f>
        <v>0.29</v>
      </c>
      <c r="G171" s="327" t="n">
        <f aca="false">E171</f>
        <v>0.325</v>
      </c>
      <c r="H171" s="355" t="n">
        <f aca="false">H159-0.005</f>
        <v>0.415</v>
      </c>
      <c r="I171" s="328" t="n">
        <f aca="false">H171</f>
        <v>0.415</v>
      </c>
      <c r="J171" s="347" t="n">
        <f aca="false">H171+0</f>
        <v>0.415</v>
      </c>
      <c r="K171" s="276" t="n">
        <f aca="false">C171+0.12</f>
        <v>0.445</v>
      </c>
      <c r="L171" s="348" t="n">
        <f aca="false">K171-0</f>
        <v>0.445</v>
      </c>
      <c r="M171" s="328" t="n">
        <f aca="false">K171</f>
        <v>0.445</v>
      </c>
      <c r="N171" s="327" t="n">
        <f aca="false">+K171+0.03</f>
        <v>0.475</v>
      </c>
      <c r="O171" s="279" t="n">
        <f aca="false">K171+0.1</f>
        <v>0.545</v>
      </c>
      <c r="P171" s="333" t="n">
        <f aca="false">O171</f>
        <v>0.545</v>
      </c>
      <c r="Q171" s="328" t="n">
        <f aca="false">O171</f>
        <v>0.545</v>
      </c>
      <c r="R171" s="327" t="n">
        <f aca="false">+O171+0.02</f>
        <v>0.565</v>
      </c>
      <c r="T171" s="334" t="n">
        <f aca="false">C171-0.16</f>
        <v>0.165</v>
      </c>
      <c r="U171" s="334" t="n">
        <f aca="false">T171+0.055</f>
        <v>0.22</v>
      </c>
      <c r="V171" s="334" t="n">
        <f aca="false">+(T171+AI171)*0.032+T171+0.01</f>
        <v>0.305048</v>
      </c>
      <c r="X171" s="335" t="n">
        <f aca="false">download!B190</f>
        <v>0.2675</v>
      </c>
      <c r="Y171" s="336" t="n">
        <f aca="false">download!AX190</f>
        <v>0.2675</v>
      </c>
      <c r="Z171" s="335" t="n">
        <f aca="false">download!F190</f>
        <v>0.285</v>
      </c>
      <c r="AA171" s="337" t="n">
        <f aca="false">download!J190</f>
        <v>1.52</v>
      </c>
      <c r="AB171" s="337" t="n">
        <f aca="false">download!N190</f>
        <v>1.165</v>
      </c>
      <c r="AC171" s="337" t="n">
        <f aca="false">download!R190</f>
        <v>0.4375</v>
      </c>
      <c r="AD171" s="338" t="n">
        <f aca="false">download!V190</f>
        <v>0.3425</v>
      </c>
      <c r="AE171" s="339" t="n">
        <f aca="false">download!AP190</f>
        <v>0</v>
      </c>
      <c r="AF171" s="339" t="n">
        <f aca="false">download!AT191</f>
        <v>0</v>
      </c>
      <c r="AG171" s="356"/>
      <c r="AH171" s="340" t="n">
        <v>41640</v>
      </c>
      <c r="AI171" s="341" t="n">
        <f aca="false">download!Z190</f>
        <v>3.899</v>
      </c>
      <c r="AJ171" s="343"/>
      <c r="AK171" s="342"/>
      <c r="AL171" s="342" t="n">
        <f aca="false">($AI171+C171)*BK171</f>
        <v>1.59429849967449</v>
      </c>
      <c r="AM171" s="342" t="n">
        <f aca="false">+AI171+C171</f>
        <v>4.224</v>
      </c>
      <c r="AN171" s="342" t="n">
        <f aca="false">$AI171+E171</f>
        <v>4.224</v>
      </c>
      <c r="AO171" s="342" t="n">
        <f aca="false">$AI171+G171</f>
        <v>4.224</v>
      </c>
      <c r="AP171" s="342" t="n">
        <f aca="false">$AI171+H171</f>
        <v>4.314</v>
      </c>
      <c r="AQ171" s="342" t="n">
        <f aca="false">$AI171+K171</f>
        <v>4.344</v>
      </c>
      <c r="AR171" s="342" t="n">
        <f aca="false">$AI171+N171</f>
        <v>4.374</v>
      </c>
      <c r="AS171" s="342" t="n">
        <f aca="false">$AI171+O171</f>
        <v>4.444</v>
      </c>
      <c r="AT171" s="342" t="n">
        <f aca="false">$AI171+R171</f>
        <v>4.464</v>
      </c>
      <c r="AU171" s="342"/>
      <c r="AV171" s="342"/>
      <c r="AW171" s="342" t="n">
        <f aca="false">$AI171+X171</f>
        <v>4.1665</v>
      </c>
      <c r="AX171" s="342" t="n">
        <f aca="false">$AI171+Z171</f>
        <v>4.184</v>
      </c>
      <c r="AY171" s="342" t="n">
        <f aca="false">$AI171+AA171</f>
        <v>5.419</v>
      </c>
      <c r="AZ171" s="342" t="n">
        <f aca="false">$AI171+AB171</f>
        <v>5.064</v>
      </c>
      <c r="BA171" s="342" t="n">
        <f aca="false">$AI171+AC171</f>
        <v>4.3365</v>
      </c>
      <c r="BB171" s="342" t="n">
        <f aca="false">$AI171+AD171</f>
        <v>4.2415</v>
      </c>
      <c r="BC171" s="342" t="n">
        <f aca="false">$AI171+AE171</f>
        <v>3.899</v>
      </c>
      <c r="BD171" s="342" t="n">
        <f aca="false">$AI171+AF171</f>
        <v>3.899</v>
      </c>
      <c r="BE171" s="342"/>
      <c r="BF171" s="274"/>
      <c r="BG171" s="343" t="n">
        <f aca="false">download!AD190</f>
        <v>1.319774320371</v>
      </c>
      <c r="BH171" s="268" t="n">
        <f aca="false">download!AH190</f>
        <v>0.064717287108533</v>
      </c>
      <c r="BI171" s="268" t="n">
        <f aca="false">download!AL190</f>
        <v>0.073187923951799</v>
      </c>
      <c r="BJ171" s="277" t="n">
        <f aca="false">(1+BH171/2)^(-2*($A171-$A$5)/365.25)</f>
        <v>0.421744797845335</v>
      </c>
      <c r="BK171" s="277" t="n">
        <f aca="false">(1+BI171/2)^(-2*($A171-$A$5)/365.25)</f>
        <v>0.377438091778998</v>
      </c>
      <c r="BL171" s="268"/>
      <c r="BM171" s="268"/>
      <c r="BN171" s="268"/>
      <c r="BO171" s="268"/>
      <c r="BP171" s="268"/>
      <c r="BQ171" s="268"/>
      <c r="BR171" s="268"/>
      <c r="BS171" s="268"/>
      <c r="BT171" s="268"/>
      <c r="BU171" s="268"/>
      <c r="BV171" s="268"/>
      <c r="BW171" s="268"/>
      <c r="BX171" s="268"/>
      <c r="BY171" s="268"/>
      <c r="BZ171" s="268"/>
      <c r="CA171" s="268"/>
      <c r="CB171" s="268"/>
      <c r="CC171" s="268"/>
      <c r="CD171" s="268"/>
      <c r="CE171" s="268"/>
      <c r="CF171" s="268"/>
      <c r="CG171" s="268"/>
      <c r="CH171" s="268"/>
      <c r="CI171" s="268"/>
      <c r="CJ171" s="268"/>
      <c r="CK171" s="268"/>
      <c r="CL171" s="277"/>
      <c r="CM171" s="268"/>
      <c r="CN171" s="293"/>
      <c r="CO171" s="293"/>
      <c r="CP171" s="344"/>
      <c r="CQ171" s="268"/>
      <c r="CR171" s="293"/>
      <c r="CS171" s="268"/>
      <c r="CT171" s="295"/>
      <c r="CU171" s="295"/>
      <c r="CV171" s="268"/>
      <c r="CW171" s="293"/>
      <c r="CX171" s="268"/>
      <c r="CY171" s="268"/>
      <c r="CZ171" s="276"/>
      <c r="DA171" s="276"/>
      <c r="DB171" s="295"/>
      <c r="DC171" s="268"/>
      <c r="DD171" s="295"/>
      <c r="DE171" s="268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</row>
    <row r="172" customFormat="false" ht="12.75" hidden="false" customHeight="false" outlineLevel="0" collapsed="false">
      <c r="A172" s="323" t="n">
        <v>41671</v>
      </c>
      <c r="B172" s="327"/>
      <c r="C172" s="326" t="n">
        <f aca="false">+C160+0</f>
        <v>0.37</v>
      </c>
      <c r="D172" s="326" t="n">
        <f aca="false">C172</f>
        <v>0.37</v>
      </c>
      <c r="E172" s="327" t="n">
        <f aca="false">C172</f>
        <v>0.37</v>
      </c>
      <c r="F172" s="328" t="n">
        <f aca="false">C172-0.035</f>
        <v>0.335</v>
      </c>
      <c r="G172" s="327" t="n">
        <f aca="false">E172</f>
        <v>0.37</v>
      </c>
      <c r="H172" s="355" t="n">
        <f aca="false">H160-0.005</f>
        <v>0.46</v>
      </c>
      <c r="I172" s="328" t="n">
        <f aca="false">H172</f>
        <v>0.46</v>
      </c>
      <c r="J172" s="347" t="n">
        <f aca="false">H172+0</f>
        <v>0.46</v>
      </c>
      <c r="K172" s="276" t="n">
        <f aca="false">C172+0.12</f>
        <v>0.49</v>
      </c>
      <c r="L172" s="348" t="n">
        <f aca="false">K172-0</f>
        <v>0.49</v>
      </c>
      <c r="M172" s="328" t="n">
        <f aca="false">K172</f>
        <v>0.49</v>
      </c>
      <c r="N172" s="327" t="n">
        <f aca="false">+K172+0.03</f>
        <v>0.52</v>
      </c>
      <c r="O172" s="279" t="n">
        <f aca="false">K172+0.1</f>
        <v>0.59</v>
      </c>
      <c r="P172" s="333" t="n">
        <f aca="false">O172</f>
        <v>0.59</v>
      </c>
      <c r="Q172" s="328" t="n">
        <f aca="false">O172</f>
        <v>0.59</v>
      </c>
      <c r="R172" s="327" t="n">
        <f aca="false">+O172+0.02</f>
        <v>0.61</v>
      </c>
      <c r="T172" s="334" t="n">
        <f aca="false">C172-0.16</f>
        <v>0.21</v>
      </c>
      <c r="U172" s="334" t="n">
        <f aca="false">T172+0.055</f>
        <v>0.265</v>
      </c>
      <c r="V172" s="334" t="n">
        <f aca="false">+(T172+AI172)*0.032+T172+0.01</f>
        <v>0.348896</v>
      </c>
      <c r="X172" s="357"/>
      <c r="Y172" s="357"/>
      <c r="Z172" s="357"/>
      <c r="AA172" s="357"/>
      <c r="AB172" s="357"/>
      <c r="AC172" s="357"/>
      <c r="AD172" s="357"/>
      <c r="AE172" s="357"/>
      <c r="AF172" s="357"/>
      <c r="AG172" s="357"/>
      <c r="AH172" s="340" t="n">
        <v>41671</v>
      </c>
      <c r="AI172" s="341" t="n">
        <f aca="false">download!Z191</f>
        <v>3.818</v>
      </c>
      <c r="AJ172" s="343"/>
      <c r="AK172" s="342"/>
      <c r="AL172" s="342" t="n">
        <f aca="false">($AI172+C172)*BK172</f>
        <v>1.57106903919666</v>
      </c>
      <c r="AM172" s="342" t="n">
        <f aca="false">+AI172+C172</f>
        <v>4.188</v>
      </c>
      <c r="AN172" s="342" t="n">
        <f aca="false">$AI172+E172</f>
        <v>4.188</v>
      </c>
      <c r="AO172" s="342" t="n">
        <f aca="false">$AI172+G172</f>
        <v>4.188</v>
      </c>
      <c r="AP172" s="342" t="n">
        <f aca="false">$AI172+H172</f>
        <v>4.278</v>
      </c>
      <c r="AQ172" s="342" t="n">
        <f aca="false">$AI172+K172</f>
        <v>4.308</v>
      </c>
      <c r="AR172" s="342" t="n">
        <f aca="false">$AI172+N172</f>
        <v>4.338</v>
      </c>
      <c r="AS172" s="342" t="n">
        <f aca="false">$AI172+O172</f>
        <v>4.408</v>
      </c>
      <c r="AT172" s="342" t="n">
        <f aca="false">$AI172+R172</f>
        <v>4.428</v>
      </c>
      <c r="AU172" s="342"/>
      <c r="AV172" s="342"/>
      <c r="AW172" s="342" t="n">
        <f aca="false">$AI172+X172</f>
        <v>3.818</v>
      </c>
      <c r="AX172" s="342" t="n">
        <f aca="false">$AI172+Z172</f>
        <v>3.818</v>
      </c>
      <c r="AY172" s="342" t="n">
        <f aca="false">$AI172+AA172</f>
        <v>3.818</v>
      </c>
      <c r="AZ172" s="342" t="n">
        <f aca="false">$AI172+AB172</f>
        <v>3.818</v>
      </c>
      <c r="BA172" s="342" t="n">
        <f aca="false">$AI172+AC172</f>
        <v>3.818</v>
      </c>
      <c r="BB172" s="342" t="n">
        <f aca="false">$AI172+AD172</f>
        <v>3.818</v>
      </c>
      <c r="BC172" s="342" t="n">
        <f aca="false">$AI172+AE172</f>
        <v>3.818</v>
      </c>
      <c r="BD172" s="342" t="n">
        <f aca="false">$AI172+AF172</f>
        <v>3.818</v>
      </c>
      <c r="BE172" s="342"/>
      <c r="BF172" s="274"/>
      <c r="BG172" s="343" t="n">
        <f aca="false">download!AD191</f>
        <v>1.319215041835</v>
      </c>
      <c r="BH172" s="268" t="n">
        <f aca="false">download!AH191</f>
        <v>0.064739132898549</v>
      </c>
      <c r="BI172" s="268" t="n">
        <f aca="false">download!AL191</f>
        <v>0.073189255434733</v>
      </c>
      <c r="BJ172" s="277" t="n">
        <f aca="false">(1+BH172/2)^(-2*($A172-$A$5)/365.25)</f>
        <v>0.419350034263912</v>
      </c>
      <c r="BK172" s="277" t="n">
        <f aca="false">(1+BI172/2)^(-2*($A172-$A$5)/365.25)</f>
        <v>0.375135873733682</v>
      </c>
      <c r="BL172" s="268"/>
      <c r="BM172" s="268"/>
      <c r="BN172" s="268"/>
      <c r="BO172" s="268"/>
      <c r="BP172" s="268"/>
      <c r="BQ172" s="268"/>
      <c r="BR172" s="268"/>
      <c r="BS172" s="268"/>
      <c r="BT172" s="268"/>
      <c r="BU172" s="268"/>
      <c r="BV172" s="268"/>
      <c r="BW172" s="268"/>
      <c r="BX172" s="268"/>
      <c r="BY172" s="268"/>
      <c r="BZ172" s="268"/>
      <c r="CA172" s="268"/>
      <c r="CB172" s="268"/>
      <c r="CC172" s="268"/>
      <c r="CD172" s="268"/>
      <c r="CE172" s="268"/>
      <c r="CF172" s="268"/>
      <c r="CG172" s="268"/>
      <c r="CH172" s="268"/>
      <c r="CI172" s="268"/>
      <c r="CJ172" s="268"/>
      <c r="CK172" s="268"/>
      <c r="CL172" s="277"/>
      <c r="CM172" s="268"/>
      <c r="CN172" s="293"/>
      <c r="CO172" s="293"/>
      <c r="CP172" s="344"/>
      <c r="CQ172" s="268"/>
      <c r="CR172" s="293"/>
      <c r="CS172" s="268"/>
      <c r="CT172" s="295"/>
      <c r="CU172" s="295"/>
      <c r="CV172" s="268"/>
      <c r="CW172" s="293"/>
      <c r="CX172" s="268"/>
      <c r="CY172" s="268"/>
      <c r="CZ172" s="276"/>
      <c r="DA172" s="276"/>
      <c r="DB172" s="295"/>
      <c r="DC172" s="268"/>
      <c r="DD172" s="295"/>
      <c r="DE172" s="268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</row>
    <row r="173" customFormat="false" ht="12.75" hidden="false" customHeight="false" outlineLevel="0" collapsed="false">
      <c r="A173" s="323" t="n">
        <v>41699</v>
      </c>
      <c r="B173" s="327"/>
      <c r="C173" s="326" t="n">
        <f aca="false">+C161+0</f>
        <v>0.37</v>
      </c>
      <c r="D173" s="326" t="n">
        <f aca="false">C173</f>
        <v>0.37</v>
      </c>
      <c r="E173" s="327" t="n">
        <f aca="false">C173</f>
        <v>0.37</v>
      </c>
      <c r="F173" s="328" t="n">
        <f aca="false">C173-0.035</f>
        <v>0.335</v>
      </c>
      <c r="G173" s="327" t="n">
        <f aca="false">E173</f>
        <v>0.37</v>
      </c>
      <c r="H173" s="355" t="n">
        <f aca="false">H161-0.005</f>
        <v>0.46</v>
      </c>
      <c r="I173" s="328" t="n">
        <f aca="false">H173</f>
        <v>0.46</v>
      </c>
      <c r="J173" s="347" t="n">
        <f aca="false">H173+0</f>
        <v>0.46</v>
      </c>
      <c r="K173" s="276" t="n">
        <f aca="false">C173+0.12</f>
        <v>0.49</v>
      </c>
      <c r="L173" s="348" t="n">
        <f aca="false">K173-0</f>
        <v>0.49</v>
      </c>
      <c r="M173" s="328" t="n">
        <f aca="false">K173</f>
        <v>0.49</v>
      </c>
      <c r="N173" s="327" t="n">
        <f aca="false">+K173+0.03</f>
        <v>0.52</v>
      </c>
      <c r="O173" s="279" t="n">
        <f aca="false">K173+0.1</f>
        <v>0.59</v>
      </c>
      <c r="P173" s="333" t="n">
        <f aca="false">O173</f>
        <v>0.59</v>
      </c>
      <c r="Q173" s="328" t="n">
        <f aca="false">O173</f>
        <v>0.59</v>
      </c>
      <c r="R173" s="327" t="n">
        <f aca="false">+O173+0.02</f>
        <v>0.61</v>
      </c>
      <c r="T173" s="334" t="n">
        <f aca="false">C173-0.16</f>
        <v>0.21</v>
      </c>
      <c r="U173" s="334" t="n">
        <f aca="false">T173+0.055</f>
        <v>0.265</v>
      </c>
      <c r="V173" s="334" t="n">
        <f aca="false">+(T173+AI173)*0.032+T173+0.01</f>
        <v>0.345568</v>
      </c>
      <c r="X173" s="357"/>
      <c r="Y173" s="357"/>
      <c r="Z173" s="357"/>
      <c r="AA173" s="357"/>
      <c r="AB173" s="357"/>
      <c r="AC173" s="357"/>
      <c r="AD173" s="357"/>
      <c r="AE173" s="357"/>
      <c r="AF173" s="357"/>
      <c r="AG173" s="357"/>
      <c r="AH173" s="340" t="n">
        <v>41699</v>
      </c>
      <c r="AI173" s="341" t="n">
        <f aca="false">download!Z192</f>
        <v>3.714</v>
      </c>
      <c r="AJ173" s="343"/>
      <c r="AK173" s="342"/>
      <c r="AL173" s="342" t="n">
        <f aca="false">($AI173+C173)*BK173</f>
        <v>1.52361156350068</v>
      </c>
      <c r="AM173" s="342" t="n">
        <f aca="false">+AI173+C173</f>
        <v>4.084</v>
      </c>
      <c r="AN173" s="342" t="n">
        <f aca="false">$AI173+E173</f>
        <v>4.084</v>
      </c>
      <c r="AO173" s="342" t="n">
        <f aca="false">$AI173+G173</f>
        <v>4.084</v>
      </c>
      <c r="AP173" s="342" t="n">
        <f aca="false">$AI173+H173</f>
        <v>4.174</v>
      </c>
      <c r="AQ173" s="342" t="n">
        <f aca="false">$AI173+K173</f>
        <v>4.204</v>
      </c>
      <c r="AR173" s="342" t="n">
        <f aca="false">$AI173+N173</f>
        <v>4.234</v>
      </c>
      <c r="AS173" s="342" t="n">
        <f aca="false">$AI173+O173</f>
        <v>4.304</v>
      </c>
      <c r="AT173" s="342" t="n">
        <f aca="false">$AI173+R173</f>
        <v>4.324</v>
      </c>
      <c r="AU173" s="342"/>
      <c r="AV173" s="342"/>
      <c r="AW173" s="342" t="n">
        <f aca="false">$AI173+X173</f>
        <v>3.714</v>
      </c>
      <c r="AX173" s="342" t="n">
        <f aca="false">$AI173+Z173</f>
        <v>3.714</v>
      </c>
      <c r="AY173" s="342" t="n">
        <f aca="false">$AI173+AA173</f>
        <v>3.714</v>
      </c>
      <c r="AZ173" s="342" t="n">
        <f aca="false">$AI173+AB173</f>
        <v>3.714</v>
      </c>
      <c r="BA173" s="342" t="n">
        <f aca="false">$AI173+AC173</f>
        <v>3.714</v>
      </c>
      <c r="BB173" s="342" t="n">
        <f aca="false">$AI173+AD173</f>
        <v>3.714</v>
      </c>
      <c r="BC173" s="342" t="n">
        <f aca="false">$AI173+AE173</f>
        <v>3.714</v>
      </c>
      <c r="BD173" s="342" t="n">
        <f aca="false">$AI173+AF173</f>
        <v>3.714</v>
      </c>
      <c r="BE173" s="342"/>
      <c r="BF173" s="274"/>
      <c r="BG173" s="343" t="n">
        <f aca="false">download!AD192</f>
        <v>1.318713911532</v>
      </c>
      <c r="BH173" s="268" t="n">
        <f aca="false">download!AH192</f>
        <v>0.06475886458</v>
      </c>
      <c r="BI173" s="268" t="n">
        <f aca="false">download!AL192</f>
        <v>0.073190458064479</v>
      </c>
      <c r="BJ173" s="277" t="n">
        <f aca="false">(1+BH173/2)^(-2*($A173-$A$5)/365.25)</f>
        <v>0.417197424968895</v>
      </c>
      <c r="BK173" s="277" t="n">
        <f aca="false">(1+BI173/2)^(-2*($A173-$A$5)/365.25)</f>
        <v>0.373068453354721</v>
      </c>
      <c r="BL173" s="268"/>
      <c r="BM173" s="268"/>
      <c r="BN173" s="268"/>
      <c r="BO173" s="268"/>
      <c r="BP173" s="268"/>
      <c r="BQ173" s="268"/>
      <c r="BR173" s="268"/>
      <c r="BS173" s="268"/>
      <c r="BT173" s="268"/>
      <c r="BU173" s="268"/>
      <c r="BV173" s="268"/>
      <c r="BW173" s="268"/>
      <c r="BX173" s="268"/>
      <c r="BY173" s="268"/>
      <c r="BZ173" s="268"/>
      <c r="CA173" s="268"/>
      <c r="CB173" s="268"/>
      <c r="CC173" s="268"/>
      <c r="CD173" s="268"/>
      <c r="CE173" s="268"/>
      <c r="CF173" s="268"/>
      <c r="CG173" s="268"/>
      <c r="CH173" s="268"/>
      <c r="CI173" s="268"/>
      <c r="CJ173" s="268"/>
      <c r="CK173" s="268"/>
      <c r="CL173" s="277"/>
      <c r="CM173" s="268"/>
      <c r="CN173" s="293"/>
      <c r="CO173" s="293"/>
      <c r="CP173" s="344"/>
      <c r="CQ173" s="268"/>
      <c r="CR173" s="293"/>
      <c r="CS173" s="268"/>
      <c r="CT173" s="295"/>
      <c r="CU173" s="295"/>
      <c r="CV173" s="268"/>
      <c r="CW173" s="293"/>
      <c r="CX173" s="268"/>
      <c r="CY173" s="268"/>
      <c r="CZ173" s="276"/>
      <c r="DA173" s="276"/>
      <c r="DB173" s="295"/>
      <c r="DC173" s="268"/>
      <c r="DD173" s="295"/>
      <c r="DE173" s="268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</row>
    <row r="174" customFormat="false" ht="12.75" hidden="false" customHeight="false" outlineLevel="0" collapsed="false">
      <c r="A174" s="323" t="n">
        <v>41730</v>
      </c>
      <c r="B174" s="327"/>
      <c r="C174" s="326" t="n">
        <f aca="false">+C162+0</f>
        <v>0.165</v>
      </c>
      <c r="D174" s="326" t="n">
        <f aca="false">C174</f>
        <v>0.165</v>
      </c>
      <c r="E174" s="327" t="n">
        <f aca="false">C174</f>
        <v>0.165</v>
      </c>
      <c r="F174" s="328" t="n">
        <f aca="false">C174-0.035</f>
        <v>0.13</v>
      </c>
      <c r="G174" s="327" t="n">
        <f aca="false">E174</f>
        <v>0.165</v>
      </c>
      <c r="H174" s="355" t="n">
        <f aca="false">C174</f>
        <v>0.165</v>
      </c>
      <c r="I174" s="328" t="n">
        <f aca="false">H174</f>
        <v>0.165</v>
      </c>
      <c r="J174" s="347" t="n">
        <f aca="false">H174+0</f>
        <v>0.165</v>
      </c>
      <c r="K174" s="279" t="n">
        <f aca="false">C174+0.02</f>
        <v>0.185</v>
      </c>
      <c r="L174" s="348" t="n">
        <f aca="false">K174-0</f>
        <v>0.185</v>
      </c>
      <c r="M174" s="328" t="n">
        <f aca="false">K174</f>
        <v>0.185</v>
      </c>
      <c r="N174" s="327" t="n">
        <f aca="false">+K174+0.02</f>
        <v>0.205</v>
      </c>
      <c r="O174" s="279" t="n">
        <f aca="false">C174</f>
        <v>0.165</v>
      </c>
      <c r="P174" s="333" t="n">
        <f aca="false">O174</f>
        <v>0.165</v>
      </c>
      <c r="Q174" s="328" t="n">
        <f aca="false">O174</f>
        <v>0.165</v>
      </c>
      <c r="R174" s="327" t="n">
        <f aca="false">+O174</f>
        <v>0.165</v>
      </c>
      <c r="T174" s="334" t="n">
        <f aca="false">C174-0.2</f>
        <v>-0.035</v>
      </c>
      <c r="U174" s="334" t="n">
        <f aca="false">T174+0.055</f>
        <v>0.02</v>
      </c>
      <c r="V174" s="334"/>
      <c r="X174" s="357"/>
      <c r="Y174" s="357"/>
      <c r="Z174" s="357"/>
      <c r="AA174" s="357"/>
      <c r="AB174" s="357"/>
      <c r="AC174" s="357"/>
      <c r="AD174" s="357"/>
      <c r="AE174" s="357"/>
      <c r="AF174" s="357"/>
      <c r="AG174" s="357"/>
      <c r="AH174" s="340" t="n">
        <v>41730</v>
      </c>
      <c r="AI174" s="341" t="n">
        <f aca="false">download!Z193</f>
        <v>3.604</v>
      </c>
      <c r="AJ174" s="343"/>
      <c r="AK174" s="342"/>
      <c r="AL174" s="342" t="n">
        <f aca="false">($AI174+C174)*BK174</f>
        <v>1.39751781616759</v>
      </c>
      <c r="AM174" s="342" t="n">
        <f aca="false">+AI174+C174</f>
        <v>3.769</v>
      </c>
      <c r="AN174" s="342" t="n">
        <f aca="false">$AI174+E174</f>
        <v>3.769</v>
      </c>
      <c r="AO174" s="342" t="n">
        <f aca="false">$AI174+G174</f>
        <v>3.769</v>
      </c>
      <c r="AP174" s="342" t="n">
        <f aca="false">$AI174+H174</f>
        <v>3.769</v>
      </c>
      <c r="AQ174" s="342" t="n">
        <f aca="false">$AI174+K174</f>
        <v>3.789</v>
      </c>
      <c r="AR174" s="342" t="n">
        <f aca="false">$AI174+N174</f>
        <v>3.809</v>
      </c>
      <c r="AS174" s="342" t="n">
        <f aca="false">$AI174+O174</f>
        <v>3.769</v>
      </c>
      <c r="AT174" s="342" t="n">
        <f aca="false">$AI174+R174</f>
        <v>3.769</v>
      </c>
      <c r="AU174" s="342"/>
      <c r="AV174" s="342"/>
      <c r="AW174" s="342" t="n">
        <f aca="false">$AI174+X174</f>
        <v>3.604</v>
      </c>
      <c r="AX174" s="342" t="n">
        <f aca="false">$AI174+Z174</f>
        <v>3.604</v>
      </c>
      <c r="AY174" s="342" t="n">
        <f aca="false">$AI174+AA174</f>
        <v>3.604</v>
      </c>
      <c r="AZ174" s="342" t="n">
        <f aca="false">$AI174+AB174</f>
        <v>3.604</v>
      </c>
      <c r="BA174" s="342" t="n">
        <f aca="false">$AI174+AC174</f>
        <v>3.604</v>
      </c>
      <c r="BB174" s="342" t="n">
        <f aca="false">$AI174+AD174</f>
        <v>3.604</v>
      </c>
      <c r="BC174" s="342" t="n">
        <f aca="false">$AI174+AE174</f>
        <v>3.604</v>
      </c>
      <c r="BD174" s="342" t="n">
        <f aca="false">$AI174+AF174</f>
        <v>3.604</v>
      </c>
      <c r="BE174" s="342"/>
      <c r="BF174" s="274"/>
      <c r="BG174" s="343" t="n">
        <f aca="false">download!AD193</f>
        <v>1.318163539072</v>
      </c>
      <c r="BH174" s="268" t="n">
        <f aca="false">download!AH193</f>
        <v>0.064780710370308</v>
      </c>
      <c r="BI174" s="268" t="n">
        <f aca="false">download!AL193</f>
        <v>0.073191789547414</v>
      </c>
      <c r="BJ174" s="277" t="n">
        <f aca="false">(1+BH174/2)^(-2*($A174-$A$5)/365.25)</f>
        <v>0.414825648938797</v>
      </c>
      <c r="BK174" s="277" t="n">
        <f aca="false">(1+BI174/2)^(-2*($A174-$A$5)/365.25)</f>
        <v>0.370792734456775</v>
      </c>
      <c r="BL174" s="268"/>
      <c r="BM174" s="268"/>
      <c r="BN174" s="268"/>
      <c r="BO174" s="268"/>
      <c r="BP174" s="268"/>
      <c r="BQ174" s="268"/>
      <c r="BR174" s="268"/>
      <c r="BS174" s="268"/>
      <c r="BT174" s="268"/>
      <c r="BU174" s="268"/>
      <c r="BV174" s="268"/>
      <c r="BW174" s="268"/>
      <c r="BX174" s="268"/>
      <c r="BY174" s="268"/>
      <c r="BZ174" s="268"/>
      <c r="CA174" s="268"/>
      <c r="CB174" s="268"/>
      <c r="CC174" s="268"/>
      <c r="CD174" s="268"/>
      <c r="CE174" s="268"/>
      <c r="CF174" s="268"/>
      <c r="CG174" s="268"/>
      <c r="CH174" s="268"/>
      <c r="CI174" s="268"/>
      <c r="CJ174" s="268"/>
      <c r="CK174" s="268"/>
      <c r="CL174" s="277"/>
      <c r="CM174" s="268"/>
      <c r="CN174" s="293"/>
      <c r="CO174" s="293"/>
      <c r="CP174" s="344"/>
      <c r="CQ174" s="268"/>
      <c r="CR174" s="293"/>
      <c r="CS174" s="268"/>
      <c r="CT174" s="295"/>
      <c r="CU174" s="295"/>
      <c r="CV174" s="268"/>
      <c r="CW174" s="293"/>
      <c r="CX174" s="268"/>
      <c r="CY174" s="268"/>
      <c r="CZ174" s="276"/>
      <c r="DA174" s="276"/>
      <c r="DB174" s="295"/>
      <c r="DC174" s="268"/>
      <c r="DD174" s="295"/>
      <c r="DE174" s="268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</row>
    <row r="175" customFormat="false" ht="12.75" hidden="false" customHeight="false" outlineLevel="0" collapsed="false">
      <c r="A175" s="323" t="n">
        <v>41760</v>
      </c>
      <c r="B175" s="327"/>
      <c r="C175" s="326" t="n">
        <f aca="false">+C163+0</f>
        <v>0.165</v>
      </c>
      <c r="D175" s="326" t="n">
        <f aca="false">C175</f>
        <v>0.165</v>
      </c>
      <c r="E175" s="327" t="n">
        <f aca="false">C175</f>
        <v>0.165</v>
      </c>
      <c r="F175" s="328" t="n">
        <f aca="false">C175-0.035</f>
        <v>0.13</v>
      </c>
      <c r="G175" s="327" t="n">
        <f aca="false">E175</f>
        <v>0.165</v>
      </c>
      <c r="H175" s="355" t="n">
        <f aca="false">C175</f>
        <v>0.165</v>
      </c>
      <c r="I175" s="328" t="n">
        <f aca="false">H175</f>
        <v>0.165</v>
      </c>
      <c r="J175" s="347" t="n">
        <f aca="false">H175+0</f>
        <v>0.165</v>
      </c>
      <c r="K175" s="279" t="n">
        <f aca="false">C175+0.02</f>
        <v>0.185</v>
      </c>
      <c r="L175" s="348" t="n">
        <f aca="false">K175-0</f>
        <v>0.185</v>
      </c>
      <c r="M175" s="328" t="n">
        <f aca="false">K175</f>
        <v>0.185</v>
      </c>
      <c r="N175" s="327" t="n">
        <f aca="false">+K175+0.02</f>
        <v>0.205</v>
      </c>
      <c r="O175" s="279" t="n">
        <f aca="false">C175</f>
        <v>0.165</v>
      </c>
      <c r="P175" s="333" t="n">
        <f aca="false">O175</f>
        <v>0.165</v>
      </c>
      <c r="Q175" s="328" t="n">
        <f aca="false">O175</f>
        <v>0.165</v>
      </c>
      <c r="R175" s="327" t="n">
        <f aca="false">+O175</f>
        <v>0.165</v>
      </c>
      <c r="T175" s="334" t="n">
        <f aca="false">C175-0.2</f>
        <v>-0.035</v>
      </c>
      <c r="U175" s="334" t="n">
        <f aca="false">T175+0.055</f>
        <v>0.02</v>
      </c>
      <c r="V175" s="334"/>
      <c r="X175" s="357"/>
      <c r="Y175" s="357"/>
      <c r="Z175" s="357"/>
      <c r="AA175" s="357"/>
      <c r="AB175" s="357"/>
      <c r="AC175" s="357"/>
      <c r="AD175" s="357"/>
      <c r="AE175" s="357"/>
      <c r="AF175" s="357"/>
      <c r="AG175" s="357"/>
      <c r="AH175" s="340" t="n">
        <v>41760</v>
      </c>
      <c r="AI175" s="341" t="n">
        <f aca="false">download!Z194</f>
        <v>3.59</v>
      </c>
      <c r="AJ175" s="343"/>
      <c r="AK175" s="342"/>
      <c r="AL175" s="342" t="n">
        <f aca="false">($AI175+C175)*BK175</f>
        <v>1.38410639636783</v>
      </c>
      <c r="AM175" s="342" t="n">
        <f aca="false">+AI175+C175</f>
        <v>3.755</v>
      </c>
      <c r="AN175" s="342" t="n">
        <f aca="false">$AI175+E175</f>
        <v>3.755</v>
      </c>
      <c r="AO175" s="342" t="n">
        <f aca="false">$AI175+G175</f>
        <v>3.755</v>
      </c>
      <c r="AP175" s="342" t="n">
        <f aca="false">$AI175+H175</f>
        <v>3.755</v>
      </c>
      <c r="AQ175" s="342" t="n">
        <f aca="false">$AI175+K175</f>
        <v>3.775</v>
      </c>
      <c r="AR175" s="342" t="n">
        <f aca="false">$AI175+N175</f>
        <v>3.795</v>
      </c>
      <c r="AS175" s="342" t="n">
        <f aca="false">$AI175+O175</f>
        <v>3.755</v>
      </c>
      <c r="AT175" s="342" t="n">
        <f aca="false">$AI175+R175</f>
        <v>3.755</v>
      </c>
      <c r="AU175" s="342"/>
      <c r="AV175" s="342"/>
      <c r="AW175" s="342" t="n">
        <f aca="false">$AI175+X175</f>
        <v>3.59</v>
      </c>
      <c r="AX175" s="342" t="n">
        <f aca="false">$AI175+Z175</f>
        <v>3.59</v>
      </c>
      <c r="AY175" s="342" t="n">
        <f aca="false">$AI175+AA175</f>
        <v>3.59</v>
      </c>
      <c r="AZ175" s="342" t="n">
        <f aca="false">$AI175+AB175</f>
        <v>3.59</v>
      </c>
      <c r="BA175" s="342" t="n">
        <f aca="false">$AI175+AC175</f>
        <v>3.59</v>
      </c>
      <c r="BB175" s="342" t="n">
        <f aca="false">$AI175+AD175</f>
        <v>3.59</v>
      </c>
      <c r="BC175" s="342" t="n">
        <f aca="false">$AI175+AE175</f>
        <v>3.59</v>
      </c>
      <c r="BD175" s="342" t="n">
        <f aca="false">$AI175+AF175</f>
        <v>3.59</v>
      </c>
      <c r="BE175" s="342"/>
      <c r="BF175" s="274"/>
      <c r="BG175" s="343" t="n">
        <f aca="false">download!AD194</f>
        <v>1.317635368145</v>
      </c>
      <c r="BH175" s="268" t="n">
        <f aca="false">download!AH194</f>
        <v>0.064801851457863</v>
      </c>
      <c r="BI175" s="268" t="n">
        <f aca="false">download!AL194</f>
        <v>0.073193078079286</v>
      </c>
      <c r="BJ175" s="277" t="n">
        <f aca="false">(1+BH175/2)^(-2*($A175-$A$5)/365.25)</f>
        <v>0.412541811105467</v>
      </c>
      <c r="BK175" s="277" t="n">
        <f aca="false">(1+BI175/2)^(-2*($A175-$A$5)/365.25)</f>
        <v>0.368603567607945</v>
      </c>
      <c r="BL175" s="268"/>
      <c r="BM175" s="268"/>
      <c r="BN175" s="268"/>
      <c r="BO175" s="268"/>
      <c r="BP175" s="268"/>
      <c r="BQ175" s="268"/>
      <c r="BR175" s="268"/>
      <c r="BS175" s="268"/>
      <c r="BT175" s="268"/>
      <c r="BU175" s="268"/>
      <c r="BV175" s="268"/>
      <c r="BW175" s="268"/>
      <c r="BX175" s="268"/>
      <c r="BY175" s="268"/>
      <c r="BZ175" s="268"/>
      <c r="CA175" s="268"/>
      <c r="CB175" s="268"/>
      <c r="CC175" s="268"/>
      <c r="CD175" s="268"/>
      <c r="CE175" s="268"/>
      <c r="CF175" s="268"/>
      <c r="CG175" s="268"/>
      <c r="CH175" s="268"/>
      <c r="CI175" s="268"/>
      <c r="CJ175" s="268"/>
      <c r="CK175" s="268"/>
      <c r="CL175" s="277"/>
      <c r="CM175" s="268"/>
      <c r="CN175" s="293"/>
      <c r="CO175" s="293"/>
      <c r="CP175" s="344"/>
      <c r="CQ175" s="268"/>
      <c r="CR175" s="293"/>
      <c r="CS175" s="268"/>
      <c r="CT175" s="295"/>
      <c r="CU175" s="295"/>
      <c r="CV175" s="268"/>
      <c r="CW175" s="293"/>
      <c r="CX175" s="268"/>
      <c r="CY175" s="268"/>
      <c r="CZ175" s="276"/>
      <c r="DA175" s="276"/>
      <c r="DB175" s="295"/>
      <c r="DC175" s="268"/>
      <c r="DD175" s="295"/>
      <c r="DE175" s="268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</row>
    <row r="176" customFormat="false" ht="12.75" hidden="false" customHeight="false" outlineLevel="0" collapsed="false">
      <c r="A176" s="323" t="n">
        <v>41791</v>
      </c>
      <c r="B176" s="327"/>
      <c r="C176" s="326" t="n">
        <f aca="false">+C164+0</f>
        <v>0.165</v>
      </c>
      <c r="D176" s="326" t="n">
        <f aca="false">C176</f>
        <v>0.165</v>
      </c>
      <c r="E176" s="327" t="n">
        <f aca="false">C176</f>
        <v>0.165</v>
      </c>
      <c r="F176" s="328" t="n">
        <f aca="false">C176-0.035</f>
        <v>0.13</v>
      </c>
      <c r="G176" s="327" t="n">
        <f aca="false">E176</f>
        <v>0.165</v>
      </c>
      <c r="H176" s="355" t="n">
        <f aca="false">C176</f>
        <v>0.165</v>
      </c>
      <c r="I176" s="328" t="n">
        <f aca="false">H176</f>
        <v>0.165</v>
      </c>
      <c r="J176" s="347" t="n">
        <f aca="false">H176+0</f>
        <v>0.165</v>
      </c>
      <c r="K176" s="279" t="n">
        <f aca="false">C176+0.02</f>
        <v>0.185</v>
      </c>
      <c r="L176" s="348" t="n">
        <f aca="false">K176-0</f>
        <v>0.185</v>
      </c>
      <c r="M176" s="328" t="n">
        <f aca="false">K176</f>
        <v>0.185</v>
      </c>
      <c r="N176" s="327" t="n">
        <f aca="false">+K176+0.02</f>
        <v>0.205</v>
      </c>
      <c r="O176" s="279" t="n">
        <f aca="false">C176</f>
        <v>0.165</v>
      </c>
      <c r="P176" s="333" t="n">
        <f aca="false">O176</f>
        <v>0.165</v>
      </c>
      <c r="Q176" s="328" t="n">
        <f aca="false">O176</f>
        <v>0.165</v>
      </c>
      <c r="R176" s="327" t="n">
        <f aca="false">+O176</f>
        <v>0.165</v>
      </c>
      <c r="T176" s="334" t="n">
        <f aca="false">C176-0.2</f>
        <v>-0.035</v>
      </c>
      <c r="U176" s="334" t="n">
        <f aca="false">T176+0.055</f>
        <v>0.02</v>
      </c>
      <c r="V176" s="334"/>
      <c r="X176" s="357"/>
      <c r="Y176" s="357"/>
      <c r="Z176" s="357"/>
      <c r="AA176" s="357"/>
      <c r="AB176" s="357"/>
      <c r="AC176" s="357"/>
      <c r="AD176" s="357"/>
      <c r="AE176" s="357"/>
      <c r="AF176" s="357"/>
      <c r="AG176" s="357"/>
      <c r="AH176" s="340" t="n">
        <v>41791</v>
      </c>
      <c r="AI176" s="341" t="n">
        <f aca="false">download!Z195</f>
        <v>3.606</v>
      </c>
      <c r="AJ176" s="343"/>
      <c r="AK176" s="342"/>
      <c r="AL176" s="342" t="n">
        <f aca="false">($AI176+C176)*BK176</f>
        <v>1.38152443106351</v>
      </c>
      <c r="AM176" s="342" t="n">
        <f aca="false">+AI176+C176</f>
        <v>3.771</v>
      </c>
      <c r="AN176" s="342" t="n">
        <f aca="false">$AI176+E176</f>
        <v>3.771</v>
      </c>
      <c r="AO176" s="342" t="n">
        <f aca="false">$AI176+G176</f>
        <v>3.771</v>
      </c>
      <c r="AP176" s="342" t="n">
        <f aca="false">$AI176+H176</f>
        <v>3.771</v>
      </c>
      <c r="AQ176" s="342" t="n">
        <f aca="false">$AI176+K176</f>
        <v>3.791</v>
      </c>
      <c r="AR176" s="342" t="n">
        <f aca="false">$AI176+N176</f>
        <v>3.811</v>
      </c>
      <c r="AS176" s="342" t="n">
        <f aca="false">$AI176+O176</f>
        <v>3.771</v>
      </c>
      <c r="AT176" s="342" t="n">
        <f aca="false">$AI176+R176</f>
        <v>3.771</v>
      </c>
      <c r="AU176" s="342"/>
      <c r="AV176" s="342"/>
      <c r="AW176" s="342" t="n">
        <f aca="false">$AI176+X176</f>
        <v>3.606</v>
      </c>
      <c r="AX176" s="342" t="n">
        <f aca="false">$AI176+Z176</f>
        <v>3.606</v>
      </c>
      <c r="AY176" s="342" t="n">
        <f aca="false">$AI176+AA176</f>
        <v>3.606</v>
      </c>
      <c r="AZ176" s="342" t="n">
        <f aca="false">$AI176+AB176</f>
        <v>3.606</v>
      </c>
      <c r="BA176" s="342" t="n">
        <f aca="false">$AI176+AC176</f>
        <v>3.606</v>
      </c>
      <c r="BB176" s="342" t="n">
        <f aca="false">$AI176+AD176</f>
        <v>3.606</v>
      </c>
      <c r="BC176" s="342" t="n">
        <f aca="false">$AI176+AE176</f>
        <v>3.606</v>
      </c>
      <c r="BD176" s="342" t="n">
        <f aca="false">$AI176+AF176</f>
        <v>3.606</v>
      </c>
      <c r="BE176" s="342"/>
      <c r="BF176" s="274"/>
      <c r="BG176" s="343" t="n">
        <f aca="false">download!AD195</f>
        <v>1.31709418182</v>
      </c>
      <c r="BH176" s="268" t="n">
        <f aca="false">download!AH195</f>
        <v>0.064823697248491</v>
      </c>
      <c r="BI176" s="268" t="n">
        <f aca="false">download!AL195</f>
        <v>0.073194409562222</v>
      </c>
      <c r="BJ176" s="277" t="n">
        <f aca="false">(1+BH176/2)^(-2*($A176-$A$5)/365.25)</f>
        <v>0.410193605613556</v>
      </c>
      <c r="BK176" s="277" t="n">
        <f aca="false">(1+BI176/2)^(-2*($A176-$A$5)/365.25)</f>
        <v>0.366354927357071</v>
      </c>
      <c r="BL176" s="268"/>
      <c r="BM176" s="268"/>
      <c r="BN176" s="268"/>
      <c r="BO176" s="268"/>
      <c r="BP176" s="268"/>
      <c r="BQ176" s="268"/>
      <c r="BR176" s="268"/>
      <c r="BS176" s="268"/>
      <c r="BT176" s="268"/>
      <c r="BU176" s="268"/>
      <c r="BV176" s="268"/>
      <c r="BW176" s="268"/>
      <c r="BX176" s="268"/>
      <c r="BY176" s="268"/>
      <c r="BZ176" s="268"/>
      <c r="CA176" s="268"/>
      <c r="CB176" s="268"/>
      <c r="CC176" s="268"/>
      <c r="CD176" s="268"/>
      <c r="CE176" s="268"/>
      <c r="CF176" s="268"/>
      <c r="CG176" s="268"/>
      <c r="CH176" s="268"/>
      <c r="CI176" s="268"/>
      <c r="CJ176" s="268"/>
      <c r="CK176" s="268"/>
      <c r="CL176" s="277"/>
      <c r="CM176" s="268"/>
      <c r="CN176" s="293"/>
      <c r="CO176" s="293"/>
      <c r="CP176" s="344"/>
      <c r="CQ176" s="268"/>
      <c r="CR176" s="268"/>
      <c r="CS176" s="268"/>
      <c r="CT176" s="268"/>
      <c r="CU176" s="268"/>
      <c r="CV176" s="268"/>
      <c r="CW176" s="293"/>
      <c r="CX176" s="268"/>
      <c r="CY176" s="268"/>
      <c r="CZ176" s="276"/>
      <c r="DA176" s="276"/>
      <c r="DB176" s="295"/>
      <c r="DC176" s="268"/>
      <c r="DD176" s="295"/>
      <c r="DE176" s="268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</row>
    <row r="177" customFormat="false" ht="12.75" hidden="false" customHeight="false" outlineLevel="0" collapsed="false">
      <c r="A177" s="323" t="n">
        <v>41821</v>
      </c>
      <c r="B177" s="327"/>
      <c r="C177" s="326" t="n">
        <f aca="false">+C165+0</f>
        <v>0.165</v>
      </c>
      <c r="D177" s="326" t="n">
        <f aca="false">C177</f>
        <v>0.165</v>
      </c>
      <c r="E177" s="327" t="n">
        <f aca="false">C177</f>
        <v>0.165</v>
      </c>
      <c r="F177" s="328" t="n">
        <f aca="false">C177-0.035</f>
        <v>0.13</v>
      </c>
      <c r="G177" s="327" t="n">
        <f aca="false">E177</f>
        <v>0.165</v>
      </c>
      <c r="H177" s="355" t="n">
        <f aca="false">C177</f>
        <v>0.165</v>
      </c>
      <c r="I177" s="328" t="n">
        <f aca="false">H177</f>
        <v>0.165</v>
      </c>
      <c r="J177" s="347" t="n">
        <f aca="false">H177+0</f>
        <v>0.165</v>
      </c>
      <c r="K177" s="279" t="n">
        <f aca="false">C177+0.02</f>
        <v>0.185</v>
      </c>
      <c r="L177" s="348" t="n">
        <f aca="false">K177-0</f>
        <v>0.185</v>
      </c>
      <c r="M177" s="328" t="n">
        <f aca="false">K177</f>
        <v>0.185</v>
      </c>
      <c r="N177" s="327" t="n">
        <f aca="false">+K177+0.02</f>
        <v>0.205</v>
      </c>
      <c r="O177" s="279" t="n">
        <f aca="false">C177</f>
        <v>0.165</v>
      </c>
      <c r="P177" s="333" t="n">
        <f aca="false">O177</f>
        <v>0.165</v>
      </c>
      <c r="Q177" s="328" t="n">
        <f aca="false">O177</f>
        <v>0.165</v>
      </c>
      <c r="R177" s="327" t="n">
        <f aca="false">+O177</f>
        <v>0.165</v>
      </c>
      <c r="T177" s="334" t="n">
        <f aca="false">C177-0.2</f>
        <v>-0.035</v>
      </c>
      <c r="U177" s="334" t="n">
        <f aca="false">T177+0.055</f>
        <v>0.02</v>
      </c>
      <c r="V177" s="334"/>
      <c r="X177" s="357"/>
      <c r="Y177" s="357"/>
      <c r="Z177" s="357"/>
      <c r="AA177" s="357"/>
      <c r="AB177" s="357"/>
      <c r="AC177" s="357"/>
      <c r="AD177" s="357"/>
      <c r="AE177" s="357"/>
      <c r="AF177" s="357"/>
      <c r="AG177" s="357"/>
      <c r="AH177" s="340" t="n">
        <v>41821</v>
      </c>
      <c r="AI177" s="341" t="n">
        <f aca="false">download!Z196</f>
        <v>3.668</v>
      </c>
      <c r="AJ177" s="343"/>
      <c r="AK177" s="342"/>
      <c r="AL177" s="342" t="n">
        <f aca="false">($AI177+C177)*BK177</f>
        <v>1.39594720848138</v>
      </c>
      <c r="AM177" s="342" t="n">
        <f aca="false">+AI177+C177</f>
        <v>3.833</v>
      </c>
      <c r="AN177" s="342" t="n">
        <f aca="false">$AI177+E177</f>
        <v>3.833</v>
      </c>
      <c r="AO177" s="342" t="n">
        <f aca="false">$AI177+G177</f>
        <v>3.833</v>
      </c>
      <c r="AP177" s="342" t="n">
        <f aca="false">$AI177+H177</f>
        <v>3.833</v>
      </c>
      <c r="AQ177" s="342" t="n">
        <f aca="false">$AI177+K177</f>
        <v>3.853</v>
      </c>
      <c r="AR177" s="342" t="n">
        <f aca="false">$AI177+N177</f>
        <v>3.873</v>
      </c>
      <c r="AS177" s="342" t="n">
        <f aca="false">$AI177+O177</f>
        <v>3.833</v>
      </c>
      <c r="AT177" s="342" t="n">
        <f aca="false">$AI177+R177</f>
        <v>3.833</v>
      </c>
      <c r="AU177" s="342"/>
      <c r="AV177" s="342"/>
      <c r="AW177" s="342" t="n">
        <f aca="false">$AI177+X177</f>
        <v>3.668</v>
      </c>
      <c r="AX177" s="342" t="n">
        <f aca="false">$AI177+Z177</f>
        <v>3.668</v>
      </c>
      <c r="AY177" s="342" t="n">
        <f aca="false">$AI177+AA177</f>
        <v>3.668</v>
      </c>
      <c r="AZ177" s="342" t="n">
        <f aca="false">$AI177+AB177</f>
        <v>3.668</v>
      </c>
      <c r="BA177" s="342" t="n">
        <f aca="false">$AI177+AC177</f>
        <v>3.668</v>
      </c>
      <c r="BB177" s="342" t="n">
        <f aca="false">$AI177+AD177</f>
        <v>3.668</v>
      </c>
      <c r="BC177" s="342" t="n">
        <f aca="false">$AI177+AE177</f>
        <v>3.668</v>
      </c>
      <c r="BD177" s="342" t="n">
        <f aca="false">$AI177+AF177</f>
        <v>3.668</v>
      </c>
      <c r="BE177" s="342"/>
      <c r="BF177" s="274"/>
      <c r="BG177" s="343" t="n">
        <f aca="false">download!AD196</f>
        <v>1.31657489009</v>
      </c>
      <c r="BH177" s="268" t="n">
        <f aca="false">download!AH196</f>
        <v>0.064844838336347</v>
      </c>
      <c r="BI177" s="268" t="n">
        <f aca="false">download!AL196</f>
        <v>0.073195698094096</v>
      </c>
      <c r="BJ177" s="277" t="n">
        <f aca="false">(1+BH177/2)^(-2*($A177-$A$5)/365.25)</f>
        <v>0.407932481880525</v>
      </c>
      <c r="BK177" s="277" t="n">
        <f aca="false">(1+BI177/2)^(-2*($A177-$A$5)/365.25)</f>
        <v>0.36419181019603</v>
      </c>
      <c r="BL177" s="268"/>
      <c r="BM177" s="268"/>
      <c r="BN177" s="268"/>
      <c r="BO177" s="268"/>
      <c r="BP177" s="268"/>
      <c r="BQ177" s="268"/>
      <c r="BR177" s="268"/>
      <c r="BS177" s="268"/>
      <c r="BT177" s="268"/>
      <c r="BU177" s="268"/>
      <c r="BV177" s="268"/>
      <c r="BW177" s="268"/>
      <c r="BX177" s="268"/>
      <c r="BY177" s="268"/>
      <c r="BZ177" s="268"/>
      <c r="CA177" s="268"/>
      <c r="CB177" s="268"/>
      <c r="CC177" s="268"/>
      <c r="CD177" s="268"/>
      <c r="CE177" s="268"/>
      <c r="CF177" s="268"/>
      <c r="CG177" s="268"/>
      <c r="CH177" s="268"/>
      <c r="CI177" s="268"/>
      <c r="CJ177" s="268"/>
      <c r="CK177" s="268"/>
      <c r="CL177" s="277"/>
      <c r="CM177" s="268"/>
      <c r="CN177" s="293"/>
      <c r="CO177" s="293"/>
      <c r="CP177" s="344"/>
      <c r="CQ177" s="268"/>
      <c r="CR177" s="268"/>
      <c r="CS177" s="268"/>
      <c r="CT177" s="268"/>
      <c r="CU177" s="268"/>
      <c r="CV177" s="268"/>
      <c r="CW177" s="293"/>
      <c r="CX177" s="268"/>
      <c r="CY177" s="268"/>
      <c r="CZ177" s="276"/>
      <c r="DA177" s="276"/>
      <c r="DB177" s="295"/>
      <c r="DC177" s="268"/>
      <c r="DD177" s="295"/>
      <c r="DE177" s="268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</row>
    <row r="178" customFormat="false" ht="12.75" hidden="false" customHeight="false" outlineLevel="0" collapsed="false">
      <c r="A178" s="323" t="n">
        <v>41852</v>
      </c>
      <c r="B178" s="327"/>
      <c r="C178" s="326" t="n">
        <f aca="false">+C166+0</f>
        <v>0.165</v>
      </c>
      <c r="D178" s="326" t="n">
        <f aca="false">C178</f>
        <v>0.165</v>
      </c>
      <c r="E178" s="327" t="n">
        <f aca="false">C178</f>
        <v>0.165</v>
      </c>
      <c r="F178" s="328" t="n">
        <f aca="false">C178-0.035</f>
        <v>0.13</v>
      </c>
      <c r="G178" s="327" t="n">
        <f aca="false">E178</f>
        <v>0.165</v>
      </c>
      <c r="H178" s="355" t="n">
        <f aca="false">C178</f>
        <v>0.165</v>
      </c>
      <c r="I178" s="328" t="n">
        <f aca="false">H178</f>
        <v>0.165</v>
      </c>
      <c r="J178" s="347" t="n">
        <f aca="false">H178+0</f>
        <v>0.165</v>
      </c>
      <c r="K178" s="279" t="n">
        <f aca="false">C178+0.02</f>
        <v>0.185</v>
      </c>
      <c r="L178" s="348" t="n">
        <f aca="false">K178-0</f>
        <v>0.185</v>
      </c>
      <c r="M178" s="328" t="n">
        <f aca="false">K178</f>
        <v>0.185</v>
      </c>
      <c r="N178" s="327" t="n">
        <f aca="false">+K178+0.02</f>
        <v>0.205</v>
      </c>
      <c r="O178" s="279" t="n">
        <f aca="false">C178</f>
        <v>0.165</v>
      </c>
      <c r="P178" s="333" t="n">
        <f aca="false">O178</f>
        <v>0.165</v>
      </c>
      <c r="Q178" s="328" t="n">
        <f aca="false">O178</f>
        <v>0.165</v>
      </c>
      <c r="R178" s="327" t="n">
        <f aca="false">+O178</f>
        <v>0.165</v>
      </c>
      <c r="T178" s="334" t="n">
        <f aca="false">C178-0.2</f>
        <v>-0.035</v>
      </c>
      <c r="U178" s="334" t="n">
        <f aca="false">T178+0.055</f>
        <v>0.02</v>
      </c>
      <c r="V178" s="334"/>
      <c r="X178" s="357"/>
      <c r="Y178" s="357"/>
      <c r="Z178" s="357"/>
      <c r="AA178" s="357"/>
      <c r="AB178" s="357"/>
      <c r="AC178" s="357"/>
      <c r="AD178" s="357"/>
      <c r="AE178" s="357"/>
      <c r="AF178" s="357"/>
      <c r="AG178" s="357"/>
      <c r="AH178" s="340" t="n">
        <v>41852</v>
      </c>
      <c r="AI178" s="341" t="n">
        <f aca="false">download!Z197</f>
        <v>3.66</v>
      </c>
      <c r="AJ178" s="343"/>
      <c r="AK178" s="342"/>
      <c r="AL178" s="342" t="n">
        <f aca="false">($AI178+C178)*BK178</f>
        <v>1.38453497563999</v>
      </c>
      <c r="AM178" s="342" t="n">
        <f aca="false">+AI178+C178</f>
        <v>3.825</v>
      </c>
      <c r="AN178" s="342" t="n">
        <f aca="false">$AI178+E178</f>
        <v>3.825</v>
      </c>
      <c r="AO178" s="342" t="n">
        <f aca="false">$AI178+G178</f>
        <v>3.825</v>
      </c>
      <c r="AP178" s="342" t="n">
        <f aca="false">$AI178+H178</f>
        <v>3.825</v>
      </c>
      <c r="AQ178" s="342" t="n">
        <f aca="false">$AI178+K178</f>
        <v>3.845</v>
      </c>
      <c r="AR178" s="342" t="n">
        <f aca="false">$AI178+N178</f>
        <v>3.865</v>
      </c>
      <c r="AS178" s="342" t="n">
        <f aca="false">$AI178+O178</f>
        <v>3.825</v>
      </c>
      <c r="AT178" s="342" t="n">
        <f aca="false">$AI178+R178</f>
        <v>3.825</v>
      </c>
      <c r="AU178" s="342"/>
      <c r="AV178" s="342"/>
      <c r="AW178" s="342" t="n">
        <f aca="false">$AI178+X178</f>
        <v>3.66</v>
      </c>
      <c r="AX178" s="342" t="n">
        <f aca="false">$AI178+Z178</f>
        <v>3.66</v>
      </c>
      <c r="AY178" s="342" t="n">
        <f aca="false">$AI178+AA178</f>
        <v>3.66</v>
      </c>
      <c r="AZ178" s="342" t="n">
        <f aca="false">$AI178+AB178</f>
        <v>3.66</v>
      </c>
      <c r="BA178" s="342" t="n">
        <f aca="false">$AI178+AC178</f>
        <v>3.66</v>
      </c>
      <c r="BB178" s="342" t="n">
        <f aca="false">$AI178+AD178</f>
        <v>3.66</v>
      </c>
      <c r="BC178" s="342" t="n">
        <f aca="false">$AI178+AE178</f>
        <v>3.66</v>
      </c>
      <c r="BD178" s="342" t="n">
        <f aca="false">$AI178+AF178</f>
        <v>3.66</v>
      </c>
      <c r="BE178" s="342"/>
      <c r="BF178" s="274"/>
      <c r="BG178" s="343" t="n">
        <f aca="false">download!AD197</f>
        <v>1.316042868066</v>
      </c>
      <c r="BH178" s="268" t="n">
        <f aca="false">download!AH197</f>
        <v>0.064866684127287</v>
      </c>
      <c r="BI178" s="268" t="n">
        <f aca="false">download!AL197</f>
        <v>0.073197029577032</v>
      </c>
      <c r="BJ178" s="277" t="n">
        <f aca="false">(1+BH178/2)^(-2*($A178-$A$5)/365.25)</f>
        <v>0.405607648637471</v>
      </c>
      <c r="BK178" s="277" t="n">
        <f aca="false">(1+BI178/2)^(-2*($A178-$A$5)/365.25)</f>
        <v>0.361969928271892</v>
      </c>
      <c r="BL178" s="268"/>
      <c r="BM178" s="268"/>
      <c r="BN178" s="268"/>
      <c r="BO178" s="268"/>
      <c r="BP178" s="268"/>
      <c r="BQ178" s="268"/>
      <c r="BR178" s="268"/>
      <c r="BS178" s="268"/>
      <c r="BT178" s="268"/>
      <c r="BU178" s="268"/>
      <c r="BV178" s="268"/>
      <c r="BW178" s="268"/>
      <c r="BX178" s="268"/>
      <c r="BY178" s="268"/>
      <c r="BZ178" s="268"/>
      <c r="CA178" s="268"/>
      <c r="CB178" s="268"/>
      <c r="CC178" s="268"/>
      <c r="CD178" s="268"/>
      <c r="CE178" s="268"/>
      <c r="CF178" s="268"/>
      <c r="CG178" s="268"/>
      <c r="CH178" s="268"/>
      <c r="CI178" s="268"/>
      <c r="CJ178" s="268"/>
      <c r="CK178" s="268"/>
      <c r="CL178" s="277"/>
      <c r="CM178" s="268"/>
      <c r="CN178" s="293"/>
      <c r="CO178" s="293"/>
      <c r="CP178" s="344"/>
      <c r="CQ178" s="268"/>
      <c r="CR178" s="268"/>
      <c r="CS178" s="268"/>
      <c r="CT178" s="268"/>
      <c r="CU178" s="268"/>
      <c r="CV178" s="268"/>
      <c r="CW178" s="293"/>
      <c r="CX178" s="268"/>
      <c r="CY178" s="268"/>
      <c r="CZ178" s="276"/>
      <c r="DA178" s="276"/>
      <c r="DB178" s="295"/>
      <c r="DC178" s="268"/>
      <c r="DD178" s="295"/>
      <c r="DE178" s="268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</row>
    <row r="179" customFormat="false" ht="12.75" hidden="false" customHeight="false" outlineLevel="0" collapsed="false">
      <c r="A179" s="323" t="n">
        <v>41883</v>
      </c>
      <c r="B179" s="327"/>
      <c r="C179" s="326" t="n">
        <f aca="false">+C167+0</f>
        <v>0.165</v>
      </c>
      <c r="D179" s="326" t="n">
        <f aca="false">C179</f>
        <v>0.165</v>
      </c>
      <c r="E179" s="327" t="n">
        <f aca="false">C179</f>
        <v>0.165</v>
      </c>
      <c r="F179" s="328" t="n">
        <f aca="false">C179-0.035</f>
        <v>0.13</v>
      </c>
      <c r="G179" s="327" t="n">
        <f aca="false">E179</f>
        <v>0.165</v>
      </c>
      <c r="H179" s="355" t="n">
        <f aca="false">C179</f>
        <v>0.165</v>
      </c>
      <c r="I179" s="328" t="n">
        <f aca="false">H179</f>
        <v>0.165</v>
      </c>
      <c r="J179" s="347" t="n">
        <f aca="false">H179+0</f>
        <v>0.165</v>
      </c>
      <c r="K179" s="279" t="n">
        <f aca="false">C179+0.02</f>
        <v>0.185</v>
      </c>
      <c r="L179" s="348" t="n">
        <f aca="false">K179-0</f>
        <v>0.185</v>
      </c>
      <c r="M179" s="328" t="n">
        <f aca="false">K179</f>
        <v>0.185</v>
      </c>
      <c r="N179" s="327" t="n">
        <f aca="false">+K179+0.02</f>
        <v>0.205</v>
      </c>
      <c r="O179" s="279" t="n">
        <f aca="false">C179</f>
        <v>0.165</v>
      </c>
      <c r="P179" s="333" t="n">
        <f aca="false">O179</f>
        <v>0.165</v>
      </c>
      <c r="Q179" s="328" t="n">
        <f aca="false">O179</f>
        <v>0.165</v>
      </c>
      <c r="R179" s="327" t="n">
        <f aca="false">+O179</f>
        <v>0.165</v>
      </c>
      <c r="T179" s="334" t="n">
        <f aca="false">C179-0.2</f>
        <v>-0.035</v>
      </c>
      <c r="U179" s="334" t="n">
        <f aca="false">T179+0.055</f>
        <v>0.02</v>
      </c>
      <c r="V179" s="334"/>
      <c r="X179" s="357"/>
      <c r="Y179" s="357"/>
      <c r="Z179" s="357"/>
      <c r="AA179" s="357"/>
      <c r="AB179" s="357"/>
      <c r="AC179" s="357"/>
      <c r="AD179" s="357"/>
      <c r="AE179" s="357"/>
      <c r="AF179" s="357"/>
      <c r="AG179" s="357"/>
      <c r="AH179" s="340" t="n">
        <v>41883</v>
      </c>
      <c r="AI179" s="341" t="n">
        <f aca="false">download!Z198</f>
        <v>3.639</v>
      </c>
      <c r="AJ179" s="343"/>
      <c r="AK179" s="342"/>
      <c r="AL179" s="342" t="n">
        <f aca="false">($AI179+C179)*BK179</f>
        <v>1.36853283460947</v>
      </c>
      <c r="AM179" s="342" t="n">
        <f aca="false">+AI179+C179</f>
        <v>3.804</v>
      </c>
      <c r="AN179" s="342" t="n">
        <f aca="false">$AI179+E179</f>
        <v>3.804</v>
      </c>
      <c r="AO179" s="342" t="n">
        <f aca="false">$AI179+G179</f>
        <v>3.804</v>
      </c>
      <c r="AP179" s="342" t="n">
        <f aca="false">$AI179+H179</f>
        <v>3.804</v>
      </c>
      <c r="AQ179" s="342" t="n">
        <f aca="false">$AI179+K179</f>
        <v>3.824</v>
      </c>
      <c r="AR179" s="342" t="n">
        <f aca="false">$AI179+N179</f>
        <v>3.844</v>
      </c>
      <c r="AS179" s="342" t="n">
        <f aca="false">$AI179+O179</f>
        <v>3.804</v>
      </c>
      <c r="AT179" s="342" t="n">
        <f aca="false">$AI179+R179</f>
        <v>3.804</v>
      </c>
      <c r="AU179" s="342"/>
      <c r="AV179" s="342"/>
      <c r="AW179" s="342" t="n">
        <f aca="false">$AI179+X179</f>
        <v>3.639</v>
      </c>
      <c r="AX179" s="342" t="n">
        <f aca="false">$AI179+Z179</f>
        <v>3.639</v>
      </c>
      <c r="AY179" s="342" t="n">
        <f aca="false">$AI179+AA179</f>
        <v>3.639</v>
      </c>
      <c r="AZ179" s="342" t="n">
        <f aca="false">$AI179+AB179</f>
        <v>3.639</v>
      </c>
      <c r="BA179" s="342" t="n">
        <f aca="false">$AI179+AC179</f>
        <v>3.639</v>
      </c>
      <c r="BB179" s="342" t="n">
        <f aca="false">$AI179+AD179</f>
        <v>3.639</v>
      </c>
      <c r="BC179" s="342" t="n">
        <f aca="false">$AI179+AE179</f>
        <v>3.639</v>
      </c>
      <c r="BD179" s="342" t="n">
        <f aca="false">$AI179+AF179</f>
        <v>3.639</v>
      </c>
      <c r="BE179" s="342"/>
      <c r="BF179" s="274"/>
      <c r="BG179" s="343" t="n">
        <f aca="false">download!AD198</f>
        <v>1.315515495064</v>
      </c>
      <c r="BH179" s="268" t="n">
        <f aca="false">download!AH198</f>
        <v>0.064888529918386</v>
      </c>
      <c r="BI179" s="268" t="n">
        <f aca="false">download!AL198</f>
        <v>0.07319836105997</v>
      </c>
      <c r="BJ179" s="277" t="n">
        <f aca="false">(1+BH179/2)^(-2*($A179-$A$5)/365.25)</f>
        <v>0.403294617502957</v>
      </c>
      <c r="BK179" s="277" t="n">
        <f aca="false">(1+BI179/2)^(-2*($A179-$A$5)/365.25)</f>
        <v>0.359761523293761</v>
      </c>
      <c r="BL179" s="268"/>
      <c r="BM179" s="268"/>
      <c r="BN179" s="268"/>
      <c r="BO179" s="268"/>
      <c r="BP179" s="268"/>
      <c r="BQ179" s="268"/>
      <c r="BR179" s="268"/>
      <c r="BS179" s="268"/>
      <c r="BT179" s="268"/>
      <c r="BU179" s="268"/>
      <c r="BV179" s="268"/>
      <c r="BW179" s="268"/>
      <c r="BX179" s="268"/>
      <c r="BY179" s="268"/>
      <c r="BZ179" s="268"/>
      <c r="CA179" s="268"/>
      <c r="CB179" s="268"/>
      <c r="CC179" s="268"/>
      <c r="CD179" s="268"/>
      <c r="CE179" s="268"/>
      <c r="CF179" s="268"/>
      <c r="CG179" s="268"/>
      <c r="CH179" s="268"/>
      <c r="CI179" s="268"/>
      <c r="CJ179" s="268"/>
      <c r="CK179" s="268"/>
      <c r="CL179" s="277"/>
      <c r="CM179" s="268"/>
      <c r="CN179" s="293"/>
      <c r="CO179" s="293"/>
      <c r="CP179" s="344"/>
      <c r="CQ179" s="268"/>
      <c r="CR179" s="268"/>
      <c r="CS179" s="268"/>
      <c r="CT179" s="268"/>
      <c r="CU179" s="268"/>
      <c r="CV179" s="268"/>
      <c r="CW179" s="293"/>
      <c r="CX179" s="268"/>
      <c r="CY179" s="268"/>
      <c r="CZ179" s="276"/>
      <c r="DA179" s="276"/>
      <c r="DB179" s="295"/>
      <c r="DC179" s="268"/>
      <c r="DD179" s="295"/>
      <c r="DE179" s="268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</row>
    <row r="180" customFormat="false" ht="12.75" hidden="false" customHeight="false" outlineLevel="0" collapsed="false">
      <c r="A180" s="323" t="n">
        <v>41913</v>
      </c>
      <c r="B180" s="327"/>
      <c r="C180" s="326" t="n">
        <f aca="false">+C168+0</f>
        <v>0.165</v>
      </c>
      <c r="D180" s="326" t="n">
        <f aca="false">C180</f>
        <v>0.165</v>
      </c>
      <c r="E180" s="327" t="n">
        <f aca="false">C180</f>
        <v>0.165</v>
      </c>
      <c r="F180" s="328" t="n">
        <f aca="false">C180-0.035</f>
        <v>0.13</v>
      </c>
      <c r="G180" s="327" t="n">
        <f aca="false">E180</f>
        <v>0.165</v>
      </c>
      <c r="H180" s="355" t="n">
        <f aca="false">C180</f>
        <v>0.165</v>
      </c>
      <c r="I180" s="328" t="n">
        <f aca="false">H180</f>
        <v>0.165</v>
      </c>
      <c r="J180" s="347" t="n">
        <f aca="false">H180+0</f>
        <v>0.165</v>
      </c>
      <c r="K180" s="279" t="n">
        <f aca="false">C180+0.02</f>
        <v>0.185</v>
      </c>
      <c r="L180" s="348" t="n">
        <f aca="false">K180-0</f>
        <v>0.185</v>
      </c>
      <c r="M180" s="328" t="n">
        <f aca="false">K180</f>
        <v>0.185</v>
      </c>
      <c r="N180" s="327" t="n">
        <f aca="false">+K180+0.02</f>
        <v>0.205</v>
      </c>
      <c r="O180" s="279" t="n">
        <f aca="false">C180</f>
        <v>0.165</v>
      </c>
      <c r="P180" s="333" t="n">
        <f aca="false">O180</f>
        <v>0.165</v>
      </c>
      <c r="Q180" s="328" t="n">
        <f aca="false">O180</f>
        <v>0.165</v>
      </c>
      <c r="R180" s="327" t="n">
        <f aca="false">+O180</f>
        <v>0.165</v>
      </c>
      <c r="T180" s="334" t="n">
        <f aca="false">C180-0.2</f>
        <v>-0.035</v>
      </c>
      <c r="U180" s="334" t="n">
        <f aca="false">T180+0.055</f>
        <v>0.02</v>
      </c>
      <c r="V180" s="334"/>
      <c r="X180" s="357"/>
      <c r="Y180" s="357"/>
      <c r="Z180" s="357"/>
      <c r="AA180" s="357"/>
      <c r="AB180" s="357"/>
      <c r="AC180" s="357"/>
      <c r="AD180" s="357"/>
      <c r="AE180" s="357"/>
      <c r="AF180" s="357"/>
      <c r="AG180" s="357"/>
      <c r="AH180" s="340" t="n">
        <v>41913</v>
      </c>
      <c r="AI180" s="341" t="n">
        <f aca="false">download!Z199</f>
        <v>3.646</v>
      </c>
      <c r="AJ180" s="343"/>
      <c r="AK180" s="342"/>
      <c r="AL180" s="342" t="n">
        <f aca="false">($AI180+C180)*BK180</f>
        <v>1.36295503569155</v>
      </c>
      <c r="AM180" s="342" t="n">
        <f aca="false">+AI180+C180</f>
        <v>3.811</v>
      </c>
      <c r="AN180" s="342" t="n">
        <f aca="false">$AI180+E180</f>
        <v>3.811</v>
      </c>
      <c r="AO180" s="342" t="n">
        <f aca="false">$AI180+G180</f>
        <v>3.811</v>
      </c>
      <c r="AP180" s="342" t="n">
        <f aca="false">$AI180+H180</f>
        <v>3.811</v>
      </c>
      <c r="AQ180" s="342" t="n">
        <f aca="false">$AI180+K180</f>
        <v>3.831</v>
      </c>
      <c r="AR180" s="342" t="n">
        <f aca="false">$AI180+N180</f>
        <v>3.851</v>
      </c>
      <c r="AS180" s="342" t="n">
        <f aca="false">$AI180+O180</f>
        <v>3.811</v>
      </c>
      <c r="AT180" s="342" t="n">
        <f aca="false">$AI180+R180</f>
        <v>3.811</v>
      </c>
      <c r="AU180" s="342"/>
      <c r="AV180" s="342"/>
      <c r="AW180" s="342" t="n">
        <f aca="false">$AI180+X180</f>
        <v>3.646</v>
      </c>
      <c r="AX180" s="342" t="n">
        <f aca="false">$AI180+Z180</f>
        <v>3.646</v>
      </c>
      <c r="AY180" s="342" t="n">
        <f aca="false">$AI180+AA180</f>
        <v>3.646</v>
      </c>
      <c r="AZ180" s="342" t="n">
        <f aca="false">$AI180+AB180</f>
        <v>3.646</v>
      </c>
      <c r="BA180" s="342" t="n">
        <f aca="false">$AI180+AC180</f>
        <v>3.646</v>
      </c>
      <c r="BB180" s="342" t="n">
        <f aca="false">$AI180+AD180</f>
        <v>3.646</v>
      </c>
      <c r="BC180" s="342" t="n">
        <f aca="false">$AI180+AE180</f>
        <v>3.646</v>
      </c>
      <c r="BD180" s="342" t="n">
        <f aca="false">$AI180+AF180</f>
        <v>3.646</v>
      </c>
      <c r="BE180" s="342"/>
      <c r="BF180" s="274"/>
      <c r="BG180" s="343" t="n">
        <f aca="false">download!AD199</f>
        <v>1.31500955541</v>
      </c>
      <c r="BH180" s="268" t="n">
        <f aca="false">download!AH199</f>
        <v>0.064909671006696</v>
      </c>
      <c r="BI180" s="268" t="n">
        <f aca="false">download!AL199</f>
        <v>0.073199649591845</v>
      </c>
      <c r="BJ180" s="277" t="n">
        <f aca="false">(1+BH180/2)^(-2*($A180-$A$5)/365.25)</f>
        <v>0.401067389674982</v>
      </c>
      <c r="BK180" s="277" t="n">
        <f aca="false">(1+BI180/2)^(-2*($A180-$A$5)/365.25)</f>
        <v>0.357637112487942</v>
      </c>
      <c r="BL180" s="268"/>
      <c r="BM180" s="268"/>
      <c r="BN180" s="268"/>
      <c r="BO180" s="268"/>
      <c r="BP180" s="268"/>
      <c r="BQ180" s="268"/>
      <c r="BR180" s="268"/>
      <c r="BS180" s="268"/>
      <c r="BT180" s="268"/>
      <c r="BU180" s="268"/>
      <c r="BV180" s="268"/>
      <c r="BW180" s="268"/>
      <c r="BX180" s="268"/>
      <c r="BY180" s="268"/>
      <c r="BZ180" s="268"/>
      <c r="CA180" s="268"/>
      <c r="CB180" s="268"/>
      <c r="CC180" s="268"/>
      <c r="CD180" s="268"/>
      <c r="CE180" s="268"/>
      <c r="CF180" s="268"/>
      <c r="CG180" s="268"/>
      <c r="CH180" s="268"/>
      <c r="CI180" s="268"/>
      <c r="CJ180" s="268"/>
      <c r="CK180" s="268"/>
      <c r="CL180" s="277"/>
      <c r="CM180" s="268"/>
      <c r="CN180" s="293"/>
      <c r="CO180" s="293"/>
      <c r="CP180" s="344"/>
      <c r="CQ180" s="268"/>
      <c r="CR180" s="268"/>
      <c r="CS180" s="268"/>
      <c r="CT180" s="268"/>
      <c r="CU180" s="268"/>
      <c r="CV180" s="268"/>
      <c r="CW180" s="293"/>
      <c r="CX180" s="268"/>
      <c r="CY180" s="268"/>
      <c r="CZ180" s="276"/>
      <c r="DA180" s="276"/>
      <c r="DB180" s="295"/>
      <c r="DC180" s="268"/>
      <c r="DD180" s="295"/>
      <c r="DE180" s="268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</row>
    <row r="181" customFormat="false" ht="12.75" hidden="false" customHeight="false" outlineLevel="0" collapsed="false">
      <c r="A181" s="323" t="n">
        <v>41944</v>
      </c>
      <c r="B181" s="268"/>
      <c r="C181" s="276"/>
      <c r="D181" s="276"/>
      <c r="E181" s="268"/>
      <c r="F181" s="268"/>
      <c r="G181" s="268"/>
      <c r="H181" s="358"/>
      <c r="I181" s="268"/>
      <c r="J181" s="347"/>
      <c r="K181" s="279"/>
      <c r="L181" s="276"/>
      <c r="M181" s="268"/>
      <c r="N181" s="268"/>
      <c r="O181" s="294"/>
      <c r="P181" s="294"/>
      <c r="Q181" s="268"/>
      <c r="R181" s="268"/>
      <c r="T181" s="268"/>
      <c r="U181" s="268"/>
      <c r="V181" s="334"/>
      <c r="X181" s="357"/>
      <c r="Y181" s="357"/>
      <c r="Z181" s="357"/>
      <c r="AA181" s="357"/>
      <c r="AB181" s="357"/>
      <c r="AC181" s="357"/>
      <c r="AD181" s="357"/>
      <c r="AE181" s="357"/>
      <c r="AF181" s="357"/>
      <c r="AG181" s="357"/>
      <c r="AH181" s="340" t="n">
        <v>41944</v>
      </c>
      <c r="AI181" s="341" t="n">
        <f aca="false">download!Z200</f>
        <v>3.689</v>
      </c>
      <c r="AJ181" s="343"/>
      <c r="AK181" s="342"/>
      <c r="AL181" s="342" t="n">
        <f aca="false">($AI181+C181)*BK181</f>
        <v>1.31127345752163</v>
      </c>
      <c r="AM181" s="342" t="n">
        <f aca="false">+AI181+C181</f>
        <v>3.689</v>
      </c>
      <c r="AN181" s="342" t="n">
        <f aca="false">$AI181+E181</f>
        <v>3.689</v>
      </c>
      <c r="AO181" s="342" t="n">
        <f aca="false">$AI181+G181</f>
        <v>3.689</v>
      </c>
      <c r="AP181" s="342" t="n">
        <f aca="false">$AI181+H181</f>
        <v>3.689</v>
      </c>
      <c r="AQ181" s="342" t="n">
        <f aca="false">$AI181+K181</f>
        <v>3.689</v>
      </c>
      <c r="AR181" s="342" t="n">
        <f aca="false">$AI181+N181</f>
        <v>3.689</v>
      </c>
      <c r="AS181" s="342" t="n">
        <f aca="false">$AI181+O181</f>
        <v>3.689</v>
      </c>
      <c r="AT181" s="342" t="n">
        <f aca="false">$AI181+R181</f>
        <v>3.689</v>
      </c>
      <c r="AU181" s="342"/>
      <c r="AV181" s="342"/>
      <c r="AW181" s="342" t="n">
        <f aca="false">$AI181+X181</f>
        <v>3.689</v>
      </c>
      <c r="AX181" s="342" t="n">
        <f aca="false">$AI181+Z181</f>
        <v>3.689</v>
      </c>
      <c r="AY181" s="342" t="n">
        <f aca="false">$AI181+AA181</f>
        <v>3.689</v>
      </c>
      <c r="AZ181" s="342" t="n">
        <f aca="false">$AI181+AB181</f>
        <v>3.689</v>
      </c>
      <c r="BA181" s="342" t="n">
        <f aca="false">$AI181+AC181</f>
        <v>3.689</v>
      </c>
      <c r="BB181" s="342" t="n">
        <f aca="false">$AI181+AD181</f>
        <v>3.689</v>
      </c>
      <c r="BC181" s="342" t="n">
        <f aca="false">$AI181+AE181</f>
        <v>3.689</v>
      </c>
      <c r="BD181" s="342" t="n">
        <f aca="false">$AI181+AF181</f>
        <v>3.689</v>
      </c>
      <c r="BE181" s="342"/>
      <c r="BF181" s="274"/>
      <c r="BG181" s="343" t="n">
        <f aca="false">download!AD200</f>
        <v>1.314491314494</v>
      </c>
      <c r="BH181" s="268" t="n">
        <f aca="false">download!AH200</f>
        <v>0.064931516798106</v>
      </c>
      <c r="BI181" s="268" t="n">
        <f aca="false">download!AL200</f>
        <v>0.073200981074783</v>
      </c>
      <c r="BJ181" s="277" t="n">
        <f aca="false">(1+BH181/2)^(-2*($A181-$A$5)/365.25)</f>
        <v>0.39877743408252</v>
      </c>
      <c r="BK181" s="277" t="n">
        <f aca="false">(1+BI181/2)^(-2*($A181-$A$5)/365.25)</f>
        <v>0.355454989840508</v>
      </c>
      <c r="BL181" s="268"/>
      <c r="BM181" s="268"/>
      <c r="BN181" s="268"/>
      <c r="BO181" s="268"/>
      <c r="BP181" s="268"/>
      <c r="BQ181" s="268"/>
      <c r="BR181" s="268"/>
      <c r="BS181" s="268"/>
      <c r="BT181" s="268"/>
      <c r="BU181" s="268"/>
      <c r="BV181" s="268"/>
      <c r="BW181" s="268"/>
      <c r="BX181" s="268"/>
      <c r="BY181" s="268"/>
      <c r="BZ181" s="268"/>
      <c r="CA181" s="268"/>
      <c r="CB181" s="268"/>
      <c r="CC181" s="268"/>
      <c r="CD181" s="268"/>
      <c r="CE181" s="268"/>
      <c r="CF181" s="268"/>
      <c r="CG181" s="268"/>
      <c r="CH181" s="268"/>
      <c r="CI181" s="268"/>
      <c r="CJ181" s="268"/>
      <c r="CK181" s="268"/>
      <c r="CL181" s="277"/>
      <c r="CM181" s="268"/>
      <c r="CN181" s="293"/>
      <c r="CO181" s="293"/>
      <c r="CP181" s="344"/>
      <c r="CQ181" s="268"/>
      <c r="CR181" s="268"/>
      <c r="CS181" s="268"/>
      <c r="CT181" s="268"/>
      <c r="CU181" s="268"/>
      <c r="CV181" s="268"/>
      <c r="CW181" s="293"/>
      <c r="CX181" s="268"/>
      <c r="CY181" s="268"/>
      <c r="CZ181" s="276"/>
      <c r="DA181" s="276"/>
      <c r="DB181" s="295"/>
      <c r="DC181" s="268"/>
      <c r="DD181" s="295"/>
      <c r="DE181" s="268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</row>
    <row r="182" customFormat="false" ht="12.75" hidden="false" customHeight="false" outlineLevel="0" collapsed="false">
      <c r="A182" s="323" t="n">
        <v>41974</v>
      </c>
      <c r="B182" s="268"/>
      <c r="C182" s="276"/>
      <c r="D182" s="276"/>
      <c r="E182" s="268"/>
      <c r="F182" s="268"/>
      <c r="G182" s="268"/>
      <c r="H182" s="358"/>
      <c r="I182" s="268"/>
      <c r="J182" s="347"/>
      <c r="K182" s="279"/>
      <c r="L182" s="276"/>
      <c r="M182" s="268"/>
      <c r="N182" s="268"/>
      <c r="O182" s="294"/>
      <c r="P182" s="294"/>
      <c r="Q182" s="268"/>
      <c r="R182" s="268"/>
      <c r="T182" s="268"/>
      <c r="U182" s="268"/>
      <c r="V182" s="334"/>
      <c r="X182" s="357"/>
      <c r="Y182" s="357"/>
      <c r="Z182" s="357"/>
      <c r="AA182" s="357"/>
      <c r="AB182" s="357"/>
      <c r="AC182" s="357"/>
      <c r="AD182" s="357"/>
      <c r="AE182" s="357"/>
      <c r="AF182" s="357"/>
      <c r="AG182" s="357"/>
      <c r="AH182" s="340" t="n">
        <v>41974</v>
      </c>
      <c r="AI182" s="341" t="n">
        <f aca="false">download!Z201</f>
        <v>3.756</v>
      </c>
      <c r="AJ182" s="343"/>
      <c r="AK182" s="342"/>
      <c r="AL182" s="342" t="n">
        <f aca="false">($AI182+C182)*BK182</f>
        <v>1.32720462006895</v>
      </c>
      <c r="AM182" s="342" t="n">
        <f aca="false">+AI182+C182</f>
        <v>3.756</v>
      </c>
      <c r="AN182" s="342" t="n">
        <f aca="false">$AI182+E182</f>
        <v>3.756</v>
      </c>
      <c r="AO182" s="342" t="n">
        <f aca="false">$AI182+G182</f>
        <v>3.756</v>
      </c>
      <c r="AP182" s="342" t="n">
        <f aca="false">$AI182+H182</f>
        <v>3.756</v>
      </c>
      <c r="AQ182" s="342" t="n">
        <f aca="false">$AI182+K182</f>
        <v>3.756</v>
      </c>
      <c r="AR182" s="342" t="n">
        <f aca="false">$AI182+N182</f>
        <v>3.756</v>
      </c>
      <c r="AS182" s="342" t="n">
        <f aca="false">$AI182+O182</f>
        <v>3.756</v>
      </c>
      <c r="AT182" s="342" t="n">
        <f aca="false">$AI182+R182</f>
        <v>3.756</v>
      </c>
      <c r="AU182" s="342"/>
      <c r="AV182" s="342"/>
      <c r="AW182" s="342" t="n">
        <f aca="false">$AI182+X182</f>
        <v>3.756</v>
      </c>
      <c r="AX182" s="342" t="n">
        <f aca="false">$AI182+Z182</f>
        <v>3.756</v>
      </c>
      <c r="AY182" s="342" t="n">
        <f aca="false">$AI182+AA182</f>
        <v>3.756</v>
      </c>
      <c r="AZ182" s="342" t="n">
        <f aca="false">$AI182+AB182</f>
        <v>3.756</v>
      </c>
      <c r="BA182" s="342" t="n">
        <f aca="false">$AI182+AC182</f>
        <v>3.756</v>
      </c>
      <c r="BB182" s="342" t="n">
        <f aca="false">$AI182+AD182</f>
        <v>3.756</v>
      </c>
      <c r="BC182" s="342" t="n">
        <f aca="false">$AI182+AE182</f>
        <v>3.756</v>
      </c>
      <c r="BD182" s="342" t="n">
        <f aca="false">$AI182+AF182</f>
        <v>3.756</v>
      </c>
      <c r="BE182" s="342"/>
      <c r="BF182" s="274"/>
      <c r="BG182" s="343" t="n">
        <f aca="false">download!AD201</f>
        <v>1.313994202188</v>
      </c>
      <c r="BH182" s="268" t="n">
        <f aca="false">download!AH201</f>
        <v>0.064952657886717</v>
      </c>
      <c r="BI182" s="268" t="n">
        <f aca="false">download!AL201</f>
        <v>0.07320226960666</v>
      </c>
      <c r="BJ182" s="277" t="n">
        <f aca="false">(1+BH182/2)^(-2*($A182-$A$5)/365.25)</f>
        <v>0.396572442834617</v>
      </c>
      <c r="BK182" s="277" t="n">
        <f aca="false">(1+BI182/2)^(-2*($A182-$A$5)/365.25)</f>
        <v>0.353355862638167</v>
      </c>
      <c r="BL182" s="268"/>
      <c r="BM182" s="268"/>
      <c r="BN182" s="268"/>
      <c r="BO182" s="268"/>
      <c r="BP182" s="268"/>
      <c r="BQ182" s="268"/>
      <c r="BR182" s="268"/>
      <c r="BS182" s="268"/>
      <c r="BT182" s="268"/>
      <c r="BU182" s="268"/>
      <c r="BV182" s="268"/>
      <c r="BW182" s="268"/>
      <c r="BX182" s="268"/>
      <c r="BY182" s="268"/>
      <c r="BZ182" s="268"/>
      <c r="CA182" s="268"/>
      <c r="CB182" s="268"/>
      <c r="CC182" s="268"/>
      <c r="CD182" s="268"/>
      <c r="CE182" s="268"/>
      <c r="CF182" s="268"/>
      <c r="CG182" s="268"/>
      <c r="CH182" s="268"/>
      <c r="CI182" s="268"/>
      <c r="CJ182" s="268"/>
      <c r="CK182" s="268"/>
      <c r="CL182" s="277"/>
      <c r="CM182" s="268"/>
      <c r="CN182" s="293"/>
      <c r="CO182" s="293"/>
      <c r="CP182" s="344"/>
      <c r="CQ182" s="268"/>
      <c r="CR182" s="268"/>
      <c r="CS182" s="268"/>
      <c r="CT182" s="268"/>
      <c r="CU182" s="268"/>
      <c r="CV182" s="268"/>
      <c r="CW182" s="293"/>
      <c r="CX182" s="268"/>
      <c r="CY182" s="268"/>
      <c r="CZ182" s="276"/>
      <c r="DA182" s="276"/>
      <c r="DB182" s="295"/>
      <c r="DC182" s="268"/>
      <c r="DD182" s="295"/>
      <c r="DE182" s="268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</row>
    <row r="183" customFormat="false" ht="12.75" hidden="false" customHeight="false" outlineLevel="0" collapsed="false">
      <c r="A183" s="323" t="n">
        <v>42005</v>
      </c>
      <c r="B183" s="268"/>
      <c r="C183" s="276"/>
      <c r="D183" s="276"/>
      <c r="E183" s="268"/>
      <c r="F183" s="268"/>
      <c r="G183" s="268"/>
      <c r="H183" s="358"/>
      <c r="I183" s="268"/>
      <c r="J183" s="347"/>
      <c r="K183" s="279"/>
      <c r="L183" s="276"/>
      <c r="M183" s="268"/>
      <c r="N183" s="268"/>
      <c r="O183" s="294"/>
      <c r="P183" s="294"/>
      <c r="Q183" s="268"/>
      <c r="R183" s="268"/>
      <c r="T183" s="268"/>
      <c r="U183" s="268"/>
      <c r="V183" s="334"/>
      <c r="X183" s="357"/>
      <c r="Y183" s="357"/>
      <c r="Z183" s="357"/>
      <c r="AA183" s="357"/>
      <c r="AB183" s="357"/>
      <c r="AC183" s="357"/>
      <c r="AD183" s="357"/>
      <c r="AE183" s="357"/>
      <c r="AF183" s="357"/>
      <c r="AG183" s="357"/>
      <c r="AH183" s="340" t="n">
        <v>42005</v>
      </c>
      <c r="AI183" s="341" t="n">
        <f aca="false">download!Z202</f>
        <v>4.041</v>
      </c>
      <c r="AJ183" s="343"/>
      <c r="AK183" s="342"/>
      <c r="AL183" s="342" t="n">
        <f aca="false">($AI183+C183)*BK183</f>
        <v>1.49721723030052</v>
      </c>
      <c r="AM183" s="342" t="n">
        <f aca="false">+AI183+C183</f>
        <v>4.041</v>
      </c>
      <c r="AN183" s="342" t="n">
        <f aca="false">$AI183+E183</f>
        <v>4.041</v>
      </c>
      <c r="AO183" s="342" t="n">
        <f aca="false">$AI183+G183</f>
        <v>4.041</v>
      </c>
      <c r="AP183" s="342" t="n">
        <f aca="false">$AI183+H183</f>
        <v>4.041</v>
      </c>
      <c r="AQ183" s="342" t="n">
        <f aca="false">$AI183+K183</f>
        <v>4.041</v>
      </c>
      <c r="AR183" s="342" t="n">
        <f aca="false">$AI183+N183</f>
        <v>4.041</v>
      </c>
      <c r="AS183" s="342" t="n">
        <f aca="false">$AI183+O183</f>
        <v>4.041</v>
      </c>
      <c r="AT183" s="342" t="n">
        <f aca="false">$AI183+R183</f>
        <v>4.041</v>
      </c>
      <c r="AU183" s="342"/>
      <c r="AV183" s="342"/>
      <c r="AW183" s="342" t="n">
        <f aca="false">$AI183+X183</f>
        <v>4.041</v>
      </c>
      <c r="AX183" s="342" t="n">
        <f aca="false">$AI183+Z183</f>
        <v>4.041</v>
      </c>
      <c r="AY183" s="342" t="n">
        <f aca="false">$AI183+AA183</f>
        <v>4.041</v>
      </c>
      <c r="AZ183" s="342" t="n">
        <f aca="false">$AI183+AB183</f>
        <v>4.041</v>
      </c>
      <c r="BA183" s="342" t="n">
        <f aca="false">$AI183+AC183</f>
        <v>4.041</v>
      </c>
      <c r="BB183" s="342" t="n">
        <f aca="false">$AI183+AD183</f>
        <v>4.041</v>
      </c>
      <c r="BC183" s="342" t="n">
        <f aca="false">$AI183+AE183</f>
        <v>4.041</v>
      </c>
      <c r="BD183" s="342" t="n">
        <f aca="false">$AI183+AF183</f>
        <v>4.041</v>
      </c>
      <c r="BE183" s="342"/>
      <c r="BF183" s="274"/>
      <c r="BG183" s="343" t="n">
        <f aca="false">download!AD202</f>
        <v>1.313485072468</v>
      </c>
      <c r="BH183" s="268" t="n">
        <f aca="false">download!AH202</f>
        <v>0.064974503678438</v>
      </c>
      <c r="BI183" s="268" t="n">
        <f aca="false">download!AL202</f>
        <v>0.0732036010896</v>
      </c>
      <c r="BJ183" s="280"/>
      <c r="BK183" s="280" t="n">
        <v>0.370506614773699</v>
      </c>
      <c r="BL183" s="268"/>
      <c r="BM183" s="268"/>
      <c r="BN183" s="268"/>
      <c r="BO183" s="268"/>
      <c r="BP183" s="268"/>
      <c r="BQ183" s="268"/>
      <c r="BR183" s="268"/>
      <c r="BS183" s="268"/>
      <c r="BT183" s="268"/>
      <c r="BU183" s="268"/>
      <c r="BV183" s="268"/>
      <c r="BW183" s="268"/>
      <c r="BX183" s="268"/>
      <c r="BY183" s="268"/>
      <c r="BZ183" s="268"/>
      <c r="CA183" s="268"/>
      <c r="CB183" s="268"/>
      <c r="CC183" s="268"/>
      <c r="CD183" s="268"/>
      <c r="CE183" s="268"/>
      <c r="CF183" s="268"/>
      <c r="CG183" s="268"/>
      <c r="CH183" s="268"/>
      <c r="CI183" s="268"/>
      <c r="CJ183" s="268"/>
      <c r="CK183" s="268"/>
      <c r="CL183" s="277"/>
      <c r="CM183" s="268"/>
      <c r="CN183" s="293"/>
      <c r="CO183" s="293"/>
      <c r="CP183" s="344"/>
      <c r="CQ183" s="268"/>
      <c r="CR183" s="268"/>
      <c r="CS183" s="268"/>
      <c r="CT183" s="268"/>
      <c r="CU183" s="268"/>
      <c r="CV183" s="268"/>
      <c r="CW183" s="293"/>
      <c r="CX183" s="268"/>
      <c r="CY183" s="268"/>
      <c r="CZ183" s="276"/>
      <c r="DA183" s="276"/>
      <c r="DB183" s="295"/>
      <c r="DC183" s="268"/>
      <c r="DD183" s="295"/>
      <c r="DE183" s="268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</row>
    <row r="184" customFormat="false" ht="12.75" hidden="false" customHeight="false" outlineLevel="0" collapsed="false">
      <c r="A184" s="323" t="n">
        <v>42036</v>
      </c>
      <c r="B184" s="268"/>
      <c r="C184" s="276"/>
      <c r="D184" s="276"/>
      <c r="E184" s="268"/>
      <c r="F184" s="268"/>
      <c r="G184" s="268"/>
      <c r="H184" s="358"/>
      <c r="I184" s="268"/>
      <c r="J184" s="347"/>
      <c r="K184" s="279"/>
      <c r="L184" s="276"/>
      <c r="M184" s="268"/>
      <c r="N184" s="268"/>
      <c r="O184" s="294"/>
      <c r="P184" s="294"/>
      <c r="Q184" s="268"/>
      <c r="R184" s="268"/>
      <c r="T184" s="268"/>
      <c r="U184" s="268"/>
      <c r="V184" s="334"/>
      <c r="X184" s="357"/>
      <c r="Y184" s="357"/>
      <c r="Z184" s="357"/>
      <c r="AA184" s="357"/>
      <c r="AB184" s="357"/>
      <c r="AC184" s="357"/>
      <c r="AD184" s="357"/>
      <c r="AE184" s="357"/>
      <c r="AF184" s="357"/>
      <c r="AG184" s="357"/>
      <c r="AH184" s="340" t="n">
        <v>42036</v>
      </c>
      <c r="AI184" s="341" t="n">
        <f aca="false">download!Z203</f>
        <v>3.964</v>
      </c>
      <c r="AJ184" s="343"/>
      <c r="AK184" s="342"/>
      <c r="AL184" s="342" t="n">
        <f aca="false">($AI184+C184)*BK184</f>
        <v>1.46090013201253</v>
      </c>
      <c r="AM184" s="342" t="n">
        <f aca="false">+AI184+C184</f>
        <v>3.964</v>
      </c>
      <c r="AN184" s="342" t="n">
        <f aca="false">$AI184+E184</f>
        <v>3.964</v>
      </c>
      <c r="AO184" s="342" t="n">
        <f aca="false">$AI184+G184</f>
        <v>3.964</v>
      </c>
      <c r="AP184" s="342" t="n">
        <f aca="false">$AI184+H184</f>
        <v>3.964</v>
      </c>
      <c r="AQ184" s="342" t="n">
        <f aca="false">$AI184+K184</f>
        <v>3.964</v>
      </c>
      <c r="AR184" s="342" t="n">
        <f aca="false">$AI184+N184</f>
        <v>3.964</v>
      </c>
      <c r="AS184" s="342" t="n">
        <f aca="false">$AI184+O184</f>
        <v>3.964</v>
      </c>
      <c r="AT184" s="342" t="n">
        <f aca="false">$AI184+R184</f>
        <v>3.964</v>
      </c>
      <c r="AU184" s="342"/>
      <c r="AV184" s="342"/>
      <c r="AW184" s="342" t="n">
        <f aca="false">$AI184+X184</f>
        <v>3.964</v>
      </c>
      <c r="AX184" s="342" t="n">
        <f aca="false">$AI184+Z184</f>
        <v>3.964</v>
      </c>
      <c r="AY184" s="342" t="n">
        <f aca="false">$AI184+AA184</f>
        <v>3.964</v>
      </c>
      <c r="AZ184" s="342" t="n">
        <f aca="false">$AI184+AB184</f>
        <v>3.964</v>
      </c>
      <c r="BA184" s="342" t="n">
        <f aca="false">$AI184+AC184</f>
        <v>3.964</v>
      </c>
      <c r="BB184" s="342" t="n">
        <f aca="false">$AI184+AD184</f>
        <v>3.964</v>
      </c>
      <c r="BC184" s="342" t="n">
        <f aca="false">$AI184+AE184</f>
        <v>3.964</v>
      </c>
      <c r="BD184" s="342" t="n">
        <f aca="false">$AI184+AF184</f>
        <v>3.964</v>
      </c>
      <c r="BE184" s="342"/>
      <c r="BF184" s="274"/>
      <c r="BG184" s="343" t="n">
        <f aca="false">download!AD203</f>
        <v>1.312980565142</v>
      </c>
      <c r="BH184" s="268" t="n">
        <f aca="false">download!AH203</f>
        <v>0.064996349470317</v>
      </c>
      <c r="BI184" s="268" t="n">
        <f aca="false">download!AL203</f>
        <v>0.07320493257254</v>
      </c>
      <c r="BJ184" s="280"/>
      <c r="BK184" s="280" t="n">
        <v>0.368541910194887</v>
      </c>
      <c r="BL184" s="268"/>
      <c r="BM184" s="268"/>
      <c r="BN184" s="268"/>
      <c r="BO184" s="268"/>
      <c r="BP184" s="268"/>
      <c r="BQ184" s="268"/>
      <c r="BR184" s="268"/>
      <c r="BS184" s="268"/>
      <c r="BT184" s="268"/>
      <c r="BU184" s="268"/>
      <c r="BV184" s="268"/>
      <c r="BW184" s="268"/>
      <c r="BX184" s="268"/>
      <c r="BY184" s="268"/>
      <c r="BZ184" s="268"/>
      <c r="CA184" s="268"/>
      <c r="CB184" s="268"/>
      <c r="CC184" s="268"/>
      <c r="CD184" s="268"/>
      <c r="CE184" s="268"/>
      <c r="CF184" s="268"/>
      <c r="CG184" s="268"/>
      <c r="CH184" s="268"/>
      <c r="CI184" s="268"/>
      <c r="CJ184" s="268"/>
      <c r="CK184" s="268"/>
      <c r="CL184" s="277"/>
      <c r="CM184" s="268"/>
      <c r="CN184" s="293"/>
      <c r="CO184" s="293"/>
      <c r="CP184" s="344"/>
      <c r="CQ184" s="268"/>
      <c r="CR184" s="268"/>
      <c r="CS184" s="268"/>
      <c r="CT184" s="268"/>
      <c r="CU184" s="268"/>
      <c r="CV184" s="268"/>
      <c r="CW184" s="293"/>
      <c r="CX184" s="268"/>
      <c r="CY184" s="268"/>
      <c r="CZ184" s="276"/>
      <c r="DA184" s="276"/>
      <c r="DB184" s="295"/>
      <c r="DC184" s="268"/>
      <c r="DD184" s="295"/>
      <c r="DE184" s="268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</row>
    <row r="185" customFormat="false" ht="12.75" hidden="false" customHeight="false" outlineLevel="0" collapsed="false">
      <c r="A185" s="323" t="n">
        <v>42064</v>
      </c>
      <c r="B185" s="268"/>
      <c r="C185" s="276"/>
      <c r="D185" s="276"/>
      <c r="E185" s="268"/>
      <c r="F185" s="268"/>
      <c r="G185" s="268"/>
      <c r="H185" s="358"/>
      <c r="I185" s="268"/>
      <c r="J185" s="347"/>
      <c r="K185" s="279"/>
      <c r="L185" s="276"/>
      <c r="M185" s="268"/>
      <c r="N185" s="268"/>
      <c r="O185" s="294"/>
      <c r="P185" s="294"/>
      <c r="Q185" s="268"/>
      <c r="R185" s="268"/>
      <c r="T185" s="268"/>
      <c r="U185" s="268"/>
      <c r="V185" s="334"/>
      <c r="X185" s="357"/>
      <c r="Y185" s="357"/>
      <c r="Z185" s="357"/>
      <c r="AA185" s="357"/>
      <c r="AB185" s="357"/>
      <c r="AC185" s="357"/>
      <c r="AD185" s="357"/>
      <c r="AE185" s="357"/>
      <c r="AF185" s="357"/>
      <c r="AG185" s="357"/>
      <c r="AH185" s="340" t="n">
        <v>42064</v>
      </c>
      <c r="AI185" s="341" t="n">
        <f aca="false">download!Z204</f>
        <v>3.863</v>
      </c>
      <c r="AJ185" s="343"/>
      <c r="AK185" s="342"/>
      <c r="AL185" s="342" t="n">
        <f aca="false">($AI185+C185)*BK185</f>
        <v>1.41685421117101</v>
      </c>
      <c r="AM185" s="342" t="n">
        <f aca="false">+AI185+C185</f>
        <v>3.863</v>
      </c>
      <c r="AN185" s="342" t="n">
        <f aca="false">$AI185+E185</f>
        <v>3.863</v>
      </c>
      <c r="AO185" s="342" t="n">
        <f aca="false">$AI185+G185</f>
        <v>3.863</v>
      </c>
      <c r="AP185" s="342" t="n">
        <f aca="false">$AI185+H185</f>
        <v>3.863</v>
      </c>
      <c r="AQ185" s="342" t="n">
        <f aca="false">$AI185+K185</f>
        <v>3.863</v>
      </c>
      <c r="AR185" s="342" t="n">
        <f aca="false">$AI185+N185</f>
        <v>3.863</v>
      </c>
      <c r="AS185" s="342" t="n">
        <f aca="false">$AI185+O185</f>
        <v>3.863</v>
      </c>
      <c r="AT185" s="342" t="n">
        <f aca="false">$AI185+R185</f>
        <v>3.863</v>
      </c>
      <c r="AU185" s="342"/>
      <c r="AV185" s="342"/>
      <c r="AW185" s="342" t="n">
        <f aca="false">$AI185+X185</f>
        <v>3.863</v>
      </c>
      <c r="AX185" s="342" t="n">
        <f aca="false">$AI185+Z185</f>
        <v>3.863</v>
      </c>
      <c r="AY185" s="342" t="n">
        <f aca="false">$AI185+AA185</f>
        <v>3.863</v>
      </c>
      <c r="AZ185" s="342" t="n">
        <f aca="false">$AI185+AB185</f>
        <v>3.863</v>
      </c>
      <c r="BA185" s="342" t="n">
        <f aca="false">$AI185+AC185</f>
        <v>3.863</v>
      </c>
      <c r="BB185" s="342" t="n">
        <f aca="false">$AI185+AD185</f>
        <v>3.863</v>
      </c>
      <c r="BC185" s="342" t="n">
        <f aca="false">$AI185+AE185</f>
        <v>3.863</v>
      </c>
      <c r="BD185" s="342" t="n">
        <f aca="false">$AI185+AF185</f>
        <v>3.863</v>
      </c>
      <c r="BE185" s="342"/>
      <c r="BF185" s="274"/>
      <c r="BG185" s="343" t="n">
        <f aca="false">download!AD204</f>
        <v>1.312528849784</v>
      </c>
      <c r="BH185" s="268" t="n">
        <f aca="false">download!AH204</f>
        <v>0.06501608115344</v>
      </c>
      <c r="BI185" s="268" t="n">
        <f aca="false">download!AL204</f>
        <v>0.073206135202293</v>
      </c>
      <c r="BJ185" s="280"/>
      <c r="BK185" s="280" t="n">
        <v>0.366775617698941</v>
      </c>
      <c r="BL185" s="268"/>
      <c r="BM185" s="268"/>
      <c r="BN185" s="268"/>
      <c r="BO185" s="268"/>
      <c r="BP185" s="268"/>
      <c r="BQ185" s="268"/>
      <c r="BR185" s="268"/>
      <c r="BS185" s="268"/>
      <c r="BT185" s="268"/>
      <c r="BU185" s="268"/>
      <c r="BV185" s="268"/>
      <c r="BW185" s="268"/>
      <c r="BX185" s="268"/>
      <c r="BY185" s="268"/>
      <c r="BZ185" s="268"/>
      <c r="CA185" s="268"/>
      <c r="CB185" s="268"/>
      <c r="CC185" s="268"/>
      <c r="CD185" s="268"/>
      <c r="CE185" s="268"/>
      <c r="CF185" s="268"/>
      <c r="CG185" s="268"/>
      <c r="CH185" s="268"/>
      <c r="CI185" s="268"/>
      <c r="CJ185" s="268"/>
      <c r="CK185" s="268"/>
      <c r="CL185" s="277"/>
      <c r="CM185" s="268"/>
      <c r="CN185" s="293"/>
      <c r="CO185" s="293"/>
      <c r="CP185" s="344"/>
      <c r="CQ185" s="268"/>
      <c r="CR185" s="268"/>
      <c r="CS185" s="268"/>
      <c r="CT185" s="268"/>
      <c r="CU185" s="268"/>
      <c r="CV185" s="268"/>
      <c r="CW185" s="293"/>
      <c r="CX185" s="268"/>
      <c r="CY185" s="268"/>
      <c r="CZ185" s="276"/>
      <c r="DA185" s="276"/>
      <c r="DB185" s="295"/>
      <c r="DC185" s="268"/>
      <c r="DD185" s="295"/>
      <c r="DE185" s="268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</row>
    <row r="186" customFormat="false" ht="12.75" hidden="false" customHeight="false" outlineLevel="0" collapsed="false">
      <c r="A186" s="323" t="n">
        <v>42095</v>
      </c>
      <c r="B186" s="268"/>
      <c r="C186" s="276"/>
      <c r="D186" s="276"/>
      <c r="E186" s="268"/>
      <c r="F186" s="268"/>
      <c r="G186" s="268"/>
      <c r="H186" s="358"/>
      <c r="I186" s="268"/>
      <c r="J186" s="351"/>
      <c r="K186" s="279"/>
      <c r="L186" s="279"/>
      <c r="M186" s="268"/>
      <c r="N186" s="268"/>
      <c r="O186" s="294"/>
      <c r="P186" s="294"/>
      <c r="Q186" s="268"/>
      <c r="R186" s="268"/>
      <c r="T186" s="268"/>
      <c r="U186" s="268"/>
      <c r="X186" s="357"/>
      <c r="Y186" s="357"/>
      <c r="Z186" s="357"/>
      <c r="AA186" s="357"/>
      <c r="AB186" s="357"/>
      <c r="AC186" s="357"/>
      <c r="AD186" s="357"/>
      <c r="AE186" s="357"/>
      <c r="AF186" s="357"/>
      <c r="AG186" s="357"/>
      <c r="AH186" s="340"/>
      <c r="AI186" s="343"/>
      <c r="AJ186" s="343"/>
      <c r="AK186" s="342"/>
      <c r="AL186" s="342"/>
      <c r="AM186" s="342"/>
      <c r="AN186" s="342"/>
      <c r="AO186" s="342"/>
      <c r="AP186" s="342"/>
      <c r="AQ186" s="342"/>
      <c r="AR186" s="342"/>
      <c r="AS186" s="342"/>
      <c r="AT186" s="342"/>
      <c r="AU186" s="342"/>
      <c r="AV186" s="342"/>
      <c r="AW186" s="342"/>
      <c r="AX186" s="342"/>
      <c r="AY186" s="342"/>
      <c r="AZ186" s="342"/>
      <c r="BA186" s="342"/>
      <c r="BB186" s="342"/>
      <c r="BC186" s="342"/>
      <c r="BD186" s="342"/>
      <c r="BE186" s="342"/>
      <c r="BF186" s="274"/>
      <c r="BG186" s="343"/>
      <c r="BH186" s="268"/>
      <c r="BI186" s="280"/>
      <c r="BJ186" s="280"/>
      <c r="BK186" s="280"/>
      <c r="BL186" s="268"/>
      <c r="BM186" s="268"/>
      <c r="BN186" s="268"/>
      <c r="BO186" s="268"/>
      <c r="BP186" s="268"/>
      <c r="BQ186" s="268"/>
      <c r="BR186" s="268"/>
      <c r="BS186" s="268"/>
      <c r="BT186" s="268"/>
      <c r="BU186" s="268"/>
      <c r="BV186" s="268"/>
      <c r="BW186" s="268"/>
      <c r="BX186" s="268"/>
      <c r="BY186" s="268"/>
      <c r="BZ186" s="268"/>
      <c r="CA186" s="268"/>
      <c r="CB186" s="268"/>
      <c r="CC186" s="268"/>
      <c r="CD186" s="268"/>
      <c r="CE186" s="268"/>
      <c r="CF186" s="268"/>
      <c r="CG186" s="268"/>
      <c r="CH186" s="268"/>
      <c r="CI186" s="268"/>
      <c r="CJ186" s="268"/>
      <c r="CK186" s="268"/>
      <c r="CL186" s="277"/>
      <c r="CM186" s="268"/>
      <c r="CN186" s="293"/>
      <c r="CO186" s="293"/>
      <c r="CP186" s="344"/>
      <c r="CQ186" s="268"/>
      <c r="CR186" s="268"/>
      <c r="CS186" s="268"/>
      <c r="CT186" s="268"/>
      <c r="CU186" s="268"/>
      <c r="CV186" s="268"/>
      <c r="CW186" s="268"/>
      <c r="CX186" s="268"/>
      <c r="CY186" s="268"/>
      <c r="CZ186" s="268"/>
      <c r="DA186" s="268"/>
      <c r="DB186" s="268"/>
      <c r="DC186" s="268"/>
      <c r="DD186" s="268"/>
      <c r="DE186" s="268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</row>
    <row r="187" customFormat="false" ht="12.75" hidden="false" customHeight="false" outlineLevel="0" collapsed="false">
      <c r="A187" s="323" t="n">
        <v>42125</v>
      </c>
      <c r="B187" s="268"/>
      <c r="C187" s="276"/>
      <c r="D187" s="276"/>
      <c r="E187" s="268"/>
      <c r="F187" s="268"/>
      <c r="G187" s="268"/>
      <c r="H187" s="358"/>
      <c r="I187" s="268"/>
      <c r="J187" s="351"/>
      <c r="K187" s="279"/>
      <c r="L187" s="279"/>
      <c r="M187" s="268"/>
      <c r="N187" s="268"/>
      <c r="O187" s="294"/>
      <c r="P187" s="294"/>
      <c r="Q187" s="268"/>
      <c r="R187" s="268"/>
      <c r="T187" s="268"/>
      <c r="U187" s="268"/>
      <c r="X187" s="357"/>
      <c r="Y187" s="357"/>
      <c r="Z187" s="357"/>
      <c r="AA187" s="357"/>
      <c r="AB187" s="357"/>
      <c r="AC187" s="357"/>
      <c r="AD187" s="357"/>
      <c r="AE187" s="357"/>
      <c r="AF187" s="357"/>
      <c r="AG187" s="357"/>
      <c r="AH187" s="340"/>
      <c r="AI187" s="343"/>
      <c r="AJ187" s="343"/>
      <c r="AK187" s="342"/>
      <c r="AL187" s="342"/>
      <c r="AM187" s="342"/>
      <c r="AN187" s="342"/>
      <c r="AO187" s="342"/>
      <c r="AP187" s="342"/>
      <c r="AQ187" s="342"/>
      <c r="AR187" s="342"/>
      <c r="AS187" s="342"/>
      <c r="AT187" s="342"/>
      <c r="AU187" s="342"/>
      <c r="AV187" s="342"/>
      <c r="AW187" s="342"/>
      <c r="AX187" s="342"/>
      <c r="AY187" s="342"/>
      <c r="AZ187" s="342"/>
      <c r="BA187" s="342"/>
      <c r="BB187" s="342"/>
      <c r="BC187" s="342"/>
      <c r="BD187" s="342"/>
      <c r="BE187" s="342"/>
      <c r="BF187" s="274"/>
      <c r="BG187" s="343"/>
      <c r="BH187" s="268"/>
      <c r="BI187" s="280"/>
      <c r="BJ187" s="280"/>
      <c r="BK187" s="280"/>
      <c r="BL187" s="268"/>
      <c r="BM187" s="268"/>
      <c r="BN187" s="268"/>
      <c r="BO187" s="268"/>
      <c r="BP187" s="268"/>
      <c r="BQ187" s="268"/>
      <c r="BR187" s="268"/>
      <c r="BS187" s="268"/>
      <c r="BT187" s="268"/>
      <c r="BU187" s="268"/>
      <c r="BV187" s="268"/>
      <c r="BW187" s="268"/>
      <c r="BX187" s="268"/>
      <c r="BY187" s="268"/>
      <c r="BZ187" s="268"/>
      <c r="CA187" s="268"/>
      <c r="CB187" s="268"/>
      <c r="CC187" s="268"/>
      <c r="CD187" s="268"/>
      <c r="CE187" s="268"/>
      <c r="CF187" s="268"/>
      <c r="CG187" s="268"/>
      <c r="CH187" s="268"/>
      <c r="CI187" s="268"/>
      <c r="CJ187" s="268"/>
      <c r="CK187" s="268"/>
      <c r="CL187" s="277"/>
      <c r="CM187" s="268"/>
      <c r="CN187" s="293"/>
      <c r="CO187" s="293"/>
      <c r="CP187" s="344"/>
      <c r="CQ187" s="268"/>
      <c r="CR187" s="268"/>
      <c r="CS187" s="268"/>
      <c r="CT187" s="268"/>
      <c r="CU187" s="268"/>
      <c r="CV187" s="268"/>
      <c r="CW187" s="268"/>
      <c r="CX187" s="268"/>
      <c r="CY187" s="268"/>
      <c r="CZ187" s="268"/>
      <c r="DA187" s="268"/>
      <c r="DB187" s="268"/>
      <c r="DC187" s="268"/>
      <c r="DD187" s="268"/>
      <c r="DE187" s="268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</row>
    <row r="188" customFormat="false" ht="12.75" hidden="false" customHeight="false" outlineLevel="0" collapsed="false">
      <c r="A188" s="323" t="n">
        <v>42156</v>
      </c>
      <c r="B188" s="268"/>
      <c r="C188" s="276"/>
      <c r="D188" s="276"/>
      <c r="E188" s="268"/>
      <c r="F188" s="268"/>
      <c r="G188" s="268"/>
      <c r="H188" s="268"/>
      <c r="I188" s="268"/>
      <c r="J188" s="351"/>
      <c r="K188" s="268"/>
      <c r="L188" s="279"/>
      <c r="M188" s="268"/>
      <c r="N188" s="268"/>
      <c r="O188" s="268"/>
      <c r="P188" s="268"/>
      <c r="Q188" s="268"/>
      <c r="R188" s="268"/>
      <c r="T188" s="268"/>
      <c r="U188" s="268"/>
      <c r="X188" s="357"/>
      <c r="Y188" s="357"/>
      <c r="Z188" s="357"/>
      <c r="AA188" s="357"/>
      <c r="AB188" s="357"/>
      <c r="AC188" s="357"/>
      <c r="AD188" s="357"/>
      <c r="AE188" s="357"/>
      <c r="AF188" s="357"/>
      <c r="AG188" s="357"/>
      <c r="AH188" s="340"/>
      <c r="AI188" s="343"/>
      <c r="AJ188" s="343"/>
      <c r="AK188" s="342"/>
      <c r="AL188" s="342"/>
      <c r="AM188" s="342"/>
      <c r="AN188" s="342"/>
      <c r="AO188" s="342"/>
      <c r="AP188" s="342"/>
      <c r="AQ188" s="342"/>
      <c r="AR188" s="342"/>
      <c r="AS188" s="342"/>
      <c r="AT188" s="342"/>
      <c r="AU188" s="342"/>
      <c r="AV188" s="342"/>
      <c r="AW188" s="342"/>
      <c r="AX188" s="342"/>
      <c r="AY188" s="342"/>
      <c r="AZ188" s="342"/>
      <c r="BA188" s="342"/>
      <c r="BB188" s="342"/>
      <c r="BC188" s="342"/>
      <c r="BD188" s="342"/>
      <c r="BE188" s="342"/>
      <c r="BF188" s="274"/>
      <c r="BG188" s="276"/>
      <c r="BH188" s="268"/>
      <c r="BI188" s="268"/>
      <c r="BJ188" s="268"/>
      <c r="BK188" s="268"/>
      <c r="BL188" s="268"/>
      <c r="BM188" s="268"/>
      <c r="BN188" s="268"/>
      <c r="BO188" s="268"/>
      <c r="BP188" s="268"/>
      <c r="BQ188" s="268"/>
      <c r="BR188" s="268"/>
      <c r="BS188" s="268"/>
      <c r="BT188" s="268"/>
      <c r="BU188" s="268"/>
      <c r="BV188" s="268"/>
      <c r="BW188" s="268"/>
      <c r="BX188" s="268"/>
      <c r="BY188" s="268"/>
      <c r="BZ188" s="268"/>
      <c r="CA188" s="268"/>
      <c r="CB188" s="268"/>
      <c r="CC188" s="268"/>
      <c r="CD188" s="268"/>
      <c r="CE188" s="268"/>
      <c r="CF188" s="268"/>
      <c r="CG188" s="268"/>
      <c r="CH188" s="268"/>
      <c r="CI188" s="268"/>
      <c r="CJ188" s="268"/>
      <c r="CK188" s="268"/>
      <c r="CL188" s="268"/>
      <c r="CM188" s="268"/>
      <c r="CN188" s="268"/>
      <c r="CO188" s="268"/>
      <c r="CP188" s="268"/>
      <c r="CQ188" s="268"/>
      <c r="CR188" s="268"/>
      <c r="CS188" s="268"/>
      <c r="CT188" s="268"/>
      <c r="CU188" s="268"/>
      <c r="CV188" s="268"/>
      <c r="CW188" s="268"/>
      <c r="CX188" s="268"/>
      <c r="CY188" s="268"/>
      <c r="CZ188" s="268"/>
      <c r="DA188" s="268"/>
      <c r="DB188" s="268"/>
      <c r="DC188" s="268"/>
      <c r="DD188" s="268"/>
      <c r="DE188" s="268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</row>
    <row r="189" customFormat="false" ht="12.75" hidden="false" customHeight="false" outlineLevel="0" collapsed="false">
      <c r="A189" s="323" t="n">
        <v>42186</v>
      </c>
      <c r="B189" s="268"/>
      <c r="C189" s="276"/>
      <c r="D189" s="276"/>
      <c r="E189" s="268"/>
      <c r="F189" s="268"/>
      <c r="G189" s="268"/>
      <c r="H189" s="268"/>
      <c r="I189" s="268"/>
      <c r="J189" s="351"/>
      <c r="K189" s="268"/>
      <c r="L189" s="279"/>
      <c r="M189" s="268"/>
      <c r="N189" s="268"/>
      <c r="O189" s="268"/>
      <c r="P189" s="268"/>
      <c r="Q189" s="268"/>
      <c r="R189" s="268"/>
      <c r="T189" s="268"/>
      <c r="U189" s="268"/>
      <c r="X189" s="357"/>
      <c r="Y189" s="357"/>
      <c r="Z189" s="357"/>
      <c r="AA189" s="357"/>
      <c r="AB189" s="357"/>
      <c r="AC189" s="357"/>
      <c r="AD189" s="357"/>
      <c r="AE189" s="357"/>
      <c r="AF189" s="357"/>
      <c r="AG189" s="357"/>
      <c r="AH189" s="340"/>
      <c r="AI189" s="343"/>
      <c r="AJ189" s="343"/>
      <c r="AK189" s="342"/>
      <c r="AL189" s="342"/>
      <c r="AM189" s="342"/>
      <c r="AN189" s="342"/>
      <c r="AO189" s="342"/>
      <c r="AP189" s="342"/>
      <c r="AQ189" s="342"/>
      <c r="AR189" s="342"/>
      <c r="AS189" s="342"/>
      <c r="AT189" s="342"/>
      <c r="AU189" s="342"/>
      <c r="AV189" s="342"/>
      <c r="AW189" s="342"/>
      <c r="AX189" s="342"/>
      <c r="AY189" s="342"/>
      <c r="AZ189" s="342"/>
      <c r="BA189" s="342"/>
      <c r="BB189" s="342"/>
      <c r="BC189" s="342"/>
      <c r="BD189" s="342"/>
      <c r="BE189" s="342"/>
      <c r="BF189" s="274"/>
      <c r="BG189" s="268"/>
      <c r="BH189" s="268"/>
      <c r="BI189" s="268"/>
      <c r="BJ189" s="268"/>
      <c r="BK189" s="268"/>
      <c r="BL189" s="268"/>
      <c r="BM189" s="268"/>
      <c r="BN189" s="268"/>
      <c r="BO189" s="268"/>
      <c r="BP189" s="268"/>
      <c r="BQ189" s="268"/>
      <c r="BR189" s="268"/>
      <c r="BS189" s="268"/>
      <c r="BT189" s="268"/>
      <c r="BU189" s="268"/>
      <c r="BV189" s="268"/>
      <c r="BW189" s="268"/>
      <c r="BX189" s="268"/>
      <c r="BY189" s="268"/>
      <c r="BZ189" s="268"/>
      <c r="CA189" s="268"/>
      <c r="CB189" s="268"/>
      <c r="CC189" s="268"/>
      <c r="CD189" s="268"/>
      <c r="CE189" s="268"/>
      <c r="CF189" s="268"/>
      <c r="CG189" s="268"/>
      <c r="CH189" s="268"/>
      <c r="CI189" s="268"/>
      <c r="CJ189" s="268"/>
      <c r="CK189" s="268"/>
      <c r="CL189" s="268"/>
      <c r="CM189" s="268"/>
      <c r="CN189" s="268"/>
      <c r="CO189" s="268"/>
      <c r="CP189" s="268"/>
      <c r="CQ189" s="268"/>
      <c r="CR189" s="268"/>
      <c r="CS189" s="268"/>
      <c r="CT189" s="268"/>
      <c r="CU189" s="268"/>
      <c r="CV189" s="268"/>
      <c r="CW189" s="268"/>
      <c r="CX189" s="268"/>
      <c r="CY189" s="268"/>
      <c r="CZ189" s="268"/>
      <c r="DA189" s="268"/>
      <c r="DB189" s="268"/>
      <c r="DC189" s="268"/>
      <c r="DD189" s="268"/>
      <c r="DE189" s="268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</row>
    <row r="190" customFormat="false" ht="12.75" hidden="false" customHeight="false" outlineLevel="0" collapsed="false">
      <c r="A190" s="323" t="n">
        <v>42217</v>
      </c>
      <c r="B190" s="268"/>
      <c r="C190" s="276"/>
      <c r="D190" s="276"/>
      <c r="E190" s="268"/>
      <c r="F190" s="268"/>
      <c r="G190" s="268"/>
      <c r="H190" s="268"/>
      <c r="I190" s="268"/>
      <c r="J190" s="351"/>
      <c r="K190" s="268"/>
      <c r="L190" s="279"/>
      <c r="M190" s="268"/>
      <c r="N190" s="268"/>
      <c r="O190" s="268"/>
      <c r="P190" s="268"/>
      <c r="Q190" s="268"/>
      <c r="R190" s="268"/>
      <c r="T190" s="268"/>
      <c r="U190" s="268"/>
      <c r="X190" s="357"/>
      <c r="Y190" s="357"/>
      <c r="Z190" s="357"/>
      <c r="AA190" s="357"/>
      <c r="AB190" s="357"/>
      <c r="AC190" s="357"/>
      <c r="AD190" s="357"/>
      <c r="AE190" s="357"/>
      <c r="AF190" s="357"/>
      <c r="AG190" s="357"/>
      <c r="AH190" s="340"/>
      <c r="AI190" s="343"/>
      <c r="AJ190" s="343"/>
      <c r="AK190" s="342"/>
      <c r="AL190" s="342"/>
      <c r="AM190" s="342"/>
      <c r="AN190" s="342"/>
      <c r="AO190" s="342"/>
      <c r="AP190" s="342"/>
      <c r="AQ190" s="342"/>
      <c r="AR190" s="342"/>
      <c r="AS190" s="342"/>
      <c r="AT190" s="342"/>
      <c r="AU190" s="342"/>
      <c r="AV190" s="342"/>
      <c r="AW190" s="342"/>
      <c r="AX190" s="342"/>
      <c r="AY190" s="342"/>
      <c r="AZ190" s="342"/>
      <c r="BA190" s="342"/>
      <c r="BB190" s="342"/>
      <c r="BC190" s="342"/>
      <c r="BD190" s="342"/>
      <c r="BE190" s="342"/>
      <c r="BF190" s="274"/>
      <c r="BG190" s="268"/>
      <c r="BH190" s="268"/>
      <c r="BI190" s="268"/>
      <c r="BJ190" s="268"/>
      <c r="BK190" s="268"/>
      <c r="BL190" s="268"/>
      <c r="BM190" s="268"/>
      <c r="BN190" s="268"/>
      <c r="BO190" s="268"/>
      <c r="BP190" s="268"/>
      <c r="BQ190" s="268"/>
      <c r="BR190" s="268"/>
      <c r="BS190" s="268"/>
      <c r="BT190" s="268"/>
      <c r="BU190" s="268"/>
      <c r="BV190" s="268"/>
      <c r="BW190" s="268"/>
      <c r="BX190" s="268"/>
      <c r="BY190" s="268"/>
      <c r="BZ190" s="268"/>
      <c r="CA190" s="268"/>
      <c r="CB190" s="268"/>
      <c r="CC190" s="268"/>
      <c r="CD190" s="268"/>
      <c r="CE190" s="268"/>
      <c r="CF190" s="268"/>
      <c r="CG190" s="268"/>
      <c r="CH190" s="268"/>
      <c r="CI190" s="268"/>
      <c r="CJ190" s="268"/>
      <c r="CK190" s="268"/>
      <c r="CL190" s="268"/>
      <c r="CM190" s="268"/>
      <c r="CN190" s="268"/>
      <c r="CO190" s="268"/>
      <c r="CP190" s="268"/>
      <c r="CQ190" s="268"/>
      <c r="CR190" s="268"/>
      <c r="CS190" s="268"/>
      <c r="CT190" s="268"/>
      <c r="CU190" s="268"/>
      <c r="CV190" s="268"/>
      <c r="CW190" s="268"/>
      <c r="CX190" s="268"/>
      <c r="CY190" s="268"/>
      <c r="CZ190" s="268"/>
      <c r="DA190" s="268"/>
      <c r="DB190" s="268"/>
      <c r="DC190" s="268"/>
      <c r="DD190" s="268"/>
      <c r="DE190" s="268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</row>
    <row r="191" customFormat="false" ht="12.75" hidden="false" customHeight="false" outlineLevel="0" collapsed="false">
      <c r="A191" s="323" t="n">
        <v>42248</v>
      </c>
      <c r="B191" s="268"/>
      <c r="C191" s="276"/>
      <c r="D191" s="276"/>
      <c r="E191" s="268"/>
      <c r="F191" s="268"/>
      <c r="G191" s="268"/>
      <c r="H191" s="268"/>
      <c r="I191" s="268"/>
      <c r="J191" s="351"/>
      <c r="K191" s="268"/>
      <c r="L191" s="279"/>
      <c r="M191" s="268"/>
      <c r="N191" s="268"/>
      <c r="O191" s="268"/>
      <c r="P191" s="268"/>
      <c r="Q191" s="268"/>
      <c r="R191" s="268"/>
      <c r="T191" s="268"/>
      <c r="U191" s="268"/>
      <c r="X191" s="357"/>
      <c r="Y191" s="357"/>
      <c r="Z191" s="357"/>
      <c r="AA191" s="357"/>
      <c r="AB191" s="357"/>
      <c r="AC191" s="357"/>
      <c r="AD191" s="357"/>
      <c r="AE191" s="357"/>
      <c r="AF191" s="357"/>
      <c r="AG191" s="357"/>
      <c r="AH191" s="340"/>
      <c r="AI191" s="343"/>
      <c r="AJ191" s="343"/>
      <c r="AK191" s="342"/>
      <c r="AL191" s="342"/>
      <c r="AM191" s="342"/>
      <c r="AN191" s="342"/>
      <c r="AO191" s="342"/>
      <c r="AP191" s="342"/>
      <c r="AQ191" s="342"/>
      <c r="AR191" s="342"/>
      <c r="AS191" s="342"/>
      <c r="AT191" s="342"/>
      <c r="AU191" s="342"/>
      <c r="AV191" s="342"/>
      <c r="AW191" s="342"/>
      <c r="AX191" s="342"/>
      <c r="AY191" s="342"/>
      <c r="AZ191" s="342"/>
      <c r="BA191" s="342"/>
      <c r="BB191" s="342"/>
      <c r="BC191" s="342"/>
      <c r="BD191" s="342"/>
      <c r="BE191" s="342"/>
      <c r="BF191" s="274"/>
      <c r="BG191" s="268"/>
      <c r="BH191" s="268"/>
      <c r="BI191" s="268"/>
      <c r="BJ191" s="268"/>
      <c r="BK191" s="268"/>
      <c r="BL191" s="268"/>
      <c r="BM191" s="268"/>
      <c r="BN191" s="268"/>
      <c r="BO191" s="268"/>
      <c r="BP191" s="268"/>
      <c r="BQ191" s="268"/>
      <c r="BR191" s="268"/>
      <c r="BS191" s="268"/>
      <c r="BT191" s="268"/>
      <c r="BU191" s="268"/>
      <c r="BV191" s="268"/>
      <c r="BW191" s="268"/>
      <c r="BX191" s="268"/>
      <c r="BY191" s="268"/>
      <c r="BZ191" s="268"/>
      <c r="CA191" s="268"/>
      <c r="CB191" s="268"/>
      <c r="CC191" s="268"/>
      <c r="CD191" s="268"/>
      <c r="CE191" s="268"/>
      <c r="CF191" s="268"/>
      <c r="CG191" s="268"/>
      <c r="CH191" s="268"/>
      <c r="CI191" s="268"/>
      <c r="CJ191" s="268"/>
      <c r="CK191" s="268"/>
      <c r="CL191" s="268"/>
      <c r="CM191" s="268"/>
      <c r="CN191" s="268"/>
      <c r="CO191" s="268"/>
      <c r="CP191" s="268"/>
      <c r="CQ191" s="268"/>
      <c r="CR191" s="268"/>
      <c r="CS191" s="268"/>
      <c r="CT191" s="268"/>
      <c r="CU191" s="268"/>
      <c r="CV191" s="268"/>
      <c r="CW191" s="268"/>
      <c r="CX191" s="268"/>
      <c r="CY191" s="268"/>
      <c r="CZ191" s="268"/>
      <c r="DA191" s="268"/>
      <c r="DB191" s="268"/>
      <c r="DC191" s="268"/>
      <c r="DD191" s="268"/>
      <c r="DE191" s="268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</row>
    <row r="192" customFormat="false" ht="12.75" hidden="false" customHeight="false" outlineLevel="0" collapsed="false">
      <c r="A192" s="323" t="n">
        <v>42278</v>
      </c>
      <c r="B192" s="268"/>
      <c r="C192" s="276"/>
      <c r="D192" s="276"/>
      <c r="E192" s="268"/>
      <c r="F192" s="268"/>
      <c r="G192" s="268"/>
      <c r="H192" s="268"/>
      <c r="I192" s="268"/>
      <c r="J192" s="351"/>
      <c r="K192" s="268"/>
      <c r="L192" s="279"/>
      <c r="M192" s="268"/>
      <c r="N192" s="268"/>
      <c r="O192" s="268"/>
      <c r="P192" s="268"/>
      <c r="Q192" s="268"/>
      <c r="R192" s="268"/>
      <c r="T192" s="268"/>
      <c r="U192" s="268"/>
      <c r="X192" s="357"/>
      <c r="Y192" s="357"/>
      <c r="Z192" s="357"/>
      <c r="AA192" s="357"/>
      <c r="AB192" s="357"/>
      <c r="AC192" s="357"/>
      <c r="AD192" s="357"/>
      <c r="AE192" s="357"/>
      <c r="AF192" s="357"/>
      <c r="AG192" s="357"/>
      <c r="AH192" s="340"/>
      <c r="AI192" s="343"/>
      <c r="AJ192" s="343"/>
      <c r="AK192" s="342"/>
      <c r="AL192" s="342"/>
      <c r="AM192" s="342"/>
      <c r="AN192" s="342"/>
      <c r="AO192" s="342"/>
      <c r="AP192" s="342"/>
      <c r="AQ192" s="342"/>
      <c r="AR192" s="342"/>
      <c r="AS192" s="342"/>
      <c r="AT192" s="342"/>
      <c r="AU192" s="342"/>
      <c r="AV192" s="342"/>
      <c r="AW192" s="342"/>
      <c r="AX192" s="342"/>
      <c r="AY192" s="342"/>
      <c r="AZ192" s="342"/>
      <c r="BA192" s="342"/>
      <c r="BB192" s="342"/>
      <c r="BC192" s="342"/>
      <c r="BD192" s="342"/>
      <c r="BE192" s="342"/>
      <c r="BF192" s="274"/>
      <c r="BG192" s="268"/>
      <c r="BH192" s="268"/>
      <c r="BI192" s="268"/>
      <c r="BJ192" s="268"/>
      <c r="BK192" s="268"/>
      <c r="BL192" s="268"/>
      <c r="BM192" s="268"/>
      <c r="BN192" s="268"/>
      <c r="BO192" s="268"/>
      <c r="BP192" s="268"/>
      <c r="BQ192" s="268"/>
      <c r="BR192" s="268"/>
      <c r="BS192" s="268"/>
      <c r="BT192" s="268"/>
      <c r="BU192" s="268"/>
      <c r="BV192" s="268"/>
      <c r="BW192" s="268"/>
      <c r="BX192" s="268"/>
      <c r="BY192" s="268"/>
      <c r="BZ192" s="268"/>
      <c r="CA192" s="268"/>
      <c r="CB192" s="268"/>
      <c r="CC192" s="268"/>
      <c r="CD192" s="268"/>
      <c r="CE192" s="268"/>
      <c r="CF192" s="268"/>
      <c r="CG192" s="268"/>
      <c r="CH192" s="268"/>
      <c r="CI192" s="268"/>
      <c r="CJ192" s="268"/>
      <c r="CK192" s="268"/>
      <c r="CL192" s="268"/>
      <c r="CM192" s="268"/>
      <c r="CN192" s="268"/>
      <c r="CO192" s="268"/>
      <c r="CP192" s="268"/>
      <c r="CQ192" s="268"/>
      <c r="CR192" s="268"/>
      <c r="CS192" s="268"/>
      <c r="CT192" s="268"/>
      <c r="CU192" s="268"/>
      <c r="CV192" s="268"/>
      <c r="CW192" s="268"/>
      <c r="CX192" s="268"/>
      <c r="CY192" s="268"/>
      <c r="CZ192" s="268"/>
      <c r="DA192" s="268"/>
      <c r="DB192" s="268"/>
      <c r="DC192" s="268"/>
      <c r="DD192" s="268"/>
      <c r="DE192" s="268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</row>
    <row r="193" customFormat="false" ht="12.75" hidden="false" customHeight="false" outlineLevel="0" collapsed="false">
      <c r="A193" s="323" t="n">
        <v>42309</v>
      </c>
      <c r="B193" s="268"/>
      <c r="C193" s="276"/>
      <c r="D193" s="276"/>
      <c r="E193" s="268"/>
      <c r="F193" s="268"/>
      <c r="G193" s="268"/>
      <c r="H193" s="268"/>
      <c r="I193" s="268"/>
      <c r="J193" s="347"/>
      <c r="K193" s="268"/>
      <c r="L193" s="276"/>
      <c r="M193" s="268"/>
      <c r="N193" s="268"/>
      <c r="O193" s="268"/>
      <c r="P193" s="268"/>
      <c r="Q193" s="268"/>
      <c r="R193" s="268"/>
      <c r="T193" s="268"/>
      <c r="U193" s="268"/>
      <c r="X193" s="357"/>
      <c r="Y193" s="357"/>
      <c r="Z193" s="357"/>
      <c r="AA193" s="357"/>
      <c r="AB193" s="357"/>
      <c r="AC193" s="357"/>
      <c r="AD193" s="357"/>
      <c r="AE193" s="357"/>
      <c r="AF193" s="357"/>
      <c r="AG193" s="357"/>
      <c r="AH193" s="340"/>
      <c r="AI193" s="343"/>
      <c r="AJ193" s="343"/>
      <c r="AK193" s="342"/>
      <c r="AL193" s="342"/>
      <c r="AM193" s="342"/>
      <c r="AN193" s="342"/>
      <c r="AO193" s="342"/>
      <c r="AP193" s="342"/>
      <c r="AQ193" s="342"/>
      <c r="AR193" s="342"/>
      <c r="AS193" s="342"/>
      <c r="AT193" s="342"/>
      <c r="AU193" s="342"/>
      <c r="AV193" s="342"/>
      <c r="AW193" s="342"/>
      <c r="AX193" s="342"/>
      <c r="AY193" s="342"/>
      <c r="AZ193" s="342"/>
      <c r="BA193" s="342"/>
      <c r="BB193" s="342"/>
      <c r="BC193" s="342"/>
      <c r="BD193" s="342"/>
      <c r="BE193" s="342"/>
      <c r="BF193" s="274"/>
      <c r="BG193" s="268"/>
      <c r="BH193" s="268"/>
      <c r="BI193" s="268"/>
      <c r="BJ193" s="268"/>
      <c r="BK193" s="268"/>
      <c r="BL193" s="268"/>
      <c r="BM193" s="268"/>
      <c r="BN193" s="268"/>
      <c r="BO193" s="268"/>
      <c r="BP193" s="268"/>
      <c r="BQ193" s="268"/>
      <c r="BR193" s="268"/>
      <c r="BS193" s="268"/>
      <c r="BT193" s="268"/>
      <c r="BU193" s="268"/>
      <c r="BV193" s="268"/>
      <c r="BW193" s="268"/>
      <c r="BX193" s="268"/>
      <c r="BY193" s="268"/>
      <c r="BZ193" s="268"/>
      <c r="CA193" s="268"/>
      <c r="CB193" s="268"/>
      <c r="CC193" s="268"/>
      <c r="CD193" s="268"/>
      <c r="CE193" s="268"/>
      <c r="CF193" s="268"/>
      <c r="CG193" s="268"/>
      <c r="CH193" s="268"/>
      <c r="CI193" s="268"/>
      <c r="CJ193" s="268"/>
      <c r="CK193" s="268"/>
      <c r="CL193" s="268"/>
      <c r="CM193" s="268"/>
      <c r="CN193" s="268"/>
      <c r="CO193" s="268"/>
      <c r="CP193" s="268"/>
      <c r="CQ193" s="268"/>
      <c r="CR193" s="268"/>
      <c r="CS193" s="268"/>
      <c r="CT193" s="268"/>
      <c r="CU193" s="268"/>
      <c r="CV193" s="268"/>
      <c r="CW193" s="268"/>
      <c r="CX193" s="268"/>
      <c r="CY193" s="268"/>
      <c r="CZ193" s="268"/>
      <c r="DA193" s="268"/>
      <c r="DB193" s="268"/>
      <c r="DC193" s="268"/>
      <c r="DD193" s="268"/>
      <c r="DE193" s="268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</row>
    <row r="194" customFormat="false" ht="12.75" hidden="false" customHeight="false" outlineLevel="0" collapsed="false">
      <c r="A194" s="323" t="n">
        <v>42339</v>
      </c>
      <c r="B194" s="268"/>
      <c r="C194" s="276"/>
      <c r="D194" s="276"/>
      <c r="E194" s="268"/>
      <c r="F194" s="268"/>
      <c r="G194" s="268"/>
      <c r="H194" s="268"/>
      <c r="I194" s="268"/>
      <c r="J194" s="347"/>
      <c r="K194" s="268"/>
      <c r="L194" s="276"/>
      <c r="M194" s="268"/>
      <c r="N194" s="268"/>
      <c r="O194" s="268"/>
      <c r="P194" s="268"/>
      <c r="Q194" s="268"/>
      <c r="R194" s="268"/>
      <c r="T194" s="268"/>
      <c r="U194" s="268"/>
      <c r="X194" s="357"/>
      <c r="Y194" s="357"/>
      <c r="Z194" s="357"/>
      <c r="AA194" s="357"/>
      <c r="AB194" s="357"/>
      <c r="AC194" s="357"/>
      <c r="AD194" s="357"/>
      <c r="AE194" s="357"/>
      <c r="AF194" s="357"/>
      <c r="AG194" s="357"/>
      <c r="AH194" s="340"/>
      <c r="AI194" s="343"/>
      <c r="AJ194" s="343"/>
      <c r="AK194" s="342"/>
      <c r="AL194" s="342"/>
      <c r="AM194" s="342"/>
      <c r="AN194" s="342"/>
      <c r="AO194" s="342"/>
      <c r="AP194" s="342"/>
      <c r="AQ194" s="342"/>
      <c r="AR194" s="342"/>
      <c r="AS194" s="342"/>
      <c r="AT194" s="342"/>
      <c r="AU194" s="342"/>
      <c r="AV194" s="342"/>
      <c r="AW194" s="342"/>
      <c r="AX194" s="342"/>
      <c r="AY194" s="342"/>
      <c r="AZ194" s="342"/>
      <c r="BA194" s="342"/>
      <c r="BB194" s="342"/>
      <c r="BC194" s="342"/>
      <c r="BD194" s="342"/>
      <c r="BE194" s="342"/>
      <c r="BF194" s="274"/>
      <c r="BG194" s="268"/>
      <c r="BH194" s="268"/>
      <c r="BI194" s="268"/>
      <c r="BJ194" s="268"/>
      <c r="BK194" s="268"/>
      <c r="BL194" s="268"/>
      <c r="BM194" s="268"/>
      <c r="BN194" s="268"/>
      <c r="BO194" s="268"/>
      <c r="BP194" s="268"/>
      <c r="BQ194" s="268"/>
      <c r="BR194" s="268"/>
      <c r="BS194" s="268"/>
      <c r="BT194" s="268"/>
      <c r="BU194" s="268"/>
      <c r="BV194" s="268"/>
      <c r="BW194" s="268"/>
      <c r="BX194" s="268"/>
      <c r="BY194" s="268"/>
      <c r="BZ194" s="268"/>
      <c r="CA194" s="268"/>
      <c r="CB194" s="268"/>
      <c r="CC194" s="268"/>
      <c r="CD194" s="268"/>
      <c r="CE194" s="268"/>
      <c r="CF194" s="268"/>
      <c r="CG194" s="268"/>
      <c r="CH194" s="268"/>
      <c r="CI194" s="268"/>
      <c r="CJ194" s="268"/>
      <c r="CK194" s="268"/>
      <c r="CL194" s="268"/>
      <c r="CM194" s="268"/>
      <c r="CN194" s="268"/>
      <c r="CO194" s="268"/>
      <c r="CP194" s="268"/>
      <c r="CQ194" s="268"/>
      <c r="CR194" s="268"/>
      <c r="CS194" s="268"/>
      <c r="CT194" s="268"/>
      <c r="CU194" s="268"/>
      <c r="CV194" s="268"/>
      <c r="CW194" s="268"/>
      <c r="CX194" s="268"/>
      <c r="CY194" s="268"/>
      <c r="CZ194" s="268"/>
      <c r="DA194" s="268"/>
      <c r="DB194" s="268"/>
      <c r="DC194" s="268"/>
      <c r="DD194" s="268"/>
      <c r="DE194" s="268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</row>
    <row r="195" customFormat="false" ht="12.75" hidden="false" customHeight="false" outlineLevel="0" collapsed="false">
      <c r="A195" s="323" t="n">
        <v>42370</v>
      </c>
      <c r="B195" s="268"/>
      <c r="C195" s="276"/>
      <c r="D195" s="276"/>
      <c r="E195" s="268"/>
      <c r="F195" s="268"/>
      <c r="G195" s="268"/>
      <c r="H195" s="268"/>
      <c r="I195" s="268"/>
      <c r="J195" s="347"/>
      <c r="K195" s="268"/>
      <c r="L195" s="276"/>
      <c r="M195" s="268"/>
      <c r="N195" s="268"/>
      <c r="O195" s="268"/>
      <c r="P195" s="268"/>
      <c r="Q195" s="268"/>
      <c r="R195" s="268"/>
      <c r="T195" s="268"/>
      <c r="U195" s="268"/>
      <c r="X195" s="357"/>
      <c r="Y195" s="357"/>
      <c r="Z195" s="357"/>
      <c r="AA195" s="357"/>
      <c r="AB195" s="357"/>
      <c r="AC195" s="357"/>
      <c r="AD195" s="357"/>
      <c r="AE195" s="357"/>
      <c r="AF195" s="357"/>
      <c r="AG195" s="357"/>
      <c r="AH195" s="340"/>
      <c r="AI195" s="343"/>
      <c r="AJ195" s="343"/>
      <c r="AK195" s="342"/>
      <c r="AL195" s="342"/>
      <c r="AM195" s="342"/>
      <c r="AN195" s="342"/>
      <c r="AO195" s="342"/>
      <c r="AP195" s="342"/>
      <c r="AQ195" s="342"/>
      <c r="AR195" s="342"/>
      <c r="AS195" s="342"/>
      <c r="AT195" s="342"/>
      <c r="AU195" s="342"/>
      <c r="AV195" s="342"/>
      <c r="AW195" s="342"/>
      <c r="AX195" s="342"/>
      <c r="AY195" s="342"/>
      <c r="AZ195" s="342"/>
      <c r="BA195" s="342"/>
      <c r="BB195" s="342"/>
      <c r="BC195" s="342"/>
      <c r="BD195" s="342"/>
      <c r="BE195" s="342"/>
      <c r="BF195" s="274"/>
      <c r="BG195" s="268"/>
      <c r="BH195" s="268"/>
      <c r="BI195" s="268"/>
      <c r="BJ195" s="268"/>
      <c r="BK195" s="268"/>
      <c r="BL195" s="268"/>
      <c r="BM195" s="268"/>
      <c r="BN195" s="268"/>
      <c r="BO195" s="268"/>
      <c r="BP195" s="268"/>
      <c r="BQ195" s="268"/>
      <c r="BR195" s="268"/>
      <c r="BS195" s="268"/>
      <c r="BT195" s="268"/>
      <c r="BU195" s="268"/>
      <c r="BV195" s="268"/>
      <c r="BW195" s="268"/>
      <c r="BX195" s="268"/>
      <c r="BY195" s="268"/>
      <c r="BZ195" s="268"/>
      <c r="CA195" s="268"/>
      <c r="CB195" s="268"/>
      <c r="CC195" s="268"/>
      <c r="CD195" s="268"/>
      <c r="CE195" s="268"/>
      <c r="CF195" s="268"/>
      <c r="CG195" s="268"/>
      <c r="CH195" s="268"/>
      <c r="CI195" s="268"/>
      <c r="CJ195" s="268"/>
      <c r="CK195" s="268"/>
      <c r="CL195" s="268"/>
      <c r="CM195" s="268"/>
      <c r="CN195" s="268"/>
      <c r="CO195" s="268"/>
      <c r="CP195" s="268"/>
      <c r="CQ195" s="268"/>
      <c r="CR195" s="268"/>
      <c r="CS195" s="268"/>
      <c r="CT195" s="268"/>
      <c r="CU195" s="268"/>
      <c r="CV195" s="268"/>
      <c r="CW195" s="268"/>
      <c r="CX195" s="268"/>
      <c r="CY195" s="268"/>
      <c r="CZ195" s="268"/>
      <c r="DA195" s="268"/>
      <c r="DB195" s="268"/>
      <c r="DC195" s="268"/>
      <c r="DD195" s="268"/>
      <c r="DE195" s="268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</row>
    <row r="196" customFormat="false" ht="12.75" hidden="false" customHeight="false" outlineLevel="0" collapsed="false">
      <c r="A196" s="323" t="n">
        <v>42401</v>
      </c>
      <c r="B196" s="268"/>
      <c r="C196" s="276"/>
      <c r="D196" s="276"/>
      <c r="E196" s="268"/>
      <c r="F196" s="268"/>
      <c r="G196" s="268"/>
      <c r="H196" s="268"/>
      <c r="I196" s="268"/>
      <c r="J196" s="347"/>
      <c r="K196" s="268"/>
      <c r="L196" s="276"/>
      <c r="M196" s="268"/>
      <c r="N196" s="268"/>
      <c r="O196" s="268"/>
      <c r="P196" s="268"/>
      <c r="Q196" s="268"/>
      <c r="R196" s="268"/>
      <c r="T196" s="268"/>
      <c r="U196" s="268"/>
      <c r="X196" s="357"/>
      <c r="Y196" s="357"/>
      <c r="Z196" s="357"/>
      <c r="AA196" s="357"/>
      <c r="AB196" s="357"/>
      <c r="AC196" s="357"/>
      <c r="AD196" s="357"/>
      <c r="AE196" s="357"/>
      <c r="AF196" s="357"/>
      <c r="AG196" s="357"/>
      <c r="AH196" s="340"/>
      <c r="AI196" s="343"/>
      <c r="AJ196" s="343"/>
      <c r="AK196" s="342"/>
      <c r="AL196" s="342"/>
      <c r="AM196" s="342"/>
      <c r="AN196" s="342"/>
      <c r="AO196" s="342"/>
      <c r="AP196" s="342"/>
      <c r="AQ196" s="342"/>
      <c r="AR196" s="342"/>
      <c r="AS196" s="342"/>
      <c r="AT196" s="342"/>
      <c r="AU196" s="342"/>
      <c r="AV196" s="342"/>
      <c r="AW196" s="342"/>
      <c r="AX196" s="342"/>
      <c r="AY196" s="342"/>
      <c r="AZ196" s="342"/>
      <c r="BA196" s="342"/>
      <c r="BB196" s="342"/>
      <c r="BC196" s="342"/>
      <c r="BD196" s="342"/>
      <c r="BE196" s="342"/>
      <c r="BF196" s="274"/>
      <c r="BG196" s="268"/>
      <c r="BH196" s="268"/>
      <c r="BI196" s="268"/>
      <c r="BJ196" s="268"/>
      <c r="BK196" s="268"/>
      <c r="BL196" s="268"/>
      <c r="BM196" s="268"/>
      <c r="BN196" s="268"/>
      <c r="BO196" s="268"/>
      <c r="BP196" s="268"/>
      <c r="BQ196" s="268"/>
      <c r="BR196" s="268"/>
      <c r="BS196" s="268"/>
      <c r="BT196" s="268"/>
      <c r="BU196" s="268"/>
      <c r="BV196" s="268"/>
      <c r="BW196" s="268"/>
      <c r="BX196" s="268"/>
      <c r="BY196" s="268"/>
      <c r="BZ196" s="268"/>
      <c r="CA196" s="268"/>
      <c r="CB196" s="268"/>
      <c r="CC196" s="268"/>
      <c r="CD196" s="268"/>
      <c r="CE196" s="268"/>
      <c r="CF196" s="268"/>
      <c r="CG196" s="268"/>
      <c r="CH196" s="268"/>
      <c r="CI196" s="268"/>
      <c r="CJ196" s="268"/>
      <c r="CK196" s="268"/>
      <c r="CL196" s="268"/>
      <c r="CM196" s="268"/>
      <c r="CN196" s="268"/>
      <c r="CO196" s="268"/>
      <c r="CP196" s="268"/>
      <c r="CQ196" s="268"/>
      <c r="CR196" s="268"/>
      <c r="CS196" s="268"/>
      <c r="CT196" s="268"/>
      <c r="CU196" s="268"/>
      <c r="CV196" s="268"/>
      <c r="CW196" s="268"/>
      <c r="CX196" s="268"/>
      <c r="CY196" s="268"/>
      <c r="CZ196" s="268"/>
      <c r="DA196" s="268"/>
      <c r="DB196" s="268"/>
      <c r="DC196" s="268"/>
      <c r="DD196" s="268"/>
      <c r="DE196" s="268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</row>
    <row r="197" customFormat="false" ht="12.75" hidden="false" customHeight="false" outlineLevel="0" collapsed="false">
      <c r="A197" s="323" t="n">
        <v>42430</v>
      </c>
      <c r="B197" s="268"/>
      <c r="C197" s="276"/>
      <c r="D197" s="276"/>
      <c r="E197" s="268"/>
      <c r="F197" s="268"/>
      <c r="G197" s="268"/>
      <c r="H197" s="268"/>
      <c r="I197" s="268"/>
      <c r="J197" s="347"/>
      <c r="K197" s="268"/>
      <c r="L197" s="276"/>
      <c r="M197" s="268"/>
      <c r="N197" s="268"/>
      <c r="O197" s="268"/>
      <c r="P197" s="268"/>
      <c r="Q197" s="268"/>
      <c r="R197" s="268"/>
      <c r="T197" s="268"/>
      <c r="U197" s="268"/>
      <c r="X197" s="357"/>
      <c r="Y197" s="357"/>
      <c r="Z197" s="357"/>
      <c r="AA197" s="357"/>
      <c r="AB197" s="357"/>
      <c r="AC197" s="357"/>
      <c r="AD197" s="357"/>
      <c r="AE197" s="357"/>
      <c r="AF197" s="357"/>
      <c r="AG197" s="357"/>
      <c r="AH197" s="340"/>
      <c r="AI197" s="343"/>
      <c r="AJ197" s="343"/>
      <c r="AK197" s="342"/>
      <c r="AL197" s="342"/>
      <c r="AM197" s="342"/>
      <c r="AN197" s="342"/>
      <c r="AO197" s="342"/>
      <c r="AP197" s="342"/>
      <c r="AQ197" s="342"/>
      <c r="AR197" s="342"/>
      <c r="AS197" s="342"/>
      <c r="AT197" s="342"/>
      <c r="AU197" s="342"/>
      <c r="AV197" s="342"/>
      <c r="AW197" s="342"/>
      <c r="AX197" s="342"/>
      <c r="AY197" s="342"/>
      <c r="AZ197" s="342"/>
      <c r="BA197" s="342"/>
      <c r="BB197" s="342"/>
      <c r="BC197" s="342"/>
      <c r="BD197" s="342"/>
      <c r="BE197" s="342"/>
      <c r="BF197" s="274"/>
      <c r="BG197" s="268"/>
      <c r="BH197" s="268"/>
      <c r="BI197" s="268"/>
      <c r="BJ197" s="268"/>
      <c r="BK197" s="268"/>
      <c r="BL197" s="268"/>
      <c r="BM197" s="268"/>
      <c r="BN197" s="268"/>
      <c r="BO197" s="268"/>
      <c r="BP197" s="268"/>
      <c r="BQ197" s="268"/>
      <c r="BR197" s="268"/>
      <c r="BS197" s="268"/>
      <c r="BT197" s="268"/>
      <c r="BU197" s="268"/>
      <c r="BV197" s="268"/>
      <c r="BW197" s="268"/>
      <c r="BX197" s="268"/>
      <c r="BY197" s="268"/>
      <c r="BZ197" s="268"/>
      <c r="CA197" s="268"/>
      <c r="CB197" s="268"/>
      <c r="CC197" s="268"/>
      <c r="CD197" s="268"/>
      <c r="CE197" s="268"/>
      <c r="CF197" s="268"/>
      <c r="CG197" s="268"/>
      <c r="CH197" s="268"/>
      <c r="CI197" s="268"/>
      <c r="CJ197" s="268"/>
      <c r="CK197" s="268"/>
      <c r="CL197" s="268"/>
      <c r="CM197" s="268"/>
      <c r="CN197" s="268"/>
      <c r="CO197" s="268"/>
      <c r="CP197" s="268"/>
      <c r="CQ197" s="268"/>
      <c r="CR197" s="268"/>
      <c r="CS197" s="268"/>
      <c r="CT197" s="268"/>
      <c r="CU197" s="268"/>
      <c r="CV197" s="268"/>
      <c r="CW197" s="268"/>
      <c r="CX197" s="268"/>
      <c r="CY197" s="268"/>
      <c r="CZ197" s="268"/>
      <c r="DA197" s="268"/>
      <c r="DB197" s="268"/>
      <c r="DC197" s="268"/>
      <c r="DD197" s="268"/>
      <c r="DE197" s="268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</row>
    <row r="198" customFormat="false" ht="12.75" hidden="false" customHeight="false" outlineLevel="0" collapsed="false">
      <c r="A198" s="323" t="n">
        <v>42461</v>
      </c>
      <c r="B198" s="268"/>
      <c r="C198" s="276"/>
      <c r="D198" s="276"/>
      <c r="E198" s="268"/>
      <c r="F198" s="268"/>
      <c r="G198" s="268"/>
      <c r="H198" s="268"/>
      <c r="I198" s="268"/>
      <c r="J198" s="351"/>
      <c r="K198" s="268"/>
      <c r="L198" s="279"/>
      <c r="M198" s="268"/>
      <c r="N198" s="268"/>
      <c r="O198" s="268"/>
      <c r="P198" s="268"/>
      <c r="Q198" s="268"/>
      <c r="R198" s="268"/>
      <c r="T198" s="268"/>
      <c r="U198" s="268"/>
      <c r="X198" s="357"/>
      <c r="Y198" s="357"/>
      <c r="Z198" s="357"/>
      <c r="AA198" s="357"/>
      <c r="AB198" s="357"/>
      <c r="AC198" s="357"/>
      <c r="AD198" s="357"/>
      <c r="AE198" s="357"/>
      <c r="AF198" s="357"/>
      <c r="AG198" s="357"/>
      <c r="AH198" s="340"/>
      <c r="AI198" s="343"/>
      <c r="AJ198" s="343"/>
      <c r="AK198" s="342"/>
      <c r="AL198" s="342"/>
      <c r="AM198" s="342"/>
      <c r="AN198" s="342"/>
      <c r="AO198" s="342"/>
      <c r="AP198" s="342"/>
      <c r="AQ198" s="342"/>
      <c r="AR198" s="342"/>
      <c r="AS198" s="342"/>
      <c r="AT198" s="342"/>
      <c r="AU198" s="342"/>
      <c r="AV198" s="342"/>
      <c r="AW198" s="342"/>
      <c r="AX198" s="342"/>
      <c r="AY198" s="342"/>
      <c r="AZ198" s="342"/>
      <c r="BA198" s="342"/>
      <c r="BB198" s="342"/>
      <c r="BC198" s="342"/>
      <c r="BD198" s="342"/>
      <c r="BE198" s="342"/>
      <c r="BF198" s="274"/>
      <c r="BG198" s="268"/>
      <c r="BH198" s="268"/>
      <c r="BI198" s="268"/>
      <c r="BJ198" s="268"/>
      <c r="BK198" s="268"/>
      <c r="BL198" s="268"/>
      <c r="BM198" s="268"/>
      <c r="BN198" s="268"/>
      <c r="BO198" s="268"/>
      <c r="BP198" s="268"/>
      <c r="BQ198" s="268"/>
      <c r="BR198" s="268"/>
      <c r="BS198" s="268"/>
      <c r="BT198" s="268"/>
      <c r="BU198" s="268"/>
      <c r="BV198" s="268"/>
      <c r="BW198" s="268"/>
      <c r="BX198" s="268"/>
      <c r="BY198" s="268"/>
      <c r="BZ198" s="268"/>
      <c r="CA198" s="268"/>
      <c r="CB198" s="268"/>
      <c r="CC198" s="268"/>
      <c r="CD198" s="268"/>
      <c r="CE198" s="268"/>
      <c r="CF198" s="268"/>
      <c r="CG198" s="268"/>
      <c r="CH198" s="268"/>
      <c r="CI198" s="268"/>
      <c r="CJ198" s="268"/>
      <c r="CK198" s="268"/>
      <c r="CL198" s="268"/>
      <c r="CM198" s="268"/>
      <c r="CN198" s="268"/>
      <c r="CO198" s="268"/>
      <c r="CP198" s="268"/>
      <c r="CQ198" s="268"/>
      <c r="CR198" s="268"/>
      <c r="CS198" s="268"/>
      <c r="CT198" s="268"/>
      <c r="CU198" s="268"/>
      <c r="CV198" s="268"/>
      <c r="CW198" s="268"/>
      <c r="CX198" s="268"/>
      <c r="CY198" s="268"/>
      <c r="CZ198" s="268"/>
      <c r="DA198" s="268"/>
      <c r="DB198" s="268"/>
      <c r="DC198" s="268"/>
      <c r="DD198" s="268"/>
      <c r="DE198" s="268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</row>
    <row r="199" customFormat="false" ht="12.75" hidden="false" customHeight="false" outlineLevel="0" collapsed="false">
      <c r="A199" s="359"/>
      <c r="B199" s="268"/>
      <c r="C199" s="276"/>
      <c r="D199" s="276"/>
      <c r="E199" s="268"/>
      <c r="F199" s="268"/>
      <c r="G199" s="268"/>
      <c r="H199" s="268"/>
      <c r="I199" s="268"/>
      <c r="J199" s="351"/>
      <c r="K199" s="268"/>
      <c r="L199" s="279"/>
      <c r="M199" s="268"/>
      <c r="N199" s="268"/>
      <c r="O199" s="268"/>
      <c r="P199" s="268"/>
      <c r="Q199" s="268"/>
      <c r="R199" s="268"/>
      <c r="T199" s="268"/>
      <c r="U199" s="268"/>
      <c r="X199" s="357"/>
      <c r="Y199" s="357"/>
      <c r="Z199" s="357"/>
      <c r="AA199" s="357"/>
      <c r="AB199" s="357"/>
      <c r="AC199" s="357"/>
      <c r="AD199" s="357"/>
      <c r="AE199" s="357"/>
      <c r="AF199" s="357"/>
      <c r="AG199" s="357"/>
      <c r="AH199" s="340"/>
      <c r="AI199" s="343"/>
      <c r="AJ199" s="343"/>
      <c r="AK199" s="342"/>
      <c r="AL199" s="342"/>
      <c r="AM199" s="342"/>
      <c r="AN199" s="342"/>
      <c r="AO199" s="342"/>
      <c r="AP199" s="342"/>
      <c r="AQ199" s="342"/>
      <c r="AR199" s="342"/>
      <c r="AS199" s="342"/>
      <c r="AT199" s="342"/>
      <c r="AU199" s="342"/>
      <c r="AV199" s="342"/>
      <c r="AW199" s="342"/>
      <c r="AX199" s="342"/>
      <c r="AY199" s="342"/>
      <c r="AZ199" s="342"/>
      <c r="BA199" s="342"/>
      <c r="BB199" s="342"/>
      <c r="BC199" s="342"/>
      <c r="BD199" s="342"/>
      <c r="BE199" s="342"/>
      <c r="BF199" s="274"/>
      <c r="BG199" s="268"/>
      <c r="BH199" s="268"/>
      <c r="BI199" s="268"/>
      <c r="BJ199" s="268"/>
      <c r="BK199" s="268"/>
      <c r="BL199" s="268"/>
      <c r="BM199" s="268"/>
      <c r="BN199" s="268"/>
      <c r="BO199" s="268"/>
      <c r="BP199" s="268"/>
      <c r="BQ199" s="268"/>
      <c r="BR199" s="268"/>
      <c r="BS199" s="268"/>
      <c r="BT199" s="268"/>
      <c r="BU199" s="268"/>
      <c r="BV199" s="268"/>
      <c r="BW199" s="268"/>
      <c r="BX199" s="268"/>
      <c r="BY199" s="268"/>
      <c r="BZ199" s="268"/>
      <c r="CA199" s="268"/>
      <c r="CB199" s="268"/>
      <c r="CC199" s="268"/>
      <c r="CD199" s="268"/>
      <c r="CE199" s="268"/>
      <c r="CF199" s="268"/>
      <c r="CG199" s="268"/>
      <c r="CH199" s="268"/>
      <c r="CI199" s="268"/>
      <c r="CJ199" s="268"/>
      <c r="CK199" s="268"/>
      <c r="CL199" s="268"/>
      <c r="CM199" s="268"/>
      <c r="CN199" s="268"/>
      <c r="CO199" s="268"/>
      <c r="CP199" s="268"/>
      <c r="CQ199" s="268"/>
      <c r="CR199" s="268"/>
      <c r="CS199" s="268"/>
      <c r="CT199" s="268"/>
      <c r="CU199" s="268"/>
      <c r="CV199" s="268"/>
      <c r="CW199" s="268"/>
      <c r="CX199" s="268"/>
      <c r="CY199" s="268"/>
      <c r="CZ199" s="268"/>
      <c r="DA199" s="268"/>
      <c r="DB199" s="268"/>
      <c r="DC199" s="268"/>
      <c r="DD199" s="268"/>
      <c r="DE199" s="268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</row>
    <row r="200" customFormat="false" ht="12.75" hidden="false" customHeight="false" outlineLevel="0" collapsed="false">
      <c r="A200" s="359"/>
      <c r="B200" s="268"/>
      <c r="C200" s="276"/>
      <c r="D200" s="276"/>
      <c r="E200" s="268"/>
      <c r="F200" s="268"/>
      <c r="G200" s="268"/>
      <c r="H200" s="268"/>
      <c r="I200" s="268"/>
      <c r="J200" s="351"/>
      <c r="K200" s="268"/>
      <c r="L200" s="279"/>
      <c r="M200" s="268"/>
      <c r="N200" s="268"/>
      <c r="O200" s="268"/>
      <c r="P200" s="268"/>
      <c r="Q200" s="268"/>
      <c r="R200" s="268"/>
      <c r="T200" s="268"/>
      <c r="U200" s="268"/>
      <c r="X200" s="357"/>
      <c r="Y200" s="357"/>
      <c r="Z200" s="357"/>
      <c r="AA200" s="357"/>
      <c r="AB200" s="357"/>
      <c r="AC200" s="357"/>
      <c r="AD200" s="357"/>
      <c r="AE200" s="357"/>
      <c r="AF200" s="357"/>
      <c r="AG200" s="357"/>
      <c r="AH200" s="340"/>
      <c r="AI200" s="343"/>
      <c r="AJ200" s="343"/>
      <c r="AK200" s="342"/>
      <c r="AL200" s="342"/>
      <c r="AM200" s="342"/>
      <c r="AN200" s="342"/>
      <c r="AO200" s="342"/>
      <c r="AP200" s="342"/>
      <c r="AQ200" s="342"/>
      <c r="AR200" s="342"/>
      <c r="AS200" s="342"/>
      <c r="AT200" s="342"/>
      <c r="AU200" s="342"/>
      <c r="AV200" s="342"/>
      <c r="AW200" s="342"/>
      <c r="AX200" s="342"/>
      <c r="AY200" s="342"/>
      <c r="AZ200" s="342"/>
      <c r="BA200" s="342"/>
      <c r="BB200" s="342"/>
      <c r="BC200" s="342"/>
      <c r="BD200" s="342"/>
      <c r="BE200" s="342"/>
      <c r="BF200" s="274"/>
      <c r="BG200" s="268"/>
      <c r="BH200" s="268"/>
      <c r="BI200" s="268"/>
      <c r="BJ200" s="268"/>
      <c r="BK200" s="268"/>
      <c r="BL200" s="268"/>
      <c r="BM200" s="268"/>
      <c r="BN200" s="268"/>
      <c r="BO200" s="268"/>
      <c r="BP200" s="268"/>
      <c r="BQ200" s="268"/>
      <c r="BR200" s="268"/>
      <c r="BS200" s="268"/>
      <c r="BT200" s="268"/>
      <c r="BU200" s="268"/>
      <c r="BV200" s="268"/>
      <c r="BW200" s="268"/>
      <c r="BX200" s="268"/>
      <c r="BY200" s="268"/>
      <c r="BZ200" s="268"/>
      <c r="CA200" s="268"/>
      <c r="CB200" s="268"/>
      <c r="CC200" s="268"/>
      <c r="CD200" s="268"/>
      <c r="CE200" s="268"/>
      <c r="CF200" s="268"/>
      <c r="CG200" s="268"/>
      <c r="CH200" s="268"/>
      <c r="CI200" s="268"/>
      <c r="CJ200" s="268"/>
      <c r="CK200" s="268"/>
      <c r="CL200" s="268"/>
      <c r="CM200" s="268"/>
      <c r="CN200" s="268"/>
      <c r="CO200" s="268"/>
      <c r="CP200" s="268"/>
      <c r="CQ200" s="268"/>
      <c r="CR200" s="268"/>
      <c r="CS200" s="268"/>
      <c r="CT200" s="268"/>
      <c r="CU200" s="268"/>
      <c r="CV200" s="268"/>
      <c r="CW200" s="268"/>
      <c r="CX200" s="268"/>
      <c r="CY200" s="268"/>
      <c r="CZ200" s="268"/>
      <c r="DA200" s="268"/>
      <c r="DB200" s="268"/>
      <c r="DC200" s="268"/>
      <c r="DD200" s="268"/>
      <c r="DE200" s="268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</row>
    <row r="201" customFormat="false" ht="12.75" hidden="false" customHeight="false" outlineLevel="0" collapsed="false">
      <c r="A201" s="359"/>
      <c r="B201" s="268"/>
      <c r="C201" s="276"/>
      <c r="D201" s="276"/>
      <c r="E201" s="268"/>
      <c r="F201" s="268"/>
      <c r="G201" s="268"/>
      <c r="H201" s="268"/>
      <c r="I201" s="268"/>
      <c r="J201" s="351"/>
      <c r="K201" s="268"/>
      <c r="L201" s="279"/>
      <c r="M201" s="268"/>
      <c r="N201" s="268"/>
      <c r="O201" s="268"/>
      <c r="P201" s="268"/>
      <c r="Q201" s="268"/>
      <c r="R201" s="268"/>
      <c r="T201" s="268"/>
      <c r="U201" s="268"/>
      <c r="X201" s="357"/>
      <c r="Y201" s="357"/>
      <c r="Z201" s="357"/>
      <c r="AA201" s="357"/>
      <c r="AB201" s="357"/>
      <c r="AC201" s="357"/>
      <c r="AD201" s="357"/>
      <c r="AE201" s="357"/>
      <c r="AF201" s="357"/>
      <c r="AG201" s="357"/>
      <c r="AH201" s="340"/>
      <c r="AI201" s="343"/>
      <c r="AJ201" s="343"/>
      <c r="AK201" s="342"/>
      <c r="AL201" s="342"/>
      <c r="AM201" s="342"/>
      <c r="AN201" s="342"/>
      <c r="AO201" s="342"/>
      <c r="AP201" s="360"/>
      <c r="AQ201" s="342"/>
      <c r="AR201" s="360"/>
      <c r="AS201" s="268"/>
      <c r="AT201" s="276"/>
      <c r="AU201" s="268"/>
      <c r="AV201" s="268"/>
      <c r="AW201" s="277"/>
      <c r="AX201" s="277"/>
      <c r="AY201" s="268"/>
      <c r="AZ201" s="268"/>
      <c r="BA201" s="268"/>
      <c r="BB201" s="268"/>
      <c r="BC201" s="268"/>
      <c r="BD201" s="268"/>
      <c r="BE201" s="268"/>
      <c r="BF201" s="274"/>
      <c r="BG201" s="268"/>
      <c r="BH201" s="268"/>
      <c r="BI201" s="268"/>
      <c r="BJ201" s="268"/>
      <c r="BK201" s="268"/>
      <c r="BL201" s="268"/>
      <c r="BM201" s="268"/>
      <c r="BN201" s="268"/>
      <c r="BO201" s="268"/>
      <c r="BP201" s="268"/>
      <c r="BQ201" s="268"/>
      <c r="BR201" s="268"/>
      <c r="BS201" s="268"/>
      <c r="BT201" s="268"/>
      <c r="BU201" s="268"/>
      <c r="BV201" s="268"/>
      <c r="BW201" s="268"/>
      <c r="BX201" s="268"/>
      <c r="BY201" s="268"/>
      <c r="BZ201" s="268"/>
      <c r="CA201" s="268"/>
      <c r="CB201" s="268"/>
      <c r="CC201" s="268"/>
      <c r="CD201" s="268"/>
      <c r="CE201" s="268"/>
      <c r="CF201" s="268"/>
      <c r="CG201" s="268"/>
      <c r="CH201" s="268"/>
      <c r="CI201" s="268"/>
      <c r="CJ201" s="268"/>
      <c r="CK201" s="268"/>
      <c r="CL201" s="268"/>
      <c r="CM201" s="268"/>
      <c r="CN201" s="268"/>
      <c r="CO201" s="268"/>
      <c r="CP201" s="268"/>
      <c r="CQ201" s="268"/>
      <c r="CR201" s="268"/>
      <c r="CS201" s="268"/>
      <c r="CT201" s="268"/>
      <c r="CU201" s="268"/>
      <c r="CV201" s="268"/>
      <c r="CW201" s="268"/>
      <c r="CX201" s="268"/>
      <c r="CY201" s="268"/>
      <c r="CZ201" s="268"/>
      <c r="DA201" s="268"/>
      <c r="DB201" s="268"/>
      <c r="DC201" s="268"/>
      <c r="DD201" s="268"/>
      <c r="DE201" s="268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</row>
    <row r="202" customFormat="false" ht="12.75" hidden="false" customHeight="false" outlineLevel="0" collapsed="false">
      <c r="A202" s="359"/>
      <c r="B202" s="268"/>
      <c r="C202" s="276"/>
      <c r="D202" s="276"/>
      <c r="E202" s="268"/>
      <c r="F202" s="268"/>
      <c r="G202" s="268"/>
      <c r="H202" s="268"/>
      <c r="I202" s="268"/>
      <c r="J202" s="351"/>
      <c r="K202" s="268"/>
      <c r="L202" s="279"/>
      <c r="M202" s="268"/>
      <c r="N202" s="268"/>
      <c r="O202" s="268"/>
      <c r="P202" s="268"/>
      <c r="Q202" s="268"/>
      <c r="R202" s="268"/>
      <c r="T202" s="268"/>
      <c r="U202" s="268"/>
      <c r="X202" s="357"/>
      <c r="Y202" s="357"/>
      <c r="Z202" s="357"/>
      <c r="AA202" s="357"/>
      <c r="AB202" s="357"/>
      <c r="AC202" s="357"/>
      <c r="AD202" s="357"/>
      <c r="AE202" s="357"/>
      <c r="AF202" s="357"/>
      <c r="AG202" s="357"/>
      <c r="AH202" s="340"/>
      <c r="AI202" s="343"/>
      <c r="AJ202" s="343"/>
      <c r="AK202" s="342"/>
      <c r="AL202" s="342"/>
      <c r="AM202" s="342"/>
      <c r="AN202" s="342"/>
      <c r="AO202" s="342"/>
      <c r="AP202" s="360"/>
      <c r="AQ202" s="342"/>
      <c r="AR202" s="360"/>
      <c r="AS202" s="268"/>
      <c r="AT202" s="276"/>
      <c r="AU202" s="268"/>
      <c r="AV202" s="268"/>
      <c r="AW202" s="277"/>
      <c r="AX202" s="277"/>
      <c r="AY202" s="268"/>
      <c r="AZ202" s="268"/>
      <c r="BA202" s="268"/>
      <c r="BB202" s="268"/>
      <c r="BC202" s="268"/>
      <c r="BD202" s="268"/>
      <c r="BE202" s="268"/>
      <c r="BF202" s="274"/>
      <c r="BG202" s="268"/>
      <c r="BH202" s="268"/>
      <c r="BI202" s="268"/>
      <c r="BJ202" s="268"/>
      <c r="BK202" s="268"/>
      <c r="BL202" s="268"/>
      <c r="BM202" s="268"/>
      <c r="BN202" s="268"/>
      <c r="BO202" s="268"/>
      <c r="BP202" s="268"/>
      <c r="BQ202" s="268"/>
      <c r="BR202" s="268"/>
      <c r="BS202" s="268"/>
      <c r="BT202" s="268"/>
      <c r="BU202" s="268"/>
      <c r="BV202" s="268"/>
      <c r="BW202" s="268"/>
      <c r="BX202" s="268"/>
      <c r="BY202" s="268"/>
      <c r="BZ202" s="268"/>
      <c r="CA202" s="268"/>
      <c r="CB202" s="268"/>
      <c r="CC202" s="268"/>
      <c r="CD202" s="268"/>
      <c r="CE202" s="268"/>
      <c r="CF202" s="268"/>
      <c r="CG202" s="268"/>
      <c r="CH202" s="268"/>
      <c r="CI202" s="268"/>
      <c r="CJ202" s="268"/>
      <c r="CK202" s="268"/>
      <c r="CL202" s="268"/>
      <c r="CM202" s="268"/>
      <c r="CN202" s="268"/>
      <c r="CO202" s="268"/>
      <c r="CP202" s="268"/>
      <c r="CQ202" s="268"/>
      <c r="CR202" s="268"/>
      <c r="CS202" s="268"/>
      <c r="CT202" s="268"/>
      <c r="CU202" s="268"/>
      <c r="CV202" s="268"/>
      <c r="CW202" s="268"/>
      <c r="CX202" s="268"/>
      <c r="CY202" s="268"/>
      <c r="CZ202" s="268"/>
      <c r="DA202" s="268"/>
      <c r="DB202" s="268"/>
      <c r="DC202" s="268"/>
      <c r="DD202" s="268"/>
      <c r="DE202" s="268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</row>
    <row r="203" customFormat="false" ht="12.75" hidden="false" customHeight="false" outlineLevel="0" collapsed="false">
      <c r="A203" s="359"/>
      <c r="B203" s="268"/>
      <c r="C203" s="276"/>
      <c r="D203" s="276"/>
      <c r="E203" s="268"/>
      <c r="F203" s="268"/>
      <c r="G203" s="268"/>
      <c r="H203" s="268"/>
      <c r="I203" s="268"/>
      <c r="J203" s="351"/>
      <c r="K203" s="268"/>
      <c r="L203" s="279"/>
      <c r="M203" s="268"/>
      <c r="N203" s="268"/>
      <c r="O203" s="268"/>
      <c r="P203" s="268"/>
      <c r="Q203" s="268"/>
      <c r="R203" s="268"/>
      <c r="T203" s="268"/>
      <c r="U203" s="268"/>
      <c r="X203" s="357"/>
      <c r="Y203" s="357"/>
      <c r="Z203" s="357"/>
      <c r="AA203" s="357"/>
      <c r="AB203" s="357"/>
      <c r="AC203" s="357"/>
      <c r="AD203" s="357"/>
      <c r="AE203" s="357"/>
      <c r="AF203" s="357"/>
      <c r="AG203" s="357"/>
      <c r="AH203" s="340"/>
      <c r="AI203" s="343"/>
      <c r="AJ203" s="343"/>
      <c r="AK203" s="342"/>
      <c r="AL203" s="342"/>
      <c r="AM203" s="342"/>
      <c r="AN203" s="342"/>
      <c r="AO203" s="342"/>
      <c r="AP203" s="360"/>
      <c r="AQ203" s="342"/>
      <c r="AR203" s="360"/>
      <c r="AS203" s="268"/>
      <c r="AT203" s="276"/>
      <c r="AU203" s="268"/>
      <c r="AV203" s="268"/>
      <c r="AW203" s="277"/>
      <c r="AX203" s="277"/>
      <c r="AY203" s="268"/>
      <c r="AZ203" s="268"/>
      <c r="BA203" s="268"/>
      <c r="BB203" s="268"/>
      <c r="BC203" s="268"/>
      <c r="BD203" s="268"/>
      <c r="BE203" s="268"/>
      <c r="BF203" s="274"/>
      <c r="BG203" s="268"/>
      <c r="BH203" s="268"/>
      <c r="BI203" s="268"/>
      <c r="BJ203" s="268"/>
      <c r="BK203" s="268"/>
      <c r="BL203" s="268"/>
      <c r="BM203" s="268"/>
      <c r="BN203" s="268"/>
      <c r="BO203" s="268"/>
      <c r="BP203" s="268"/>
      <c r="BQ203" s="268"/>
      <c r="BR203" s="268"/>
      <c r="BS203" s="268"/>
      <c r="BT203" s="268"/>
      <c r="BU203" s="268"/>
      <c r="BV203" s="268"/>
      <c r="BW203" s="268"/>
      <c r="BX203" s="268"/>
      <c r="BY203" s="268"/>
      <c r="BZ203" s="268"/>
      <c r="CA203" s="268"/>
      <c r="CB203" s="268"/>
      <c r="CC203" s="268"/>
      <c r="CD203" s="268"/>
      <c r="CE203" s="268"/>
      <c r="CF203" s="268"/>
      <c r="CG203" s="268"/>
      <c r="CH203" s="268"/>
      <c r="CI203" s="268"/>
      <c r="CJ203" s="268"/>
      <c r="CK203" s="268"/>
      <c r="CL203" s="268"/>
      <c r="CM203" s="268"/>
      <c r="CN203" s="268"/>
      <c r="CO203" s="268"/>
      <c r="CP203" s="268"/>
      <c r="CQ203" s="268"/>
      <c r="CR203" s="268"/>
      <c r="CS203" s="268"/>
      <c r="CT203" s="268"/>
      <c r="CU203" s="268"/>
      <c r="CV203" s="268"/>
      <c r="CW203" s="268"/>
      <c r="CX203" s="268"/>
      <c r="CY203" s="268"/>
      <c r="CZ203" s="268"/>
      <c r="DA203" s="268"/>
      <c r="DB203" s="268"/>
      <c r="DC203" s="268"/>
      <c r="DD203" s="268"/>
      <c r="DE203" s="268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</row>
    <row r="204" customFormat="false" ht="12.75" hidden="false" customHeight="false" outlineLevel="0" collapsed="false">
      <c r="A204" s="359"/>
      <c r="B204" s="268"/>
      <c r="C204" s="276"/>
      <c r="D204" s="276"/>
      <c r="E204" s="268"/>
      <c r="F204" s="268"/>
      <c r="G204" s="268"/>
      <c r="H204" s="268"/>
      <c r="I204" s="268"/>
      <c r="J204" s="351"/>
      <c r="K204" s="268"/>
      <c r="L204" s="279"/>
      <c r="M204" s="268"/>
      <c r="N204" s="268"/>
      <c r="O204" s="268"/>
      <c r="P204" s="268"/>
      <c r="Q204" s="268"/>
      <c r="R204" s="268"/>
      <c r="T204" s="268"/>
      <c r="U204" s="268"/>
      <c r="X204" s="357"/>
      <c r="Y204" s="357"/>
      <c r="Z204" s="357"/>
      <c r="AA204" s="357"/>
      <c r="AB204" s="357"/>
      <c r="AC204" s="357"/>
      <c r="AD204" s="357"/>
      <c r="AE204" s="357"/>
      <c r="AF204" s="357"/>
      <c r="AG204" s="357"/>
      <c r="AH204" s="340"/>
      <c r="AI204" s="343"/>
      <c r="AJ204" s="343"/>
      <c r="AK204" s="342"/>
      <c r="AL204" s="342"/>
      <c r="AM204" s="342"/>
      <c r="AN204" s="342"/>
      <c r="AO204" s="342"/>
      <c r="AP204" s="360"/>
      <c r="AQ204" s="342"/>
      <c r="AR204" s="360"/>
      <c r="AS204" s="268"/>
      <c r="AT204" s="268"/>
      <c r="AU204" s="268"/>
      <c r="AV204" s="268"/>
      <c r="AW204" s="268"/>
      <c r="AX204" s="268"/>
      <c r="AY204" s="268"/>
      <c r="AZ204" s="268"/>
      <c r="BA204" s="268"/>
      <c r="BB204" s="268"/>
      <c r="BC204" s="268"/>
      <c r="BD204" s="268"/>
      <c r="BE204" s="268"/>
      <c r="BF204" s="274"/>
      <c r="BG204" s="268"/>
      <c r="BH204" s="268"/>
      <c r="BI204" s="268"/>
      <c r="BJ204" s="268"/>
      <c r="BK204" s="268"/>
      <c r="BL204" s="268"/>
      <c r="BM204" s="268"/>
      <c r="BN204" s="268"/>
      <c r="BO204" s="268"/>
      <c r="BP204" s="268"/>
      <c r="BQ204" s="268"/>
      <c r="BR204" s="268"/>
      <c r="BS204" s="268"/>
      <c r="BT204" s="268"/>
      <c r="BU204" s="268"/>
      <c r="BV204" s="268"/>
      <c r="BW204" s="268"/>
      <c r="BX204" s="268"/>
      <c r="BY204" s="268"/>
      <c r="BZ204" s="268"/>
      <c r="CA204" s="268"/>
      <c r="CB204" s="268"/>
      <c r="CC204" s="268"/>
      <c r="CD204" s="268"/>
      <c r="CE204" s="268"/>
      <c r="CF204" s="268"/>
      <c r="CG204" s="268"/>
      <c r="CH204" s="268"/>
      <c r="CI204" s="268"/>
      <c r="CJ204" s="268"/>
      <c r="CK204" s="268"/>
      <c r="CL204" s="268"/>
      <c r="CM204" s="268"/>
      <c r="CN204" s="268"/>
      <c r="CO204" s="268"/>
      <c r="CP204" s="268"/>
      <c r="CQ204" s="268"/>
      <c r="CR204" s="268"/>
      <c r="CS204" s="268"/>
      <c r="CT204" s="268"/>
      <c r="CU204" s="268"/>
      <c r="CV204" s="268"/>
      <c r="CW204" s="268"/>
      <c r="CX204" s="268"/>
      <c r="CY204" s="268"/>
      <c r="CZ204" s="268"/>
      <c r="DA204" s="268"/>
      <c r="DB204" s="268"/>
      <c r="DC204" s="268"/>
      <c r="DD204" s="268"/>
      <c r="DE204" s="268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</row>
    <row r="205" customFormat="false" ht="12.75" hidden="false" customHeight="false" outlineLevel="0" collapsed="false">
      <c r="A205" s="359"/>
      <c r="B205" s="268"/>
      <c r="C205" s="276"/>
      <c r="D205" s="276"/>
      <c r="E205" s="268"/>
      <c r="F205" s="268"/>
      <c r="G205" s="268"/>
      <c r="H205" s="268"/>
      <c r="I205" s="268"/>
      <c r="J205" s="347"/>
      <c r="K205" s="268"/>
      <c r="L205" s="276"/>
      <c r="M205" s="268"/>
      <c r="N205" s="268"/>
      <c r="O205" s="268"/>
      <c r="P205" s="268"/>
      <c r="Q205" s="268"/>
      <c r="R205" s="268"/>
      <c r="T205" s="268"/>
      <c r="U205" s="268"/>
      <c r="X205" s="357"/>
      <c r="Y205" s="357"/>
      <c r="Z205" s="357"/>
      <c r="AA205" s="357"/>
      <c r="AB205" s="357"/>
      <c r="AC205" s="357"/>
      <c r="AD205" s="357"/>
      <c r="AE205" s="357"/>
      <c r="AF205" s="357"/>
      <c r="AG205" s="357"/>
      <c r="AH205" s="340"/>
      <c r="AI205" s="343"/>
      <c r="AJ205" s="343"/>
      <c r="AK205" s="342"/>
      <c r="AL205" s="342"/>
      <c r="AM205" s="342"/>
      <c r="AN205" s="342"/>
      <c r="AO205" s="342"/>
      <c r="AP205" s="360"/>
      <c r="AQ205" s="342"/>
      <c r="AR205" s="360"/>
      <c r="AS205" s="268"/>
      <c r="AT205" s="268"/>
      <c r="AU205" s="268"/>
      <c r="AV205" s="268"/>
      <c r="AW205" s="268"/>
      <c r="AX205" s="268"/>
      <c r="AY205" s="268"/>
      <c r="AZ205" s="268"/>
      <c r="BA205" s="268"/>
      <c r="BB205" s="268"/>
      <c r="BC205" s="268"/>
      <c r="BD205" s="268"/>
      <c r="BE205" s="268"/>
      <c r="BF205" s="274"/>
      <c r="BG205" s="268"/>
      <c r="BH205" s="268"/>
      <c r="BI205" s="268"/>
      <c r="BJ205" s="268"/>
      <c r="BK205" s="268"/>
      <c r="BL205" s="268"/>
      <c r="BM205" s="268"/>
      <c r="BN205" s="268"/>
      <c r="BO205" s="268"/>
      <c r="BP205" s="268"/>
      <c r="BQ205" s="268"/>
      <c r="BR205" s="268"/>
      <c r="BS205" s="268"/>
      <c r="BT205" s="268"/>
      <c r="BU205" s="268"/>
      <c r="BV205" s="268"/>
      <c r="BW205" s="268"/>
      <c r="BX205" s="268"/>
      <c r="BY205" s="268"/>
      <c r="BZ205" s="268"/>
      <c r="CA205" s="268"/>
      <c r="CB205" s="268"/>
      <c r="CC205" s="268"/>
      <c r="CD205" s="268"/>
      <c r="CE205" s="268"/>
      <c r="CF205" s="268"/>
      <c r="CG205" s="268"/>
      <c r="CH205" s="268"/>
      <c r="CI205" s="268"/>
      <c r="CJ205" s="268"/>
      <c r="CK205" s="268"/>
      <c r="CL205" s="268"/>
      <c r="CM205" s="268"/>
      <c r="CN205" s="268"/>
      <c r="CO205" s="268"/>
      <c r="CP205" s="268"/>
      <c r="CQ205" s="268"/>
      <c r="CR205" s="268"/>
      <c r="CS205" s="268"/>
      <c r="CT205" s="268"/>
      <c r="CU205" s="268"/>
      <c r="CV205" s="268"/>
      <c r="CW205" s="268"/>
      <c r="CX205" s="268"/>
      <c r="CY205" s="268"/>
      <c r="CZ205" s="268"/>
      <c r="DA205" s="268"/>
      <c r="DB205" s="268"/>
      <c r="DC205" s="268"/>
      <c r="DD205" s="268"/>
      <c r="DE205" s="268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</row>
    <row r="206" customFormat="false" ht="12.75" hidden="false" customHeight="false" outlineLevel="0" collapsed="false">
      <c r="A206" s="359"/>
      <c r="B206" s="268"/>
      <c r="C206" s="276"/>
      <c r="D206" s="276"/>
      <c r="E206" s="268"/>
      <c r="F206" s="268"/>
      <c r="G206" s="268"/>
      <c r="H206" s="268"/>
      <c r="I206" s="268"/>
      <c r="J206" s="347"/>
      <c r="K206" s="268"/>
      <c r="L206" s="276"/>
      <c r="M206" s="268"/>
      <c r="N206" s="268"/>
      <c r="O206" s="268"/>
      <c r="P206" s="268"/>
      <c r="Q206" s="268"/>
      <c r="R206" s="268"/>
      <c r="T206" s="268"/>
      <c r="U206" s="268"/>
      <c r="X206" s="357"/>
      <c r="Y206" s="357"/>
      <c r="Z206" s="357"/>
      <c r="AA206" s="357"/>
      <c r="AB206" s="357"/>
      <c r="AC206" s="357"/>
      <c r="AD206" s="357"/>
      <c r="AE206" s="357"/>
      <c r="AF206" s="357"/>
      <c r="AG206" s="357"/>
      <c r="AH206" s="340"/>
      <c r="AI206" s="343"/>
      <c r="AJ206" s="343"/>
      <c r="AK206" s="342"/>
      <c r="AL206" s="342"/>
      <c r="AM206" s="342"/>
      <c r="AN206" s="342"/>
      <c r="AO206" s="342"/>
      <c r="AP206" s="360"/>
      <c r="AQ206" s="342"/>
      <c r="AR206" s="360"/>
      <c r="AS206" s="268"/>
      <c r="AT206" s="268"/>
      <c r="AU206" s="268"/>
      <c r="AV206" s="268"/>
      <c r="AW206" s="268"/>
      <c r="AX206" s="268"/>
      <c r="AY206" s="268"/>
      <c r="AZ206" s="268"/>
      <c r="BA206" s="268"/>
      <c r="BB206" s="268"/>
      <c r="BC206" s="268"/>
      <c r="BD206" s="268"/>
      <c r="BE206" s="268"/>
      <c r="BF206" s="274"/>
      <c r="BG206" s="268"/>
      <c r="BH206" s="268"/>
      <c r="BI206" s="268"/>
      <c r="BJ206" s="268"/>
      <c r="BK206" s="268"/>
      <c r="BL206" s="268"/>
      <c r="BM206" s="268"/>
      <c r="BN206" s="268"/>
      <c r="BO206" s="268"/>
      <c r="BP206" s="268"/>
      <c r="BQ206" s="268"/>
      <c r="BR206" s="268"/>
      <c r="BS206" s="268"/>
      <c r="BT206" s="268"/>
      <c r="BU206" s="268"/>
      <c r="BV206" s="268"/>
      <c r="BW206" s="268"/>
      <c r="BX206" s="268"/>
      <c r="BY206" s="268"/>
      <c r="BZ206" s="268"/>
      <c r="CA206" s="268"/>
      <c r="CB206" s="268"/>
      <c r="CC206" s="268"/>
      <c r="CD206" s="268"/>
      <c r="CE206" s="268"/>
      <c r="CF206" s="268"/>
      <c r="CG206" s="268"/>
      <c r="CH206" s="268"/>
      <c r="CI206" s="268"/>
      <c r="CJ206" s="268"/>
      <c r="CK206" s="268"/>
      <c r="CL206" s="268"/>
      <c r="CM206" s="268"/>
      <c r="CN206" s="268"/>
      <c r="CO206" s="268"/>
      <c r="CP206" s="268"/>
      <c r="CQ206" s="268"/>
      <c r="CR206" s="268"/>
      <c r="CS206" s="268"/>
      <c r="CT206" s="268"/>
      <c r="CU206" s="268"/>
      <c r="CV206" s="268"/>
      <c r="CW206" s="268"/>
      <c r="CX206" s="268"/>
      <c r="CY206" s="268"/>
      <c r="CZ206" s="268"/>
      <c r="DA206" s="268"/>
      <c r="DB206" s="268"/>
      <c r="DC206" s="268"/>
      <c r="DD206" s="268"/>
      <c r="DE206" s="268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</row>
    <row r="207" customFormat="false" ht="12.75" hidden="false" customHeight="false" outlineLevel="0" collapsed="false">
      <c r="A207" s="359"/>
      <c r="B207" s="268"/>
      <c r="C207" s="276"/>
      <c r="D207" s="276"/>
      <c r="E207" s="268"/>
      <c r="F207" s="268"/>
      <c r="G207" s="268"/>
      <c r="H207" s="268"/>
      <c r="I207" s="268"/>
      <c r="J207" s="347"/>
      <c r="K207" s="268"/>
      <c r="L207" s="276"/>
      <c r="M207" s="268"/>
      <c r="N207" s="268"/>
      <c r="O207" s="268"/>
      <c r="P207" s="268"/>
      <c r="Q207" s="268"/>
      <c r="R207" s="268"/>
      <c r="T207" s="268"/>
      <c r="U207" s="268"/>
      <c r="X207" s="357"/>
      <c r="Y207" s="357"/>
      <c r="Z207" s="357"/>
      <c r="AA207" s="357"/>
      <c r="AB207" s="357"/>
      <c r="AC207" s="357"/>
      <c r="AD207" s="357"/>
      <c r="AE207" s="357"/>
      <c r="AF207" s="357"/>
      <c r="AG207" s="357"/>
      <c r="AH207" s="340"/>
      <c r="AI207" s="343"/>
      <c r="AJ207" s="343"/>
      <c r="AK207" s="342"/>
      <c r="AL207" s="342"/>
      <c r="AM207" s="342"/>
      <c r="AN207" s="342"/>
      <c r="AO207" s="342"/>
      <c r="AP207" s="360"/>
      <c r="AQ207" s="342"/>
      <c r="AR207" s="360"/>
      <c r="AS207" s="268"/>
      <c r="AT207" s="268"/>
      <c r="AU207" s="268"/>
      <c r="AV207" s="268"/>
      <c r="AW207" s="268"/>
      <c r="AX207" s="268"/>
      <c r="AY207" s="268"/>
      <c r="AZ207" s="268"/>
      <c r="BA207" s="268"/>
      <c r="BB207" s="268"/>
      <c r="BC207" s="268"/>
      <c r="BD207" s="268"/>
      <c r="BE207" s="268"/>
      <c r="BF207" s="274"/>
      <c r="BG207" s="268"/>
      <c r="BH207" s="268"/>
      <c r="BI207" s="268"/>
      <c r="BJ207" s="268"/>
      <c r="BK207" s="268"/>
      <c r="BL207" s="268"/>
      <c r="BM207" s="268"/>
      <c r="BN207" s="268"/>
      <c r="BO207" s="268"/>
      <c r="BP207" s="268"/>
      <c r="BQ207" s="268"/>
      <c r="BR207" s="268"/>
      <c r="BS207" s="268"/>
      <c r="BT207" s="268"/>
      <c r="BU207" s="268"/>
      <c r="BV207" s="268"/>
      <c r="BW207" s="268"/>
      <c r="BX207" s="268"/>
      <c r="BY207" s="268"/>
      <c r="BZ207" s="268"/>
      <c r="CA207" s="268"/>
      <c r="CB207" s="268"/>
      <c r="CC207" s="268"/>
      <c r="CD207" s="268"/>
      <c r="CE207" s="268"/>
      <c r="CF207" s="268"/>
      <c r="CG207" s="268"/>
      <c r="CH207" s="268"/>
      <c r="CI207" s="268"/>
      <c r="CJ207" s="268"/>
      <c r="CK207" s="268"/>
      <c r="CL207" s="268"/>
      <c r="CM207" s="268"/>
      <c r="CN207" s="268"/>
      <c r="CO207" s="268"/>
      <c r="CP207" s="268"/>
      <c r="CQ207" s="268"/>
      <c r="CR207" s="268"/>
      <c r="CS207" s="268"/>
      <c r="CT207" s="268"/>
      <c r="CU207" s="268"/>
      <c r="CV207" s="268"/>
      <c r="CW207" s="268"/>
      <c r="CX207" s="268"/>
      <c r="CY207" s="268"/>
      <c r="CZ207" s="268"/>
      <c r="DA207" s="268"/>
      <c r="DB207" s="268"/>
      <c r="DC207" s="268"/>
      <c r="DD207" s="268"/>
      <c r="DE207" s="268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</row>
    <row r="208" customFormat="false" ht="12.75" hidden="false" customHeight="false" outlineLevel="0" collapsed="false">
      <c r="A208" s="359"/>
      <c r="B208" s="268"/>
      <c r="C208" s="276"/>
      <c r="D208" s="276"/>
      <c r="E208" s="268"/>
      <c r="F208" s="268"/>
      <c r="G208" s="268"/>
      <c r="H208" s="268"/>
      <c r="I208" s="268"/>
      <c r="J208" s="347"/>
      <c r="K208" s="268"/>
      <c r="L208" s="276"/>
      <c r="M208" s="268"/>
      <c r="N208" s="268"/>
      <c r="O208" s="268"/>
      <c r="P208" s="268"/>
      <c r="Q208" s="268"/>
      <c r="R208" s="268"/>
      <c r="T208" s="268"/>
      <c r="U208" s="268"/>
      <c r="X208" s="357"/>
      <c r="Y208" s="357"/>
      <c r="Z208" s="357"/>
      <c r="AA208" s="357"/>
      <c r="AB208" s="357"/>
      <c r="AC208" s="357"/>
      <c r="AD208" s="357"/>
      <c r="AE208" s="357"/>
      <c r="AF208" s="357"/>
      <c r="AG208" s="357"/>
      <c r="AH208" s="340"/>
      <c r="AI208" s="343"/>
      <c r="AJ208" s="343"/>
      <c r="AK208" s="342"/>
      <c r="AL208" s="342"/>
      <c r="AM208" s="342"/>
      <c r="AN208" s="342"/>
      <c r="AO208" s="342"/>
      <c r="AP208" s="360"/>
      <c r="AQ208" s="342"/>
      <c r="AR208" s="360"/>
      <c r="AS208" s="268"/>
      <c r="AT208" s="268"/>
      <c r="AU208" s="268"/>
      <c r="AV208" s="268"/>
      <c r="AW208" s="268"/>
      <c r="AX208" s="268"/>
      <c r="AY208" s="268"/>
      <c r="AZ208" s="268"/>
      <c r="BA208" s="268"/>
      <c r="BB208" s="268"/>
      <c r="BC208" s="268"/>
      <c r="BD208" s="268"/>
      <c r="BE208" s="268"/>
      <c r="BF208" s="274"/>
      <c r="BG208" s="268"/>
      <c r="BH208" s="268"/>
      <c r="BI208" s="268"/>
      <c r="BJ208" s="268"/>
      <c r="BK208" s="268"/>
      <c r="BL208" s="268"/>
      <c r="BM208" s="268"/>
      <c r="BN208" s="268"/>
      <c r="BO208" s="268"/>
      <c r="BP208" s="268"/>
      <c r="BQ208" s="268"/>
      <c r="BR208" s="268"/>
      <c r="BS208" s="268"/>
      <c r="BT208" s="268"/>
      <c r="BU208" s="268"/>
      <c r="BV208" s="268"/>
      <c r="BW208" s="268"/>
      <c r="BX208" s="268"/>
      <c r="BY208" s="268"/>
      <c r="BZ208" s="268"/>
      <c r="CA208" s="268"/>
      <c r="CB208" s="268"/>
      <c r="CC208" s="268"/>
      <c r="CD208" s="268"/>
      <c r="CE208" s="268"/>
      <c r="CF208" s="268"/>
      <c r="CG208" s="268"/>
      <c r="CH208" s="268"/>
      <c r="CI208" s="268"/>
      <c r="CJ208" s="268"/>
      <c r="CK208" s="268"/>
      <c r="CL208" s="268"/>
      <c r="CM208" s="268"/>
      <c r="CN208" s="268"/>
      <c r="CO208" s="268"/>
      <c r="CP208" s="268"/>
      <c r="CQ208" s="268"/>
      <c r="CR208" s="268"/>
      <c r="CS208" s="268"/>
      <c r="CT208" s="268"/>
      <c r="CU208" s="268"/>
      <c r="CV208" s="268"/>
      <c r="CW208" s="268"/>
      <c r="CX208" s="268"/>
      <c r="CY208" s="268"/>
      <c r="CZ208" s="268"/>
      <c r="DA208" s="268"/>
      <c r="DB208" s="268"/>
      <c r="DC208" s="268"/>
      <c r="DD208" s="268"/>
      <c r="DE208" s="268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</row>
    <row r="209" customFormat="false" ht="12.75" hidden="false" customHeight="false" outlineLevel="0" collapsed="false">
      <c r="A209" s="359"/>
      <c r="B209" s="268"/>
      <c r="C209" s="276"/>
      <c r="D209" s="276"/>
      <c r="E209" s="268"/>
      <c r="F209" s="268"/>
      <c r="G209" s="268"/>
      <c r="H209" s="268"/>
      <c r="I209" s="268"/>
      <c r="J209" s="347"/>
      <c r="K209" s="268"/>
      <c r="L209" s="276"/>
      <c r="M209" s="268"/>
      <c r="N209" s="268"/>
      <c r="O209" s="268"/>
      <c r="P209" s="268"/>
      <c r="Q209" s="268"/>
      <c r="R209" s="268"/>
      <c r="T209" s="268"/>
      <c r="U209" s="268"/>
      <c r="X209" s="357"/>
      <c r="Y209" s="357"/>
      <c r="Z209" s="357"/>
      <c r="AA209" s="357"/>
      <c r="AB209" s="357"/>
      <c r="AC209" s="357"/>
      <c r="AD209" s="357"/>
      <c r="AE209" s="357"/>
      <c r="AF209" s="357"/>
      <c r="AG209" s="357"/>
      <c r="AH209" s="340"/>
      <c r="AI209" s="343"/>
      <c r="AJ209" s="343"/>
      <c r="AK209" s="342"/>
      <c r="AL209" s="342"/>
      <c r="AM209" s="342"/>
      <c r="AN209" s="342"/>
      <c r="AO209" s="342"/>
      <c r="AP209" s="360"/>
      <c r="AQ209" s="342"/>
      <c r="AR209" s="360"/>
      <c r="AS209" s="268"/>
      <c r="AT209" s="268"/>
      <c r="AU209" s="268"/>
      <c r="AV209" s="268"/>
      <c r="AW209" s="268"/>
      <c r="AX209" s="268"/>
      <c r="AY209" s="268"/>
      <c r="AZ209" s="268"/>
      <c r="BA209" s="268"/>
      <c r="BB209" s="268"/>
      <c r="BC209" s="268"/>
      <c r="BD209" s="268"/>
      <c r="BE209" s="268"/>
      <c r="BF209" s="274"/>
      <c r="BG209" s="268"/>
      <c r="BH209" s="268"/>
      <c r="BI209" s="268"/>
      <c r="BJ209" s="268"/>
      <c r="BK209" s="268"/>
      <c r="BL209" s="268"/>
      <c r="BM209" s="268"/>
      <c r="BN209" s="268"/>
      <c r="BO209" s="268"/>
      <c r="BP209" s="268"/>
      <c r="BQ209" s="268"/>
      <c r="BR209" s="268"/>
      <c r="BS209" s="268"/>
      <c r="BT209" s="268"/>
      <c r="BU209" s="268"/>
      <c r="BV209" s="268"/>
      <c r="BW209" s="268"/>
      <c r="BX209" s="268"/>
      <c r="BY209" s="268"/>
      <c r="BZ209" s="268"/>
      <c r="CA209" s="268"/>
      <c r="CB209" s="268"/>
      <c r="CC209" s="268"/>
      <c r="CD209" s="268"/>
      <c r="CE209" s="268"/>
      <c r="CF209" s="268"/>
      <c r="CG209" s="268"/>
      <c r="CH209" s="268"/>
      <c r="CI209" s="268"/>
      <c r="CJ209" s="268"/>
      <c r="CK209" s="268"/>
      <c r="CL209" s="268"/>
      <c r="CM209" s="268"/>
      <c r="CN209" s="268"/>
      <c r="CO209" s="268"/>
      <c r="CP209" s="268"/>
      <c r="CQ209" s="268"/>
      <c r="CR209" s="268"/>
      <c r="CS209" s="268"/>
      <c r="CT209" s="268"/>
      <c r="CU209" s="268"/>
      <c r="CV209" s="268"/>
      <c r="CW209" s="268"/>
      <c r="CX209" s="268"/>
      <c r="CY209" s="268"/>
      <c r="CZ209" s="268"/>
      <c r="DA209" s="268"/>
      <c r="DB209" s="268"/>
      <c r="DC209" s="268"/>
      <c r="DD209" s="268"/>
      <c r="DE209" s="268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</row>
    <row r="210" customFormat="false" ht="12.75" hidden="false" customHeight="false" outlineLevel="0" collapsed="false">
      <c r="A210" s="359"/>
      <c r="B210" s="268"/>
      <c r="C210" s="276"/>
      <c r="D210" s="276"/>
      <c r="E210" s="268"/>
      <c r="F210" s="268"/>
      <c r="G210" s="268"/>
      <c r="H210" s="268"/>
      <c r="I210" s="268"/>
      <c r="J210" s="351"/>
      <c r="K210" s="268"/>
      <c r="L210" s="279"/>
      <c r="M210" s="268"/>
      <c r="N210" s="268"/>
      <c r="O210" s="268"/>
      <c r="P210" s="268"/>
      <c r="Q210" s="268"/>
      <c r="R210" s="268"/>
      <c r="T210" s="268"/>
      <c r="U210" s="268"/>
      <c r="X210" s="357"/>
      <c r="Y210" s="357"/>
      <c r="Z210" s="357"/>
      <c r="AA210" s="357"/>
      <c r="AB210" s="357"/>
      <c r="AC210" s="357"/>
      <c r="AD210" s="357"/>
      <c r="AE210" s="357"/>
      <c r="AF210" s="357"/>
      <c r="AG210" s="357"/>
      <c r="AH210" s="340"/>
      <c r="AI210" s="343"/>
      <c r="AJ210" s="343"/>
      <c r="AK210" s="342"/>
      <c r="AL210" s="342"/>
      <c r="AM210" s="342"/>
      <c r="AN210" s="342"/>
      <c r="AO210" s="342"/>
      <c r="AP210" s="360"/>
      <c r="AQ210" s="342"/>
      <c r="AR210" s="360"/>
      <c r="AS210" s="268"/>
      <c r="AT210" s="268"/>
      <c r="AU210" s="268"/>
      <c r="AV210" s="268"/>
      <c r="AW210" s="268"/>
      <c r="AX210" s="268"/>
      <c r="AY210" s="268"/>
      <c r="AZ210" s="268"/>
      <c r="BA210" s="268"/>
      <c r="BB210" s="268"/>
      <c r="BC210" s="268"/>
      <c r="BD210" s="268"/>
      <c r="BE210" s="268"/>
      <c r="BF210" s="274"/>
      <c r="BG210" s="268"/>
      <c r="BH210" s="268"/>
      <c r="BI210" s="268"/>
      <c r="BJ210" s="268"/>
      <c r="BK210" s="268"/>
      <c r="BL210" s="268"/>
      <c r="BM210" s="268"/>
      <c r="BN210" s="268"/>
      <c r="BO210" s="268"/>
      <c r="BP210" s="268"/>
      <c r="BQ210" s="268"/>
      <c r="BR210" s="268"/>
      <c r="BS210" s="268"/>
      <c r="BT210" s="268"/>
      <c r="BU210" s="268"/>
      <c r="BV210" s="268"/>
      <c r="BW210" s="268"/>
      <c r="BX210" s="268"/>
      <c r="BY210" s="268"/>
      <c r="BZ210" s="268"/>
      <c r="CA210" s="268"/>
      <c r="CB210" s="268"/>
      <c r="CC210" s="268"/>
      <c r="CD210" s="268"/>
      <c r="CE210" s="268"/>
      <c r="CF210" s="268"/>
      <c r="CG210" s="268"/>
      <c r="CH210" s="268"/>
      <c r="CI210" s="268"/>
      <c r="CJ210" s="268"/>
      <c r="CK210" s="268"/>
      <c r="CL210" s="268"/>
      <c r="CM210" s="268"/>
      <c r="CN210" s="268"/>
      <c r="CO210" s="268"/>
      <c r="CP210" s="268"/>
      <c r="CQ210" s="268"/>
      <c r="CR210" s="268"/>
      <c r="CS210" s="268"/>
      <c r="CT210" s="268"/>
      <c r="CU210" s="268"/>
      <c r="CV210" s="268"/>
      <c r="CW210" s="268"/>
      <c r="CX210" s="268"/>
      <c r="CY210" s="268"/>
      <c r="CZ210" s="268"/>
      <c r="DA210" s="268"/>
      <c r="DB210" s="268"/>
      <c r="DC210" s="268"/>
      <c r="DD210" s="268"/>
      <c r="DE210" s="268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</row>
    <row r="211" customFormat="false" ht="12.75" hidden="false" customHeight="false" outlineLevel="0" collapsed="false">
      <c r="A211" s="359"/>
      <c r="B211" s="268"/>
      <c r="C211" s="276"/>
      <c r="D211" s="276"/>
      <c r="E211" s="268"/>
      <c r="F211" s="268"/>
      <c r="G211" s="268"/>
      <c r="H211" s="268"/>
      <c r="I211" s="268"/>
      <c r="J211" s="351"/>
      <c r="K211" s="268"/>
      <c r="L211" s="279"/>
      <c r="M211" s="268"/>
      <c r="N211" s="268"/>
      <c r="O211" s="268"/>
      <c r="P211" s="268"/>
      <c r="Q211" s="268"/>
      <c r="R211" s="268"/>
      <c r="T211" s="268"/>
      <c r="U211" s="268"/>
      <c r="X211" s="357"/>
      <c r="Y211" s="357"/>
      <c r="Z211" s="357"/>
      <c r="AA211" s="357"/>
      <c r="AB211" s="357"/>
      <c r="AC211" s="357"/>
      <c r="AD211" s="357"/>
      <c r="AE211" s="357"/>
      <c r="AF211" s="357"/>
      <c r="AG211" s="357"/>
      <c r="AH211" s="340"/>
      <c r="AI211" s="343"/>
      <c r="AJ211" s="343"/>
      <c r="AK211" s="342"/>
      <c r="AL211" s="342"/>
      <c r="AM211" s="342"/>
      <c r="AN211" s="342"/>
      <c r="AO211" s="342"/>
      <c r="AP211" s="360"/>
      <c r="AQ211" s="342"/>
      <c r="AR211" s="360"/>
      <c r="AS211" s="268"/>
      <c r="AT211" s="268"/>
      <c r="AU211" s="268"/>
      <c r="AV211" s="268"/>
      <c r="AW211" s="268"/>
      <c r="AX211" s="268"/>
      <c r="AY211" s="268"/>
      <c r="AZ211" s="268"/>
      <c r="BA211" s="268"/>
      <c r="BB211" s="268"/>
      <c r="BC211" s="268"/>
      <c r="BD211" s="268"/>
      <c r="BE211" s="268"/>
      <c r="BF211" s="274"/>
      <c r="BG211" s="268"/>
      <c r="BH211" s="268"/>
      <c r="BI211" s="268"/>
      <c r="BJ211" s="268"/>
      <c r="BK211" s="268"/>
      <c r="BL211" s="268"/>
      <c r="BM211" s="268"/>
      <c r="BN211" s="268"/>
      <c r="BO211" s="268"/>
      <c r="BP211" s="268"/>
      <c r="BQ211" s="268"/>
      <c r="BR211" s="268"/>
      <c r="BS211" s="268"/>
      <c r="BT211" s="268"/>
      <c r="BU211" s="268"/>
      <c r="BV211" s="268"/>
      <c r="BW211" s="268"/>
      <c r="BX211" s="268"/>
      <c r="BY211" s="268"/>
      <c r="BZ211" s="268"/>
      <c r="CA211" s="268"/>
      <c r="CB211" s="268"/>
      <c r="CC211" s="268"/>
      <c r="CD211" s="268"/>
      <c r="CE211" s="268"/>
      <c r="CF211" s="268"/>
      <c r="CG211" s="268"/>
      <c r="CH211" s="268"/>
      <c r="CI211" s="268"/>
      <c r="CJ211" s="268"/>
      <c r="CK211" s="268"/>
      <c r="CL211" s="268"/>
      <c r="CM211" s="268"/>
      <c r="CN211" s="268"/>
      <c r="CO211" s="268"/>
      <c r="CP211" s="268"/>
      <c r="CQ211" s="268"/>
      <c r="CR211" s="268"/>
      <c r="CS211" s="268"/>
      <c r="CT211" s="268"/>
      <c r="CU211" s="268"/>
      <c r="CV211" s="268"/>
      <c r="CW211" s="268"/>
      <c r="CX211" s="268"/>
      <c r="CY211" s="268"/>
      <c r="CZ211" s="268"/>
      <c r="DA211" s="268"/>
      <c r="DB211" s="268"/>
      <c r="DC211" s="268"/>
      <c r="DD211" s="268"/>
      <c r="DE211" s="268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</row>
    <row r="212" customFormat="false" ht="12.75" hidden="false" customHeight="false" outlineLevel="0" collapsed="false">
      <c r="A212" s="359"/>
      <c r="B212" s="268"/>
      <c r="C212" s="276"/>
      <c r="D212" s="276"/>
      <c r="E212" s="268"/>
      <c r="F212" s="268"/>
      <c r="G212" s="268"/>
      <c r="H212" s="268"/>
      <c r="I212" s="268"/>
      <c r="J212" s="351"/>
      <c r="K212" s="268"/>
      <c r="L212" s="279"/>
      <c r="M212" s="268"/>
      <c r="N212" s="268"/>
      <c r="O212" s="268"/>
      <c r="P212" s="268"/>
      <c r="Q212" s="268"/>
      <c r="R212" s="268"/>
      <c r="T212" s="268"/>
      <c r="U212" s="268"/>
      <c r="X212" s="357"/>
      <c r="Y212" s="357"/>
      <c r="Z212" s="357"/>
      <c r="AA212" s="357"/>
      <c r="AB212" s="357"/>
      <c r="AC212" s="357"/>
      <c r="AD212" s="357"/>
      <c r="AE212" s="357"/>
      <c r="AF212" s="357"/>
      <c r="AG212" s="357"/>
      <c r="AH212" s="340"/>
      <c r="AI212" s="343"/>
      <c r="AJ212" s="343"/>
      <c r="AK212" s="342"/>
      <c r="AL212" s="342"/>
      <c r="AM212" s="342"/>
      <c r="AN212" s="342"/>
      <c r="AO212" s="342"/>
      <c r="AP212" s="360"/>
      <c r="AQ212" s="342"/>
      <c r="AR212" s="360"/>
      <c r="AS212" s="268"/>
      <c r="AT212" s="268"/>
      <c r="AU212" s="268"/>
      <c r="AV212" s="268"/>
      <c r="AW212" s="268"/>
      <c r="AX212" s="268"/>
      <c r="AY212" s="268"/>
      <c r="AZ212" s="268"/>
      <c r="BA212" s="268"/>
      <c r="BB212" s="268"/>
      <c r="BC212" s="268"/>
      <c r="BD212" s="268"/>
      <c r="BE212" s="268"/>
      <c r="BF212" s="274"/>
      <c r="BG212" s="268"/>
      <c r="BH212" s="268"/>
      <c r="BI212" s="268"/>
      <c r="BJ212" s="268"/>
      <c r="BK212" s="268"/>
      <c r="BL212" s="268"/>
      <c r="BM212" s="268"/>
      <c r="BN212" s="268"/>
      <c r="BO212" s="268"/>
      <c r="BP212" s="268"/>
      <c r="BQ212" s="268"/>
      <c r="BR212" s="268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268"/>
      <c r="DA212" s="268"/>
      <c r="DB212" s="268"/>
      <c r="DC212" s="268"/>
      <c r="DD212" s="268"/>
      <c r="DE212" s="268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</row>
    <row r="213" customFormat="false" ht="12.75" hidden="false" customHeight="false" outlineLevel="0" collapsed="false">
      <c r="A213" s="359"/>
      <c r="B213" s="268"/>
      <c r="C213" s="276"/>
      <c r="D213" s="276"/>
      <c r="E213" s="268"/>
      <c r="F213" s="268"/>
      <c r="G213" s="268"/>
      <c r="H213" s="268"/>
      <c r="I213" s="268"/>
      <c r="J213" s="351"/>
      <c r="K213" s="268"/>
      <c r="L213" s="279"/>
      <c r="M213" s="268"/>
      <c r="N213" s="268"/>
      <c r="O213" s="268"/>
      <c r="P213" s="268"/>
      <c r="Q213" s="268"/>
      <c r="R213" s="268"/>
      <c r="T213" s="268"/>
      <c r="U213" s="268"/>
      <c r="X213" s="357"/>
      <c r="Y213" s="357"/>
      <c r="Z213" s="357"/>
      <c r="AA213" s="357"/>
      <c r="AB213" s="357"/>
      <c r="AC213" s="357"/>
      <c r="AD213" s="357"/>
      <c r="AE213" s="357"/>
      <c r="AF213" s="357"/>
      <c r="AG213" s="357"/>
      <c r="AH213" s="340"/>
      <c r="AI213" s="343"/>
      <c r="AJ213" s="343"/>
      <c r="AK213" s="342"/>
      <c r="AL213" s="342"/>
      <c r="AM213" s="342"/>
      <c r="AN213" s="342"/>
      <c r="AO213" s="342"/>
      <c r="AP213" s="360"/>
      <c r="AQ213" s="342"/>
      <c r="AR213" s="360"/>
      <c r="AS213" s="268"/>
      <c r="AT213" s="268"/>
      <c r="AU213" s="268"/>
      <c r="AV213" s="268"/>
      <c r="AW213" s="268"/>
      <c r="AX213" s="268"/>
      <c r="AY213" s="268"/>
      <c r="AZ213" s="268"/>
      <c r="BA213" s="268"/>
      <c r="BB213" s="268"/>
      <c r="BC213" s="268"/>
      <c r="BD213" s="268"/>
      <c r="BE213" s="268"/>
      <c r="BF213" s="268"/>
      <c r="BG213" s="268"/>
      <c r="BH213" s="268"/>
      <c r="BI213" s="268"/>
      <c r="BJ213" s="268"/>
      <c r="BK213" s="268"/>
      <c r="BL213" s="268"/>
      <c r="BM213" s="268"/>
      <c r="BN213" s="268"/>
      <c r="BO213" s="268"/>
      <c r="BP213" s="268"/>
      <c r="BQ213" s="268"/>
      <c r="BR213" s="268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268"/>
      <c r="CZ213" s="268"/>
      <c r="DA213" s="268"/>
      <c r="DB213" s="268"/>
      <c r="DC213" s="268"/>
      <c r="DD213" s="268"/>
      <c r="DE213" s="268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</row>
    <row r="214" customFormat="false" ht="12.75" hidden="false" customHeight="false" outlineLevel="0" collapsed="false">
      <c r="A214" s="359"/>
      <c r="B214" s="268"/>
      <c r="C214" s="276"/>
      <c r="D214" s="276"/>
      <c r="E214" s="268"/>
      <c r="F214" s="268"/>
      <c r="G214" s="268"/>
      <c r="H214" s="268"/>
      <c r="I214" s="268"/>
      <c r="J214" s="351"/>
      <c r="K214" s="268"/>
      <c r="L214" s="279"/>
      <c r="M214" s="268"/>
      <c r="N214" s="268"/>
      <c r="O214" s="268"/>
      <c r="P214" s="268"/>
      <c r="Q214" s="268"/>
      <c r="R214" s="268"/>
      <c r="T214" s="268"/>
      <c r="U214" s="268"/>
      <c r="X214" s="357"/>
      <c r="Y214" s="357"/>
      <c r="Z214" s="357"/>
      <c r="AA214" s="357"/>
      <c r="AB214" s="357"/>
      <c r="AC214" s="357"/>
      <c r="AD214" s="357"/>
      <c r="AE214" s="357"/>
      <c r="AF214" s="357"/>
      <c r="AG214" s="357"/>
      <c r="AH214" s="340"/>
      <c r="AI214" s="343"/>
      <c r="AJ214" s="343"/>
      <c r="AK214" s="342"/>
      <c r="AL214" s="342"/>
      <c r="AM214" s="342"/>
      <c r="AN214" s="342"/>
      <c r="AO214" s="342"/>
      <c r="AP214" s="360"/>
      <c r="AQ214" s="342"/>
      <c r="AR214" s="360"/>
      <c r="AS214" s="268"/>
      <c r="AT214" s="268"/>
      <c r="AU214" s="268"/>
      <c r="AV214" s="268"/>
      <c r="AW214" s="268"/>
      <c r="AX214" s="268"/>
      <c r="AY214" s="268"/>
      <c r="AZ214" s="268"/>
      <c r="BA214" s="268"/>
      <c r="BB214" s="268"/>
      <c r="BC214" s="268"/>
      <c r="BD214" s="268"/>
      <c r="BE214" s="268"/>
      <c r="BF214" s="268"/>
      <c r="BG214" s="268"/>
      <c r="BH214" s="268"/>
      <c r="BI214" s="268"/>
      <c r="BJ214" s="268"/>
      <c r="BK214" s="268"/>
      <c r="BL214" s="268"/>
      <c r="BM214" s="268"/>
      <c r="BN214" s="268"/>
      <c r="BO214" s="268"/>
      <c r="BP214" s="268"/>
      <c r="BQ214" s="268"/>
      <c r="BR214" s="268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268"/>
      <c r="CZ214" s="268"/>
      <c r="DA214" s="268"/>
      <c r="DB214" s="268"/>
      <c r="DC214" s="268"/>
      <c r="DD214" s="268"/>
      <c r="DE214" s="268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</row>
    <row r="215" customFormat="false" ht="12.75" hidden="false" customHeight="false" outlineLevel="0" collapsed="false">
      <c r="A215" s="359"/>
      <c r="B215" s="268"/>
      <c r="C215" s="276"/>
      <c r="D215" s="276"/>
      <c r="E215" s="268"/>
      <c r="F215" s="268"/>
      <c r="G215" s="268"/>
      <c r="H215" s="268"/>
      <c r="I215" s="268"/>
      <c r="J215" s="351"/>
      <c r="K215" s="268"/>
      <c r="L215" s="279"/>
      <c r="M215" s="268"/>
      <c r="N215" s="268"/>
      <c r="O215" s="268"/>
      <c r="P215" s="268"/>
      <c r="Q215" s="268"/>
      <c r="R215" s="268"/>
      <c r="T215" s="268"/>
      <c r="U215" s="268"/>
      <c r="X215" s="357"/>
      <c r="Y215" s="357"/>
      <c r="Z215" s="357"/>
      <c r="AA215" s="357"/>
      <c r="AB215" s="357"/>
      <c r="AC215" s="357"/>
      <c r="AD215" s="357"/>
      <c r="AE215" s="357"/>
      <c r="AF215" s="357"/>
      <c r="AG215" s="357"/>
      <c r="AH215" s="340"/>
      <c r="AI215" s="343"/>
      <c r="AJ215" s="343"/>
      <c r="AK215" s="342"/>
      <c r="AL215" s="342"/>
      <c r="AM215" s="342"/>
      <c r="AN215" s="342"/>
      <c r="AO215" s="342"/>
      <c r="AP215" s="360"/>
      <c r="AQ215" s="342"/>
      <c r="AR215" s="360"/>
      <c r="AS215" s="268"/>
      <c r="AT215" s="268"/>
      <c r="AU215" s="268"/>
      <c r="AV215" s="268"/>
      <c r="AW215" s="268"/>
      <c r="AX215" s="268"/>
      <c r="AY215" s="268"/>
      <c r="AZ215" s="268"/>
      <c r="BA215" s="268"/>
      <c r="BB215" s="268"/>
      <c r="BC215" s="268"/>
      <c r="BD215" s="268"/>
      <c r="BE215" s="268"/>
      <c r="BF215" s="268"/>
      <c r="BG215" s="268"/>
      <c r="BH215" s="268"/>
      <c r="BI215" s="268"/>
      <c r="BJ215" s="268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268"/>
      <c r="CZ215" s="268"/>
      <c r="DA215" s="268"/>
      <c r="DB215" s="268"/>
      <c r="DC215" s="268"/>
      <c r="DD215" s="268"/>
      <c r="DE215" s="268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</row>
    <row r="216" customFormat="false" ht="12.75" hidden="false" customHeight="false" outlineLevel="0" collapsed="false">
      <c r="A216" s="359"/>
      <c r="B216" s="268"/>
      <c r="C216" s="276"/>
      <c r="D216" s="276"/>
      <c r="E216" s="268"/>
      <c r="F216" s="268"/>
      <c r="G216" s="268"/>
      <c r="H216" s="268"/>
      <c r="I216" s="268"/>
      <c r="J216" s="351"/>
      <c r="K216" s="268"/>
      <c r="L216" s="279"/>
      <c r="M216" s="268"/>
      <c r="N216" s="268"/>
      <c r="O216" s="268"/>
      <c r="P216" s="268"/>
      <c r="Q216" s="268"/>
      <c r="R216" s="268"/>
      <c r="T216" s="268"/>
      <c r="U216" s="268"/>
      <c r="X216" s="357"/>
      <c r="Y216" s="357"/>
      <c r="Z216" s="357"/>
      <c r="AA216" s="357"/>
      <c r="AB216" s="357"/>
      <c r="AC216" s="357"/>
      <c r="AD216" s="357"/>
      <c r="AE216" s="357"/>
      <c r="AF216" s="357"/>
      <c r="AG216" s="357"/>
      <c r="AH216" s="340"/>
      <c r="AI216" s="343"/>
      <c r="AJ216" s="343"/>
      <c r="AK216" s="342"/>
      <c r="AL216" s="342"/>
      <c r="AM216" s="342"/>
      <c r="AN216" s="342"/>
      <c r="AO216" s="342"/>
      <c r="AP216" s="360"/>
      <c r="AQ216" s="342"/>
      <c r="AR216" s="360"/>
      <c r="AS216" s="268"/>
      <c r="AT216" s="268"/>
      <c r="AU216" s="268"/>
      <c r="AV216" s="268"/>
      <c r="AW216" s="268"/>
      <c r="AX216" s="268"/>
      <c r="AY216" s="268"/>
      <c r="AZ216" s="268"/>
      <c r="BA216" s="268"/>
      <c r="BB216" s="268"/>
      <c r="BC216" s="268"/>
      <c r="BD216" s="268"/>
      <c r="BE216" s="268"/>
      <c r="BF216" s="268"/>
      <c r="BG216" s="268"/>
      <c r="BH216" s="268"/>
      <c r="BI216" s="268"/>
      <c r="BJ216" s="268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268"/>
      <c r="CZ216" s="268"/>
      <c r="DA216" s="268"/>
      <c r="DB216" s="268"/>
      <c r="DC216" s="268"/>
      <c r="DD216" s="268"/>
      <c r="DE216" s="268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</row>
    <row r="217" customFormat="false" ht="12.75" hidden="false" customHeight="false" outlineLevel="0" collapsed="false">
      <c r="A217" s="359"/>
      <c r="B217" s="268"/>
      <c r="C217" s="276"/>
      <c r="D217" s="276"/>
      <c r="E217" s="268"/>
      <c r="F217" s="268"/>
      <c r="G217" s="268"/>
      <c r="H217" s="268"/>
      <c r="I217" s="268"/>
      <c r="J217" s="268"/>
      <c r="K217" s="268"/>
      <c r="L217" s="268"/>
      <c r="M217" s="268"/>
      <c r="N217" s="268"/>
      <c r="O217" s="268"/>
      <c r="P217" s="268"/>
      <c r="Q217" s="268"/>
      <c r="R217" s="268"/>
      <c r="T217" s="268"/>
      <c r="U217" s="268"/>
      <c r="X217" s="357"/>
      <c r="Y217" s="357"/>
      <c r="Z217" s="357"/>
      <c r="AA217" s="357"/>
      <c r="AB217" s="357"/>
      <c r="AC217" s="357"/>
      <c r="AD217" s="357"/>
      <c r="AE217" s="357"/>
      <c r="AF217" s="357"/>
      <c r="AG217" s="357"/>
      <c r="AH217" s="340"/>
      <c r="AI217" s="343"/>
      <c r="AJ217" s="343"/>
      <c r="AK217" s="342"/>
      <c r="AL217" s="342"/>
      <c r="AM217" s="342"/>
      <c r="AN217" s="342"/>
      <c r="AO217" s="342"/>
      <c r="AP217" s="360"/>
      <c r="AQ217" s="342"/>
      <c r="AR217" s="360"/>
      <c r="AS217" s="268"/>
      <c r="AT217" s="268"/>
      <c r="AU217" s="268"/>
      <c r="AV217" s="268"/>
      <c r="AW217" s="268"/>
      <c r="AX217" s="268"/>
      <c r="AY217" s="268"/>
      <c r="AZ217" s="268"/>
      <c r="BA217" s="268"/>
      <c r="BB217" s="268"/>
      <c r="BC217" s="268"/>
      <c r="BD217" s="268"/>
      <c r="BE217" s="268"/>
      <c r="BF217" s="268"/>
      <c r="BG217" s="268"/>
      <c r="BH217" s="268"/>
      <c r="BI217" s="268"/>
      <c r="BJ217" s="268"/>
      <c r="BK217" s="268"/>
      <c r="BL217" s="268"/>
      <c r="BM217" s="268"/>
      <c r="BN217" s="268"/>
      <c r="BO217" s="268"/>
      <c r="BP217" s="268"/>
      <c r="BQ217" s="268"/>
      <c r="BR217" s="268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268"/>
      <c r="CZ217" s="268"/>
      <c r="DA217" s="268"/>
      <c r="DB217" s="268"/>
      <c r="DC217" s="268"/>
      <c r="DD217" s="268"/>
      <c r="DE217" s="268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</row>
    <row r="218" customFormat="false" ht="12.75" hidden="false" customHeight="false" outlineLevel="0" collapsed="false">
      <c r="A218" s="359"/>
      <c r="B218" s="268"/>
      <c r="C218" s="276"/>
      <c r="D218" s="276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T218" s="268"/>
      <c r="U218" s="268"/>
      <c r="X218" s="357"/>
      <c r="Y218" s="357"/>
      <c r="Z218" s="357"/>
      <c r="AA218" s="357"/>
      <c r="AB218" s="357"/>
      <c r="AC218" s="357"/>
      <c r="AD218" s="357"/>
      <c r="AE218" s="357"/>
      <c r="AF218" s="357"/>
      <c r="AG218" s="357"/>
      <c r="AH218" s="340"/>
      <c r="AI218" s="343"/>
      <c r="AJ218" s="343"/>
      <c r="AK218" s="342"/>
      <c r="AL218" s="342"/>
      <c r="AM218" s="342"/>
      <c r="AN218" s="342"/>
      <c r="AO218" s="342"/>
      <c r="AP218" s="360"/>
      <c r="AQ218" s="342"/>
      <c r="AR218" s="360"/>
      <c r="AS218" s="268"/>
      <c r="AT218" s="268"/>
      <c r="AU218" s="268"/>
      <c r="AV218" s="268"/>
      <c r="AW218" s="268"/>
      <c r="AX218" s="268"/>
      <c r="AY218" s="268"/>
      <c r="AZ218" s="268"/>
      <c r="BA218" s="268"/>
      <c r="BB218" s="268"/>
      <c r="BC218" s="268"/>
      <c r="BD218" s="268"/>
      <c r="BE218" s="268"/>
      <c r="BF218" s="268"/>
      <c r="BG218" s="268"/>
      <c r="BH218" s="268"/>
      <c r="BI218" s="268"/>
      <c r="BJ218" s="268"/>
      <c r="BK218" s="268"/>
      <c r="BL218" s="268"/>
      <c r="BM218" s="268"/>
      <c r="BN218" s="268"/>
      <c r="BO218" s="268"/>
      <c r="BP218" s="268"/>
      <c r="BQ218" s="268"/>
      <c r="BR218" s="268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268"/>
      <c r="DA218" s="268"/>
      <c r="DB218" s="268"/>
      <c r="DC218" s="268"/>
      <c r="DD218" s="268"/>
      <c r="DE218" s="268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</row>
    <row r="219" customFormat="false" ht="12.75" hidden="false" customHeight="false" outlineLevel="0" collapsed="false">
      <c r="A219" s="359"/>
      <c r="B219" s="268"/>
      <c r="C219" s="276"/>
      <c r="D219" s="276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T219" s="268"/>
      <c r="U219" s="268"/>
      <c r="X219" s="357"/>
      <c r="Y219" s="357"/>
      <c r="Z219" s="357"/>
      <c r="AA219" s="357"/>
      <c r="AB219" s="357"/>
      <c r="AC219" s="357"/>
      <c r="AD219" s="357"/>
      <c r="AE219" s="357"/>
      <c r="AF219" s="357"/>
      <c r="AG219" s="357"/>
      <c r="AH219" s="340"/>
      <c r="AI219" s="343"/>
      <c r="AJ219" s="343"/>
      <c r="AK219" s="342"/>
      <c r="AL219" s="342"/>
      <c r="AM219" s="342"/>
      <c r="AN219" s="342"/>
      <c r="AO219" s="342"/>
      <c r="AP219" s="360"/>
      <c r="AQ219" s="342"/>
      <c r="AR219" s="360"/>
      <c r="AS219" s="268"/>
      <c r="AT219" s="268"/>
      <c r="AU219" s="268"/>
      <c r="AV219" s="268"/>
      <c r="AW219" s="268"/>
      <c r="AX219" s="268"/>
      <c r="AY219" s="268"/>
      <c r="AZ219" s="268"/>
      <c r="BA219" s="268"/>
      <c r="BB219" s="268"/>
      <c r="BC219" s="268"/>
      <c r="BD219" s="268"/>
      <c r="BE219" s="268"/>
      <c r="BF219" s="268"/>
      <c r="BG219" s="268"/>
      <c r="BH219" s="268"/>
      <c r="BI219" s="268"/>
      <c r="BJ219" s="268"/>
      <c r="BK219" s="268"/>
      <c r="BL219" s="268"/>
      <c r="BM219" s="268"/>
      <c r="BN219" s="268"/>
      <c r="BO219" s="268"/>
      <c r="BP219" s="268"/>
      <c r="BQ219" s="268"/>
      <c r="BR219" s="268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268"/>
      <c r="DA219" s="268"/>
      <c r="DB219" s="268"/>
      <c r="DC219" s="268"/>
      <c r="DD219" s="268"/>
      <c r="DE219" s="268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</row>
    <row r="220" customFormat="false" ht="12.75" hidden="false" customHeight="false" outlineLevel="0" collapsed="false">
      <c r="A220" s="359"/>
      <c r="B220" s="268"/>
      <c r="C220" s="276"/>
      <c r="D220" s="276"/>
      <c r="E220" s="268"/>
      <c r="F220" s="268"/>
      <c r="G220" s="268"/>
      <c r="H220" s="268"/>
      <c r="I220" s="268"/>
      <c r="J220" s="268"/>
      <c r="K220" s="268"/>
      <c r="L220" s="268"/>
      <c r="M220" s="268"/>
      <c r="N220" s="268"/>
      <c r="O220" s="268"/>
      <c r="P220" s="268"/>
      <c r="Q220" s="268"/>
      <c r="R220" s="268"/>
      <c r="T220" s="268"/>
      <c r="U220" s="268"/>
      <c r="X220" s="357"/>
      <c r="Y220" s="357"/>
      <c r="Z220" s="357"/>
      <c r="AA220" s="357"/>
      <c r="AB220" s="357"/>
      <c r="AC220" s="357"/>
      <c r="AD220" s="357"/>
      <c r="AE220" s="357"/>
      <c r="AF220" s="357"/>
      <c r="AG220" s="357"/>
      <c r="AH220" s="340"/>
      <c r="AI220" s="343"/>
      <c r="AJ220" s="343"/>
      <c r="AK220" s="342"/>
      <c r="AL220" s="342"/>
      <c r="AM220" s="342"/>
      <c r="AN220" s="342"/>
      <c r="AO220" s="342"/>
      <c r="AP220" s="360"/>
      <c r="AQ220" s="342"/>
      <c r="AR220" s="360"/>
      <c r="AS220" s="268"/>
      <c r="AT220" s="268"/>
      <c r="AU220" s="268"/>
      <c r="AV220" s="268"/>
      <c r="AW220" s="268"/>
      <c r="AX220" s="268"/>
      <c r="AY220" s="268"/>
      <c r="AZ220" s="268"/>
      <c r="BA220" s="268"/>
      <c r="BB220" s="268"/>
      <c r="BC220" s="268"/>
      <c r="BD220" s="268"/>
      <c r="BE220" s="268"/>
      <c r="BF220" s="268"/>
      <c r="BG220" s="268"/>
      <c r="BH220" s="268"/>
      <c r="BI220" s="268"/>
      <c r="BJ220" s="268"/>
      <c r="BK220" s="268"/>
      <c r="BL220" s="268"/>
      <c r="BM220" s="268"/>
      <c r="BN220" s="268"/>
      <c r="BO220" s="268"/>
      <c r="BP220" s="268"/>
      <c r="BQ220" s="268"/>
      <c r="BR220" s="268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268"/>
      <c r="CZ220" s="268"/>
      <c r="DA220" s="268"/>
      <c r="DB220" s="268"/>
      <c r="DC220" s="268"/>
      <c r="DD220" s="268"/>
      <c r="DE220" s="268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</row>
    <row r="221" customFormat="false" ht="12.75" hidden="false" customHeight="false" outlineLevel="0" collapsed="false">
      <c r="A221" s="359"/>
      <c r="B221" s="268"/>
      <c r="C221" s="276"/>
      <c r="D221" s="276"/>
      <c r="E221" s="268"/>
      <c r="F221" s="268"/>
      <c r="G221" s="268"/>
      <c r="H221" s="268"/>
      <c r="I221" s="268"/>
      <c r="J221" s="268"/>
      <c r="K221" s="268"/>
      <c r="L221" s="268"/>
      <c r="M221" s="268"/>
      <c r="N221" s="268"/>
      <c r="O221" s="268"/>
      <c r="P221" s="268"/>
      <c r="Q221" s="268"/>
      <c r="R221" s="268"/>
      <c r="T221" s="268"/>
      <c r="U221" s="268"/>
      <c r="X221" s="357"/>
      <c r="Y221" s="357"/>
      <c r="Z221" s="357"/>
      <c r="AA221" s="357"/>
      <c r="AB221" s="357"/>
      <c r="AC221" s="357"/>
      <c r="AD221" s="357"/>
      <c r="AE221" s="357"/>
      <c r="AF221" s="357"/>
      <c r="AG221" s="357"/>
      <c r="AH221" s="340"/>
      <c r="AI221" s="343"/>
      <c r="AJ221" s="343"/>
      <c r="AK221" s="342"/>
      <c r="AL221" s="342"/>
      <c r="AM221" s="342"/>
      <c r="AN221" s="342"/>
      <c r="AO221" s="342"/>
      <c r="AP221" s="360"/>
      <c r="AQ221" s="342"/>
      <c r="AR221" s="360"/>
      <c r="AS221" s="268"/>
      <c r="AT221" s="268"/>
      <c r="AU221" s="268"/>
      <c r="AV221" s="268"/>
      <c r="AW221" s="268"/>
      <c r="AX221" s="268"/>
      <c r="AY221" s="268"/>
      <c r="AZ221" s="268"/>
      <c r="BA221" s="268"/>
      <c r="BB221" s="268"/>
      <c r="BC221" s="268"/>
      <c r="BD221" s="268"/>
      <c r="BE221" s="268"/>
      <c r="BF221" s="268"/>
      <c r="BG221" s="268"/>
      <c r="BH221" s="268"/>
      <c r="BI221" s="268"/>
      <c r="BJ221" s="268"/>
      <c r="BK221" s="268"/>
      <c r="BL221" s="268"/>
      <c r="BM221" s="268"/>
      <c r="BN221" s="268"/>
      <c r="BO221" s="268"/>
      <c r="BP221" s="268"/>
      <c r="BQ221" s="268"/>
      <c r="BR221" s="268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268"/>
      <c r="CZ221" s="268"/>
      <c r="DA221" s="268"/>
      <c r="DB221" s="268"/>
      <c r="DC221" s="268"/>
      <c r="DD221" s="268"/>
      <c r="DE221" s="268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</row>
    <row r="222" customFormat="false" ht="12.75" hidden="false" customHeight="false" outlineLevel="0" collapsed="false">
      <c r="A222" s="359"/>
      <c r="B222" s="268"/>
      <c r="C222" s="276"/>
      <c r="D222" s="276"/>
      <c r="E222" s="268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T222" s="268"/>
      <c r="U222" s="268"/>
      <c r="X222" s="357"/>
      <c r="Y222" s="357"/>
      <c r="Z222" s="357"/>
      <c r="AA222" s="357"/>
      <c r="AB222" s="357"/>
      <c r="AC222" s="357"/>
      <c r="AD222" s="357"/>
      <c r="AE222" s="357"/>
      <c r="AF222" s="357"/>
      <c r="AG222" s="357"/>
      <c r="AH222" s="340"/>
      <c r="AI222" s="343"/>
      <c r="AJ222" s="343"/>
      <c r="AK222" s="342"/>
      <c r="AL222" s="342"/>
      <c r="AM222" s="342"/>
      <c r="AN222" s="342"/>
      <c r="AO222" s="342"/>
      <c r="AP222" s="360"/>
      <c r="AQ222" s="342"/>
      <c r="AR222" s="360"/>
      <c r="AS222" s="268"/>
      <c r="AT222" s="268"/>
      <c r="AU222" s="268"/>
      <c r="AV222" s="268"/>
      <c r="AW222" s="268"/>
      <c r="AX222" s="268"/>
      <c r="AY222" s="268"/>
      <c r="AZ222" s="268"/>
      <c r="BA222" s="268"/>
      <c r="BB222" s="268"/>
      <c r="BC222" s="268"/>
      <c r="BD222" s="268"/>
      <c r="BE222" s="268"/>
      <c r="BF222" s="268"/>
      <c r="BG222" s="268"/>
      <c r="BH222" s="268"/>
      <c r="BI222" s="268"/>
      <c r="BJ222" s="268"/>
      <c r="BK222" s="268"/>
      <c r="BL222" s="268"/>
      <c r="BM222" s="268"/>
      <c r="BN222" s="268"/>
      <c r="BO222" s="268"/>
      <c r="BP222" s="268"/>
      <c r="BQ222" s="268"/>
      <c r="BR222" s="268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268"/>
      <c r="CZ222" s="268"/>
      <c r="DA222" s="268"/>
      <c r="DB222" s="268"/>
      <c r="DC222" s="268"/>
      <c r="DD222" s="268"/>
      <c r="DE222" s="268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</row>
    <row r="223" customFormat="false" ht="12.75" hidden="false" customHeight="false" outlineLevel="0" collapsed="false">
      <c r="A223" s="359"/>
      <c r="B223" s="268"/>
      <c r="C223" s="276"/>
      <c r="D223" s="276"/>
      <c r="E223" s="268"/>
      <c r="F223" s="268"/>
      <c r="G223" s="268"/>
      <c r="H223" s="268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T223" s="268"/>
      <c r="U223" s="268"/>
      <c r="X223" s="357"/>
      <c r="Y223" s="357"/>
      <c r="Z223" s="357"/>
      <c r="AA223" s="357"/>
      <c r="AB223" s="357"/>
      <c r="AC223" s="357"/>
      <c r="AD223" s="357"/>
      <c r="AE223" s="357"/>
      <c r="AF223" s="357"/>
      <c r="AG223" s="357"/>
      <c r="AH223" s="340"/>
      <c r="AI223" s="343"/>
      <c r="AJ223" s="343"/>
      <c r="AK223" s="342"/>
      <c r="AL223" s="342"/>
      <c r="AM223" s="342"/>
      <c r="AN223" s="342"/>
      <c r="AO223" s="342"/>
      <c r="AP223" s="360"/>
      <c r="AQ223" s="342"/>
      <c r="AR223" s="360"/>
      <c r="AS223" s="268"/>
      <c r="AT223" s="268"/>
      <c r="AU223" s="268"/>
      <c r="AV223" s="268"/>
      <c r="AW223" s="268"/>
      <c r="AX223" s="268"/>
      <c r="AY223" s="268"/>
      <c r="AZ223" s="268"/>
      <c r="BA223" s="268"/>
      <c r="BB223" s="268"/>
      <c r="BC223" s="268"/>
      <c r="BD223" s="268"/>
      <c r="BE223" s="268"/>
      <c r="BF223" s="268"/>
      <c r="BG223" s="268"/>
      <c r="BH223" s="268"/>
      <c r="BI223" s="268"/>
      <c r="BJ223" s="268"/>
      <c r="BK223" s="268"/>
      <c r="BL223" s="268"/>
      <c r="BM223" s="268"/>
      <c r="BN223" s="268"/>
      <c r="BO223" s="268"/>
      <c r="BP223" s="268"/>
      <c r="BQ223" s="268"/>
      <c r="BR223" s="268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268"/>
      <c r="CZ223" s="268"/>
      <c r="DA223" s="268"/>
      <c r="DB223" s="268"/>
      <c r="DC223" s="268"/>
      <c r="DD223" s="268"/>
      <c r="DE223" s="268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</row>
    <row r="224" customFormat="false" ht="12.75" hidden="false" customHeight="false" outlineLevel="0" collapsed="false">
      <c r="A224" s="359"/>
      <c r="B224" s="268"/>
      <c r="C224" s="276"/>
      <c r="D224" s="276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T224" s="268"/>
      <c r="U224" s="268"/>
      <c r="X224" s="357"/>
      <c r="Y224" s="357"/>
      <c r="Z224" s="357"/>
      <c r="AA224" s="357"/>
      <c r="AB224" s="357"/>
      <c r="AC224" s="357"/>
      <c r="AD224" s="357"/>
      <c r="AE224" s="357"/>
      <c r="AF224" s="357"/>
      <c r="AG224" s="357"/>
      <c r="AH224" s="340"/>
      <c r="AI224" s="343"/>
      <c r="AJ224" s="343"/>
      <c r="AK224" s="343"/>
      <c r="AL224" s="343"/>
      <c r="AM224" s="343"/>
      <c r="AN224" s="268"/>
      <c r="AO224" s="268"/>
      <c r="AP224" s="294"/>
      <c r="AQ224" s="343"/>
      <c r="AR224" s="294"/>
      <c r="AS224" s="268"/>
      <c r="AT224" s="268"/>
      <c r="AU224" s="268"/>
      <c r="AV224" s="268"/>
      <c r="AW224" s="268"/>
      <c r="AX224" s="268"/>
      <c r="AY224" s="268"/>
      <c r="AZ224" s="268"/>
      <c r="BA224" s="268"/>
      <c r="BB224" s="268"/>
      <c r="BC224" s="268"/>
      <c r="BD224" s="268"/>
      <c r="BE224" s="268"/>
      <c r="BF224" s="268"/>
      <c r="BG224" s="268"/>
      <c r="BH224" s="268"/>
      <c r="BI224" s="268"/>
      <c r="BJ224" s="268"/>
      <c r="BK224" s="268"/>
      <c r="BL224" s="268"/>
      <c r="BM224" s="268"/>
      <c r="BN224" s="268"/>
      <c r="BO224" s="268"/>
      <c r="BP224" s="268"/>
      <c r="BQ224" s="268"/>
      <c r="BR224" s="268"/>
      <c r="BS224" s="268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268"/>
      <c r="CZ224" s="268"/>
      <c r="DA224" s="268"/>
      <c r="DB224" s="268"/>
      <c r="DC224" s="268"/>
      <c r="DD224" s="268"/>
      <c r="DE224" s="268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</row>
    <row r="225" customFormat="false" ht="12.75" hidden="false" customHeight="false" outlineLevel="0" collapsed="false">
      <c r="A225" s="359"/>
      <c r="B225" s="268"/>
      <c r="C225" s="276"/>
      <c r="D225" s="276"/>
      <c r="E225" s="268"/>
      <c r="F225" s="268"/>
      <c r="G225" s="268"/>
      <c r="H225" s="268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T225" s="268"/>
      <c r="U225" s="268"/>
      <c r="X225" s="357"/>
      <c r="Y225" s="357"/>
      <c r="Z225" s="357"/>
      <c r="AA225" s="357"/>
      <c r="AB225" s="357"/>
      <c r="AC225" s="357"/>
      <c r="AD225" s="357"/>
      <c r="AE225" s="357"/>
      <c r="AF225" s="357"/>
      <c r="AG225" s="357"/>
      <c r="AH225" s="340"/>
      <c r="AI225" s="343"/>
      <c r="AJ225" s="343"/>
      <c r="AK225" s="343"/>
      <c r="AL225" s="343"/>
      <c r="AM225" s="343"/>
      <c r="AN225" s="268"/>
      <c r="AO225" s="268"/>
      <c r="AP225" s="294"/>
      <c r="AQ225" s="343"/>
      <c r="AR225" s="294"/>
      <c r="AS225" s="268"/>
      <c r="AT225" s="268"/>
      <c r="AU225" s="268"/>
      <c r="AV225" s="268"/>
      <c r="AW225" s="268"/>
      <c r="AX225" s="268"/>
      <c r="AY225" s="268"/>
      <c r="AZ225" s="268"/>
      <c r="BA225" s="268"/>
      <c r="BB225" s="268"/>
      <c r="BC225" s="268"/>
      <c r="BD225" s="268"/>
      <c r="BE225" s="268"/>
      <c r="BF225" s="268"/>
      <c r="BG225" s="268"/>
      <c r="BH225" s="268"/>
      <c r="BI225" s="268"/>
      <c r="BJ225" s="268"/>
      <c r="BK225" s="268"/>
      <c r="BL225" s="268"/>
      <c r="BM225" s="268"/>
      <c r="BN225" s="268"/>
      <c r="BO225" s="268"/>
      <c r="BP225" s="268"/>
      <c r="BQ225" s="268"/>
      <c r="BR225" s="268"/>
      <c r="BS225" s="268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268"/>
      <c r="CZ225" s="268"/>
      <c r="DA225" s="268"/>
      <c r="DB225" s="268"/>
      <c r="DC225" s="268"/>
      <c r="DD225" s="268"/>
      <c r="DE225" s="268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</row>
    <row r="226" customFormat="false" ht="12.75" hidden="false" customHeight="false" outlineLevel="0" collapsed="false">
      <c r="A226" s="359"/>
      <c r="B226" s="268"/>
      <c r="C226" s="276"/>
      <c r="D226" s="276"/>
      <c r="E226" s="268"/>
      <c r="F226" s="268"/>
      <c r="G226" s="268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T226" s="268"/>
      <c r="U226" s="268"/>
      <c r="X226" s="357"/>
      <c r="Y226" s="357"/>
      <c r="Z226" s="357"/>
      <c r="AA226" s="357"/>
      <c r="AB226" s="357"/>
      <c r="AC226" s="357"/>
      <c r="AD226" s="357"/>
      <c r="AE226" s="357"/>
      <c r="AF226" s="357"/>
      <c r="AG226" s="357"/>
      <c r="AH226" s="340"/>
      <c r="AI226" s="343"/>
      <c r="AJ226" s="343"/>
      <c r="AK226" s="343"/>
      <c r="AL226" s="343"/>
      <c r="AM226" s="343"/>
      <c r="AN226" s="268"/>
      <c r="AO226" s="268"/>
      <c r="AP226" s="294"/>
      <c r="AQ226" s="343"/>
      <c r="AR226" s="294"/>
      <c r="AS226" s="268"/>
      <c r="AT226" s="268"/>
      <c r="AU226" s="268"/>
      <c r="AV226" s="268"/>
      <c r="AW226" s="268"/>
      <c r="AX226" s="268"/>
      <c r="AY226" s="268"/>
      <c r="AZ226" s="268"/>
      <c r="BA226" s="268"/>
      <c r="BB226" s="268"/>
      <c r="BC226" s="268"/>
      <c r="BD226" s="268"/>
      <c r="BE226" s="268"/>
      <c r="BF226" s="268"/>
      <c r="BG226" s="268"/>
      <c r="BH226" s="268"/>
      <c r="BI226" s="268"/>
      <c r="BJ226" s="268"/>
      <c r="BK226" s="268"/>
      <c r="BL226" s="268"/>
      <c r="BM226" s="268"/>
      <c r="BN226" s="268"/>
      <c r="BO226" s="268"/>
      <c r="BP226" s="268"/>
      <c r="BQ226" s="268"/>
      <c r="BR226" s="268"/>
      <c r="BS226" s="268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268"/>
      <c r="CZ226" s="268"/>
      <c r="DA226" s="268"/>
      <c r="DB226" s="268"/>
      <c r="DC226" s="268"/>
      <c r="DD226" s="268"/>
      <c r="DE226" s="268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</row>
    <row r="227" customFormat="false" ht="12.75" hidden="false" customHeight="false" outlineLevel="0" collapsed="false">
      <c r="A227" s="359"/>
      <c r="B227" s="268"/>
      <c r="C227" s="276"/>
      <c r="D227" s="276"/>
      <c r="E227" s="268"/>
      <c r="F227" s="268"/>
      <c r="G227" s="268"/>
      <c r="H227" s="268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T227" s="268"/>
      <c r="U227" s="268"/>
      <c r="X227" s="357"/>
      <c r="Y227" s="357"/>
      <c r="Z227" s="357"/>
      <c r="AA227" s="357"/>
      <c r="AB227" s="357"/>
      <c r="AC227" s="357"/>
      <c r="AD227" s="357"/>
      <c r="AE227" s="357"/>
      <c r="AF227" s="357"/>
      <c r="AG227" s="357"/>
      <c r="AH227" s="340"/>
      <c r="AI227" s="343"/>
      <c r="AJ227" s="343"/>
      <c r="AK227" s="343"/>
      <c r="AL227" s="343"/>
      <c r="AM227" s="343"/>
      <c r="AN227" s="268"/>
      <c r="AO227" s="268"/>
      <c r="AP227" s="294"/>
      <c r="AQ227" s="343"/>
      <c r="AR227" s="294"/>
      <c r="AS227" s="268"/>
      <c r="AT227" s="268"/>
      <c r="AU227" s="268"/>
      <c r="AV227" s="268"/>
      <c r="AW227" s="268"/>
      <c r="AX227" s="268"/>
      <c r="AY227" s="268"/>
      <c r="AZ227" s="268"/>
      <c r="BA227" s="268"/>
      <c r="BB227" s="268"/>
      <c r="BC227" s="268"/>
      <c r="BD227" s="268"/>
      <c r="BE227" s="268"/>
      <c r="BF227" s="268"/>
      <c r="BG227" s="268"/>
      <c r="BH227" s="268"/>
      <c r="BI227" s="268"/>
      <c r="BJ227" s="268"/>
      <c r="BK227" s="268"/>
      <c r="BL227" s="268"/>
      <c r="BM227" s="268"/>
      <c r="BN227" s="268"/>
      <c r="BO227" s="268"/>
      <c r="BP227" s="268"/>
      <c r="BQ227" s="268"/>
      <c r="BR227" s="268"/>
      <c r="BS227" s="268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268"/>
      <c r="DA227" s="268"/>
      <c r="DB227" s="268"/>
      <c r="DC227" s="268"/>
      <c r="DD227" s="268"/>
      <c r="DE227" s="268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</row>
    <row r="228" customFormat="false" ht="12.75" hidden="false" customHeight="false" outlineLevel="0" collapsed="false">
      <c r="A228" s="359"/>
      <c r="B228" s="268"/>
      <c r="C228" s="276"/>
      <c r="D228" s="276"/>
      <c r="E228" s="268"/>
      <c r="F228" s="268"/>
      <c r="G228" s="268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T228" s="268"/>
      <c r="U228" s="268"/>
      <c r="X228" s="357"/>
      <c r="Y228" s="357"/>
      <c r="Z228" s="357"/>
      <c r="AA228" s="357"/>
      <c r="AB228" s="357"/>
      <c r="AC228" s="357"/>
      <c r="AD228" s="357"/>
      <c r="AE228" s="357"/>
      <c r="AF228" s="357"/>
      <c r="AG228" s="357"/>
      <c r="AH228" s="340"/>
      <c r="AI228" s="343"/>
      <c r="AJ228" s="343"/>
      <c r="AK228" s="343"/>
      <c r="AL228" s="343"/>
      <c r="AM228" s="343"/>
      <c r="AN228" s="268"/>
      <c r="AO228" s="268"/>
      <c r="AP228" s="294"/>
      <c r="AQ228" s="343"/>
      <c r="AR228" s="294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268"/>
      <c r="DA228" s="268"/>
      <c r="DB228" s="268"/>
      <c r="DC228" s="268"/>
      <c r="DD228" s="268"/>
      <c r="DE228" s="268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</row>
    <row r="229" customFormat="false" ht="12.75" hidden="false" customHeight="false" outlineLevel="0" collapsed="false">
      <c r="A229" s="359"/>
      <c r="B229" s="268"/>
      <c r="C229" s="276"/>
      <c r="D229" s="276"/>
      <c r="E229" s="268"/>
      <c r="F229" s="268"/>
      <c r="G229" s="268"/>
      <c r="H229" s="268"/>
      <c r="I229" s="268"/>
      <c r="J229" s="268"/>
      <c r="K229" s="268"/>
      <c r="L229" s="268"/>
      <c r="M229" s="268"/>
      <c r="N229" s="268"/>
      <c r="O229" s="268"/>
      <c r="P229" s="268"/>
      <c r="Q229" s="268"/>
      <c r="R229" s="268"/>
      <c r="T229" s="268"/>
      <c r="U229" s="268"/>
      <c r="X229" s="357"/>
      <c r="Y229" s="357"/>
      <c r="Z229" s="357"/>
      <c r="AA229" s="357"/>
      <c r="AB229" s="357"/>
      <c r="AC229" s="357"/>
      <c r="AD229" s="357"/>
      <c r="AE229" s="357"/>
      <c r="AF229" s="357"/>
      <c r="AG229" s="357"/>
      <c r="AH229" s="340"/>
      <c r="AI229" s="343"/>
      <c r="AJ229" s="343"/>
      <c r="AK229" s="343"/>
      <c r="AL229" s="343"/>
      <c r="AM229" s="343"/>
      <c r="AN229" s="268"/>
      <c r="AO229" s="268"/>
      <c r="AP229" s="294"/>
      <c r="AQ229" s="343"/>
      <c r="AR229" s="294"/>
      <c r="AS229" s="268"/>
      <c r="AT229" s="268"/>
      <c r="AU229" s="268"/>
      <c r="AV229" s="268"/>
      <c r="AW229" s="268"/>
      <c r="AX229" s="268"/>
      <c r="AY229" s="268"/>
      <c r="AZ229" s="268"/>
      <c r="BA229" s="268"/>
      <c r="BB229" s="268"/>
      <c r="BC229" s="268"/>
      <c r="BD229" s="268"/>
      <c r="BE229" s="268"/>
      <c r="BF229" s="268"/>
      <c r="BG229" s="268"/>
      <c r="BH229" s="268"/>
      <c r="BI229" s="268"/>
      <c r="BJ229" s="268"/>
      <c r="BK229" s="268"/>
      <c r="BL229" s="268"/>
      <c r="BM229" s="268"/>
      <c r="BN229" s="268"/>
      <c r="BO229" s="268"/>
      <c r="BP229" s="268"/>
      <c r="BQ229" s="268"/>
      <c r="BR229" s="268"/>
      <c r="BS229" s="268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268"/>
      <c r="DA229" s="268"/>
      <c r="DB229" s="268"/>
      <c r="DC229" s="268"/>
      <c r="DD229" s="268"/>
      <c r="DE229" s="268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</row>
    <row r="230" customFormat="false" ht="12.75" hidden="false" customHeight="false" outlineLevel="0" collapsed="false">
      <c r="A230" s="359"/>
      <c r="B230" s="268"/>
      <c r="C230" s="276"/>
      <c r="D230" s="276"/>
      <c r="E230" s="268"/>
      <c r="F230" s="268"/>
      <c r="G230" s="268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T230" s="268"/>
      <c r="U230" s="268"/>
      <c r="X230" s="357"/>
      <c r="Y230" s="357"/>
      <c r="Z230" s="357"/>
      <c r="AA230" s="357"/>
      <c r="AB230" s="357"/>
      <c r="AC230" s="357"/>
      <c r="AD230" s="357"/>
      <c r="AE230" s="357"/>
      <c r="AF230" s="357"/>
      <c r="AG230" s="357"/>
      <c r="AH230" s="340"/>
      <c r="AI230" s="343"/>
      <c r="AJ230" s="343"/>
      <c r="AK230" s="343"/>
      <c r="AL230" s="343"/>
      <c r="AM230" s="343"/>
      <c r="AN230" s="268"/>
      <c r="AO230" s="268"/>
      <c r="AP230" s="294"/>
      <c r="AQ230" s="343"/>
      <c r="AR230" s="294"/>
      <c r="AS230" s="268"/>
      <c r="AT230" s="268"/>
      <c r="AU230" s="268"/>
      <c r="AV230" s="268"/>
      <c r="AW230" s="268"/>
      <c r="AX230" s="268"/>
      <c r="AY230" s="268"/>
      <c r="AZ230" s="268"/>
      <c r="BA230" s="268"/>
      <c r="BB230" s="268"/>
      <c r="BC230" s="268"/>
      <c r="BD230" s="268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268"/>
      <c r="CZ230" s="268"/>
      <c r="DA230" s="268"/>
      <c r="DB230" s="268"/>
      <c r="DC230" s="268"/>
      <c r="DD230" s="268"/>
      <c r="DE230" s="268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</row>
    <row r="231" customFormat="false" ht="12.75" hidden="false" customHeight="false" outlineLevel="0" collapsed="false">
      <c r="A231" s="359"/>
      <c r="B231" s="268"/>
      <c r="C231" s="276"/>
      <c r="D231" s="276"/>
      <c r="E231" s="268"/>
      <c r="F231" s="268"/>
      <c r="G231" s="268"/>
      <c r="H231" s="268"/>
      <c r="I231" s="268"/>
      <c r="J231" s="268"/>
      <c r="K231" s="276"/>
      <c r="L231" s="276"/>
      <c r="M231" s="268"/>
      <c r="N231" s="276"/>
      <c r="O231" s="276"/>
      <c r="P231" s="276"/>
      <c r="Q231" s="268"/>
      <c r="R231" s="268"/>
      <c r="T231" s="268"/>
      <c r="U231" s="268"/>
      <c r="X231" s="357"/>
      <c r="Y231" s="357"/>
      <c r="Z231" s="357"/>
      <c r="AA231" s="357"/>
      <c r="AB231" s="357"/>
      <c r="AC231" s="357"/>
      <c r="AD231" s="357"/>
      <c r="AE231" s="357"/>
      <c r="AF231" s="357"/>
      <c r="AG231" s="357"/>
      <c r="AH231" s="340"/>
      <c r="AI231" s="343"/>
      <c r="AJ231" s="343"/>
      <c r="AK231" s="343"/>
      <c r="AL231" s="343"/>
      <c r="AM231" s="343"/>
      <c r="AN231" s="268"/>
      <c r="AO231" s="268"/>
      <c r="AP231" s="294"/>
      <c r="AQ231" s="343"/>
      <c r="AR231" s="294"/>
      <c r="AS231" s="268"/>
      <c r="AT231" s="268"/>
      <c r="AU231" s="268"/>
      <c r="AV231" s="268"/>
      <c r="AW231" s="268"/>
      <c r="AX231" s="268"/>
      <c r="AY231" s="268"/>
      <c r="AZ231" s="268"/>
      <c r="BA231" s="268"/>
      <c r="BB231" s="268"/>
      <c r="BC231" s="268"/>
      <c r="BD231" s="268"/>
      <c r="BE231" s="268"/>
      <c r="BF231" s="268"/>
      <c r="BG231" s="268"/>
      <c r="BH231" s="268"/>
      <c r="BI231" s="268"/>
      <c r="BJ231" s="268"/>
      <c r="BK231" s="268"/>
      <c r="BL231" s="268"/>
      <c r="BM231" s="268"/>
      <c r="BN231" s="268"/>
      <c r="BO231" s="268"/>
      <c r="BP231" s="268"/>
      <c r="BQ231" s="268"/>
      <c r="BR231" s="268"/>
      <c r="BS231" s="268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268"/>
      <c r="CZ231" s="268"/>
      <c r="DA231" s="268"/>
      <c r="DB231" s="268"/>
      <c r="DC231" s="268"/>
      <c r="DD231" s="268"/>
      <c r="DE231" s="268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</row>
    <row r="232" customFormat="false" ht="12.75" hidden="false" customHeight="false" outlineLevel="0" collapsed="false">
      <c r="A232" s="359"/>
      <c r="B232" s="268"/>
      <c r="C232" s="276"/>
      <c r="D232" s="276"/>
      <c r="E232" s="268"/>
      <c r="F232" s="268"/>
      <c r="G232" s="268"/>
      <c r="H232" s="268"/>
      <c r="I232" s="268"/>
      <c r="J232" s="268"/>
      <c r="K232" s="276"/>
      <c r="L232" s="276"/>
      <c r="M232" s="268"/>
      <c r="N232" s="276"/>
      <c r="O232" s="276"/>
      <c r="P232" s="276"/>
      <c r="Q232" s="268"/>
      <c r="R232" s="268"/>
      <c r="T232" s="268"/>
      <c r="U232" s="268"/>
      <c r="X232" s="357"/>
      <c r="Y232" s="357"/>
      <c r="Z232" s="357"/>
      <c r="AA232" s="357"/>
      <c r="AB232" s="357"/>
      <c r="AC232" s="357"/>
      <c r="AD232" s="357"/>
      <c r="AE232" s="357"/>
      <c r="AF232" s="357"/>
      <c r="AG232" s="357"/>
      <c r="AH232" s="340"/>
      <c r="AI232" s="343"/>
      <c r="AJ232" s="343"/>
      <c r="AK232" s="343"/>
      <c r="AL232" s="343"/>
      <c r="AM232" s="343"/>
      <c r="AN232" s="268"/>
      <c r="AO232" s="268"/>
      <c r="AP232" s="268"/>
      <c r="AQ232" s="343"/>
      <c r="AR232" s="268"/>
      <c r="AS232" s="268"/>
      <c r="AT232" s="268"/>
      <c r="AU232" s="268"/>
      <c r="AV232" s="268"/>
      <c r="AW232" s="268"/>
      <c r="AX232" s="268"/>
      <c r="AY232" s="268"/>
      <c r="AZ232" s="268"/>
      <c r="BA232" s="268"/>
      <c r="BB232" s="268"/>
      <c r="BC232" s="268"/>
      <c r="BD232" s="268"/>
      <c r="BE232" s="268"/>
      <c r="BF232" s="268"/>
      <c r="BG232" s="268"/>
      <c r="BH232" s="268"/>
      <c r="BI232" s="268"/>
      <c r="BJ232" s="268"/>
      <c r="BK232" s="268"/>
      <c r="BL232" s="268"/>
      <c r="BM232" s="268"/>
      <c r="BN232" s="268"/>
      <c r="BO232" s="268"/>
      <c r="BP232" s="268"/>
      <c r="BQ232" s="268"/>
      <c r="BR232" s="268"/>
      <c r="BS232" s="268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268"/>
      <c r="CZ232" s="268"/>
      <c r="DA232" s="268"/>
      <c r="DB232" s="268"/>
      <c r="DC232" s="268"/>
      <c r="DD232" s="268"/>
      <c r="DE232" s="268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</row>
    <row r="233" customFormat="false" ht="12.75" hidden="false" customHeight="false" outlineLevel="0" collapsed="false">
      <c r="A233" s="359"/>
      <c r="B233" s="268"/>
      <c r="C233" s="276"/>
      <c r="D233" s="276"/>
      <c r="E233" s="268"/>
      <c r="F233" s="268"/>
      <c r="G233" s="268"/>
      <c r="H233" s="268"/>
      <c r="I233" s="268"/>
      <c r="J233" s="268"/>
      <c r="K233" s="276"/>
      <c r="L233" s="276"/>
      <c r="M233" s="268"/>
      <c r="N233" s="276"/>
      <c r="O233" s="276"/>
      <c r="P233" s="276"/>
      <c r="Q233" s="268"/>
      <c r="R233" s="268"/>
      <c r="T233" s="268"/>
      <c r="U233" s="268"/>
      <c r="X233" s="357"/>
      <c r="Y233" s="357"/>
      <c r="Z233" s="357"/>
      <c r="AA233" s="357"/>
      <c r="AB233" s="357"/>
      <c r="AC233" s="357"/>
      <c r="AD233" s="357"/>
      <c r="AE233" s="357"/>
      <c r="AF233" s="357"/>
      <c r="AG233" s="357"/>
      <c r="AH233" s="340"/>
      <c r="AI233" s="343"/>
      <c r="AJ233" s="343"/>
      <c r="AK233" s="343"/>
      <c r="AL233" s="343"/>
      <c r="AM233" s="343"/>
      <c r="AN233" s="268"/>
      <c r="AO233" s="268"/>
      <c r="AP233" s="268"/>
      <c r="AQ233" s="343"/>
      <c r="AR233" s="268"/>
      <c r="AS233" s="268"/>
      <c r="AT233" s="268"/>
      <c r="AU233" s="268"/>
      <c r="AV233" s="268"/>
      <c r="AW233" s="268"/>
      <c r="AX233" s="268"/>
      <c r="AY233" s="268"/>
      <c r="AZ233" s="268"/>
      <c r="BA233" s="268"/>
      <c r="BB233" s="268"/>
      <c r="BC233" s="268"/>
      <c r="BD233" s="268"/>
      <c r="BE233" s="268"/>
      <c r="BF233" s="268"/>
      <c r="BG233" s="268"/>
      <c r="BH233" s="268"/>
      <c r="BI233" s="268"/>
      <c r="BJ233" s="268"/>
      <c r="BK233" s="268"/>
      <c r="BL233" s="268"/>
      <c r="BM233" s="268"/>
      <c r="BN233" s="268"/>
      <c r="BO233" s="268"/>
      <c r="BP233" s="268"/>
      <c r="BQ233" s="268"/>
      <c r="BR233" s="268"/>
      <c r="BS233" s="268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268"/>
      <c r="CZ233" s="268"/>
      <c r="DA233" s="268"/>
      <c r="DB233" s="268"/>
      <c r="DC233" s="268"/>
      <c r="DD233" s="268"/>
      <c r="DE233" s="268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</row>
    <row r="234" customFormat="false" ht="12.75" hidden="false" customHeight="false" outlineLevel="0" collapsed="false">
      <c r="A234" s="359"/>
      <c r="B234" s="268"/>
      <c r="C234" s="276"/>
      <c r="D234" s="276"/>
      <c r="E234" s="268"/>
      <c r="F234" s="268"/>
      <c r="G234" s="268"/>
      <c r="H234" s="268"/>
      <c r="I234" s="268"/>
      <c r="J234" s="268"/>
      <c r="K234" s="276"/>
      <c r="L234" s="276"/>
      <c r="M234" s="268"/>
      <c r="N234" s="276"/>
      <c r="O234" s="276"/>
      <c r="P234" s="276"/>
      <c r="Q234" s="268"/>
      <c r="R234" s="268"/>
      <c r="T234" s="268"/>
      <c r="U234" s="268"/>
      <c r="X234" s="357"/>
      <c r="Y234" s="357"/>
      <c r="Z234" s="357"/>
      <c r="AA234" s="357"/>
      <c r="AB234" s="357"/>
      <c r="AC234" s="357"/>
      <c r="AD234" s="357"/>
      <c r="AE234" s="357"/>
      <c r="AF234" s="357"/>
      <c r="AG234" s="357"/>
      <c r="AH234" s="340"/>
      <c r="AI234" s="343"/>
      <c r="AJ234" s="343"/>
      <c r="AK234" s="343"/>
      <c r="AL234" s="343"/>
      <c r="AM234" s="343"/>
      <c r="AN234" s="268"/>
      <c r="AO234" s="268"/>
      <c r="AP234" s="268"/>
      <c r="AQ234" s="343"/>
      <c r="AR234" s="268"/>
      <c r="AS234" s="268"/>
      <c r="AT234" s="268"/>
      <c r="AU234" s="268"/>
      <c r="AV234" s="268"/>
      <c r="AW234" s="268"/>
      <c r="AX234" s="268"/>
      <c r="AY234" s="268"/>
      <c r="AZ234" s="268"/>
      <c r="BA234" s="268"/>
      <c r="BB234" s="268"/>
      <c r="BC234" s="268"/>
      <c r="BD234" s="268"/>
      <c r="BE234" s="268"/>
      <c r="BF234" s="268"/>
      <c r="BG234" s="268"/>
      <c r="BH234" s="268"/>
      <c r="BI234" s="268"/>
      <c r="BJ234" s="268"/>
      <c r="BK234" s="268"/>
      <c r="BL234" s="268"/>
      <c r="BM234" s="268"/>
      <c r="BN234" s="268"/>
      <c r="BO234" s="268"/>
      <c r="BP234" s="268"/>
      <c r="BQ234" s="268"/>
      <c r="BR234" s="268"/>
      <c r="BS234" s="268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268"/>
      <c r="CZ234" s="268"/>
      <c r="DA234" s="268"/>
      <c r="DB234" s="268"/>
      <c r="DC234" s="268"/>
      <c r="DD234" s="268"/>
      <c r="DE234" s="268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</row>
    <row r="235" customFormat="false" ht="12.75" hidden="false" customHeight="false" outlineLevel="0" collapsed="false">
      <c r="A235" s="359"/>
      <c r="B235" s="268"/>
      <c r="C235" s="276"/>
      <c r="D235" s="276"/>
      <c r="E235" s="268"/>
      <c r="F235" s="268"/>
      <c r="G235" s="268"/>
      <c r="H235" s="268"/>
      <c r="I235" s="268"/>
      <c r="J235" s="268"/>
      <c r="K235" s="276"/>
      <c r="L235" s="276"/>
      <c r="M235" s="268"/>
      <c r="N235" s="276"/>
      <c r="O235" s="276"/>
      <c r="P235" s="276"/>
      <c r="Q235" s="268"/>
      <c r="R235" s="268"/>
      <c r="T235" s="268"/>
      <c r="U235" s="268"/>
      <c r="X235" s="357"/>
      <c r="Y235" s="357"/>
      <c r="Z235" s="357"/>
      <c r="AA235" s="357"/>
      <c r="AB235" s="357"/>
      <c r="AC235" s="357"/>
      <c r="AD235" s="357"/>
      <c r="AE235" s="357"/>
      <c r="AF235" s="357"/>
      <c r="AG235" s="357"/>
      <c r="AH235" s="340"/>
      <c r="AI235" s="343"/>
      <c r="AJ235" s="343"/>
      <c r="AK235" s="343"/>
      <c r="AL235" s="343"/>
      <c r="AM235" s="343"/>
      <c r="AN235" s="268"/>
      <c r="AO235" s="268"/>
      <c r="AP235" s="268"/>
      <c r="AQ235" s="343"/>
      <c r="AR235" s="268"/>
      <c r="AS235" s="268"/>
      <c r="AT235" s="268"/>
      <c r="AU235" s="268"/>
      <c r="AV235" s="268"/>
      <c r="AW235" s="268"/>
      <c r="AX235" s="268"/>
      <c r="AY235" s="268"/>
      <c r="AZ235" s="268"/>
      <c r="BA235" s="268"/>
      <c r="BB235" s="268"/>
      <c r="BC235" s="268"/>
      <c r="BD235" s="268"/>
      <c r="BE235" s="268"/>
      <c r="BF235" s="268"/>
      <c r="BG235" s="268"/>
      <c r="BH235" s="268"/>
      <c r="BI235" s="268"/>
      <c r="BJ235" s="268"/>
      <c r="BK235" s="268"/>
      <c r="BL235" s="268"/>
      <c r="BM235" s="268"/>
      <c r="BN235" s="268"/>
      <c r="BO235" s="268"/>
      <c r="BP235" s="268"/>
      <c r="BQ235" s="268"/>
      <c r="BR235" s="268"/>
      <c r="BS235" s="268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268"/>
      <c r="CZ235" s="268"/>
      <c r="DA235" s="268"/>
      <c r="DB235" s="268"/>
      <c r="DC235" s="268"/>
      <c r="DD235" s="268"/>
      <c r="DE235" s="268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</row>
    <row r="236" customFormat="false" ht="12.75" hidden="false" customHeight="false" outlineLevel="0" collapsed="false">
      <c r="A236" s="359"/>
      <c r="B236" s="268"/>
      <c r="C236" s="276"/>
      <c r="D236" s="276"/>
      <c r="E236" s="268"/>
      <c r="F236" s="268"/>
      <c r="G236" s="268"/>
      <c r="H236" s="268"/>
      <c r="I236" s="268"/>
      <c r="J236" s="268"/>
      <c r="K236" s="276"/>
      <c r="L236" s="276"/>
      <c r="M236" s="268"/>
      <c r="N236" s="276"/>
      <c r="O236" s="276"/>
      <c r="P236" s="276"/>
      <c r="Q236" s="268"/>
      <c r="R236" s="268"/>
      <c r="T236" s="268"/>
      <c r="U236" s="268"/>
      <c r="X236" s="357"/>
      <c r="Y236" s="357"/>
      <c r="Z236" s="357"/>
      <c r="AA236" s="357"/>
      <c r="AB236" s="357"/>
      <c r="AC236" s="357"/>
      <c r="AD236" s="357"/>
      <c r="AE236" s="357"/>
      <c r="AF236" s="357"/>
      <c r="AG236" s="357"/>
      <c r="AH236" s="340"/>
      <c r="AI236" s="343"/>
      <c r="AJ236" s="343"/>
      <c r="AK236" s="343"/>
      <c r="AL236" s="343"/>
      <c r="AM236" s="343"/>
      <c r="AN236" s="268"/>
      <c r="AO236" s="268"/>
      <c r="AP236" s="268"/>
      <c r="AQ236" s="343"/>
      <c r="AR236" s="268"/>
      <c r="AS236" s="268"/>
      <c r="AT236" s="268"/>
      <c r="AU236" s="268"/>
      <c r="AV236" s="268"/>
      <c r="AW236" s="268"/>
      <c r="AX236" s="268"/>
      <c r="AY236" s="268"/>
      <c r="AZ236" s="268"/>
      <c r="BA236" s="268"/>
      <c r="BB236" s="268"/>
      <c r="BC236" s="268"/>
      <c r="BD236" s="268"/>
      <c r="BE236" s="268"/>
      <c r="BF236" s="268"/>
      <c r="BG236" s="268"/>
      <c r="BH236" s="268"/>
      <c r="BI236" s="268"/>
      <c r="BJ236" s="268"/>
      <c r="BK236" s="268"/>
      <c r="BL236" s="268"/>
      <c r="BM236" s="268"/>
      <c r="BN236" s="268"/>
      <c r="BO236" s="268"/>
      <c r="BP236" s="268"/>
      <c r="BQ236" s="268"/>
      <c r="BR236" s="268"/>
      <c r="BS236" s="268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268"/>
      <c r="CZ236" s="268"/>
      <c r="DA236" s="268"/>
      <c r="DB236" s="268"/>
      <c r="DC236" s="268"/>
      <c r="DD236" s="268"/>
      <c r="DE236" s="268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</row>
    <row r="237" customFormat="false" ht="12.75" hidden="false" customHeight="false" outlineLevel="0" collapsed="false">
      <c r="A237" s="359"/>
      <c r="B237" s="268"/>
      <c r="C237" s="276"/>
      <c r="D237" s="276"/>
      <c r="E237" s="268"/>
      <c r="F237" s="268"/>
      <c r="G237" s="268"/>
      <c r="H237" s="268"/>
      <c r="I237" s="268"/>
      <c r="J237" s="268"/>
      <c r="K237" s="276"/>
      <c r="L237" s="276"/>
      <c r="M237" s="268"/>
      <c r="N237" s="276"/>
      <c r="O237" s="276"/>
      <c r="P237" s="276"/>
      <c r="Q237" s="268"/>
      <c r="R237" s="268"/>
      <c r="T237" s="268"/>
      <c r="U237" s="268"/>
      <c r="X237" s="357"/>
      <c r="Y237" s="357"/>
      <c r="Z237" s="357"/>
      <c r="AA237" s="357"/>
      <c r="AB237" s="357"/>
      <c r="AC237" s="357"/>
      <c r="AD237" s="357"/>
      <c r="AE237" s="357"/>
      <c r="AF237" s="357"/>
      <c r="AG237" s="357"/>
      <c r="AH237" s="340"/>
      <c r="AI237" s="343"/>
      <c r="AJ237" s="343"/>
      <c r="AK237" s="343"/>
      <c r="AL237" s="343"/>
      <c r="AM237" s="343"/>
      <c r="AN237" s="268"/>
      <c r="AO237" s="268"/>
      <c r="AP237" s="268"/>
      <c r="AQ237" s="343"/>
      <c r="AR237" s="268"/>
      <c r="AS237" s="268"/>
      <c r="AT237" s="268"/>
      <c r="AU237" s="268"/>
      <c r="AV237" s="268"/>
      <c r="AW237" s="268"/>
      <c r="AX237" s="268"/>
      <c r="AY237" s="268"/>
      <c r="AZ237" s="268"/>
      <c r="BA237" s="268"/>
      <c r="BB237" s="268"/>
      <c r="BC237" s="268"/>
      <c r="BD237" s="268"/>
      <c r="BE237" s="268"/>
      <c r="BF237" s="268"/>
      <c r="BG237" s="268"/>
      <c r="BH237" s="268"/>
      <c r="BI237" s="268"/>
      <c r="BJ237" s="268"/>
      <c r="BK237" s="268"/>
      <c r="BL237" s="268"/>
      <c r="BM237" s="268"/>
      <c r="BN237" s="268"/>
      <c r="BO237" s="268"/>
      <c r="BP237" s="268"/>
      <c r="BQ237" s="268"/>
      <c r="BR237" s="268"/>
      <c r="BS237" s="268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268"/>
      <c r="CZ237" s="268"/>
      <c r="DA237" s="268"/>
      <c r="DB237" s="268"/>
      <c r="DC237" s="268"/>
      <c r="DD237" s="268"/>
      <c r="DE237" s="268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</row>
    <row r="238" customFormat="false" ht="12.75" hidden="false" customHeight="false" outlineLevel="0" collapsed="false">
      <c r="A238" s="359"/>
      <c r="B238" s="268"/>
      <c r="C238" s="276"/>
      <c r="D238" s="276"/>
      <c r="E238" s="268"/>
      <c r="F238" s="268"/>
      <c r="G238" s="268"/>
      <c r="H238" s="268"/>
      <c r="I238" s="268"/>
      <c r="J238" s="268"/>
      <c r="K238" s="276"/>
      <c r="L238" s="276"/>
      <c r="M238" s="268"/>
      <c r="N238" s="276"/>
      <c r="O238" s="276"/>
      <c r="P238" s="276"/>
      <c r="Q238" s="268"/>
      <c r="R238" s="268"/>
      <c r="T238" s="268"/>
      <c r="U238" s="268"/>
      <c r="X238" s="357"/>
      <c r="Y238" s="357"/>
      <c r="Z238" s="357"/>
      <c r="AA238" s="357"/>
      <c r="AB238" s="357"/>
      <c r="AC238" s="357"/>
      <c r="AD238" s="357"/>
      <c r="AE238" s="357"/>
      <c r="AF238" s="357"/>
      <c r="AG238" s="357"/>
      <c r="AH238" s="340"/>
      <c r="AI238" s="343"/>
      <c r="AJ238" s="343"/>
      <c r="AK238" s="343"/>
      <c r="AL238" s="343"/>
      <c r="AM238" s="343"/>
      <c r="AN238" s="268"/>
      <c r="AO238" s="268"/>
      <c r="AP238" s="268"/>
      <c r="AQ238" s="343"/>
      <c r="AR238" s="268"/>
      <c r="AS238" s="268"/>
      <c r="AT238" s="268"/>
      <c r="AU238" s="268"/>
      <c r="AV238" s="268"/>
      <c r="AW238" s="268"/>
      <c r="AX238" s="268"/>
      <c r="AY238" s="268"/>
      <c r="AZ238" s="268"/>
      <c r="BA238" s="268"/>
      <c r="BB238" s="268"/>
      <c r="BC238" s="268"/>
      <c r="BD238" s="268"/>
      <c r="BE238" s="268"/>
      <c r="BF238" s="268"/>
      <c r="BG238" s="268"/>
      <c r="BH238" s="268"/>
      <c r="BI238" s="268"/>
      <c r="BJ238" s="268"/>
      <c r="BK238" s="268"/>
      <c r="BL238" s="268"/>
      <c r="BM238" s="268"/>
      <c r="BN238" s="268"/>
      <c r="BO238" s="268"/>
      <c r="BP238" s="268"/>
      <c r="BQ238" s="268"/>
      <c r="BR238" s="268"/>
      <c r="BS238" s="268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268"/>
      <c r="CZ238" s="268"/>
      <c r="DA238" s="268"/>
      <c r="DB238" s="268"/>
      <c r="DC238" s="268"/>
      <c r="DD238" s="268"/>
      <c r="DE238" s="268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</row>
    <row r="239" customFormat="false" ht="12.75" hidden="false" customHeight="false" outlineLevel="0" collapsed="false">
      <c r="A239" s="359"/>
      <c r="B239" s="268"/>
      <c r="C239" s="276"/>
      <c r="D239" s="276"/>
      <c r="E239" s="268"/>
      <c r="F239" s="268"/>
      <c r="G239" s="268"/>
      <c r="H239" s="268"/>
      <c r="I239" s="268"/>
      <c r="J239" s="268"/>
      <c r="K239" s="276"/>
      <c r="L239" s="276"/>
      <c r="M239" s="268"/>
      <c r="N239" s="276"/>
      <c r="O239" s="276"/>
      <c r="P239" s="276"/>
      <c r="Q239" s="268"/>
      <c r="R239" s="268"/>
      <c r="T239" s="268"/>
      <c r="U239" s="268"/>
      <c r="X239" s="357"/>
      <c r="Y239" s="357"/>
      <c r="Z239" s="357"/>
      <c r="AA239" s="357"/>
      <c r="AB239" s="357"/>
      <c r="AC239" s="357"/>
      <c r="AD239" s="357"/>
      <c r="AE239" s="357"/>
      <c r="AF239" s="357"/>
      <c r="AG239" s="357"/>
      <c r="AH239" s="340"/>
      <c r="AI239" s="343"/>
      <c r="AJ239" s="343"/>
      <c r="AK239" s="343"/>
      <c r="AL239" s="343"/>
      <c r="AM239" s="343"/>
      <c r="AN239" s="268"/>
      <c r="AO239" s="268"/>
      <c r="AP239" s="268"/>
      <c r="AQ239" s="343"/>
      <c r="AR239" s="268"/>
      <c r="AS239" s="268"/>
      <c r="AT239" s="268"/>
      <c r="AU239" s="268"/>
      <c r="AV239" s="268"/>
      <c r="AW239" s="268"/>
      <c r="AX239" s="268"/>
      <c r="AY239" s="268"/>
      <c r="AZ239" s="268"/>
      <c r="BA239" s="268"/>
      <c r="BB239" s="268"/>
      <c r="BC239" s="268"/>
      <c r="BD239" s="268"/>
      <c r="BE239" s="268"/>
      <c r="BF239" s="268"/>
      <c r="BG239" s="268"/>
      <c r="BH239" s="268"/>
      <c r="BI239" s="268"/>
      <c r="BJ239" s="268"/>
      <c r="BK239" s="268"/>
      <c r="BL239" s="268"/>
      <c r="BM239" s="268"/>
      <c r="BN239" s="268"/>
      <c r="BO239" s="268"/>
      <c r="BP239" s="268"/>
      <c r="BQ239" s="268"/>
      <c r="BR239" s="268"/>
      <c r="BS239" s="268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268"/>
      <c r="CZ239" s="268"/>
      <c r="DA239" s="268"/>
      <c r="DB239" s="268"/>
      <c r="DC239" s="268"/>
      <c r="DD239" s="268"/>
      <c r="DE239" s="268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</row>
    <row r="240" customFormat="false" ht="12.75" hidden="false" customHeight="false" outlineLevel="0" collapsed="false">
      <c r="A240" s="359"/>
      <c r="B240" s="268"/>
      <c r="C240" s="276"/>
      <c r="D240" s="276"/>
      <c r="E240" s="268"/>
      <c r="F240" s="268"/>
      <c r="G240" s="268"/>
      <c r="H240" s="268"/>
      <c r="I240" s="268"/>
      <c r="J240" s="268"/>
      <c r="K240" s="276"/>
      <c r="L240" s="276"/>
      <c r="M240" s="268"/>
      <c r="N240" s="276"/>
      <c r="O240" s="276"/>
      <c r="P240" s="276"/>
      <c r="Q240" s="268"/>
      <c r="R240" s="268"/>
      <c r="T240" s="268"/>
      <c r="U240" s="268"/>
      <c r="X240" s="357"/>
      <c r="Y240" s="357"/>
      <c r="Z240" s="357"/>
      <c r="AA240" s="357"/>
      <c r="AB240" s="357"/>
      <c r="AC240" s="357"/>
      <c r="AD240" s="357"/>
      <c r="AE240" s="357"/>
      <c r="AF240" s="357"/>
      <c r="AG240" s="357"/>
      <c r="AH240" s="340"/>
      <c r="AI240" s="343"/>
      <c r="AJ240" s="343"/>
      <c r="AK240" s="343"/>
      <c r="AL240" s="343"/>
      <c r="AM240" s="343"/>
      <c r="AN240" s="268"/>
      <c r="AO240" s="268"/>
      <c r="AP240" s="268"/>
      <c r="AQ240" s="343"/>
      <c r="AR240" s="268"/>
      <c r="AS240" s="268"/>
      <c r="AT240" s="268"/>
      <c r="AU240" s="268"/>
      <c r="AV240" s="268"/>
      <c r="AW240" s="268"/>
      <c r="AX240" s="268"/>
      <c r="AY240" s="268"/>
      <c r="AZ240" s="268"/>
      <c r="BA240" s="268"/>
      <c r="BB240" s="268"/>
      <c r="BC240" s="268"/>
      <c r="BD240" s="268"/>
      <c r="BE240" s="268"/>
      <c r="BF240" s="268"/>
      <c r="BG240" s="268"/>
      <c r="BH240" s="268"/>
      <c r="BI240" s="268"/>
      <c r="BJ240" s="268"/>
      <c r="BK240" s="268"/>
      <c r="BL240" s="268"/>
      <c r="BM240" s="268"/>
      <c r="BN240" s="268"/>
      <c r="BO240" s="268"/>
      <c r="BP240" s="268"/>
      <c r="BQ240" s="268"/>
      <c r="BR240" s="268"/>
      <c r="BS240" s="268"/>
      <c r="BT240" s="268"/>
      <c r="BU240" s="268"/>
      <c r="BV240" s="268"/>
      <c r="BW240" s="268"/>
      <c r="BX240" s="268"/>
      <c r="BY240" s="268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268"/>
      <c r="DA240" s="268"/>
      <c r="DB240" s="268"/>
      <c r="DC240" s="268"/>
      <c r="DD240" s="268"/>
      <c r="DE240" s="268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</row>
    <row r="241" customFormat="false" ht="12.75" hidden="false" customHeight="false" outlineLevel="0" collapsed="false">
      <c r="A241" s="359"/>
      <c r="B241" s="268"/>
      <c r="C241" s="276"/>
      <c r="D241" s="276"/>
      <c r="E241" s="268"/>
      <c r="F241" s="268"/>
      <c r="G241" s="268"/>
      <c r="H241" s="268"/>
      <c r="I241" s="268"/>
      <c r="J241" s="268"/>
      <c r="K241" s="276"/>
      <c r="L241" s="276"/>
      <c r="M241" s="268"/>
      <c r="N241" s="276"/>
      <c r="O241" s="276"/>
      <c r="P241" s="276"/>
      <c r="Q241" s="268"/>
      <c r="R241" s="268"/>
      <c r="T241" s="268"/>
      <c r="U241" s="268"/>
      <c r="X241" s="357"/>
      <c r="Y241" s="357"/>
      <c r="Z241" s="357"/>
      <c r="AA241" s="357"/>
      <c r="AB241" s="357"/>
      <c r="AC241" s="357"/>
      <c r="AD241" s="357"/>
      <c r="AE241" s="357"/>
      <c r="AF241" s="357"/>
      <c r="AG241" s="357"/>
      <c r="AH241" s="340"/>
      <c r="AI241" s="343"/>
      <c r="AJ241" s="343"/>
      <c r="AK241" s="343"/>
      <c r="AL241" s="343"/>
      <c r="AM241" s="343"/>
      <c r="AN241" s="268"/>
      <c r="AO241" s="268"/>
      <c r="AP241" s="268"/>
      <c r="AQ241" s="343"/>
      <c r="AR241" s="268"/>
      <c r="AS241" s="268"/>
      <c r="AT241" s="268"/>
      <c r="AU241" s="268"/>
      <c r="AV241" s="268"/>
      <c r="AW241" s="268"/>
      <c r="AX241" s="268"/>
      <c r="AY241" s="268"/>
      <c r="AZ241" s="268"/>
      <c r="BA241" s="268"/>
      <c r="BB241" s="268"/>
      <c r="BC241" s="268"/>
      <c r="BD241" s="268"/>
      <c r="BE241" s="268"/>
      <c r="BF241" s="268"/>
      <c r="BG241" s="268"/>
      <c r="BH241" s="268"/>
      <c r="BI241" s="268"/>
      <c r="BJ241" s="268"/>
      <c r="BK241" s="268"/>
      <c r="BL241" s="268"/>
      <c r="BM241" s="268"/>
      <c r="BN241" s="268"/>
      <c r="BO241" s="268"/>
      <c r="BP241" s="268"/>
      <c r="BQ241" s="268"/>
      <c r="BR241" s="268"/>
      <c r="BS241" s="268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268"/>
      <c r="CZ241" s="268"/>
      <c r="DA241" s="268"/>
      <c r="DB241" s="268"/>
      <c r="DC241" s="268"/>
      <c r="DD241" s="268"/>
      <c r="DE241" s="268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</row>
    <row r="242" customFormat="false" ht="12.75" hidden="false" customHeight="false" outlineLevel="0" collapsed="false">
      <c r="A242" s="359"/>
      <c r="B242" s="268"/>
      <c r="C242" s="276"/>
      <c r="D242" s="276"/>
      <c r="E242" s="268"/>
      <c r="F242" s="268"/>
      <c r="G242" s="268"/>
      <c r="H242" s="268"/>
      <c r="I242" s="268"/>
      <c r="J242" s="268"/>
      <c r="K242" s="276"/>
      <c r="L242" s="276"/>
      <c r="M242" s="268"/>
      <c r="N242" s="276"/>
      <c r="O242" s="276"/>
      <c r="P242" s="276"/>
      <c r="Q242" s="268"/>
      <c r="R242" s="268"/>
      <c r="T242" s="268"/>
      <c r="U242" s="268"/>
      <c r="X242" s="357"/>
      <c r="Y242" s="357"/>
      <c r="Z242" s="357"/>
      <c r="AA242" s="357"/>
      <c r="AB242" s="357"/>
      <c r="AC242" s="357"/>
      <c r="AD242" s="357"/>
      <c r="AE242" s="357"/>
      <c r="AF242" s="357"/>
      <c r="AG242" s="357"/>
      <c r="AH242" s="340"/>
      <c r="AI242" s="343"/>
      <c r="AJ242" s="343"/>
      <c r="AK242" s="343"/>
      <c r="AL242" s="343"/>
      <c r="AM242" s="343"/>
      <c r="AN242" s="268"/>
      <c r="AO242" s="268"/>
      <c r="AP242" s="268"/>
      <c r="AQ242" s="343"/>
      <c r="AR242" s="268"/>
      <c r="AS242" s="268"/>
      <c r="AT242" s="268"/>
      <c r="AU242" s="268"/>
      <c r="AV242" s="268"/>
      <c r="AW242" s="268"/>
      <c r="AX242" s="268"/>
      <c r="AY242" s="268"/>
      <c r="AZ242" s="268"/>
      <c r="BA242" s="268"/>
      <c r="BB242" s="268"/>
      <c r="BC242" s="268"/>
      <c r="BD242" s="268"/>
      <c r="BE242" s="268"/>
      <c r="BF242" s="268"/>
      <c r="BG242" s="268"/>
      <c r="BH242" s="268"/>
      <c r="BI242" s="268"/>
      <c r="BJ242" s="268"/>
      <c r="BK242" s="268"/>
      <c r="BL242" s="268"/>
      <c r="BM242" s="268"/>
      <c r="BN242" s="268"/>
      <c r="BO242" s="268"/>
      <c r="BP242" s="268"/>
      <c r="BQ242" s="268"/>
      <c r="BR242" s="268"/>
      <c r="BS242" s="268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268"/>
      <c r="CZ242" s="268"/>
      <c r="DA242" s="268"/>
      <c r="DB242" s="268"/>
      <c r="DC242" s="268"/>
      <c r="DD242" s="268"/>
      <c r="DE242" s="268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</row>
    <row r="243" customFormat="false" ht="12.75" hidden="false" customHeight="false" outlineLevel="0" collapsed="false">
      <c r="A243" s="359"/>
      <c r="B243" s="268"/>
      <c r="C243" s="276"/>
      <c r="D243" s="276"/>
      <c r="E243" s="268"/>
      <c r="F243" s="268"/>
      <c r="G243" s="268"/>
      <c r="H243" s="268"/>
      <c r="I243" s="268"/>
      <c r="J243" s="268"/>
      <c r="K243" s="276"/>
      <c r="L243" s="276"/>
      <c r="M243" s="268"/>
      <c r="N243" s="276"/>
      <c r="O243" s="276"/>
      <c r="P243" s="276"/>
      <c r="Q243" s="268"/>
      <c r="R243" s="268"/>
      <c r="T243" s="268"/>
      <c r="U243" s="268"/>
      <c r="X243" s="357"/>
      <c r="Y243" s="357"/>
      <c r="Z243" s="357"/>
      <c r="AA243" s="357"/>
      <c r="AB243" s="357"/>
      <c r="AC243" s="357"/>
      <c r="AD243" s="357"/>
      <c r="AE243" s="357"/>
      <c r="AF243" s="357"/>
      <c r="AG243" s="357"/>
      <c r="AH243" s="340"/>
      <c r="AI243" s="343"/>
      <c r="AJ243" s="343"/>
      <c r="AK243" s="343"/>
      <c r="AL243" s="343"/>
      <c r="AM243" s="343"/>
      <c r="AN243" s="268"/>
      <c r="AO243" s="268"/>
      <c r="AP243" s="268"/>
      <c r="AQ243" s="343"/>
      <c r="AR243" s="268"/>
      <c r="AS243" s="268"/>
      <c r="AT243" s="268"/>
      <c r="AU243" s="268"/>
      <c r="AV243" s="268"/>
      <c r="AW243" s="268"/>
      <c r="AX243" s="268"/>
      <c r="AY243" s="268"/>
      <c r="AZ243" s="268"/>
      <c r="BA243" s="268"/>
      <c r="BB243" s="268"/>
      <c r="BC243" s="268"/>
      <c r="BD243" s="268"/>
      <c r="BE243" s="268"/>
      <c r="BF243" s="268"/>
      <c r="BG243" s="268"/>
      <c r="BH243" s="268"/>
      <c r="BI243" s="268"/>
      <c r="BJ243" s="268"/>
      <c r="BK243" s="268"/>
      <c r="BL243" s="268"/>
      <c r="BM243" s="268"/>
      <c r="BN243" s="268"/>
      <c r="BO243" s="268"/>
      <c r="BP243" s="268"/>
      <c r="BQ243" s="268"/>
      <c r="BR243" s="268"/>
      <c r="BS243" s="268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268"/>
      <c r="CZ243" s="268"/>
      <c r="DA243" s="268"/>
      <c r="DB243" s="268"/>
      <c r="DC243" s="268"/>
      <c r="DD243" s="268"/>
      <c r="DE243" s="268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</row>
    <row r="244" customFormat="false" ht="12.75" hidden="false" customHeight="false" outlineLevel="0" collapsed="false">
      <c r="A244" s="359"/>
      <c r="B244" s="268"/>
      <c r="C244" s="276"/>
      <c r="D244" s="276"/>
      <c r="E244" s="268"/>
      <c r="F244" s="268"/>
      <c r="G244" s="268"/>
      <c r="H244" s="268"/>
      <c r="I244" s="268"/>
      <c r="J244" s="268"/>
      <c r="K244" s="276"/>
      <c r="L244" s="276"/>
      <c r="M244" s="268"/>
      <c r="N244" s="276"/>
      <c r="O244" s="276"/>
      <c r="P244" s="276"/>
      <c r="Q244" s="268"/>
      <c r="R244" s="268"/>
      <c r="T244" s="268"/>
      <c r="U244" s="268"/>
      <c r="X244" s="357"/>
      <c r="Y244" s="357"/>
      <c r="Z244" s="357"/>
      <c r="AA244" s="357"/>
      <c r="AB244" s="357"/>
      <c r="AC244" s="357"/>
      <c r="AD244" s="357"/>
      <c r="AE244" s="357"/>
      <c r="AF244" s="357"/>
      <c r="AG244" s="357"/>
      <c r="AH244" s="340"/>
      <c r="AI244" s="343"/>
      <c r="AJ244" s="343"/>
      <c r="AK244" s="343"/>
      <c r="AL244" s="343"/>
      <c r="AM244" s="343"/>
      <c r="AN244" s="268"/>
      <c r="AO244" s="268"/>
      <c r="AP244" s="268"/>
      <c r="AQ244" s="343"/>
      <c r="AR244" s="268"/>
      <c r="AS244" s="268"/>
      <c r="AT244" s="268"/>
      <c r="AU244" s="268"/>
      <c r="AV244" s="268"/>
      <c r="AW244" s="268"/>
      <c r="AX244" s="268"/>
      <c r="AY244" s="268"/>
      <c r="AZ244" s="268"/>
      <c r="BA244" s="268"/>
      <c r="BB244" s="268"/>
      <c r="BC244" s="268"/>
      <c r="BD244" s="268"/>
      <c r="BE244" s="268"/>
      <c r="BF244" s="268"/>
      <c r="BG244" s="268"/>
      <c r="BH244" s="268"/>
      <c r="BI244" s="268"/>
      <c r="BJ244" s="268"/>
      <c r="BK244" s="268"/>
      <c r="BL244" s="268"/>
      <c r="BM244" s="268"/>
      <c r="BN244" s="268"/>
      <c r="BO244" s="268"/>
      <c r="BP244" s="268"/>
      <c r="BQ244" s="268"/>
      <c r="BR244" s="268"/>
      <c r="BS244" s="268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268"/>
      <c r="CZ244" s="268"/>
      <c r="DA244" s="268"/>
      <c r="DB244" s="268"/>
      <c r="DC244" s="268"/>
      <c r="DD244" s="268"/>
      <c r="DE244" s="268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</row>
    <row r="245" customFormat="false" ht="12.75" hidden="false" customHeight="false" outlineLevel="0" collapsed="false">
      <c r="A245" s="359"/>
      <c r="B245" s="268"/>
      <c r="C245" s="276"/>
      <c r="D245" s="276"/>
      <c r="E245" s="268"/>
      <c r="F245" s="268"/>
      <c r="G245" s="268"/>
      <c r="H245" s="268"/>
      <c r="I245" s="268"/>
      <c r="J245" s="268"/>
      <c r="K245" s="276"/>
      <c r="L245" s="276"/>
      <c r="M245" s="268"/>
      <c r="N245" s="276"/>
      <c r="O245" s="276"/>
      <c r="P245" s="276"/>
      <c r="Q245" s="268"/>
      <c r="R245" s="268"/>
      <c r="T245" s="268"/>
      <c r="U245" s="268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40"/>
      <c r="AI245" s="343"/>
      <c r="AJ245" s="343"/>
      <c r="AK245" s="343"/>
      <c r="AL245" s="343"/>
      <c r="AM245" s="343"/>
      <c r="AN245" s="268"/>
      <c r="AO245" s="268"/>
      <c r="AP245" s="268"/>
      <c r="AQ245" s="343"/>
      <c r="AR245" s="268"/>
      <c r="AS245" s="268"/>
      <c r="AT245" s="268"/>
      <c r="AU245" s="268"/>
      <c r="AV245" s="268"/>
      <c r="AW245" s="268"/>
      <c r="AX245" s="268"/>
      <c r="AY245" s="268"/>
      <c r="AZ245" s="268"/>
      <c r="BA245" s="268"/>
      <c r="BB245" s="268"/>
      <c r="BC245" s="268"/>
      <c r="BD245" s="268"/>
      <c r="BE245" s="268"/>
      <c r="BF245" s="268"/>
      <c r="BG245" s="268"/>
      <c r="BH245" s="268"/>
      <c r="BI245" s="268"/>
      <c r="BJ245" s="268"/>
      <c r="BK245" s="268"/>
      <c r="BL245" s="268"/>
      <c r="BM245" s="268"/>
      <c r="BN245" s="268"/>
      <c r="BO245" s="268"/>
      <c r="BP245" s="268"/>
      <c r="BQ245" s="268"/>
      <c r="BR245" s="268"/>
      <c r="BS245" s="268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268"/>
      <c r="CZ245" s="268"/>
      <c r="DA245" s="268"/>
      <c r="DB245" s="268"/>
      <c r="DC245" s="268"/>
      <c r="DD245" s="268"/>
      <c r="DE245" s="268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</row>
    <row r="246" customFormat="false" ht="12.75" hidden="false" customHeight="false" outlineLevel="0" collapsed="false">
      <c r="A246" s="359"/>
      <c r="B246" s="268"/>
      <c r="C246" s="276"/>
      <c r="D246" s="276"/>
      <c r="E246" s="268"/>
      <c r="F246" s="268"/>
      <c r="G246" s="268"/>
      <c r="H246" s="268"/>
      <c r="I246" s="268"/>
      <c r="J246" s="268"/>
      <c r="K246" s="276"/>
      <c r="L246" s="276"/>
      <c r="M246" s="268"/>
      <c r="N246" s="276"/>
      <c r="O246" s="276"/>
      <c r="P246" s="276"/>
      <c r="Q246" s="268"/>
      <c r="R246" s="268"/>
      <c r="T246" s="268"/>
      <c r="U246" s="268"/>
      <c r="X246" s="357"/>
      <c r="Y246" s="357"/>
      <c r="Z246" s="357"/>
      <c r="AA246" s="357"/>
      <c r="AB246" s="357"/>
      <c r="AC246" s="357"/>
      <c r="AD246" s="357"/>
      <c r="AE246" s="357"/>
      <c r="AF246" s="357"/>
      <c r="AG246" s="357"/>
      <c r="AH246" s="340"/>
      <c r="AI246" s="343"/>
      <c r="AJ246" s="343"/>
      <c r="AK246" s="343"/>
      <c r="AL246" s="343"/>
      <c r="AM246" s="343"/>
      <c r="AN246" s="268"/>
      <c r="AO246" s="268"/>
      <c r="AP246" s="268"/>
      <c r="AQ246" s="343"/>
      <c r="AR246" s="268"/>
      <c r="AS246" s="268"/>
      <c r="AT246" s="268"/>
      <c r="AU246" s="268"/>
      <c r="AV246" s="268"/>
      <c r="AW246" s="268"/>
      <c r="AX246" s="268"/>
      <c r="AY246" s="268"/>
      <c r="AZ246" s="268"/>
      <c r="BA246" s="268"/>
      <c r="BB246" s="268"/>
      <c r="BC246" s="268"/>
      <c r="BD246" s="268"/>
      <c r="BE246" s="268"/>
      <c r="BF246" s="268"/>
      <c r="BG246" s="268"/>
      <c r="BH246" s="268"/>
      <c r="BI246" s="268"/>
      <c r="BJ246" s="268"/>
      <c r="BK246" s="268"/>
      <c r="BL246" s="268"/>
      <c r="BM246" s="268"/>
      <c r="BN246" s="268"/>
      <c r="BO246" s="268"/>
      <c r="BP246" s="268"/>
      <c r="BQ246" s="268"/>
      <c r="BR246" s="268"/>
      <c r="BS246" s="268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268"/>
      <c r="CZ246" s="268"/>
      <c r="DA246" s="268"/>
      <c r="DB246" s="268"/>
      <c r="DC246" s="268"/>
      <c r="DD246" s="268"/>
      <c r="DE246" s="268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</row>
    <row r="247" customFormat="false" ht="12.75" hidden="false" customHeight="false" outlineLevel="0" collapsed="false">
      <c r="A247" s="359"/>
      <c r="B247" s="268"/>
      <c r="C247" s="276"/>
      <c r="D247" s="276"/>
      <c r="E247" s="268"/>
      <c r="F247" s="268"/>
      <c r="G247" s="268"/>
      <c r="H247" s="268"/>
      <c r="I247" s="268"/>
      <c r="J247" s="268"/>
      <c r="K247" s="276"/>
      <c r="L247" s="276"/>
      <c r="M247" s="268"/>
      <c r="N247" s="276"/>
      <c r="O247" s="276"/>
      <c r="P247" s="276"/>
      <c r="Q247" s="268"/>
      <c r="R247" s="268"/>
      <c r="T247" s="268"/>
      <c r="U247" s="268"/>
      <c r="X247" s="357"/>
      <c r="Y247" s="357"/>
      <c r="Z247" s="357"/>
      <c r="AA247" s="357"/>
      <c r="AB247" s="357"/>
      <c r="AC247" s="357"/>
      <c r="AD247" s="357"/>
      <c r="AE247" s="357"/>
      <c r="AF247" s="357"/>
      <c r="AG247" s="357"/>
      <c r="AH247" s="340"/>
      <c r="AI247" s="343"/>
      <c r="AJ247" s="343"/>
      <c r="AK247" s="343"/>
      <c r="AL247" s="343"/>
      <c r="AM247" s="343"/>
      <c r="AN247" s="268"/>
      <c r="AO247" s="268"/>
      <c r="AP247" s="268"/>
      <c r="AQ247" s="343"/>
      <c r="AR247" s="268"/>
      <c r="AS247" s="268"/>
      <c r="AT247" s="268"/>
      <c r="AU247" s="268"/>
      <c r="AV247" s="268"/>
      <c r="AW247" s="268"/>
      <c r="AX247" s="268"/>
      <c r="AY247" s="268"/>
      <c r="AZ247" s="268"/>
      <c r="BA247" s="268"/>
      <c r="BB247" s="268"/>
      <c r="BC247" s="268"/>
      <c r="BD247" s="268"/>
      <c r="BE247" s="268"/>
      <c r="BF247" s="268"/>
      <c r="BG247" s="268"/>
      <c r="BH247" s="268"/>
      <c r="BI247" s="268"/>
      <c r="BJ247" s="268"/>
      <c r="BK247" s="268"/>
      <c r="BL247" s="268"/>
      <c r="BM247" s="268"/>
      <c r="BN247" s="268"/>
      <c r="BO247" s="268"/>
      <c r="BP247" s="268"/>
      <c r="BQ247" s="268"/>
      <c r="BR247" s="268"/>
      <c r="BS247" s="268"/>
      <c r="BT247" s="268"/>
      <c r="BU247" s="268"/>
      <c r="BV247" s="268"/>
      <c r="BW247" s="268"/>
      <c r="BX247" s="268"/>
      <c r="BY247" s="268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268"/>
      <c r="CZ247" s="268"/>
      <c r="DA247" s="268"/>
      <c r="DB247" s="268"/>
      <c r="DC247" s="268"/>
      <c r="DD247" s="268"/>
      <c r="DE247" s="268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</row>
    <row r="248" customFormat="false" ht="12.75" hidden="false" customHeight="false" outlineLevel="0" collapsed="false">
      <c r="A248" s="359"/>
      <c r="B248" s="268"/>
      <c r="C248" s="276"/>
      <c r="D248" s="276"/>
      <c r="E248" s="268"/>
      <c r="F248" s="268"/>
      <c r="G248" s="268"/>
      <c r="H248" s="268"/>
      <c r="I248" s="268"/>
      <c r="J248" s="268"/>
      <c r="K248" s="276"/>
      <c r="L248" s="276"/>
      <c r="M248" s="268"/>
      <c r="N248" s="276"/>
      <c r="O248" s="276"/>
      <c r="P248" s="276"/>
      <c r="Q248" s="268"/>
      <c r="R248" s="268"/>
      <c r="T248" s="268"/>
      <c r="U248" s="268"/>
      <c r="X248" s="357"/>
      <c r="Y248" s="357"/>
      <c r="Z248" s="357"/>
      <c r="AA248" s="357"/>
      <c r="AB248" s="357"/>
      <c r="AC248" s="357"/>
      <c r="AD248" s="357"/>
      <c r="AE248" s="357"/>
      <c r="AF248" s="357"/>
      <c r="AG248" s="357"/>
      <c r="AH248" s="340"/>
      <c r="AI248" s="343"/>
      <c r="AJ248" s="343"/>
      <c r="AK248" s="343"/>
      <c r="AL248" s="343"/>
      <c r="AM248" s="343"/>
      <c r="AN248" s="268"/>
      <c r="AO248" s="268"/>
      <c r="AP248" s="268"/>
      <c r="AQ248" s="343"/>
      <c r="AR248" s="268"/>
      <c r="AS248" s="268"/>
      <c r="AT248" s="268"/>
      <c r="AU248" s="268"/>
      <c r="AV248" s="268"/>
      <c r="AW248" s="268"/>
      <c r="AX248" s="268"/>
      <c r="AY248" s="268"/>
      <c r="AZ248" s="268"/>
      <c r="BA248" s="268"/>
      <c r="BB248" s="268"/>
      <c r="BC248" s="268"/>
      <c r="BD248" s="268"/>
      <c r="BE248" s="268"/>
      <c r="BF248" s="268"/>
      <c r="BG248" s="268"/>
      <c r="BH248" s="268"/>
      <c r="BI248" s="268"/>
      <c r="BJ248" s="268"/>
      <c r="BK248" s="268"/>
      <c r="BL248" s="268"/>
      <c r="BM248" s="268"/>
      <c r="BN248" s="268"/>
      <c r="BO248" s="268"/>
      <c r="BP248" s="268"/>
      <c r="BQ248" s="268"/>
      <c r="BR248" s="268"/>
      <c r="BS248" s="268"/>
      <c r="BT248" s="268"/>
      <c r="BU248" s="268"/>
      <c r="BV248" s="268"/>
      <c r="BW248" s="268"/>
      <c r="BX248" s="268"/>
      <c r="BY248" s="268"/>
      <c r="BZ248" s="268"/>
      <c r="CA248" s="268"/>
      <c r="CB248" s="268"/>
      <c r="CC248" s="268"/>
      <c r="CD248" s="268"/>
      <c r="CE248" s="268"/>
      <c r="CF248" s="268"/>
      <c r="CG248" s="268"/>
      <c r="CH248" s="268"/>
      <c r="CI248" s="268"/>
      <c r="CJ248" s="268"/>
      <c r="CK248" s="268"/>
      <c r="CL248" s="268"/>
      <c r="CM248" s="268"/>
      <c r="CN248" s="268"/>
      <c r="CO248" s="268"/>
      <c r="CP248" s="268"/>
      <c r="CQ248" s="268"/>
      <c r="CR248" s="268"/>
      <c r="CS248" s="268"/>
      <c r="CT248" s="268"/>
      <c r="CU248" s="268"/>
      <c r="CV248" s="268"/>
      <c r="CW248" s="268"/>
      <c r="CX248" s="268"/>
      <c r="CY248" s="268"/>
      <c r="CZ248" s="268"/>
      <c r="DA248" s="268"/>
      <c r="DB248" s="268"/>
      <c r="DC248" s="268"/>
      <c r="DD248" s="268"/>
      <c r="DE248" s="268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</row>
    <row r="249" customFormat="false" ht="12.75" hidden="false" customHeight="false" outlineLevel="0" collapsed="false">
      <c r="A249" s="359"/>
      <c r="B249" s="268"/>
      <c r="C249" s="276"/>
      <c r="D249" s="276"/>
      <c r="E249" s="268"/>
      <c r="F249" s="268"/>
      <c r="G249" s="268"/>
      <c r="H249" s="268"/>
      <c r="I249" s="268"/>
      <c r="J249" s="268"/>
      <c r="K249" s="276"/>
      <c r="L249" s="276"/>
      <c r="M249" s="268"/>
      <c r="N249" s="276"/>
      <c r="O249" s="276"/>
      <c r="P249" s="276"/>
      <c r="Q249" s="268"/>
      <c r="R249" s="268"/>
      <c r="T249" s="268"/>
      <c r="U249" s="268"/>
      <c r="X249" s="357"/>
      <c r="Y249" s="357"/>
      <c r="Z249" s="357"/>
      <c r="AA249" s="357"/>
      <c r="AB249" s="357"/>
      <c r="AC249" s="357"/>
      <c r="AD249" s="357"/>
      <c r="AE249" s="357"/>
      <c r="AF249" s="357"/>
      <c r="AG249" s="357"/>
      <c r="AH249" s="340"/>
      <c r="AI249" s="343"/>
      <c r="AJ249" s="343"/>
      <c r="AK249" s="343"/>
      <c r="AL249" s="343"/>
      <c r="AM249" s="343"/>
      <c r="AN249" s="268"/>
      <c r="AO249" s="268"/>
      <c r="AP249" s="268"/>
      <c r="AQ249" s="343"/>
      <c r="AR249" s="268"/>
      <c r="AS249" s="268"/>
      <c r="AT249" s="268"/>
      <c r="AU249" s="268"/>
      <c r="AV249" s="268"/>
      <c r="AW249" s="268"/>
      <c r="AX249" s="268"/>
      <c r="AY249" s="268"/>
      <c r="AZ249" s="268"/>
      <c r="BA249" s="268"/>
      <c r="BB249" s="268"/>
      <c r="BC249" s="268"/>
      <c r="BD249" s="268"/>
      <c r="BE249" s="268"/>
      <c r="BF249" s="268"/>
      <c r="BG249" s="268"/>
      <c r="BH249" s="268"/>
      <c r="BI249" s="268"/>
      <c r="BJ249" s="268"/>
      <c r="BK249" s="268"/>
      <c r="BL249" s="268"/>
      <c r="BM249" s="268"/>
      <c r="BN249" s="268"/>
      <c r="BO249" s="268"/>
      <c r="BP249" s="268"/>
      <c r="BQ249" s="268"/>
      <c r="BR249" s="268"/>
      <c r="BS249" s="268"/>
      <c r="BT249" s="268"/>
      <c r="BU249" s="268"/>
      <c r="BV249" s="268"/>
      <c r="BW249" s="268"/>
      <c r="BX249" s="268"/>
      <c r="BY249" s="268"/>
      <c r="BZ249" s="268"/>
      <c r="CA249" s="268"/>
      <c r="CB249" s="268"/>
      <c r="CC249" s="268"/>
      <c r="CD249" s="268"/>
      <c r="CE249" s="268"/>
      <c r="CF249" s="268"/>
      <c r="CG249" s="268"/>
      <c r="CH249" s="268"/>
      <c r="CI249" s="268"/>
      <c r="CJ249" s="268"/>
      <c r="CK249" s="268"/>
      <c r="CL249" s="268"/>
      <c r="CM249" s="268"/>
      <c r="CN249" s="268"/>
      <c r="CO249" s="268"/>
      <c r="CP249" s="268"/>
      <c r="CQ249" s="268"/>
      <c r="CR249" s="268"/>
      <c r="CS249" s="268"/>
      <c r="CT249" s="268"/>
      <c r="CU249" s="268"/>
      <c r="CV249" s="268"/>
      <c r="CW249" s="268"/>
      <c r="CX249" s="268"/>
      <c r="CY249" s="268"/>
      <c r="CZ249" s="268"/>
      <c r="DA249" s="268"/>
      <c r="DB249" s="268"/>
      <c r="DC249" s="268"/>
      <c r="DD249" s="268"/>
      <c r="DE249" s="268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</row>
    <row r="250" customFormat="false" ht="12.75" hidden="false" customHeight="false" outlineLevel="0" collapsed="false">
      <c r="A250" s="359"/>
      <c r="B250" s="268"/>
      <c r="C250" s="276"/>
      <c r="D250" s="276"/>
      <c r="E250" s="268"/>
      <c r="F250" s="268"/>
      <c r="G250" s="268"/>
      <c r="H250" s="268"/>
      <c r="I250" s="268"/>
      <c r="J250" s="268"/>
      <c r="K250" s="276"/>
      <c r="L250" s="276"/>
      <c r="M250" s="268"/>
      <c r="N250" s="276"/>
      <c r="O250" s="276"/>
      <c r="P250" s="276"/>
      <c r="Q250" s="268"/>
      <c r="R250" s="268"/>
      <c r="T250" s="268"/>
      <c r="U250" s="268"/>
      <c r="X250" s="357"/>
      <c r="Y250" s="357"/>
      <c r="Z250" s="357"/>
      <c r="AA250" s="357"/>
      <c r="AB250" s="357"/>
      <c r="AC250" s="357"/>
      <c r="AD250" s="357"/>
      <c r="AE250" s="357"/>
      <c r="AF250" s="357"/>
      <c r="AG250" s="357"/>
      <c r="AH250" s="340"/>
      <c r="AI250" s="343"/>
      <c r="AJ250" s="343"/>
      <c r="AK250" s="343"/>
      <c r="AL250" s="343"/>
      <c r="AM250" s="343"/>
      <c r="AN250" s="268"/>
      <c r="AO250" s="268"/>
      <c r="AP250" s="268"/>
      <c r="AQ250" s="343"/>
      <c r="AR250" s="268"/>
      <c r="AS250" s="268"/>
      <c r="AT250" s="268"/>
      <c r="AU250" s="268"/>
      <c r="AV250" s="268"/>
      <c r="AW250" s="268"/>
      <c r="AX250" s="268"/>
      <c r="AY250" s="268"/>
      <c r="AZ250" s="268"/>
      <c r="BA250" s="268"/>
      <c r="BB250" s="268"/>
      <c r="BC250" s="268"/>
      <c r="BD250" s="268"/>
      <c r="BE250" s="268"/>
      <c r="BF250" s="268"/>
      <c r="BG250" s="268"/>
      <c r="BH250" s="268"/>
      <c r="BI250" s="268"/>
      <c r="BJ250" s="268"/>
      <c r="BK250" s="268"/>
      <c r="BL250" s="268"/>
      <c r="BM250" s="268"/>
      <c r="BN250" s="268"/>
      <c r="BO250" s="268"/>
      <c r="BP250" s="268"/>
      <c r="BQ250" s="268"/>
      <c r="BR250" s="268"/>
      <c r="BS250" s="268"/>
      <c r="BT250" s="268"/>
      <c r="BU250" s="268"/>
      <c r="BV250" s="268"/>
      <c r="BW250" s="268"/>
      <c r="BX250" s="268"/>
      <c r="BY250" s="268"/>
      <c r="BZ250" s="268"/>
      <c r="CA250" s="268"/>
      <c r="CB250" s="268"/>
      <c r="CC250" s="268"/>
      <c r="CD250" s="268"/>
      <c r="CE250" s="268"/>
      <c r="CF250" s="268"/>
      <c r="CG250" s="268"/>
      <c r="CH250" s="268"/>
      <c r="CI250" s="268"/>
      <c r="CJ250" s="268"/>
      <c r="CK250" s="268"/>
      <c r="CL250" s="268"/>
      <c r="CM250" s="268"/>
      <c r="CN250" s="268"/>
      <c r="CO250" s="268"/>
      <c r="CP250" s="268"/>
      <c r="CQ250" s="268"/>
      <c r="CR250" s="268"/>
      <c r="CS250" s="268"/>
      <c r="CT250" s="268"/>
      <c r="CU250" s="268"/>
      <c r="CV250" s="268"/>
      <c r="CW250" s="268"/>
      <c r="CX250" s="268"/>
      <c r="CY250" s="268"/>
      <c r="CZ250" s="268"/>
      <c r="DA250" s="268"/>
      <c r="DB250" s="268"/>
      <c r="DC250" s="268"/>
      <c r="DD250" s="268"/>
      <c r="DE250" s="268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</row>
    <row r="251" customFormat="false" ht="12.75" hidden="false" customHeight="false" outlineLevel="0" collapsed="false">
      <c r="A251" s="359"/>
      <c r="B251" s="268"/>
      <c r="C251" s="276"/>
      <c r="D251" s="276"/>
      <c r="E251" s="268"/>
      <c r="F251" s="268"/>
      <c r="G251" s="268"/>
      <c r="H251" s="268"/>
      <c r="I251" s="268"/>
      <c r="J251" s="268"/>
      <c r="K251" s="276"/>
      <c r="L251" s="276"/>
      <c r="M251" s="268"/>
      <c r="N251" s="276"/>
      <c r="O251" s="276"/>
      <c r="P251" s="276"/>
      <c r="Q251" s="268"/>
      <c r="R251" s="268"/>
      <c r="T251" s="268"/>
      <c r="U251" s="268"/>
      <c r="X251" s="357"/>
      <c r="Y251" s="357"/>
      <c r="Z251" s="357"/>
      <c r="AA251" s="357"/>
      <c r="AB251" s="357"/>
      <c r="AC251" s="357"/>
      <c r="AD251" s="357"/>
      <c r="AE251" s="357"/>
      <c r="AF251" s="357"/>
      <c r="AG251" s="357"/>
      <c r="AH251" s="340"/>
      <c r="AI251" s="343"/>
      <c r="AJ251" s="343"/>
      <c r="AK251" s="343"/>
      <c r="AL251" s="343"/>
      <c r="AM251" s="343"/>
      <c r="AN251" s="268"/>
      <c r="AO251" s="268"/>
      <c r="AP251" s="268"/>
      <c r="AQ251" s="343"/>
      <c r="AR251" s="268"/>
      <c r="AS251" s="268"/>
      <c r="AT251" s="268"/>
      <c r="AU251" s="268"/>
      <c r="AV251" s="268"/>
      <c r="AW251" s="268"/>
      <c r="AX251" s="268"/>
      <c r="AY251" s="268"/>
      <c r="AZ251" s="268"/>
      <c r="BA251" s="268"/>
      <c r="BB251" s="268"/>
      <c r="BC251" s="268"/>
      <c r="BD251" s="268"/>
      <c r="BE251" s="268"/>
      <c r="BF251" s="268"/>
      <c r="BG251" s="268"/>
      <c r="BH251" s="268"/>
      <c r="BI251" s="268"/>
      <c r="BJ251" s="268"/>
      <c r="BK251" s="268"/>
      <c r="BL251" s="268"/>
      <c r="BM251" s="268"/>
      <c r="BN251" s="268"/>
      <c r="BO251" s="268"/>
      <c r="BP251" s="268"/>
      <c r="BQ251" s="268"/>
      <c r="BR251" s="268"/>
      <c r="BS251" s="268"/>
      <c r="BT251" s="268"/>
      <c r="BU251" s="268"/>
      <c r="BV251" s="268"/>
      <c r="BW251" s="268"/>
      <c r="BX251" s="268"/>
      <c r="BY251" s="268"/>
      <c r="BZ251" s="268"/>
      <c r="CA251" s="268"/>
      <c r="CB251" s="268"/>
      <c r="CC251" s="268"/>
      <c r="CD251" s="268"/>
      <c r="CE251" s="268"/>
      <c r="CF251" s="268"/>
      <c r="CG251" s="268"/>
      <c r="CH251" s="268"/>
      <c r="CI251" s="268"/>
      <c r="CJ251" s="268"/>
      <c r="CK251" s="268"/>
      <c r="CL251" s="268"/>
      <c r="CM251" s="268"/>
      <c r="CN251" s="268"/>
      <c r="CO251" s="268"/>
      <c r="CP251" s="268"/>
      <c r="CQ251" s="268"/>
      <c r="CR251" s="268"/>
      <c r="CS251" s="268"/>
      <c r="CT251" s="268"/>
      <c r="CU251" s="268"/>
      <c r="CV251" s="268"/>
      <c r="CW251" s="268"/>
      <c r="CX251" s="268"/>
      <c r="CY251" s="268"/>
      <c r="CZ251" s="268"/>
      <c r="DA251" s="268"/>
      <c r="DB251" s="268"/>
      <c r="DC251" s="268"/>
      <c r="DD251" s="268"/>
      <c r="DE251" s="268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</row>
    <row r="252" customFormat="false" ht="12.75" hidden="false" customHeight="false" outlineLevel="0" collapsed="false">
      <c r="A252" s="359"/>
      <c r="B252" s="268"/>
      <c r="C252" s="276"/>
      <c r="D252" s="276"/>
      <c r="E252" s="268"/>
      <c r="F252" s="268"/>
      <c r="G252" s="268"/>
      <c r="H252" s="268"/>
      <c r="I252" s="268"/>
      <c r="J252" s="268"/>
      <c r="K252" s="276"/>
      <c r="L252" s="276"/>
      <c r="M252" s="268"/>
      <c r="N252" s="276"/>
      <c r="O252" s="276"/>
      <c r="P252" s="276"/>
      <c r="Q252" s="268"/>
      <c r="R252" s="268"/>
      <c r="T252" s="268"/>
      <c r="U252" s="268"/>
      <c r="X252" s="357"/>
      <c r="Y252" s="357"/>
      <c r="Z252" s="357"/>
      <c r="AA252" s="357"/>
      <c r="AB252" s="357"/>
      <c r="AC252" s="357"/>
      <c r="AD252" s="357"/>
      <c r="AE252" s="357"/>
      <c r="AF252" s="357"/>
      <c r="AG252" s="357"/>
      <c r="AH252" s="340"/>
      <c r="AI252" s="343"/>
      <c r="AJ252" s="343"/>
      <c r="AK252" s="343"/>
      <c r="AL252" s="343"/>
      <c r="AM252" s="343"/>
      <c r="AN252" s="268"/>
      <c r="AO252" s="268"/>
      <c r="AP252" s="268"/>
      <c r="AQ252" s="343"/>
      <c r="AR252" s="268"/>
      <c r="AS252" s="268"/>
      <c r="AT252" s="268"/>
      <c r="AU252" s="268"/>
      <c r="AV252" s="268"/>
      <c r="AW252" s="268"/>
      <c r="AX252" s="268"/>
      <c r="AY252" s="268"/>
      <c r="AZ252" s="268"/>
      <c r="BA252" s="268"/>
      <c r="BB252" s="268"/>
      <c r="BC252" s="268"/>
      <c r="BD252" s="268"/>
      <c r="BE252" s="268"/>
      <c r="BF252" s="268"/>
      <c r="BG252" s="268"/>
      <c r="BH252" s="268"/>
      <c r="BI252" s="268"/>
      <c r="BJ252" s="268"/>
      <c r="BK252" s="268"/>
      <c r="BL252" s="268"/>
      <c r="BM252" s="268"/>
      <c r="BN252" s="268"/>
      <c r="BO252" s="268"/>
      <c r="BP252" s="268"/>
      <c r="BQ252" s="268"/>
      <c r="BR252" s="268"/>
      <c r="BS252" s="268"/>
      <c r="BT252" s="268"/>
      <c r="BU252" s="268"/>
      <c r="BV252" s="268"/>
      <c r="BW252" s="268"/>
      <c r="BX252" s="268"/>
      <c r="BY252" s="268"/>
      <c r="BZ252" s="268"/>
      <c r="CA252" s="268"/>
      <c r="CB252" s="268"/>
      <c r="CC252" s="268"/>
      <c r="CD252" s="268"/>
      <c r="CE252" s="268"/>
      <c r="CF252" s="268"/>
      <c r="CG252" s="268"/>
      <c r="CH252" s="268"/>
      <c r="CI252" s="268"/>
      <c r="CJ252" s="268"/>
      <c r="CK252" s="268"/>
      <c r="CL252" s="268"/>
      <c r="CM252" s="268"/>
      <c r="CN252" s="268"/>
      <c r="CO252" s="268"/>
      <c r="CP252" s="268"/>
      <c r="CQ252" s="268"/>
      <c r="CR252" s="268"/>
      <c r="CS252" s="268"/>
      <c r="CT252" s="268"/>
      <c r="CU252" s="268"/>
      <c r="CV252" s="268"/>
      <c r="CW252" s="268"/>
      <c r="CX252" s="268"/>
      <c r="CY252" s="268"/>
      <c r="CZ252" s="268"/>
      <c r="DA252" s="268"/>
      <c r="DB252" s="268"/>
      <c r="DC252" s="268"/>
      <c r="DD252" s="268"/>
      <c r="DE252" s="268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</row>
    <row r="253" customFormat="false" ht="12.75" hidden="false" customHeight="false" outlineLevel="0" collapsed="false">
      <c r="A253" s="359"/>
      <c r="B253" s="268"/>
      <c r="C253" s="276"/>
      <c r="D253" s="276"/>
      <c r="E253" s="268"/>
      <c r="F253" s="268"/>
      <c r="G253" s="268"/>
      <c r="H253" s="268"/>
      <c r="I253" s="268"/>
      <c r="J253" s="268"/>
      <c r="K253" s="276"/>
      <c r="L253" s="276"/>
      <c r="M253" s="268"/>
      <c r="N253" s="276"/>
      <c r="O253" s="276"/>
      <c r="P253" s="276"/>
      <c r="Q253" s="268"/>
      <c r="R253" s="268"/>
      <c r="T253" s="268"/>
      <c r="U253" s="268"/>
      <c r="X253" s="357"/>
      <c r="Y253" s="357"/>
      <c r="Z253" s="357"/>
      <c r="AA253" s="357"/>
      <c r="AB253" s="357"/>
      <c r="AC253" s="357"/>
      <c r="AD253" s="357"/>
      <c r="AE253" s="357"/>
      <c r="AF253" s="357"/>
      <c r="AG253" s="357"/>
      <c r="AH253" s="340"/>
      <c r="AI253" s="343"/>
      <c r="AJ253" s="343"/>
      <c r="AK253" s="343"/>
      <c r="AL253" s="343"/>
      <c r="AM253" s="343"/>
      <c r="AN253" s="268"/>
      <c r="AO253" s="268"/>
      <c r="AP253" s="268"/>
      <c r="AQ253" s="343"/>
      <c r="AR253" s="268"/>
      <c r="AS253" s="268"/>
      <c r="AT253" s="268"/>
      <c r="AU253" s="268"/>
      <c r="AV253" s="268"/>
      <c r="AW253" s="268"/>
      <c r="AX253" s="268"/>
      <c r="AY253" s="268"/>
      <c r="AZ253" s="268"/>
      <c r="BA253" s="268"/>
      <c r="BB253" s="268"/>
      <c r="BC253" s="268"/>
      <c r="BD253" s="268"/>
      <c r="BE253" s="268"/>
      <c r="BF253" s="268"/>
      <c r="BG253" s="268"/>
      <c r="BH253" s="268"/>
      <c r="BI253" s="268"/>
      <c r="BJ253" s="268"/>
      <c r="BK253" s="268"/>
      <c r="BL253" s="268"/>
      <c r="BM253" s="268"/>
      <c r="BN253" s="268"/>
      <c r="BO253" s="268"/>
      <c r="BP253" s="268"/>
      <c r="BQ253" s="268"/>
      <c r="BR253" s="268"/>
      <c r="BS253" s="268"/>
      <c r="BT253" s="268"/>
      <c r="BU253" s="268"/>
      <c r="BV253" s="268"/>
      <c r="BW253" s="268"/>
      <c r="BX253" s="268"/>
      <c r="BY253" s="268"/>
      <c r="BZ253" s="268"/>
      <c r="CA253" s="268"/>
      <c r="CB253" s="268"/>
      <c r="CC253" s="268"/>
      <c r="CD253" s="268"/>
      <c r="CE253" s="268"/>
      <c r="CF253" s="268"/>
      <c r="CG253" s="268"/>
      <c r="CH253" s="268"/>
      <c r="CI253" s="268"/>
      <c r="CJ253" s="268"/>
      <c r="CK253" s="268"/>
      <c r="CL253" s="268"/>
      <c r="CM253" s="268"/>
      <c r="CN253" s="268"/>
      <c r="CO253" s="268"/>
      <c r="CP253" s="268"/>
      <c r="CQ253" s="268"/>
      <c r="CR253" s="268"/>
      <c r="CS253" s="268"/>
      <c r="CT253" s="268"/>
      <c r="CU253" s="268"/>
      <c r="CV253" s="268"/>
      <c r="CW253" s="268"/>
      <c r="CX253" s="268"/>
      <c r="CY253" s="268"/>
      <c r="CZ253" s="268"/>
      <c r="DA253" s="268"/>
      <c r="DB253" s="268"/>
      <c r="DC253" s="268"/>
      <c r="DD253" s="268"/>
      <c r="DE253" s="268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</row>
    <row r="254" customFormat="false" ht="12.75" hidden="false" customHeight="false" outlineLevel="0" collapsed="false">
      <c r="A254" s="359"/>
      <c r="B254" s="268"/>
      <c r="C254" s="276"/>
      <c r="D254" s="276"/>
      <c r="E254" s="268"/>
      <c r="F254" s="268"/>
      <c r="G254" s="268"/>
      <c r="H254" s="268"/>
      <c r="I254" s="268"/>
      <c r="J254" s="268"/>
      <c r="K254" s="276"/>
      <c r="L254" s="276"/>
      <c r="M254" s="268"/>
      <c r="N254" s="276"/>
      <c r="O254" s="276"/>
      <c r="P254" s="276"/>
      <c r="Q254" s="268"/>
      <c r="R254" s="268"/>
      <c r="T254" s="268"/>
      <c r="U254" s="268"/>
      <c r="X254" s="357"/>
      <c r="Y254" s="357"/>
      <c r="Z254" s="357"/>
      <c r="AA254" s="357"/>
      <c r="AB254" s="357"/>
      <c r="AC254" s="357"/>
      <c r="AD254" s="357"/>
      <c r="AE254" s="357"/>
      <c r="AF254" s="357"/>
      <c r="AG254" s="357"/>
      <c r="AH254" s="340"/>
      <c r="AI254" s="343"/>
      <c r="AJ254" s="343"/>
      <c r="AK254" s="343"/>
      <c r="AL254" s="343"/>
      <c r="AM254" s="343"/>
      <c r="AN254" s="268"/>
      <c r="AO254" s="268"/>
      <c r="AP254" s="268"/>
      <c r="AQ254" s="343"/>
      <c r="AR254" s="268"/>
      <c r="AS254" s="268"/>
      <c r="AT254" s="268"/>
      <c r="AU254" s="268"/>
      <c r="AV254" s="268"/>
      <c r="AW254" s="268"/>
      <c r="AX254" s="268"/>
      <c r="AY254" s="268"/>
      <c r="AZ254" s="268"/>
      <c r="BA254" s="268"/>
      <c r="BB254" s="268"/>
      <c r="BC254" s="268"/>
      <c r="BD254" s="268"/>
      <c r="BE254" s="268"/>
      <c r="BF254" s="268"/>
      <c r="BG254" s="268"/>
      <c r="BH254" s="268"/>
      <c r="BI254" s="268"/>
      <c r="BJ254" s="268"/>
      <c r="BK254" s="268"/>
      <c r="BL254" s="268"/>
      <c r="BM254" s="268"/>
      <c r="BN254" s="268"/>
      <c r="BO254" s="268"/>
      <c r="BP254" s="268"/>
      <c r="BQ254" s="268"/>
      <c r="BR254" s="268"/>
      <c r="BS254" s="268"/>
      <c r="BT254" s="268"/>
      <c r="BU254" s="268"/>
      <c r="BV254" s="268"/>
      <c r="BW254" s="268"/>
      <c r="BX254" s="268"/>
      <c r="BY254" s="268"/>
      <c r="BZ254" s="268"/>
      <c r="CA254" s="268"/>
      <c r="CB254" s="268"/>
      <c r="CC254" s="268"/>
      <c r="CD254" s="268"/>
      <c r="CE254" s="268"/>
      <c r="CF254" s="268"/>
      <c r="CG254" s="268"/>
      <c r="CH254" s="268"/>
      <c r="CI254" s="268"/>
      <c r="CJ254" s="268"/>
      <c r="CK254" s="268"/>
      <c r="CL254" s="268"/>
      <c r="CM254" s="268"/>
      <c r="CN254" s="268"/>
      <c r="CO254" s="268"/>
      <c r="CP254" s="268"/>
      <c r="CQ254" s="268"/>
      <c r="CR254" s="268"/>
      <c r="CS254" s="268"/>
      <c r="CT254" s="268"/>
      <c r="CU254" s="268"/>
      <c r="CV254" s="268"/>
      <c r="CW254" s="268"/>
      <c r="CX254" s="268"/>
      <c r="CY254" s="268"/>
      <c r="CZ254" s="268"/>
      <c r="DA254" s="268"/>
      <c r="DB254" s="268"/>
      <c r="DC254" s="268"/>
      <c r="DD254" s="268"/>
      <c r="DE254" s="268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</row>
    <row r="255" customFormat="false" ht="12.75" hidden="false" customHeight="false" outlineLevel="0" collapsed="false">
      <c r="A255" s="359"/>
      <c r="B255" s="268"/>
      <c r="C255" s="276"/>
      <c r="D255" s="276"/>
      <c r="E255" s="268"/>
      <c r="F255" s="268"/>
      <c r="G255" s="268"/>
      <c r="H255" s="268"/>
      <c r="I255" s="268"/>
      <c r="J255" s="268"/>
      <c r="K255" s="276"/>
      <c r="L255" s="276"/>
      <c r="M255" s="268"/>
      <c r="N255" s="276"/>
      <c r="O255" s="276"/>
      <c r="P255" s="276"/>
      <c r="Q255" s="268"/>
      <c r="R255" s="268"/>
      <c r="T255" s="268"/>
      <c r="U255" s="268"/>
      <c r="X255" s="357"/>
      <c r="Y255" s="357"/>
      <c r="Z255" s="357"/>
      <c r="AA255" s="357"/>
      <c r="AB255" s="357"/>
      <c r="AC255" s="357"/>
      <c r="AD255" s="357"/>
      <c r="AE255" s="357"/>
      <c r="AF255" s="357"/>
      <c r="AG255" s="357"/>
      <c r="AH255" s="340"/>
      <c r="AI255" s="343"/>
      <c r="AJ255" s="343"/>
      <c r="AK255" s="343"/>
      <c r="AL255" s="343"/>
      <c r="AM255" s="343"/>
      <c r="AN255" s="268"/>
      <c r="AO255" s="268"/>
      <c r="AP255" s="268"/>
      <c r="AQ255" s="343"/>
      <c r="AR255" s="268"/>
      <c r="AS255" s="268"/>
      <c r="AT255" s="268"/>
      <c r="AU255" s="268"/>
      <c r="AV255" s="268"/>
      <c r="AW255" s="268"/>
      <c r="AX255" s="268"/>
      <c r="AY255" s="268"/>
      <c r="AZ255" s="268"/>
      <c r="BA255" s="268"/>
      <c r="BB255" s="268"/>
      <c r="BC255" s="268"/>
      <c r="BD255" s="268"/>
      <c r="BE255" s="268"/>
      <c r="BF255" s="268"/>
      <c r="BG255" s="268"/>
      <c r="BH255" s="268"/>
      <c r="BI255" s="268"/>
      <c r="BJ255" s="268"/>
      <c r="BK255" s="268"/>
      <c r="BL255" s="268"/>
      <c r="BM255" s="268"/>
      <c r="BN255" s="268"/>
      <c r="BO255" s="268"/>
      <c r="BP255" s="268"/>
      <c r="BQ255" s="268"/>
      <c r="BR255" s="268"/>
      <c r="BS255" s="268"/>
      <c r="BT255" s="268"/>
      <c r="BU255" s="268"/>
      <c r="BV255" s="268"/>
      <c r="BW255" s="268"/>
      <c r="BX255" s="268"/>
      <c r="BY255" s="268"/>
      <c r="BZ255" s="268"/>
      <c r="CA255" s="268"/>
      <c r="CB255" s="268"/>
      <c r="CC255" s="268"/>
      <c r="CD255" s="268"/>
      <c r="CE255" s="268"/>
      <c r="CF255" s="268"/>
      <c r="CG255" s="268"/>
      <c r="CH255" s="268"/>
      <c r="CI255" s="268"/>
      <c r="CJ255" s="268"/>
      <c r="CK255" s="268"/>
      <c r="CL255" s="268"/>
      <c r="CM255" s="268"/>
      <c r="CN255" s="268"/>
      <c r="CO255" s="268"/>
      <c r="CP255" s="268"/>
      <c r="CQ255" s="268"/>
      <c r="CR255" s="268"/>
      <c r="CS255" s="268"/>
      <c r="CT255" s="268"/>
      <c r="CU255" s="268"/>
      <c r="CV255" s="268"/>
      <c r="CW255" s="268"/>
      <c r="CX255" s="268"/>
      <c r="CY255" s="268"/>
      <c r="CZ255" s="268"/>
      <c r="DA255" s="268"/>
      <c r="DB255" s="268"/>
      <c r="DC255" s="268"/>
      <c r="DD255" s="268"/>
      <c r="DE255" s="268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</row>
    <row r="256" customFormat="false" ht="12.75" hidden="false" customHeight="false" outlineLevel="0" collapsed="false">
      <c r="A256" s="359"/>
      <c r="B256" s="268"/>
      <c r="C256" s="276"/>
      <c r="D256" s="276"/>
      <c r="E256" s="268"/>
      <c r="F256" s="268"/>
      <c r="G256" s="268"/>
      <c r="H256" s="268"/>
      <c r="I256" s="268"/>
      <c r="J256" s="268"/>
      <c r="K256" s="276"/>
      <c r="L256" s="276"/>
      <c r="M256" s="268"/>
      <c r="N256" s="276"/>
      <c r="O256" s="276"/>
      <c r="P256" s="276"/>
      <c r="Q256" s="268"/>
      <c r="R256" s="268"/>
      <c r="T256" s="268"/>
      <c r="U256" s="268"/>
      <c r="X256" s="357"/>
      <c r="Y256" s="357"/>
      <c r="Z256" s="357"/>
      <c r="AA256" s="357"/>
      <c r="AB256" s="357"/>
      <c r="AC256" s="357"/>
      <c r="AD256" s="357"/>
      <c r="AE256" s="357"/>
      <c r="AF256" s="357"/>
      <c r="AG256" s="357"/>
      <c r="AH256" s="340"/>
      <c r="AI256" s="343"/>
      <c r="AJ256" s="343"/>
      <c r="AK256" s="343"/>
      <c r="AL256" s="343"/>
      <c r="AM256" s="343"/>
      <c r="AN256" s="268"/>
      <c r="AO256" s="268"/>
      <c r="AP256" s="268"/>
      <c r="AQ256" s="343"/>
      <c r="AR256" s="268"/>
      <c r="AS256" s="268"/>
      <c r="AT256" s="268"/>
      <c r="AU256" s="268"/>
      <c r="AV256" s="268"/>
      <c r="AW256" s="268"/>
      <c r="AX256" s="268"/>
      <c r="AY256" s="268"/>
      <c r="AZ256" s="268"/>
      <c r="BA256" s="268"/>
      <c r="BB256" s="268"/>
      <c r="BC256" s="268"/>
      <c r="BD256" s="268"/>
      <c r="BE256" s="268"/>
      <c r="BF256" s="268"/>
      <c r="BG256" s="268"/>
      <c r="BH256" s="268"/>
      <c r="BI256" s="268"/>
      <c r="BJ256" s="268"/>
      <c r="BK256" s="268"/>
      <c r="BL256" s="268"/>
      <c r="BM256" s="268"/>
      <c r="BN256" s="268"/>
      <c r="BO256" s="268"/>
      <c r="BP256" s="268"/>
      <c r="BQ256" s="268"/>
      <c r="BR256" s="268"/>
      <c r="BS256" s="268"/>
      <c r="BT256" s="268"/>
      <c r="BU256" s="268"/>
      <c r="BV256" s="268"/>
      <c r="BW256" s="268"/>
      <c r="BX256" s="268"/>
      <c r="BY256" s="268"/>
      <c r="BZ256" s="268"/>
      <c r="CA256" s="268"/>
      <c r="CB256" s="268"/>
      <c r="CC256" s="268"/>
      <c r="CD256" s="268"/>
      <c r="CE256" s="268"/>
      <c r="CF256" s="268"/>
      <c r="CG256" s="268"/>
      <c r="CH256" s="268"/>
      <c r="CI256" s="268"/>
      <c r="CJ256" s="268"/>
      <c r="CK256" s="268"/>
      <c r="CL256" s="268"/>
      <c r="CM256" s="268"/>
      <c r="CN256" s="268"/>
      <c r="CO256" s="268"/>
      <c r="CP256" s="268"/>
      <c r="CQ256" s="268"/>
      <c r="CR256" s="268"/>
      <c r="CS256" s="268"/>
      <c r="CT256" s="268"/>
      <c r="CU256" s="268"/>
      <c r="CV256" s="268"/>
      <c r="CW256" s="268"/>
      <c r="CX256" s="268"/>
      <c r="CY256" s="268"/>
      <c r="CZ256" s="268"/>
      <c r="DA256" s="268"/>
      <c r="DB256" s="268"/>
      <c r="DC256" s="268"/>
      <c r="DD256" s="268"/>
      <c r="DE256" s="268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</row>
    <row r="257" customFormat="false" ht="12.75" hidden="false" customHeight="false" outlineLevel="0" collapsed="false">
      <c r="A257" s="359"/>
      <c r="B257" s="268"/>
      <c r="C257" s="276"/>
      <c r="D257" s="276"/>
      <c r="E257" s="268"/>
      <c r="F257" s="268"/>
      <c r="G257" s="268"/>
      <c r="H257" s="268"/>
      <c r="I257" s="268"/>
      <c r="J257" s="268"/>
      <c r="K257" s="276"/>
      <c r="L257" s="276"/>
      <c r="M257" s="268"/>
      <c r="N257" s="276"/>
      <c r="O257" s="276"/>
      <c r="P257" s="276"/>
      <c r="Q257" s="268"/>
      <c r="R257" s="268"/>
      <c r="T257" s="268"/>
      <c r="U257" s="268"/>
      <c r="X257" s="357"/>
      <c r="Y257" s="357"/>
      <c r="Z257" s="357"/>
      <c r="AA257" s="357"/>
      <c r="AB257" s="357"/>
      <c r="AC257" s="357"/>
      <c r="AD257" s="357"/>
      <c r="AE257" s="357"/>
      <c r="AF257" s="357"/>
      <c r="AG257" s="357"/>
      <c r="AH257" s="340"/>
      <c r="AI257" s="343"/>
      <c r="AJ257" s="343"/>
      <c r="AK257" s="343"/>
      <c r="AL257" s="343"/>
      <c r="AM257" s="343"/>
      <c r="AN257" s="268"/>
      <c r="AO257" s="268"/>
      <c r="AP257" s="268"/>
      <c r="AQ257" s="343"/>
      <c r="AR257" s="268"/>
      <c r="AS257" s="268"/>
      <c r="AT257" s="268"/>
      <c r="AU257" s="268"/>
      <c r="AV257" s="268"/>
      <c r="AW257" s="268"/>
      <c r="AX257" s="268"/>
      <c r="AY257" s="268"/>
      <c r="AZ257" s="268"/>
      <c r="BA257" s="268"/>
      <c r="BB257" s="268"/>
      <c r="BC257" s="268"/>
      <c r="BD257" s="268"/>
      <c r="BE257" s="268"/>
      <c r="BF257" s="268"/>
      <c r="BG257" s="268"/>
      <c r="BH257" s="268"/>
      <c r="BI257" s="268"/>
      <c r="BJ257" s="268"/>
      <c r="BK257" s="268"/>
      <c r="BL257" s="268"/>
      <c r="BM257" s="268"/>
      <c r="BN257" s="268"/>
      <c r="BO257" s="268"/>
      <c r="BP257" s="268"/>
      <c r="BQ257" s="268"/>
      <c r="BR257" s="268"/>
      <c r="BS257" s="268"/>
      <c r="BT257" s="268"/>
      <c r="BU257" s="268"/>
      <c r="BV257" s="268"/>
      <c r="BW257" s="268"/>
      <c r="BX257" s="268"/>
      <c r="BY257" s="268"/>
      <c r="BZ257" s="268"/>
      <c r="CA257" s="268"/>
      <c r="CB257" s="268"/>
      <c r="CC257" s="268"/>
      <c r="CD257" s="268"/>
      <c r="CE257" s="268"/>
      <c r="CF257" s="268"/>
      <c r="CG257" s="268"/>
      <c r="CH257" s="268"/>
      <c r="CI257" s="268"/>
      <c r="CJ257" s="268"/>
      <c r="CK257" s="268"/>
      <c r="CL257" s="268"/>
      <c r="CM257" s="268"/>
      <c r="CN257" s="268"/>
      <c r="CO257" s="268"/>
      <c r="CP257" s="268"/>
      <c r="CQ257" s="268"/>
      <c r="CR257" s="268"/>
      <c r="CS257" s="268"/>
      <c r="CT257" s="268"/>
      <c r="CU257" s="268"/>
      <c r="CV257" s="268"/>
      <c r="CW257" s="268"/>
      <c r="CX257" s="268"/>
      <c r="CY257" s="268"/>
      <c r="CZ257" s="268"/>
      <c r="DA257" s="268"/>
      <c r="DB257" s="268"/>
      <c r="DC257" s="268"/>
      <c r="DD257" s="268"/>
      <c r="DE257" s="268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</row>
    <row r="258" customFormat="false" ht="12.75" hidden="false" customHeight="false" outlineLevel="0" collapsed="false">
      <c r="A258" s="359"/>
      <c r="B258" s="268"/>
      <c r="C258" s="276"/>
      <c r="D258" s="276"/>
      <c r="E258" s="268"/>
      <c r="F258" s="268"/>
      <c r="G258" s="268"/>
      <c r="H258" s="268"/>
      <c r="I258" s="268"/>
      <c r="J258" s="268"/>
      <c r="K258" s="276"/>
      <c r="L258" s="276"/>
      <c r="M258" s="268"/>
      <c r="N258" s="276"/>
      <c r="O258" s="276"/>
      <c r="P258" s="276"/>
      <c r="Q258" s="268"/>
      <c r="R258" s="268"/>
      <c r="T258" s="268"/>
      <c r="U258" s="268"/>
      <c r="X258" s="357"/>
      <c r="Y258" s="357"/>
      <c r="Z258" s="357"/>
      <c r="AA258" s="357"/>
      <c r="AB258" s="357"/>
      <c r="AC258" s="357"/>
      <c r="AD258" s="357"/>
      <c r="AE258" s="357"/>
      <c r="AF258" s="357"/>
      <c r="AG258" s="357"/>
      <c r="AH258" s="340"/>
      <c r="AI258" s="343"/>
      <c r="AJ258" s="343"/>
      <c r="AK258" s="343"/>
      <c r="AL258" s="343"/>
      <c r="AM258" s="343"/>
      <c r="AN258" s="268"/>
      <c r="AO258" s="268"/>
      <c r="AP258" s="268"/>
      <c r="AQ258" s="343"/>
      <c r="AR258" s="268"/>
      <c r="AS258" s="268"/>
      <c r="AT258" s="268"/>
      <c r="AU258" s="268"/>
      <c r="AV258" s="268"/>
      <c r="AW258" s="268"/>
      <c r="AX258" s="268"/>
      <c r="AY258" s="268"/>
      <c r="AZ258" s="268"/>
      <c r="BA258" s="268"/>
      <c r="BB258" s="268"/>
      <c r="BC258" s="268"/>
      <c r="BD258" s="268"/>
      <c r="BE258" s="268"/>
      <c r="BF258" s="268"/>
      <c r="BG258" s="268"/>
      <c r="BH258" s="268"/>
      <c r="BI258" s="268"/>
      <c r="BJ258" s="268"/>
      <c r="BK258" s="268"/>
      <c r="BL258" s="268"/>
      <c r="BM258" s="268"/>
      <c r="BN258" s="268"/>
      <c r="BO258" s="268"/>
      <c r="BP258" s="268"/>
      <c r="BQ258" s="268"/>
      <c r="BR258" s="268"/>
      <c r="BS258" s="268"/>
      <c r="BT258" s="268"/>
      <c r="BU258" s="268"/>
      <c r="BV258" s="268"/>
      <c r="BW258" s="268"/>
      <c r="BX258" s="268"/>
      <c r="BY258" s="268"/>
      <c r="BZ258" s="268"/>
      <c r="CA258" s="268"/>
      <c r="CB258" s="268"/>
      <c r="CC258" s="268"/>
      <c r="CD258" s="268"/>
      <c r="CE258" s="268"/>
      <c r="CF258" s="268"/>
      <c r="CG258" s="268"/>
      <c r="CH258" s="268"/>
      <c r="CI258" s="268"/>
      <c r="CJ258" s="268"/>
      <c r="CK258" s="268"/>
      <c r="CL258" s="268"/>
      <c r="CM258" s="268"/>
      <c r="CN258" s="268"/>
      <c r="CO258" s="268"/>
      <c r="CP258" s="268"/>
      <c r="CQ258" s="268"/>
      <c r="CR258" s="268"/>
      <c r="CS258" s="268"/>
      <c r="CT258" s="268"/>
      <c r="CU258" s="268"/>
      <c r="CV258" s="268"/>
      <c r="CW258" s="268"/>
      <c r="CX258" s="268"/>
      <c r="CY258" s="268"/>
      <c r="CZ258" s="268"/>
      <c r="DA258" s="268"/>
      <c r="DB258" s="268"/>
      <c r="DC258" s="268"/>
      <c r="DD258" s="268"/>
      <c r="DE258" s="268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</row>
    <row r="259" customFormat="false" ht="12.75" hidden="false" customHeight="false" outlineLevel="0" collapsed="false">
      <c r="A259" s="359"/>
      <c r="B259" s="268"/>
      <c r="C259" s="276"/>
      <c r="D259" s="276"/>
      <c r="E259" s="268"/>
      <c r="F259" s="268"/>
      <c r="G259" s="268"/>
      <c r="H259" s="268"/>
      <c r="I259" s="268"/>
      <c r="J259" s="268"/>
      <c r="K259" s="276"/>
      <c r="L259" s="276"/>
      <c r="M259" s="268"/>
      <c r="N259" s="276"/>
      <c r="O259" s="276"/>
      <c r="P259" s="276"/>
      <c r="Q259" s="268"/>
      <c r="R259" s="268"/>
      <c r="T259" s="268"/>
      <c r="U259" s="268"/>
      <c r="X259" s="357"/>
      <c r="Y259" s="357"/>
      <c r="Z259" s="357"/>
      <c r="AA259" s="357"/>
      <c r="AB259" s="357"/>
      <c r="AC259" s="357"/>
      <c r="AD259" s="357"/>
      <c r="AE259" s="357"/>
      <c r="AF259" s="357"/>
      <c r="AG259" s="357"/>
      <c r="AH259" s="340"/>
      <c r="AI259" s="343"/>
      <c r="AJ259" s="343"/>
      <c r="AK259" s="343"/>
      <c r="AL259" s="343"/>
      <c r="AM259" s="343"/>
      <c r="AN259" s="268"/>
      <c r="AO259" s="268"/>
      <c r="AP259" s="268"/>
      <c r="AQ259" s="343"/>
      <c r="AR259" s="268"/>
      <c r="AS259" s="268"/>
      <c r="AT259" s="268"/>
      <c r="AU259" s="268"/>
      <c r="AV259" s="268"/>
      <c r="AW259" s="268"/>
      <c r="AX259" s="268"/>
      <c r="AY259" s="268"/>
      <c r="AZ259" s="268"/>
      <c r="BA259" s="268"/>
      <c r="BB259" s="268"/>
      <c r="BC259" s="268"/>
      <c r="BD259" s="268"/>
      <c r="BE259" s="268"/>
      <c r="BF259" s="268"/>
      <c r="BG259" s="268"/>
      <c r="BH259" s="268"/>
      <c r="BI259" s="268"/>
      <c r="BJ259" s="268"/>
      <c r="BK259" s="268"/>
      <c r="BL259" s="268"/>
      <c r="BM259" s="268"/>
      <c r="BN259" s="268"/>
      <c r="BO259" s="268"/>
      <c r="BP259" s="268"/>
      <c r="BQ259" s="268"/>
      <c r="BR259" s="268"/>
      <c r="BS259" s="268"/>
      <c r="BT259" s="268"/>
      <c r="BU259" s="268"/>
      <c r="BV259" s="268"/>
      <c r="BW259" s="268"/>
      <c r="BX259" s="268"/>
      <c r="BY259" s="268"/>
      <c r="BZ259" s="268"/>
      <c r="CA259" s="268"/>
      <c r="CB259" s="268"/>
      <c r="CC259" s="268"/>
      <c r="CD259" s="268"/>
      <c r="CE259" s="268"/>
      <c r="CF259" s="268"/>
      <c r="CG259" s="268"/>
      <c r="CH259" s="268"/>
      <c r="CI259" s="268"/>
      <c r="CJ259" s="268"/>
      <c r="CK259" s="268"/>
      <c r="CL259" s="268"/>
      <c r="CM259" s="268"/>
      <c r="CN259" s="268"/>
      <c r="CO259" s="268"/>
      <c r="CP259" s="268"/>
      <c r="CQ259" s="268"/>
      <c r="CR259" s="268"/>
      <c r="CS259" s="268"/>
      <c r="CT259" s="268"/>
      <c r="CU259" s="268"/>
      <c r="CV259" s="268"/>
      <c r="CW259" s="268"/>
      <c r="CX259" s="268"/>
      <c r="CY259" s="268"/>
      <c r="CZ259" s="268"/>
      <c r="DA259" s="268"/>
      <c r="DB259" s="268"/>
      <c r="DC259" s="268"/>
      <c r="DD259" s="268"/>
      <c r="DE259" s="268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</row>
    <row r="260" customFormat="false" ht="12.75" hidden="false" customHeight="false" outlineLevel="0" collapsed="false">
      <c r="A260" s="359"/>
      <c r="B260" s="268"/>
      <c r="C260" s="276"/>
      <c r="D260" s="276"/>
      <c r="E260" s="268"/>
      <c r="F260" s="268"/>
      <c r="G260" s="268"/>
      <c r="H260" s="268"/>
      <c r="I260" s="268"/>
      <c r="J260" s="268"/>
      <c r="K260" s="276"/>
      <c r="L260" s="276"/>
      <c r="M260" s="268"/>
      <c r="N260" s="276"/>
      <c r="O260" s="276"/>
      <c r="P260" s="276"/>
      <c r="Q260" s="268"/>
      <c r="R260" s="268"/>
      <c r="T260" s="268"/>
      <c r="U260" s="268"/>
      <c r="X260" s="357"/>
      <c r="Y260" s="357"/>
      <c r="Z260" s="357"/>
      <c r="AA260" s="357"/>
      <c r="AB260" s="357"/>
      <c r="AC260" s="357"/>
      <c r="AD260" s="357"/>
      <c r="AE260" s="357"/>
      <c r="AF260" s="357"/>
      <c r="AG260" s="357"/>
      <c r="AH260" s="340"/>
      <c r="AI260" s="343"/>
      <c r="AJ260" s="343"/>
      <c r="AK260" s="343"/>
      <c r="AL260" s="343"/>
      <c r="AM260" s="343"/>
      <c r="AN260" s="268"/>
      <c r="AO260" s="268"/>
      <c r="AP260" s="268"/>
      <c r="AQ260" s="343"/>
      <c r="AR260" s="268"/>
      <c r="AS260" s="268"/>
      <c r="AT260" s="268"/>
      <c r="AU260" s="268"/>
      <c r="AV260" s="268"/>
      <c r="AW260" s="268"/>
      <c r="AX260" s="268"/>
      <c r="AY260" s="268"/>
      <c r="AZ260" s="268"/>
      <c r="BA260" s="268"/>
      <c r="BB260" s="268"/>
      <c r="BC260" s="268"/>
      <c r="BD260" s="268"/>
      <c r="BE260" s="268"/>
      <c r="BF260" s="268"/>
      <c r="BG260" s="268"/>
      <c r="BH260" s="268"/>
      <c r="BI260" s="268"/>
      <c r="BJ260" s="268"/>
      <c r="BK260" s="268"/>
      <c r="BL260" s="268"/>
      <c r="BM260" s="268"/>
      <c r="BN260" s="268"/>
      <c r="BO260" s="268"/>
      <c r="BP260" s="268"/>
      <c r="BQ260" s="268"/>
      <c r="BR260" s="268"/>
      <c r="BS260" s="268"/>
      <c r="BT260" s="268"/>
      <c r="BU260" s="268"/>
      <c r="BV260" s="268"/>
      <c r="BW260" s="268"/>
      <c r="BX260" s="268"/>
      <c r="BY260" s="268"/>
      <c r="BZ260" s="268"/>
      <c r="CA260" s="268"/>
      <c r="CB260" s="268"/>
      <c r="CC260" s="268"/>
      <c r="CD260" s="268"/>
      <c r="CE260" s="268"/>
      <c r="CF260" s="268"/>
      <c r="CG260" s="268"/>
      <c r="CH260" s="268"/>
      <c r="CI260" s="268"/>
      <c r="CJ260" s="268"/>
      <c r="CK260" s="268"/>
      <c r="CL260" s="268"/>
      <c r="CM260" s="268"/>
      <c r="CN260" s="268"/>
      <c r="CO260" s="268"/>
      <c r="CP260" s="268"/>
      <c r="CQ260" s="268"/>
      <c r="CR260" s="268"/>
      <c r="CS260" s="268"/>
      <c r="CT260" s="268"/>
      <c r="CU260" s="268"/>
      <c r="CV260" s="268"/>
      <c r="CW260" s="268"/>
      <c r="CX260" s="268"/>
      <c r="CY260" s="268"/>
      <c r="CZ260" s="268"/>
      <c r="DA260" s="268"/>
      <c r="DB260" s="268"/>
      <c r="DC260" s="268"/>
      <c r="DD260" s="268"/>
      <c r="DE260" s="268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</row>
    <row r="261" customFormat="false" ht="12.75" hidden="false" customHeight="false" outlineLevel="0" collapsed="false">
      <c r="A261" s="359"/>
      <c r="B261" s="268"/>
      <c r="C261" s="276"/>
      <c r="D261" s="276"/>
      <c r="E261" s="268"/>
      <c r="F261" s="268"/>
      <c r="G261" s="268"/>
      <c r="H261" s="268"/>
      <c r="I261" s="268"/>
      <c r="J261" s="268"/>
      <c r="K261" s="276"/>
      <c r="L261" s="276"/>
      <c r="M261" s="268"/>
      <c r="N261" s="276"/>
      <c r="O261" s="276"/>
      <c r="P261" s="276"/>
      <c r="Q261" s="268"/>
      <c r="R261" s="268"/>
      <c r="T261" s="268"/>
      <c r="U261" s="268"/>
      <c r="X261" s="357"/>
      <c r="Y261" s="357"/>
      <c r="Z261" s="357"/>
      <c r="AA261" s="357"/>
      <c r="AB261" s="357"/>
      <c r="AC261" s="357"/>
      <c r="AD261" s="357"/>
      <c r="AE261" s="357"/>
      <c r="AF261" s="357"/>
      <c r="AG261" s="357"/>
      <c r="AH261" s="340"/>
      <c r="AI261" s="343"/>
      <c r="AJ261" s="343"/>
      <c r="AK261" s="343"/>
      <c r="AL261" s="343"/>
      <c r="AM261" s="343"/>
      <c r="AN261" s="268"/>
      <c r="AO261" s="268"/>
      <c r="AP261" s="268"/>
      <c r="AQ261" s="343"/>
      <c r="AR261" s="268"/>
      <c r="AS261" s="268"/>
      <c r="AT261" s="268"/>
      <c r="AU261" s="268"/>
      <c r="AV261" s="268"/>
      <c r="AW261" s="268"/>
      <c r="AX261" s="268"/>
      <c r="AY261" s="268"/>
      <c r="AZ261" s="268"/>
      <c r="BA261" s="268"/>
      <c r="BB261" s="268"/>
      <c r="BC261" s="268"/>
      <c r="BD261" s="268"/>
      <c r="BE261" s="268"/>
      <c r="BF261" s="268"/>
      <c r="BG261" s="268"/>
      <c r="BH261" s="268"/>
      <c r="BI261" s="268"/>
      <c r="BJ261" s="268"/>
      <c r="BK261" s="268"/>
      <c r="BL261" s="268"/>
      <c r="BM261" s="268"/>
      <c r="BN261" s="268"/>
      <c r="BO261" s="268"/>
      <c r="BP261" s="268"/>
      <c r="BQ261" s="268"/>
      <c r="BR261" s="268"/>
      <c r="BS261" s="268"/>
      <c r="BT261" s="268"/>
      <c r="BU261" s="268"/>
      <c r="BV261" s="268"/>
      <c r="BW261" s="268"/>
      <c r="BX261" s="268"/>
      <c r="BY261" s="268"/>
      <c r="BZ261" s="268"/>
      <c r="CA261" s="268"/>
      <c r="CB261" s="268"/>
      <c r="CC261" s="268"/>
      <c r="CD261" s="268"/>
      <c r="CE261" s="268"/>
      <c r="CF261" s="268"/>
      <c r="CG261" s="268"/>
      <c r="CH261" s="268"/>
      <c r="CI261" s="268"/>
      <c r="CJ261" s="268"/>
      <c r="CK261" s="268"/>
      <c r="CL261" s="268"/>
      <c r="CM261" s="268"/>
      <c r="CN261" s="268"/>
      <c r="CO261" s="268"/>
      <c r="CP261" s="268"/>
      <c r="CQ261" s="268"/>
      <c r="CR261" s="268"/>
      <c r="CS261" s="268"/>
      <c r="CT261" s="268"/>
      <c r="CU261" s="268"/>
      <c r="CV261" s="268"/>
      <c r="CW261" s="268"/>
      <c r="CX261" s="268"/>
      <c r="CY261" s="268"/>
      <c r="CZ261" s="268"/>
      <c r="DA261" s="268"/>
      <c r="DB261" s="268"/>
      <c r="DC261" s="268"/>
      <c r="DD261" s="268"/>
      <c r="DE261" s="268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</row>
    <row r="262" customFormat="false" ht="12.75" hidden="false" customHeight="false" outlineLevel="0" collapsed="false">
      <c r="A262" s="359"/>
      <c r="B262" s="268"/>
      <c r="C262" s="276"/>
      <c r="D262" s="276"/>
      <c r="E262" s="268"/>
      <c r="F262" s="268"/>
      <c r="G262" s="268"/>
      <c r="H262" s="268"/>
      <c r="I262" s="268"/>
      <c r="J262" s="268"/>
      <c r="K262" s="276"/>
      <c r="L262" s="276"/>
      <c r="M262" s="268"/>
      <c r="N262" s="276"/>
      <c r="O262" s="276"/>
      <c r="P262" s="276"/>
      <c r="Q262" s="268"/>
      <c r="R262" s="268"/>
      <c r="T262" s="268"/>
      <c r="U262" s="268"/>
      <c r="X262" s="357"/>
      <c r="Y262" s="357"/>
      <c r="Z262" s="357"/>
      <c r="AA262" s="357"/>
      <c r="AB262" s="357"/>
      <c r="AC262" s="357"/>
      <c r="AD262" s="357"/>
      <c r="AE262" s="357"/>
      <c r="AF262" s="357"/>
      <c r="AG262" s="357"/>
      <c r="AH262" s="340"/>
      <c r="AI262" s="343"/>
      <c r="AJ262" s="343"/>
      <c r="AK262" s="343"/>
      <c r="AL262" s="343"/>
      <c r="AM262" s="343"/>
      <c r="AN262" s="268"/>
      <c r="AO262" s="268"/>
      <c r="AP262" s="268"/>
      <c r="AQ262" s="343"/>
      <c r="AR262" s="268"/>
      <c r="AS262" s="268"/>
      <c r="AT262" s="268"/>
      <c r="AU262" s="268"/>
      <c r="AV262" s="268"/>
      <c r="AW262" s="268"/>
      <c r="AX262" s="268"/>
      <c r="AY262" s="268"/>
      <c r="AZ262" s="268"/>
      <c r="BA262" s="268"/>
      <c r="BB262" s="268"/>
      <c r="BC262" s="268"/>
      <c r="BD262" s="268"/>
      <c r="BE262" s="268"/>
      <c r="BF262" s="268"/>
      <c r="BG262" s="268"/>
      <c r="BH262" s="268"/>
      <c r="BI262" s="268"/>
      <c r="BJ262" s="268"/>
      <c r="BK262" s="268"/>
      <c r="BL262" s="268"/>
      <c r="BM262" s="268"/>
      <c r="BN262" s="268"/>
      <c r="BO262" s="268"/>
      <c r="BP262" s="268"/>
      <c r="BQ262" s="268"/>
      <c r="BR262" s="268"/>
      <c r="BS262" s="268"/>
      <c r="BT262" s="268"/>
      <c r="BU262" s="268"/>
      <c r="BV262" s="268"/>
      <c r="BW262" s="268"/>
      <c r="BX262" s="268"/>
      <c r="BY262" s="268"/>
      <c r="BZ262" s="268"/>
      <c r="CA262" s="268"/>
      <c r="CB262" s="268"/>
      <c r="CC262" s="268"/>
      <c r="CD262" s="268"/>
      <c r="CE262" s="268"/>
      <c r="CF262" s="268"/>
      <c r="CG262" s="268"/>
      <c r="CH262" s="268"/>
      <c r="CI262" s="268"/>
      <c r="CJ262" s="268"/>
      <c r="CK262" s="268"/>
      <c r="CL262" s="268"/>
      <c r="CM262" s="268"/>
      <c r="CN262" s="268"/>
      <c r="CO262" s="268"/>
      <c r="CP262" s="268"/>
      <c r="CQ262" s="268"/>
      <c r="CR262" s="268"/>
      <c r="CS262" s="268"/>
      <c r="CT262" s="268"/>
      <c r="CU262" s="268"/>
      <c r="CV262" s="268"/>
      <c r="CW262" s="268"/>
      <c r="CX262" s="268"/>
      <c r="CY262" s="268"/>
      <c r="CZ262" s="268"/>
      <c r="DA262" s="268"/>
      <c r="DB262" s="268"/>
      <c r="DC262" s="268"/>
      <c r="DD262" s="268"/>
      <c r="DE262" s="268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</row>
    <row r="263" customFormat="false" ht="12.75" hidden="false" customHeight="false" outlineLevel="0" collapsed="false">
      <c r="A263" s="359"/>
      <c r="B263" s="268"/>
      <c r="C263" s="276"/>
      <c r="D263" s="276"/>
      <c r="E263" s="268"/>
      <c r="F263" s="268"/>
      <c r="G263" s="268"/>
      <c r="H263" s="268"/>
      <c r="I263" s="268"/>
      <c r="J263" s="268"/>
      <c r="K263" s="276"/>
      <c r="L263" s="276"/>
      <c r="M263" s="268"/>
      <c r="N263" s="276"/>
      <c r="O263" s="276"/>
      <c r="P263" s="276"/>
      <c r="Q263" s="268"/>
      <c r="R263" s="268"/>
      <c r="T263" s="268"/>
      <c r="U263" s="268"/>
      <c r="X263" s="357"/>
      <c r="Y263" s="357"/>
      <c r="Z263" s="357"/>
      <c r="AA263" s="357"/>
      <c r="AB263" s="357"/>
      <c r="AC263" s="357"/>
      <c r="AD263" s="357"/>
      <c r="AE263" s="357"/>
      <c r="AF263" s="357"/>
      <c r="AG263" s="357"/>
      <c r="AH263" s="340"/>
      <c r="AI263" s="343"/>
      <c r="AJ263" s="343"/>
      <c r="AK263" s="343"/>
      <c r="AL263" s="343"/>
      <c r="AM263" s="343"/>
      <c r="AN263" s="268"/>
      <c r="AO263" s="268"/>
      <c r="AP263" s="268"/>
      <c r="AQ263" s="343"/>
      <c r="AR263" s="268"/>
      <c r="AS263" s="268"/>
      <c r="AT263" s="268"/>
      <c r="AU263" s="268"/>
      <c r="AV263" s="268"/>
      <c r="AW263" s="268"/>
      <c r="AX263" s="268"/>
      <c r="AY263" s="268"/>
      <c r="AZ263" s="268"/>
      <c r="BA263" s="268"/>
      <c r="BB263" s="268"/>
      <c r="BC263" s="268"/>
      <c r="BD263" s="268"/>
      <c r="BE263" s="268"/>
      <c r="BF263" s="268"/>
      <c r="BG263" s="268"/>
      <c r="BH263" s="268"/>
      <c r="BI263" s="268"/>
      <c r="BJ263" s="268"/>
      <c r="BK263" s="268"/>
      <c r="BL263" s="268"/>
      <c r="BM263" s="268"/>
      <c r="BN263" s="268"/>
      <c r="BO263" s="268"/>
      <c r="BP263" s="268"/>
      <c r="BQ263" s="268"/>
      <c r="BR263" s="268"/>
      <c r="BS263" s="268"/>
      <c r="BT263" s="268"/>
      <c r="BU263" s="268"/>
      <c r="BV263" s="268"/>
      <c r="BW263" s="268"/>
      <c r="BX263" s="268"/>
      <c r="BY263" s="268"/>
      <c r="BZ263" s="268"/>
      <c r="CA263" s="268"/>
      <c r="CB263" s="268"/>
      <c r="CC263" s="268"/>
      <c r="CD263" s="268"/>
      <c r="CE263" s="268"/>
      <c r="CF263" s="268"/>
      <c r="CG263" s="268"/>
      <c r="CH263" s="268"/>
      <c r="CI263" s="268"/>
      <c r="CJ263" s="268"/>
      <c r="CK263" s="268"/>
      <c r="CL263" s="268"/>
      <c r="CM263" s="268"/>
      <c r="CN263" s="268"/>
      <c r="CO263" s="268"/>
      <c r="CP263" s="268"/>
      <c r="CQ263" s="268"/>
      <c r="CR263" s="268"/>
      <c r="CS263" s="268"/>
      <c r="CT263" s="268"/>
      <c r="CU263" s="268"/>
      <c r="CV263" s="268"/>
      <c r="CW263" s="268"/>
      <c r="CX263" s="268"/>
      <c r="CY263" s="268"/>
      <c r="CZ263" s="268"/>
      <c r="DA263" s="268"/>
      <c r="DB263" s="268"/>
      <c r="DC263" s="268"/>
      <c r="DD263" s="268"/>
      <c r="DE263" s="268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</row>
    <row r="264" customFormat="false" ht="12.75" hidden="false" customHeight="false" outlineLevel="0" collapsed="false">
      <c r="A264" s="359"/>
      <c r="B264" s="268"/>
      <c r="C264" s="276"/>
      <c r="D264" s="276"/>
      <c r="E264" s="268"/>
      <c r="F264" s="268"/>
      <c r="G264" s="268"/>
      <c r="H264" s="268"/>
      <c r="I264" s="268"/>
      <c r="J264" s="268"/>
      <c r="K264" s="276"/>
      <c r="L264" s="276"/>
      <c r="M264" s="268"/>
      <c r="N264" s="276"/>
      <c r="O264" s="276"/>
      <c r="P264" s="276"/>
      <c r="Q264" s="268"/>
      <c r="R264" s="268"/>
      <c r="T264" s="268"/>
      <c r="U264" s="268"/>
      <c r="X264" s="357"/>
      <c r="Y264" s="357"/>
      <c r="Z264" s="357"/>
      <c r="AA264" s="357"/>
      <c r="AB264" s="357"/>
      <c r="AC264" s="357"/>
      <c r="AD264" s="357"/>
      <c r="AE264" s="357"/>
      <c r="AF264" s="357"/>
      <c r="AG264" s="357"/>
      <c r="AH264" s="340"/>
      <c r="AI264" s="343"/>
      <c r="AJ264" s="343"/>
      <c r="AK264" s="343"/>
      <c r="AL264" s="343"/>
      <c r="AM264" s="343"/>
      <c r="AN264" s="268"/>
      <c r="AO264" s="268"/>
      <c r="AP264" s="268"/>
      <c r="AQ264" s="343"/>
      <c r="AR264" s="268"/>
      <c r="AS264" s="268"/>
      <c r="AT264" s="268"/>
      <c r="AU264" s="268"/>
      <c r="AV264" s="268"/>
      <c r="AW264" s="268"/>
      <c r="AX264" s="268"/>
      <c r="AY264" s="268"/>
      <c r="AZ264" s="268"/>
      <c r="BA264" s="268"/>
      <c r="BB264" s="268"/>
      <c r="BC264" s="268"/>
      <c r="BD264" s="268"/>
      <c r="BE264" s="268"/>
      <c r="BF264" s="268"/>
      <c r="BG264" s="268"/>
      <c r="BH264" s="268"/>
      <c r="BI264" s="268"/>
      <c r="BJ264" s="268"/>
      <c r="BK264" s="268"/>
      <c r="BL264" s="268"/>
      <c r="BM264" s="268"/>
      <c r="BN264" s="268"/>
      <c r="BO264" s="268"/>
      <c r="BP264" s="268"/>
      <c r="BQ264" s="268"/>
      <c r="BR264" s="268"/>
      <c r="BS264" s="268"/>
      <c r="BT264" s="268"/>
      <c r="BU264" s="268"/>
      <c r="BV264" s="268"/>
      <c r="BW264" s="268"/>
      <c r="BX264" s="268"/>
      <c r="BY264" s="268"/>
      <c r="BZ264" s="268"/>
      <c r="CA264" s="268"/>
      <c r="CB264" s="268"/>
      <c r="CC264" s="268"/>
      <c r="CD264" s="268"/>
      <c r="CE264" s="268"/>
      <c r="CF264" s="268"/>
      <c r="CG264" s="268"/>
      <c r="CH264" s="268"/>
      <c r="CI264" s="268"/>
      <c r="CJ264" s="268"/>
      <c r="CK264" s="268"/>
      <c r="CL264" s="268"/>
      <c r="CM264" s="268"/>
      <c r="CN264" s="268"/>
      <c r="CO264" s="268"/>
      <c r="CP264" s="268"/>
      <c r="CQ264" s="268"/>
      <c r="CR264" s="268"/>
      <c r="CS264" s="268"/>
      <c r="CT264" s="268"/>
      <c r="CU264" s="268"/>
      <c r="CV264" s="268"/>
      <c r="CW264" s="268"/>
      <c r="CX264" s="268"/>
      <c r="CY264" s="268"/>
      <c r="CZ264" s="268"/>
      <c r="DA264" s="268"/>
      <c r="DB264" s="268"/>
      <c r="DC264" s="268"/>
      <c r="DD264" s="268"/>
      <c r="DE264" s="268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</row>
    <row r="265" customFormat="false" ht="12.75" hidden="false" customHeight="false" outlineLevel="0" collapsed="false">
      <c r="A265" s="359"/>
      <c r="B265" s="268"/>
      <c r="C265" s="276"/>
      <c r="D265" s="276"/>
      <c r="E265" s="268"/>
      <c r="F265" s="268"/>
      <c r="G265" s="268"/>
      <c r="H265" s="268"/>
      <c r="I265" s="268"/>
      <c r="J265" s="268"/>
      <c r="K265" s="276"/>
      <c r="L265" s="276"/>
      <c r="M265" s="268"/>
      <c r="N265" s="276"/>
      <c r="O265" s="276"/>
      <c r="P265" s="276"/>
      <c r="Q265" s="268"/>
      <c r="R265" s="268"/>
      <c r="T265" s="268"/>
      <c r="U265" s="268"/>
      <c r="X265" s="357"/>
      <c r="Y265" s="357"/>
      <c r="Z265" s="357"/>
      <c r="AA265" s="357"/>
      <c r="AB265" s="357"/>
      <c r="AC265" s="357"/>
      <c r="AD265" s="357"/>
      <c r="AE265" s="357"/>
      <c r="AF265" s="357"/>
      <c r="AG265" s="357"/>
      <c r="AH265" s="340"/>
      <c r="AI265" s="343"/>
      <c r="AJ265" s="343"/>
      <c r="AK265" s="343"/>
      <c r="AL265" s="343"/>
      <c r="AM265" s="343"/>
      <c r="AN265" s="268"/>
      <c r="AO265" s="268"/>
      <c r="AP265" s="268"/>
      <c r="AQ265" s="343"/>
      <c r="AR265" s="268"/>
      <c r="AS265" s="268"/>
      <c r="AT265" s="268"/>
      <c r="AU265" s="268"/>
      <c r="AV265" s="268"/>
      <c r="AW265" s="268"/>
      <c r="AX265" s="268"/>
      <c r="AY265" s="268"/>
      <c r="AZ265" s="268"/>
      <c r="BA265" s="268"/>
      <c r="BB265" s="268"/>
      <c r="BC265" s="268"/>
      <c r="BD265" s="268"/>
      <c r="BE265" s="268"/>
      <c r="BF265" s="268"/>
      <c r="BG265" s="268"/>
      <c r="BH265" s="268"/>
      <c r="BI265" s="268"/>
      <c r="BJ265" s="268"/>
      <c r="BK265" s="268"/>
      <c r="BL265" s="268"/>
      <c r="BM265" s="268"/>
      <c r="BN265" s="268"/>
      <c r="BO265" s="268"/>
      <c r="BP265" s="268"/>
      <c r="BQ265" s="268"/>
      <c r="BR265" s="268"/>
      <c r="BS265" s="268"/>
      <c r="BT265" s="268"/>
      <c r="BU265" s="268"/>
      <c r="BV265" s="268"/>
      <c r="BW265" s="268"/>
      <c r="BX265" s="268"/>
      <c r="BY265" s="268"/>
      <c r="BZ265" s="268"/>
      <c r="CA265" s="268"/>
      <c r="CB265" s="268"/>
      <c r="CC265" s="268"/>
      <c r="CD265" s="268"/>
      <c r="CE265" s="268"/>
      <c r="CF265" s="268"/>
      <c r="CG265" s="268"/>
      <c r="CH265" s="268"/>
      <c r="CI265" s="268"/>
      <c r="CJ265" s="268"/>
      <c r="CK265" s="268"/>
      <c r="CL265" s="268"/>
      <c r="CM265" s="268"/>
      <c r="CN265" s="268"/>
      <c r="CO265" s="268"/>
      <c r="CP265" s="268"/>
      <c r="CQ265" s="268"/>
      <c r="CR265" s="268"/>
      <c r="CS265" s="268"/>
      <c r="CT265" s="268"/>
      <c r="CU265" s="268"/>
      <c r="CV265" s="268"/>
      <c r="CW265" s="268"/>
      <c r="CX265" s="268"/>
      <c r="CY265" s="268"/>
      <c r="CZ265" s="268"/>
      <c r="DA265" s="268"/>
      <c r="DB265" s="268"/>
      <c r="DC265" s="268"/>
      <c r="DD265" s="268"/>
      <c r="DE265" s="268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</row>
    <row r="266" customFormat="false" ht="12.75" hidden="false" customHeight="false" outlineLevel="0" collapsed="false">
      <c r="A266" s="359"/>
      <c r="B266" s="268"/>
      <c r="C266" s="276"/>
      <c r="D266" s="276"/>
      <c r="E266" s="268"/>
      <c r="F266" s="268"/>
      <c r="G266" s="268"/>
      <c r="H266" s="268"/>
      <c r="I266" s="268"/>
      <c r="J266" s="268"/>
      <c r="K266" s="276"/>
      <c r="L266" s="276"/>
      <c r="M266" s="268"/>
      <c r="N266" s="276"/>
      <c r="O266" s="276"/>
      <c r="P266" s="276"/>
      <c r="Q266" s="268"/>
      <c r="R266" s="268"/>
      <c r="T266" s="268"/>
      <c r="U266" s="268"/>
      <c r="X266" s="357"/>
      <c r="Y266" s="357"/>
      <c r="Z266" s="357"/>
      <c r="AA266" s="357"/>
      <c r="AB266" s="357"/>
      <c r="AC266" s="357"/>
      <c r="AD266" s="357"/>
      <c r="AE266" s="357"/>
      <c r="AF266" s="357"/>
      <c r="AG266" s="357"/>
      <c r="AH266" s="340"/>
      <c r="AI266" s="343"/>
      <c r="AJ266" s="343"/>
      <c r="AK266" s="343"/>
      <c r="AL266" s="343"/>
      <c r="AM266" s="343"/>
      <c r="AN266" s="268"/>
      <c r="AO266" s="268"/>
      <c r="AP266" s="268"/>
      <c r="AQ266" s="343"/>
      <c r="AR266" s="268"/>
      <c r="AS266" s="268"/>
      <c r="AT266" s="268"/>
      <c r="AU266" s="268"/>
      <c r="AV266" s="268"/>
      <c r="AW266" s="268"/>
      <c r="AX266" s="268"/>
      <c r="AY266" s="268"/>
      <c r="AZ266" s="268"/>
      <c r="BA266" s="268"/>
      <c r="BB266" s="268"/>
      <c r="BC266" s="268"/>
      <c r="BD266" s="268"/>
      <c r="BE266" s="268"/>
      <c r="BF266" s="268"/>
      <c r="BG266" s="268"/>
      <c r="BH266" s="268"/>
      <c r="BI266" s="268"/>
      <c r="BJ266" s="268"/>
      <c r="BK266" s="268"/>
      <c r="BL266" s="268"/>
      <c r="BM266" s="268"/>
      <c r="BN266" s="268"/>
      <c r="BO266" s="268"/>
      <c r="BP266" s="268"/>
      <c r="BQ266" s="268"/>
      <c r="BR266" s="268"/>
      <c r="BS266" s="268"/>
      <c r="BT266" s="268"/>
      <c r="BU266" s="268"/>
      <c r="BV266" s="268"/>
      <c r="BW266" s="268"/>
      <c r="BX266" s="268"/>
      <c r="BY266" s="268"/>
      <c r="BZ266" s="268"/>
      <c r="CA266" s="268"/>
      <c r="CB266" s="268"/>
      <c r="CC266" s="268"/>
      <c r="CD266" s="268"/>
      <c r="CE266" s="268"/>
      <c r="CF266" s="268"/>
      <c r="CG266" s="268"/>
      <c r="CH266" s="268"/>
      <c r="CI266" s="268"/>
      <c r="CJ266" s="268"/>
      <c r="CK266" s="268"/>
      <c r="CL266" s="268"/>
      <c r="CM266" s="268"/>
      <c r="CN266" s="268"/>
      <c r="CO266" s="268"/>
      <c r="CP266" s="268"/>
      <c r="CQ266" s="268"/>
      <c r="CR266" s="268"/>
      <c r="CS266" s="268"/>
      <c r="CT266" s="268"/>
      <c r="CU266" s="268"/>
      <c r="CV266" s="268"/>
      <c r="CW266" s="268"/>
      <c r="CX266" s="268"/>
      <c r="CY266" s="268"/>
      <c r="CZ266" s="268"/>
      <c r="DA266" s="268"/>
      <c r="DB266" s="268"/>
      <c r="DC266" s="268"/>
      <c r="DD266" s="268"/>
      <c r="DE266" s="268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</row>
    <row r="267" customFormat="false" ht="12.75" hidden="false" customHeight="false" outlineLevel="0" collapsed="false">
      <c r="A267" s="359"/>
      <c r="B267" s="268"/>
      <c r="C267" s="276"/>
      <c r="D267" s="276"/>
      <c r="E267" s="268"/>
      <c r="F267" s="268"/>
      <c r="G267" s="268"/>
      <c r="H267" s="268"/>
      <c r="I267" s="268"/>
      <c r="J267" s="268"/>
      <c r="K267" s="276"/>
      <c r="L267" s="276"/>
      <c r="M267" s="268"/>
      <c r="N267" s="276"/>
      <c r="O267" s="276"/>
      <c r="P267" s="276"/>
      <c r="Q267" s="268"/>
      <c r="R267" s="268"/>
      <c r="T267" s="268"/>
      <c r="U267" s="268"/>
      <c r="X267" s="357"/>
      <c r="Y267" s="357"/>
      <c r="Z267" s="357"/>
      <c r="AA267" s="357"/>
      <c r="AB267" s="357"/>
      <c r="AC267" s="357"/>
      <c r="AD267" s="357"/>
      <c r="AE267" s="357"/>
      <c r="AF267" s="357"/>
      <c r="AG267" s="357"/>
      <c r="AH267" s="340"/>
      <c r="AI267" s="343"/>
      <c r="AJ267" s="343"/>
      <c r="AK267" s="343"/>
      <c r="AL267" s="343"/>
      <c r="AM267" s="343"/>
      <c r="AN267" s="268"/>
      <c r="AO267" s="268"/>
      <c r="AP267" s="268"/>
      <c r="AQ267" s="343"/>
      <c r="AR267" s="268"/>
      <c r="AS267" s="268"/>
      <c r="AT267" s="268"/>
      <c r="AU267" s="268"/>
      <c r="AV267" s="268"/>
      <c r="AW267" s="268"/>
      <c r="AX267" s="268"/>
      <c r="AY267" s="268"/>
      <c r="AZ267" s="268"/>
      <c r="BA267" s="268"/>
      <c r="BB267" s="268"/>
      <c r="BC267" s="268"/>
      <c r="BD267" s="268"/>
      <c r="BE267" s="268"/>
      <c r="BF267" s="268"/>
      <c r="BG267" s="268"/>
      <c r="BH267" s="268"/>
      <c r="BI267" s="268"/>
      <c r="BJ267" s="268"/>
      <c r="BK267" s="268"/>
      <c r="BL267" s="268"/>
      <c r="BM267" s="268"/>
      <c r="BN267" s="268"/>
      <c r="BO267" s="268"/>
      <c r="BP267" s="268"/>
      <c r="BQ267" s="268"/>
      <c r="BR267" s="268"/>
      <c r="BS267" s="268"/>
      <c r="BT267" s="268"/>
      <c r="BU267" s="268"/>
      <c r="BV267" s="268"/>
      <c r="BW267" s="268"/>
      <c r="BX267" s="268"/>
      <c r="BY267" s="268"/>
      <c r="BZ267" s="268"/>
      <c r="CA267" s="268"/>
      <c r="CB267" s="268"/>
      <c r="CC267" s="268"/>
      <c r="CD267" s="268"/>
      <c r="CE267" s="268"/>
      <c r="CF267" s="268"/>
      <c r="CG267" s="268"/>
      <c r="CH267" s="268"/>
      <c r="CI267" s="268"/>
      <c r="CJ267" s="268"/>
      <c r="CK267" s="268"/>
      <c r="CL267" s="268"/>
      <c r="CM267" s="268"/>
      <c r="CN267" s="268"/>
      <c r="CO267" s="268"/>
      <c r="CP267" s="268"/>
      <c r="CQ267" s="268"/>
      <c r="CR267" s="268"/>
      <c r="CS267" s="268"/>
      <c r="CT267" s="268"/>
      <c r="CU267" s="268"/>
      <c r="CV267" s="268"/>
      <c r="CW267" s="268"/>
      <c r="CX267" s="268"/>
      <c r="CY267" s="268"/>
      <c r="CZ267" s="268"/>
      <c r="DA267" s="268"/>
      <c r="DB267" s="268"/>
      <c r="DC267" s="268"/>
      <c r="DD267" s="268"/>
      <c r="DE267" s="268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</row>
    <row r="268" customFormat="false" ht="12.75" hidden="false" customHeight="false" outlineLevel="0" collapsed="false">
      <c r="A268" s="359"/>
      <c r="B268" s="268"/>
      <c r="C268" s="276"/>
      <c r="D268" s="276"/>
      <c r="E268" s="268"/>
      <c r="F268" s="268"/>
      <c r="G268" s="268"/>
      <c r="H268" s="268"/>
      <c r="I268" s="268"/>
      <c r="J268" s="268"/>
      <c r="K268" s="276"/>
      <c r="L268" s="276"/>
      <c r="M268" s="268"/>
      <c r="N268" s="276"/>
      <c r="O268" s="276"/>
      <c r="P268" s="276"/>
      <c r="Q268" s="268"/>
      <c r="R268" s="268"/>
      <c r="T268" s="268"/>
      <c r="U268" s="268"/>
      <c r="X268" s="357"/>
      <c r="Y268" s="357"/>
      <c r="Z268" s="357"/>
      <c r="AA268" s="357"/>
      <c r="AB268" s="357"/>
      <c r="AC268" s="357"/>
      <c r="AD268" s="357"/>
      <c r="AE268" s="357"/>
      <c r="AF268" s="357"/>
      <c r="AG268" s="357"/>
      <c r="AH268" s="340"/>
      <c r="AI268" s="343"/>
      <c r="AJ268" s="343"/>
      <c r="AK268" s="343"/>
      <c r="AL268" s="343"/>
      <c r="AM268" s="343"/>
      <c r="AN268" s="268"/>
      <c r="AO268" s="268"/>
      <c r="AP268" s="268"/>
      <c r="AQ268" s="343"/>
      <c r="AR268" s="268"/>
      <c r="AS268" s="268"/>
      <c r="AT268" s="268"/>
      <c r="AU268" s="268"/>
      <c r="AV268" s="268"/>
      <c r="AW268" s="268"/>
      <c r="AX268" s="268"/>
      <c r="AY268" s="268"/>
      <c r="AZ268" s="268"/>
      <c r="BA268" s="268"/>
      <c r="BB268" s="268"/>
      <c r="BC268" s="268"/>
      <c r="BD268" s="268"/>
      <c r="BE268" s="268"/>
      <c r="BF268" s="268"/>
      <c r="BG268" s="268"/>
      <c r="BH268" s="268"/>
      <c r="BI268" s="268"/>
      <c r="BJ268" s="268"/>
      <c r="BK268" s="268"/>
      <c r="BL268" s="268"/>
      <c r="BM268" s="268"/>
      <c r="BN268" s="268"/>
      <c r="BO268" s="268"/>
      <c r="BP268" s="268"/>
      <c r="BQ268" s="268"/>
      <c r="BR268" s="268"/>
      <c r="BS268" s="268"/>
      <c r="BT268" s="268"/>
      <c r="BU268" s="268"/>
      <c r="BV268" s="268"/>
      <c r="BW268" s="268"/>
      <c r="BX268" s="268"/>
      <c r="BY268" s="268"/>
      <c r="BZ268" s="268"/>
      <c r="CA268" s="268"/>
      <c r="CB268" s="268"/>
      <c r="CC268" s="268"/>
      <c r="CD268" s="268"/>
      <c r="CE268" s="268"/>
      <c r="CF268" s="268"/>
      <c r="CG268" s="268"/>
      <c r="CH268" s="268"/>
      <c r="CI268" s="268"/>
      <c r="CJ268" s="268"/>
      <c r="CK268" s="268"/>
      <c r="CL268" s="268"/>
      <c r="CM268" s="268"/>
      <c r="CN268" s="268"/>
      <c r="CO268" s="268"/>
      <c r="CP268" s="268"/>
      <c r="CQ268" s="268"/>
      <c r="CR268" s="268"/>
      <c r="CS268" s="268"/>
      <c r="CT268" s="268"/>
      <c r="CU268" s="268"/>
      <c r="CV268" s="268"/>
      <c r="CW268" s="268"/>
      <c r="CX268" s="268"/>
      <c r="CY268" s="268"/>
      <c r="CZ268" s="268"/>
      <c r="DA268" s="268"/>
      <c r="DB268" s="268"/>
      <c r="DC268" s="268"/>
      <c r="DD268" s="268"/>
      <c r="DE268" s="268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</row>
    <row r="269" customFormat="false" ht="12.75" hidden="false" customHeight="false" outlineLevel="0" collapsed="false">
      <c r="A269" s="359"/>
      <c r="B269" s="268"/>
      <c r="C269" s="276"/>
      <c r="D269" s="276"/>
      <c r="E269" s="268"/>
      <c r="F269" s="268"/>
      <c r="G269" s="268"/>
      <c r="H269" s="268"/>
      <c r="I269" s="268"/>
      <c r="J269" s="268"/>
      <c r="K269" s="276"/>
      <c r="L269" s="276"/>
      <c r="M269" s="268"/>
      <c r="N269" s="276"/>
      <c r="O269" s="276"/>
      <c r="P269" s="276"/>
      <c r="Q269" s="268"/>
      <c r="R269" s="268"/>
      <c r="T269" s="268"/>
      <c r="U269" s="268"/>
      <c r="X269" s="357"/>
      <c r="Y269" s="357"/>
      <c r="Z269" s="357"/>
      <c r="AA269" s="357"/>
      <c r="AB269" s="357"/>
      <c r="AC269" s="357"/>
      <c r="AD269" s="357"/>
      <c r="AE269" s="357"/>
      <c r="AF269" s="357"/>
      <c r="AG269" s="357"/>
      <c r="AH269" s="340"/>
      <c r="AI269" s="343"/>
      <c r="AJ269" s="343"/>
      <c r="AK269" s="343"/>
      <c r="AL269" s="343"/>
      <c r="AM269" s="343"/>
      <c r="AN269" s="268"/>
      <c r="AO269" s="268"/>
      <c r="AP269" s="268"/>
      <c r="AQ269" s="343"/>
      <c r="AR269" s="268"/>
      <c r="AS269" s="268"/>
      <c r="AT269" s="268"/>
      <c r="AU269" s="268"/>
      <c r="AV269" s="268"/>
      <c r="AW269" s="268"/>
      <c r="AX269" s="268"/>
      <c r="AY269" s="268"/>
      <c r="AZ269" s="268"/>
      <c r="BA269" s="268"/>
      <c r="BB269" s="268"/>
      <c r="BC269" s="268"/>
      <c r="BD269" s="268"/>
      <c r="BE269" s="268"/>
      <c r="BF269" s="268"/>
      <c r="BG269" s="268"/>
      <c r="BH269" s="268"/>
      <c r="BI269" s="268"/>
      <c r="BJ269" s="268"/>
      <c r="BK269" s="268"/>
      <c r="BL269" s="268"/>
      <c r="BM269" s="268"/>
      <c r="BN269" s="268"/>
      <c r="BO269" s="268"/>
      <c r="BP269" s="268"/>
      <c r="BQ269" s="268"/>
      <c r="BR269" s="268"/>
      <c r="BS269" s="268"/>
      <c r="BT269" s="268"/>
      <c r="BU269" s="268"/>
      <c r="BV269" s="268"/>
      <c r="BW269" s="268"/>
      <c r="BX269" s="268"/>
      <c r="BY269" s="268"/>
      <c r="BZ269" s="268"/>
      <c r="CA269" s="268"/>
      <c r="CB269" s="268"/>
      <c r="CC269" s="268"/>
      <c r="CD269" s="268"/>
      <c r="CE269" s="268"/>
      <c r="CF269" s="268"/>
      <c r="CG269" s="268"/>
      <c r="CH269" s="268"/>
      <c r="CI269" s="268"/>
      <c r="CJ269" s="268"/>
      <c r="CK269" s="268"/>
      <c r="CL269" s="268"/>
      <c r="CM269" s="268"/>
      <c r="CN269" s="268"/>
      <c r="CO269" s="268"/>
      <c r="CP269" s="268"/>
      <c r="CQ269" s="268"/>
      <c r="CR269" s="268"/>
      <c r="CS269" s="268"/>
      <c r="CT269" s="268"/>
      <c r="CU269" s="268"/>
      <c r="CV269" s="268"/>
      <c r="CW269" s="268"/>
      <c r="CX269" s="268"/>
      <c r="CY269" s="268"/>
      <c r="CZ269" s="268"/>
      <c r="DA269" s="268"/>
      <c r="DB269" s="268"/>
      <c r="DC269" s="268"/>
      <c r="DD269" s="268"/>
      <c r="DE269" s="268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</row>
    <row r="270" customFormat="false" ht="12.75" hidden="false" customHeight="false" outlineLevel="0" collapsed="false">
      <c r="A270" s="359"/>
      <c r="B270" s="268"/>
      <c r="C270" s="276"/>
      <c r="D270" s="276"/>
      <c r="E270" s="268"/>
      <c r="F270" s="268"/>
      <c r="G270" s="268"/>
      <c r="H270" s="268"/>
      <c r="I270" s="268"/>
      <c r="J270" s="268"/>
      <c r="K270" s="276"/>
      <c r="L270" s="276"/>
      <c r="M270" s="268"/>
      <c r="N270" s="276"/>
      <c r="O270" s="276"/>
      <c r="P270" s="276"/>
      <c r="Q270" s="268"/>
      <c r="R270" s="268"/>
      <c r="T270" s="268"/>
      <c r="U270" s="268"/>
      <c r="X270" s="357"/>
      <c r="Y270" s="357"/>
      <c r="Z270" s="357"/>
      <c r="AA270" s="357"/>
      <c r="AB270" s="357"/>
      <c r="AC270" s="357"/>
      <c r="AD270" s="357"/>
      <c r="AE270" s="357"/>
      <c r="AF270" s="357"/>
      <c r="AG270" s="357"/>
      <c r="AH270" s="340"/>
      <c r="AI270" s="343"/>
      <c r="AJ270" s="343"/>
      <c r="AK270" s="343"/>
      <c r="AL270" s="343"/>
      <c r="AM270" s="343"/>
      <c r="AN270" s="268"/>
      <c r="AO270" s="268"/>
      <c r="AP270" s="268"/>
      <c r="AQ270" s="343"/>
      <c r="AR270" s="268"/>
      <c r="AS270" s="268"/>
      <c r="AT270" s="268"/>
      <c r="AU270" s="268"/>
      <c r="AV270" s="268"/>
      <c r="AW270" s="268"/>
      <c r="AX270" s="268"/>
      <c r="AY270" s="268"/>
      <c r="AZ270" s="268"/>
      <c r="BA270" s="268"/>
      <c r="BB270" s="268"/>
      <c r="BC270" s="268"/>
      <c r="BD270" s="268"/>
      <c r="BE270" s="268"/>
      <c r="BF270" s="268"/>
      <c r="BG270" s="268"/>
      <c r="BH270" s="268"/>
      <c r="BI270" s="268"/>
      <c r="BJ270" s="268"/>
      <c r="BK270" s="268"/>
      <c r="BL270" s="268"/>
      <c r="BM270" s="268"/>
      <c r="BN270" s="268"/>
      <c r="BO270" s="268"/>
      <c r="BP270" s="268"/>
      <c r="BQ270" s="268"/>
      <c r="BR270" s="268"/>
      <c r="BS270" s="268"/>
      <c r="BT270" s="268"/>
      <c r="BU270" s="268"/>
      <c r="BV270" s="268"/>
      <c r="BW270" s="268"/>
      <c r="BX270" s="268"/>
      <c r="BY270" s="268"/>
      <c r="BZ270" s="268"/>
      <c r="CA270" s="268"/>
      <c r="CB270" s="268"/>
      <c r="CC270" s="268"/>
      <c r="CD270" s="268"/>
      <c r="CE270" s="268"/>
      <c r="CF270" s="268"/>
      <c r="CG270" s="268"/>
      <c r="CH270" s="268"/>
      <c r="CI270" s="268"/>
      <c r="CJ270" s="268"/>
      <c r="CK270" s="268"/>
      <c r="CL270" s="268"/>
      <c r="CM270" s="268"/>
      <c r="CN270" s="268"/>
      <c r="CO270" s="268"/>
      <c r="CP270" s="268"/>
      <c r="CQ270" s="268"/>
      <c r="CR270" s="268"/>
      <c r="CS270" s="268"/>
      <c r="CT270" s="268"/>
      <c r="CU270" s="268"/>
      <c r="CV270" s="268"/>
      <c r="CW270" s="268"/>
      <c r="CX270" s="268"/>
      <c r="CY270" s="268"/>
      <c r="CZ270" s="268"/>
      <c r="DA270" s="268"/>
      <c r="DB270" s="268"/>
      <c r="DC270" s="268"/>
      <c r="DD270" s="268"/>
      <c r="DE270" s="268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</row>
    <row r="271" customFormat="false" ht="12.75" hidden="false" customHeight="false" outlineLevel="0" collapsed="false">
      <c r="A271" s="359"/>
      <c r="B271" s="268"/>
      <c r="C271" s="276"/>
      <c r="D271" s="276"/>
      <c r="E271" s="268"/>
      <c r="F271" s="268"/>
      <c r="G271" s="268"/>
      <c r="H271" s="268"/>
      <c r="I271" s="268"/>
      <c r="J271" s="268"/>
      <c r="K271" s="276"/>
      <c r="L271" s="276"/>
      <c r="M271" s="268"/>
      <c r="N271" s="276"/>
      <c r="O271" s="276"/>
      <c r="P271" s="276"/>
      <c r="Q271" s="268"/>
      <c r="R271" s="268"/>
      <c r="T271" s="268"/>
      <c r="U271" s="268"/>
      <c r="X271" s="357"/>
      <c r="Y271" s="357"/>
      <c r="Z271" s="357"/>
      <c r="AA271" s="357"/>
      <c r="AB271" s="357"/>
      <c r="AC271" s="357"/>
      <c r="AD271" s="357"/>
      <c r="AE271" s="357"/>
      <c r="AF271" s="357"/>
      <c r="AG271" s="357"/>
      <c r="AH271" s="340"/>
      <c r="AI271" s="343"/>
      <c r="AJ271" s="343"/>
      <c r="AK271" s="343"/>
      <c r="AL271" s="343"/>
      <c r="AM271" s="343"/>
      <c r="AN271" s="268"/>
      <c r="AO271" s="268"/>
      <c r="AP271" s="268"/>
      <c r="AQ271" s="343"/>
      <c r="AR271" s="268"/>
      <c r="AS271" s="268"/>
      <c r="AT271" s="268"/>
      <c r="AU271" s="268"/>
      <c r="AV271" s="268"/>
      <c r="AW271" s="268"/>
      <c r="AX271" s="268"/>
      <c r="AY271" s="268"/>
      <c r="AZ271" s="268"/>
      <c r="BA271" s="268"/>
      <c r="BB271" s="268"/>
      <c r="BC271" s="268"/>
      <c r="BD271" s="268"/>
      <c r="BE271" s="268"/>
      <c r="BF271" s="268"/>
      <c r="BG271" s="268"/>
      <c r="BH271" s="268"/>
      <c r="BI271" s="268"/>
      <c r="BJ271" s="268"/>
      <c r="BK271" s="268"/>
      <c r="BL271" s="268"/>
      <c r="BM271" s="268"/>
      <c r="BN271" s="268"/>
      <c r="BO271" s="268"/>
      <c r="BP271" s="268"/>
      <c r="BQ271" s="268"/>
      <c r="BR271" s="268"/>
      <c r="BS271" s="268"/>
      <c r="BT271" s="268"/>
      <c r="BU271" s="268"/>
      <c r="BV271" s="268"/>
      <c r="BW271" s="268"/>
      <c r="BX271" s="268"/>
      <c r="BY271" s="268"/>
      <c r="BZ271" s="268"/>
      <c r="CA271" s="268"/>
      <c r="CB271" s="268"/>
      <c r="CC271" s="268"/>
      <c r="CD271" s="268"/>
      <c r="CE271" s="268"/>
      <c r="CF271" s="268"/>
      <c r="CG271" s="268"/>
      <c r="CH271" s="268"/>
      <c r="CI271" s="268"/>
      <c r="CJ271" s="268"/>
      <c r="CK271" s="268"/>
      <c r="CL271" s="268"/>
      <c r="CM271" s="268"/>
      <c r="CN271" s="268"/>
      <c r="CO271" s="268"/>
      <c r="CP271" s="268"/>
      <c r="CQ271" s="268"/>
      <c r="CR271" s="268"/>
      <c r="CS271" s="268"/>
      <c r="CT271" s="268"/>
      <c r="CU271" s="268"/>
      <c r="CV271" s="268"/>
      <c r="CW271" s="268"/>
      <c r="CX271" s="268"/>
      <c r="CY271" s="268"/>
      <c r="CZ271" s="268"/>
      <c r="DA271" s="268"/>
      <c r="DB271" s="268"/>
      <c r="DC271" s="268"/>
      <c r="DD271" s="268"/>
      <c r="DE271" s="268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</row>
    <row r="272" customFormat="false" ht="12.75" hidden="false" customHeight="false" outlineLevel="0" collapsed="false">
      <c r="A272" s="359"/>
      <c r="B272" s="268"/>
      <c r="C272" s="276"/>
      <c r="D272" s="276"/>
      <c r="E272" s="268"/>
      <c r="F272" s="268"/>
      <c r="G272" s="268"/>
      <c r="H272" s="268"/>
      <c r="I272" s="268"/>
      <c r="J272" s="268"/>
      <c r="K272" s="276"/>
      <c r="L272" s="276"/>
      <c r="M272" s="268"/>
      <c r="N272" s="276"/>
      <c r="O272" s="276"/>
      <c r="P272" s="276"/>
      <c r="Q272" s="268"/>
      <c r="R272" s="268"/>
      <c r="T272" s="268"/>
      <c r="U272" s="268"/>
      <c r="X272" s="357"/>
      <c r="Y272" s="357"/>
      <c r="Z272" s="357"/>
      <c r="AA272" s="357"/>
      <c r="AB272" s="357"/>
      <c r="AC272" s="357"/>
      <c r="AD272" s="357"/>
      <c r="AE272" s="357"/>
      <c r="AF272" s="357"/>
      <c r="AG272" s="357"/>
      <c r="AH272" s="340"/>
      <c r="AI272" s="343"/>
      <c r="AJ272" s="343"/>
      <c r="AK272" s="343"/>
      <c r="AL272" s="343"/>
      <c r="AM272" s="343"/>
      <c r="AN272" s="268"/>
      <c r="AO272" s="268"/>
      <c r="AP272" s="268"/>
      <c r="AQ272" s="343"/>
      <c r="AR272" s="268"/>
      <c r="AS272" s="268"/>
      <c r="AT272" s="268"/>
      <c r="AU272" s="268"/>
      <c r="AV272" s="268"/>
      <c r="AW272" s="268"/>
      <c r="AX272" s="268"/>
      <c r="AY272" s="268"/>
      <c r="AZ272" s="268"/>
      <c r="BA272" s="268"/>
      <c r="BB272" s="268"/>
      <c r="BC272" s="268"/>
      <c r="BD272" s="268"/>
      <c r="BE272" s="268"/>
      <c r="BF272" s="268"/>
      <c r="BG272" s="268"/>
      <c r="BH272" s="268"/>
      <c r="BI272" s="268"/>
      <c r="BJ272" s="268"/>
      <c r="BK272" s="268"/>
      <c r="BL272" s="268"/>
      <c r="BM272" s="268"/>
      <c r="BN272" s="268"/>
      <c r="BO272" s="268"/>
      <c r="BP272" s="268"/>
      <c r="BQ272" s="268"/>
      <c r="BR272" s="268"/>
      <c r="BS272" s="268"/>
      <c r="BT272" s="268"/>
      <c r="BU272" s="268"/>
      <c r="BV272" s="268"/>
      <c r="BW272" s="268"/>
      <c r="BX272" s="268"/>
      <c r="BY272" s="268"/>
      <c r="BZ272" s="268"/>
      <c r="CA272" s="268"/>
      <c r="CB272" s="268"/>
      <c r="CC272" s="268"/>
      <c r="CD272" s="268"/>
      <c r="CE272" s="268"/>
      <c r="CF272" s="268"/>
      <c r="CG272" s="268"/>
      <c r="CH272" s="268"/>
      <c r="CI272" s="268"/>
      <c r="CJ272" s="268"/>
      <c r="CK272" s="268"/>
      <c r="CL272" s="268"/>
      <c r="CM272" s="268"/>
      <c r="CN272" s="268"/>
      <c r="CO272" s="268"/>
      <c r="CP272" s="268"/>
      <c r="CQ272" s="268"/>
      <c r="CR272" s="268"/>
      <c r="CS272" s="268"/>
      <c r="CT272" s="268"/>
      <c r="CU272" s="268"/>
      <c r="CV272" s="268"/>
      <c r="CW272" s="268"/>
      <c r="CX272" s="268"/>
      <c r="CY272" s="268"/>
      <c r="CZ272" s="268"/>
      <c r="DA272" s="268"/>
      <c r="DB272" s="268"/>
      <c r="DC272" s="268"/>
      <c r="DD272" s="268"/>
      <c r="DE272" s="268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</row>
    <row r="273" customFormat="false" ht="12.75" hidden="false" customHeight="false" outlineLevel="0" collapsed="false">
      <c r="A273" s="359"/>
      <c r="B273" s="268"/>
      <c r="C273" s="276"/>
      <c r="D273" s="276"/>
      <c r="E273" s="268"/>
      <c r="F273" s="268"/>
      <c r="G273" s="268"/>
      <c r="H273" s="268"/>
      <c r="I273" s="268"/>
      <c r="J273" s="268"/>
      <c r="K273" s="276"/>
      <c r="L273" s="276"/>
      <c r="M273" s="268"/>
      <c r="N273" s="276"/>
      <c r="O273" s="276"/>
      <c r="P273" s="276"/>
      <c r="Q273" s="268"/>
      <c r="R273" s="268"/>
      <c r="T273" s="268"/>
      <c r="U273" s="268"/>
      <c r="X273" s="357"/>
      <c r="Y273" s="357"/>
      <c r="Z273" s="357"/>
      <c r="AA273" s="357"/>
      <c r="AB273" s="357"/>
      <c r="AC273" s="357"/>
      <c r="AD273" s="357"/>
      <c r="AE273" s="357"/>
      <c r="AF273" s="357"/>
      <c r="AG273" s="357"/>
      <c r="AH273" s="340"/>
      <c r="AI273" s="343"/>
      <c r="AJ273" s="343"/>
      <c r="AK273" s="343"/>
      <c r="AL273" s="343"/>
      <c r="AM273" s="343"/>
      <c r="AN273" s="268"/>
      <c r="AO273" s="268"/>
      <c r="AP273" s="268"/>
      <c r="AQ273" s="343"/>
      <c r="AR273" s="268"/>
      <c r="AS273" s="268"/>
      <c r="AT273" s="268"/>
      <c r="AU273" s="268"/>
      <c r="AV273" s="268"/>
      <c r="AW273" s="268"/>
      <c r="AX273" s="268"/>
      <c r="AY273" s="268"/>
      <c r="AZ273" s="268"/>
      <c r="BA273" s="268"/>
      <c r="BB273" s="268"/>
      <c r="BC273" s="268"/>
      <c r="BD273" s="268"/>
      <c r="BE273" s="268"/>
      <c r="BF273" s="268"/>
      <c r="BG273" s="268"/>
      <c r="BH273" s="268"/>
      <c r="BI273" s="268"/>
      <c r="BJ273" s="268"/>
      <c r="BK273" s="268"/>
      <c r="BL273" s="268"/>
      <c r="BM273" s="268"/>
      <c r="BN273" s="268"/>
      <c r="BO273" s="268"/>
      <c r="BP273" s="268"/>
      <c r="BQ273" s="268"/>
      <c r="BR273" s="268"/>
      <c r="BS273" s="268"/>
      <c r="BT273" s="268"/>
      <c r="BU273" s="268"/>
      <c r="BV273" s="268"/>
      <c r="BW273" s="268"/>
      <c r="BX273" s="268"/>
      <c r="BY273" s="268"/>
      <c r="BZ273" s="268"/>
      <c r="CA273" s="268"/>
      <c r="CB273" s="268"/>
      <c r="CC273" s="268"/>
      <c r="CD273" s="268"/>
      <c r="CE273" s="268"/>
      <c r="CF273" s="268"/>
      <c r="CG273" s="268"/>
      <c r="CH273" s="268"/>
      <c r="CI273" s="268"/>
      <c r="CJ273" s="268"/>
      <c r="CK273" s="268"/>
      <c r="CL273" s="268"/>
      <c r="CM273" s="268"/>
      <c r="CN273" s="268"/>
      <c r="CO273" s="268"/>
      <c r="CP273" s="268"/>
      <c r="CQ273" s="268"/>
      <c r="CR273" s="268"/>
      <c r="CS273" s="268"/>
      <c r="CT273" s="268"/>
      <c r="CU273" s="268"/>
      <c r="CV273" s="268"/>
      <c r="CW273" s="268"/>
      <c r="CX273" s="268"/>
      <c r="CY273" s="268"/>
      <c r="CZ273" s="268"/>
      <c r="DA273" s="268"/>
      <c r="DB273" s="268"/>
      <c r="DC273" s="268"/>
      <c r="DD273" s="268"/>
      <c r="DE273" s="268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</row>
    <row r="274" customFormat="false" ht="12.75" hidden="false" customHeight="false" outlineLevel="0" collapsed="false">
      <c r="A274" s="359"/>
      <c r="B274" s="268"/>
      <c r="C274" s="276"/>
      <c r="D274" s="276"/>
      <c r="E274" s="268"/>
      <c r="F274" s="268"/>
      <c r="G274" s="268"/>
      <c r="H274" s="268"/>
      <c r="I274" s="268"/>
      <c r="J274" s="268"/>
      <c r="K274" s="276"/>
      <c r="L274" s="276"/>
      <c r="M274" s="268"/>
      <c r="N274" s="276"/>
      <c r="O274" s="276"/>
      <c r="P274" s="276"/>
      <c r="Q274" s="268"/>
      <c r="R274" s="268"/>
      <c r="T274" s="268"/>
      <c r="U274" s="268"/>
      <c r="X274" s="357"/>
      <c r="Y274" s="357"/>
      <c r="Z274" s="357"/>
      <c r="AA274" s="357"/>
      <c r="AB274" s="357"/>
      <c r="AC274" s="357"/>
      <c r="AD274" s="357"/>
      <c r="AE274" s="357"/>
      <c r="AF274" s="357"/>
      <c r="AG274" s="357"/>
      <c r="AH274" s="340"/>
      <c r="AI274" s="343"/>
      <c r="AJ274" s="343"/>
      <c r="AK274" s="343"/>
      <c r="AL274" s="343"/>
      <c r="AM274" s="343"/>
      <c r="AN274" s="268"/>
      <c r="AO274" s="268"/>
      <c r="AP274" s="268"/>
      <c r="AQ274" s="343"/>
      <c r="AR274" s="268"/>
      <c r="AS274" s="268"/>
      <c r="AT274" s="268"/>
      <c r="AU274" s="268"/>
      <c r="AV274" s="268"/>
      <c r="AW274" s="268"/>
      <c r="AX274" s="268"/>
      <c r="AY274" s="268"/>
      <c r="AZ274" s="268"/>
      <c r="BA274" s="268"/>
      <c r="BB274" s="268"/>
      <c r="BC274" s="268"/>
      <c r="BD274" s="268"/>
      <c r="BE274" s="268"/>
      <c r="BF274" s="268"/>
      <c r="BG274" s="268"/>
      <c r="BH274" s="268"/>
      <c r="BI274" s="268"/>
      <c r="BJ274" s="268"/>
      <c r="BK274" s="268"/>
      <c r="BL274" s="268"/>
      <c r="BM274" s="268"/>
      <c r="BN274" s="268"/>
      <c r="BO274" s="268"/>
      <c r="BP274" s="268"/>
      <c r="BQ274" s="268"/>
      <c r="BR274" s="268"/>
      <c r="BS274" s="268"/>
      <c r="BT274" s="268"/>
      <c r="BU274" s="268"/>
      <c r="BV274" s="268"/>
      <c r="BW274" s="268"/>
      <c r="BX274" s="268"/>
      <c r="BY274" s="268"/>
      <c r="BZ274" s="268"/>
      <c r="CA274" s="268"/>
      <c r="CB274" s="268"/>
      <c r="CC274" s="268"/>
      <c r="CD274" s="268"/>
      <c r="CE274" s="268"/>
      <c r="CF274" s="268"/>
      <c r="CG274" s="268"/>
      <c r="CH274" s="268"/>
      <c r="CI274" s="268"/>
      <c r="CJ274" s="268"/>
      <c r="CK274" s="268"/>
      <c r="CL274" s="268"/>
      <c r="CM274" s="268"/>
      <c r="CN274" s="268"/>
      <c r="CO274" s="268"/>
      <c r="CP274" s="268"/>
      <c r="CQ274" s="268"/>
      <c r="CR274" s="268"/>
      <c r="CS274" s="268"/>
      <c r="CT274" s="268"/>
      <c r="CU274" s="268"/>
      <c r="CV274" s="268"/>
      <c r="CW274" s="268"/>
      <c r="CX274" s="268"/>
      <c r="CY274" s="268"/>
      <c r="CZ274" s="268"/>
      <c r="DA274" s="268"/>
      <c r="DB274" s="268"/>
      <c r="DC274" s="268"/>
      <c r="DD274" s="268"/>
      <c r="DE274" s="268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</row>
    <row r="275" customFormat="false" ht="12.75" hidden="false" customHeight="false" outlineLevel="0" collapsed="false">
      <c r="A275" s="359"/>
      <c r="B275" s="268"/>
      <c r="C275" s="276"/>
      <c r="D275" s="276"/>
      <c r="E275" s="268"/>
      <c r="F275" s="268"/>
      <c r="G275" s="268"/>
      <c r="H275" s="268"/>
      <c r="I275" s="268"/>
      <c r="J275" s="268"/>
      <c r="K275" s="276"/>
      <c r="L275" s="276"/>
      <c r="M275" s="268"/>
      <c r="N275" s="276"/>
      <c r="O275" s="276"/>
      <c r="P275" s="276"/>
      <c r="Q275" s="268"/>
      <c r="R275" s="268"/>
      <c r="T275" s="268"/>
      <c r="U275" s="268"/>
      <c r="X275" s="357"/>
      <c r="Y275" s="357"/>
      <c r="Z275" s="357"/>
      <c r="AA275" s="357"/>
      <c r="AB275" s="357"/>
      <c r="AC275" s="357"/>
      <c r="AD275" s="357"/>
      <c r="AE275" s="357"/>
      <c r="AF275" s="357"/>
      <c r="AG275" s="357"/>
      <c r="AH275" s="340"/>
      <c r="AI275" s="343"/>
      <c r="AJ275" s="343"/>
      <c r="AK275" s="343"/>
      <c r="AL275" s="343"/>
      <c r="AM275" s="343"/>
      <c r="AN275" s="268"/>
      <c r="AO275" s="268"/>
      <c r="AP275" s="268"/>
      <c r="AQ275" s="343"/>
      <c r="AR275" s="268"/>
      <c r="AS275" s="268"/>
      <c r="AT275" s="268"/>
      <c r="AU275" s="268"/>
      <c r="AV275" s="268"/>
      <c r="AW275" s="268"/>
      <c r="AX275" s="268"/>
      <c r="AY275" s="268"/>
      <c r="AZ275" s="268"/>
      <c r="BA275" s="268"/>
      <c r="BB275" s="268"/>
      <c r="BC275" s="268"/>
      <c r="BD275" s="268"/>
      <c r="BE275" s="268"/>
      <c r="BF275" s="268"/>
      <c r="BG275" s="268"/>
      <c r="BH275" s="268"/>
      <c r="BI275" s="268"/>
      <c r="BJ275" s="268"/>
      <c r="BK275" s="268"/>
      <c r="BL275" s="268"/>
      <c r="BM275" s="268"/>
      <c r="BN275" s="268"/>
      <c r="BO275" s="268"/>
      <c r="BP275" s="268"/>
      <c r="BQ275" s="268"/>
      <c r="BR275" s="268"/>
      <c r="BS275" s="268"/>
      <c r="BT275" s="268"/>
      <c r="BU275" s="268"/>
      <c r="BV275" s="268"/>
      <c r="BW275" s="268"/>
      <c r="BX275" s="268"/>
      <c r="BY275" s="268"/>
      <c r="BZ275" s="268"/>
      <c r="CA275" s="268"/>
      <c r="CB275" s="268"/>
      <c r="CC275" s="268"/>
      <c r="CD275" s="268"/>
      <c r="CE275" s="268"/>
      <c r="CF275" s="268"/>
      <c r="CG275" s="268"/>
      <c r="CH275" s="268"/>
      <c r="CI275" s="268"/>
      <c r="CJ275" s="268"/>
      <c r="CK275" s="268"/>
      <c r="CL275" s="268"/>
      <c r="CM275" s="268"/>
      <c r="CN275" s="268"/>
      <c r="CO275" s="268"/>
      <c r="CP275" s="268"/>
      <c r="CQ275" s="268"/>
      <c r="CR275" s="268"/>
      <c r="CS275" s="268"/>
      <c r="CT275" s="268"/>
      <c r="CU275" s="268"/>
      <c r="CV275" s="268"/>
      <c r="CW275" s="268"/>
      <c r="CX275" s="268"/>
      <c r="CY275" s="268"/>
      <c r="CZ275" s="268"/>
      <c r="DA275" s="268"/>
      <c r="DB275" s="268"/>
      <c r="DC275" s="268"/>
      <c r="DD275" s="268"/>
      <c r="DE275" s="268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</row>
    <row r="276" customFormat="false" ht="12.75" hidden="false" customHeight="false" outlineLevel="0" collapsed="false">
      <c r="A276" s="359"/>
      <c r="B276" s="268"/>
      <c r="C276" s="276"/>
      <c r="D276" s="276"/>
      <c r="E276" s="268"/>
      <c r="F276" s="268"/>
      <c r="G276" s="268"/>
      <c r="H276" s="268"/>
      <c r="I276" s="268"/>
      <c r="J276" s="268"/>
      <c r="K276" s="276"/>
      <c r="L276" s="276"/>
      <c r="M276" s="268"/>
      <c r="N276" s="276"/>
      <c r="O276" s="276"/>
      <c r="P276" s="276"/>
      <c r="Q276" s="268"/>
      <c r="R276" s="268"/>
      <c r="T276" s="268"/>
      <c r="U276" s="268"/>
      <c r="X276" s="357"/>
      <c r="Y276" s="357"/>
      <c r="Z276" s="357"/>
      <c r="AA276" s="357"/>
      <c r="AB276" s="357"/>
      <c r="AC276" s="357"/>
      <c r="AD276" s="357"/>
      <c r="AE276" s="357"/>
      <c r="AF276" s="357"/>
      <c r="AG276" s="357"/>
      <c r="AH276" s="340"/>
      <c r="AI276" s="343"/>
      <c r="AJ276" s="343"/>
      <c r="AK276" s="343"/>
      <c r="AL276" s="343"/>
      <c r="AM276" s="343"/>
      <c r="AN276" s="268"/>
      <c r="AO276" s="268"/>
      <c r="AP276" s="268"/>
      <c r="AQ276" s="343"/>
      <c r="AR276" s="268"/>
      <c r="AS276" s="268"/>
      <c r="AT276" s="268"/>
      <c r="AU276" s="268"/>
      <c r="AV276" s="268"/>
      <c r="AW276" s="268"/>
      <c r="AX276" s="268"/>
      <c r="AY276" s="268"/>
      <c r="AZ276" s="268"/>
      <c r="BA276" s="268"/>
      <c r="BB276" s="268"/>
      <c r="BC276" s="268"/>
      <c r="BD276" s="268"/>
      <c r="BE276" s="268"/>
      <c r="BF276" s="268"/>
      <c r="BG276" s="268"/>
      <c r="BH276" s="268"/>
      <c r="BI276" s="268"/>
      <c r="BJ276" s="268"/>
      <c r="BK276" s="268"/>
      <c r="BL276" s="268"/>
      <c r="BM276" s="268"/>
      <c r="BN276" s="268"/>
      <c r="BO276" s="268"/>
      <c r="BP276" s="268"/>
      <c r="BQ276" s="268"/>
      <c r="BR276" s="268"/>
      <c r="BS276" s="268"/>
      <c r="BT276" s="268"/>
      <c r="BU276" s="268"/>
      <c r="BV276" s="268"/>
      <c r="BW276" s="268"/>
      <c r="BX276" s="268"/>
      <c r="BY276" s="268"/>
      <c r="BZ276" s="268"/>
      <c r="CA276" s="268"/>
      <c r="CB276" s="268"/>
      <c r="CC276" s="268"/>
      <c r="CD276" s="268"/>
      <c r="CE276" s="268"/>
      <c r="CF276" s="268"/>
      <c r="CG276" s="268"/>
      <c r="CH276" s="268"/>
      <c r="CI276" s="268"/>
      <c r="CJ276" s="268"/>
      <c r="CK276" s="268"/>
      <c r="CL276" s="268"/>
      <c r="CM276" s="268"/>
      <c r="CN276" s="268"/>
      <c r="CO276" s="268"/>
      <c r="CP276" s="268"/>
      <c r="CQ276" s="268"/>
      <c r="CR276" s="268"/>
      <c r="CS276" s="268"/>
      <c r="CT276" s="268"/>
      <c r="CU276" s="268"/>
      <c r="CV276" s="268"/>
      <c r="CW276" s="268"/>
      <c r="CX276" s="268"/>
      <c r="CY276" s="268"/>
      <c r="CZ276" s="268"/>
      <c r="DA276" s="268"/>
      <c r="DB276" s="268"/>
      <c r="DC276" s="268"/>
      <c r="DD276" s="268"/>
      <c r="DE276" s="268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</row>
    <row r="277" customFormat="false" ht="12.75" hidden="false" customHeight="false" outlineLevel="0" collapsed="false">
      <c r="A277" s="359"/>
      <c r="B277" s="268"/>
      <c r="C277" s="276"/>
      <c r="D277" s="276"/>
      <c r="E277" s="268"/>
      <c r="F277" s="268"/>
      <c r="G277" s="268"/>
      <c r="H277" s="268"/>
      <c r="I277" s="268"/>
      <c r="J277" s="268"/>
      <c r="K277" s="276"/>
      <c r="L277" s="276"/>
      <c r="M277" s="268"/>
      <c r="N277" s="276"/>
      <c r="O277" s="276"/>
      <c r="P277" s="276"/>
      <c r="Q277" s="268"/>
      <c r="R277" s="268"/>
      <c r="T277" s="268"/>
      <c r="U277" s="268"/>
      <c r="X277" s="357"/>
      <c r="Y277" s="357"/>
      <c r="Z277" s="357"/>
      <c r="AA277" s="357"/>
      <c r="AB277" s="357"/>
      <c r="AC277" s="357"/>
      <c r="AD277" s="357"/>
      <c r="AE277" s="357"/>
      <c r="AF277" s="357"/>
      <c r="AG277" s="357"/>
      <c r="AH277" s="340"/>
      <c r="AI277" s="343"/>
      <c r="AJ277" s="343"/>
      <c r="AK277" s="343"/>
      <c r="AL277" s="343"/>
      <c r="AM277" s="343"/>
      <c r="AN277" s="268"/>
      <c r="AO277" s="268"/>
      <c r="AP277" s="268"/>
      <c r="AQ277" s="343"/>
      <c r="AR277" s="268"/>
      <c r="AS277" s="268"/>
      <c r="AT277" s="268"/>
      <c r="AU277" s="268"/>
      <c r="AV277" s="268"/>
      <c r="AW277" s="268"/>
      <c r="AX277" s="268"/>
      <c r="AY277" s="268"/>
      <c r="AZ277" s="268"/>
      <c r="BA277" s="268"/>
      <c r="BB277" s="268"/>
      <c r="BC277" s="268"/>
      <c r="BD277" s="268"/>
      <c r="BE277" s="268"/>
      <c r="BF277" s="268"/>
      <c r="BG277" s="268"/>
      <c r="BH277" s="268"/>
      <c r="BI277" s="268"/>
      <c r="BJ277" s="268"/>
      <c r="BK277" s="268"/>
      <c r="BL277" s="268"/>
      <c r="BM277" s="268"/>
      <c r="BN277" s="268"/>
      <c r="BO277" s="268"/>
      <c r="BP277" s="268"/>
      <c r="BQ277" s="268"/>
      <c r="BR277" s="268"/>
      <c r="BS277" s="268"/>
      <c r="BT277" s="268"/>
      <c r="BU277" s="268"/>
      <c r="BV277" s="268"/>
      <c r="BW277" s="268"/>
      <c r="BX277" s="268"/>
      <c r="BY277" s="268"/>
      <c r="BZ277" s="268"/>
      <c r="CA277" s="268"/>
      <c r="CB277" s="268"/>
      <c r="CC277" s="268"/>
      <c r="CD277" s="268"/>
      <c r="CE277" s="268"/>
      <c r="CF277" s="268"/>
      <c r="CG277" s="268"/>
      <c r="CH277" s="268"/>
      <c r="CI277" s="268"/>
      <c r="CJ277" s="268"/>
      <c r="CK277" s="268"/>
      <c r="CL277" s="268"/>
      <c r="CM277" s="268"/>
      <c r="CN277" s="268"/>
      <c r="CO277" s="268"/>
      <c r="CP277" s="268"/>
      <c r="CQ277" s="268"/>
      <c r="CR277" s="268"/>
      <c r="CS277" s="268"/>
      <c r="CT277" s="268"/>
      <c r="CU277" s="268"/>
      <c r="CV277" s="268"/>
      <c r="CW277" s="268"/>
      <c r="CX277" s="268"/>
      <c r="CY277" s="268"/>
      <c r="CZ277" s="268"/>
      <c r="DA277" s="268"/>
      <c r="DB277" s="268"/>
      <c r="DC277" s="268"/>
      <c r="DD277" s="268"/>
      <c r="DE277" s="268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</row>
    <row r="278" customFormat="false" ht="12.75" hidden="false" customHeight="false" outlineLevel="0" collapsed="false">
      <c r="A278" s="359"/>
      <c r="B278" s="268"/>
      <c r="C278" s="276"/>
      <c r="D278" s="276"/>
      <c r="E278" s="268"/>
      <c r="F278" s="268"/>
      <c r="G278" s="268"/>
      <c r="H278" s="268"/>
      <c r="I278" s="268"/>
      <c r="J278" s="268"/>
      <c r="K278" s="276"/>
      <c r="L278" s="276"/>
      <c r="M278" s="268"/>
      <c r="N278" s="276"/>
      <c r="O278" s="276"/>
      <c r="P278" s="276"/>
      <c r="Q278" s="268"/>
      <c r="R278" s="268"/>
      <c r="T278" s="268"/>
      <c r="U278" s="268"/>
      <c r="X278" s="357"/>
      <c r="Y278" s="357"/>
      <c r="Z278" s="357"/>
      <c r="AA278" s="357"/>
      <c r="AB278" s="357"/>
      <c r="AC278" s="357"/>
      <c r="AD278" s="357"/>
      <c r="AE278" s="357"/>
      <c r="AF278" s="357"/>
      <c r="AG278" s="357"/>
      <c r="AH278" s="340"/>
      <c r="AI278" s="343"/>
      <c r="AJ278" s="343"/>
      <c r="AK278" s="343"/>
      <c r="AL278" s="343"/>
      <c r="AM278" s="343"/>
      <c r="AN278" s="268"/>
      <c r="AO278" s="268"/>
      <c r="AP278" s="268"/>
      <c r="AQ278" s="343"/>
      <c r="AR278" s="268"/>
      <c r="AS278" s="268"/>
      <c r="AT278" s="268"/>
      <c r="AU278" s="268"/>
      <c r="AV278" s="268"/>
      <c r="AW278" s="268"/>
      <c r="AX278" s="268"/>
      <c r="AY278" s="268"/>
      <c r="AZ278" s="268"/>
      <c r="BA278" s="268"/>
      <c r="BB278" s="268"/>
      <c r="BC278" s="268"/>
      <c r="BD278" s="268"/>
      <c r="BE278" s="268"/>
      <c r="BF278" s="268"/>
      <c r="BG278" s="268"/>
      <c r="BH278" s="268"/>
      <c r="BI278" s="268"/>
      <c r="BJ278" s="268"/>
      <c r="BK278" s="268"/>
      <c r="BL278" s="268"/>
      <c r="BM278" s="268"/>
      <c r="BN278" s="268"/>
      <c r="BO278" s="268"/>
      <c r="BP278" s="268"/>
      <c r="BQ278" s="268"/>
      <c r="BR278" s="268"/>
      <c r="BS278" s="268"/>
      <c r="BT278" s="268"/>
      <c r="BU278" s="268"/>
      <c r="BV278" s="268"/>
      <c r="BW278" s="268"/>
      <c r="BX278" s="268"/>
      <c r="BY278" s="268"/>
      <c r="BZ278" s="268"/>
      <c r="CA278" s="268"/>
      <c r="CB278" s="268"/>
      <c r="CC278" s="268"/>
      <c r="CD278" s="268"/>
      <c r="CE278" s="268"/>
      <c r="CF278" s="268"/>
      <c r="CG278" s="268"/>
      <c r="CH278" s="268"/>
      <c r="CI278" s="268"/>
      <c r="CJ278" s="268"/>
      <c r="CK278" s="268"/>
      <c r="CL278" s="268"/>
      <c r="CM278" s="268"/>
      <c r="CN278" s="268"/>
      <c r="CO278" s="268"/>
      <c r="CP278" s="268"/>
      <c r="CQ278" s="268"/>
      <c r="CR278" s="268"/>
      <c r="CS278" s="268"/>
      <c r="CT278" s="268"/>
      <c r="CU278" s="268"/>
      <c r="CV278" s="268"/>
      <c r="CW278" s="268"/>
      <c r="CX278" s="268"/>
      <c r="CY278" s="268"/>
      <c r="CZ278" s="268"/>
      <c r="DA278" s="268"/>
      <c r="DB278" s="268"/>
      <c r="DC278" s="268"/>
      <c r="DD278" s="268"/>
      <c r="DE278" s="268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</row>
    <row r="279" customFormat="false" ht="12.75" hidden="false" customHeight="false" outlineLevel="0" collapsed="false">
      <c r="A279" s="359"/>
      <c r="B279" s="268"/>
      <c r="C279" s="276"/>
      <c r="D279" s="276"/>
      <c r="E279" s="268"/>
      <c r="F279" s="268"/>
      <c r="G279" s="268"/>
      <c r="H279" s="268"/>
      <c r="I279" s="268"/>
      <c r="J279" s="268"/>
      <c r="K279" s="276"/>
      <c r="L279" s="276"/>
      <c r="M279" s="268"/>
      <c r="N279" s="276"/>
      <c r="O279" s="276"/>
      <c r="P279" s="276"/>
      <c r="Q279" s="268"/>
      <c r="R279" s="268"/>
      <c r="T279" s="268"/>
      <c r="U279" s="268"/>
      <c r="X279" s="357"/>
      <c r="Y279" s="357"/>
      <c r="Z279" s="357"/>
      <c r="AA279" s="357"/>
      <c r="AB279" s="357"/>
      <c r="AC279" s="357"/>
      <c r="AD279" s="357"/>
      <c r="AE279" s="357"/>
      <c r="AF279" s="357"/>
      <c r="AG279" s="357"/>
      <c r="AH279" s="340"/>
      <c r="AI279" s="343"/>
      <c r="AJ279" s="343"/>
      <c r="AK279" s="343"/>
      <c r="AL279" s="343"/>
      <c r="AM279" s="343"/>
      <c r="AN279" s="268"/>
      <c r="AO279" s="268"/>
      <c r="AP279" s="268"/>
      <c r="AQ279" s="343"/>
      <c r="AR279" s="268"/>
      <c r="AS279" s="268"/>
      <c r="AT279" s="268"/>
      <c r="AU279" s="268"/>
      <c r="AV279" s="268"/>
      <c r="AW279" s="268"/>
      <c r="AX279" s="268"/>
      <c r="AY279" s="268"/>
      <c r="AZ279" s="268"/>
      <c r="BA279" s="268"/>
      <c r="BB279" s="268"/>
      <c r="BC279" s="268"/>
      <c r="BD279" s="268"/>
      <c r="BE279" s="268"/>
      <c r="BF279" s="268"/>
      <c r="BG279" s="268"/>
      <c r="BH279" s="268"/>
      <c r="BI279" s="268"/>
      <c r="BJ279" s="268"/>
      <c r="BK279" s="268"/>
      <c r="BL279" s="268"/>
      <c r="BM279" s="268"/>
      <c r="BN279" s="268"/>
      <c r="BO279" s="268"/>
      <c r="BP279" s="268"/>
      <c r="BQ279" s="268"/>
      <c r="BR279" s="268"/>
      <c r="BS279" s="268"/>
      <c r="BT279" s="268"/>
      <c r="BU279" s="268"/>
      <c r="BV279" s="268"/>
      <c r="BW279" s="268"/>
      <c r="BX279" s="268"/>
      <c r="BY279" s="268"/>
      <c r="BZ279" s="268"/>
      <c r="CA279" s="268"/>
      <c r="CB279" s="268"/>
      <c r="CC279" s="268"/>
      <c r="CD279" s="268"/>
      <c r="CE279" s="268"/>
      <c r="CF279" s="268"/>
      <c r="CG279" s="268"/>
      <c r="CH279" s="268"/>
      <c r="CI279" s="268"/>
      <c r="CJ279" s="268"/>
      <c r="CK279" s="268"/>
      <c r="CL279" s="268"/>
      <c r="CM279" s="268"/>
      <c r="CN279" s="268"/>
      <c r="CO279" s="268"/>
      <c r="CP279" s="268"/>
      <c r="CQ279" s="268"/>
      <c r="CR279" s="268"/>
      <c r="CS279" s="268"/>
      <c r="CT279" s="268"/>
      <c r="CU279" s="268"/>
      <c r="CV279" s="268"/>
      <c r="CW279" s="268"/>
      <c r="CX279" s="268"/>
      <c r="CY279" s="268"/>
      <c r="CZ279" s="268"/>
      <c r="DA279" s="268"/>
      <c r="DB279" s="268"/>
      <c r="DC279" s="268"/>
      <c r="DD279" s="268"/>
      <c r="DE279" s="268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</row>
    <row r="280" customFormat="false" ht="12.75" hidden="false" customHeight="false" outlineLevel="0" collapsed="false">
      <c r="A280" s="359"/>
      <c r="B280" s="268"/>
      <c r="C280" s="276"/>
      <c r="D280" s="276"/>
      <c r="E280" s="268"/>
      <c r="F280" s="268"/>
      <c r="G280" s="268"/>
      <c r="H280" s="268"/>
      <c r="I280" s="268"/>
      <c r="J280" s="268"/>
      <c r="K280" s="276"/>
      <c r="L280" s="276"/>
      <c r="M280" s="268"/>
      <c r="N280" s="276"/>
      <c r="O280" s="276"/>
      <c r="P280" s="276"/>
      <c r="Q280" s="268"/>
      <c r="R280" s="268"/>
      <c r="T280" s="268"/>
      <c r="U280" s="268"/>
      <c r="X280" s="357"/>
      <c r="Y280" s="357"/>
      <c r="Z280" s="357"/>
      <c r="AA280" s="357"/>
      <c r="AB280" s="357"/>
      <c r="AC280" s="357"/>
      <c r="AD280" s="357"/>
      <c r="AE280" s="357"/>
      <c r="AF280" s="357"/>
      <c r="AG280" s="357"/>
      <c r="AH280" s="340"/>
      <c r="AI280" s="343"/>
      <c r="AJ280" s="343"/>
      <c r="AK280" s="343"/>
      <c r="AL280" s="343"/>
      <c r="AM280" s="343"/>
      <c r="AN280" s="268"/>
      <c r="AO280" s="268"/>
      <c r="AP280" s="268"/>
      <c r="AQ280" s="343"/>
      <c r="AR280" s="268"/>
      <c r="AS280" s="268"/>
      <c r="AT280" s="268"/>
      <c r="AU280" s="268"/>
      <c r="AV280" s="268"/>
      <c r="AW280" s="268"/>
      <c r="AX280" s="268"/>
      <c r="AY280" s="268"/>
      <c r="AZ280" s="268"/>
      <c r="BA280" s="268"/>
      <c r="BB280" s="268"/>
      <c r="BC280" s="268"/>
      <c r="BD280" s="268"/>
      <c r="BE280" s="268"/>
      <c r="BF280" s="268"/>
      <c r="BG280" s="268"/>
      <c r="BH280" s="268"/>
      <c r="BI280" s="268"/>
      <c r="BJ280" s="268"/>
      <c r="BK280" s="268"/>
      <c r="BL280" s="268"/>
      <c r="BM280" s="268"/>
      <c r="BN280" s="268"/>
      <c r="BO280" s="268"/>
      <c r="BP280" s="268"/>
      <c r="BQ280" s="268"/>
      <c r="BR280" s="268"/>
      <c r="BS280" s="268"/>
      <c r="BT280" s="268"/>
      <c r="BU280" s="268"/>
      <c r="BV280" s="268"/>
      <c r="BW280" s="268"/>
      <c r="BX280" s="268"/>
      <c r="BY280" s="268"/>
      <c r="BZ280" s="268"/>
      <c r="CA280" s="268"/>
      <c r="CB280" s="268"/>
      <c r="CC280" s="268"/>
      <c r="CD280" s="268"/>
      <c r="CE280" s="268"/>
      <c r="CF280" s="268"/>
      <c r="CG280" s="268"/>
      <c r="CH280" s="268"/>
      <c r="CI280" s="268"/>
      <c r="CJ280" s="268"/>
      <c r="CK280" s="268"/>
      <c r="CL280" s="268"/>
      <c r="CM280" s="268"/>
      <c r="CN280" s="268"/>
      <c r="CO280" s="268"/>
      <c r="CP280" s="268"/>
      <c r="CQ280" s="268"/>
      <c r="CR280" s="268"/>
      <c r="CS280" s="268"/>
      <c r="CT280" s="268"/>
      <c r="CU280" s="268"/>
      <c r="CV280" s="268"/>
      <c r="CW280" s="268"/>
      <c r="CX280" s="268"/>
      <c r="CY280" s="268"/>
      <c r="CZ280" s="268"/>
      <c r="DA280" s="268"/>
      <c r="DB280" s="268"/>
      <c r="DC280" s="268"/>
      <c r="DD280" s="268"/>
      <c r="DE280" s="268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</row>
    <row r="281" customFormat="false" ht="12.75" hidden="false" customHeight="false" outlineLevel="0" collapsed="false">
      <c r="A281" s="359"/>
      <c r="B281" s="268"/>
      <c r="C281" s="276"/>
      <c r="D281" s="276"/>
      <c r="E281" s="268"/>
      <c r="F281" s="268"/>
      <c r="G281" s="268"/>
      <c r="H281" s="268"/>
      <c r="I281" s="268"/>
      <c r="J281" s="268"/>
      <c r="K281" s="276"/>
      <c r="L281" s="276"/>
      <c r="M281" s="268"/>
      <c r="N281" s="276"/>
      <c r="O281" s="276"/>
      <c r="P281" s="276"/>
      <c r="Q281" s="268"/>
      <c r="R281" s="268"/>
      <c r="T281" s="268"/>
      <c r="U281" s="268"/>
      <c r="X281" s="357"/>
      <c r="Y281" s="357"/>
      <c r="Z281" s="357"/>
      <c r="AA281" s="357"/>
      <c r="AB281" s="357"/>
      <c r="AC281" s="357"/>
      <c r="AD281" s="357"/>
      <c r="AE281" s="357"/>
      <c r="AF281" s="357"/>
      <c r="AG281" s="357"/>
      <c r="AH281" s="340"/>
      <c r="AI281" s="343"/>
      <c r="AJ281" s="343"/>
      <c r="AK281" s="343"/>
      <c r="AL281" s="343"/>
      <c r="AM281" s="343"/>
      <c r="AN281" s="268"/>
      <c r="AO281" s="268"/>
      <c r="AP281" s="268"/>
      <c r="AQ281" s="343"/>
      <c r="AR281" s="268"/>
      <c r="AS281" s="268"/>
      <c r="AT281" s="268"/>
      <c r="AU281" s="268"/>
      <c r="AV281" s="268"/>
      <c r="AW281" s="268"/>
      <c r="AX281" s="268"/>
      <c r="AY281" s="268"/>
      <c r="AZ281" s="268"/>
      <c r="BA281" s="268"/>
      <c r="BB281" s="268"/>
      <c r="BC281" s="268"/>
      <c r="BD281" s="268"/>
      <c r="BE281" s="268"/>
      <c r="BF281" s="268"/>
      <c r="BG281" s="268"/>
      <c r="BH281" s="268"/>
      <c r="BI281" s="268"/>
      <c r="BJ281" s="268"/>
      <c r="BK281" s="268"/>
      <c r="BL281" s="268"/>
      <c r="BM281" s="268"/>
      <c r="BN281" s="268"/>
      <c r="BO281" s="268"/>
      <c r="BP281" s="268"/>
      <c r="BQ281" s="268"/>
      <c r="BR281" s="268"/>
      <c r="BS281" s="268"/>
      <c r="BT281" s="268"/>
      <c r="BU281" s="268"/>
      <c r="BV281" s="268"/>
      <c r="BW281" s="268"/>
      <c r="BX281" s="268"/>
      <c r="BY281" s="268"/>
      <c r="BZ281" s="268"/>
      <c r="CA281" s="268"/>
      <c r="CB281" s="268"/>
      <c r="CC281" s="268"/>
      <c r="CD281" s="268"/>
      <c r="CE281" s="268"/>
      <c r="CF281" s="268"/>
      <c r="CG281" s="268"/>
      <c r="CH281" s="268"/>
      <c r="CI281" s="268"/>
      <c r="CJ281" s="268"/>
      <c r="CK281" s="268"/>
      <c r="CL281" s="268"/>
      <c r="CM281" s="268"/>
      <c r="CN281" s="268"/>
      <c r="CO281" s="268"/>
      <c r="CP281" s="268"/>
      <c r="CQ281" s="268"/>
      <c r="CR281" s="268"/>
      <c r="CS281" s="268"/>
      <c r="CT281" s="268"/>
      <c r="CU281" s="268"/>
      <c r="CV281" s="268"/>
      <c r="CW281" s="268"/>
      <c r="CX281" s="268"/>
      <c r="CY281" s="268"/>
      <c r="CZ281" s="268"/>
      <c r="DA281" s="268"/>
      <c r="DB281" s="268"/>
      <c r="DC281" s="268"/>
      <c r="DD281" s="268"/>
      <c r="DE281" s="268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</row>
    <row r="282" customFormat="false" ht="12.75" hidden="false" customHeight="false" outlineLevel="0" collapsed="false">
      <c r="A282" s="359"/>
      <c r="B282" s="268"/>
      <c r="C282" s="276"/>
      <c r="D282" s="276"/>
      <c r="E282" s="268"/>
      <c r="F282" s="268"/>
      <c r="G282" s="268"/>
      <c r="H282" s="268"/>
      <c r="I282" s="268"/>
      <c r="J282" s="268"/>
      <c r="K282" s="276"/>
      <c r="L282" s="276"/>
      <c r="M282" s="268"/>
      <c r="N282" s="276"/>
      <c r="O282" s="276"/>
      <c r="P282" s="276"/>
      <c r="Q282" s="268"/>
      <c r="R282" s="268"/>
      <c r="T282" s="268"/>
      <c r="U282" s="268"/>
      <c r="X282" s="357"/>
      <c r="Y282" s="357"/>
      <c r="Z282" s="357"/>
      <c r="AA282" s="357"/>
      <c r="AB282" s="357"/>
      <c r="AC282" s="357"/>
      <c r="AD282" s="357"/>
      <c r="AE282" s="357"/>
      <c r="AF282" s="357"/>
      <c r="AG282" s="357"/>
      <c r="AH282" s="340"/>
      <c r="AI282" s="343"/>
      <c r="AJ282" s="343"/>
      <c r="AK282" s="343"/>
      <c r="AL282" s="343"/>
      <c r="AM282" s="343"/>
      <c r="AN282" s="268"/>
      <c r="AO282" s="268"/>
      <c r="AP282" s="268"/>
      <c r="AQ282" s="343"/>
      <c r="AR282" s="268"/>
      <c r="AS282" s="268"/>
      <c r="AT282" s="268"/>
      <c r="AU282" s="268"/>
      <c r="AV282" s="268"/>
      <c r="AW282" s="268"/>
      <c r="AX282" s="268"/>
      <c r="AY282" s="268"/>
      <c r="AZ282" s="268"/>
      <c r="BA282" s="268"/>
      <c r="BB282" s="268"/>
      <c r="BC282" s="268"/>
      <c r="BD282" s="268"/>
      <c r="BE282" s="268"/>
      <c r="BF282" s="268"/>
      <c r="BG282" s="268"/>
      <c r="BH282" s="268"/>
      <c r="BI282" s="268"/>
      <c r="BJ282" s="268"/>
      <c r="BK282" s="268"/>
      <c r="BL282" s="268"/>
      <c r="BM282" s="268"/>
      <c r="BN282" s="268"/>
      <c r="BO282" s="268"/>
      <c r="BP282" s="268"/>
      <c r="BQ282" s="268"/>
      <c r="BR282" s="268"/>
      <c r="BS282" s="268"/>
      <c r="BT282" s="268"/>
      <c r="BU282" s="268"/>
      <c r="BV282" s="268"/>
      <c r="BW282" s="268"/>
      <c r="BX282" s="268"/>
      <c r="BY282" s="268"/>
      <c r="BZ282" s="268"/>
      <c r="CA282" s="268"/>
      <c r="CB282" s="268"/>
      <c r="CC282" s="268"/>
      <c r="CD282" s="268"/>
      <c r="CE282" s="268"/>
      <c r="CF282" s="268"/>
      <c r="CG282" s="268"/>
      <c r="CH282" s="268"/>
      <c r="CI282" s="268"/>
      <c r="CJ282" s="268"/>
      <c r="CK282" s="268"/>
      <c r="CL282" s="268"/>
      <c r="CM282" s="268"/>
      <c r="CN282" s="268"/>
      <c r="CO282" s="268"/>
      <c r="CP282" s="268"/>
      <c r="CQ282" s="268"/>
      <c r="CR282" s="268"/>
      <c r="CS282" s="268"/>
      <c r="CT282" s="268"/>
      <c r="CU282" s="268"/>
      <c r="CV282" s="268"/>
      <c r="CW282" s="268"/>
      <c r="CX282" s="268"/>
      <c r="CY282" s="268"/>
      <c r="CZ282" s="268"/>
      <c r="DA282" s="268"/>
      <c r="DB282" s="268"/>
      <c r="DC282" s="268"/>
      <c r="DD282" s="268"/>
      <c r="DE282" s="268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</row>
    <row r="283" customFormat="false" ht="12.75" hidden="false" customHeight="false" outlineLevel="0" collapsed="false">
      <c r="A283" s="359"/>
      <c r="B283" s="268"/>
      <c r="C283" s="276"/>
      <c r="D283" s="276"/>
      <c r="E283" s="268"/>
      <c r="F283" s="268"/>
      <c r="G283" s="268"/>
      <c r="H283" s="268"/>
      <c r="I283" s="268"/>
      <c r="J283" s="268"/>
      <c r="K283" s="276"/>
      <c r="L283" s="276"/>
      <c r="M283" s="268"/>
      <c r="N283" s="276"/>
      <c r="O283" s="276"/>
      <c r="P283" s="276"/>
      <c r="Q283" s="268"/>
      <c r="R283" s="268"/>
      <c r="T283" s="268"/>
      <c r="U283" s="268"/>
      <c r="X283" s="357"/>
      <c r="Y283" s="357"/>
      <c r="Z283" s="357"/>
      <c r="AA283" s="357"/>
      <c r="AB283" s="357"/>
      <c r="AC283" s="357"/>
      <c r="AD283" s="357"/>
      <c r="AE283" s="357"/>
      <c r="AF283" s="357"/>
      <c r="AG283" s="357"/>
      <c r="AH283" s="340"/>
      <c r="AI283" s="343"/>
      <c r="AJ283" s="343"/>
      <c r="AK283" s="343"/>
      <c r="AL283" s="343"/>
      <c r="AM283" s="343"/>
      <c r="AN283" s="268"/>
      <c r="AO283" s="268"/>
      <c r="AP283" s="268"/>
      <c r="AQ283" s="343"/>
      <c r="AR283" s="268"/>
      <c r="AS283" s="268"/>
      <c r="AT283" s="268"/>
      <c r="AU283" s="268"/>
      <c r="AV283" s="268"/>
      <c r="AW283" s="268"/>
      <c r="AX283" s="268"/>
      <c r="AY283" s="268"/>
      <c r="AZ283" s="268"/>
      <c r="BA283" s="268"/>
      <c r="BB283" s="268"/>
      <c r="BC283" s="268"/>
      <c r="BD283" s="268"/>
      <c r="BE283" s="268"/>
      <c r="BF283" s="268"/>
      <c r="BG283" s="268"/>
      <c r="BH283" s="268"/>
      <c r="BI283" s="268"/>
      <c r="BJ283" s="268"/>
      <c r="BK283" s="268"/>
      <c r="BL283" s="268"/>
      <c r="BM283" s="268"/>
      <c r="BN283" s="268"/>
      <c r="BO283" s="268"/>
      <c r="BP283" s="268"/>
      <c r="BQ283" s="268"/>
      <c r="BR283" s="268"/>
      <c r="BS283" s="268"/>
      <c r="BT283" s="268"/>
      <c r="BU283" s="268"/>
      <c r="BV283" s="268"/>
      <c r="BW283" s="268"/>
      <c r="BX283" s="268"/>
      <c r="BY283" s="268"/>
      <c r="BZ283" s="268"/>
      <c r="CA283" s="268"/>
      <c r="CB283" s="268"/>
      <c r="CC283" s="268"/>
      <c r="CD283" s="268"/>
      <c r="CE283" s="268"/>
      <c r="CF283" s="268"/>
      <c r="CG283" s="268"/>
      <c r="CH283" s="268"/>
      <c r="CI283" s="268"/>
      <c r="CJ283" s="268"/>
      <c r="CK283" s="268"/>
      <c r="CL283" s="268"/>
      <c r="CM283" s="268"/>
      <c r="CN283" s="268"/>
      <c r="CO283" s="268"/>
      <c r="CP283" s="268"/>
      <c r="CQ283" s="268"/>
      <c r="CR283" s="268"/>
      <c r="CS283" s="268"/>
      <c r="CT283" s="268"/>
      <c r="CU283" s="268"/>
      <c r="CV283" s="268"/>
      <c r="CW283" s="268"/>
      <c r="CX283" s="268"/>
      <c r="CY283" s="268"/>
      <c r="CZ283" s="268"/>
      <c r="DA283" s="268"/>
      <c r="DB283" s="268"/>
      <c r="DC283" s="268"/>
      <c r="DD283" s="268"/>
      <c r="DE283" s="268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</row>
    <row r="284" customFormat="false" ht="12.75" hidden="false" customHeight="false" outlineLevel="0" collapsed="false">
      <c r="A284" s="359"/>
      <c r="B284" s="268"/>
      <c r="C284" s="276"/>
      <c r="D284" s="276"/>
      <c r="E284" s="268"/>
      <c r="F284" s="268"/>
      <c r="G284" s="268"/>
      <c r="H284" s="268"/>
      <c r="I284" s="268"/>
      <c r="J284" s="268"/>
      <c r="K284" s="276"/>
      <c r="L284" s="276"/>
      <c r="M284" s="268"/>
      <c r="N284" s="276"/>
      <c r="O284" s="276"/>
      <c r="P284" s="276"/>
      <c r="Q284" s="268"/>
      <c r="R284" s="268"/>
      <c r="T284" s="268"/>
      <c r="U284" s="268"/>
      <c r="X284" s="357"/>
      <c r="Y284" s="357"/>
      <c r="Z284" s="357"/>
      <c r="AA284" s="357"/>
      <c r="AB284" s="357"/>
      <c r="AC284" s="357"/>
      <c r="AD284" s="357"/>
      <c r="AE284" s="357"/>
      <c r="AF284" s="357"/>
      <c r="AG284" s="357"/>
      <c r="AH284" s="340"/>
      <c r="AI284" s="343"/>
      <c r="AJ284" s="343"/>
      <c r="AK284" s="343"/>
      <c r="AL284" s="343"/>
      <c r="AM284" s="343"/>
      <c r="AN284" s="268"/>
      <c r="AO284" s="268"/>
      <c r="AP284" s="268"/>
      <c r="AQ284" s="343"/>
      <c r="AR284" s="268"/>
      <c r="AS284" s="268"/>
      <c r="AT284" s="268"/>
      <c r="AU284" s="268"/>
      <c r="AV284" s="268"/>
      <c r="AW284" s="268"/>
      <c r="AX284" s="268"/>
      <c r="AY284" s="268"/>
      <c r="AZ284" s="268"/>
      <c r="BA284" s="268"/>
      <c r="BB284" s="268"/>
      <c r="BC284" s="268"/>
      <c r="BD284" s="268"/>
      <c r="BE284" s="268"/>
      <c r="BF284" s="268"/>
      <c r="BG284" s="268"/>
      <c r="BH284" s="268"/>
      <c r="BI284" s="268"/>
      <c r="BJ284" s="268"/>
      <c r="BK284" s="268"/>
      <c r="BL284" s="268"/>
      <c r="BM284" s="268"/>
      <c r="BN284" s="268"/>
      <c r="BO284" s="268"/>
      <c r="BP284" s="268"/>
      <c r="BQ284" s="268"/>
      <c r="BR284" s="268"/>
      <c r="BS284" s="268"/>
      <c r="BT284" s="268"/>
      <c r="BU284" s="268"/>
      <c r="BV284" s="268"/>
      <c r="BW284" s="268"/>
      <c r="BX284" s="268"/>
      <c r="BY284" s="268"/>
      <c r="BZ284" s="268"/>
      <c r="CA284" s="268"/>
      <c r="CB284" s="268"/>
      <c r="CC284" s="268"/>
      <c r="CD284" s="268"/>
      <c r="CE284" s="268"/>
      <c r="CF284" s="268"/>
      <c r="CG284" s="268"/>
      <c r="CH284" s="268"/>
      <c r="CI284" s="268"/>
      <c r="CJ284" s="268"/>
      <c r="CK284" s="268"/>
      <c r="CL284" s="268"/>
      <c r="CM284" s="268"/>
      <c r="CN284" s="268"/>
      <c r="CO284" s="268"/>
      <c r="CP284" s="268"/>
      <c r="CQ284" s="268"/>
      <c r="CR284" s="268"/>
      <c r="CS284" s="268"/>
      <c r="CT284" s="268"/>
      <c r="CU284" s="268"/>
      <c r="CV284" s="268"/>
      <c r="CW284" s="268"/>
      <c r="CX284" s="268"/>
      <c r="CY284" s="268"/>
      <c r="CZ284" s="268"/>
      <c r="DA284" s="268"/>
      <c r="DB284" s="268"/>
      <c r="DC284" s="268"/>
      <c r="DD284" s="268"/>
      <c r="DE284" s="268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</row>
    <row r="285" customFormat="false" ht="12.75" hidden="false" customHeight="false" outlineLevel="0" collapsed="false">
      <c r="A285" s="359"/>
      <c r="B285" s="268"/>
      <c r="C285" s="276"/>
      <c r="D285" s="276"/>
      <c r="E285" s="268"/>
      <c r="F285" s="268"/>
      <c r="G285" s="268"/>
      <c r="H285" s="268"/>
      <c r="I285" s="268"/>
      <c r="J285" s="268"/>
      <c r="K285" s="276"/>
      <c r="L285" s="276"/>
      <c r="M285" s="268"/>
      <c r="N285" s="276"/>
      <c r="O285" s="276"/>
      <c r="P285" s="276"/>
      <c r="Q285" s="268"/>
      <c r="R285" s="268"/>
      <c r="T285" s="268"/>
      <c r="U285" s="268"/>
      <c r="X285" s="357"/>
      <c r="Y285" s="357"/>
      <c r="Z285" s="357"/>
      <c r="AA285" s="357"/>
      <c r="AB285" s="357"/>
      <c r="AC285" s="357"/>
      <c r="AD285" s="357"/>
      <c r="AE285" s="357"/>
      <c r="AF285" s="357"/>
      <c r="AG285" s="357"/>
      <c r="AH285" s="340"/>
      <c r="AI285" s="343"/>
      <c r="AJ285" s="343"/>
      <c r="AK285" s="343"/>
      <c r="AL285" s="343"/>
      <c r="AM285" s="343"/>
      <c r="AN285" s="268"/>
      <c r="AO285" s="268"/>
      <c r="AP285" s="268"/>
      <c r="AQ285" s="343"/>
      <c r="AR285" s="268"/>
      <c r="AS285" s="268"/>
      <c r="AT285" s="268"/>
      <c r="AU285" s="268"/>
      <c r="AV285" s="268"/>
      <c r="AW285" s="268"/>
      <c r="AX285" s="268"/>
      <c r="AY285" s="268"/>
      <c r="AZ285" s="268"/>
      <c r="BA285" s="268"/>
      <c r="BB285" s="268"/>
      <c r="BC285" s="268"/>
      <c r="BD285" s="268"/>
      <c r="BE285" s="268"/>
      <c r="BF285" s="268"/>
      <c r="BG285" s="268"/>
      <c r="BH285" s="268"/>
      <c r="BI285" s="268"/>
      <c r="BJ285" s="268"/>
      <c r="BK285" s="268"/>
      <c r="BL285" s="268"/>
      <c r="BM285" s="268"/>
      <c r="BN285" s="268"/>
      <c r="BO285" s="268"/>
      <c r="BP285" s="268"/>
      <c r="BQ285" s="268"/>
      <c r="BR285" s="268"/>
      <c r="BS285" s="268"/>
      <c r="BT285" s="268"/>
      <c r="BU285" s="268"/>
      <c r="BV285" s="268"/>
      <c r="BW285" s="268"/>
      <c r="BX285" s="268"/>
      <c r="BY285" s="268"/>
      <c r="BZ285" s="268"/>
      <c r="CA285" s="268"/>
      <c r="CB285" s="268"/>
      <c r="CC285" s="268"/>
      <c r="CD285" s="268"/>
      <c r="CE285" s="268"/>
      <c r="CF285" s="268"/>
      <c r="CG285" s="268"/>
      <c r="CH285" s="268"/>
      <c r="CI285" s="268"/>
      <c r="CJ285" s="268"/>
      <c r="CK285" s="268"/>
      <c r="CL285" s="268"/>
      <c r="CM285" s="268"/>
      <c r="CN285" s="268"/>
      <c r="CO285" s="268"/>
      <c r="CP285" s="268"/>
      <c r="CQ285" s="268"/>
      <c r="CR285" s="268"/>
      <c r="CS285" s="268"/>
      <c r="CT285" s="268"/>
      <c r="CU285" s="268"/>
      <c r="CV285" s="268"/>
      <c r="CW285" s="268"/>
      <c r="CX285" s="268"/>
      <c r="CY285" s="268"/>
      <c r="CZ285" s="268"/>
      <c r="DA285" s="268"/>
      <c r="DB285" s="268"/>
      <c r="DC285" s="268"/>
      <c r="DD285" s="268"/>
      <c r="DE285" s="268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</row>
    <row r="286" customFormat="false" ht="12.75" hidden="false" customHeight="false" outlineLevel="0" collapsed="false">
      <c r="A286" s="359"/>
      <c r="B286" s="268"/>
      <c r="C286" s="276"/>
      <c r="D286" s="276"/>
      <c r="E286" s="268"/>
      <c r="F286" s="268"/>
      <c r="G286" s="268"/>
      <c r="H286" s="268"/>
      <c r="I286" s="268"/>
      <c r="J286" s="268"/>
      <c r="K286" s="276"/>
      <c r="L286" s="276"/>
      <c r="M286" s="268"/>
      <c r="N286" s="276"/>
      <c r="O286" s="276"/>
      <c r="P286" s="276"/>
      <c r="Q286" s="268"/>
      <c r="R286" s="268"/>
      <c r="T286" s="268"/>
      <c r="U286" s="268"/>
      <c r="X286" s="357"/>
      <c r="Y286" s="357"/>
      <c r="Z286" s="357"/>
      <c r="AA286" s="357"/>
      <c r="AB286" s="357"/>
      <c r="AC286" s="357"/>
      <c r="AD286" s="357"/>
      <c r="AE286" s="357"/>
      <c r="AF286" s="357"/>
      <c r="AG286" s="357"/>
      <c r="AH286" s="340"/>
      <c r="AI286" s="343"/>
      <c r="AJ286" s="343"/>
      <c r="AK286" s="343"/>
      <c r="AL286" s="343"/>
      <c r="AM286" s="343"/>
      <c r="AN286" s="268"/>
      <c r="AO286" s="268"/>
      <c r="AP286" s="268"/>
      <c r="AQ286" s="343"/>
      <c r="AR286" s="268"/>
      <c r="AS286" s="268"/>
      <c r="AT286" s="268"/>
      <c r="AU286" s="268"/>
      <c r="AV286" s="268"/>
      <c r="AW286" s="268"/>
      <c r="AX286" s="268"/>
      <c r="AY286" s="268"/>
      <c r="AZ286" s="268"/>
      <c r="BA286" s="268"/>
      <c r="BB286" s="268"/>
      <c r="BC286" s="268"/>
      <c r="BD286" s="268"/>
      <c r="BE286" s="268"/>
      <c r="BF286" s="268"/>
      <c r="BG286" s="268"/>
      <c r="BH286" s="268"/>
      <c r="BI286" s="268"/>
      <c r="BJ286" s="268"/>
      <c r="BK286" s="268"/>
      <c r="BL286" s="268"/>
      <c r="BM286" s="268"/>
      <c r="BN286" s="268"/>
      <c r="BO286" s="268"/>
      <c r="BP286" s="268"/>
      <c r="BQ286" s="268"/>
      <c r="BR286" s="268"/>
      <c r="BS286" s="268"/>
      <c r="BT286" s="268"/>
      <c r="BU286" s="268"/>
      <c r="BV286" s="268"/>
      <c r="BW286" s="268"/>
      <c r="BX286" s="268"/>
      <c r="BY286" s="268"/>
      <c r="BZ286" s="268"/>
      <c r="CA286" s="268"/>
      <c r="CB286" s="268"/>
      <c r="CC286" s="268"/>
      <c r="CD286" s="268"/>
      <c r="CE286" s="268"/>
      <c r="CF286" s="268"/>
      <c r="CG286" s="268"/>
      <c r="CH286" s="268"/>
      <c r="CI286" s="268"/>
      <c r="CJ286" s="268"/>
      <c r="CK286" s="268"/>
      <c r="CL286" s="268"/>
      <c r="CM286" s="268"/>
      <c r="CN286" s="268"/>
      <c r="CO286" s="268"/>
      <c r="CP286" s="268"/>
      <c r="CQ286" s="268"/>
      <c r="CR286" s="268"/>
      <c r="CS286" s="268"/>
      <c r="CT286" s="268"/>
      <c r="CU286" s="268"/>
      <c r="CV286" s="268"/>
      <c r="CW286" s="268"/>
      <c r="CX286" s="268"/>
      <c r="CY286" s="268"/>
      <c r="CZ286" s="268"/>
      <c r="DA286" s="268"/>
      <c r="DB286" s="268"/>
      <c r="DC286" s="268"/>
      <c r="DD286" s="268"/>
      <c r="DE286" s="268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</row>
    <row r="287" customFormat="false" ht="12.75" hidden="false" customHeight="false" outlineLevel="0" collapsed="false">
      <c r="A287" s="359"/>
      <c r="B287" s="268"/>
      <c r="C287" s="276"/>
      <c r="D287" s="276"/>
      <c r="E287" s="268"/>
      <c r="F287" s="268"/>
      <c r="G287" s="268"/>
      <c r="H287" s="268"/>
      <c r="I287" s="268"/>
      <c r="J287" s="268"/>
      <c r="K287" s="276"/>
      <c r="L287" s="276"/>
      <c r="M287" s="268"/>
      <c r="N287" s="276"/>
      <c r="O287" s="276"/>
      <c r="P287" s="276"/>
      <c r="Q287" s="268"/>
      <c r="R287" s="268"/>
      <c r="T287" s="268"/>
      <c r="U287" s="268"/>
      <c r="X287" s="357"/>
      <c r="Y287" s="357"/>
      <c r="Z287" s="357"/>
      <c r="AA287" s="357"/>
      <c r="AB287" s="357"/>
      <c r="AC287" s="357"/>
      <c r="AD287" s="357"/>
      <c r="AE287" s="357"/>
      <c r="AF287" s="357"/>
      <c r="AG287" s="357"/>
      <c r="AH287" s="340"/>
      <c r="AI287" s="343"/>
      <c r="AJ287" s="343"/>
      <c r="AK287" s="343"/>
      <c r="AL287" s="343"/>
      <c r="AM287" s="343"/>
      <c r="AN287" s="268"/>
      <c r="AO287" s="268"/>
      <c r="AP287" s="268"/>
      <c r="AQ287" s="343"/>
      <c r="AR287" s="268"/>
      <c r="AS287" s="268"/>
      <c r="AT287" s="268"/>
      <c r="AU287" s="268"/>
      <c r="AV287" s="268"/>
      <c r="AW287" s="268"/>
      <c r="AX287" s="268"/>
      <c r="AY287" s="268"/>
      <c r="AZ287" s="268"/>
      <c r="BA287" s="268"/>
      <c r="BB287" s="268"/>
      <c r="BC287" s="268"/>
      <c r="BD287" s="268"/>
      <c r="BE287" s="268"/>
      <c r="BF287" s="268"/>
      <c r="BG287" s="268"/>
      <c r="BH287" s="268"/>
      <c r="BI287" s="268"/>
      <c r="BJ287" s="268"/>
      <c r="BK287" s="268"/>
      <c r="BL287" s="268"/>
      <c r="BM287" s="268"/>
      <c r="BN287" s="268"/>
      <c r="BO287" s="268"/>
      <c r="BP287" s="268"/>
      <c r="BQ287" s="268"/>
      <c r="BR287" s="268"/>
      <c r="BS287" s="268"/>
      <c r="BT287" s="268"/>
      <c r="BU287" s="268"/>
      <c r="BV287" s="268"/>
      <c r="BW287" s="268"/>
      <c r="BX287" s="268"/>
      <c r="BY287" s="268"/>
      <c r="BZ287" s="268"/>
      <c r="CA287" s="268"/>
      <c r="CB287" s="268"/>
      <c r="CC287" s="268"/>
      <c r="CD287" s="268"/>
      <c r="CE287" s="268"/>
      <c r="CF287" s="268"/>
      <c r="CG287" s="268"/>
      <c r="CH287" s="268"/>
      <c r="CI287" s="268"/>
      <c r="CJ287" s="268"/>
      <c r="CK287" s="268"/>
      <c r="CL287" s="268"/>
      <c r="CM287" s="268"/>
      <c r="CN287" s="268"/>
      <c r="CO287" s="268"/>
      <c r="CP287" s="268"/>
      <c r="CQ287" s="268"/>
      <c r="CR287" s="268"/>
      <c r="CS287" s="268"/>
      <c r="CT287" s="268"/>
      <c r="CU287" s="268"/>
      <c r="CV287" s="268"/>
      <c r="CW287" s="268"/>
      <c r="CX287" s="268"/>
      <c r="CY287" s="268"/>
      <c r="CZ287" s="268"/>
      <c r="DA287" s="268"/>
      <c r="DB287" s="268"/>
      <c r="DC287" s="268"/>
      <c r="DD287" s="268"/>
      <c r="DE287" s="268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</row>
    <row r="288" customFormat="false" ht="12.75" hidden="false" customHeight="false" outlineLevel="0" collapsed="false">
      <c r="A288" s="359"/>
      <c r="B288" s="268"/>
      <c r="C288" s="276"/>
      <c r="D288" s="276"/>
      <c r="E288" s="268"/>
      <c r="F288" s="268"/>
      <c r="G288" s="268"/>
      <c r="H288" s="268"/>
      <c r="I288" s="268"/>
      <c r="J288" s="268"/>
      <c r="K288" s="276"/>
      <c r="L288" s="276"/>
      <c r="M288" s="268"/>
      <c r="N288" s="276"/>
      <c r="O288" s="276"/>
      <c r="P288" s="276"/>
      <c r="Q288" s="268"/>
      <c r="R288" s="268"/>
      <c r="T288" s="268"/>
      <c r="U288" s="268"/>
      <c r="X288" s="357"/>
      <c r="Y288" s="357"/>
      <c r="Z288" s="357"/>
      <c r="AA288" s="357"/>
      <c r="AB288" s="357"/>
      <c r="AC288" s="357"/>
      <c r="AD288" s="357"/>
      <c r="AE288" s="357"/>
      <c r="AF288" s="357"/>
      <c r="AG288" s="357"/>
      <c r="AH288" s="340"/>
      <c r="AI288" s="343"/>
      <c r="AJ288" s="343"/>
      <c r="AK288" s="343"/>
      <c r="AL288" s="343"/>
      <c r="AM288" s="343"/>
      <c r="AN288" s="268"/>
      <c r="AO288" s="268"/>
      <c r="AP288" s="268"/>
      <c r="AQ288" s="343"/>
      <c r="AR288" s="268"/>
      <c r="AS288" s="268"/>
      <c r="AT288" s="268"/>
      <c r="AU288" s="268"/>
      <c r="AV288" s="268"/>
      <c r="AW288" s="268"/>
      <c r="AX288" s="268"/>
      <c r="AY288" s="268"/>
      <c r="AZ288" s="268"/>
      <c r="BA288" s="268"/>
      <c r="BB288" s="268"/>
      <c r="BC288" s="268"/>
      <c r="BD288" s="268"/>
      <c r="BE288" s="268"/>
      <c r="BF288" s="268"/>
      <c r="BG288" s="268"/>
      <c r="BH288" s="268"/>
      <c r="BI288" s="268"/>
      <c r="BJ288" s="268"/>
      <c r="BK288" s="268"/>
      <c r="BL288" s="268"/>
      <c r="BM288" s="268"/>
      <c r="BN288" s="268"/>
      <c r="BO288" s="268"/>
      <c r="BP288" s="268"/>
      <c r="BQ288" s="268"/>
      <c r="BR288" s="268"/>
      <c r="BS288" s="268"/>
      <c r="BT288" s="268"/>
      <c r="BU288" s="268"/>
      <c r="BV288" s="268"/>
      <c r="BW288" s="268"/>
      <c r="BX288" s="268"/>
      <c r="BY288" s="268"/>
      <c r="BZ288" s="268"/>
      <c r="CA288" s="268"/>
      <c r="CB288" s="268"/>
      <c r="CC288" s="268"/>
      <c r="CD288" s="268"/>
      <c r="CE288" s="268"/>
      <c r="CF288" s="268"/>
      <c r="CG288" s="268"/>
      <c r="CH288" s="268"/>
      <c r="CI288" s="268"/>
      <c r="CJ288" s="268"/>
      <c r="CK288" s="268"/>
      <c r="CL288" s="268"/>
      <c r="CM288" s="268"/>
      <c r="CN288" s="268"/>
      <c r="CO288" s="268"/>
      <c r="CP288" s="268"/>
      <c r="CQ288" s="268"/>
      <c r="CR288" s="268"/>
      <c r="CS288" s="268"/>
      <c r="CT288" s="268"/>
      <c r="CU288" s="268"/>
      <c r="CV288" s="268"/>
      <c r="CW288" s="268"/>
      <c r="CX288" s="268"/>
      <c r="CY288" s="268"/>
      <c r="CZ288" s="268"/>
      <c r="DA288" s="268"/>
      <c r="DB288" s="268"/>
      <c r="DC288" s="268"/>
      <c r="DD288" s="268"/>
      <c r="DE288" s="268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</row>
    <row r="289" customFormat="false" ht="12.75" hidden="false" customHeight="false" outlineLevel="0" collapsed="false">
      <c r="A289" s="359"/>
      <c r="B289" s="268"/>
      <c r="C289" s="276"/>
      <c r="D289" s="276"/>
      <c r="E289" s="268"/>
      <c r="F289" s="268"/>
      <c r="G289" s="268"/>
      <c r="H289" s="268"/>
      <c r="I289" s="268"/>
      <c r="J289" s="268"/>
      <c r="K289" s="276"/>
      <c r="L289" s="276"/>
      <c r="M289" s="268"/>
      <c r="N289" s="276"/>
      <c r="O289" s="276"/>
      <c r="P289" s="276"/>
      <c r="Q289" s="268"/>
      <c r="R289" s="268"/>
      <c r="T289" s="268"/>
      <c r="U289" s="268"/>
      <c r="X289" s="357"/>
      <c r="Y289" s="357"/>
      <c r="Z289" s="357"/>
      <c r="AA289" s="357"/>
      <c r="AB289" s="357"/>
      <c r="AC289" s="357"/>
      <c r="AD289" s="357"/>
      <c r="AE289" s="357"/>
      <c r="AF289" s="357"/>
      <c r="AG289" s="357"/>
      <c r="AH289" s="340"/>
      <c r="AI289" s="343"/>
      <c r="AJ289" s="343"/>
      <c r="AK289" s="343"/>
      <c r="AL289" s="343"/>
      <c r="AM289" s="343"/>
      <c r="AN289" s="268"/>
      <c r="AO289" s="268"/>
      <c r="AP289" s="268"/>
      <c r="AQ289" s="343"/>
      <c r="AR289" s="268"/>
      <c r="AS289" s="268"/>
      <c r="AT289" s="268"/>
      <c r="AU289" s="268"/>
      <c r="AV289" s="268"/>
      <c r="AW289" s="268"/>
      <c r="AX289" s="268"/>
      <c r="AY289" s="268"/>
      <c r="AZ289" s="268"/>
      <c r="BA289" s="268"/>
      <c r="BB289" s="268"/>
      <c r="BC289" s="268"/>
      <c r="BD289" s="268"/>
      <c r="BE289" s="268"/>
      <c r="BF289" s="268"/>
      <c r="BG289" s="268"/>
      <c r="BH289" s="268"/>
      <c r="BI289" s="268"/>
      <c r="BJ289" s="268"/>
      <c r="BK289" s="268"/>
      <c r="BL289" s="268"/>
      <c r="BM289" s="268"/>
      <c r="BN289" s="268"/>
      <c r="BO289" s="268"/>
      <c r="BP289" s="268"/>
      <c r="BQ289" s="268"/>
      <c r="BR289" s="268"/>
      <c r="BS289" s="268"/>
      <c r="BT289" s="268"/>
      <c r="BU289" s="268"/>
      <c r="BV289" s="268"/>
      <c r="BW289" s="268"/>
      <c r="BX289" s="268"/>
      <c r="BY289" s="268"/>
      <c r="BZ289" s="268"/>
      <c r="CA289" s="268"/>
      <c r="CB289" s="268"/>
      <c r="CC289" s="268"/>
      <c r="CD289" s="268"/>
      <c r="CE289" s="268"/>
      <c r="CF289" s="268"/>
      <c r="CG289" s="268"/>
      <c r="CH289" s="268"/>
      <c r="CI289" s="268"/>
      <c r="CJ289" s="268"/>
      <c r="CK289" s="268"/>
      <c r="CL289" s="268"/>
      <c r="CM289" s="268"/>
      <c r="CN289" s="268"/>
      <c r="CO289" s="268"/>
      <c r="CP289" s="268"/>
      <c r="CQ289" s="268"/>
      <c r="CR289" s="268"/>
      <c r="CS289" s="268"/>
      <c r="CT289" s="268"/>
      <c r="CU289" s="268"/>
      <c r="CV289" s="268"/>
      <c r="CW289" s="268"/>
      <c r="CX289" s="268"/>
      <c r="CY289" s="268"/>
      <c r="CZ289" s="268"/>
      <c r="DA289" s="268"/>
      <c r="DB289" s="268"/>
      <c r="DC289" s="268"/>
      <c r="DD289" s="268"/>
      <c r="DE289" s="268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</row>
    <row r="290" customFormat="false" ht="12.75" hidden="false" customHeight="false" outlineLevel="0" collapsed="false">
      <c r="A290" s="359"/>
      <c r="B290" s="268"/>
      <c r="C290" s="276"/>
      <c r="D290" s="276"/>
      <c r="E290" s="268"/>
      <c r="F290" s="268"/>
      <c r="G290" s="268"/>
      <c r="H290" s="268"/>
      <c r="I290" s="268"/>
      <c r="J290" s="268"/>
      <c r="K290" s="276"/>
      <c r="L290" s="276"/>
      <c r="M290" s="268"/>
      <c r="N290" s="276"/>
      <c r="O290" s="276"/>
      <c r="P290" s="276"/>
      <c r="Q290" s="268"/>
      <c r="R290" s="268"/>
      <c r="T290" s="268"/>
      <c r="U290" s="268"/>
      <c r="X290" s="357"/>
      <c r="Y290" s="357"/>
      <c r="Z290" s="357"/>
      <c r="AA290" s="357"/>
      <c r="AB290" s="357"/>
      <c r="AC290" s="357"/>
      <c r="AD290" s="357"/>
      <c r="AE290" s="357"/>
      <c r="AF290" s="357"/>
      <c r="AG290" s="357"/>
      <c r="AH290" s="340"/>
      <c r="AI290" s="343"/>
      <c r="AJ290" s="343"/>
      <c r="AK290" s="343"/>
      <c r="AL290" s="343"/>
      <c r="AM290" s="343"/>
      <c r="AN290" s="268"/>
      <c r="AO290" s="268"/>
      <c r="AP290" s="268"/>
      <c r="AQ290" s="343"/>
      <c r="AR290" s="268"/>
      <c r="AS290" s="268"/>
      <c r="AT290" s="268"/>
      <c r="AU290" s="268"/>
      <c r="AV290" s="268"/>
      <c r="AW290" s="268"/>
      <c r="AX290" s="268"/>
      <c r="AY290" s="268"/>
      <c r="AZ290" s="268"/>
      <c r="BA290" s="268"/>
      <c r="BB290" s="268"/>
      <c r="BC290" s="268"/>
      <c r="BD290" s="268"/>
      <c r="BE290" s="268"/>
      <c r="BF290" s="268"/>
      <c r="BG290" s="268"/>
      <c r="BH290" s="268"/>
      <c r="BI290" s="268"/>
      <c r="BJ290" s="268"/>
      <c r="BK290" s="268"/>
      <c r="BL290" s="268"/>
      <c r="BM290" s="268"/>
      <c r="BN290" s="268"/>
      <c r="BO290" s="268"/>
      <c r="BP290" s="268"/>
      <c r="BQ290" s="268"/>
      <c r="BR290" s="268"/>
      <c r="BS290" s="268"/>
      <c r="BT290" s="268"/>
      <c r="BU290" s="268"/>
      <c r="BV290" s="268"/>
      <c r="BW290" s="268"/>
      <c r="BX290" s="268"/>
      <c r="BY290" s="268"/>
      <c r="BZ290" s="268"/>
      <c r="CA290" s="268"/>
      <c r="CB290" s="268"/>
      <c r="CC290" s="268"/>
      <c r="CD290" s="268"/>
      <c r="CE290" s="268"/>
      <c r="CF290" s="268"/>
      <c r="CG290" s="268"/>
      <c r="CH290" s="268"/>
      <c r="CI290" s="268"/>
      <c r="CJ290" s="268"/>
      <c r="CK290" s="268"/>
      <c r="CL290" s="268"/>
      <c r="CM290" s="268"/>
      <c r="CN290" s="268"/>
      <c r="CO290" s="268"/>
      <c r="CP290" s="268"/>
      <c r="CQ290" s="268"/>
      <c r="CR290" s="268"/>
      <c r="CS290" s="268"/>
      <c r="CT290" s="268"/>
      <c r="CU290" s="268"/>
      <c r="CV290" s="268"/>
      <c r="CW290" s="268"/>
      <c r="CX290" s="268"/>
      <c r="CY290" s="268"/>
      <c r="CZ290" s="268"/>
      <c r="DA290" s="268"/>
      <c r="DB290" s="268"/>
      <c r="DC290" s="268"/>
      <c r="DD290" s="268"/>
      <c r="DE290" s="268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</row>
    <row r="291" customFormat="false" ht="12.75" hidden="false" customHeight="false" outlineLevel="0" collapsed="false">
      <c r="A291" s="359"/>
      <c r="B291" s="268"/>
      <c r="C291" s="276"/>
      <c r="D291" s="276"/>
      <c r="E291" s="268"/>
      <c r="F291" s="268"/>
      <c r="G291" s="268"/>
      <c r="H291" s="268"/>
      <c r="I291" s="268"/>
      <c r="J291" s="268"/>
      <c r="K291" s="276"/>
      <c r="L291" s="276"/>
      <c r="M291" s="268"/>
      <c r="N291" s="276"/>
      <c r="O291" s="276"/>
      <c r="P291" s="276"/>
      <c r="Q291" s="268"/>
      <c r="R291" s="268"/>
      <c r="T291" s="268"/>
      <c r="U291" s="268"/>
      <c r="X291" s="357"/>
      <c r="Y291" s="357"/>
      <c r="Z291" s="357"/>
      <c r="AA291" s="357"/>
      <c r="AB291" s="357"/>
      <c r="AC291" s="357"/>
      <c r="AD291" s="357"/>
      <c r="AE291" s="357"/>
      <c r="AF291" s="357"/>
      <c r="AG291" s="357"/>
      <c r="AH291" s="340"/>
      <c r="AI291" s="343"/>
      <c r="AJ291" s="343"/>
      <c r="AK291" s="343"/>
      <c r="AL291" s="343"/>
      <c r="AM291" s="343"/>
      <c r="AN291" s="268"/>
      <c r="AO291" s="268"/>
      <c r="AP291" s="268"/>
      <c r="AQ291" s="343"/>
      <c r="AR291" s="268"/>
      <c r="AS291" s="268"/>
      <c r="AT291" s="268"/>
      <c r="AU291" s="268"/>
      <c r="AV291" s="268"/>
      <c r="AW291" s="268"/>
      <c r="AX291" s="268"/>
      <c r="AY291" s="268"/>
      <c r="AZ291" s="268"/>
      <c r="BA291" s="268"/>
      <c r="BB291" s="268"/>
      <c r="BC291" s="268"/>
      <c r="BD291" s="268"/>
      <c r="BE291" s="268"/>
      <c r="BF291" s="268"/>
      <c r="BG291" s="268"/>
      <c r="BH291" s="268"/>
      <c r="BI291" s="268"/>
      <c r="BJ291" s="268"/>
      <c r="BK291" s="268"/>
      <c r="BL291" s="268"/>
      <c r="BM291" s="268"/>
      <c r="BN291" s="268"/>
      <c r="BO291" s="268"/>
      <c r="BP291" s="268"/>
      <c r="BQ291" s="268"/>
      <c r="BR291" s="268"/>
      <c r="BS291" s="268"/>
      <c r="BT291" s="268"/>
      <c r="BU291" s="268"/>
      <c r="BV291" s="268"/>
      <c r="BW291" s="268"/>
      <c r="BX291" s="268"/>
      <c r="BY291" s="268"/>
      <c r="BZ291" s="268"/>
      <c r="CA291" s="268"/>
      <c r="CB291" s="268"/>
      <c r="CC291" s="268"/>
      <c r="CD291" s="268"/>
      <c r="CE291" s="268"/>
      <c r="CF291" s="268"/>
      <c r="CG291" s="268"/>
      <c r="CH291" s="268"/>
      <c r="CI291" s="268"/>
      <c r="CJ291" s="268"/>
      <c r="CK291" s="268"/>
      <c r="CL291" s="268"/>
      <c r="CM291" s="268"/>
      <c r="CN291" s="268"/>
      <c r="CO291" s="268"/>
      <c r="CP291" s="268"/>
      <c r="CQ291" s="268"/>
      <c r="CR291" s="268"/>
      <c r="CS291" s="268"/>
      <c r="CT291" s="268"/>
      <c r="CU291" s="268"/>
      <c r="CV291" s="268"/>
      <c r="CW291" s="268"/>
      <c r="CX291" s="268"/>
      <c r="CY291" s="268"/>
      <c r="CZ291" s="268"/>
      <c r="DA291" s="268"/>
      <c r="DB291" s="268"/>
      <c r="DC291" s="268"/>
      <c r="DD291" s="268"/>
      <c r="DE291" s="268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</row>
    <row r="292" customFormat="false" ht="12.75" hidden="false" customHeight="false" outlineLevel="0" collapsed="false">
      <c r="A292" s="359"/>
      <c r="B292" s="268"/>
      <c r="C292" s="276"/>
      <c r="D292" s="276"/>
      <c r="E292" s="268"/>
      <c r="F292" s="268"/>
      <c r="G292" s="268"/>
      <c r="H292" s="268"/>
      <c r="I292" s="268"/>
      <c r="J292" s="268"/>
      <c r="K292" s="276"/>
      <c r="L292" s="276"/>
      <c r="M292" s="268"/>
      <c r="N292" s="276"/>
      <c r="O292" s="276"/>
      <c r="P292" s="276"/>
      <c r="Q292" s="268"/>
      <c r="R292" s="268"/>
      <c r="T292" s="268"/>
      <c r="U292" s="268"/>
      <c r="X292" s="357"/>
      <c r="Y292" s="357"/>
      <c r="Z292" s="357"/>
      <c r="AA292" s="357"/>
      <c r="AB292" s="357"/>
      <c r="AC292" s="357"/>
      <c r="AD292" s="357"/>
      <c r="AE292" s="357"/>
      <c r="AF292" s="357"/>
      <c r="AG292" s="357"/>
      <c r="AH292" s="340"/>
      <c r="AI292" s="343"/>
      <c r="AJ292" s="343"/>
      <c r="AK292" s="343"/>
      <c r="AL292" s="343"/>
      <c r="AM292" s="343"/>
      <c r="AN292" s="268"/>
      <c r="AO292" s="268"/>
      <c r="AP292" s="268"/>
      <c r="AQ292" s="343"/>
      <c r="AR292" s="268"/>
      <c r="AS292" s="268"/>
      <c r="AT292" s="268"/>
      <c r="AU292" s="268"/>
      <c r="AV292" s="268"/>
      <c r="AW292" s="268"/>
      <c r="AX292" s="268"/>
      <c r="AY292" s="268"/>
      <c r="AZ292" s="268"/>
      <c r="BA292" s="268"/>
      <c r="BB292" s="268"/>
      <c r="BC292" s="268"/>
      <c r="BD292" s="268"/>
      <c r="BE292" s="268"/>
      <c r="BF292" s="268"/>
      <c r="BG292" s="268"/>
      <c r="BH292" s="268"/>
      <c r="BI292" s="268"/>
      <c r="BJ292" s="268"/>
      <c r="BK292" s="268"/>
      <c r="BL292" s="268"/>
      <c r="BM292" s="268"/>
      <c r="BN292" s="268"/>
      <c r="BO292" s="268"/>
      <c r="BP292" s="268"/>
      <c r="BQ292" s="268"/>
      <c r="BR292" s="268"/>
      <c r="BS292" s="268"/>
      <c r="BT292" s="268"/>
      <c r="BU292" s="268"/>
      <c r="BV292" s="268"/>
      <c r="BW292" s="268"/>
      <c r="BX292" s="268"/>
      <c r="BY292" s="268"/>
      <c r="BZ292" s="268"/>
      <c r="CA292" s="268"/>
      <c r="CB292" s="268"/>
      <c r="CC292" s="268"/>
      <c r="CD292" s="268"/>
      <c r="CE292" s="268"/>
      <c r="CF292" s="268"/>
      <c r="CG292" s="268"/>
      <c r="CH292" s="268"/>
      <c r="CI292" s="268"/>
      <c r="CJ292" s="268"/>
      <c r="CK292" s="268"/>
      <c r="CL292" s="268"/>
      <c r="CM292" s="268"/>
      <c r="CN292" s="268"/>
      <c r="CO292" s="268"/>
      <c r="CP292" s="268"/>
      <c r="CQ292" s="268"/>
      <c r="CR292" s="268"/>
      <c r="CS292" s="268"/>
      <c r="CT292" s="268"/>
      <c r="CU292" s="268"/>
      <c r="CV292" s="268"/>
      <c r="CW292" s="268"/>
      <c r="CX292" s="268"/>
      <c r="CY292" s="268"/>
      <c r="CZ292" s="268"/>
      <c r="DA292" s="268"/>
      <c r="DB292" s="268"/>
      <c r="DC292" s="268"/>
      <c r="DD292" s="268"/>
      <c r="DE292" s="268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</row>
    <row r="293" customFormat="false" ht="12.75" hidden="false" customHeight="false" outlineLevel="0" collapsed="false">
      <c r="A293" s="359"/>
      <c r="B293" s="268"/>
      <c r="C293" s="276"/>
      <c r="D293" s="276"/>
      <c r="E293" s="268"/>
      <c r="F293" s="268"/>
      <c r="G293" s="268"/>
      <c r="H293" s="268"/>
      <c r="I293" s="268"/>
      <c r="J293" s="268"/>
      <c r="K293" s="276"/>
      <c r="L293" s="276"/>
      <c r="M293" s="268"/>
      <c r="N293" s="276"/>
      <c r="O293" s="276"/>
      <c r="P293" s="276"/>
      <c r="Q293" s="268"/>
      <c r="R293" s="268"/>
      <c r="T293" s="268"/>
      <c r="U293" s="268"/>
      <c r="X293" s="357"/>
      <c r="Y293" s="357"/>
      <c r="Z293" s="357"/>
      <c r="AA293" s="357"/>
      <c r="AB293" s="357"/>
      <c r="AC293" s="357"/>
      <c r="AD293" s="357"/>
      <c r="AE293" s="357"/>
      <c r="AF293" s="357"/>
      <c r="AG293" s="357"/>
      <c r="AH293" s="340"/>
      <c r="AI293" s="343"/>
      <c r="AJ293" s="343"/>
      <c r="AK293" s="343"/>
      <c r="AL293" s="343"/>
      <c r="AM293" s="343"/>
      <c r="AN293" s="268"/>
      <c r="AO293" s="268"/>
      <c r="AP293" s="268"/>
      <c r="AQ293" s="343"/>
      <c r="AR293" s="268"/>
      <c r="AS293" s="268"/>
      <c r="AT293" s="268"/>
      <c r="AU293" s="268"/>
      <c r="AV293" s="268"/>
      <c r="AW293" s="268"/>
      <c r="AX293" s="268"/>
      <c r="AY293" s="268"/>
      <c r="AZ293" s="268"/>
      <c r="BA293" s="268"/>
      <c r="BB293" s="268"/>
      <c r="BC293" s="268"/>
      <c r="BD293" s="268"/>
      <c r="BE293" s="268"/>
      <c r="BF293" s="268"/>
      <c r="BG293" s="268"/>
      <c r="BH293" s="268"/>
      <c r="BI293" s="268"/>
      <c r="BJ293" s="268"/>
      <c r="BK293" s="268"/>
      <c r="BL293" s="268"/>
      <c r="BM293" s="268"/>
      <c r="BN293" s="268"/>
      <c r="BO293" s="268"/>
      <c r="BP293" s="268"/>
      <c r="BQ293" s="268"/>
      <c r="BR293" s="268"/>
      <c r="BS293" s="268"/>
      <c r="BT293" s="268"/>
      <c r="BU293" s="268"/>
      <c r="BV293" s="268"/>
      <c r="BW293" s="268"/>
      <c r="BX293" s="268"/>
      <c r="BY293" s="268"/>
      <c r="BZ293" s="268"/>
      <c r="CA293" s="268"/>
      <c r="CB293" s="268"/>
      <c r="CC293" s="268"/>
      <c r="CD293" s="268"/>
      <c r="CE293" s="268"/>
      <c r="CF293" s="268"/>
      <c r="CG293" s="268"/>
      <c r="CH293" s="268"/>
      <c r="CI293" s="268"/>
      <c r="CJ293" s="268"/>
      <c r="CK293" s="268"/>
      <c r="CL293" s="268"/>
      <c r="CM293" s="268"/>
      <c r="CN293" s="268"/>
      <c r="CO293" s="268"/>
      <c r="CP293" s="268"/>
      <c r="CQ293" s="268"/>
      <c r="CR293" s="268"/>
      <c r="CS293" s="268"/>
      <c r="CT293" s="268"/>
      <c r="CU293" s="268"/>
      <c r="CV293" s="268"/>
      <c r="CW293" s="268"/>
      <c r="CX293" s="268"/>
      <c r="CY293" s="268"/>
      <c r="CZ293" s="268"/>
      <c r="DA293" s="268"/>
      <c r="DB293" s="268"/>
      <c r="DC293" s="268"/>
      <c r="DD293" s="268"/>
      <c r="DE293" s="268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</row>
    <row r="294" customFormat="false" ht="12.75" hidden="false" customHeight="false" outlineLevel="0" collapsed="false">
      <c r="A294" s="359"/>
      <c r="B294" s="268"/>
      <c r="C294" s="276"/>
      <c r="D294" s="276"/>
      <c r="E294" s="268"/>
      <c r="F294" s="268"/>
      <c r="G294" s="268"/>
      <c r="H294" s="268"/>
      <c r="I294" s="268"/>
      <c r="J294" s="268"/>
      <c r="K294" s="276"/>
      <c r="L294" s="276"/>
      <c r="M294" s="268"/>
      <c r="N294" s="276"/>
      <c r="O294" s="276"/>
      <c r="P294" s="276"/>
      <c r="Q294" s="268"/>
      <c r="R294" s="268"/>
      <c r="T294" s="268"/>
      <c r="U294" s="268"/>
      <c r="X294" s="357"/>
      <c r="Y294" s="357"/>
      <c r="Z294" s="357"/>
      <c r="AA294" s="357"/>
      <c r="AB294" s="357"/>
      <c r="AC294" s="357"/>
      <c r="AD294" s="357"/>
      <c r="AE294" s="357"/>
      <c r="AF294" s="357"/>
      <c r="AG294" s="357"/>
      <c r="AH294" s="340"/>
      <c r="AI294" s="343"/>
      <c r="AJ294" s="343"/>
      <c r="AK294" s="343"/>
      <c r="AL294" s="343"/>
      <c r="AM294" s="343"/>
      <c r="AN294" s="268"/>
      <c r="AO294" s="268"/>
      <c r="AP294" s="268"/>
      <c r="AQ294" s="343"/>
      <c r="AR294" s="268"/>
      <c r="AS294" s="268"/>
      <c r="AT294" s="268"/>
      <c r="AU294" s="268"/>
      <c r="AV294" s="268"/>
      <c r="AW294" s="268"/>
      <c r="AX294" s="268"/>
      <c r="AY294" s="268"/>
      <c r="AZ294" s="268"/>
      <c r="BA294" s="268"/>
      <c r="BB294" s="268"/>
      <c r="BC294" s="268"/>
      <c r="BD294" s="268"/>
      <c r="BE294" s="268"/>
      <c r="BF294" s="268"/>
      <c r="BG294" s="268"/>
      <c r="BH294" s="268"/>
      <c r="BI294" s="268"/>
      <c r="BJ294" s="268"/>
      <c r="BK294" s="268"/>
      <c r="BL294" s="268"/>
      <c r="BM294" s="268"/>
      <c r="BN294" s="268"/>
      <c r="BO294" s="268"/>
      <c r="BP294" s="268"/>
      <c r="BQ294" s="268"/>
      <c r="BR294" s="268"/>
      <c r="BS294" s="268"/>
      <c r="BT294" s="268"/>
      <c r="BU294" s="268"/>
      <c r="BV294" s="268"/>
      <c r="BW294" s="268"/>
      <c r="BX294" s="268"/>
      <c r="BY294" s="268"/>
      <c r="BZ294" s="268"/>
      <c r="CA294" s="268"/>
      <c r="CB294" s="268"/>
      <c r="CC294" s="268"/>
      <c r="CD294" s="268"/>
      <c r="CE294" s="268"/>
      <c r="CF294" s="268"/>
      <c r="CG294" s="268"/>
      <c r="CH294" s="268"/>
      <c r="CI294" s="268"/>
      <c r="CJ294" s="268"/>
      <c r="CK294" s="268"/>
      <c r="CL294" s="268"/>
      <c r="CM294" s="268"/>
      <c r="CN294" s="268"/>
      <c r="CO294" s="268"/>
      <c r="CP294" s="268"/>
      <c r="CQ294" s="268"/>
      <c r="CR294" s="268"/>
      <c r="CS294" s="268"/>
      <c r="CT294" s="268"/>
      <c r="CU294" s="268"/>
      <c r="CV294" s="268"/>
      <c r="CW294" s="268"/>
      <c r="CX294" s="268"/>
      <c r="CY294" s="268"/>
      <c r="CZ294" s="268"/>
      <c r="DA294" s="268"/>
      <c r="DB294" s="268"/>
      <c r="DC294" s="268"/>
      <c r="DD294" s="268"/>
      <c r="DE294" s="268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</row>
    <row r="295" customFormat="false" ht="12.75" hidden="false" customHeight="false" outlineLevel="0" collapsed="false">
      <c r="A295" s="359"/>
      <c r="B295" s="268"/>
      <c r="C295" s="276"/>
      <c r="D295" s="276"/>
      <c r="E295" s="268"/>
      <c r="F295" s="268"/>
      <c r="G295" s="268"/>
      <c r="H295" s="268"/>
      <c r="I295" s="268"/>
      <c r="J295" s="268"/>
      <c r="K295" s="276"/>
      <c r="L295" s="276"/>
      <c r="M295" s="268"/>
      <c r="N295" s="276"/>
      <c r="O295" s="276"/>
      <c r="P295" s="276"/>
      <c r="Q295" s="268"/>
      <c r="R295" s="268"/>
      <c r="T295" s="268"/>
      <c r="U295" s="268"/>
      <c r="X295" s="357"/>
      <c r="Y295" s="357"/>
      <c r="Z295" s="357"/>
      <c r="AA295" s="357"/>
      <c r="AB295" s="357"/>
      <c r="AC295" s="357"/>
      <c r="AD295" s="357"/>
      <c r="AE295" s="357"/>
      <c r="AF295" s="357"/>
      <c r="AG295" s="357"/>
      <c r="AH295" s="340"/>
      <c r="AI295" s="343"/>
      <c r="AJ295" s="343"/>
      <c r="AK295" s="343"/>
      <c r="AL295" s="343"/>
      <c r="AM295" s="343"/>
      <c r="AN295" s="268"/>
      <c r="AO295" s="268"/>
      <c r="AP295" s="268"/>
      <c r="AQ295" s="343"/>
      <c r="AR295" s="268"/>
      <c r="AS295" s="268"/>
      <c r="AT295" s="268"/>
      <c r="AU295" s="268"/>
      <c r="AV295" s="268"/>
      <c r="AW295" s="268"/>
      <c r="AX295" s="268"/>
      <c r="AY295" s="268"/>
      <c r="AZ295" s="268"/>
      <c r="BA295" s="268"/>
      <c r="BB295" s="268"/>
      <c r="BC295" s="268"/>
      <c r="BD295" s="268"/>
      <c r="BE295" s="268"/>
      <c r="BF295" s="268"/>
      <c r="BG295" s="268"/>
      <c r="BH295" s="268"/>
      <c r="BI295" s="268"/>
      <c r="BJ295" s="268"/>
      <c r="BK295" s="268"/>
      <c r="BL295" s="268"/>
      <c r="BM295" s="268"/>
      <c r="BN295" s="268"/>
      <c r="BO295" s="268"/>
      <c r="BP295" s="268"/>
      <c r="BQ295" s="268"/>
      <c r="BR295" s="268"/>
      <c r="BS295" s="268"/>
      <c r="BT295" s="268"/>
      <c r="BU295" s="268"/>
      <c r="BV295" s="268"/>
      <c r="BW295" s="268"/>
      <c r="BX295" s="268"/>
      <c r="BY295" s="268"/>
      <c r="BZ295" s="268"/>
      <c r="CA295" s="268"/>
      <c r="CB295" s="268"/>
      <c r="CC295" s="268"/>
      <c r="CD295" s="268"/>
      <c r="CE295" s="268"/>
      <c r="CF295" s="268"/>
      <c r="CG295" s="268"/>
      <c r="CH295" s="268"/>
      <c r="CI295" s="268"/>
      <c r="CJ295" s="268"/>
      <c r="CK295" s="268"/>
      <c r="CL295" s="268"/>
      <c r="CM295" s="268"/>
      <c r="CN295" s="268"/>
      <c r="CO295" s="268"/>
      <c r="CP295" s="268"/>
      <c r="CQ295" s="268"/>
      <c r="CR295" s="268"/>
      <c r="CS295" s="268"/>
      <c r="CT295" s="268"/>
      <c r="CU295" s="268"/>
      <c r="CV295" s="268"/>
      <c r="CW295" s="268"/>
      <c r="CX295" s="268"/>
      <c r="CY295" s="268"/>
      <c r="CZ295" s="268"/>
      <c r="DA295" s="268"/>
      <c r="DB295" s="268"/>
      <c r="DC295" s="268"/>
      <c r="DD295" s="268"/>
      <c r="DE295" s="268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</row>
    <row r="296" customFormat="false" ht="12.75" hidden="false" customHeight="false" outlineLevel="0" collapsed="false">
      <c r="A296" s="359"/>
      <c r="B296" s="268"/>
      <c r="C296" s="276"/>
      <c r="D296" s="276"/>
      <c r="E296" s="268"/>
      <c r="F296" s="268"/>
      <c r="G296" s="268"/>
      <c r="H296" s="268"/>
      <c r="I296" s="268"/>
      <c r="J296" s="268"/>
      <c r="K296" s="276"/>
      <c r="L296" s="276"/>
      <c r="M296" s="268"/>
      <c r="N296" s="276"/>
      <c r="O296" s="276"/>
      <c r="P296" s="276"/>
      <c r="Q296" s="268"/>
      <c r="R296" s="268"/>
      <c r="T296" s="268"/>
      <c r="U296" s="268"/>
      <c r="X296" s="357"/>
      <c r="Y296" s="357"/>
      <c r="Z296" s="357"/>
      <c r="AA296" s="357"/>
      <c r="AB296" s="357"/>
      <c r="AC296" s="357"/>
      <c r="AD296" s="357"/>
      <c r="AE296" s="357"/>
      <c r="AF296" s="357"/>
      <c r="AG296" s="357"/>
      <c r="AH296" s="340"/>
      <c r="AI296" s="343"/>
      <c r="AJ296" s="343"/>
      <c r="AK296" s="343"/>
      <c r="AL296" s="343"/>
      <c r="AM296" s="343"/>
      <c r="AN296" s="268"/>
      <c r="AO296" s="268"/>
      <c r="AP296" s="268"/>
      <c r="AQ296" s="343"/>
      <c r="AR296" s="268"/>
      <c r="AS296" s="268"/>
      <c r="AT296" s="268"/>
      <c r="AU296" s="268"/>
      <c r="AV296" s="268"/>
      <c r="AW296" s="268"/>
      <c r="AX296" s="268"/>
      <c r="AY296" s="268"/>
      <c r="AZ296" s="268"/>
      <c r="BA296" s="268"/>
      <c r="BB296" s="268"/>
      <c r="BC296" s="268"/>
      <c r="BD296" s="268"/>
      <c r="BE296" s="268"/>
      <c r="BF296" s="268"/>
      <c r="BG296" s="268"/>
      <c r="BH296" s="268"/>
      <c r="BI296" s="268"/>
      <c r="BJ296" s="268"/>
      <c r="BK296" s="268"/>
      <c r="BL296" s="268"/>
      <c r="BM296" s="268"/>
      <c r="BN296" s="268"/>
      <c r="BO296" s="268"/>
      <c r="BP296" s="268"/>
      <c r="BQ296" s="268"/>
      <c r="BR296" s="268"/>
      <c r="BS296" s="268"/>
      <c r="BT296" s="268"/>
      <c r="BU296" s="268"/>
      <c r="BV296" s="268"/>
      <c r="BW296" s="268"/>
      <c r="BX296" s="268"/>
      <c r="BY296" s="268"/>
      <c r="BZ296" s="268"/>
      <c r="CA296" s="268"/>
      <c r="CB296" s="268"/>
      <c r="CC296" s="268"/>
      <c r="CD296" s="268"/>
      <c r="CE296" s="268"/>
      <c r="CF296" s="268"/>
      <c r="CG296" s="268"/>
      <c r="CH296" s="268"/>
      <c r="CI296" s="268"/>
      <c r="CJ296" s="268"/>
      <c r="CK296" s="268"/>
      <c r="CL296" s="268"/>
      <c r="CM296" s="268"/>
      <c r="CN296" s="268"/>
      <c r="CO296" s="268"/>
      <c r="CP296" s="268"/>
      <c r="CQ296" s="268"/>
      <c r="CR296" s="268"/>
      <c r="CS296" s="268"/>
      <c r="CT296" s="268"/>
      <c r="CU296" s="268"/>
      <c r="CV296" s="268"/>
      <c r="CW296" s="268"/>
      <c r="CX296" s="268"/>
      <c r="CY296" s="268"/>
      <c r="CZ296" s="268"/>
      <c r="DA296" s="268"/>
      <c r="DB296" s="268"/>
      <c r="DC296" s="268"/>
      <c r="DD296" s="268"/>
      <c r="DE296" s="268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</row>
    <row r="297" customFormat="false" ht="12.75" hidden="false" customHeight="false" outlineLevel="0" collapsed="false">
      <c r="A297" s="359"/>
      <c r="B297" s="268"/>
      <c r="C297" s="276"/>
      <c r="D297" s="276"/>
      <c r="E297" s="268"/>
      <c r="F297" s="268"/>
      <c r="G297" s="268"/>
      <c r="H297" s="268"/>
      <c r="I297" s="268"/>
      <c r="J297" s="268"/>
      <c r="K297" s="276"/>
      <c r="L297" s="276"/>
      <c r="M297" s="268"/>
      <c r="N297" s="276"/>
      <c r="O297" s="276"/>
      <c r="P297" s="276"/>
      <c r="Q297" s="268"/>
      <c r="R297" s="268"/>
      <c r="T297" s="268"/>
      <c r="U297" s="268"/>
      <c r="X297" s="357"/>
      <c r="Y297" s="357"/>
      <c r="Z297" s="357"/>
      <c r="AA297" s="357"/>
      <c r="AB297" s="357"/>
      <c r="AC297" s="357"/>
      <c r="AD297" s="357"/>
      <c r="AE297" s="357"/>
      <c r="AF297" s="357"/>
      <c r="AG297" s="357"/>
      <c r="AH297" s="340"/>
      <c r="AI297" s="343"/>
      <c r="AJ297" s="343"/>
      <c r="AK297" s="343"/>
      <c r="AL297" s="343"/>
      <c r="AM297" s="343"/>
      <c r="AN297" s="268"/>
      <c r="AO297" s="268"/>
      <c r="AP297" s="268"/>
      <c r="AQ297" s="343"/>
      <c r="AR297" s="268"/>
      <c r="AS297" s="268"/>
      <c r="AT297" s="268"/>
      <c r="AU297" s="268"/>
      <c r="AV297" s="268"/>
      <c r="AW297" s="268"/>
      <c r="AX297" s="268"/>
      <c r="AY297" s="268"/>
      <c r="AZ297" s="268"/>
      <c r="BA297" s="268"/>
      <c r="BB297" s="268"/>
      <c r="BC297" s="268"/>
      <c r="BD297" s="268"/>
      <c r="BE297" s="268"/>
      <c r="BF297" s="268"/>
      <c r="BG297" s="268"/>
      <c r="BH297" s="268"/>
      <c r="BI297" s="268"/>
      <c r="BJ297" s="268"/>
      <c r="BK297" s="268"/>
      <c r="BL297" s="268"/>
      <c r="BM297" s="268"/>
      <c r="BN297" s="268"/>
      <c r="BO297" s="268"/>
      <c r="BP297" s="268"/>
      <c r="BQ297" s="268"/>
      <c r="BR297" s="268"/>
      <c r="BS297" s="268"/>
      <c r="BT297" s="268"/>
      <c r="BU297" s="268"/>
      <c r="BV297" s="268"/>
      <c r="BW297" s="268"/>
      <c r="BX297" s="268"/>
      <c r="BY297" s="268"/>
      <c r="BZ297" s="268"/>
      <c r="CA297" s="268"/>
      <c r="CB297" s="268"/>
      <c r="CC297" s="268"/>
      <c r="CD297" s="268"/>
      <c r="CE297" s="268"/>
      <c r="CF297" s="268"/>
      <c r="CG297" s="268"/>
      <c r="CH297" s="268"/>
      <c r="CI297" s="268"/>
      <c r="CJ297" s="268"/>
      <c r="CK297" s="268"/>
      <c r="CL297" s="268"/>
      <c r="CM297" s="268"/>
      <c r="CN297" s="268"/>
      <c r="CO297" s="268"/>
      <c r="CP297" s="268"/>
      <c r="CQ297" s="268"/>
      <c r="CR297" s="268"/>
      <c r="CS297" s="268"/>
      <c r="CT297" s="268"/>
      <c r="CU297" s="268"/>
      <c r="CV297" s="268"/>
      <c r="CW297" s="268"/>
      <c r="CX297" s="268"/>
      <c r="CY297" s="268"/>
      <c r="CZ297" s="268"/>
      <c r="DA297" s="268"/>
      <c r="DB297" s="268"/>
      <c r="DC297" s="268"/>
      <c r="DD297" s="268"/>
      <c r="DE297" s="268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</row>
    <row r="298" customFormat="false" ht="12.75" hidden="false" customHeight="false" outlineLevel="0" collapsed="false">
      <c r="A298" s="359"/>
      <c r="B298" s="268"/>
      <c r="C298" s="276"/>
      <c r="D298" s="276"/>
      <c r="E298" s="268"/>
      <c r="F298" s="268"/>
      <c r="G298" s="268"/>
      <c r="H298" s="268"/>
      <c r="I298" s="268"/>
      <c r="J298" s="268"/>
      <c r="K298" s="276"/>
      <c r="L298" s="276"/>
      <c r="M298" s="268"/>
      <c r="N298" s="276"/>
      <c r="O298" s="276"/>
      <c r="P298" s="276"/>
      <c r="Q298" s="268"/>
      <c r="R298" s="268"/>
      <c r="T298" s="268"/>
      <c r="U298" s="268"/>
      <c r="X298" s="357"/>
      <c r="Y298" s="357"/>
      <c r="Z298" s="357"/>
      <c r="AA298" s="357"/>
      <c r="AB298" s="357"/>
      <c r="AC298" s="357"/>
      <c r="AD298" s="357"/>
      <c r="AE298" s="357"/>
      <c r="AF298" s="357"/>
      <c r="AG298" s="357"/>
      <c r="AH298" s="340"/>
      <c r="AI298" s="343"/>
      <c r="AJ298" s="343"/>
      <c r="AK298" s="343"/>
      <c r="AL298" s="343"/>
      <c r="AM298" s="343"/>
      <c r="AN298" s="268"/>
      <c r="AO298" s="268"/>
      <c r="AP298" s="268"/>
      <c r="AQ298" s="343"/>
      <c r="AR298" s="268"/>
      <c r="AS298" s="268"/>
      <c r="AT298" s="268"/>
      <c r="AU298" s="268"/>
      <c r="AV298" s="268"/>
      <c r="AW298" s="268"/>
      <c r="AX298" s="268"/>
      <c r="AY298" s="268"/>
      <c r="AZ298" s="268"/>
      <c r="BA298" s="268"/>
      <c r="BB298" s="268"/>
      <c r="BC298" s="268"/>
      <c r="BD298" s="268"/>
      <c r="BE298" s="268"/>
      <c r="BF298" s="268"/>
      <c r="BG298" s="268"/>
      <c r="BH298" s="268"/>
      <c r="BI298" s="268"/>
      <c r="BJ298" s="268"/>
      <c r="BK298" s="268"/>
      <c r="BL298" s="268"/>
      <c r="BM298" s="268"/>
      <c r="BN298" s="268"/>
      <c r="BO298" s="268"/>
      <c r="BP298" s="268"/>
      <c r="BQ298" s="268"/>
      <c r="BR298" s="268"/>
      <c r="BS298" s="268"/>
      <c r="BT298" s="268"/>
      <c r="BU298" s="268"/>
      <c r="BV298" s="268"/>
      <c r="BW298" s="268"/>
      <c r="BX298" s="268"/>
      <c r="BY298" s="268"/>
      <c r="BZ298" s="268"/>
      <c r="CA298" s="268"/>
      <c r="CB298" s="268"/>
      <c r="CC298" s="268"/>
      <c r="CD298" s="268"/>
      <c r="CE298" s="268"/>
      <c r="CF298" s="268"/>
      <c r="CG298" s="268"/>
      <c r="CH298" s="268"/>
      <c r="CI298" s="268"/>
      <c r="CJ298" s="268"/>
      <c r="CK298" s="268"/>
      <c r="CL298" s="268"/>
      <c r="CM298" s="268"/>
      <c r="CN298" s="268"/>
      <c r="CO298" s="268"/>
      <c r="CP298" s="268"/>
      <c r="CQ298" s="268"/>
      <c r="CR298" s="268"/>
      <c r="CS298" s="268"/>
      <c r="CT298" s="268"/>
      <c r="CU298" s="268"/>
      <c r="CV298" s="268"/>
      <c r="CW298" s="268"/>
      <c r="CX298" s="268"/>
      <c r="CY298" s="268"/>
      <c r="CZ298" s="268"/>
      <c r="DA298" s="268"/>
      <c r="DB298" s="268"/>
      <c r="DC298" s="268"/>
      <c r="DD298" s="268"/>
      <c r="DE298" s="268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</row>
    <row r="299" customFormat="false" ht="12.75" hidden="false" customHeight="false" outlineLevel="0" collapsed="false">
      <c r="A299" s="359"/>
      <c r="B299" s="268"/>
      <c r="C299" s="276"/>
      <c r="D299" s="276"/>
      <c r="E299" s="268"/>
      <c r="F299" s="268"/>
      <c r="G299" s="268"/>
      <c r="H299" s="268"/>
      <c r="I299" s="268"/>
      <c r="J299" s="268"/>
      <c r="K299" s="276"/>
      <c r="L299" s="276"/>
      <c r="M299" s="268"/>
      <c r="N299" s="276"/>
      <c r="O299" s="276"/>
      <c r="P299" s="276"/>
      <c r="Q299" s="268"/>
      <c r="R299" s="268"/>
      <c r="T299" s="268"/>
      <c r="U299" s="268"/>
      <c r="X299" s="357"/>
      <c r="Y299" s="357"/>
      <c r="Z299" s="357"/>
      <c r="AA299" s="357"/>
      <c r="AB299" s="357"/>
      <c r="AC299" s="357"/>
      <c r="AD299" s="357"/>
      <c r="AE299" s="357"/>
      <c r="AF299" s="357"/>
      <c r="AG299" s="357"/>
      <c r="AH299" s="340"/>
      <c r="AI299" s="343"/>
      <c r="AJ299" s="343"/>
      <c r="AK299" s="343"/>
      <c r="AL299" s="343"/>
      <c r="AM299" s="343"/>
      <c r="AN299" s="268"/>
      <c r="AO299" s="268"/>
      <c r="AP299" s="268"/>
      <c r="AQ299" s="343"/>
      <c r="AR299" s="268"/>
      <c r="AS299" s="268"/>
      <c r="AT299" s="268"/>
      <c r="AU299" s="268"/>
      <c r="AV299" s="268"/>
      <c r="AW299" s="268"/>
      <c r="AX299" s="268"/>
      <c r="AY299" s="268"/>
      <c r="AZ299" s="268"/>
      <c r="BA299" s="268"/>
      <c r="BB299" s="268"/>
      <c r="BC299" s="268"/>
      <c r="BD299" s="268"/>
      <c r="BE299" s="268"/>
      <c r="BF299" s="268"/>
      <c r="BG299" s="268"/>
      <c r="BH299" s="268"/>
      <c r="BI299" s="268"/>
      <c r="BJ299" s="268"/>
      <c r="BK299" s="268"/>
      <c r="BL299" s="268"/>
      <c r="BM299" s="268"/>
      <c r="BN299" s="268"/>
      <c r="BO299" s="268"/>
      <c r="BP299" s="268"/>
      <c r="BQ299" s="268"/>
      <c r="BR299" s="268"/>
      <c r="BS299" s="268"/>
      <c r="BT299" s="268"/>
      <c r="BU299" s="268"/>
      <c r="BV299" s="268"/>
      <c r="BW299" s="268"/>
      <c r="BX299" s="268"/>
      <c r="BY299" s="268"/>
      <c r="BZ299" s="268"/>
      <c r="CA299" s="268"/>
      <c r="CB299" s="268"/>
      <c r="CC299" s="268"/>
      <c r="CD299" s="268"/>
      <c r="CE299" s="268"/>
      <c r="CF299" s="268"/>
      <c r="CG299" s="268"/>
      <c r="CH299" s="268"/>
      <c r="CI299" s="268"/>
      <c r="CJ299" s="268"/>
      <c r="CK299" s="268"/>
      <c r="CL299" s="268"/>
      <c r="CM299" s="268"/>
      <c r="CN299" s="268"/>
      <c r="CO299" s="268"/>
      <c r="CP299" s="268"/>
      <c r="CQ299" s="268"/>
      <c r="CR299" s="268"/>
      <c r="CS299" s="268"/>
      <c r="CT299" s="268"/>
      <c r="CU299" s="268"/>
      <c r="CV299" s="268"/>
      <c r="CW299" s="268"/>
      <c r="CX299" s="268"/>
      <c r="CY299" s="268"/>
      <c r="CZ299" s="268"/>
      <c r="DA299" s="268"/>
      <c r="DB299" s="268"/>
      <c r="DC299" s="268"/>
      <c r="DD299" s="268"/>
      <c r="DE299" s="268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</row>
    <row r="300" customFormat="false" ht="12.75" hidden="false" customHeight="false" outlineLevel="0" collapsed="false">
      <c r="A300" s="359"/>
      <c r="B300" s="268"/>
      <c r="C300" s="276"/>
      <c r="D300" s="276"/>
      <c r="E300" s="268"/>
      <c r="F300" s="268"/>
      <c r="G300" s="268"/>
      <c r="H300" s="268"/>
      <c r="I300" s="268"/>
      <c r="J300" s="268"/>
      <c r="K300" s="276"/>
      <c r="L300" s="276"/>
      <c r="M300" s="268"/>
      <c r="N300" s="276"/>
      <c r="O300" s="276"/>
      <c r="P300" s="276"/>
      <c r="Q300" s="268"/>
      <c r="R300" s="268"/>
      <c r="T300" s="268"/>
      <c r="U300" s="268"/>
      <c r="X300" s="357"/>
      <c r="Y300" s="357"/>
      <c r="Z300" s="357"/>
      <c r="AA300" s="357"/>
      <c r="AB300" s="357"/>
      <c r="AC300" s="357"/>
      <c r="AD300" s="357"/>
      <c r="AE300" s="357"/>
      <c r="AF300" s="357"/>
      <c r="AG300" s="357"/>
      <c r="AH300" s="340"/>
      <c r="AI300" s="343"/>
      <c r="AJ300" s="343"/>
      <c r="AK300" s="343"/>
      <c r="AL300" s="343"/>
      <c r="AM300" s="343"/>
      <c r="AN300" s="268"/>
      <c r="AO300" s="268"/>
      <c r="AP300" s="268"/>
      <c r="AQ300" s="343"/>
      <c r="AR300" s="268"/>
      <c r="AS300" s="268"/>
      <c r="AT300" s="268"/>
      <c r="AU300" s="268"/>
      <c r="AV300" s="268"/>
      <c r="AW300" s="268"/>
      <c r="AX300" s="268"/>
      <c r="AY300" s="268"/>
      <c r="AZ300" s="268"/>
      <c r="BA300" s="268"/>
      <c r="BB300" s="268"/>
      <c r="BC300" s="268"/>
      <c r="BD300" s="268"/>
      <c r="BE300" s="268"/>
      <c r="BF300" s="268"/>
      <c r="BG300" s="268"/>
      <c r="BH300" s="268"/>
      <c r="BI300" s="268"/>
      <c r="BJ300" s="268"/>
      <c r="BK300" s="268"/>
      <c r="BL300" s="268"/>
      <c r="BM300" s="268"/>
      <c r="BN300" s="268"/>
      <c r="BO300" s="268"/>
      <c r="BP300" s="268"/>
      <c r="BQ300" s="268"/>
      <c r="BR300" s="268"/>
      <c r="BS300" s="268"/>
      <c r="BT300" s="268"/>
      <c r="BU300" s="268"/>
      <c r="BV300" s="268"/>
      <c r="BW300" s="268"/>
      <c r="BX300" s="268"/>
      <c r="BY300" s="268"/>
      <c r="BZ300" s="268"/>
      <c r="CA300" s="268"/>
      <c r="CB300" s="268"/>
      <c r="CC300" s="268"/>
      <c r="CD300" s="268"/>
      <c r="CE300" s="268"/>
      <c r="CF300" s="268"/>
      <c r="CG300" s="268"/>
      <c r="CH300" s="268"/>
      <c r="CI300" s="268"/>
      <c r="CJ300" s="268"/>
      <c r="CK300" s="268"/>
      <c r="CL300" s="268"/>
      <c r="CM300" s="268"/>
      <c r="CN300" s="268"/>
      <c r="CO300" s="268"/>
      <c r="CP300" s="268"/>
      <c r="CQ300" s="268"/>
      <c r="CR300" s="268"/>
      <c r="CS300" s="268"/>
      <c r="CT300" s="268"/>
      <c r="CU300" s="268"/>
      <c r="CV300" s="268"/>
      <c r="CW300" s="268"/>
      <c r="CX300" s="268"/>
      <c r="CY300" s="268"/>
      <c r="CZ300" s="268"/>
      <c r="DA300" s="268"/>
      <c r="DB300" s="268"/>
      <c r="DC300" s="268"/>
      <c r="DD300" s="268"/>
      <c r="DE300" s="268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</row>
    <row r="301" customFormat="false" ht="12.75" hidden="false" customHeight="false" outlineLevel="0" collapsed="false">
      <c r="A301" s="359"/>
      <c r="B301" s="268"/>
      <c r="C301" s="276"/>
      <c r="D301" s="276"/>
      <c r="E301" s="268"/>
      <c r="F301" s="268"/>
      <c r="G301" s="268"/>
      <c r="H301" s="268"/>
      <c r="I301" s="268"/>
      <c r="J301" s="268"/>
      <c r="K301" s="276"/>
      <c r="L301" s="276"/>
      <c r="M301" s="268"/>
      <c r="N301" s="276"/>
      <c r="O301" s="276"/>
      <c r="P301" s="276"/>
      <c r="Q301" s="268"/>
      <c r="R301" s="268"/>
      <c r="T301" s="268"/>
      <c r="U301" s="268"/>
      <c r="X301" s="357"/>
      <c r="Y301" s="357"/>
      <c r="Z301" s="357"/>
      <c r="AA301" s="357"/>
      <c r="AB301" s="357"/>
      <c r="AC301" s="357"/>
      <c r="AD301" s="357"/>
      <c r="AE301" s="357"/>
      <c r="AF301" s="357"/>
      <c r="AG301" s="357"/>
      <c r="AH301" s="340"/>
      <c r="AI301" s="343"/>
      <c r="AJ301" s="343"/>
      <c r="AK301" s="343"/>
      <c r="AL301" s="343"/>
      <c r="AM301" s="343"/>
      <c r="AN301" s="268"/>
      <c r="AO301" s="268"/>
      <c r="AP301" s="268"/>
      <c r="AQ301" s="343"/>
      <c r="AR301" s="268"/>
      <c r="AS301" s="268"/>
      <c r="AT301" s="268"/>
      <c r="AU301" s="268"/>
      <c r="AV301" s="268"/>
      <c r="AW301" s="268"/>
      <c r="AX301" s="268"/>
      <c r="AY301" s="268"/>
      <c r="AZ301" s="268"/>
      <c r="BA301" s="268"/>
      <c r="BB301" s="268"/>
      <c r="BC301" s="268"/>
      <c r="BD301" s="268"/>
      <c r="BE301" s="268"/>
      <c r="BF301" s="268"/>
      <c r="BG301" s="268"/>
      <c r="BH301" s="268"/>
      <c r="BI301" s="268"/>
      <c r="BJ301" s="268"/>
      <c r="BK301" s="268"/>
      <c r="BL301" s="268"/>
      <c r="BM301" s="268"/>
      <c r="BN301" s="268"/>
      <c r="BO301" s="268"/>
      <c r="BP301" s="268"/>
      <c r="BQ301" s="268"/>
      <c r="BR301" s="268"/>
      <c r="BS301" s="268"/>
      <c r="BT301" s="268"/>
      <c r="BU301" s="268"/>
      <c r="BV301" s="268"/>
      <c r="BW301" s="268"/>
      <c r="BX301" s="268"/>
      <c r="BY301" s="268"/>
      <c r="BZ301" s="268"/>
      <c r="CA301" s="268"/>
      <c r="CB301" s="268"/>
      <c r="CC301" s="268"/>
      <c r="CD301" s="268"/>
      <c r="CE301" s="268"/>
      <c r="CF301" s="268"/>
      <c r="CG301" s="268"/>
      <c r="CH301" s="268"/>
      <c r="CI301" s="268"/>
      <c r="CJ301" s="268"/>
      <c r="CK301" s="268"/>
      <c r="CL301" s="268"/>
      <c r="CM301" s="268"/>
      <c r="CN301" s="268"/>
      <c r="CO301" s="268"/>
      <c r="CP301" s="268"/>
      <c r="CQ301" s="268"/>
      <c r="CR301" s="268"/>
      <c r="CS301" s="268"/>
      <c r="CT301" s="268"/>
      <c r="CU301" s="268"/>
      <c r="CV301" s="268"/>
      <c r="CW301" s="268"/>
      <c r="CX301" s="268"/>
      <c r="CY301" s="268"/>
      <c r="CZ301" s="268"/>
      <c r="DA301" s="268"/>
      <c r="DB301" s="268"/>
      <c r="DC301" s="268"/>
      <c r="DD301" s="268"/>
      <c r="DE301" s="268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</row>
    <row r="302" customFormat="false" ht="12.75" hidden="false" customHeight="false" outlineLevel="0" collapsed="false">
      <c r="A302" s="359"/>
      <c r="B302" s="268"/>
      <c r="C302" s="276"/>
      <c r="D302" s="276"/>
      <c r="E302" s="268"/>
      <c r="F302" s="268"/>
      <c r="G302" s="268"/>
      <c r="H302" s="268"/>
      <c r="I302" s="268"/>
      <c r="J302" s="268"/>
      <c r="K302" s="276"/>
      <c r="L302" s="276"/>
      <c r="M302" s="268"/>
      <c r="N302" s="276"/>
      <c r="O302" s="276"/>
      <c r="P302" s="276"/>
      <c r="Q302" s="268"/>
      <c r="R302" s="268"/>
      <c r="T302" s="268"/>
      <c r="U302" s="268"/>
      <c r="X302" s="357"/>
      <c r="Y302" s="357"/>
      <c r="Z302" s="357"/>
      <c r="AA302" s="357"/>
      <c r="AB302" s="357"/>
      <c r="AC302" s="357"/>
      <c r="AD302" s="357"/>
      <c r="AE302" s="357"/>
      <c r="AF302" s="357"/>
      <c r="AG302" s="357"/>
      <c r="AH302" s="340"/>
      <c r="AI302" s="343"/>
      <c r="AJ302" s="343"/>
      <c r="AK302" s="343"/>
      <c r="AL302" s="343"/>
      <c r="AM302" s="343"/>
      <c r="AN302" s="268"/>
      <c r="AO302" s="268"/>
      <c r="AP302" s="268"/>
      <c r="AQ302" s="343"/>
      <c r="AR302" s="268"/>
      <c r="AS302" s="268"/>
      <c r="AT302" s="268"/>
      <c r="AU302" s="268"/>
      <c r="AV302" s="268"/>
      <c r="AW302" s="268"/>
      <c r="AX302" s="268"/>
      <c r="AY302" s="268"/>
      <c r="AZ302" s="268"/>
      <c r="BA302" s="268"/>
      <c r="BB302" s="268"/>
      <c r="BC302" s="268"/>
      <c r="BD302" s="268"/>
      <c r="BE302" s="268"/>
      <c r="BF302" s="268"/>
      <c r="BG302" s="268"/>
      <c r="BH302" s="268"/>
      <c r="BI302" s="268"/>
      <c r="BJ302" s="268"/>
      <c r="BK302" s="268"/>
      <c r="BL302" s="268"/>
      <c r="BM302" s="268"/>
      <c r="BN302" s="268"/>
      <c r="BO302" s="268"/>
      <c r="BP302" s="268"/>
      <c r="BQ302" s="268"/>
      <c r="BR302" s="268"/>
      <c r="BS302" s="268"/>
      <c r="BT302" s="268"/>
      <c r="BU302" s="268"/>
      <c r="BV302" s="268"/>
      <c r="BW302" s="268"/>
      <c r="BX302" s="268"/>
      <c r="BY302" s="268"/>
      <c r="BZ302" s="268"/>
      <c r="CA302" s="268"/>
      <c r="CB302" s="268"/>
      <c r="CC302" s="268"/>
      <c r="CD302" s="268"/>
      <c r="CE302" s="268"/>
      <c r="CF302" s="268"/>
      <c r="CG302" s="268"/>
      <c r="CH302" s="268"/>
      <c r="CI302" s="268"/>
      <c r="CJ302" s="268"/>
      <c r="CK302" s="268"/>
      <c r="CL302" s="268"/>
      <c r="CM302" s="268"/>
      <c r="CN302" s="268"/>
      <c r="CO302" s="268"/>
      <c r="CP302" s="268"/>
      <c r="CQ302" s="268"/>
      <c r="CR302" s="268"/>
      <c r="CS302" s="268"/>
      <c r="CT302" s="268"/>
      <c r="CU302" s="268"/>
      <c r="CV302" s="268"/>
      <c r="CW302" s="268"/>
      <c r="CX302" s="268"/>
      <c r="CY302" s="268"/>
      <c r="CZ302" s="268"/>
      <c r="DA302" s="268"/>
      <c r="DB302" s="268"/>
      <c r="DC302" s="268"/>
      <c r="DD302" s="268"/>
      <c r="DE302" s="268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</row>
    <row r="303" customFormat="false" ht="12.75" hidden="false" customHeight="false" outlineLevel="0" collapsed="false">
      <c r="A303" s="359"/>
      <c r="B303" s="268"/>
      <c r="C303" s="276"/>
      <c r="D303" s="276"/>
      <c r="E303" s="268"/>
      <c r="F303" s="268"/>
      <c r="G303" s="268"/>
      <c r="H303" s="268"/>
      <c r="I303" s="268"/>
      <c r="J303" s="268"/>
      <c r="K303" s="276"/>
      <c r="L303" s="276"/>
      <c r="M303" s="268"/>
      <c r="N303" s="276"/>
      <c r="O303" s="276"/>
      <c r="P303" s="276"/>
      <c r="Q303" s="268"/>
      <c r="R303" s="268"/>
      <c r="T303" s="268"/>
      <c r="U303" s="268"/>
      <c r="X303" s="357"/>
      <c r="Y303" s="357"/>
      <c r="Z303" s="357"/>
      <c r="AA303" s="357"/>
      <c r="AB303" s="357"/>
      <c r="AC303" s="357"/>
      <c r="AD303" s="357"/>
      <c r="AE303" s="357"/>
      <c r="AF303" s="357"/>
      <c r="AG303" s="357"/>
      <c r="AH303" s="340"/>
      <c r="AI303" s="343"/>
      <c r="AJ303" s="343"/>
      <c r="AK303" s="343"/>
      <c r="AL303" s="343"/>
      <c r="AM303" s="343"/>
      <c r="AN303" s="268"/>
      <c r="AO303" s="268"/>
      <c r="AP303" s="268"/>
      <c r="AQ303" s="343"/>
      <c r="AR303" s="268"/>
      <c r="AS303" s="268"/>
      <c r="AT303" s="268"/>
      <c r="AU303" s="268"/>
      <c r="AV303" s="268"/>
      <c r="AW303" s="268"/>
      <c r="AX303" s="268"/>
      <c r="AY303" s="268"/>
      <c r="AZ303" s="268"/>
      <c r="BA303" s="268"/>
      <c r="BB303" s="268"/>
      <c r="BC303" s="268"/>
      <c r="BD303" s="268"/>
      <c r="BE303" s="268"/>
      <c r="BF303" s="268"/>
      <c r="BG303" s="268"/>
      <c r="BH303" s="268"/>
      <c r="BI303" s="268"/>
      <c r="BJ303" s="268"/>
      <c r="BK303" s="268"/>
      <c r="BL303" s="268"/>
      <c r="BM303" s="268"/>
      <c r="BN303" s="268"/>
      <c r="BO303" s="268"/>
      <c r="BP303" s="268"/>
      <c r="BQ303" s="268"/>
      <c r="BR303" s="268"/>
      <c r="BS303" s="268"/>
      <c r="BT303" s="268"/>
      <c r="BU303" s="268"/>
      <c r="BV303" s="268"/>
      <c r="BW303" s="268"/>
      <c r="BX303" s="268"/>
      <c r="BY303" s="268"/>
      <c r="BZ303" s="268"/>
      <c r="CA303" s="268"/>
      <c r="CB303" s="268"/>
      <c r="CC303" s="268"/>
      <c r="CD303" s="268"/>
      <c r="CE303" s="268"/>
      <c r="CF303" s="268"/>
      <c r="CG303" s="268"/>
      <c r="CH303" s="268"/>
      <c r="CI303" s="268"/>
      <c r="CJ303" s="268"/>
      <c r="CK303" s="268"/>
      <c r="CL303" s="268"/>
      <c r="CM303" s="268"/>
      <c r="CN303" s="268"/>
      <c r="CO303" s="268"/>
      <c r="CP303" s="268"/>
      <c r="CQ303" s="268"/>
      <c r="CR303" s="268"/>
      <c r="CS303" s="268"/>
      <c r="CT303" s="268"/>
      <c r="CU303" s="268"/>
      <c r="CV303" s="268"/>
      <c r="CW303" s="268"/>
      <c r="CX303" s="268"/>
      <c r="CY303" s="268"/>
      <c r="CZ303" s="268"/>
      <c r="DA303" s="268"/>
      <c r="DB303" s="268"/>
      <c r="DC303" s="268"/>
      <c r="DD303" s="268"/>
      <c r="DE303" s="268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</row>
    <row r="304" customFormat="false" ht="12.75" hidden="false" customHeight="false" outlineLevel="0" collapsed="false">
      <c r="A304" s="359"/>
      <c r="B304" s="268"/>
      <c r="C304" s="276"/>
      <c r="D304" s="276"/>
      <c r="E304" s="268"/>
      <c r="F304" s="268"/>
      <c r="G304" s="268"/>
      <c r="H304" s="268"/>
      <c r="I304" s="268"/>
      <c r="J304" s="268"/>
      <c r="K304" s="276"/>
      <c r="L304" s="276"/>
      <c r="M304" s="268"/>
      <c r="N304" s="276"/>
      <c r="O304" s="276"/>
      <c r="P304" s="276"/>
      <c r="Q304" s="268"/>
      <c r="R304" s="268"/>
      <c r="T304" s="268"/>
      <c r="U304" s="268"/>
      <c r="X304" s="357"/>
      <c r="Y304" s="357"/>
      <c r="Z304" s="357"/>
      <c r="AA304" s="357"/>
      <c r="AB304" s="357"/>
      <c r="AC304" s="357"/>
      <c r="AD304" s="357"/>
      <c r="AE304" s="357"/>
      <c r="AF304" s="357"/>
      <c r="AG304" s="357"/>
      <c r="AH304" s="340"/>
      <c r="AI304" s="343"/>
      <c r="AJ304" s="343"/>
      <c r="AK304" s="343"/>
      <c r="AL304" s="343"/>
      <c r="AM304" s="343"/>
      <c r="AN304" s="268"/>
      <c r="AO304" s="268"/>
      <c r="AP304" s="268"/>
      <c r="AQ304" s="343"/>
      <c r="AR304" s="268"/>
      <c r="AS304" s="268"/>
      <c r="AT304" s="268"/>
      <c r="AU304" s="268"/>
      <c r="AV304" s="268"/>
      <c r="AW304" s="268"/>
      <c r="AX304" s="268"/>
      <c r="AY304" s="268"/>
      <c r="AZ304" s="268"/>
      <c r="BA304" s="268"/>
      <c r="BB304" s="268"/>
      <c r="BC304" s="268"/>
      <c r="BD304" s="268"/>
      <c r="BE304" s="268"/>
      <c r="BF304" s="268"/>
      <c r="BG304" s="268"/>
      <c r="BH304" s="268"/>
      <c r="BI304" s="268"/>
      <c r="BJ304" s="268"/>
      <c r="BK304" s="268"/>
      <c r="BL304" s="268"/>
      <c r="BM304" s="268"/>
      <c r="BN304" s="268"/>
      <c r="BO304" s="268"/>
      <c r="BP304" s="268"/>
      <c r="BQ304" s="268"/>
      <c r="BR304" s="268"/>
      <c r="BS304" s="268"/>
      <c r="BT304" s="268"/>
      <c r="BU304" s="268"/>
      <c r="BV304" s="268"/>
      <c r="BW304" s="268"/>
      <c r="BX304" s="268"/>
      <c r="BY304" s="268"/>
      <c r="BZ304" s="268"/>
      <c r="CA304" s="268"/>
      <c r="CB304" s="268"/>
      <c r="CC304" s="268"/>
      <c r="CD304" s="268"/>
      <c r="CE304" s="268"/>
      <c r="CF304" s="268"/>
      <c r="CG304" s="268"/>
      <c r="CH304" s="268"/>
      <c r="CI304" s="268"/>
      <c r="CJ304" s="268"/>
      <c r="CK304" s="268"/>
      <c r="CL304" s="268"/>
      <c r="CM304" s="268"/>
      <c r="CN304" s="268"/>
      <c r="CO304" s="268"/>
      <c r="CP304" s="268"/>
      <c r="CQ304" s="268"/>
      <c r="CR304" s="268"/>
      <c r="CS304" s="268"/>
      <c r="CT304" s="268"/>
      <c r="CU304" s="268"/>
      <c r="CV304" s="268"/>
      <c r="CW304" s="268"/>
      <c r="CX304" s="268"/>
      <c r="CY304" s="268"/>
      <c r="CZ304" s="268"/>
      <c r="DA304" s="268"/>
      <c r="DB304" s="268"/>
      <c r="DC304" s="268"/>
      <c r="DD304" s="268"/>
      <c r="DE304" s="268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</row>
    <row r="305" customFormat="false" ht="12.75" hidden="false" customHeight="false" outlineLevel="0" collapsed="false">
      <c r="A305" s="359"/>
      <c r="B305" s="268"/>
      <c r="C305" s="276"/>
      <c r="D305" s="276"/>
      <c r="E305" s="268"/>
      <c r="F305" s="268"/>
      <c r="G305" s="268"/>
      <c r="H305" s="268"/>
      <c r="I305" s="268"/>
      <c r="J305" s="268"/>
      <c r="K305" s="276"/>
      <c r="L305" s="276"/>
      <c r="M305" s="268"/>
      <c r="N305" s="276"/>
      <c r="O305" s="276"/>
      <c r="P305" s="276"/>
      <c r="Q305" s="268"/>
      <c r="R305" s="268"/>
      <c r="T305" s="268"/>
      <c r="U305" s="268"/>
      <c r="X305" s="357"/>
      <c r="Y305" s="357"/>
      <c r="Z305" s="357"/>
      <c r="AA305" s="357"/>
      <c r="AB305" s="357"/>
      <c r="AC305" s="357"/>
      <c r="AD305" s="357"/>
      <c r="AE305" s="357"/>
      <c r="AF305" s="357"/>
      <c r="AG305" s="357"/>
      <c r="AH305" s="340"/>
      <c r="AI305" s="343"/>
      <c r="AJ305" s="343"/>
      <c r="AK305" s="343"/>
      <c r="AL305" s="343"/>
      <c r="AM305" s="343"/>
      <c r="AN305" s="268"/>
      <c r="AO305" s="268"/>
      <c r="AP305" s="268"/>
      <c r="AQ305" s="343"/>
      <c r="AR305" s="268"/>
      <c r="AS305" s="268"/>
      <c r="AT305" s="268"/>
      <c r="AU305" s="268"/>
      <c r="AV305" s="268"/>
      <c r="AW305" s="268"/>
      <c r="AX305" s="268"/>
      <c r="AY305" s="268"/>
      <c r="AZ305" s="268"/>
      <c r="BA305" s="268"/>
      <c r="BB305" s="268"/>
      <c r="BC305" s="268"/>
      <c r="BD305" s="268"/>
      <c r="BE305" s="268"/>
      <c r="BF305" s="268"/>
      <c r="BG305" s="268"/>
      <c r="BH305" s="268"/>
      <c r="BI305" s="268"/>
      <c r="BJ305" s="268"/>
      <c r="BK305" s="268"/>
      <c r="BL305" s="268"/>
      <c r="BM305" s="268"/>
      <c r="BN305" s="268"/>
      <c r="BO305" s="268"/>
      <c r="BP305" s="268"/>
      <c r="BQ305" s="268"/>
      <c r="BR305" s="268"/>
      <c r="BS305" s="268"/>
      <c r="BT305" s="268"/>
      <c r="BU305" s="268"/>
      <c r="BV305" s="268"/>
      <c r="BW305" s="268"/>
      <c r="BX305" s="268"/>
      <c r="BY305" s="268"/>
      <c r="BZ305" s="268"/>
      <c r="CA305" s="268"/>
      <c r="CB305" s="268"/>
      <c r="CC305" s="268"/>
      <c r="CD305" s="268"/>
      <c r="CE305" s="268"/>
      <c r="CF305" s="268"/>
      <c r="CG305" s="268"/>
      <c r="CH305" s="268"/>
      <c r="CI305" s="268"/>
      <c r="CJ305" s="268"/>
      <c r="CK305" s="268"/>
      <c r="CL305" s="268"/>
      <c r="CM305" s="268"/>
      <c r="CN305" s="268"/>
      <c r="CO305" s="268"/>
      <c r="CP305" s="268"/>
      <c r="CQ305" s="268"/>
      <c r="CR305" s="268"/>
      <c r="CS305" s="268"/>
      <c r="CT305" s="268"/>
      <c r="CU305" s="268"/>
      <c r="CV305" s="268"/>
      <c r="CW305" s="268"/>
      <c r="CX305" s="268"/>
      <c r="CY305" s="268"/>
      <c r="CZ305" s="268"/>
      <c r="DA305" s="268"/>
      <c r="DB305" s="268"/>
      <c r="DC305" s="268"/>
      <c r="DD305" s="268"/>
      <c r="DE305" s="268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</row>
    <row r="306" customFormat="false" ht="12.75" hidden="false" customHeight="false" outlineLevel="0" collapsed="false">
      <c r="A306" s="359"/>
      <c r="B306" s="268"/>
      <c r="C306" s="276"/>
      <c r="D306" s="276"/>
      <c r="E306" s="268"/>
      <c r="F306" s="268"/>
      <c r="G306" s="268"/>
      <c r="H306" s="268"/>
      <c r="I306" s="268"/>
      <c r="J306" s="268"/>
      <c r="K306" s="276"/>
      <c r="L306" s="276"/>
      <c r="M306" s="268"/>
      <c r="N306" s="276"/>
      <c r="O306" s="276"/>
      <c r="P306" s="276"/>
      <c r="Q306" s="268"/>
      <c r="R306" s="268"/>
      <c r="T306" s="268"/>
      <c r="U306" s="268"/>
      <c r="X306" s="357"/>
      <c r="Y306" s="357"/>
      <c r="Z306" s="357"/>
      <c r="AA306" s="357"/>
      <c r="AB306" s="357"/>
      <c r="AC306" s="357"/>
      <c r="AD306" s="357"/>
      <c r="AE306" s="357"/>
      <c r="AF306" s="357"/>
      <c r="AG306" s="357"/>
      <c r="AH306" s="340"/>
      <c r="AI306" s="343"/>
      <c r="AJ306" s="343"/>
      <c r="AK306" s="343"/>
      <c r="AL306" s="343"/>
      <c r="AM306" s="343"/>
      <c r="AN306" s="268"/>
      <c r="AO306" s="268"/>
      <c r="AP306" s="268"/>
      <c r="AQ306" s="343"/>
      <c r="AR306" s="268"/>
      <c r="AS306" s="268"/>
      <c r="AT306" s="268"/>
      <c r="AU306" s="268"/>
      <c r="AV306" s="268"/>
      <c r="AW306" s="268"/>
      <c r="AX306" s="268"/>
      <c r="AY306" s="268"/>
      <c r="AZ306" s="268"/>
      <c r="BA306" s="268"/>
      <c r="BB306" s="268"/>
      <c r="BC306" s="268"/>
      <c r="BD306" s="268"/>
      <c r="BE306" s="268"/>
      <c r="BF306" s="268"/>
      <c r="BG306" s="268"/>
      <c r="BH306" s="268"/>
      <c r="BI306" s="268"/>
      <c r="BJ306" s="268"/>
      <c r="BK306" s="268"/>
      <c r="BL306" s="268"/>
      <c r="BM306" s="268"/>
      <c r="BN306" s="268"/>
      <c r="BO306" s="268"/>
      <c r="BP306" s="268"/>
      <c r="BQ306" s="268"/>
      <c r="BR306" s="268"/>
      <c r="BS306" s="268"/>
      <c r="BT306" s="268"/>
      <c r="BU306" s="268"/>
      <c r="BV306" s="268"/>
      <c r="BW306" s="268"/>
      <c r="BX306" s="268"/>
      <c r="BY306" s="268"/>
      <c r="BZ306" s="268"/>
      <c r="CA306" s="268"/>
      <c r="CB306" s="268"/>
      <c r="CC306" s="268"/>
      <c r="CD306" s="268"/>
      <c r="CE306" s="268"/>
      <c r="CF306" s="268"/>
      <c r="CG306" s="268"/>
      <c r="CH306" s="268"/>
      <c r="CI306" s="268"/>
      <c r="CJ306" s="268"/>
      <c r="CK306" s="268"/>
      <c r="CL306" s="268"/>
      <c r="CM306" s="268"/>
      <c r="CN306" s="268"/>
      <c r="CO306" s="268"/>
      <c r="CP306" s="268"/>
      <c r="CQ306" s="268"/>
      <c r="CR306" s="268"/>
      <c r="CS306" s="268"/>
      <c r="CT306" s="268"/>
      <c r="CU306" s="268"/>
      <c r="CV306" s="268"/>
      <c r="CW306" s="268"/>
      <c r="CX306" s="268"/>
      <c r="CY306" s="268"/>
      <c r="CZ306" s="268"/>
      <c r="DA306" s="268"/>
      <c r="DB306" s="268"/>
      <c r="DC306" s="268"/>
      <c r="DD306" s="268"/>
      <c r="DE306" s="268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</row>
    <row r="307" customFormat="false" ht="12.75" hidden="false" customHeight="false" outlineLevel="0" collapsed="false">
      <c r="A307" s="359"/>
      <c r="B307" s="268"/>
      <c r="C307" s="276"/>
      <c r="D307" s="276"/>
      <c r="E307" s="268"/>
      <c r="F307" s="268"/>
      <c r="G307" s="268"/>
      <c r="H307" s="268"/>
      <c r="I307" s="268"/>
      <c r="J307" s="268"/>
      <c r="K307" s="276"/>
      <c r="L307" s="276"/>
      <c r="M307" s="268"/>
      <c r="N307" s="276"/>
      <c r="O307" s="276"/>
      <c r="P307" s="276"/>
      <c r="Q307" s="268"/>
      <c r="R307" s="268"/>
      <c r="T307" s="268"/>
      <c r="U307" s="268"/>
      <c r="X307" s="357"/>
      <c r="Y307" s="357"/>
      <c r="Z307" s="357"/>
      <c r="AA307" s="357"/>
      <c r="AB307" s="357"/>
      <c r="AC307" s="357"/>
      <c r="AD307" s="357"/>
      <c r="AE307" s="357"/>
      <c r="AF307" s="357"/>
      <c r="AG307" s="357"/>
      <c r="AH307" s="340"/>
      <c r="AI307" s="343"/>
      <c r="AJ307" s="343"/>
      <c r="AK307" s="343"/>
      <c r="AL307" s="343"/>
      <c r="AM307" s="343"/>
      <c r="AN307" s="268"/>
      <c r="AO307" s="268"/>
      <c r="AP307" s="268"/>
      <c r="AQ307" s="343"/>
      <c r="AR307" s="268"/>
      <c r="AS307" s="268"/>
      <c r="AT307" s="268"/>
      <c r="AU307" s="268"/>
      <c r="AV307" s="268"/>
      <c r="AW307" s="268"/>
      <c r="AX307" s="268"/>
      <c r="AY307" s="268"/>
      <c r="AZ307" s="268"/>
      <c r="BA307" s="268"/>
      <c r="BB307" s="268"/>
      <c r="BC307" s="268"/>
      <c r="BD307" s="268"/>
      <c r="BE307" s="268"/>
      <c r="BF307" s="268"/>
      <c r="BG307" s="268"/>
      <c r="BH307" s="268"/>
      <c r="BI307" s="268"/>
      <c r="BJ307" s="268"/>
      <c r="BK307" s="268"/>
      <c r="BL307" s="268"/>
      <c r="BM307" s="268"/>
      <c r="BN307" s="268"/>
      <c r="BO307" s="268"/>
      <c r="BP307" s="268"/>
      <c r="BQ307" s="268"/>
      <c r="BR307" s="268"/>
      <c r="BS307" s="268"/>
      <c r="BT307" s="268"/>
      <c r="BU307" s="268"/>
      <c r="BV307" s="268"/>
      <c r="BW307" s="268"/>
      <c r="BX307" s="268"/>
      <c r="BY307" s="268"/>
      <c r="BZ307" s="268"/>
      <c r="CA307" s="268"/>
      <c r="CB307" s="268"/>
      <c r="CC307" s="268"/>
      <c r="CD307" s="268"/>
      <c r="CE307" s="268"/>
      <c r="CF307" s="268"/>
      <c r="CG307" s="268"/>
      <c r="CH307" s="268"/>
      <c r="CI307" s="268"/>
      <c r="CJ307" s="268"/>
      <c r="CK307" s="268"/>
      <c r="CL307" s="268"/>
      <c r="CM307" s="268"/>
      <c r="CN307" s="268"/>
      <c r="CO307" s="268"/>
      <c r="CP307" s="268"/>
      <c r="CQ307" s="268"/>
      <c r="CR307" s="268"/>
      <c r="CS307" s="268"/>
      <c r="CT307" s="268"/>
      <c r="CU307" s="268"/>
      <c r="CV307" s="268"/>
      <c r="CW307" s="268"/>
      <c r="CX307" s="268"/>
      <c r="CY307" s="268"/>
      <c r="CZ307" s="268"/>
      <c r="DA307" s="268"/>
      <c r="DB307" s="268"/>
      <c r="DC307" s="268"/>
      <c r="DD307" s="268"/>
      <c r="DE307" s="268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</row>
    <row r="308" customFormat="false" ht="12.75" hidden="false" customHeight="false" outlineLevel="0" collapsed="false">
      <c r="A308" s="359"/>
      <c r="B308" s="268"/>
      <c r="C308" s="276"/>
      <c r="D308" s="276"/>
      <c r="E308" s="268"/>
      <c r="F308" s="268"/>
      <c r="G308" s="268"/>
      <c r="H308" s="268"/>
      <c r="I308" s="268"/>
      <c r="J308" s="268"/>
      <c r="K308" s="276"/>
      <c r="L308" s="276"/>
      <c r="M308" s="268"/>
      <c r="N308" s="276"/>
      <c r="O308" s="276"/>
      <c r="P308" s="276"/>
      <c r="Q308" s="268"/>
      <c r="R308" s="268"/>
      <c r="T308" s="268"/>
      <c r="U308" s="268"/>
      <c r="X308" s="357"/>
      <c r="Y308" s="357"/>
      <c r="Z308" s="357"/>
      <c r="AA308" s="357"/>
      <c r="AB308" s="357"/>
      <c r="AC308" s="357"/>
      <c r="AD308" s="357"/>
      <c r="AE308" s="357"/>
      <c r="AF308" s="357"/>
      <c r="AG308" s="357"/>
      <c r="AH308" s="340"/>
      <c r="AI308" s="343"/>
      <c r="AJ308" s="343"/>
      <c r="AK308" s="343"/>
      <c r="AL308" s="343"/>
      <c r="AM308" s="343"/>
      <c r="AN308" s="268"/>
      <c r="AO308" s="268"/>
      <c r="AP308" s="268"/>
      <c r="AQ308" s="343"/>
      <c r="AR308" s="268"/>
      <c r="AS308" s="268"/>
      <c r="AT308" s="268"/>
      <c r="AU308" s="268"/>
      <c r="AV308" s="268"/>
      <c r="AW308" s="268"/>
      <c r="AX308" s="268"/>
      <c r="AY308" s="268"/>
      <c r="AZ308" s="268"/>
      <c r="BA308" s="268"/>
      <c r="BB308" s="268"/>
      <c r="BC308" s="268"/>
      <c r="BD308" s="268"/>
      <c r="BE308" s="268"/>
      <c r="BF308" s="268"/>
      <c r="BG308" s="268"/>
      <c r="BH308" s="268"/>
      <c r="BI308" s="268"/>
      <c r="BJ308" s="268"/>
      <c r="BK308" s="268"/>
      <c r="BL308" s="268"/>
      <c r="BM308" s="268"/>
      <c r="BN308" s="268"/>
      <c r="BO308" s="268"/>
      <c r="BP308" s="268"/>
      <c r="BQ308" s="268"/>
      <c r="BR308" s="268"/>
      <c r="BS308" s="268"/>
      <c r="BT308" s="268"/>
      <c r="BU308" s="268"/>
      <c r="BV308" s="268"/>
      <c r="BW308" s="268"/>
      <c r="BX308" s="268"/>
      <c r="BY308" s="268"/>
      <c r="BZ308" s="268"/>
      <c r="CA308" s="268"/>
      <c r="CB308" s="268"/>
      <c r="CC308" s="268"/>
      <c r="CD308" s="268"/>
      <c r="CE308" s="268"/>
      <c r="CF308" s="268"/>
      <c r="CG308" s="268"/>
      <c r="CH308" s="268"/>
      <c r="CI308" s="268"/>
      <c r="CJ308" s="268"/>
      <c r="CK308" s="268"/>
      <c r="CL308" s="268"/>
      <c r="CM308" s="268"/>
      <c r="CN308" s="268"/>
      <c r="CO308" s="268"/>
      <c r="CP308" s="268"/>
      <c r="CQ308" s="268"/>
      <c r="CR308" s="268"/>
      <c r="CS308" s="268"/>
      <c r="CT308" s="268"/>
      <c r="CU308" s="268"/>
      <c r="CV308" s="268"/>
      <c r="CW308" s="268"/>
      <c r="CX308" s="268"/>
      <c r="CY308" s="268"/>
      <c r="CZ308" s="268"/>
      <c r="DA308" s="268"/>
      <c r="DB308" s="268"/>
      <c r="DC308" s="268"/>
      <c r="DD308" s="268"/>
      <c r="DE308" s="268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</row>
    <row r="309" customFormat="false" ht="12.75" hidden="false" customHeight="false" outlineLevel="0" collapsed="false">
      <c r="A309" s="359"/>
      <c r="B309" s="268"/>
      <c r="C309" s="276"/>
      <c r="D309" s="276"/>
      <c r="E309" s="268"/>
      <c r="F309" s="268"/>
      <c r="G309" s="268"/>
      <c r="H309" s="268"/>
      <c r="I309" s="268"/>
      <c r="J309" s="268"/>
      <c r="K309" s="276"/>
      <c r="L309" s="276"/>
      <c r="M309" s="268"/>
      <c r="N309" s="276"/>
      <c r="O309" s="276"/>
      <c r="P309" s="276"/>
      <c r="Q309" s="268"/>
      <c r="R309" s="268"/>
      <c r="T309" s="268"/>
      <c r="U309" s="268"/>
      <c r="X309" s="357"/>
      <c r="Y309" s="357"/>
      <c r="Z309" s="357"/>
      <c r="AA309" s="357"/>
      <c r="AB309" s="357"/>
      <c r="AC309" s="357"/>
      <c r="AD309" s="357"/>
      <c r="AE309" s="357"/>
      <c r="AF309" s="357"/>
      <c r="AG309" s="357"/>
      <c r="AH309" s="340"/>
      <c r="AI309" s="343"/>
      <c r="AJ309" s="343"/>
      <c r="AK309" s="343"/>
      <c r="AL309" s="343"/>
      <c r="AM309" s="343"/>
      <c r="AN309" s="268"/>
      <c r="AO309" s="268"/>
      <c r="AP309" s="268"/>
      <c r="AQ309" s="343"/>
      <c r="AR309" s="268"/>
      <c r="AS309" s="268"/>
      <c r="AT309" s="268"/>
      <c r="AU309" s="268"/>
      <c r="AV309" s="268"/>
      <c r="AW309" s="268"/>
      <c r="AX309" s="268"/>
      <c r="AY309" s="268"/>
      <c r="AZ309" s="268"/>
      <c r="BA309" s="268"/>
      <c r="BB309" s="268"/>
      <c r="BC309" s="268"/>
      <c r="BD309" s="268"/>
      <c r="BE309" s="268"/>
      <c r="BF309" s="268"/>
      <c r="BG309" s="268"/>
      <c r="BH309" s="268"/>
      <c r="BI309" s="268"/>
      <c r="BJ309" s="268"/>
      <c r="BK309" s="268"/>
      <c r="BL309" s="268"/>
      <c r="BM309" s="268"/>
      <c r="BN309" s="268"/>
      <c r="BO309" s="268"/>
      <c r="BP309" s="268"/>
      <c r="BQ309" s="268"/>
      <c r="BR309" s="268"/>
      <c r="BS309" s="268"/>
      <c r="BT309" s="268"/>
      <c r="BU309" s="268"/>
      <c r="BV309" s="268"/>
      <c r="BW309" s="268"/>
      <c r="BX309" s="268"/>
      <c r="BY309" s="268"/>
      <c r="BZ309" s="268"/>
      <c r="CA309" s="268"/>
      <c r="CB309" s="268"/>
      <c r="CC309" s="268"/>
      <c r="CD309" s="268"/>
      <c r="CE309" s="268"/>
      <c r="CF309" s="268"/>
      <c r="CG309" s="268"/>
      <c r="CH309" s="268"/>
      <c r="CI309" s="268"/>
      <c r="CJ309" s="268"/>
      <c r="CK309" s="268"/>
      <c r="CL309" s="268"/>
      <c r="CM309" s="268"/>
      <c r="CN309" s="268"/>
      <c r="CO309" s="268"/>
      <c r="CP309" s="268"/>
      <c r="CQ309" s="268"/>
      <c r="CR309" s="268"/>
      <c r="CS309" s="268"/>
      <c r="CT309" s="268"/>
      <c r="CU309" s="268"/>
      <c r="CV309" s="268"/>
      <c r="CW309" s="268"/>
      <c r="CX309" s="268"/>
      <c r="CY309" s="268"/>
      <c r="CZ309" s="268"/>
      <c r="DA309" s="268"/>
      <c r="DB309" s="268"/>
      <c r="DC309" s="268"/>
      <c r="DD309" s="268"/>
      <c r="DE309" s="268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</row>
    <row r="310" customFormat="false" ht="12.75" hidden="false" customHeight="false" outlineLevel="0" collapsed="false">
      <c r="A310" s="359"/>
      <c r="B310" s="268"/>
      <c r="C310" s="276"/>
      <c r="D310" s="276"/>
      <c r="E310" s="268"/>
      <c r="F310" s="268"/>
      <c r="G310" s="268"/>
      <c r="H310" s="268"/>
      <c r="I310" s="268"/>
      <c r="J310" s="268"/>
      <c r="K310" s="276"/>
      <c r="L310" s="276"/>
      <c r="M310" s="268"/>
      <c r="N310" s="276"/>
      <c r="O310" s="276"/>
      <c r="P310" s="276"/>
      <c r="Q310" s="268"/>
      <c r="R310" s="268"/>
      <c r="T310" s="268"/>
      <c r="U310" s="268"/>
      <c r="X310" s="357"/>
      <c r="Y310" s="357"/>
      <c r="Z310" s="357"/>
      <c r="AA310" s="357"/>
      <c r="AB310" s="357"/>
      <c r="AC310" s="357"/>
      <c r="AD310" s="357"/>
      <c r="AE310" s="357"/>
      <c r="AF310" s="357"/>
      <c r="AG310" s="357"/>
      <c r="AH310" s="340"/>
      <c r="AI310" s="343"/>
      <c r="AJ310" s="343"/>
      <c r="AK310" s="343"/>
      <c r="AL310" s="343"/>
      <c r="AM310" s="343"/>
      <c r="AN310" s="268"/>
      <c r="AO310" s="268"/>
      <c r="AP310" s="268"/>
      <c r="AQ310" s="343"/>
      <c r="AR310" s="268"/>
      <c r="AS310" s="268"/>
      <c r="AT310" s="268"/>
      <c r="AU310" s="268"/>
      <c r="AV310" s="268"/>
      <c r="AW310" s="268"/>
      <c r="AX310" s="268"/>
      <c r="AY310" s="268"/>
      <c r="AZ310" s="268"/>
      <c r="BA310" s="268"/>
      <c r="BB310" s="268"/>
      <c r="BC310" s="268"/>
      <c r="BD310" s="268"/>
      <c r="BE310" s="268"/>
      <c r="BF310" s="268"/>
      <c r="BG310" s="268"/>
      <c r="BH310" s="268"/>
      <c r="BI310" s="268"/>
      <c r="BJ310" s="268"/>
      <c r="BK310" s="268"/>
      <c r="BL310" s="268"/>
      <c r="BM310" s="268"/>
      <c r="BN310" s="268"/>
      <c r="BO310" s="268"/>
      <c r="BP310" s="268"/>
      <c r="BQ310" s="268"/>
      <c r="BR310" s="268"/>
      <c r="BS310" s="268"/>
      <c r="BT310" s="268"/>
      <c r="BU310" s="268"/>
      <c r="BV310" s="268"/>
      <c r="BW310" s="268"/>
      <c r="BX310" s="268"/>
      <c r="BY310" s="268"/>
      <c r="BZ310" s="268"/>
      <c r="CA310" s="268"/>
      <c r="CB310" s="268"/>
      <c r="CC310" s="268"/>
      <c r="CD310" s="268"/>
      <c r="CE310" s="268"/>
      <c r="CF310" s="268"/>
      <c r="CG310" s="268"/>
      <c r="CH310" s="268"/>
      <c r="CI310" s="268"/>
      <c r="CJ310" s="268"/>
      <c r="CK310" s="268"/>
      <c r="CL310" s="268"/>
      <c r="CM310" s="268"/>
      <c r="CN310" s="268"/>
      <c r="CO310" s="268"/>
      <c r="CP310" s="268"/>
      <c r="CQ310" s="268"/>
      <c r="CR310" s="268"/>
      <c r="CS310" s="268"/>
      <c r="CT310" s="268"/>
      <c r="CU310" s="268"/>
      <c r="CV310" s="268"/>
      <c r="CW310" s="268"/>
      <c r="CX310" s="268"/>
      <c r="CY310" s="268"/>
      <c r="CZ310" s="268"/>
      <c r="DA310" s="268"/>
      <c r="DB310" s="268"/>
      <c r="DC310" s="268"/>
      <c r="DD310" s="268"/>
      <c r="DE310" s="268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</row>
    <row r="311" customFormat="false" ht="12.75" hidden="false" customHeight="false" outlineLevel="0" collapsed="false">
      <c r="A311" s="359"/>
      <c r="B311" s="268"/>
      <c r="C311" s="276"/>
      <c r="D311" s="276"/>
      <c r="E311" s="268"/>
      <c r="F311" s="268"/>
      <c r="G311" s="268"/>
      <c r="H311" s="268"/>
      <c r="I311" s="268"/>
      <c r="J311" s="268"/>
      <c r="K311" s="276"/>
      <c r="L311" s="276"/>
      <c r="M311" s="268"/>
      <c r="N311" s="276"/>
      <c r="O311" s="276"/>
      <c r="P311" s="276"/>
      <c r="Q311" s="268"/>
      <c r="R311" s="268"/>
      <c r="T311" s="268"/>
      <c r="U311" s="268"/>
      <c r="X311" s="357"/>
      <c r="Y311" s="357"/>
      <c r="Z311" s="357"/>
      <c r="AA311" s="357"/>
      <c r="AB311" s="357"/>
      <c r="AC311" s="357"/>
      <c r="AD311" s="357"/>
      <c r="AE311" s="357"/>
      <c r="AF311" s="357"/>
      <c r="AG311" s="357"/>
      <c r="AH311" s="340"/>
      <c r="AI311" s="343"/>
      <c r="AJ311" s="343"/>
      <c r="AK311" s="343"/>
      <c r="AL311" s="343"/>
      <c r="AM311" s="343"/>
      <c r="AN311" s="268"/>
      <c r="AO311" s="268"/>
      <c r="AP311" s="268"/>
      <c r="AQ311" s="343"/>
      <c r="AR311" s="268"/>
      <c r="AS311" s="268"/>
      <c r="AT311" s="268"/>
      <c r="AU311" s="268"/>
      <c r="AV311" s="268"/>
      <c r="AW311" s="268"/>
      <c r="AX311" s="268"/>
      <c r="AY311" s="268"/>
      <c r="AZ311" s="268"/>
      <c r="BA311" s="268"/>
      <c r="BB311" s="268"/>
      <c r="BC311" s="268"/>
      <c r="BD311" s="268"/>
      <c r="BE311" s="268"/>
      <c r="BF311" s="268"/>
      <c r="BG311" s="268"/>
      <c r="BH311" s="268"/>
      <c r="BI311" s="268"/>
      <c r="BJ311" s="268"/>
      <c r="BK311" s="268"/>
      <c r="BL311" s="268"/>
      <c r="BM311" s="268"/>
      <c r="BN311" s="268"/>
      <c r="BO311" s="268"/>
      <c r="BP311" s="268"/>
      <c r="BQ311" s="268"/>
      <c r="BR311" s="268"/>
      <c r="BS311" s="268"/>
      <c r="BT311" s="268"/>
      <c r="BU311" s="268"/>
      <c r="BV311" s="268"/>
      <c r="BW311" s="268"/>
      <c r="BX311" s="268"/>
      <c r="BY311" s="268"/>
      <c r="BZ311" s="268"/>
      <c r="CA311" s="268"/>
      <c r="CB311" s="268"/>
      <c r="CC311" s="268"/>
      <c r="CD311" s="268"/>
      <c r="CE311" s="268"/>
      <c r="CF311" s="268"/>
      <c r="CG311" s="268"/>
      <c r="CH311" s="268"/>
      <c r="CI311" s="268"/>
      <c r="CJ311" s="268"/>
      <c r="CK311" s="268"/>
      <c r="CL311" s="268"/>
      <c r="CM311" s="268"/>
      <c r="CN311" s="268"/>
      <c r="CO311" s="268"/>
      <c r="CP311" s="268"/>
      <c r="CQ311" s="268"/>
      <c r="CR311" s="268"/>
      <c r="CS311" s="268"/>
      <c r="CT311" s="268"/>
      <c r="CU311" s="268"/>
      <c r="CV311" s="268"/>
      <c r="CW311" s="268"/>
      <c r="CX311" s="268"/>
      <c r="CY311" s="268"/>
      <c r="CZ311" s="268"/>
      <c r="DA311" s="268"/>
      <c r="DB311" s="268"/>
      <c r="DC311" s="268"/>
      <c r="DD311" s="268"/>
      <c r="DE311" s="268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</row>
    <row r="312" customFormat="false" ht="12.75" hidden="false" customHeight="false" outlineLevel="0" collapsed="false">
      <c r="A312" s="359"/>
      <c r="B312" s="268"/>
      <c r="C312" s="276"/>
      <c r="D312" s="276"/>
      <c r="E312" s="268"/>
      <c r="F312" s="268"/>
      <c r="G312" s="268"/>
      <c r="H312" s="268"/>
      <c r="I312" s="268"/>
      <c r="J312" s="268"/>
      <c r="K312" s="276"/>
      <c r="L312" s="276"/>
      <c r="M312" s="268"/>
      <c r="N312" s="276"/>
      <c r="O312" s="276"/>
      <c r="P312" s="276"/>
      <c r="Q312" s="268"/>
      <c r="R312" s="268"/>
      <c r="T312" s="268"/>
      <c r="U312" s="268"/>
      <c r="X312" s="357"/>
      <c r="Y312" s="357"/>
      <c r="Z312" s="357"/>
      <c r="AA312" s="357"/>
      <c r="AB312" s="357"/>
      <c r="AC312" s="357"/>
      <c r="AD312" s="357"/>
      <c r="AE312" s="357"/>
      <c r="AF312" s="357"/>
      <c r="AG312" s="357"/>
      <c r="AH312" s="340"/>
      <c r="AI312" s="343"/>
      <c r="AJ312" s="343"/>
      <c r="AK312" s="343"/>
      <c r="AL312" s="343"/>
      <c r="AM312" s="343"/>
      <c r="AN312" s="268"/>
      <c r="AO312" s="268"/>
      <c r="AP312" s="268"/>
      <c r="AQ312" s="343"/>
      <c r="AR312" s="268"/>
      <c r="AS312" s="268"/>
      <c r="AT312" s="268"/>
      <c r="AU312" s="268"/>
      <c r="AV312" s="268"/>
      <c r="AW312" s="268"/>
      <c r="AX312" s="268"/>
      <c r="AY312" s="268"/>
      <c r="AZ312" s="268"/>
      <c r="BA312" s="268"/>
      <c r="BB312" s="268"/>
      <c r="BC312" s="268"/>
      <c r="BD312" s="268"/>
      <c r="BE312" s="268"/>
      <c r="BF312" s="268"/>
      <c r="BG312" s="268"/>
      <c r="BH312" s="268"/>
      <c r="BI312" s="268"/>
      <c r="BJ312" s="268"/>
      <c r="BK312" s="268"/>
      <c r="BL312" s="268"/>
      <c r="BM312" s="268"/>
      <c r="BN312" s="268"/>
      <c r="BO312" s="268"/>
      <c r="BP312" s="268"/>
      <c r="BQ312" s="268"/>
      <c r="BR312" s="268"/>
      <c r="BS312" s="268"/>
      <c r="BT312" s="268"/>
      <c r="BU312" s="268"/>
      <c r="BV312" s="268"/>
      <c r="BW312" s="268"/>
      <c r="BX312" s="268"/>
      <c r="BY312" s="268"/>
      <c r="BZ312" s="268"/>
      <c r="CA312" s="268"/>
      <c r="CB312" s="268"/>
      <c r="CC312" s="268"/>
      <c r="CD312" s="268"/>
      <c r="CE312" s="268"/>
      <c r="CF312" s="268"/>
      <c r="CG312" s="268"/>
      <c r="CH312" s="268"/>
      <c r="CI312" s="268"/>
      <c r="CJ312" s="268"/>
      <c r="CK312" s="268"/>
      <c r="CL312" s="268"/>
      <c r="CM312" s="268"/>
      <c r="CN312" s="268"/>
      <c r="CO312" s="268"/>
      <c r="CP312" s="268"/>
      <c r="CQ312" s="268"/>
      <c r="CR312" s="268"/>
      <c r="CS312" s="268"/>
      <c r="CT312" s="268"/>
      <c r="CU312" s="268"/>
      <c r="CV312" s="268"/>
      <c r="CW312" s="268"/>
      <c r="CX312" s="268"/>
      <c r="CY312" s="268"/>
      <c r="CZ312" s="268"/>
      <c r="DA312" s="268"/>
      <c r="DB312" s="268"/>
      <c r="DC312" s="268"/>
      <c r="DD312" s="268"/>
      <c r="DE312" s="268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</row>
    <row r="313" customFormat="false" ht="12.75" hidden="false" customHeight="false" outlineLevel="0" collapsed="false">
      <c r="A313" s="359"/>
      <c r="B313" s="268"/>
      <c r="C313" s="276"/>
      <c r="D313" s="276"/>
      <c r="E313" s="268"/>
      <c r="F313" s="268"/>
      <c r="G313" s="268"/>
      <c r="H313" s="268"/>
      <c r="I313" s="268"/>
      <c r="J313" s="268"/>
      <c r="K313" s="276"/>
      <c r="L313" s="276"/>
      <c r="M313" s="268"/>
      <c r="N313" s="276"/>
      <c r="O313" s="276"/>
      <c r="P313" s="276"/>
      <c r="Q313" s="268"/>
      <c r="R313" s="268"/>
      <c r="T313" s="268"/>
      <c r="U313" s="268"/>
      <c r="X313" s="357"/>
      <c r="Y313" s="357"/>
      <c r="Z313" s="357"/>
      <c r="AA313" s="357"/>
      <c r="AB313" s="357"/>
      <c r="AC313" s="357"/>
      <c r="AD313" s="357"/>
      <c r="AE313" s="357"/>
      <c r="AF313" s="357"/>
      <c r="AG313" s="357"/>
      <c r="AH313" s="340"/>
      <c r="AI313" s="343"/>
      <c r="AJ313" s="343"/>
      <c r="AK313" s="343"/>
      <c r="AL313" s="343"/>
      <c r="AM313" s="343"/>
      <c r="AN313" s="268"/>
      <c r="AO313" s="268"/>
      <c r="AP313" s="268"/>
      <c r="AQ313" s="343"/>
      <c r="AR313" s="268"/>
      <c r="AS313" s="268"/>
      <c r="AT313" s="268"/>
      <c r="AU313" s="268"/>
      <c r="AV313" s="268"/>
      <c r="AW313" s="268"/>
      <c r="AX313" s="268"/>
      <c r="AY313" s="268"/>
      <c r="AZ313" s="268"/>
      <c r="BA313" s="268"/>
      <c r="BB313" s="268"/>
      <c r="BC313" s="268"/>
      <c r="BD313" s="268"/>
      <c r="BE313" s="268"/>
      <c r="BF313" s="268"/>
      <c r="BG313" s="268"/>
      <c r="BH313" s="268"/>
      <c r="BI313" s="268"/>
      <c r="BJ313" s="268"/>
      <c r="BK313" s="268"/>
      <c r="BL313" s="268"/>
      <c r="BM313" s="268"/>
      <c r="BN313" s="268"/>
      <c r="BO313" s="268"/>
      <c r="BP313" s="268"/>
      <c r="BQ313" s="268"/>
      <c r="BR313" s="268"/>
      <c r="BS313" s="268"/>
      <c r="BT313" s="268"/>
      <c r="BU313" s="268"/>
      <c r="BV313" s="268"/>
      <c r="BW313" s="268"/>
      <c r="BX313" s="268"/>
      <c r="BY313" s="268"/>
      <c r="BZ313" s="268"/>
      <c r="CA313" s="268"/>
      <c r="CB313" s="268"/>
      <c r="CC313" s="268"/>
      <c r="CD313" s="268"/>
      <c r="CE313" s="268"/>
      <c r="CF313" s="268"/>
      <c r="CG313" s="268"/>
      <c r="CH313" s="268"/>
      <c r="CI313" s="268"/>
      <c r="CJ313" s="268"/>
      <c r="CK313" s="268"/>
      <c r="CL313" s="268"/>
      <c r="CM313" s="268"/>
      <c r="CN313" s="268"/>
      <c r="CO313" s="268"/>
      <c r="CP313" s="268"/>
      <c r="CQ313" s="268"/>
      <c r="CR313" s="268"/>
      <c r="CS313" s="268"/>
      <c r="CT313" s="268"/>
      <c r="CU313" s="268"/>
      <c r="CV313" s="268"/>
      <c r="CW313" s="268"/>
      <c r="CX313" s="268"/>
      <c r="CY313" s="268"/>
      <c r="CZ313" s="268"/>
      <c r="DA313" s="268"/>
      <c r="DB313" s="268"/>
      <c r="DC313" s="268"/>
      <c r="DD313" s="268"/>
      <c r="DE313" s="268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</row>
    <row r="314" customFormat="false" ht="12.75" hidden="false" customHeight="false" outlineLevel="0" collapsed="false">
      <c r="A314" s="359"/>
      <c r="B314" s="268"/>
      <c r="C314" s="276"/>
      <c r="D314" s="276"/>
      <c r="E314" s="268"/>
      <c r="F314" s="268"/>
      <c r="G314" s="268"/>
      <c r="H314" s="268"/>
      <c r="I314" s="268"/>
      <c r="J314" s="268"/>
      <c r="K314" s="276"/>
      <c r="L314" s="276"/>
      <c r="M314" s="268"/>
      <c r="N314" s="276"/>
      <c r="O314" s="276"/>
      <c r="P314" s="276"/>
      <c r="Q314" s="268"/>
      <c r="R314" s="268"/>
      <c r="T314" s="268"/>
      <c r="U314" s="268"/>
      <c r="X314" s="357"/>
      <c r="Y314" s="357"/>
      <c r="Z314" s="357"/>
      <c r="AA314" s="357"/>
      <c r="AB314" s="357"/>
      <c r="AC314" s="357"/>
      <c r="AD314" s="357"/>
      <c r="AE314" s="357"/>
      <c r="AF314" s="357"/>
      <c r="AG314" s="357"/>
      <c r="AH314" s="340"/>
      <c r="AI314" s="343"/>
      <c r="AJ314" s="343"/>
      <c r="AK314" s="343"/>
      <c r="AL314" s="343"/>
      <c r="AM314" s="343"/>
      <c r="AN314" s="268"/>
      <c r="AO314" s="268"/>
      <c r="AP314" s="268"/>
      <c r="AQ314" s="343"/>
      <c r="AR314" s="268"/>
      <c r="AS314" s="268"/>
      <c r="AT314" s="268"/>
      <c r="AU314" s="268"/>
      <c r="AV314" s="268"/>
      <c r="AW314" s="268"/>
      <c r="AX314" s="268"/>
      <c r="AY314" s="268"/>
      <c r="AZ314" s="268"/>
      <c r="BA314" s="268"/>
      <c r="BB314" s="268"/>
      <c r="BC314" s="268"/>
      <c r="BD314" s="268"/>
      <c r="BE314" s="268"/>
      <c r="BF314" s="268"/>
      <c r="BG314" s="268"/>
      <c r="BH314" s="268"/>
      <c r="BI314" s="268"/>
      <c r="BJ314" s="268"/>
      <c r="BK314" s="268"/>
      <c r="BL314" s="268"/>
      <c r="BM314" s="268"/>
      <c r="BN314" s="268"/>
      <c r="BO314" s="268"/>
      <c r="BP314" s="268"/>
      <c r="BQ314" s="268"/>
      <c r="BR314" s="268"/>
      <c r="BS314" s="268"/>
      <c r="BT314" s="268"/>
      <c r="BU314" s="268"/>
      <c r="BV314" s="268"/>
      <c r="BW314" s="268"/>
      <c r="BX314" s="268"/>
      <c r="BY314" s="268"/>
      <c r="BZ314" s="268"/>
      <c r="CA314" s="268"/>
      <c r="CB314" s="268"/>
      <c r="CC314" s="268"/>
      <c r="CD314" s="268"/>
      <c r="CE314" s="268"/>
      <c r="CF314" s="268"/>
      <c r="CG314" s="268"/>
      <c r="CH314" s="268"/>
      <c r="CI314" s="268"/>
      <c r="CJ314" s="268"/>
      <c r="CK314" s="268"/>
      <c r="CL314" s="268"/>
      <c r="CM314" s="268"/>
      <c r="CN314" s="268"/>
      <c r="CO314" s="268"/>
      <c r="CP314" s="268"/>
      <c r="CQ314" s="268"/>
      <c r="CR314" s="268"/>
      <c r="CS314" s="268"/>
      <c r="CT314" s="268"/>
      <c r="CU314" s="268"/>
      <c r="CV314" s="268"/>
      <c r="CW314" s="268"/>
      <c r="CX314" s="268"/>
      <c r="CY314" s="268"/>
      <c r="CZ314" s="268"/>
      <c r="DA314" s="268"/>
      <c r="DB314" s="268"/>
      <c r="DC314" s="268"/>
      <c r="DD314" s="268"/>
      <c r="DE314" s="268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</row>
    <row r="315" customFormat="false" ht="12.75" hidden="false" customHeight="false" outlineLevel="0" collapsed="false">
      <c r="A315" s="359"/>
      <c r="B315" s="268"/>
      <c r="C315" s="276"/>
      <c r="D315" s="276"/>
      <c r="E315" s="268"/>
      <c r="F315" s="268"/>
      <c r="G315" s="268"/>
      <c r="H315" s="268"/>
      <c r="I315" s="268"/>
      <c r="J315" s="268"/>
      <c r="K315" s="276"/>
      <c r="L315" s="276"/>
      <c r="M315" s="268"/>
      <c r="N315" s="276"/>
      <c r="O315" s="276"/>
      <c r="P315" s="276"/>
      <c r="Q315" s="268"/>
      <c r="R315" s="268"/>
      <c r="T315" s="268"/>
      <c r="U315" s="268"/>
      <c r="X315" s="357"/>
      <c r="Y315" s="357"/>
      <c r="Z315" s="357"/>
      <c r="AA315" s="357"/>
      <c r="AB315" s="357"/>
      <c r="AC315" s="357"/>
      <c r="AD315" s="357"/>
      <c r="AE315" s="357"/>
      <c r="AF315" s="357"/>
      <c r="AG315" s="357"/>
      <c r="AH315" s="340"/>
      <c r="AI315" s="343"/>
      <c r="AJ315" s="343"/>
      <c r="AK315" s="343"/>
      <c r="AL315" s="343"/>
      <c r="AM315" s="343"/>
      <c r="AN315" s="268"/>
      <c r="AO315" s="268"/>
      <c r="AP315" s="268"/>
      <c r="AQ315" s="343"/>
      <c r="AR315" s="268"/>
      <c r="AS315" s="268"/>
      <c r="AT315" s="268"/>
      <c r="AU315" s="268"/>
      <c r="AV315" s="268"/>
      <c r="AW315" s="268"/>
      <c r="AX315" s="268"/>
      <c r="AY315" s="268"/>
      <c r="AZ315" s="268"/>
      <c r="BA315" s="268"/>
      <c r="BB315" s="268"/>
      <c r="BC315" s="268"/>
      <c r="BD315" s="268"/>
      <c r="BE315" s="268"/>
      <c r="BF315" s="268"/>
      <c r="BG315" s="268"/>
      <c r="BH315" s="268"/>
      <c r="BI315" s="268"/>
      <c r="BJ315" s="268"/>
      <c r="BK315" s="268"/>
      <c r="BL315" s="268"/>
      <c r="BM315" s="268"/>
      <c r="BN315" s="268"/>
      <c r="BO315" s="268"/>
      <c r="BP315" s="268"/>
      <c r="BQ315" s="268"/>
      <c r="BR315" s="268"/>
      <c r="BS315" s="268"/>
      <c r="BT315" s="268"/>
      <c r="BU315" s="268"/>
      <c r="BV315" s="268"/>
      <c r="BW315" s="268"/>
      <c r="BX315" s="268"/>
      <c r="BY315" s="268"/>
      <c r="BZ315" s="268"/>
      <c r="CA315" s="268"/>
      <c r="CB315" s="268"/>
      <c r="CC315" s="268"/>
      <c r="CD315" s="268"/>
      <c r="CE315" s="268"/>
      <c r="CF315" s="268"/>
      <c r="CG315" s="268"/>
      <c r="CH315" s="268"/>
      <c r="CI315" s="268"/>
      <c r="CJ315" s="268"/>
      <c r="CK315" s="268"/>
      <c r="CL315" s="268"/>
      <c r="CM315" s="268"/>
      <c r="CN315" s="268"/>
      <c r="CO315" s="268"/>
      <c r="CP315" s="268"/>
      <c r="CQ315" s="268"/>
      <c r="CR315" s="268"/>
      <c r="CS315" s="268"/>
      <c r="CT315" s="268"/>
      <c r="CU315" s="268"/>
      <c r="CV315" s="268"/>
      <c r="CW315" s="268"/>
      <c r="CX315" s="268"/>
      <c r="CY315" s="268"/>
      <c r="CZ315" s="268"/>
      <c r="DA315" s="268"/>
      <c r="DB315" s="268"/>
      <c r="DC315" s="268"/>
      <c r="DD315" s="268"/>
      <c r="DE315" s="268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</row>
    <row r="316" customFormat="false" ht="12.75" hidden="false" customHeight="false" outlineLevel="0" collapsed="false">
      <c r="A316" s="359"/>
      <c r="B316" s="268"/>
      <c r="C316" s="276"/>
      <c r="D316" s="276"/>
      <c r="E316" s="268"/>
      <c r="F316" s="268"/>
      <c r="G316" s="268"/>
      <c r="H316" s="268"/>
      <c r="I316" s="268"/>
      <c r="J316" s="268"/>
      <c r="K316" s="276"/>
      <c r="L316" s="276"/>
      <c r="M316" s="268"/>
      <c r="N316" s="276"/>
      <c r="O316" s="276"/>
      <c r="P316" s="276"/>
      <c r="Q316" s="268"/>
      <c r="R316" s="268"/>
      <c r="T316" s="268"/>
      <c r="U316" s="268"/>
      <c r="X316" s="357"/>
      <c r="Y316" s="357"/>
      <c r="Z316" s="357"/>
      <c r="AA316" s="357"/>
      <c r="AB316" s="357"/>
      <c r="AC316" s="357"/>
      <c r="AD316" s="357"/>
      <c r="AE316" s="357"/>
      <c r="AF316" s="357"/>
      <c r="AG316" s="357"/>
      <c r="AH316" s="340"/>
      <c r="AI316" s="343"/>
      <c r="AJ316" s="343"/>
      <c r="AK316" s="343"/>
      <c r="AL316" s="343"/>
      <c r="AM316" s="343"/>
      <c r="AN316" s="268"/>
      <c r="AO316" s="268"/>
      <c r="AP316" s="268"/>
      <c r="AQ316" s="343"/>
      <c r="AR316" s="268"/>
      <c r="AS316" s="268"/>
      <c r="AT316" s="268"/>
      <c r="AU316" s="268"/>
      <c r="AV316" s="268"/>
      <c r="AW316" s="268"/>
      <c r="AX316" s="268"/>
      <c r="AY316" s="268"/>
      <c r="AZ316" s="268"/>
      <c r="BA316" s="268"/>
      <c r="BB316" s="268"/>
      <c r="BC316" s="268"/>
      <c r="BD316" s="268"/>
      <c r="BE316" s="268"/>
      <c r="BF316" s="268"/>
      <c r="BG316" s="268"/>
      <c r="BH316" s="268"/>
      <c r="BI316" s="268"/>
      <c r="BJ316" s="268"/>
      <c r="BK316" s="268"/>
      <c r="BL316" s="268"/>
      <c r="BM316" s="268"/>
      <c r="BN316" s="268"/>
      <c r="BO316" s="268"/>
      <c r="BP316" s="268"/>
      <c r="BQ316" s="268"/>
      <c r="BR316" s="268"/>
      <c r="BS316" s="268"/>
      <c r="BT316" s="268"/>
      <c r="BU316" s="268"/>
      <c r="BV316" s="268"/>
      <c r="BW316" s="268"/>
      <c r="BX316" s="268"/>
      <c r="BY316" s="268"/>
      <c r="BZ316" s="268"/>
      <c r="CA316" s="268"/>
      <c r="CB316" s="268"/>
      <c r="CC316" s="268"/>
      <c r="CD316" s="268"/>
      <c r="CE316" s="268"/>
      <c r="CF316" s="268"/>
      <c r="CG316" s="268"/>
      <c r="CH316" s="268"/>
      <c r="CI316" s="268"/>
      <c r="CJ316" s="268"/>
      <c r="CK316" s="268"/>
      <c r="CL316" s="268"/>
      <c r="CM316" s="268"/>
      <c r="CN316" s="268"/>
      <c r="CO316" s="268"/>
      <c r="CP316" s="268"/>
      <c r="CQ316" s="268"/>
      <c r="CR316" s="268"/>
      <c r="CS316" s="268"/>
      <c r="CT316" s="268"/>
      <c r="CU316" s="268"/>
      <c r="CV316" s="268"/>
      <c r="CW316" s="268"/>
      <c r="CX316" s="268"/>
      <c r="CY316" s="268"/>
      <c r="CZ316" s="268"/>
      <c r="DA316" s="268"/>
      <c r="DB316" s="268"/>
      <c r="DC316" s="268"/>
      <c r="DD316" s="268"/>
      <c r="DE316" s="268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</row>
    <row r="317" customFormat="false" ht="12.75" hidden="false" customHeight="false" outlineLevel="0" collapsed="false">
      <c r="A317" s="359"/>
      <c r="B317" s="268"/>
      <c r="C317" s="276"/>
      <c r="D317" s="276"/>
      <c r="E317" s="268"/>
      <c r="F317" s="268"/>
      <c r="G317" s="268"/>
      <c r="H317" s="268"/>
      <c r="I317" s="268"/>
      <c r="J317" s="268"/>
      <c r="K317" s="276"/>
      <c r="L317" s="276"/>
      <c r="M317" s="268"/>
      <c r="N317" s="276"/>
      <c r="O317" s="276"/>
      <c r="P317" s="276"/>
      <c r="Q317" s="268"/>
      <c r="R317" s="268"/>
      <c r="T317" s="268"/>
      <c r="U317" s="268"/>
      <c r="X317" s="357"/>
      <c r="Y317" s="357"/>
      <c r="Z317" s="357"/>
      <c r="AA317" s="357"/>
      <c r="AB317" s="357"/>
      <c r="AC317" s="357"/>
      <c r="AD317" s="357"/>
      <c r="AE317" s="357"/>
      <c r="AF317" s="357"/>
      <c r="AG317" s="357"/>
      <c r="AH317" s="340"/>
      <c r="AI317" s="343"/>
      <c r="AJ317" s="343"/>
      <c r="AK317" s="343"/>
      <c r="AL317" s="343"/>
      <c r="AM317" s="343"/>
      <c r="AN317" s="268"/>
      <c r="AO317" s="268"/>
      <c r="AP317" s="268"/>
      <c r="AQ317" s="343"/>
      <c r="AR317" s="268"/>
      <c r="AS317" s="268"/>
      <c r="AT317" s="268"/>
      <c r="AU317" s="268"/>
      <c r="AV317" s="268"/>
      <c r="AW317" s="268"/>
      <c r="AX317" s="268"/>
      <c r="AY317" s="268"/>
      <c r="AZ317" s="268"/>
      <c r="BA317" s="268"/>
      <c r="BB317" s="268"/>
      <c r="BC317" s="268"/>
      <c r="BD317" s="268"/>
      <c r="BE317" s="268"/>
      <c r="BF317" s="268"/>
      <c r="BG317" s="268"/>
      <c r="BH317" s="268"/>
      <c r="BI317" s="268"/>
      <c r="BJ317" s="268"/>
      <c r="BK317" s="268"/>
      <c r="BL317" s="268"/>
      <c r="BM317" s="268"/>
      <c r="BN317" s="268"/>
      <c r="BO317" s="268"/>
      <c r="BP317" s="268"/>
      <c r="BQ317" s="268"/>
      <c r="BR317" s="268"/>
      <c r="BS317" s="268"/>
      <c r="BT317" s="268"/>
      <c r="BU317" s="268"/>
      <c r="BV317" s="268"/>
      <c r="BW317" s="268"/>
      <c r="BX317" s="268"/>
      <c r="BY317" s="268"/>
      <c r="BZ317" s="268"/>
      <c r="CA317" s="268"/>
      <c r="CB317" s="268"/>
      <c r="CC317" s="268"/>
      <c r="CD317" s="268"/>
      <c r="CE317" s="268"/>
      <c r="CF317" s="268"/>
      <c r="CG317" s="268"/>
      <c r="CH317" s="268"/>
      <c r="CI317" s="268"/>
      <c r="CJ317" s="268"/>
      <c r="CK317" s="268"/>
      <c r="CL317" s="268"/>
      <c r="CM317" s="268"/>
      <c r="CN317" s="268"/>
      <c r="CO317" s="268"/>
      <c r="CP317" s="268"/>
      <c r="CQ317" s="268"/>
      <c r="CR317" s="268"/>
      <c r="CS317" s="268"/>
      <c r="CT317" s="268"/>
      <c r="CU317" s="268"/>
      <c r="CV317" s="268"/>
      <c r="CW317" s="268"/>
      <c r="CX317" s="268"/>
      <c r="CY317" s="268"/>
      <c r="CZ317" s="268"/>
      <c r="DA317" s="268"/>
      <c r="DB317" s="268"/>
      <c r="DC317" s="268"/>
      <c r="DD317" s="268"/>
      <c r="DE317" s="268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</row>
    <row r="318" customFormat="false" ht="12.75" hidden="false" customHeight="false" outlineLevel="0" collapsed="false">
      <c r="A318" s="359"/>
      <c r="B318" s="268"/>
      <c r="C318" s="276"/>
      <c r="D318" s="276"/>
      <c r="E318" s="268"/>
      <c r="F318" s="268"/>
      <c r="G318" s="268"/>
      <c r="H318" s="268"/>
      <c r="I318" s="268"/>
      <c r="J318" s="268"/>
      <c r="K318" s="276"/>
      <c r="L318" s="276"/>
      <c r="M318" s="268"/>
      <c r="N318" s="276"/>
      <c r="O318" s="276"/>
      <c r="P318" s="276"/>
      <c r="Q318" s="268"/>
      <c r="R318" s="268"/>
      <c r="T318" s="268"/>
      <c r="U318" s="268"/>
      <c r="X318" s="357"/>
      <c r="Y318" s="357"/>
      <c r="Z318" s="357"/>
      <c r="AA318" s="357"/>
      <c r="AB318" s="357"/>
      <c r="AC318" s="357"/>
      <c r="AD318" s="357"/>
      <c r="AE318" s="357"/>
      <c r="AF318" s="357"/>
      <c r="AG318" s="357"/>
      <c r="AH318" s="340"/>
      <c r="AI318" s="343"/>
      <c r="AJ318" s="343"/>
      <c r="AK318" s="343"/>
      <c r="AL318" s="343"/>
      <c r="AM318" s="343"/>
      <c r="AN318" s="268"/>
      <c r="AO318" s="268"/>
      <c r="AP318" s="268"/>
      <c r="AQ318" s="343"/>
      <c r="AR318" s="268"/>
      <c r="AS318" s="268"/>
      <c r="AT318" s="268"/>
      <c r="AU318" s="268"/>
      <c r="AV318" s="268"/>
      <c r="AW318" s="268"/>
      <c r="AX318" s="268"/>
      <c r="AY318" s="268"/>
      <c r="AZ318" s="268"/>
      <c r="BA318" s="268"/>
      <c r="BB318" s="268"/>
      <c r="BC318" s="268"/>
      <c r="BD318" s="268"/>
      <c r="BE318" s="268"/>
      <c r="BF318" s="268"/>
      <c r="BG318" s="268"/>
      <c r="BH318" s="268"/>
      <c r="BI318" s="268"/>
      <c r="BJ318" s="268"/>
      <c r="BK318" s="268"/>
      <c r="BL318" s="268"/>
      <c r="BM318" s="268"/>
      <c r="BN318" s="268"/>
      <c r="BO318" s="268"/>
      <c r="BP318" s="268"/>
      <c r="BQ318" s="268"/>
      <c r="BR318" s="268"/>
      <c r="BS318" s="268"/>
      <c r="BT318" s="268"/>
      <c r="BU318" s="268"/>
      <c r="BV318" s="268"/>
      <c r="BW318" s="268"/>
      <c r="BX318" s="268"/>
      <c r="BY318" s="268"/>
      <c r="BZ318" s="268"/>
      <c r="CA318" s="268"/>
      <c r="CB318" s="268"/>
      <c r="CC318" s="268"/>
      <c r="CD318" s="268"/>
      <c r="CE318" s="268"/>
      <c r="CF318" s="268"/>
      <c r="CG318" s="268"/>
      <c r="CH318" s="268"/>
      <c r="CI318" s="268"/>
      <c r="CJ318" s="268"/>
      <c r="CK318" s="268"/>
      <c r="CL318" s="268"/>
      <c r="CM318" s="268"/>
      <c r="CN318" s="268"/>
      <c r="CO318" s="268"/>
      <c r="CP318" s="268"/>
      <c r="CQ318" s="268"/>
      <c r="CR318" s="268"/>
      <c r="CS318" s="268"/>
      <c r="CT318" s="268"/>
      <c r="CU318" s="268"/>
      <c r="CV318" s="268"/>
      <c r="CW318" s="268"/>
      <c r="CX318" s="268"/>
      <c r="CY318" s="268"/>
      <c r="CZ318" s="268"/>
      <c r="DA318" s="268"/>
      <c r="DB318" s="268"/>
      <c r="DC318" s="268"/>
      <c r="DD318" s="268"/>
      <c r="DE318" s="268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</row>
    <row r="319" customFormat="false" ht="12.75" hidden="false" customHeight="false" outlineLevel="0" collapsed="false">
      <c r="A319" s="359"/>
      <c r="B319" s="268"/>
      <c r="C319" s="276"/>
      <c r="D319" s="276"/>
      <c r="E319" s="268"/>
      <c r="F319" s="268"/>
      <c r="G319" s="268"/>
      <c r="H319" s="268"/>
      <c r="I319" s="268"/>
      <c r="J319" s="268"/>
      <c r="K319" s="276"/>
      <c r="L319" s="276"/>
      <c r="M319" s="268"/>
      <c r="N319" s="276"/>
      <c r="O319" s="276"/>
      <c r="P319" s="276"/>
      <c r="Q319" s="268"/>
      <c r="R319" s="268"/>
      <c r="T319" s="268"/>
      <c r="U319" s="268"/>
      <c r="X319" s="357"/>
      <c r="Y319" s="357"/>
      <c r="Z319" s="357"/>
      <c r="AA319" s="357"/>
      <c r="AB319" s="357"/>
      <c r="AC319" s="357"/>
      <c r="AD319" s="357"/>
      <c r="AE319" s="357"/>
      <c r="AF319" s="357"/>
      <c r="AG319" s="357"/>
      <c r="AH319" s="340"/>
      <c r="AI319" s="343"/>
      <c r="AJ319" s="343"/>
      <c r="AK319" s="343"/>
      <c r="AL319" s="343"/>
      <c r="AM319" s="343"/>
      <c r="AN319" s="268"/>
      <c r="AO319" s="268"/>
      <c r="AP319" s="268"/>
      <c r="AQ319" s="343"/>
      <c r="AR319" s="268"/>
      <c r="AS319" s="268"/>
      <c r="AT319" s="268"/>
      <c r="AU319" s="268"/>
      <c r="AV319" s="268"/>
      <c r="AW319" s="268"/>
      <c r="AX319" s="268"/>
      <c r="AY319" s="268"/>
      <c r="AZ319" s="268"/>
      <c r="BA319" s="268"/>
      <c r="BB319" s="268"/>
      <c r="BC319" s="268"/>
      <c r="BD319" s="268"/>
      <c r="BE319" s="268"/>
      <c r="BF319" s="268"/>
      <c r="BG319" s="268"/>
      <c r="BH319" s="268"/>
      <c r="BI319" s="268"/>
      <c r="BJ319" s="268"/>
      <c r="BK319" s="268"/>
      <c r="BL319" s="268"/>
      <c r="BM319" s="268"/>
      <c r="BN319" s="268"/>
      <c r="BO319" s="268"/>
      <c r="BP319" s="268"/>
      <c r="BQ319" s="268"/>
      <c r="BR319" s="268"/>
      <c r="BS319" s="268"/>
      <c r="BT319" s="268"/>
      <c r="BU319" s="268"/>
      <c r="BV319" s="268"/>
      <c r="BW319" s="268"/>
      <c r="BX319" s="268"/>
      <c r="BY319" s="268"/>
      <c r="BZ319" s="268"/>
      <c r="CA319" s="268"/>
      <c r="CB319" s="268"/>
      <c r="CC319" s="268"/>
      <c r="CD319" s="268"/>
      <c r="CE319" s="268"/>
      <c r="CF319" s="268"/>
      <c r="CG319" s="268"/>
      <c r="CH319" s="268"/>
      <c r="CI319" s="268"/>
      <c r="CJ319" s="268"/>
      <c r="CK319" s="268"/>
      <c r="CL319" s="268"/>
      <c r="CM319" s="268"/>
      <c r="CN319" s="268"/>
      <c r="CO319" s="268"/>
      <c r="CP319" s="268"/>
      <c r="CQ319" s="268"/>
      <c r="CR319" s="268"/>
      <c r="CS319" s="268"/>
      <c r="CT319" s="268"/>
      <c r="CU319" s="268"/>
      <c r="CV319" s="268"/>
      <c r="CW319" s="268"/>
      <c r="CX319" s="268"/>
      <c r="CY319" s="268"/>
      <c r="CZ319" s="268"/>
      <c r="DA319" s="268"/>
      <c r="DB319" s="268"/>
      <c r="DC319" s="268"/>
      <c r="DD319" s="268"/>
      <c r="DE319" s="268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</row>
    <row r="320" customFormat="false" ht="12.75" hidden="false" customHeight="false" outlineLevel="0" collapsed="false">
      <c r="A320" s="359"/>
      <c r="B320" s="268"/>
      <c r="C320" s="276"/>
      <c r="D320" s="276"/>
      <c r="E320" s="268"/>
      <c r="F320" s="268"/>
      <c r="G320" s="268"/>
      <c r="H320" s="268"/>
      <c r="I320" s="268"/>
      <c r="J320" s="268"/>
      <c r="K320" s="276"/>
      <c r="L320" s="276"/>
      <c r="M320" s="268"/>
      <c r="N320" s="276"/>
      <c r="O320" s="276"/>
      <c r="P320" s="276"/>
      <c r="Q320" s="268"/>
      <c r="R320" s="268"/>
      <c r="T320" s="268"/>
      <c r="U320" s="268"/>
      <c r="X320" s="357"/>
      <c r="Y320" s="357"/>
      <c r="Z320" s="357"/>
      <c r="AA320" s="357"/>
      <c r="AB320" s="357"/>
      <c r="AC320" s="357"/>
      <c r="AD320" s="357"/>
      <c r="AE320" s="357"/>
      <c r="AF320" s="357"/>
      <c r="AG320" s="357"/>
      <c r="AH320" s="340"/>
      <c r="AI320" s="343"/>
      <c r="AJ320" s="343"/>
      <c r="AK320" s="343"/>
      <c r="AL320" s="343"/>
      <c r="AM320" s="343"/>
      <c r="AN320" s="268"/>
      <c r="AO320" s="268"/>
      <c r="AP320" s="268"/>
      <c r="AQ320" s="343"/>
      <c r="AR320" s="268"/>
      <c r="AS320" s="268"/>
      <c r="AT320" s="268"/>
      <c r="AU320" s="268"/>
      <c r="AV320" s="268"/>
      <c r="AW320" s="268"/>
      <c r="AX320" s="268"/>
      <c r="AY320" s="268"/>
      <c r="AZ320" s="268"/>
      <c r="BA320" s="268"/>
      <c r="BB320" s="268"/>
      <c r="BC320" s="268"/>
      <c r="BD320" s="268"/>
      <c r="BE320" s="268"/>
      <c r="BF320" s="268"/>
      <c r="BG320" s="268"/>
      <c r="BH320" s="268"/>
      <c r="BI320" s="268"/>
      <c r="BJ320" s="268"/>
      <c r="BK320" s="268"/>
      <c r="BL320" s="268"/>
      <c r="BM320" s="268"/>
      <c r="BN320" s="268"/>
      <c r="BO320" s="268"/>
      <c r="BP320" s="268"/>
      <c r="BQ320" s="268"/>
      <c r="BR320" s="268"/>
      <c r="BS320" s="268"/>
      <c r="BT320" s="268"/>
      <c r="BU320" s="268"/>
      <c r="BV320" s="268"/>
      <c r="BW320" s="268"/>
      <c r="BX320" s="268"/>
      <c r="BY320" s="268"/>
      <c r="BZ320" s="268"/>
      <c r="CA320" s="268"/>
      <c r="CB320" s="268"/>
      <c r="CC320" s="268"/>
      <c r="CD320" s="268"/>
      <c r="CE320" s="268"/>
      <c r="CF320" s="268"/>
      <c r="CG320" s="268"/>
      <c r="CH320" s="268"/>
      <c r="CI320" s="268"/>
      <c r="CJ320" s="268"/>
      <c r="CK320" s="268"/>
      <c r="CL320" s="268"/>
      <c r="CM320" s="268"/>
      <c r="CN320" s="268"/>
      <c r="CO320" s="268"/>
      <c r="CP320" s="268"/>
      <c r="CQ320" s="268"/>
      <c r="CR320" s="268"/>
      <c r="CS320" s="268"/>
      <c r="CT320" s="268"/>
      <c r="CU320" s="268"/>
      <c r="CV320" s="268"/>
      <c r="CW320" s="268"/>
      <c r="CX320" s="268"/>
      <c r="CY320" s="268"/>
      <c r="CZ320" s="268"/>
      <c r="DA320" s="268"/>
      <c r="DB320" s="268"/>
      <c r="DC320" s="268"/>
      <c r="DD320" s="268"/>
      <c r="DE320" s="268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</row>
    <row r="321" customFormat="false" ht="12.75" hidden="false" customHeight="false" outlineLevel="0" collapsed="false">
      <c r="A321" s="359"/>
      <c r="B321" s="268"/>
      <c r="C321" s="276"/>
      <c r="D321" s="276"/>
      <c r="E321" s="268"/>
      <c r="F321" s="268"/>
      <c r="G321" s="268"/>
      <c r="H321" s="268"/>
      <c r="I321" s="268"/>
      <c r="J321" s="268"/>
      <c r="K321" s="276"/>
      <c r="L321" s="276"/>
      <c r="M321" s="268"/>
      <c r="N321" s="276"/>
      <c r="O321" s="276"/>
      <c r="P321" s="276"/>
      <c r="Q321" s="268"/>
      <c r="R321" s="268"/>
      <c r="T321" s="268"/>
      <c r="U321" s="268"/>
      <c r="X321" s="357"/>
      <c r="Y321" s="357"/>
      <c r="Z321" s="357"/>
      <c r="AA321" s="357"/>
      <c r="AB321" s="357"/>
      <c r="AC321" s="357"/>
      <c r="AD321" s="357"/>
      <c r="AE321" s="357"/>
      <c r="AF321" s="357"/>
      <c r="AG321" s="357"/>
      <c r="AH321" s="340"/>
      <c r="AI321" s="343"/>
      <c r="AJ321" s="343"/>
      <c r="AK321" s="343"/>
      <c r="AL321" s="343"/>
      <c r="AM321" s="343"/>
      <c r="AN321" s="268"/>
      <c r="AO321" s="268"/>
      <c r="AP321" s="268"/>
      <c r="AQ321" s="343"/>
      <c r="AR321" s="268"/>
      <c r="AS321" s="268"/>
      <c r="AT321" s="268"/>
      <c r="AU321" s="268"/>
      <c r="AV321" s="268"/>
      <c r="AW321" s="268"/>
      <c r="AX321" s="268"/>
      <c r="AY321" s="268"/>
      <c r="AZ321" s="268"/>
      <c r="BA321" s="268"/>
      <c r="BB321" s="268"/>
      <c r="BC321" s="268"/>
      <c r="BD321" s="268"/>
      <c r="BE321" s="268"/>
      <c r="BF321" s="268"/>
      <c r="BG321" s="268"/>
      <c r="BH321" s="268"/>
      <c r="BI321" s="268"/>
      <c r="BJ321" s="268"/>
      <c r="BK321" s="268"/>
      <c r="BL321" s="268"/>
      <c r="BM321" s="268"/>
      <c r="BN321" s="268"/>
      <c r="BO321" s="268"/>
      <c r="BP321" s="268"/>
      <c r="BQ321" s="268"/>
      <c r="BR321" s="268"/>
      <c r="BS321" s="268"/>
      <c r="BT321" s="268"/>
      <c r="BU321" s="268"/>
      <c r="BV321" s="268"/>
      <c r="BW321" s="268"/>
      <c r="BX321" s="268"/>
      <c r="BY321" s="268"/>
      <c r="BZ321" s="268"/>
      <c r="CA321" s="268"/>
      <c r="CB321" s="268"/>
      <c r="CC321" s="268"/>
      <c r="CD321" s="268"/>
      <c r="CE321" s="268"/>
      <c r="CF321" s="268"/>
      <c r="CG321" s="268"/>
      <c r="CH321" s="268"/>
      <c r="CI321" s="268"/>
      <c r="CJ321" s="268"/>
      <c r="CK321" s="268"/>
      <c r="CL321" s="268"/>
      <c r="CM321" s="268"/>
      <c r="CN321" s="268"/>
      <c r="CO321" s="268"/>
      <c r="CP321" s="268"/>
      <c r="CQ321" s="268"/>
      <c r="CR321" s="268"/>
      <c r="CS321" s="268"/>
      <c r="CT321" s="268"/>
      <c r="CU321" s="268"/>
      <c r="CV321" s="268"/>
      <c r="CW321" s="268"/>
      <c r="CX321" s="268"/>
      <c r="CY321" s="268"/>
      <c r="CZ321" s="268"/>
      <c r="DA321" s="268"/>
      <c r="DB321" s="268"/>
      <c r="DC321" s="268"/>
      <c r="DD321" s="268"/>
      <c r="DE321" s="268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</row>
    <row r="322" customFormat="false" ht="12.75" hidden="false" customHeight="false" outlineLevel="0" collapsed="false">
      <c r="A322" s="359"/>
      <c r="B322" s="268"/>
      <c r="C322" s="276"/>
      <c r="D322" s="276"/>
      <c r="E322" s="268"/>
      <c r="F322" s="268"/>
      <c r="G322" s="268"/>
      <c r="H322" s="268"/>
      <c r="I322" s="268"/>
      <c r="J322" s="268"/>
      <c r="K322" s="276"/>
      <c r="L322" s="276"/>
      <c r="M322" s="268"/>
      <c r="N322" s="276"/>
      <c r="O322" s="276"/>
      <c r="P322" s="276"/>
      <c r="Q322" s="268"/>
      <c r="R322" s="268"/>
      <c r="T322" s="268"/>
      <c r="U322" s="268"/>
      <c r="X322" s="357"/>
      <c r="Y322" s="357"/>
      <c r="Z322" s="357"/>
      <c r="AA322" s="357"/>
      <c r="AB322" s="357"/>
      <c r="AC322" s="357"/>
      <c r="AD322" s="357"/>
      <c r="AE322" s="357"/>
      <c r="AF322" s="357"/>
      <c r="AG322" s="357"/>
      <c r="AH322" s="340"/>
      <c r="AI322" s="343"/>
      <c r="AJ322" s="343"/>
      <c r="AK322" s="343"/>
      <c r="AL322" s="343"/>
      <c r="AM322" s="343"/>
      <c r="AN322" s="268"/>
      <c r="AO322" s="268"/>
      <c r="AP322" s="268"/>
      <c r="AQ322" s="343"/>
      <c r="AR322" s="268"/>
      <c r="AS322" s="268"/>
      <c r="AT322" s="268"/>
      <c r="AU322" s="268"/>
      <c r="AV322" s="268"/>
      <c r="AW322" s="268"/>
      <c r="AX322" s="268"/>
      <c r="AY322" s="268"/>
      <c r="AZ322" s="268"/>
      <c r="BA322" s="268"/>
      <c r="BB322" s="268"/>
      <c r="BC322" s="268"/>
      <c r="BD322" s="268"/>
      <c r="BE322" s="268"/>
      <c r="BF322" s="268"/>
      <c r="BG322" s="268"/>
      <c r="BH322" s="268"/>
      <c r="BI322" s="268"/>
      <c r="BJ322" s="268"/>
      <c r="BK322" s="268"/>
      <c r="BL322" s="268"/>
      <c r="BM322" s="268"/>
      <c r="BN322" s="268"/>
      <c r="BO322" s="268"/>
      <c r="BP322" s="268"/>
      <c r="BQ322" s="268"/>
      <c r="BR322" s="268"/>
      <c r="BS322" s="268"/>
      <c r="BT322" s="268"/>
      <c r="BU322" s="268"/>
      <c r="BV322" s="268"/>
      <c r="BW322" s="268"/>
      <c r="BX322" s="268"/>
      <c r="BY322" s="268"/>
      <c r="BZ322" s="268"/>
      <c r="CA322" s="268"/>
      <c r="CB322" s="268"/>
      <c r="CC322" s="268"/>
      <c r="CD322" s="268"/>
      <c r="CE322" s="268"/>
      <c r="CF322" s="268"/>
      <c r="CG322" s="268"/>
      <c r="CH322" s="268"/>
      <c r="CI322" s="268"/>
      <c r="CJ322" s="268"/>
      <c r="CK322" s="268"/>
      <c r="CL322" s="268"/>
      <c r="CM322" s="268"/>
      <c r="CN322" s="268"/>
      <c r="CO322" s="268"/>
      <c r="CP322" s="268"/>
      <c r="CQ322" s="268"/>
      <c r="CR322" s="268"/>
      <c r="CS322" s="268"/>
      <c r="CT322" s="268"/>
      <c r="CU322" s="268"/>
      <c r="CV322" s="268"/>
      <c r="CW322" s="268"/>
      <c r="CX322" s="268"/>
      <c r="CY322" s="268"/>
      <c r="CZ322" s="268"/>
      <c r="DA322" s="268"/>
      <c r="DB322" s="268"/>
      <c r="DC322" s="268"/>
      <c r="DD322" s="268"/>
      <c r="DE322" s="268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</row>
    <row r="323" customFormat="false" ht="12.75" hidden="false" customHeight="false" outlineLevel="0" collapsed="false">
      <c r="A323" s="359"/>
      <c r="B323" s="268"/>
      <c r="C323" s="276"/>
      <c r="D323" s="276"/>
      <c r="E323" s="268"/>
      <c r="F323" s="268"/>
      <c r="G323" s="268"/>
      <c r="H323" s="268"/>
      <c r="I323" s="268"/>
      <c r="J323" s="268"/>
      <c r="K323" s="276"/>
      <c r="L323" s="276"/>
      <c r="M323" s="268"/>
      <c r="N323" s="276"/>
      <c r="O323" s="276"/>
      <c r="P323" s="276"/>
      <c r="Q323" s="268"/>
      <c r="R323" s="268"/>
      <c r="T323" s="268"/>
      <c r="U323" s="268"/>
      <c r="X323" s="357"/>
      <c r="Y323" s="357"/>
      <c r="Z323" s="357"/>
      <c r="AA323" s="357"/>
      <c r="AB323" s="357"/>
      <c r="AC323" s="357"/>
      <c r="AD323" s="357"/>
      <c r="AE323" s="357"/>
      <c r="AF323" s="357"/>
      <c r="AG323" s="357"/>
      <c r="AH323" s="340"/>
      <c r="AI323" s="343"/>
      <c r="AJ323" s="343"/>
      <c r="AK323" s="343"/>
      <c r="AL323" s="343"/>
      <c r="AM323" s="343"/>
      <c r="AN323" s="268"/>
      <c r="AO323" s="268"/>
      <c r="AP323" s="268"/>
      <c r="AQ323" s="343"/>
      <c r="AR323" s="268"/>
      <c r="AS323" s="268"/>
      <c r="AT323" s="268"/>
      <c r="AU323" s="268"/>
      <c r="AV323" s="268"/>
      <c r="AW323" s="268"/>
      <c r="AX323" s="268"/>
      <c r="AY323" s="268"/>
      <c r="AZ323" s="268"/>
      <c r="BA323" s="268"/>
      <c r="BB323" s="268"/>
      <c r="BC323" s="268"/>
      <c r="BD323" s="268"/>
      <c r="BE323" s="268"/>
      <c r="BF323" s="268"/>
      <c r="BG323" s="268"/>
      <c r="BH323" s="268"/>
      <c r="BI323" s="268"/>
      <c r="BJ323" s="268"/>
      <c r="BK323" s="268"/>
      <c r="BL323" s="268"/>
      <c r="BM323" s="268"/>
      <c r="BN323" s="268"/>
      <c r="BO323" s="268"/>
      <c r="BP323" s="268"/>
      <c r="BQ323" s="268"/>
      <c r="BR323" s="268"/>
      <c r="BS323" s="268"/>
      <c r="BT323" s="268"/>
      <c r="BU323" s="268"/>
      <c r="BV323" s="268"/>
      <c r="BW323" s="268"/>
      <c r="BX323" s="268"/>
      <c r="BY323" s="268"/>
      <c r="BZ323" s="268"/>
      <c r="CA323" s="268"/>
      <c r="CB323" s="268"/>
      <c r="CC323" s="268"/>
      <c r="CD323" s="268"/>
      <c r="CE323" s="268"/>
      <c r="CF323" s="268"/>
      <c r="CG323" s="268"/>
      <c r="CH323" s="268"/>
      <c r="CI323" s="268"/>
      <c r="CJ323" s="268"/>
      <c r="CK323" s="268"/>
      <c r="CL323" s="268"/>
      <c r="CM323" s="268"/>
      <c r="CN323" s="268"/>
      <c r="CO323" s="268"/>
      <c r="CP323" s="268"/>
      <c r="CQ323" s="268"/>
      <c r="CR323" s="268"/>
      <c r="CS323" s="268"/>
      <c r="CT323" s="268"/>
      <c r="CU323" s="268"/>
      <c r="CV323" s="268"/>
      <c r="CW323" s="268"/>
      <c r="CX323" s="268"/>
      <c r="CY323" s="268"/>
      <c r="CZ323" s="268"/>
      <c r="DA323" s="268"/>
      <c r="DB323" s="268"/>
      <c r="DC323" s="268"/>
      <c r="DD323" s="268"/>
      <c r="DE323" s="268"/>
      <c r="DF323" s="32"/>
      <c r="DG323" s="32"/>
      <c r="DH323" s="32"/>
      <c r="DI323" s="32"/>
      <c r="DJ323" s="32"/>
      <c r="DK323" s="32"/>
      <c r="DL323" s="32"/>
      <c r="DM323" s="32"/>
      <c r="DN323" s="32"/>
      <c r="DO323" s="32"/>
      <c r="DP323" s="32"/>
      <c r="DQ323" s="32"/>
      <c r="DR323" s="32"/>
      <c r="DS323" s="32"/>
    </row>
    <row r="324" customFormat="false" ht="12.75" hidden="false" customHeight="false" outlineLevel="0" collapsed="false">
      <c r="A324" s="359"/>
      <c r="B324" s="268"/>
      <c r="C324" s="276"/>
      <c r="D324" s="276"/>
      <c r="E324" s="268"/>
      <c r="F324" s="268"/>
      <c r="G324" s="268"/>
      <c r="H324" s="268"/>
      <c r="I324" s="268"/>
      <c r="J324" s="268"/>
      <c r="K324" s="276"/>
      <c r="L324" s="276"/>
      <c r="M324" s="268"/>
      <c r="N324" s="276"/>
      <c r="O324" s="276"/>
      <c r="P324" s="276"/>
      <c r="Q324" s="268"/>
      <c r="R324" s="268"/>
      <c r="T324" s="268"/>
      <c r="U324" s="268"/>
      <c r="X324" s="357"/>
      <c r="Y324" s="357"/>
      <c r="Z324" s="357"/>
      <c r="AA324" s="357"/>
      <c r="AB324" s="357"/>
      <c r="AC324" s="357"/>
      <c r="AD324" s="357"/>
      <c r="AE324" s="357"/>
      <c r="AF324" s="357"/>
      <c r="AG324" s="357"/>
      <c r="AH324" s="340"/>
      <c r="AI324" s="343"/>
      <c r="AJ324" s="343"/>
      <c r="AK324" s="343"/>
      <c r="AL324" s="343"/>
      <c r="AM324" s="343"/>
      <c r="AN324" s="268"/>
      <c r="AO324" s="268"/>
      <c r="AP324" s="268"/>
      <c r="AQ324" s="343"/>
      <c r="AR324" s="268"/>
      <c r="AS324" s="268"/>
      <c r="AT324" s="268"/>
      <c r="AU324" s="268"/>
      <c r="AV324" s="268"/>
      <c r="AW324" s="268"/>
      <c r="AX324" s="268"/>
      <c r="AY324" s="268"/>
      <c r="AZ324" s="268"/>
      <c r="BA324" s="268"/>
      <c r="BB324" s="268"/>
      <c r="BC324" s="268"/>
      <c r="BD324" s="268"/>
      <c r="BE324" s="268"/>
      <c r="BF324" s="268"/>
      <c r="BG324" s="268"/>
      <c r="BH324" s="268"/>
      <c r="BI324" s="268"/>
      <c r="BJ324" s="268"/>
      <c r="BK324" s="268"/>
      <c r="BL324" s="268"/>
      <c r="BM324" s="268"/>
      <c r="BN324" s="268"/>
      <c r="BO324" s="268"/>
      <c r="BP324" s="268"/>
      <c r="BQ324" s="268"/>
      <c r="BR324" s="268"/>
      <c r="BS324" s="268"/>
      <c r="BT324" s="268"/>
      <c r="BU324" s="268"/>
      <c r="BV324" s="268"/>
      <c r="BW324" s="268"/>
      <c r="BX324" s="268"/>
      <c r="BY324" s="268"/>
      <c r="BZ324" s="268"/>
      <c r="CA324" s="268"/>
      <c r="CB324" s="268"/>
      <c r="CC324" s="268"/>
      <c r="CD324" s="268"/>
      <c r="CE324" s="268"/>
      <c r="CF324" s="268"/>
      <c r="CG324" s="268"/>
      <c r="CH324" s="268"/>
      <c r="CI324" s="268"/>
      <c r="CJ324" s="268"/>
      <c r="CK324" s="268"/>
      <c r="CL324" s="268"/>
      <c r="CM324" s="268"/>
      <c r="CN324" s="268"/>
      <c r="CO324" s="268"/>
      <c r="CP324" s="268"/>
      <c r="CQ324" s="268"/>
      <c r="CR324" s="268"/>
      <c r="CS324" s="268"/>
      <c r="CT324" s="268"/>
      <c r="CU324" s="268"/>
      <c r="CV324" s="268"/>
      <c r="CW324" s="268"/>
      <c r="CX324" s="268"/>
      <c r="CY324" s="268"/>
      <c r="CZ324" s="268"/>
      <c r="DA324" s="268"/>
      <c r="DB324" s="268"/>
      <c r="DC324" s="268"/>
      <c r="DD324" s="268"/>
      <c r="DE324" s="268"/>
      <c r="DF324" s="32"/>
      <c r="DG324" s="32"/>
      <c r="DH324" s="32"/>
      <c r="DI324" s="32"/>
      <c r="DJ324" s="32"/>
      <c r="DK324" s="32"/>
      <c r="DL324" s="32"/>
      <c r="DM324" s="32"/>
      <c r="DN324" s="32"/>
      <c r="DO324" s="32"/>
      <c r="DP324" s="32"/>
      <c r="DQ324" s="32"/>
      <c r="DR324" s="32"/>
      <c r="DS324" s="32"/>
    </row>
    <row r="325" customFormat="false" ht="12.75" hidden="false" customHeight="false" outlineLevel="0" collapsed="false">
      <c r="A325" s="359"/>
      <c r="B325" s="268"/>
      <c r="C325" s="276"/>
      <c r="D325" s="276"/>
      <c r="E325" s="268"/>
      <c r="F325" s="268"/>
      <c r="G325" s="268"/>
      <c r="H325" s="268"/>
      <c r="I325" s="268"/>
      <c r="J325" s="268"/>
      <c r="K325" s="276"/>
      <c r="L325" s="276"/>
      <c r="M325" s="268"/>
      <c r="N325" s="276"/>
      <c r="O325" s="276"/>
      <c r="P325" s="276"/>
      <c r="Q325" s="268"/>
      <c r="R325" s="268"/>
      <c r="T325" s="268"/>
      <c r="U325" s="268"/>
      <c r="X325" s="357"/>
      <c r="Y325" s="357"/>
      <c r="Z325" s="357"/>
      <c r="AA325" s="357"/>
      <c r="AB325" s="357"/>
      <c r="AC325" s="357"/>
      <c r="AD325" s="357"/>
      <c r="AE325" s="357"/>
      <c r="AF325" s="357"/>
      <c r="AG325" s="357"/>
      <c r="AH325" s="340"/>
      <c r="AI325" s="343"/>
      <c r="AJ325" s="343"/>
      <c r="AK325" s="343"/>
      <c r="AL325" s="343"/>
      <c r="AM325" s="343"/>
      <c r="AN325" s="268"/>
      <c r="AO325" s="268"/>
      <c r="AP325" s="268"/>
      <c r="AQ325" s="343"/>
      <c r="AR325" s="268"/>
      <c r="AS325" s="268"/>
      <c r="AT325" s="268"/>
      <c r="AU325" s="268"/>
      <c r="AV325" s="268"/>
      <c r="AW325" s="268"/>
      <c r="AX325" s="268"/>
      <c r="AY325" s="268"/>
      <c r="AZ325" s="268"/>
      <c r="BA325" s="268"/>
      <c r="BB325" s="268"/>
      <c r="BC325" s="268"/>
      <c r="BD325" s="268"/>
      <c r="BE325" s="268"/>
      <c r="BF325" s="268"/>
      <c r="BG325" s="268"/>
      <c r="BH325" s="268"/>
      <c r="BI325" s="268"/>
      <c r="BJ325" s="268"/>
      <c r="BK325" s="268"/>
      <c r="BL325" s="268"/>
      <c r="BM325" s="268"/>
      <c r="BN325" s="268"/>
      <c r="BO325" s="268"/>
      <c r="BP325" s="268"/>
      <c r="BQ325" s="268"/>
      <c r="BR325" s="268"/>
      <c r="BS325" s="268"/>
      <c r="BT325" s="268"/>
      <c r="BU325" s="268"/>
      <c r="BV325" s="268"/>
      <c r="BW325" s="268"/>
      <c r="BX325" s="268"/>
      <c r="BY325" s="268"/>
      <c r="BZ325" s="268"/>
      <c r="CA325" s="268"/>
      <c r="CB325" s="268"/>
      <c r="CC325" s="268"/>
      <c r="CD325" s="268"/>
      <c r="CE325" s="268"/>
      <c r="CF325" s="268"/>
      <c r="CG325" s="268"/>
      <c r="CH325" s="268"/>
      <c r="CI325" s="268"/>
      <c r="CJ325" s="268"/>
      <c r="CK325" s="268"/>
      <c r="CL325" s="268"/>
      <c r="CM325" s="268"/>
      <c r="CN325" s="268"/>
      <c r="CO325" s="268"/>
      <c r="CP325" s="268"/>
      <c r="CQ325" s="268"/>
      <c r="CR325" s="268"/>
      <c r="CS325" s="268"/>
      <c r="CT325" s="268"/>
      <c r="CU325" s="268"/>
      <c r="CV325" s="268"/>
      <c r="CW325" s="268"/>
      <c r="CX325" s="268"/>
      <c r="CY325" s="268"/>
      <c r="CZ325" s="268"/>
      <c r="DA325" s="268"/>
      <c r="DB325" s="268"/>
      <c r="DC325" s="268"/>
      <c r="DD325" s="268"/>
      <c r="DE325" s="268"/>
      <c r="DF325" s="3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</row>
    <row r="326" customFormat="false" ht="12.75" hidden="false" customHeight="false" outlineLevel="0" collapsed="false">
      <c r="A326" s="359"/>
      <c r="B326" s="268"/>
      <c r="C326" s="276"/>
      <c r="D326" s="276"/>
      <c r="E326" s="268"/>
      <c r="F326" s="268"/>
      <c r="G326" s="268"/>
      <c r="H326" s="268"/>
      <c r="I326" s="268"/>
      <c r="J326" s="268"/>
      <c r="K326" s="276"/>
      <c r="L326" s="276"/>
      <c r="M326" s="268"/>
      <c r="N326" s="276"/>
      <c r="O326" s="276"/>
      <c r="P326" s="276"/>
      <c r="Q326" s="268"/>
      <c r="R326" s="268"/>
      <c r="T326" s="268"/>
      <c r="U326" s="268"/>
      <c r="X326" s="357"/>
      <c r="Y326" s="357"/>
      <c r="Z326" s="357"/>
      <c r="AA326" s="357"/>
      <c r="AB326" s="357"/>
      <c r="AC326" s="357"/>
      <c r="AD326" s="357"/>
      <c r="AE326" s="357"/>
      <c r="AF326" s="357"/>
      <c r="AG326" s="357"/>
      <c r="AH326" s="340"/>
      <c r="AI326" s="343"/>
      <c r="AJ326" s="343"/>
      <c r="AK326" s="343"/>
      <c r="AL326" s="343"/>
      <c r="AM326" s="343"/>
      <c r="AN326" s="268"/>
      <c r="AO326" s="268"/>
      <c r="AP326" s="268"/>
      <c r="AQ326" s="343"/>
      <c r="AR326" s="268"/>
      <c r="AS326" s="268"/>
      <c r="AT326" s="268"/>
      <c r="AU326" s="268"/>
      <c r="AV326" s="268"/>
      <c r="AW326" s="268"/>
      <c r="AX326" s="268"/>
      <c r="AY326" s="268"/>
      <c r="AZ326" s="268"/>
      <c r="BA326" s="268"/>
      <c r="BB326" s="268"/>
      <c r="BC326" s="268"/>
      <c r="BD326" s="268"/>
      <c r="BE326" s="268"/>
      <c r="BF326" s="268"/>
      <c r="BG326" s="268"/>
      <c r="BH326" s="268"/>
      <c r="BI326" s="268"/>
      <c r="BJ326" s="268"/>
      <c r="BK326" s="268"/>
      <c r="BL326" s="268"/>
      <c r="BM326" s="268"/>
      <c r="BN326" s="268"/>
      <c r="BO326" s="268"/>
      <c r="BP326" s="268"/>
      <c r="BQ326" s="268"/>
      <c r="BR326" s="268"/>
      <c r="BS326" s="268"/>
      <c r="BT326" s="268"/>
      <c r="BU326" s="268"/>
      <c r="BV326" s="268"/>
      <c r="BW326" s="268"/>
      <c r="BX326" s="268"/>
      <c r="BY326" s="268"/>
      <c r="BZ326" s="268"/>
      <c r="CA326" s="268"/>
      <c r="CB326" s="268"/>
      <c r="CC326" s="268"/>
      <c r="CD326" s="268"/>
      <c r="CE326" s="268"/>
      <c r="CF326" s="268"/>
      <c r="CG326" s="268"/>
      <c r="CH326" s="268"/>
      <c r="CI326" s="268"/>
      <c r="CJ326" s="268"/>
      <c r="CK326" s="268"/>
      <c r="CL326" s="268"/>
      <c r="CM326" s="268"/>
      <c r="CN326" s="268"/>
      <c r="CO326" s="268"/>
      <c r="CP326" s="268"/>
      <c r="CQ326" s="268"/>
      <c r="CR326" s="268"/>
      <c r="CS326" s="268"/>
      <c r="CT326" s="268"/>
      <c r="CU326" s="268"/>
      <c r="CV326" s="268"/>
      <c r="CW326" s="268"/>
      <c r="CX326" s="268"/>
      <c r="CY326" s="268"/>
      <c r="CZ326" s="268"/>
      <c r="DA326" s="268"/>
      <c r="DB326" s="268"/>
      <c r="DC326" s="268"/>
      <c r="DD326" s="268"/>
      <c r="DE326" s="268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</row>
    <row r="327" customFormat="false" ht="12.75" hidden="false" customHeight="false" outlineLevel="0" collapsed="false">
      <c r="A327" s="359"/>
      <c r="B327" s="268"/>
      <c r="C327" s="276"/>
      <c r="D327" s="276"/>
      <c r="E327" s="268"/>
      <c r="F327" s="268"/>
      <c r="G327" s="268"/>
      <c r="H327" s="268"/>
      <c r="I327" s="268"/>
      <c r="J327" s="268"/>
      <c r="K327" s="276"/>
      <c r="L327" s="276"/>
      <c r="M327" s="268"/>
      <c r="N327" s="276"/>
      <c r="O327" s="276"/>
      <c r="P327" s="276"/>
      <c r="Q327" s="268"/>
      <c r="R327" s="268"/>
      <c r="T327" s="268"/>
      <c r="U327" s="268"/>
      <c r="X327" s="357"/>
      <c r="Y327" s="357"/>
      <c r="Z327" s="357"/>
      <c r="AA327" s="357"/>
      <c r="AB327" s="357"/>
      <c r="AC327" s="357"/>
      <c r="AD327" s="357"/>
      <c r="AE327" s="357"/>
      <c r="AF327" s="357"/>
      <c r="AG327" s="357"/>
      <c r="AH327" s="340"/>
      <c r="AI327" s="343"/>
      <c r="AJ327" s="343"/>
      <c r="AK327" s="343"/>
      <c r="AL327" s="343"/>
      <c r="AM327" s="343"/>
      <c r="AN327" s="268"/>
      <c r="AO327" s="268"/>
      <c r="AP327" s="268"/>
      <c r="AQ327" s="343"/>
      <c r="AR327" s="268"/>
      <c r="AS327" s="268"/>
      <c r="AT327" s="268"/>
      <c r="AU327" s="268"/>
      <c r="AV327" s="268"/>
      <c r="AW327" s="268"/>
      <c r="AX327" s="268"/>
      <c r="AY327" s="268"/>
      <c r="AZ327" s="268"/>
      <c r="BA327" s="268"/>
      <c r="BB327" s="268"/>
      <c r="BC327" s="268"/>
      <c r="BD327" s="268"/>
      <c r="BE327" s="268"/>
      <c r="BF327" s="268"/>
      <c r="BG327" s="268"/>
      <c r="BH327" s="268"/>
      <c r="BI327" s="268"/>
      <c r="BJ327" s="268"/>
      <c r="BK327" s="268"/>
      <c r="BL327" s="268"/>
      <c r="BM327" s="268"/>
      <c r="BN327" s="268"/>
      <c r="BO327" s="268"/>
      <c r="BP327" s="268"/>
      <c r="BQ327" s="268"/>
      <c r="BR327" s="268"/>
      <c r="BS327" s="268"/>
      <c r="BT327" s="268"/>
      <c r="BU327" s="268"/>
      <c r="BV327" s="268"/>
      <c r="BW327" s="268"/>
      <c r="BX327" s="268"/>
      <c r="BY327" s="268"/>
      <c r="BZ327" s="268"/>
      <c r="CA327" s="268"/>
      <c r="CB327" s="268"/>
      <c r="CC327" s="268"/>
      <c r="CD327" s="268"/>
      <c r="CE327" s="268"/>
      <c r="CF327" s="268"/>
      <c r="CG327" s="268"/>
      <c r="CH327" s="268"/>
      <c r="CI327" s="268"/>
      <c r="CJ327" s="268"/>
      <c r="CK327" s="268"/>
      <c r="CL327" s="268"/>
      <c r="CM327" s="268"/>
      <c r="CN327" s="268"/>
      <c r="CO327" s="268"/>
      <c r="CP327" s="268"/>
      <c r="CQ327" s="268"/>
      <c r="CR327" s="268"/>
      <c r="CS327" s="268"/>
      <c r="CT327" s="268"/>
      <c r="CU327" s="268"/>
      <c r="CV327" s="268"/>
      <c r="CW327" s="268"/>
      <c r="CX327" s="268"/>
      <c r="CY327" s="268"/>
      <c r="CZ327" s="268"/>
      <c r="DA327" s="268"/>
      <c r="DB327" s="268"/>
      <c r="DC327" s="268"/>
      <c r="DD327" s="268"/>
      <c r="DE327" s="268"/>
      <c r="DF327" s="32"/>
      <c r="DG327" s="32"/>
      <c r="DH327" s="32"/>
      <c r="DI327" s="32"/>
      <c r="DJ327" s="32"/>
      <c r="DK327" s="32"/>
      <c r="DL327" s="32"/>
      <c r="DM327" s="32"/>
      <c r="DN327" s="32"/>
      <c r="DO327" s="32"/>
      <c r="DP327" s="32"/>
      <c r="DQ327" s="32"/>
      <c r="DR327" s="32"/>
      <c r="DS327" s="32"/>
    </row>
    <row r="328" customFormat="false" ht="12.75" hidden="false" customHeight="false" outlineLevel="0" collapsed="false">
      <c r="A328" s="359"/>
      <c r="B328" s="268"/>
      <c r="C328" s="276"/>
      <c r="D328" s="276"/>
      <c r="E328" s="268"/>
      <c r="F328" s="268"/>
      <c r="G328" s="268"/>
      <c r="H328" s="268"/>
      <c r="I328" s="268"/>
      <c r="J328" s="268"/>
      <c r="K328" s="276"/>
      <c r="L328" s="276"/>
      <c r="M328" s="268"/>
      <c r="N328" s="276"/>
      <c r="O328" s="276"/>
      <c r="P328" s="276"/>
      <c r="Q328" s="268"/>
      <c r="R328" s="268"/>
      <c r="T328" s="268"/>
      <c r="U328" s="268"/>
      <c r="X328" s="357"/>
      <c r="Y328" s="357"/>
      <c r="Z328" s="357"/>
      <c r="AA328" s="357"/>
      <c r="AB328" s="357"/>
      <c r="AC328" s="357"/>
      <c r="AD328" s="357"/>
      <c r="AE328" s="357"/>
      <c r="AF328" s="357"/>
      <c r="AG328" s="357"/>
      <c r="AH328" s="340"/>
      <c r="AI328" s="343"/>
      <c r="AJ328" s="343"/>
      <c r="AK328" s="343"/>
      <c r="AL328" s="343"/>
      <c r="AM328" s="343"/>
      <c r="AN328" s="268"/>
      <c r="AO328" s="268"/>
      <c r="AP328" s="268"/>
      <c r="AQ328" s="343"/>
      <c r="AR328" s="268"/>
      <c r="AS328" s="268"/>
      <c r="AT328" s="268"/>
      <c r="AU328" s="268"/>
      <c r="AV328" s="268"/>
      <c r="AW328" s="268"/>
      <c r="AX328" s="268"/>
      <c r="AY328" s="268"/>
      <c r="AZ328" s="268"/>
      <c r="BA328" s="268"/>
      <c r="BB328" s="268"/>
      <c r="BC328" s="268"/>
      <c r="BD328" s="268"/>
      <c r="BE328" s="268"/>
      <c r="BF328" s="268"/>
      <c r="BG328" s="268"/>
      <c r="BH328" s="268"/>
      <c r="BI328" s="268"/>
      <c r="BJ328" s="268"/>
      <c r="BK328" s="268"/>
      <c r="BL328" s="268"/>
      <c r="BM328" s="268"/>
      <c r="BN328" s="268"/>
      <c r="BO328" s="268"/>
      <c r="BP328" s="268"/>
      <c r="BQ328" s="268"/>
      <c r="BR328" s="268"/>
      <c r="BS328" s="268"/>
      <c r="BT328" s="268"/>
      <c r="BU328" s="268"/>
      <c r="BV328" s="268"/>
      <c r="BW328" s="268"/>
      <c r="BX328" s="268"/>
      <c r="BY328" s="268"/>
      <c r="BZ328" s="268"/>
      <c r="CA328" s="268"/>
      <c r="CB328" s="268"/>
      <c r="CC328" s="268"/>
      <c r="CD328" s="268"/>
      <c r="CE328" s="268"/>
      <c r="CF328" s="268"/>
      <c r="CG328" s="268"/>
      <c r="CH328" s="268"/>
      <c r="CI328" s="268"/>
      <c r="CJ328" s="268"/>
      <c r="CK328" s="268"/>
      <c r="CL328" s="268"/>
      <c r="CM328" s="268"/>
      <c r="CN328" s="268"/>
      <c r="CO328" s="268"/>
      <c r="CP328" s="268"/>
      <c r="CQ328" s="268"/>
      <c r="CR328" s="268"/>
      <c r="CS328" s="268"/>
      <c r="CT328" s="268"/>
      <c r="CU328" s="268"/>
      <c r="CV328" s="268"/>
      <c r="CW328" s="268"/>
      <c r="CX328" s="268"/>
      <c r="CY328" s="268"/>
      <c r="CZ328" s="268"/>
      <c r="DA328" s="268"/>
      <c r="DB328" s="268"/>
      <c r="DC328" s="268"/>
      <c r="DD328" s="268"/>
      <c r="DE328" s="268"/>
      <c r="DF328" s="32"/>
      <c r="DG328" s="32"/>
      <c r="DH328" s="32"/>
      <c r="DI328" s="32"/>
      <c r="DJ328" s="32"/>
      <c r="DK328" s="32"/>
      <c r="DL328" s="32"/>
      <c r="DM328" s="32"/>
      <c r="DN328" s="32"/>
      <c r="DO328" s="32"/>
      <c r="DP328" s="32"/>
      <c r="DQ328" s="32"/>
      <c r="DR328" s="32"/>
      <c r="DS328" s="32"/>
    </row>
    <row r="329" customFormat="false" ht="12.75" hidden="false" customHeight="false" outlineLevel="0" collapsed="false">
      <c r="A329" s="359"/>
      <c r="B329" s="268"/>
      <c r="C329" s="276"/>
      <c r="D329" s="276"/>
      <c r="E329" s="268"/>
      <c r="F329" s="268"/>
      <c r="G329" s="268"/>
      <c r="H329" s="268"/>
      <c r="I329" s="268"/>
      <c r="J329" s="268"/>
      <c r="K329" s="276"/>
      <c r="L329" s="276"/>
      <c r="M329" s="268"/>
      <c r="N329" s="276"/>
      <c r="O329" s="276"/>
      <c r="P329" s="276"/>
      <c r="Q329" s="268"/>
      <c r="R329" s="268"/>
      <c r="T329" s="268"/>
      <c r="U329" s="268"/>
      <c r="X329" s="357"/>
      <c r="Y329" s="357"/>
      <c r="Z329" s="357"/>
      <c r="AA329" s="357"/>
      <c r="AB329" s="357"/>
      <c r="AC329" s="357"/>
      <c r="AD329" s="357"/>
      <c r="AE329" s="357"/>
      <c r="AF329" s="357"/>
      <c r="AG329" s="357"/>
      <c r="AH329" s="340"/>
      <c r="AI329" s="343"/>
      <c r="AJ329" s="343"/>
      <c r="AK329" s="343"/>
      <c r="AL329" s="343"/>
      <c r="AM329" s="343"/>
      <c r="AN329" s="268"/>
      <c r="AO329" s="268"/>
      <c r="AP329" s="268"/>
      <c r="AQ329" s="343"/>
      <c r="AR329" s="268"/>
      <c r="AS329" s="268"/>
      <c r="AT329" s="268"/>
      <c r="AU329" s="268"/>
      <c r="AV329" s="268"/>
      <c r="AW329" s="268"/>
      <c r="AX329" s="268"/>
      <c r="AY329" s="268"/>
      <c r="AZ329" s="268"/>
      <c r="BA329" s="268"/>
      <c r="BB329" s="268"/>
      <c r="BC329" s="268"/>
      <c r="BD329" s="268"/>
      <c r="BE329" s="268"/>
      <c r="BF329" s="268"/>
      <c r="BG329" s="268"/>
      <c r="BH329" s="268"/>
      <c r="BI329" s="268"/>
      <c r="BJ329" s="268"/>
      <c r="BK329" s="268"/>
      <c r="BL329" s="268"/>
      <c r="BM329" s="268"/>
      <c r="BN329" s="268"/>
      <c r="BO329" s="268"/>
      <c r="BP329" s="268"/>
      <c r="BQ329" s="268"/>
      <c r="BR329" s="268"/>
      <c r="BS329" s="268"/>
      <c r="BT329" s="268"/>
      <c r="BU329" s="268"/>
      <c r="BV329" s="268"/>
      <c r="BW329" s="268"/>
      <c r="BX329" s="268"/>
      <c r="BY329" s="268"/>
      <c r="BZ329" s="268"/>
      <c r="CA329" s="268"/>
      <c r="CB329" s="268"/>
      <c r="CC329" s="268"/>
      <c r="CD329" s="268"/>
      <c r="CE329" s="268"/>
      <c r="CF329" s="268"/>
      <c r="CG329" s="268"/>
      <c r="CH329" s="268"/>
      <c r="CI329" s="268"/>
      <c r="CJ329" s="268"/>
      <c r="CK329" s="268"/>
      <c r="CL329" s="268"/>
      <c r="CM329" s="268"/>
      <c r="CN329" s="268"/>
      <c r="CO329" s="268"/>
      <c r="CP329" s="268"/>
      <c r="CQ329" s="268"/>
      <c r="CR329" s="268"/>
      <c r="CS329" s="268"/>
      <c r="CT329" s="268"/>
      <c r="CU329" s="268"/>
      <c r="CV329" s="268"/>
      <c r="CW329" s="268"/>
      <c r="CX329" s="268"/>
      <c r="CY329" s="268"/>
      <c r="CZ329" s="268"/>
      <c r="DA329" s="268"/>
      <c r="DB329" s="268"/>
      <c r="DC329" s="268"/>
      <c r="DD329" s="268"/>
      <c r="DE329" s="268"/>
      <c r="DF329" s="32"/>
      <c r="DG329" s="32"/>
      <c r="DH329" s="32"/>
      <c r="DI329" s="32"/>
      <c r="DJ329" s="32"/>
      <c r="DK329" s="32"/>
      <c r="DL329" s="32"/>
      <c r="DM329" s="32"/>
      <c r="DN329" s="32"/>
      <c r="DO329" s="32"/>
      <c r="DP329" s="32"/>
      <c r="DQ329" s="32"/>
      <c r="DR329" s="32"/>
      <c r="DS329" s="32"/>
    </row>
    <row r="330" customFormat="false" ht="12.75" hidden="false" customHeight="false" outlineLevel="0" collapsed="false">
      <c r="A330" s="359"/>
      <c r="B330" s="268"/>
      <c r="C330" s="276"/>
      <c r="D330" s="276"/>
      <c r="E330" s="268"/>
      <c r="F330" s="268"/>
      <c r="G330" s="268"/>
      <c r="H330" s="268"/>
      <c r="I330" s="268"/>
      <c r="J330" s="268"/>
      <c r="K330" s="276"/>
      <c r="L330" s="276"/>
      <c r="M330" s="268"/>
      <c r="N330" s="276"/>
      <c r="O330" s="276"/>
      <c r="P330" s="276"/>
      <c r="Q330" s="268"/>
      <c r="R330" s="268"/>
      <c r="T330" s="268"/>
      <c r="U330" s="268"/>
      <c r="X330" s="357"/>
      <c r="Y330" s="357"/>
      <c r="Z330" s="357"/>
      <c r="AA330" s="357"/>
      <c r="AB330" s="357"/>
      <c r="AC330" s="357"/>
      <c r="AD330" s="357"/>
      <c r="AE330" s="357"/>
      <c r="AF330" s="357"/>
      <c r="AG330" s="357"/>
      <c r="AH330" s="340"/>
      <c r="AI330" s="343"/>
      <c r="AJ330" s="343"/>
      <c r="AK330" s="343"/>
      <c r="AL330" s="343"/>
      <c r="AM330" s="343"/>
      <c r="AN330" s="268"/>
      <c r="AO330" s="268"/>
      <c r="AP330" s="268"/>
      <c r="AQ330" s="343"/>
      <c r="AR330" s="268"/>
      <c r="AS330" s="268"/>
      <c r="AT330" s="268"/>
      <c r="AU330" s="268"/>
      <c r="AV330" s="268"/>
      <c r="AW330" s="268"/>
      <c r="AX330" s="268"/>
      <c r="AY330" s="268"/>
      <c r="AZ330" s="268"/>
      <c r="BA330" s="268"/>
      <c r="BB330" s="268"/>
      <c r="BC330" s="268"/>
      <c r="BD330" s="268"/>
      <c r="BE330" s="268"/>
      <c r="BF330" s="268"/>
      <c r="BG330" s="268"/>
      <c r="BH330" s="268"/>
      <c r="BI330" s="268"/>
      <c r="BJ330" s="268"/>
      <c r="BK330" s="268"/>
      <c r="BL330" s="268"/>
      <c r="BM330" s="268"/>
      <c r="BN330" s="268"/>
      <c r="BO330" s="268"/>
      <c r="BP330" s="268"/>
      <c r="BQ330" s="268"/>
      <c r="BR330" s="268"/>
      <c r="BS330" s="268"/>
      <c r="BT330" s="268"/>
      <c r="BU330" s="268"/>
      <c r="BV330" s="268"/>
      <c r="BW330" s="268"/>
      <c r="BX330" s="268"/>
      <c r="BY330" s="268"/>
      <c r="BZ330" s="268"/>
      <c r="CA330" s="268"/>
      <c r="CB330" s="268"/>
      <c r="CC330" s="268"/>
      <c r="CD330" s="268"/>
      <c r="CE330" s="268"/>
      <c r="CF330" s="268"/>
      <c r="CG330" s="268"/>
      <c r="CH330" s="268"/>
      <c r="CI330" s="268"/>
      <c r="CJ330" s="268"/>
      <c r="CK330" s="268"/>
      <c r="CL330" s="268"/>
      <c r="CM330" s="268"/>
      <c r="CN330" s="268"/>
      <c r="CO330" s="268"/>
      <c r="CP330" s="268"/>
      <c r="CQ330" s="268"/>
      <c r="CR330" s="268"/>
      <c r="CS330" s="268"/>
      <c r="CT330" s="268"/>
      <c r="CU330" s="268"/>
      <c r="CV330" s="268"/>
      <c r="CW330" s="268"/>
      <c r="CX330" s="268"/>
      <c r="CY330" s="268"/>
      <c r="CZ330" s="268"/>
      <c r="DA330" s="268"/>
      <c r="DB330" s="268"/>
      <c r="DC330" s="268"/>
      <c r="DD330" s="268"/>
      <c r="DE330" s="268"/>
      <c r="DF330" s="32"/>
      <c r="DG330" s="32"/>
      <c r="DH330" s="32"/>
      <c r="DI330" s="32"/>
      <c r="DJ330" s="32"/>
      <c r="DK330" s="32"/>
      <c r="DL330" s="32"/>
      <c r="DM330" s="32"/>
      <c r="DN330" s="32"/>
      <c r="DO330" s="32"/>
      <c r="DP330" s="32"/>
      <c r="DQ330" s="32"/>
      <c r="DR330" s="32"/>
      <c r="DS330" s="32"/>
    </row>
    <row r="331" customFormat="false" ht="12.75" hidden="false" customHeight="false" outlineLevel="0" collapsed="false">
      <c r="A331" s="359"/>
      <c r="B331" s="268"/>
      <c r="C331" s="276"/>
      <c r="D331" s="276"/>
      <c r="E331" s="268"/>
      <c r="F331" s="268"/>
      <c r="G331" s="268"/>
      <c r="H331" s="268"/>
      <c r="I331" s="268"/>
      <c r="J331" s="268"/>
      <c r="K331" s="276"/>
      <c r="L331" s="276"/>
      <c r="M331" s="268"/>
      <c r="N331" s="276"/>
      <c r="O331" s="276"/>
      <c r="P331" s="276"/>
      <c r="Q331" s="268"/>
      <c r="R331" s="268"/>
      <c r="T331" s="268"/>
      <c r="U331" s="268"/>
      <c r="X331" s="357"/>
      <c r="Y331" s="357"/>
      <c r="Z331" s="357"/>
      <c r="AA331" s="357"/>
      <c r="AB331" s="357"/>
      <c r="AC331" s="357"/>
      <c r="AD331" s="357"/>
      <c r="AE331" s="357"/>
      <c r="AF331" s="357"/>
      <c r="AG331" s="357"/>
      <c r="AH331" s="340"/>
      <c r="AI331" s="343"/>
      <c r="AJ331" s="343"/>
      <c r="AK331" s="343"/>
      <c r="AL331" s="343"/>
      <c r="AM331" s="343"/>
      <c r="AN331" s="268"/>
      <c r="AO331" s="268"/>
      <c r="AP331" s="268"/>
      <c r="AQ331" s="343"/>
      <c r="AR331" s="268"/>
      <c r="AS331" s="268"/>
      <c r="AT331" s="268"/>
      <c r="AU331" s="268"/>
      <c r="AV331" s="268"/>
      <c r="AW331" s="268"/>
      <c r="AX331" s="268"/>
      <c r="AY331" s="268"/>
      <c r="AZ331" s="268"/>
      <c r="BA331" s="268"/>
      <c r="BB331" s="268"/>
      <c r="BC331" s="268"/>
      <c r="BD331" s="268"/>
      <c r="BE331" s="268"/>
      <c r="BF331" s="268"/>
      <c r="BG331" s="268"/>
      <c r="BH331" s="268"/>
      <c r="BI331" s="268"/>
      <c r="BJ331" s="268"/>
      <c r="BK331" s="268"/>
      <c r="BL331" s="268"/>
      <c r="BM331" s="268"/>
      <c r="BN331" s="268"/>
      <c r="BO331" s="268"/>
      <c r="BP331" s="268"/>
      <c r="BQ331" s="268"/>
      <c r="BR331" s="268"/>
      <c r="BS331" s="268"/>
      <c r="BT331" s="268"/>
      <c r="BU331" s="268"/>
      <c r="BV331" s="268"/>
      <c r="BW331" s="268"/>
      <c r="BX331" s="268"/>
      <c r="BY331" s="268"/>
      <c r="BZ331" s="268"/>
      <c r="CA331" s="268"/>
      <c r="CB331" s="268"/>
      <c r="CC331" s="268"/>
      <c r="CD331" s="268"/>
      <c r="CE331" s="268"/>
      <c r="CF331" s="268"/>
      <c r="CG331" s="268"/>
      <c r="CH331" s="268"/>
      <c r="CI331" s="268"/>
      <c r="CJ331" s="268"/>
      <c r="CK331" s="268"/>
      <c r="CL331" s="268"/>
      <c r="CM331" s="268"/>
      <c r="CN331" s="268"/>
      <c r="CO331" s="268"/>
      <c r="CP331" s="268"/>
      <c r="CQ331" s="268"/>
      <c r="CR331" s="268"/>
      <c r="CS331" s="268"/>
      <c r="CT331" s="268"/>
      <c r="CU331" s="268"/>
      <c r="CV331" s="268"/>
      <c r="CW331" s="268"/>
      <c r="CX331" s="268"/>
      <c r="CY331" s="268"/>
      <c r="CZ331" s="268"/>
      <c r="DA331" s="268"/>
      <c r="DB331" s="268"/>
      <c r="DC331" s="268"/>
      <c r="DD331" s="268"/>
      <c r="DE331" s="268"/>
      <c r="DF331" s="32"/>
      <c r="DG331" s="32"/>
      <c r="DH331" s="32"/>
      <c r="DI331" s="32"/>
      <c r="DJ331" s="32"/>
      <c r="DK331" s="32"/>
      <c r="DL331" s="32"/>
      <c r="DM331" s="32"/>
      <c r="DN331" s="32"/>
      <c r="DO331" s="32"/>
      <c r="DP331" s="32"/>
      <c r="DQ331" s="32"/>
      <c r="DR331" s="32"/>
      <c r="DS331" s="32"/>
    </row>
    <row r="332" customFormat="false" ht="12.75" hidden="false" customHeight="false" outlineLevel="0" collapsed="false">
      <c r="A332" s="359"/>
      <c r="B332" s="268"/>
      <c r="C332" s="276"/>
      <c r="D332" s="276"/>
      <c r="E332" s="268"/>
      <c r="F332" s="268"/>
      <c r="G332" s="268"/>
      <c r="H332" s="268"/>
      <c r="I332" s="268"/>
      <c r="J332" s="268"/>
      <c r="K332" s="276"/>
      <c r="L332" s="276"/>
      <c r="M332" s="268"/>
      <c r="N332" s="276"/>
      <c r="O332" s="276"/>
      <c r="P332" s="276"/>
      <c r="Q332" s="268"/>
      <c r="R332" s="268"/>
      <c r="T332" s="268"/>
      <c r="U332" s="268"/>
      <c r="X332" s="357"/>
      <c r="Y332" s="357"/>
      <c r="Z332" s="357"/>
      <c r="AA332" s="357"/>
      <c r="AB332" s="357"/>
      <c r="AC332" s="357"/>
      <c r="AD332" s="357"/>
      <c r="AE332" s="357"/>
      <c r="AF332" s="357"/>
      <c r="AG332" s="357"/>
      <c r="AH332" s="306"/>
      <c r="AI332" s="343"/>
      <c r="AJ332" s="343"/>
      <c r="AK332" s="343"/>
      <c r="AL332" s="343"/>
      <c r="AM332" s="343"/>
      <c r="AN332" s="268"/>
      <c r="AO332" s="268"/>
      <c r="AP332" s="268"/>
      <c r="AQ332" s="268"/>
      <c r="AR332" s="268"/>
      <c r="AS332" s="268"/>
      <c r="AT332" s="268"/>
      <c r="AU332" s="268"/>
      <c r="AV332" s="268"/>
      <c r="AW332" s="268"/>
      <c r="AX332" s="268"/>
      <c r="AY332" s="268"/>
      <c r="AZ332" s="268"/>
      <c r="BA332" s="268"/>
      <c r="BB332" s="268"/>
      <c r="BC332" s="268"/>
      <c r="BD332" s="268"/>
      <c r="BE332" s="268"/>
      <c r="BF332" s="268"/>
      <c r="BG332" s="268"/>
      <c r="BH332" s="268"/>
      <c r="BI332" s="268"/>
      <c r="BJ332" s="268"/>
      <c r="BK332" s="268"/>
      <c r="BL332" s="268"/>
      <c r="BM332" s="268"/>
      <c r="BN332" s="268"/>
      <c r="BO332" s="268"/>
      <c r="BP332" s="268"/>
      <c r="BQ332" s="268"/>
      <c r="BR332" s="268"/>
      <c r="BS332" s="268"/>
      <c r="BT332" s="268"/>
      <c r="BU332" s="268"/>
      <c r="BV332" s="268"/>
      <c r="BW332" s="268"/>
      <c r="BX332" s="268"/>
      <c r="BY332" s="268"/>
      <c r="BZ332" s="268"/>
      <c r="CA332" s="268"/>
      <c r="CB332" s="268"/>
      <c r="CC332" s="268"/>
      <c r="CD332" s="268"/>
      <c r="CE332" s="268"/>
      <c r="CF332" s="268"/>
      <c r="CG332" s="268"/>
      <c r="CH332" s="268"/>
      <c r="CI332" s="268"/>
      <c r="CJ332" s="268"/>
      <c r="CK332" s="268"/>
      <c r="CL332" s="268"/>
      <c r="CM332" s="268"/>
      <c r="CN332" s="268"/>
      <c r="CO332" s="268"/>
      <c r="CP332" s="268"/>
      <c r="CQ332" s="268"/>
      <c r="CR332" s="268"/>
      <c r="CS332" s="268"/>
      <c r="CT332" s="268"/>
      <c r="CU332" s="268"/>
      <c r="CV332" s="268"/>
      <c r="CW332" s="268"/>
      <c r="CX332" s="268"/>
      <c r="CY332" s="268"/>
      <c r="CZ332" s="268"/>
      <c r="DA332" s="268"/>
      <c r="DB332" s="268"/>
      <c r="DC332" s="268"/>
      <c r="DD332" s="268"/>
      <c r="DE332" s="268"/>
      <c r="DF332" s="32"/>
      <c r="DG332" s="32"/>
      <c r="DH332" s="32"/>
      <c r="DI332" s="32"/>
      <c r="DJ332" s="32"/>
      <c r="DK332" s="32"/>
      <c r="DL332" s="32"/>
      <c r="DM332" s="32"/>
      <c r="DN332" s="32"/>
      <c r="DO332" s="32"/>
      <c r="DP332" s="32"/>
      <c r="DQ332" s="32"/>
      <c r="DR332" s="32"/>
      <c r="DS332" s="32"/>
    </row>
    <row r="333" customFormat="false" ht="12.75" hidden="false" customHeight="false" outlineLevel="0" collapsed="false">
      <c r="A333" s="359"/>
      <c r="B333" s="268"/>
      <c r="C333" s="276"/>
      <c r="D333" s="276"/>
      <c r="E333" s="268"/>
      <c r="F333" s="268"/>
      <c r="G333" s="268"/>
      <c r="H333" s="268"/>
      <c r="I333" s="268"/>
      <c r="J333" s="268"/>
      <c r="K333" s="276"/>
      <c r="L333" s="276"/>
      <c r="M333" s="268"/>
      <c r="N333" s="276"/>
      <c r="O333" s="276"/>
      <c r="P333" s="276"/>
      <c r="Q333" s="268"/>
      <c r="R333" s="268"/>
      <c r="T333" s="268"/>
      <c r="U333" s="268"/>
      <c r="X333" s="357"/>
      <c r="Y333" s="357"/>
      <c r="Z333" s="357"/>
      <c r="AA333" s="357"/>
      <c r="AB333" s="357"/>
      <c r="AC333" s="357"/>
      <c r="AD333" s="357"/>
      <c r="AE333" s="357"/>
      <c r="AF333" s="357"/>
      <c r="AG333" s="357"/>
      <c r="AH333" s="306"/>
      <c r="AI333" s="268"/>
      <c r="AJ333" s="268"/>
      <c r="AK333" s="268"/>
      <c r="AL333" s="268"/>
      <c r="AM333" s="268"/>
      <c r="AN333" s="268"/>
      <c r="AO333" s="268"/>
      <c r="AP333" s="268"/>
      <c r="AQ333" s="268"/>
      <c r="AR333" s="268"/>
      <c r="AS333" s="268"/>
      <c r="AT333" s="268"/>
      <c r="AU333" s="268"/>
      <c r="AV333" s="268"/>
      <c r="AW333" s="268"/>
      <c r="AX333" s="268"/>
      <c r="AY333" s="268"/>
      <c r="AZ333" s="268"/>
      <c r="BA333" s="268"/>
      <c r="BB333" s="268"/>
      <c r="BC333" s="268"/>
      <c r="BD333" s="268"/>
      <c r="BE333" s="268"/>
      <c r="BF333" s="268"/>
      <c r="BG333" s="268"/>
      <c r="BH333" s="268"/>
      <c r="BI333" s="268"/>
      <c r="BJ333" s="268"/>
      <c r="BK333" s="268"/>
      <c r="BL333" s="268"/>
      <c r="BM333" s="268"/>
      <c r="BN333" s="268"/>
      <c r="BO333" s="268"/>
      <c r="BP333" s="268"/>
      <c r="BQ333" s="268"/>
      <c r="BR333" s="268"/>
      <c r="BS333" s="268"/>
      <c r="BT333" s="268"/>
      <c r="BU333" s="268"/>
      <c r="BV333" s="268"/>
      <c r="BW333" s="268"/>
      <c r="BX333" s="268"/>
      <c r="BY333" s="268"/>
      <c r="BZ333" s="268"/>
      <c r="CA333" s="268"/>
      <c r="CB333" s="268"/>
      <c r="CC333" s="268"/>
      <c r="CD333" s="268"/>
      <c r="CE333" s="268"/>
      <c r="CF333" s="268"/>
      <c r="CG333" s="268"/>
      <c r="CH333" s="268"/>
      <c r="CI333" s="268"/>
      <c r="CJ333" s="268"/>
      <c r="CK333" s="268"/>
      <c r="CL333" s="268"/>
      <c r="CM333" s="268"/>
      <c r="CN333" s="268"/>
      <c r="CO333" s="268"/>
      <c r="CP333" s="268"/>
      <c r="CQ333" s="268"/>
      <c r="CR333" s="268"/>
      <c r="CS333" s="268"/>
      <c r="CT333" s="268"/>
      <c r="CU333" s="268"/>
      <c r="CV333" s="268"/>
      <c r="CW333" s="268"/>
      <c r="CX333" s="268"/>
      <c r="CY333" s="268"/>
      <c r="CZ333" s="268"/>
      <c r="DA333" s="268"/>
      <c r="DB333" s="268"/>
      <c r="DC333" s="268"/>
      <c r="DD333" s="268"/>
      <c r="DE333" s="268"/>
      <c r="DF333" s="32"/>
      <c r="DG333" s="32"/>
      <c r="DH333" s="32"/>
      <c r="DI333" s="32"/>
      <c r="DJ333" s="32"/>
      <c r="DK333" s="32"/>
      <c r="DL333" s="32"/>
      <c r="DM333" s="32"/>
      <c r="DN333" s="32"/>
      <c r="DO333" s="32"/>
      <c r="DP333" s="32"/>
      <c r="DQ333" s="32"/>
      <c r="DR333" s="32"/>
      <c r="DS333" s="32"/>
    </row>
    <row r="334" customFormat="false" ht="12.75" hidden="false" customHeight="false" outlineLevel="0" collapsed="false">
      <c r="A334" s="359"/>
      <c r="B334" s="268"/>
      <c r="C334" s="276"/>
      <c r="D334" s="276"/>
      <c r="E334" s="268"/>
      <c r="F334" s="268"/>
      <c r="G334" s="268"/>
      <c r="H334" s="268"/>
      <c r="I334" s="268"/>
      <c r="J334" s="268"/>
      <c r="K334" s="276"/>
      <c r="L334" s="276"/>
      <c r="M334" s="268"/>
      <c r="N334" s="276"/>
      <c r="O334" s="276"/>
      <c r="P334" s="276"/>
      <c r="Q334" s="268"/>
      <c r="R334" s="268"/>
      <c r="T334" s="268"/>
      <c r="U334" s="268"/>
      <c r="X334" s="357"/>
      <c r="Y334" s="268"/>
      <c r="Z334" s="357"/>
      <c r="AA334" s="357"/>
      <c r="AB334" s="357"/>
      <c r="AC334" s="361"/>
      <c r="AD334" s="268"/>
      <c r="AE334" s="268"/>
      <c r="AF334" s="268"/>
      <c r="AG334" s="268"/>
      <c r="AH334" s="306"/>
      <c r="AI334" s="268"/>
      <c r="AJ334" s="268"/>
      <c r="AK334" s="268"/>
      <c r="AL334" s="268"/>
      <c r="AM334" s="268"/>
      <c r="AN334" s="268"/>
      <c r="AO334" s="268"/>
      <c r="AP334" s="268"/>
      <c r="AQ334" s="268"/>
      <c r="AR334" s="268"/>
      <c r="AS334" s="268"/>
      <c r="AT334" s="268"/>
      <c r="AU334" s="268"/>
      <c r="AV334" s="268"/>
      <c r="AW334" s="268"/>
      <c r="AX334" s="268"/>
      <c r="AY334" s="268"/>
      <c r="AZ334" s="268"/>
      <c r="BA334" s="268"/>
      <c r="BB334" s="268"/>
      <c r="BC334" s="268"/>
      <c r="BD334" s="268"/>
      <c r="BE334" s="268"/>
      <c r="BF334" s="268"/>
      <c r="BG334" s="268"/>
      <c r="BH334" s="268"/>
      <c r="BI334" s="268"/>
      <c r="BJ334" s="268"/>
      <c r="BK334" s="268"/>
      <c r="BL334" s="268"/>
      <c r="BM334" s="268"/>
      <c r="BN334" s="268"/>
      <c r="BO334" s="268"/>
      <c r="BP334" s="268"/>
      <c r="BQ334" s="268"/>
      <c r="BR334" s="268"/>
      <c r="BS334" s="268"/>
      <c r="BT334" s="268"/>
      <c r="BU334" s="268"/>
      <c r="BV334" s="268"/>
      <c r="BW334" s="268"/>
      <c r="BX334" s="268"/>
      <c r="BY334" s="268"/>
      <c r="BZ334" s="268"/>
      <c r="CA334" s="268"/>
      <c r="CB334" s="268"/>
      <c r="CC334" s="268"/>
      <c r="CD334" s="268"/>
      <c r="CE334" s="268"/>
      <c r="CF334" s="268"/>
      <c r="CG334" s="268"/>
      <c r="CH334" s="268"/>
      <c r="CI334" s="268"/>
      <c r="CJ334" s="268"/>
      <c r="CK334" s="268"/>
      <c r="CL334" s="268"/>
      <c r="CM334" s="268"/>
      <c r="CN334" s="268"/>
      <c r="CO334" s="268"/>
      <c r="CP334" s="268"/>
      <c r="CQ334" s="268"/>
      <c r="CR334" s="268"/>
      <c r="CS334" s="268"/>
      <c r="CT334" s="268"/>
      <c r="CU334" s="268"/>
      <c r="CV334" s="268"/>
      <c r="CW334" s="268"/>
      <c r="CX334" s="268"/>
      <c r="CY334" s="268"/>
      <c r="CZ334" s="268"/>
      <c r="DA334" s="268"/>
      <c r="DB334" s="268"/>
      <c r="DC334" s="268"/>
      <c r="DD334" s="268"/>
      <c r="DE334" s="268"/>
      <c r="DF334" s="32"/>
      <c r="DG334" s="32"/>
      <c r="DH334" s="32"/>
      <c r="DI334" s="32"/>
      <c r="DJ334" s="32"/>
      <c r="DK334" s="32"/>
      <c r="DL334" s="32"/>
      <c r="DM334" s="32"/>
      <c r="DN334" s="32"/>
      <c r="DO334" s="32"/>
      <c r="DP334" s="32"/>
      <c r="DQ334" s="32"/>
      <c r="DR334" s="32"/>
      <c r="DS334" s="32"/>
    </row>
    <row r="335" customFormat="false" ht="12.75" hidden="false" customHeight="false" outlineLevel="0" collapsed="false">
      <c r="A335" s="359"/>
      <c r="B335" s="268"/>
      <c r="C335" s="276"/>
      <c r="D335" s="276"/>
      <c r="E335" s="268"/>
      <c r="F335" s="268"/>
      <c r="G335" s="268"/>
      <c r="H335" s="268"/>
      <c r="I335" s="268"/>
      <c r="J335" s="268"/>
      <c r="K335" s="276"/>
      <c r="L335" s="276"/>
      <c r="M335" s="268"/>
      <c r="N335" s="276"/>
      <c r="O335" s="276"/>
      <c r="P335" s="276"/>
      <c r="Q335" s="268"/>
      <c r="R335" s="268"/>
      <c r="T335" s="268"/>
      <c r="U335" s="268"/>
      <c r="X335" s="361"/>
      <c r="Y335" s="268"/>
      <c r="Z335" s="361"/>
      <c r="AA335" s="268"/>
      <c r="AB335" s="268"/>
      <c r="AC335" s="361"/>
      <c r="AD335" s="268"/>
      <c r="AE335" s="268"/>
      <c r="AF335" s="268"/>
      <c r="AG335" s="268"/>
      <c r="AH335" s="306"/>
      <c r="AI335" s="268"/>
      <c r="AJ335" s="268"/>
      <c r="AK335" s="268"/>
      <c r="AL335" s="268"/>
      <c r="AM335" s="268"/>
      <c r="AN335" s="268"/>
      <c r="AO335" s="268"/>
      <c r="AP335" s="268"/>
      <c r="AQ335" s="268"/>
      <c r="AR335" s="268"/>
      <c r="AS335" s="268"/>
      <c r="AT335" s="268"/>
      <c r="AU335" s="268"/>
      <c r="AV335" s="268"/>
      <c r="AW335" s="268"/>
      <c r="AX335" s="268"/>
      <c r="AY335" s="268"/>
      <c r="AZ335" s="268"/>
      <c r="BA335" s="268"/>
      <c r="BB335" s="268"/>
      <c r="BC335" s="268"/>
      <c r="BD335" s="268"/>
      <c r="BE335" s="268"/>
      <c r="BF335" s="268"/>
      <c r="BG335" s="268"/>
      <c r="BH335" s="268"/>
      <c r="BI335" s="268"/>
      <c r="BJ335" s="268"/>
      <c r="BK335" s="268"/>
      <c r="BL335" s="268"/>
      <c r="BM335" s="268"/>
      <c r="BN335" s="268"/>
      <c r="BO335" s="268"/>
      <c r="BP335" s="268"/>
      <c r="BQ335" s="268"/>
      <c r="BR335" s="268"/>
      <c r="BS335" s="268"/>
      <c r="BT335" s="268"/>
      <c r="BU335" s="268"/>
      <c r="BV335" s="268"/>
      <c r="BW335" s="268"/>
      <c r="BX335" s="268"/>
      <c r="BY335" s="268"/>
      <c r="BZ335" s="268"/>
      <c r="CA335" s="268"/>
      <c r="CB335" s="268"/>
      <c r="CC335" s="268"/>
      <c r="CD335" s="268"/>
      <c r="CE335" s="268"/>
      <c r="CF335" s="268"/>
      <c r="CG335" s="268"/>
      <c r="CH335" s="268"/>
      <c r="CI335" s="268"/>
      <c r="CJ335" s="268"/>
      <c r="CK335" s="268"/>
      <c r="CL335" s="268"/>
      <c r="CM335" s="268"/>
      <c r="CN335" s="268"/>
      <c r="CO335" s="268"/>
      <c r="CP335" s="268"/>
      <c r="CQ335" s="268"/>
      <c r="CR335" s="268"/>
      <c r="CS335" s="268"/>
      <c r="CT335" s="268"/>
      <c r="CU335" s="268"/>
      <c r="CV335" s="268"/>
      <c r="CW335" s="268"/>
      <c r="CX335" s="268"/>
      <c r="CY335" s="268"/>
      <c r="CZ335" s="268"/>
      <c r="DA335" s="268"/>
      <c r="DB335" s="268"/>
      <c r="DC335" s="268"/>
      <c r="DD335" s="268"/>
      <c r="DE335" s="268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</row>
    <row r="336" customFormat="false" ht="12.75" hidden="false" customHeight="false" outlineLevel="0" collapsed="false">
      <c r="A336" s="359"/>
      <c r="B336" s="268"/>
      <c r="C336" s="276"/>
      <c r="D336" s="276"/>
      <c r="E336" s="268"/>
      <c r="F336" s="268"/>
      <c r="G336" s="268"/>
      <c r="H336" s="268"/>
      <c r="I336" s="268"/>
      <c r="J336" s="268"/>
      <c r="K336" s="276"/>
      <c r="L336" s="276"/>
      <c r="M336" s="268"/>
      <c r="N336" s="276"/>
      <c r="O336" s="276"/>
      <c r="P336" s="276"/>
      <c r="Q336" s="268"/>
      <c r="R336" s="268"/>
      <c r="T336" s="268"/>
      <c r="U336" s="268"/>
      <c r="X336" s="361"/>
      <c r="Y336" s="268"/>
      <c r="Z336" s="361"/>
      <c r="AA336" s="268"/>
      <c r="AB336" s="268"/>
      <c r="AC336" s="361"/>
      <c r="AD336" s="268"/>
      <c r="AE336" s="268"/>
      <c r="AF336" s="268"/>
      <c r="AG336" s="268"/>
      <c r="AH336" s="306"/>
      <c r="AI336" s="268"/>
      <c r="AJ336" s="268"/>
      <c r="AK336" s="268"/>
      <c r="AL336" s="268"/>
      <c r="AM336" s="268"/>
      <c r="AN336" s="268"/>
      <c r="AO336" s="268"/>
      <c r="AP336" s="268"/>
      <c r="AQ336" s="268"/>
      <c r="AR336" s="268"/>
      <c r="AS336" s="268"/>
      <c r="AT336" s="268"/>
      <c r="AU336" s="268"/>
      <c r="AV336" s="268"/>
      <c r="AW336" s="268"/>
      <c r="AX336" s="268"/>
      <c r="AY336" s="268"/>
      <c r="AZ336" s="268"/>
      <c r="BA336" s="268"/>
      <c r="BB336" s="268"/>
      <c r="BC336" s="268"/>
      <c r="BD336" s="268"/>
      <c r="BE336" s="268"/>
      <c r="BF336" s="268"/>
      <c r="BG336" s="268"/>
      <c r="BH336" s="268"/>
      <c r="BI336" s="268"/>
      <c r="BJ336" s="268"/>
      <c r="BK336" s="268"/>
      <c r="BL336" s="268"/>
      <c r="BM336" s="268"/>
      <c r="BN336" s="268"/>
      <c r="BO336" s="268"/>
      <c r="BP336" s="268"/>
      <c r="BQ336" s="268"/>
      <c r="BR336" s="268"/>
      <c r="BS336" s="268"/>
      <c r="BT336" s="268"/>
      <c r="BU336" s="268"/>
      <c r="BV336" s="268"/>
      <c r="BW336" s="268"/>
      <c r="BX336" s="268"/>
      <c r="BY336" s="268"/>
      <c r="BZ336" s="268"/>
      <c r="CA336" s="268"/>
      <c r="CB336" s="268"/>
      <c r="CC336" s="268"/>
      <c r="CD336" s="268"/>
      <c r="CE336" s="268"/>
      <c r="CF336" s="268"/>
      <c r="CG336" s="268"/>
      <c r="CH336" s="268"/>
      <c r="CI336" s="268"/>
      <c r="CJ336" s="268"/>
      <c r="CK336" s="268"/>
      <c r="CL336" s="268"/>
      <c r="CM336" s="268"/>
      <c r="CN336" s="268"/>
      <c r="CO336" s="268"/>
      <c r="CP336" s="268"/>
      <c r="CQ336" s="268"/>
      <c r="CR336" s="268"/>
      <c r="CS336" s="268"/>
      <c r="CT336" s="268"/>
      <c r="CU336" s="268"/>
      <c r="CV336" s="268"/>
      <c r="CW336" s="268"/>
      <c r="CX336" s="268"/>
      <c r="CY336" s="268"/>
      <c r="CZ336" s="268"/>
      <c r="DA336" s="268"/>
      <c r="DB336" s="268"/>
      <c r="DC336" s="268"/>
      <c r="DD336" s="268"/>
      <c r="DE336" s="268"/>
      <c r="DF336" s="32"/>
      <c r="DG336" s="32"/>
      <c r="DH336" s="32"/>
      <c r="DI336" s="32"/>
      <c r="DJ336" s="32"/>
      <c r="DK336" s="32"/>
      <c r="DL336" s="32"/>
      <c r="DM336" s="32"/>
      <c r="DN336" s="32"/>
      <c r="DO336" s="32"/>
      <c r="DP336" s="32"/>
      <c r="DQ336" s="32"/>
      <c r="DR336" s="32"/>
      <c r="DS336" s="32"/>
    </row>
    <row r="337" customFormat="false" ht="12.75" hidden="false" customHeight="false" outlineLevel="0" collapsed="false">
      <c r="A337" s="359"/>
      <c r="B337" s="268"/>
      <c r="C337" s="276"/>
      <c r="D337" s="276"/>
      <c r="E337" s="268"/>
      <c r="F337" s="268"/>
      <c r="G337" s="268"/>
      <c r="H337" s="268"/>
      <c r="I337" s="268"/>
      <c r="J337" s="268"/>
      <c r="K337" s="276"/>
      <c r="L337" s="276"/>
      <c r="M337" s="268"/>
      <c r="N337" s="276"/>
      <c r="O337" s="276"/>
      <c r="P337" s="276"/>
      <c r="Q337" s="268"/>
      <c r="R337" s="268"/>
      <c r="T337" s="268"/>
      <c r="U337" s="268"/>
      <c r="X337" s="361"/>
      <c r="Y337" s="268"/>
      <c r="Z337" s="361"/>
      <c r="AA337" s="268"/>
      <c r="AB337" s="268"/>
      <c r="AC337" s="361"/>
      <c r="AD337" s="268"/>
      <c r="AE337" s="268"/>
      <c r="AF337" s="268"/>
      <c r="AG337" s="268"/>
      <c r="AH337" s="306"/>
      <c r="AI337" s="268"/>
      <c r="AJ337" s="268"/>
      <c r="AK337" s="268"/>
      <c r="AL337" s="268"/>
      <c r="AM337" s="268"/>
      <c r="AN337" s="268"/>
      <c r="AO337" s="268"/>
      <c r="AP337" s="268"/>
      <c r="AQ337" s="268"/>
      <c r="AR337" s="268"/>
      <c r="AS337" s="268"/>
      <c r="AT337" s="268"/>
      <c r="AU337" s="268"/>
      <c r="AV337" s="268"/>
      <c r="AW337" s="268"/>
      <c r="AX337" s="268"/>
      <c r="AY337" s="268"/>
      <c r="AZ337" s="268"/>
      <c r="BA337" s="268"/>
      <c r="BB337" s="268"/>
      <c r="BC337" s="268"/>
      <c r="BD337" s="268"/>
      <c r="BE337" s="268"/>
      <c r="BF337" s="268"/>
      <c r="BG337" s="268"/>
      <c r="BH337" s="268"/>
      <c r="BI337" s="268"/>
      <c r="BJ337" s="268"/>
      <c r="BK337" s="268"/>
      <c r="BL337" s="268"/>
      <c r="BM337" s="268"/>
      <c r="BN337" s="268"/>
      <c r="BO337" s="268"/>
      <c r="BP337" s="268"/>
      <c r="BQ337" s="268"/>
      <c r="BR337" s="268"/>
      <c r="BS337" s="268"/>
      <c r="BT337" s="268"/>
      <c r="BU337" s="268"/>
      <c r="BV337" s="268"/>
      <c r="BW337" s="268"/>
      <c r="BX337" s="268"/>
      <c r="BY337" s="268"/>
      <c r="BZ337" s="268"/>
      <c r="CA337" s="268"/>
      <c r="CB337" s="268"/>
      <c r="CC337" s="268"/>
      <c r="CD337" s="268"/>
      <c r="CE337" s="268"/>
      <c r="CF337" s="268"/>
      <c r="CG337" s="268"/>
      <c r="CH337" s="268"/>
      <c r="CI337" s="268"/>
      <c r="CJ337" s="268"/>
      <c r="CK337" s="268"/>
      <c r="CL337" s="268"/>
      <c r="CM337" s="268"/>
      <c r="CN337" s="268"/>
      <c r="CO337" s="268"/>
      <c r="CP337" s="268"/>
      <c r="CQ337" s="268"/>
      <c r="CR337" s="268"/>
      <c r="CS337" s="268"/>
      <c r="CT337" s="268"/>
      <c r="CU337" s="268"/>
      <c r="CV337" s="268"/>
      <c r="CW337" s="268"/>
      <c r="CX337" s="268"/>
      <c r="CY337" s="268"/>
      <c r="CZ337" s="268"/>
      <c r="DA337" s="268"/>
      <c r="DB337" s="268"/>
      <c r="DC337" s="268"/>
      <c r="DD337" s="268"/>
      <c r="DE337" s="268"/>
      <c r="DF337" s="32"/>
      <c r="DG337" s="32"/>
      <c r="DH337" s="32"/>
      <c r="DI337" s="32"/>
      <c r="DJ337" s="32"/>
      <c r="DK337" s="32"/>
      <c r="DL337" s="32"/>
      <c r="DM337" s="32"/>
      <c r="DN337" s="32"/>
      <c r="DO337" s="32"/>
      <c r="DP337" s="32"/>
      <c r="DQ337" s="32"/>
      <c r="DR337" s="32"/>
      <c r="DS337" s="32"/>
    </row>
    <row r="338" customFormat="false" ht="12.75" hidden="false" customHeight="false" outlineLevel="0" collapsed="false">
      <c r="A338" s="359"/>
      <c r="B338" s="268"/>
      <c r="C338" s="276"/>
      <c r="D338" s="276"/>
      <c r="E338" s="268"/>
      <c r="F338" s="268"/>
      <c r="G338" s="268"/>
      <c r="H338" s="268"/>
      <c r="I338" s="268"/>
      <c r="J338" s="268"/>
      <c r="K338" s="276"/>
      <c r="L338" s="276"/>
      <c r="M338" s="268"/>
      <c r="N338" s="276"/>
      <c r="O338" s="276"/>
      <c r="P338" s="276"/>
      <c r="Q338" s="268"/>
      <c r="R338" s="268"/>
      <c r="T338" s="268"/>
      <c r="U338" s="268"/>
      <c r="X338" s="361"/>
      <c r="Y338" s="268"/>
      <c r="Z338" s="361"/>
      <c r="AA338" s="268"/>
      <c r="AB338" s="268"/>
      <c r="AC338" s="361"/>
      <c r="AD338" s="268"/>
      <c r="AE338" s="268"/>
      <c r="AF338" s="268"/>
      <c r="AG338" s="268"/>
      <c r="AH338" s="306"/>
      <c r="AI338" s="268"/>
      <c r="AJ338" s="268"/>
      <c r="AK338" s="268"/>
      <c r="AL338" s="268"/>
      <c r="AM338" s="268"/>
      <c r="AN338" s="268"/>
      <c r="AO338" s="268"/>
      <c r="AP338" s="268"/>
      <c r="AQ338" s="268"/>
      <c r="AR338" s="268"/>
      <c r="AS338" s="268"/>
      <c r="AT338" s="268"/>
      <c r="AU338" s="268"/>
      <c r="AV338" s="268"/>
      <c r="AW338" s="268"/>
      <c r="AX338" s="268"/>
      <c r="AY338" s="268"/>
      <c r="AZ338" s="268"/>
      <c r="BA338" s="268"/>
      <c r="BB338" s="268"/>
      <c r="BC338" s="268"/>
      <c r="BD338" s="268"/>
      <c r="BE338" s="268"/>
      <c r="BF338" s="268"/>
      <c r="BG338" s="268"/>
      <c r="BH338" s="268"/>
      <c r="BI338" s="268"/>
      <c r="BJ338" s="268"/>
      <c r="BK338" s="268"/>
      <c r="BL338" s="268"/>
      <c r="BM338" s="268"/>
      <c r="BN338" s="268"/>
      <c r="BO338" s="268"/>
      <c r="BP338" s="268"/>
      <c r="BQ338" s="268"/>
      <c r="BR338" s="268"/>
      <c r="BS338" s="268"/>
      <c r="BT338" s="268"/>
      <c r="BU338" s="268"/>
      <c r="BV338" s="268"/>
      <c r="BW338" s="268"/>
      <c r="BX338" s="268"/>
      <c r="BY338" s="268"/>
      <c r="BZ338" s="268"/>
      <c r="CA338" s="268"/>
      <c r="CB338" s="268"/>
      <c r="CC338" s="268"/>
      <c r="CD338" s="268"/>
      <c r="CE338" s="268"/>
      <c r="CF338" s="268"/>
      <c r="CG338" s="268"/>
      <c r="CH338" s="268"/>
      <c r="CI338" s="268"/>
      <c r="CJ338" s="268"/>
      <c r="CK338" s="268"/>
      <c r="CL338" s="268"/>
      <c r="CM338" s="268"/>
      <c r="CN338" s="268"/>
      <c r="CO338" s="268"/>
      <c r="CP338" s="268"/>
      <c r="CQ338" s="268"/>
      <c r="CR338" s="268"/>
      <c r="CS338" s="268"/>
      <c r="CT338" s="268"/>
      <c r="CU338" s="268"/>
      <c r="CV338" s="268"/>
      <c r="CW338" s="268"/>
      <c r="CX338" s="268"/>
      <c r="CY338" s="268"/>
      <c r="CZ338" s="268"/>
      <c r="DA338" s="268"/>
      <c r="DB338" s="268"/>
      <c r="DC338" s="268"/>
      <c r="DD338" s="268"/>
      <c r="DE338" s="268"/>
      <c r="DF338" s="32"/>
      <c r="DG338" s="32"/>
      <c r="DH338" s="32"/>
      <c r="DI338" s="32"/>
      <c r="DJ338" s="32"/>
      <c r="DK338" s="32"/>
      <c r="DL338" s="32"/>
      <c r="DM338" s="32"/>
      <c r="DN338" s="32"/>
      <c r="DO338" s="32"/>
      <c r="DP338" s="32"/>
      <c r="DQ338" s="32"/>
      <c r="DR338" s="32"/>
      <c r="DS338" s="32"/>
    </row>
    <row r="339" customFormat="false" ht="12.75" hidden="false" customHeight="false" outlineLevel="0" collapsed="false">
      <c r="A339" s="359"/>
      <c r="B339" s="268"/>
      <c r="C339" s="276"/>
      <c r="D339" s="276"/>
      <c r="E339" s="268"/>
      <c r="F339" s="268"/>
      <c r="G339" s="268"/>
      <c r="H339" s="268"/>
      <c r="I339" s="268"/>
      <c r="J339" s="268"/>
      <c r="K339" s="276"/>
      <c r="L339" s="276"/>
      <c r="M339" s="268"/>
      <c r="N339" s="276"/>
      <c r="O339" s="276"/>
      <c r="P339" s="276"/>
      <c r="Q339" s="268"/>
      <c r="R339" s="268"/>
      <c r="T339" s="268"/>
      <c r="U339" s="268"/>
      <c r="X339" s="361"/>
      <c r="Y339" s="362"/>
      <c r="Z339" s="361"/>
      <c r="AA339" s="361"/>
      <c r="AB339" s="361"/>
      <c r="AC339" s="361"/>
      <c r="AD339" s="363"/>
      <c r="AE339" s="362"/>
      <c r="AF339" s="362"/>
      <c r="AG339" s="362"/>
      <c r="AH339" s="306"/>
      <c r="AI339" s="268"/>
      <c r="AJ339" s="268"/>
      <c r="AK339" s="268"/>
      <c r="AL339" s="268"/>
      <c r="AM339" s="268"/>
      <c r="AN339" s="268"/>
      <c r="AO339" s="268"/>
      <c r="AP339" s="268"/>
      <c r="AQ339" s="268"/>
      <c r="AR339" s="268"/>
      <c r="AS339" s="268"/>
      <c r="AT339" s="268"/>
      <c r="AU339" s="268"/>
      <c r="AV339" s="268"/>
      <c r="AW339" s="268"/>
      <c r="AX339" s="268"/>
      <c r="AY339" s="268"/>
      <c r="AZ339" s="268"/>
      <c r="BA339" s="268"/>
      <c r="BB339" s="268"/>
      <c r="BC339" s="268"/>
      <c r="BD339" s="268"/>
      <c r="BE339" s="268"/>
      <c r="BF339" s="268"/>
      <c r="BG339" s="268"/>
      <c r="BH339" s="268"/>
      <c r="BI339" s="268"/>
      <c r="BJ339" s="268"/>
      <c r="BK339" s="268"/>
      <c r="BL339" s="268"/>
      <c r="BM339" s="268"/>
      <c r="BN339" s="268"/>
      <c r="BO339" s="268"/>
      <c r="BP339" s="268"/>
      <c r="BQ339" s="268"/>
      <c r="BR339" s="268"/>
      <c r="BS339" s="268"/>
      <c r="BT339" s="268"/>
      <c r="BU339" s="268"/>
      <c r="BV339" s="268"/>
      <c r="BW339" s="268"/>
      <c r="BX339" s="268"/>
      <c r="BY339" s="268"/>
      <c r="BZ339" s="268"/>
      <c r="CA339" s="268"/>
      <c r="CB339" s="268"/>
      <c r="CC339" s="268"/>
      <c r="CD339" s="268"/>
      <c r="CE339" s="268"/>
      <c r="CF339" s="268"/>
      <c r="CG339" s="268"/>
      <c r="CH339" s="268"/>
      <c r="CI339" s="268"/>
      <c r="CJ339" s="268"/>
      <c r="CK339" s="268"/>
      <c r="CL339" s="268"/>
      <c r="CM339" s="268"/>
      <c r="CN339" s="268"/>
      <c r="CO339" s="268"/>
      <c r="CP339" s="268"/>
      <c r="CQ339" s="268"/>
      <c r="CR339" s="268"/>
      <c r="CS339" s="268"/>
      <c r="CT339" s="268"/>
      <c r="CU339" s="268"/>
      <c r="CV339" s="268"/>
      <c r="CW339" s="268"/>
      <c r="CX339" s="268"/>
      <c r="CY339" s="268"/>
      <c r="CZ339" s="268"/>
      <c r="DA339" s="268"/>
      <c r="DB339" s="268"/>
      <c r="DC339" s="268"/>
      <c r="DD339" s="268"/>
      <c r="DE339" s="268"/>
      <c r="DF339" s="32"/>
      <c r="DG339" s="32"/>
      <c r="DH339" s="32"/>
      <c r="DI339" s="32"/>
      <c r="DJ339" s="32"/>
      <c r="DK339" s="32"/>
      <c r="DL339" s="32"/>
      <c r="DM339" s="32"/>
      <c r="DN339" s="32"/>
      <c r="DO339" s="32"/>
      <c r="DP339" s="32"/>
      <c r="DQ339" s="32"/>
      <c r="DR339" s="32"/>
      <c r="DS339" s="32"/>
    </row>
    <row r="340" customFormat="false" ht="12.75" hidden="false" customHeight="false" outlineLevel="0" collapsed="false">
      <c r="A340" s="359"/>
      <c r="B340" s="268"/>
      <c r="C340" s="276"/>
      <c r="D340" s="276"/>
      <c r="E340" s="268"/>
      <c r="F340" s="268"/>
      <c r="G340" s="268"/>
      <c r="H340" s="268"/>
      <c r="I340" s="268"/>
      <c r="J340" s="268"/>
      <c r="K340" s="276"/>
      <c r="L340" s="276"/>
      <c r="M340" s="268"/>
      <c r="N340" s="276"/>
      <c r="O340" s="276"/>
      <c r="P340" s="276"/>
      <c r="Q340" s="268"/>
      <c r="R340" s="268"/>
      <c r="T340" s="268"/>
      <c r="U340" s="268"/>
      <c r="X340" s="361"/>
      <c r="Y340" s="362"/>
      <c r="Z340" s="361"/>
      <c r="AA340" s="361"/>
      <c r="AB340" s="361"/>
      <c r="AC340" s="361"/>
      <c r="AD340" s="363"/>
      <c r="AE340" s="362"/>
      <c r="AF340" s="362"/>
      <c r="AG340" s="362"/>
      <c r="AH340" s="306"/>
      <c r="AI340" s="268"/>
      <c r="AJ340" s="268"/>
      <c r="AK340" s="268"/>
      <c r="AL340" s="268"/>
      <c r="AM340" s="268"/>
      <c r="AN340" s="268"/>
      <c r="AO340" s="268"/>
      <c r="AP340" s="268"/>
      <c r="AQ340" s="268"/>
      <c r="AR340" s="268"/>
      <c r="AS340" s="268"/>
      <c r="AT340" s="268"/>
      <c r="AU340" s="268"/>
      <c r="AV340" s="268"/>
      <c r="AW340" s="268"/>
      <c r="AX340" s="268"/>
      <c r="AY340" s="268"/>
      <c r="AZ340" s="268"/>
      <c r="BA340" s="268"/>
      <c r="BB340" s="268"/>
      <c r="BC340" s="268"/>
      <c r="BD340" s="268"/>
      <c r="BE340" s="268"/>
      <c r="BF340" s="268"/>
      <c r="BG340" s="268"/>
      <c r="BH340" s="268"/>
      <c r="BI340" s="268"/>
      <c r="BJ340" s="268"/>
      <c r="BK340" s="268"/>
      <c r="BL340" s="268"/>
      <c r="BM340" s="268"/>
      <c r="BN340" s="268"/>
      <c r="BO340" s="268"/>
      <c r="BP340" s="268"/>
      <c r="BQ340" s="268"/>
      <c r="BR340" s="268"/>
      <c r="BS340" s="268"/>
      <c r="BT340" s="268"/>
      <c r="BU340" s="268"/>
      <c r="BV340" s="268"/>
      <c r="BW340" s="268"/>
      <c r="BX340" s="268"/>
      <c r="BY340" s="268"/>
      <c r="BZ340" s="268"/>
      <c r="CA340" s="268"/>
      <c r="CB340" s="268"/>
      <c r="CC340" s="268"/>
      <c r="CD340" s="268"/>
      <c r="CE340" s="268"/>
      <c r="CF340" s="268"/>
      <c r="CG340" s="268"/>
      <c r="CH340" s="268"/>
      <c r="CI340" s="268"/>
      <c r="CJ340" s="268"/>
      <c r="CK340" s="268"/>
      <c r="CL340" s="268"/>
      <c r="CM340" s="268"/>
      <c r="CN340" s="268"/>
      <c r="CO340" s="268"/>
      <c r="CP340" s="268"/>
      <c r="CQ340" s="268"/>
      <c r="CR340" s="268"/>
      <c r="CS340" s="268"/>
      <c r="CT340" s="268"/>
      <c r="CU340" s="268"/>
      <c r="CV340" s="268"/>
      <c r="CW340" s="268"/>
      <c r="CX340" s="268"/>
      <c r="CY340" s="268"/>
      <c r="CZ340" s="268"/>
      <c r="DA340" s="268"/>
      <c r="DB340" s="268"/>
      <c r="DC340" s="268"/>
      <c r="DD340" s="268"/>
      <c r="DE340" s="268"/>
      <c r="DF340" s="32"/>
      <c r="DG340" s="32"/>
      <c r="DH340" s="32"/>
      <c r="DI340" s="32"/>
      <c r="DJ340" s="32"/>
      <c r="DK340" s="32"/>
      <c r="DL340" s="32"/>
      <c r="DM340" s="32"/>
      <c r="DN340" s="32"/>
      <c r="DO340" s="32"/>
      <c r="DP340" s="32"/>
      <c r="DQ340" s="32"/>
      <c r="DR340" s="32"/>
      <c r="DS340" s="32"/>
    </row>
    <row r="341" customFormat="false" ht="12.75" hidden="false" customHeight="false" outlineLevel="0" collapsed="false">
      <c r="A341" s="359"/>
      <c r="B341" s="268"/>
      <c r="C341" s="276"/>
      <c r="D341" s="276"/>
      <c r="E341" s="268"/>
      <c r="F341" s="268"/>
      <c r="G341" s="268"/>
      <c r="H341" s="268"/>
      <c r="I341" s="268"/>
      <c r="J341" s="268"/>
      <c r="K341" s="276"/>
      <c r="L341" s="276"/>
      <c r="M341" s="268"/>
      <c r="N341" s="276"/>
      <c r="O341" s="276"/>
      <c r="P341" s="276"/>
      <c r="Q341" s="268"/>
      <c r="R341" s="268"/>
      <c r="T341" s="268"/>
      <c r="U341" s="268"/>
      <c r="X341" s="361"/>
      <c r="Y341" s="362"/>
      <c r="Z341" s="361"/>
      <c r="AA341" s="361"/>
      <c r="AB341" s="361"/>
      <c r="AC341" s="361"/>
      <c r="AD341" s="363"/>
      <c r="AE341" s="362"/>
      <c r="AF341" s="362"/>
      <c r="AG341" s="362"/>
      <c r="AH341" s="306"/>
      <c r="AI341" s="268"/>
      <c r="AJ341" s="268"/>
      <c r="AK341" s="268"/>
      <c r="AL341" s="268"/>
      <c r="AM341" s="268"/>
      <c r="AN341" s="268"/>
      <c r="AO341" s="268"/>
      <c r="AP341" s="268"/>
      <c r="AQ341" s="268"/>
      <c r="AR341" s="268"/>
      <c r="AS341" s="268"/>
      <c r="AT341" s="268"/>
      <c r="AU341" s="268"/>
      <c r="AV341" s="268"/>
      <c r="AW341" s="268"/>
      <c r="AX341" s="268"/>
      <c r="AY341" s="268"/>
      <c r="AZ341" s="268"/>
      <c r="BA341" s="268"/>
      <c r="BB341" s="268"/>
      <c r="BC341" s="268"/>
      <c r="BD341" s="268"/>
      <c r="BE341" s="268"/>
      <c r="BF341" s="268"/>
      <c r="BG341" s="268"/>
      <c r="BH341" s="268"/>
      <c r="BI341" s="268"/>
      <c r="BJ341" s="268"/>
      <c r="BK341" s="268"/>
      <c r="BL341" s="268"/>
      <c r="BM341" s="268"/>
      <c r="BN341" s="268"/>
      <c r="BO341" s="268"/>
      <c r="BP341" s="268"/>
      <c r="BQ341" s="268"/>
      <c r="BR341" s="268"/>
      <c r="BS341" s="268"/>
      <c r="BT341" s="268"/>
      <c r="BU341" s="268"/>
      <c r="BV341" s="268"/>
      <c r="BW341" s="268"/>
      <c r="BX341" s="268"/>
      <c r="BY341" s="268"/>
      <c r="BZ341" s="268"/>
      <c r="CA341" s="268"/>
      <c r="CB341" s="268"/>
      <c r="CC341" s="268"/>
      <c r="CD341" s="268"/>
      <c r="CE341" s="268"/>
      <c r="CF341" s="268"/>
      <c r="CG341" s="268"/>
      <c r="CH341" s="268"/>
      <c r="CI341" s="268"/>
      <c r="CJ341" s="268"/>
      <c r="CK341" s="268"/>
      <c r="CL341" s="268"/>
      <c r="CM341" s="268"/>
      <c r="CN341" s="268"/>
      <c r="CO341" s="268"/>
      <c r="CP341" s="268"/>
      <c r="CQ341" s="268"/>
      <c r="CR341" s="268"/>
      <c r="CS341" s="268"/>
      <c r="CT341" s="268"/>
      <c r="CU341" s="268"/>
      <c r="CV341" s="268"/>
      <c r="CW341" s="268"/>
      <c r="CX341" s="268"/>
      <c r="CY341" s="268"/>
      <c r="CZ341" s="268"/>
      <c r="DA341" s="268"/>
      <c r="DB341" s="268"/>
      <c r="DC341" s="268"/>
      <c r="DD341" s="268"/>
      <c r="DE341" s="268"/>
      <c r="DF341" s="32"/>
      <c r="DG341" s="32"/>
      <c r="DH341" s="32"/>
      <c r="DI341" s="32"/>
      <c r="DJ341" s="32"/>
      <c r="DK341" s="32"/>
      <c r="DL341" s="32"/>
      <c r="DM341" s="32"/>
      <c r="DN341" s="32"/>
      <c r="DO341" s="32"/>
      <c r="DP341" s="32"/>
      <c r="DQ341" s="32"/>
      <c r="DR341" s="32"/>
      <c r="DS341" s="32"/>
    </row>
    <row r="342" customFormat="false" ht="12.75" hidden="false" customHeight="false" outlineLevel="0" collapsed="false">
      <c r="A342" s="359"/>
      <c r="B342" s="268"/>
      <c r="C342" s="276"/>
      <c r="D342" s="276"/>
      <c r="E342" s="268"/>
      <c r="F342" s="268"/>
      <c r="G342" s="268"/>
      <c r="H342" s="268"/>
      <c r="I342" s="268"/>
      <c r="J342" s="268"/>
      <c r="K342" s="276"/>
      <c r="L342" s="276"/>
      <c r="M342" s="268"/>
      <c r="N342" s="276"/>
      <c r="O342" s="276"/>
      <c r="P342" s="276"/>
      <c r="Q342" s="268"/>
      <c r="R342" s="268"/>
      <c r="T342" s="268"/>
      <c r="U342" s="268"/>
      <c r="X342" s="361"/>
      <c r="Y342" s="362"/>
      <c r="Z342" s="361"/>
      <c r="AA342" s="361"/>
      <c r="AB342" s="361"/>
      <c r="AC342" s="361"/>
      <c r="AD342" s="363"/>
      <c r="AE342" s="362"/>
      <c r="AF342" s="362"/>
      <c r="AG342" s="362"/>
      <c r="AH342" s="306"/>
      <c r="AI342" s="268"/>
      <c r="AJ342" s="268"/>
      <c r="AK342" s="268"/>
      <c r="AL342" s="268"/>
      <c r="AM342" s="268"/>
      <c r="AN342" s="268"/>
      <c r="AO342" s="268"/>
      <c r="AP342" s="268"/>
      <c r="AQ342" s="268"/>
      <c r="AR342" s="268"/>
      <c r="AS342" s="268"/>
      <c r="AT342" s="268"/>
      <c r="AU342" s="268"/>
      <c r="AV342" s="268"/>
      <c r="AW342" s="268"/>
      <c r="AX342" s="268"/>
      <c r="AY342" s="268"/>
      <c r="AZ342" s="268"/>
      <c r="BA342" s="268"/>
      <c r="BB342" s="268"/>
      <c r="BC342" s="268"/>
      <c r="BD342" s="268"/>
      <c r="BE342" s="268"/>
      <c r="BF342" s="268"/>
      <c r="BG342" s="268"/>
      <c r="BH342" s="268"/>
      <c r="BI342" s="268"/>
      <c r="BJ342" s="268"/>
      <c r="BK342" s="268"/>
      <c r="BL342" s="268"/>
      <c r="BM342" s="268"/>
      <c r="BN342" s="268"/>
      <c r="BO342" s="268"/>
      <c r="BP342" s="268"/>
      <c r="BQ342" s="268"/>
      <c r="BR342" s="268"/>
      <c r="BS342" s="268"/>
      <c r="BT342" s="268"/>
      <c r="BU342" s="268"/>
      <c r="BV342" s="268"/>
      <c r="BW342" s="268"/>
      <c r="BX342" s="268"/>
      <c r="BY342" s="268"/>
      <c r="BZ342" s="268"/>
      <c r="CA342" s="268"/>
      <c r="CB342" s="268"/>
      <c r="CC342" s="268"/>
      <c r="CD342" s="268"/>
      <c r="CE342" s="268"/>
      <c r="CF342" s="268"/>
      <c r="CG342" s="268"/>
      <c r="CH342" s="268"/>
      <c r="CI342" s="268"/>
      <c r="CJ342" s="268"/>
      <c r="CK342" s="268"/>
      <c r="CL342" s="268"/>
      <c r="CM342" s="268"/>
      <c r="CN342" s="268"/>
      <c r="CO342" s="268"/>
      <c r="CP342" s="268"/>
      <c r="CQ342" s="268"/>
      <c r="CR342" s="268"/>
      <c r="CS342" s="268"/>
      <c r="CT342" s="268"/>
      <c r="CU342" s="268"/>
      <c r="CV342" s="268"/>
      <c r="CW342" s="268"/>
      <c r="CX342" s="268"/>
      <c r="CY342" s="268"/>
      <c r="CZ342" s="268"/>
      <c r="DA342" s="268"/>
      <c r="DB342" s="268"/>
      <c r="DC342" s="268"/>
      <c r="DD342" s="268"/>
      <c r="DE342" s="268"/>
      <c r="DF342" s="32"/>
      <c r="DG342" s="32"/>
      <c r="DH342" s="32"/>
      <c r="DI342" s="32"/>
      <c r="DJ342" s="32"/>
      <c r="DK342" s="32"/>
      <c r="DL342" s="32"/>
      <c r="DM342" s="32"/>
      <c r="DN342" s="32"/>
      <c r="DO342" s="32"/>
      <c r="DP342" s="32"/>
      <c r="DQ342" s="32"/>
      <c r="DR342" s="32"/>
      <c r="DS342" s="32"/>
    </row>
    <row r="343" customFormat="false" ht="12.75" hidden="false" customHeight="false" outlineLevel="0" collapsed="false">
      <c r="A343" s="359"/>
      <c r="B343" s="268"/>
      <c r="C343" s="276"/>
      <c r="D343" s="276"/>
      <c r="E343" s="268"/>
      <c r="F343" s="268"/>
      <c r="G343" s="268"/>
      <c r="H343" s="268"/>
      <c r="I343" s="268"/>
      <c r="J343" s="268"/>
      <c r="K343" s="276"/>
      <c r="L343" s="276"/>
      <c r="M343" s="268"/>
      <c r="N343" s="276"/>
      <c r="O343" s="276"/>
      <c r="P343" s="276"/>
      <c r="Q343" s="268"/>
      <c r="R343" s="268"/>
      <c r="T343" s="268"/>
      <c r="U343" s="268"/>
      <c r="X343" s="361"/>
      <c r="Y343" s="362"/>
      <c r="Z343" s="361"/>
      <c r="AA343" s="361"/>
      <c r="AB343" s="361"/>
      <c r="AC343" s="361"/>
      <c r="AD343" s="363"/>
      <c r="AE343" s="362"/>
      <c r="AF343" s="362"/>
      <c r="AG343" s="362"/>
      <c r="AH343" s="306"/>
      <c r="AI343" s="268"/>
      <c r="AJ343" s="268"/>
      <c r="AK343" s="268"/>
      <c r="AL343" s="268"/>
      <c r="AM343" s="268"/>
      <c r="AN343" s="268"/>
      <c r="AO343" s="268"/>
      <c r="AP343" s="268"/>
      <c r="AQ343" s="268"/>
      <c r="AR343" s="268"/>
      <c r="AS343" s="268"/>
      <c r="AT343" s="268"/>
      <c r="AU343" s="268"/>
      <c r="AV343" s="268"/>
      <c r="AW343" s="268"/>
      <c r="AX343" s="268"/>
      <c r="AY343" s="268"/>
      <c r="AZ343" s="268"/>
      <c r="BA343" s="268"/>
      <c r="BB343" s="268"/>
      <c r="BC343" s="268"/>
      <c r="BD343" s="268"/>
      <c r="BE343" s="268"/>
      <c r="BF343" s="268"/>
      <c r="BG343" s="268"/>
      <c r="BH343" s="268"/>
      <c r="BI343" s="268"/>
      <c r="BJ343" s="268"/>
      <c r="BK343" s="268"/>
      <c r="BL343" s="268"/>
      <c r="BM343" s="268"/>
      <c r="BN343" s="268"/>
      <c r="BO343" s="268"/>
      <c r="BP343" s="268"/>
      <c r="BQ343" s="268"/>
      <c r="BR343" s="268"/>
      <c r="BS343" s="268"/>
      <c r="BT343" s="268"/>
      <c r="BU343" s="268"/>
      <c r="BV343" s="268"/>
      <c r="BW343" s="268"/>
      <c r="BX343" s="268"/>
      <c r="BY343" s="268"/>
      <c r="BZ343" s="268"/>
      <c r="CA343" s="268"/>
      <c r="CB343" s="268"/>
      <c r="CC343" s="268"/>
      <c r="CD343" s="268"/>
      <c r="CE343" s="268"/>
      <c r="CF343" s="268"/>
      <c r="CG343" s="268"/>
      <c r="CH343" s="268"/>
      <c r="CI343" s="268"/>
      <c r="CJ343" s="268"/>
      <c r="CK343" s="268"/>
      <c r="CL343" s="268"/>
      <c r="CM343" s="268"/>
      <c r="CN343" s="268"/>
      <c r="CO343" s="268"/>
      <c r="CP343" s="268"/>
      <c r="CQ343" s="268"/>
      <c r="CR343" s="268"/>
      <c r="CS343" s="268"/>
      <c r="CT343" s="268"/>
      <c r="CU343" s="268"/>
      <c r="CV343" s="268"/>
      <c r="CW343" s="268"/>
      <c r="CX343" s="268"/>
      <c r="CY343" s="268"/>
      <c r="CZ343" s="268"/>
      <c r="DA343" s="268"/>
      <c r="DB343" s="268"/>
      <c r="DC343" s="268"/>
      <c r="DD343" s="268"/>
      <c r="DE343" s="268"/>
      <c r="DF343" s="32"/>
      <c r="DG343" s="32"/>
      <c r="DH343" s="32"/>
      <c r="DI343" s="32"/>
      <c r="DJ343" s="32"/>
      <c r="DK343" s="32"/>
      <c r="DL343" s="32"/>
      <c r="DM343" s="32"/>
      <c r="DN343" s="32"/>
      <c r="DO343" s="32"/>
      <c r="DP343" s="32"/>
      <c r="DQ343" s="32"/>
      <c r="DR343" s="32"/>
      <c r="DS343" s="32"/>
    </row>
    <row r="344" customFormat="false" ht="12.75" hidden="false" customHeight="false" outlineLevel="0" collapsed="false">
      <c r="A344" s="359"/>
      <c r="B344" s="268"/>
      <c r="C344" s="276"/>
      <c r="D344" s="276"/>
      <c r="E344" s="268"/>
      <c r="F344" s="268"/>
      <c r="G344" s="268"/>
      <c r="H344" s="268"/>
      <c r="I344" s="268"/>
      <c r="J344" s="268"/>
      <c r="K344" s="276"/>
      <c r="L344" s="276"/>
      <c r="M344" s="268"/>
      <c r="N344" s="276"/>
      <c r="O344" s="276"/>
      <c r="P344" s="276"/>
      <c r="Q344" s="268"/>
      <c r="R344" s="268"/>
      <c r="T344" s="268"/>
      <c r="U344" s="268"/>
      <c r="X344" s="361"/>
      <c r="Y344" s="362"/>
      <c r="Z344" s="361"/>
      <c r="AA344" s="361"/>
      <c r="AB344" s="361"/>
      <c r="AC344" s="361"/>
      <c r="AD344" s="363"/>
      <c r="AE344" s="362"/>
      <c r="AF344" s="362"/>
      <c r="AG344" s="362"/>
      <c r="AH344" s="306"/>
      <c r="AI344" s="268"/>
      <c r="AJ344" s="268"/>
      <c r="AK344" s="268"/>
      <c r="AL344" s="268"/>
      <c r="AM344" s="268"/>
      <c r="AN344" s="268"/>
      <c r="AO344" s="268"/>
      <c r="AP344" s="268"/>
      <c r="AQ344" s="268"/>
      <c r="AR344" s="268"/>
      <c r="AS344" s="268"/>
      <c r="AT344" s="268"/>
      <c r="AU344" s="268"/>
      <c r="AV344" s="268"/>
      <c r="AW344" s="268"/>
      <c r="AX344" s="268"/>
      <c r="AY344" s="268"/>
      <c r="AZ344" s="268"/>
      <c r="BA344" s="268"/>
      <c r="BB344" s="268"/>
      <c r="BC344" s="268"/>
      <c r="BD344" s="268"/>
      <c r="BE344" s="268"/>
      <c r="BF344" s="268"/>
      <c r="BG344" s="268"/>
      <c r="BH344" s="268"/>
      <c r="BI344" s="268"/>
      <c r="BJ344" s="268"/>
      <c r="BK344" s="268"/>
      <c r="BL344" s="268"/>
      <c r="BM344" s="268"/>
      <c r="BN344" s="268"/>
      <c r="BO344" s="268"/>
      <c r="BP344" s="268"/>
      <c r="BQ344" s="268"/>
      <c r="BR344" s="268"/>
      <c r="BS344" s="268"/>
      <c r="BT344" s="268"/>
      <c r="BU344" s="268"/>
      <c r="BV344" s="268"/>
      <c r="BW344" s="268"/>
      <c r="BX344" s="268"/>
      <c r="BY344" s="268"/>
      <c r="BZ344" s="268"/>
      <c r="CA344" s="268"/>
      <c r="CB344" s="268"/>
      <c r="CC344" s="268"/>
      <c r="CD344" s="268"/>
      <c r="CE344" s="268"/>
      <c r="CF344" s="268"/>
      <c r="CG344" s="268"/>
      <c r="CH344" s="268"/>
      <c r="CI344" s="268"/>
      <c r="CJ344" s="268"/>
      <c r="CK344" s="268"/>
      <c r="CL344" s="268"/>
      <c r="CM344" s="268"/>
      <c r="CN344" s="268"/>
      <c r="CO344" s="268"/>
      <c r="CP344" s="268"/>
      <c r="CQ344" s="268"/>
      <c r="CR344" s="268"/>
      <c r="CS344" s="268"/>
      <c r="CT344" s="268"/>
      <c r="CU344" s="268"/>
      <c r="CV344" s="268"/>
      <c r="CW344" s="268"/>
      <c r="CX344" s="268"/>
      <c r="CY344" s="268"/>
      <c r="CZ344" s="268"/>
      <c r="DA344" s="268"/>
      <c r="DB344" s="268"/>
      <c r="DC344" s="268"/>
      <c r="DD344" s="268"/>
      <c r="DE344" s="268"/>
      <c r="DF344" s="32"/>
      <c r="DG344" s="32"/>
      <c r="DH344" s="32"/>
      <c r="DI344" s="32"/>
      <c r="DJ344" s="32"/>
      <c r="DK344" s="32"/>
      <c r="DL344" s="32"/>
      <c r="DM344" s="32"/>
      <c r="DN344" s="32"/>
      <c r="DO344" s="32"/>
      <c r="DP344" s="32"/>
      <c r="DQ344" s="32"/>
      <c r="DR344" s="32"/>
      <c r="DS344" s="32"/>
    </row>
    <row r="345" customFormat="false" ht="12.75" hidden="false" customHeight="false" outlineLevel="0" collapsed="false">
      <c r="A345" s="359"/>
      <c r="B345" s="268"/>
      <c r="C345" s="276"/>
      <c r="D345" s="276"/>
      <c r="E345" s="268"/>
      <c r="F345" s="268"/>
      <c r="G345" s="268"/>
      <c r="H345" s="268"/>
      <c r="I345" s="268"/>
      <c r="J345" s="268"/>
      <c r="K345" s="276"/>
      <c r="L345" s="276"/>
      <c r="M345" s="268"/>
      <c r="N345" s="276"/>
      <c r="O345" s="276"/>
      <c r="P345" s="276"/>
      <c r="Q345" s="268"/>
      <c r="R345" s="268"/>
      <c r="T345" s="268"/>
      <c r="U345" s="268"/>
      <c r="X345" s="364"/>
      <c r="Y345" s="362"/>
      <c r="Z345" s="364"/>
      <c r="AA345" s="361"/>
      <c r="AB345" s="361"/>
      <c r="AC345" s="361"/>
      <c r="AD345" s="363"/>
      <c r="AE345" s="362"/>
      <c r="AF345" s="362"/>
      <c r="AG345" s="362"/>
      <c r="AH345" s="306"/>
      <c r="AI345" s="268"/>
      <c r="AJ345" s="268"/>
      <c r="AK345" s="268"/>
      <c r="AL345" s="268"/>
      <c r="AM345" s="268"/>
      <c r="AN345" s="268"/>
      <c r="AO345" s="268"/>
      <c r="AP345" s="268"/>
      <c r="AQ345" s="268"/>
      <c r="AR345" s="268"/>
      <c r="AS345" s="268"/>
      <c r="AT345" s="268"/>
      <c r="AU345" s="268"/>
      <c r="AV345" s="268"/>
      <c r="AW345" s="268"/>
      <c r="AX345" s="268"/>
      <c r="AY345" s="268"/>
      <c r="AZ345" s="268"/>
      <c r="BA345" s="268"/>
      <c r="BB345" s="268"/>
      <c r="BC345" s="268"/>
      <c r="BD345" s="268"/>
      <c r="BE345" s="268"/>
      <c r="BF345" s="268"/>
      <c r="BG345" s="268"/>
      <c r="BH345" s="268"/>
      <c r="BI345" s="268"/>
      <c r="BJ345" s="268"/>
      <c r="BK345" s="268"/>
      <c r="BL345" s="268"/>
      <c r="BM345" s="268"/>
      <c r="BN345" s="268"/>
      <c r="BO345" s="268"/>
      <c r="BP345" s="268"/>
      <c r="BQ345" s="268"/>
      <c r="BR345" s="268"/>
      <c r="BS345" s="268"/>
      <c r="BT345" s="268"/>
      <c r="BU345" s="268"/>
      <c r="BV345" s="268"/>
      <c r="BW345" s="268"/>
      <c r="BX345" s="268"/>
      <c r="BY345" s="268"/>
      <c r="BZ345" s="268"/>
      <c r="CA345" s="268"/>
      <c r="CB345" s="268"/>
      <c r="CC345" s="268"/>
      <c r="CD345" s="268"/>
      <c r="CE345" s="268"/>
      <c r="CF345" s="268"/>
      <c r="CG345" s="268"/>
      <c r="CH345" s="268"/>
      <c r="CI345" s="268"/>
      <c r="CJ345" s="268"/>
      <c r="CK345" s="268"/>
      <c r="CL345" s="268"/>
      <c r="CM345" s="268"/>
      <c r="CN345" s="268"/>
      <c r="CO345" s="268"/>
      <c r="CP345" s="268"/>
      <c r="CQ345" s="268"/>
      <c r="CR345" s="268"/>
      <c r="CS345" s="268"/>
      <c r="CT345" s="268"/>
      <c r="CU345" s="268"/>
      <c r="CV345" s="268"/>
      <c r="CW345" s="268"/>
      <c r="CX345" s="268"/>
      <c r="CY345" s="268"/>
      <c r="CZ345" s="268"/>
      <c r="DA345" s="268"/>
      <c r="DB345" s="268"/>
      <c r="DC345" s="268"/>
      <c r="DD345" s="268"/>
      <c r="DE345" s="268"/>
      <c r="DF345" s="3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</row>
    <row r="346" customFormat="false" ht="12.75" hidden="false" customHeight="false" outlineLevel="0" collapsed="false">
      <c r="A346" s="359"/>
      <c r="B346" s="268"/>
      <c r="C346" s="276"/>
      <c r="D346" s="276"/>
      <c r="E346" s="268"/>
      <c r="F346" s="268"/>
      <c r="G346" s="268"/>
      <c r="H346" s="268"/>
      <c r="I346" s="268"/>
      <c r="J346" s="268"/>
      <c r="K346" s="276"/>
      <c r="L346" s="276"/>
      <c r="M346" s="268"/>
      <c r="N346" s="276"/>
      <c r="O346" s="276"/>
      <c r="P346" s="276"/>
      <c r="Q346" s="268"/>
      <c r="R346" s="268"/>
      <c r="T346" s="268"/>
      <c r="U346" s="268"/>
      <c r="X346" s="268"/>
      <c r="Y346" s="362"/>
      <c r="Z346" s="268"/>
      <c r="AA346" s="364"/>
      <c r="AB346" s="364"/>
      <c r="AC346" s="364"/>
      <c r="AD346" s="365"/>
      <c r="AE346" s="362"/>
      <c r="AF346" s="362"/>
      <c r="AG346" s="362"/>
      <c r="AH346" s="306"/>
      <c r="AI346" s="268"/>
      <c r="AJ346" s="268"/>
      <c r="AK346" s="268"/>
      <c r="AL346" s="268"/>
      <c r="AM346" s="268"/>
      <c r="AN346" s="268"/>
      <c r="AO346" s="268"/>
      <c r="AP346" s="268"/>
      <c r="AQ346" s="268"/>
      <c r="AR346" s="268"/>
      <c r="AS346" s="268"/>
      <c r="AT346" s="268"/>
      <c r="AU346" s="268"/>
      <c r="AV346" s="268"/>
      <c r="AW346" s="268"/>
      <c r="AX346" s="268"/>
      <c r="AY346" s="268"/>
      <c r="AZ346" s="268"/>
      <c r="BA346" s="268"/>
      <c r="BB346" s="268"/>
      <c r="BC346" s="268"/>
      <c r="BD346" s="268"/>
      <c r="BE346" s="268"/>
      <c r="BF346" s="268"/>
      <c r="BG346" s="268"/>
      <c r="BH346" s="268"/>
      <c r="BI346" s="268"/>
      <c r="BJ346" s="268"/>
      <c r="BK346" s="268"/>
      <c r="BL346" s="268"/>
      <c r="BM346" s="268"/>
      <c r="BN346" s="268"/>
      <c r="BO346" s="268"/>
      <c r="BP346" s="268"/>
      <c r="BQ346" s="268"/>
      <c r="BR346" s="268"/>
      <c r="BS346" s="268"/>
      <c r="BT346" s="268"/>
      <c r="BU346" s="268"/>
      <c r="BV346" s="268"/>
      <c r="BW346" s="268"/>
      <c r="BX346" s="268"/>
      <c r="BY346" s="268"/>
      <c r="BZ346" s="268"/>
      <c r="CA346" s="268"/>
      <c r="CB346" s="268"/>
      <c r="CC346" s="268"/>
      <c r="CD346" s="268"/>
      <c r="CE346" s="268"/>
      <c r="CF346" s="268"/>
      <c r="CG346" s="268"/>
      <c r="CH346" s="268"/>
      <c r="CI346" s="268"/>
      <c r="CJ346" s="268"/>
      <c r="CK346" s="268"/>
      <c r="CL346" s="268"/>
      <c r="CM346" s="268"/>
      <c r="CN346" s="268"/>
      <c r="CO346" s="268"/>
      <c r="CP346" s="268"/>
      <c r="CQ346" s="268"/>
      <c r="CR346" s="268"/>
      <c r="CS346" s="268"/>
      <c r="CT346" s="268"/>
      <c r="CU346" s="268"/>
      <c r="CV346" s="268"/>
      <c r="CW346" s="268"/>
      <c r="CX346" s="268"/>
      <c r="CY346" s="268"/>
      <c r="CZ346" s="268"/>
      <c r="DA346" s="268"/>
      <c r="DB346" s="268"/>
      <c r="DC346" s="268"/>
      <c r="DD346" s="268"/>
      <c r="DE346" s="268"/>
      <c r="DF346" s="32"/>
      <c r="DG346" s="32"/>
      <c r="DH346" s="32"/>
      <c r="DI346" s="32"/>
      <c r="DJ346" s="32"/>
      <c r="DK346" s="32"/>
      <c r="DL346" s="32"/>
      <c r="DM346" s="32"/>
      <c r="DN346" s="32"/>
      <c r="DO346" s="32"/>
      <c r="DP346" s="32"/>
      <c r="DQ346" s="32"/>
      <c r="DR346" s="32"/>
      <c r="DS346" s="32"/>
    </row>
    <row r="347" customFormat="false" ht="12.75" hidden="false" customHeight="false" outlineLevel="0" collapsed="false">
      <c r="A347" s="359"/>
      <c r="B347" s="268"/>
      <c r="C347" s="276"/>
      <c r="D347" s="276"/>
      <c r="E347" s="268"/>
      <c r="F347" s="268"/>
      <c r="G347" s="268"/>
      <c r="H347" s="268"/>
      <c r="I347" s="268"/>
      <c r="J347" s="268"/>
      <c r="K347" s="276"/>
      <c r="L347" s="276"/>
      <c r="M347" s="268"/>
      <c r="N347" s="276"/>
      <c r="O347" s="276"/>
      <c r="P347" s="276"/>
      <c r="Q347" s="268"/>
      <c r="R347" s="268"/>
      <c r="T347" s="268"/>
      <c r="U347" s="268"/>
      <c r="X347" s="268"/>
      <c r="Z347" s="268"/>
      <c r="AA347" s="268"/>
      <c r="AB347" s="268"/>
      <c r="AC347" s="268"/>
      <c r="AH347" s="306"/>
      <c r="AI347" s="268"/>
      <c r="AJ347" s="268"/>
      <c r="AK347" s="268"/>
      <c r="AL347" s="268"/>
      <c r="AM347" s="268"/>
      <c r="AN347" s="268"/>
      <c r="AO347" s="268"/>
      <c r="AP347" s="268"/>
      <c r="AQ347" s="268"/>
      <c r="AR347" s="268"/>
      <c r="AS347" s="268"/>
      <c r="AT347" s="268"/>
      <c r="AU347" s="268"/>
      <c r="AV347" s="268"/>
      <c r="AW347" s="268"/>
      <c r="AX347" s="268"/>
      <c r="AY347" s="268"/>
      <c r="AZ347" s="268"/>
      <c r="BA347" s="268"/>
      <c r="BB347" s="268"/>
      <c r="BC347" s="268"/>
      <c r="BD347" s="268"/>
      <c r="BE347" s="268"/>
      <c r="BF347" s="268"/>
      <c r="BG347" s="268"/>
      <c r="BH347" s="268"/>
      <c r="BI347" s="268"/>
      <c r="BJ347" s="268"/>
      <c r="BK347" s="268"/>
      <c r="BL347" s="268"/>
      <c r="BM347" s="268"/>
      <c r="BN347" s="268"/>
      <c r="BO347" s="268"/>
      <c r="BP347" s="268"/>
      <c r="BQ347" s="268"/>
      <c r="BR347" s="268"/>
      <c r="BS347" s="268"/>
      <c r="BT347" s="268"/>
      <c r="BU347" s="268"/>
      <c r="BV347" s="268"/>
      <c r="BW347" s="268"/>
      <c r="BX347" s="268"/>
      <c r="BY347" s="268"/>
      <c r="BZ347" s="268"/>
      <c r="CA347" s="268"/>
      <c r="CB347" s="268"/>
      <c r="CC347" s="268"/>
      <c r="CD347" s="268"/>
      <c r="CE347" s="268"/>
      <c r="CF347" s="268"/>
      <c r="CG347" s="268"/>
      <c r="CH347" s="268"/>
      <c r="CI347" s="268"/>
      <c r="CJ347" s="268"/>
      <c r="CK347" s="268"/>
      <c r="CL347" s="268"/>
      <c r="CM347" s="268"/>
      <c r="CN347" s="268"/>
      <c r="CO347" s="268"/>
      <c r="CP347" s="268"/>
      <c r="CQ347" s="268"/>
      <c r="CR347" s="268"/>
      <c r="CS347" s="268"/>
      <c r="CT347" s="268"/>
      <c r="CU347" s="268"/>
      <c r="CV347" s="268"/>
      <c r="CW347" s="268"/>
      <c r="CX347" s="268"/>
      <c r="CY347" s="268"/>
      <c r="CZ347" s="268"/>
      <c r="DA347" s="268"/>
      <c r="DB347" s="268"/>
      <c r="DC347" s="268"/>
      <c r="DD347" s="268"/>
      <c r="DE347" s="268"/>
      <c r="DF347" s="3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</row>
    <row r="348" customFormat="false" ht="12.75" hidden="false" customHeight="false" outlineLevel="0" collapsed="false">
      <c r="A348" s="359"/>
      <c r="B348" s="268"/>
      <c r="C348" s="276"/>
      <c r="D348" s="276"/>
      <c r="E348" s="268"/>
      <c r="F348" s="268"/>
      <c r="G348" s="268"/>
      <c r="H348" s="268"/>
      <c r="I348" s="268"/>
      <c r="J348" s="268"/>
      <c r="K348" s="276"/>
      <c r="L348" s="276"/>
      <c r="M348" s="268"/>
      <c r="N348" s="276"/>
      <c r="O348" s="276"/>
      <c r="P348" s="276"/>
      <c r="Q348" s="268"/>
      <c r="R348" s="268"/>
      <c r="T348" s="268"/>
      <c r="U348" s="268"/>
      <c r="X348" s="268"/>
      <c r="Z348" s="268"/>
      <c r="AA348" s="268"/>
      <c r="AB348" s="268"/>
      <c r="AC348" s="268"/>
      <c r="AH348" s="306"/>
      <c r="AI348" s="268"/>
      <c r="AJ348" s="268"/>
      <c r="AK348" s="268"/>
      <c r="AL348" s="268"/>
      <c r="AM348" s="268"/>
      <c r="AN348" s="268"/>
      <c r="AO348" s="268"/>
      <c r="AP348" s="268"/>
      <c r="AQ348" s="268"/>
      <c r="AR348" s="268"/>
      <c r="AS348" s="268"/>
      <c r="AT348" s="268"/>
      <c r="AU348" s="268"/>
      <c r="AV348" s="268"/>
      <c r="AW348" s="268"/>
      <c r="AX348" s="268"/>
      <c r="AY348" s="268"/>
      <c r="AZ348" s="268"/>
      <c r="BA348" s="268"/>
      <c r="BB348" s="268"/>
      <c r="BC348" s="268"/>
      <c r="BD348" s="268"/>
      <c r="BE348" s="268"/>
      <c r="BF348" s="268"/>
      <c r="BG348" s="268"/>
      <c r="BH348" s="268"/>
      <c r="BI348" s="268"/>
      <c r="BJ348" s="268"/>
      <c r="BK348" s="268"/>
      <c r="BL348" s="268"/>
      <c r="BM348" s="268"/>
      <c r="BN348" s="268"/>
      <c r="BO348" s="268"/>
      <c r="BP348" s="268"/>
      <c r="BQ348" s="268"/>
      <c r="BR348" s="268"/>
      <c r="BS348" s="268"/>
      <c r="BT348" s="268"/>
      <c r="BU348" s="268"/>
      <c r="BV348" s="268"/>
      <c r="BW348" s="268"/>
      <c r="BX348" s="268"/>
      <c r="BY348" s="268"/>
      <c r="BZ348" s="268"/>
      <c r="CA348" s="268"/>
      <c r="CB348" s="268"/>
      <c r="CC348" s="268"/>
      <c r="CD348" s="268"/>
      <c r="CE348" s="268"/>
      <c r="CF348" s="268"/>
      <c r="CG348" s="268"/>
      <c r="CH348" s="268"/>
      <c r="CI348" s="268"/>
      <c r="CJ348" s="268"/>
      <c r="CK348" s="268"/>
      <c r="CL348" s="268"/>
      <c r="CM348" s="268"/>
      <c r="CN348" s="268"/>
      <c r="CO348" s="268"/>
      <c r="CP348" s="268"/>
      <c r="CQ348" s="268"/>
      <c r="CR348" s="268"/>
      <c r="CS348" s="268"/>
      <c r="CT348" s="268"/>
      <c r="CU348" s="268"/>
      <c r="CV348" s="268"/>
      <c r="CW348" s="268"/>
      <c r="CX348" s="268"/>
      <c r="CY348" s="268"/>
      <c r="CZ348" s="268"/>
      <c r="DA348" s="268"/>
      <c r="DB348" s="268"/>
      <c r="DC348" s="268"/>
      <c r="DD348" s="268"/>
      <c r="DE348" s="268"/>
      <c r="DF348" s="32"/>
      <c r="DG348" s="32"/>
      <c r="DH348" s="32"/>
      <c r="DI348" s="32"/>
      <c r="DJ348" s="32"/>
      <c r="DK348" s="32"/>
      <c r="DL348" s="32"/>
      <c r="DM348" s="32"/>
      <c r="DN348" s="32"/>
      <c r="DO348" s="32"/>
      <c r="DP348" s="32"/>
      <c r="DQ348" s="32"/>
      <c r="DR348" s="32"/>
      <c r="DS348" s="32"/>
    </row>
    <row r="349" customFormat="false" ht="12.75" hidden="false" customHeight="false" outlineLevel="0" collapsed="false">
      <c r="A349" s="359"/>
      <c r="B349" s="268"/>
      <c r="C349" s="276"/>
      <c r="D349" s="276"/>
      <c r="E349" s="268"/>
      <c r="F349" s="268"/>
      <c r="G349" s="268"/>
      <c r="H349" s="268"/>
      <c r="I349" s="268"/>
      <c r="J349" s="268"/>
      <c r="K349" s="276"/>
      <c r="L349" s="276"/>
      <c r="M349" s="268"/>
      <c r="N349" s="276"/>
      <c r="O349" s="276"/>
      <c r="P349" s="276"/>
      <c r="Q349" s="268"/>
      <c r="R349" s="268"/>
      <c r="T349" s="268"/>
      <c r="U349" s="268"/>
      <c r="X349" s="268"/>
      <c r="Z349" s="268"/>
      <c r="AA349" s="268"/>
      <c r="AB349" s="268"/>
      <c r="AC349" s="268"/>
      <c r="AH349" s="306"/>
      <c r="AI349" s="268"/>
      <c r="AJ349" s="268"/>
      <c r="AK349" s="268"/>
      <c r="AL349" s="268"/>
      <c r="AM349" s="268"/>
      <c r="AN349" s="268"/>
      <c r="AO349" s="268"/>
      <c r="AP349" s="268"/>
      <c r="AQ349" s="268"/>
      <c r="AR349" s="268"/>
      <c r="AS349" s="268"/>
      <c r="AT349" s="268"/>
      <c r="AU349" s="268"/>
      <c r="AV349" s="268"/>
      <c r="AW349" s="268"/>
      <c r="AX349" s="268"/>
      <c r="AY349" s="268"/>
      <c r="AZ349" s="268"/>
      <c r="BA349" s="268"/>
      <c r="BB349" s="268"/>
      <c r="BC349" s="268"/>
      <c r="BD349" s="268"/>
      <c r="BE349" s="268"/>
      <c r="BF349" s="268"/>
      <c r="BG349" s="268"/>
      <c r="BH349" s="268"/>
      <c r="BI349" s="268"/>
      <c r="BJ349" s="268"/>
      <c r="BK349" s="268"/>
      <c r="BL349" s="268"/>
      <c r="BM349" s="268"/>
      <c r="BN349" s="268"/>
      <c r="BO349" s="268"/>
      <c r="BP349" s="268"/>
      <c r="BQ349" s="268"/>
      <c r="BR349" s="268"/>
      <c r="BS349" s="268"/>
      <c r="BT349" s="268"/>
      <c r="BU349" s="268"/>
      <c r="BV349" s="268"/>
      <c r="BW349" s="268"/>
      <c r="BX349" s="268"/>
      <c r="BY349" s="268"/>
      <c r="BZ349" s="268"/>
      <c r="CA349" s="268"/>
      <c r="CB349" s="268"/>
      <c r="CC349" s="268"/>
      <c r="CD349" s="268"/>
      <c r="CE349" s="268"/>
      <c r="CF349" s="268"/>
      <c r="CG349" s="268"/>
      <c r="CH349" s="268"/>
      <c r="CI349" s="268"/>
      <c r="CJ349" s="268"/>
      <c r="CK349" s="268"/>
      <c r="CL349" s="268"/>
      <c r="CM349" s="268"/>
      <c r="CN349" s="268"/>
      <c r="CO349" s="268"/>
      <c r="CP349" s="268"/>
      <c r="CQ349" s="268"/>
      <c r="CR349" s="268"/>
      <c r="CS349" s="268"/>
      <c r="CT349" s="268"/>
      <c r="CU349" s="268"/>
      <c r="CV349" s="268"/>
      <c r="CW349" s="268"/>
      <c r="CX349" s="268"/>
      <c r="CY349" s="268"/>
      <c r="CZ349" s="268"/>
      <c r="DA349" s="268"/>
      <c r="DB349" s="268"/>
      <c r="DC349" s="268"/>
      <c r="DD349" s="268"/>
      <c r="DE349" s="268"/>
      <c r="DF349" s="32"/>
      <c r="DG349" s="32"/>
      <c r="DH349" s="32"/>
      <c r="DI349" s="32"/>
      <c r="DJ349" s="32"/>
      <c r="DK349" s="32"/>
      <c r="DL349" s="32"/>
      <c r="DM349" s="32"/>
      <c r="DN349" s="32"/>
      <c r="DO349" s="32"/>
      <c r="DP349" s="32"/>
      <c r="DQ349" s="32"/>
      <c r="DR349" s="32"/>
      <c r="DS349" s="32"/>
    </row>
    <row r="350" customFormat="false" ht="12.75" hidden="false" customHeight="false" outlineLevel="0" collapsed="false">
      <c r="A350" s="359"/>
      <c r="B350" s="268"/>
      <c r="C350" s="276"/>
      <c r="D350" s="276"/>
      <c r="E350" s="268"/>
      <c r="F350" s="268"/>
      <c r="G350" s="268"/>
      <c r="H350" s="268"/>
      <c r="I350" s="268"/>
      <c r="J350" s="268"/>
      <c r="K350" s="276"/>
      <c r="L350" s="276"/>
      <c r="M350" s="268"/>
      <c r="N350" s="276"/>
      <c r="O350" s="276"/>
      <c r="P350" s="276"/>
      <c r="Q350" s="268"/>
      <c r="R350" s="268"/>
      <c r="T350" s="268"/>
      <c r="U350" s="268"/>
      <c r="X350" s="268"/>
      <c r="Z350" s="268"/>
      <c r="AA350" s="268"/>
      <c r="AB350" s="268"/>
      <c r="AC350" s="268"/>
      <c r="AH350" s="306"/>
      <c r="AI350" s="268"/>
      <c r="AJ350" s="268"/>
      <c r="AK350" s="268"/>
      <c r="AL350" s="268"/>
      <c r="AM350" s="268"/>
      <c r="AN350" s="268"/>
      <c r="AO350" s="268"/>
      <c r="AP350" s="268"/>
      <c r="AQ350" s="268"/>
      <c r="AR350" s="268"/>
      <c r="AS350" s="268"/>
      <c r="AT350" s="268"/>
      <c r="AU350" s="268"/>
      <c r="AV350" s="268"/>
      <c r="AW350" s="268"/>
      <c r="AX350" s="268"/>
      <c r="AY350" s="268"/>
      <c r="AZ350" s="268"/>
      <c r="BA350" s="268"/>
      <c r="BB350" s="268"/>
      <c r="BC350" s="268"/>
      <c r="BD350" s="268"/>
      <c r="BE350" s="268"/>
      <c r="BF350" s="268"/>
      <c r="BG350" s="268"/>
      <c r="BH350" s="268"/>
      <c r="BI350" s="268"/>
      <c r="BJ350" s="268"/>
      <c r="BK350" s="268"/>
      <c r="BL350" s="268"/>
      <c r="BM350" s="268"/>
      <c r="BN350" s="268"/>
      <c r="BO350" s="268"/>
      <c r="BP350" s="268"/>
      <c r="BQ350" s="268"/>
      <c r="BR350" s="268"/>
      <c r="BS350" s="268"/>
      <c r="BT350" s="268"/>
      <c r="BU350" s="268"/>
      <c r="BV350" s="268"/>
      <c r="BW350" s="268"/>
      <c r="BX350" s="268"/>
      <c r="BY350" s="268"/>
      <c r="BZ350" s="268"/>
      <c r="CA350" s="268"/>
      <c r="CB350" s="268"/>
      <c r="CC350" s="268"/>
      <c r="CD350" s="268"/>
      <c r="CE350" s="268"/>
      <c r="CF350" s="268"/>
      <c r="CG350" s="268"/>
      <c r="CH350" s="268"/>
      <c r="CI350" s="268"/>
      <c r="CJ350" s="268"/>
      <c r="CK350" s="268"/>
      <c r="CL350" s="268"/>
      <c r="CM350" s="268"/>
      <c r="CN350" s="268"/>
      <c r="CO350" s="268"/>
      <c r="CP350" s="268"/>
      <c r="CQ350" s="268"/>
      <c r="CR350" s="268"/>
      <c r="CS350" s="268"/>
      <c r="CT350" s="268"/>
      <c r="CU350" s="268"/>
      <c r="CV350" s="268"/>
      <c r="CW350" s="268"/>
      <c r="CX350" s="268"/>
      <c r="CY350" s="268"/>
      <c r="CZ350" s="268"/>
      <c r="DA350" s="268"/>
      <c r="DB350" s="268"/>
      <c r="DC350" s="268"/>
      <c r="DD350" s="268"/>
      <c r="DE350" s="268"/>
      <c r="DF350" s="32"/>
      <c r="DG350" s="32"/>
      <c r="DH350" s="32"/>
      <c r="DI350" s="32"/>
      <c r="DJ350" s="32"/>
      <c r="DK350" s="32"/>
      <c r="DL350" s="32"/>
      <c r="DM350" s="32"/>
      <c r="DN350" s="32"/>
      <c r="DO350" s="32"/>
      <c r="DP350" s="32"/>
      <c r="DQ350" s="32"/>
      <c r="DR350" s="32"/>
      <c r="DS350" s="32"/>
    </row>
    <row r="351" customFormat="false" ht="12.75" hidden="false" customHeight="false" outlineLevel="0" collapsed="false">
      <c r="A351" s="359"/>
      <c r="B351" s="268"/>
      <c r="C351" s="276"/>
      <c r="D351" s="276"/>
      <c r="E351" s="268"/>
      <c r="F351" s="268"/>
      <c r="G351" s="268"/>
      <c r="H351" s="268"/>
      <c r="I351" s="268"/>
      <c r="J351" s="268"/>
      <c r="K351" s="276"/>
      <c r="L351" s="276"/>
      <c r="M351" s="268"/>
      <c r="N351" s="276"/>
      <c r="O351" s="276"/>
      <c r="P351" s="276"/>
      <c r="Q351" s="268"/>
      <c r="R351" s="268"/>
      <c r="T351" s="268"/>
      <c r="U351" s="268"/>
      <c r="X351" s="268"/>
      <c r="Z351" s="268"/>
      <c r="AA351" s="268"/>
      <c r="AB351" s="268"/>
      <c r="AC351" s="268"/>
      <c r="AH351" s="306"/>
      <c r="AI351" s="268"/>
      <c r="AJ351" s="268"/>
      <c r="AK351" s="268"/>
      <c r="AL351" s="268"/>
      <c r="AM351" s="268"/>
      <c r="AN351" s="268"/>
      <c r="AO351" s="268"/>
      <c r="AP351" s="268"/>
      <c r="AQ351" s="268"/>
      <c r="AR351" s="268"/>
      <c r="AS351" s="268"/>
      <c r="AT351" s="268"/>
      <c r="AU351" s="268"/>
      <c r="AV351" s="268"/>
      <c r="AW351" s="268"/>
      <c r="AX351" s="268"/>
      <c r="AY351" s="268"/>
      <c r="AZ351" s="268"/>
      <c r="BA351" s="268"/>
      <c r="BB351" s="268"/>
      <c r="BC351" s="268"/>
      <c r="BD351" s="268"/>
      <c r="BE351" s="268"/>
      <c r="BF351" s="268"/>
      <c r="BG351" s="268"/>
      <c r="BH351" s="268"/>
      <c r="BI351" s="268"/>
      <c r="BJ351" s="268"/>
      <c r="BK351" s="268"/>
      <c r="BL351" s="268"/>
      <c r="BM351" s="268"/>
      <c r="BN351" s="268"/>
      <c r="BO351" s="268"/>
      <c r="BP351" s="268"/>
      <c r="BQ351" s="268"/>
      <c r="BR351" s="268"/>
      <c r="BS351" s="268"/>
      <c r="BT351" s="268"/>
      <c r="BU351" s="268"/>
      <c r="BV351" s="268"/>
      <c r="BW351" s="268"/>
      <c r="BX351" s="268"/>
      <c r="BY351" s="268"/>
      <c r="BZ351" s="268"/>
      <c r="CA351" s="268"/>
      <c r="CB351" s="268"/>
      <c r="CC351" s="268"/>
      <c r="CD351" s="268"/>
      <c r="CE351" s="268"/>
      <c r="CF351" s="268"/>
      <c r="CG351" s="268"/>
      <c r="CH351" s="268"/>
      <c r="CI351" s="268"/>
      <c r="CJ351" s="268"/>
      <c r="CK351" s="268"/>
      <c r="CL351" s="268"/>
      <c r="CM351" s="268"/>
      <c r="CN351" s="268"/>
      <c r="CO351" s="268"/>
      <c r="CP351" s="268"/>
      <c r="CQ351" s="268"/>
      <c r="CR351" s="268"/>
      <c r="CS351" s="268"/>
      <c r="CT351" s="268"/>
      <c r="CU351" s="268"/>
      <c r="CV351" s="268"/>
      <c r="CW351" s="268"/>
      <c r="CX351" s="268"/>
      <c r="CY351" s="268"/>
      <c r="CZ351" s="268"/>
      <c r="DA351" s="268"/>
      <c r="DB351" s="268"/>
      <c r="DC351" s="268"/>
      <c r="DD351" s="268"/>
      <c r="DE351" s="268"/>
      <c r="DF351" s="32"/>
      <c r="DG351" s="32"/>
      <c r="DH351" s="32"/>
      <c r="DI351" s="32"/>
      <c r="DJ351" s="32"/>
      <c r="DK351" s="32"/>
      <c r="DL351" s="32"/>
      <c r="DM351" s="32"/>
      <c r="DN351" s="32"/>
      <c r="DO351" s="32"/>
      <c r="DP351" s="32"/>
      <c r="DQ351" s="32"/>
      <c r="DR351" s="32"/>
      <c r="DS351" s="32"/>
    </row>
    <row r="352" customFormat="false" ht="12.75" hidden="false" customHeight="false" outlineLevel="0" collapsed="false">
      <c r="A352" s="359"/>
      <c r="B352" s="268"/>
      <c r="C352" s="276"/>
      <c r="D352" s="276"/>
      <c r="E352" s="268"/>
      <c r="F352" s="268"/>
      <c r="G352" s="268"/>
      <c r="H352" s="268"/>
      <c r="I352" s="268"/>
      <c r="J352" s="268"/>
      <c r="K352" s="276"/>
      <c r="L352" s="276"/>
      <c r="M352" s="268"/>
      <c r="N352" s="276"/>
      <c r="O352" s="276"/>
      <c r="P352" s="276"/>
      <c r="Q352" s="268"/>
      <c r="R352" s="268"/>
      <c r="T352" s="268"/>
      <c r="U352" s="268"/>
      <c r="X352" s="268"/>
      <c r="Z352" s="268"/>
      <c r="AA352" s="268"/>
      <c r="AB352" s="268"/>
      <c r="AC352" s="268"/>
      <c r="AH352" s="306"/>
      <c r="AI352" s="268"/>
      <c r="AJ352" s="268"/>
      <c r="AK352" s="268"/>
      <c r="AL352" s="268"/>
      <c r="AM352" s="268"/>
      <c r="AN352" s="268"/>
      <c r="AO352" s="268"/>
      <c r="AP352" s="268"/>
      <c r="AQ352" s="268"/>
      <c r="AR352" s="268"/>
      <c r="AS352" s="268"/>
      <c r="AT352" s="268"/>
      <c r="AU352" s="268"/>
      <c r="AV352" s="268"/>
      <c r="AW352" s="268"/>
      <c r="AX352" s="268"/>
      <c r="AY352" s="268"/>
      <c r="AZ352" s="268"/>
      <c r="BA352" s="268"/>
      <c r="BB352" s="268"/>
      <c r="BC352" s="268"/>
      <c r="BD352" s="268"/>
      <c r="BE352" s="268"/>
      <c r="BF352" s="268"/>
      <c r="BG352" s="268"/>
      <c r="BH352" s="268"/>
      <c r="BI352" s="268"/>
      <c r="BJ352" s="268"/>
      <c r="BK352" s="268"/>
      <c r="BL352" s="268"/>
      <c r="BM352" s="268"/>
      <c r="BN352" s="268"/>
      <c r="BO352" s="268"/>
      <c r="BP352" s="268"/>
      <c r="BQ352" s="268"/>
      <c r="BR352" s="268"/>
      <c r="BS352" s="268"/>
      <c r="BT352" s="268"/>
      <c r="BU352" s="268"/>
      <c r="BV352" s="268"/>
      <c r="BW352" s="268"/>
      <c r="BX352" s="268"/>
      <c r="BY352" s="268"/>
      <c r="BZ352" s="268"/>
      <c r="CA352" s="268"/>
      <c r="CB352" s="268"/>
      <c r="CC352" s="268"/>
      <c r="CD352" s="268"/>
      <c r="CE352" s="268"/>
      <c r="CF352" s="268"/>
      <c r="CG352" s="268"/>
      <c r="CH352" s="268"/>
      <c r="CI352" s="268"/>
      <c r="CJ352" s="268"/>
      <c r="CK352" s="268"/>
      <c r="CL352" s="268"/>
      <c r="CM352" s="268"/>
      <c r="CN352" s="268"/>
      <c r="CO352" s="268"/>
      <c r="CP352" s="268"/>
      <c r="CQ352" s="268"/>
      <c r="CR352" s="268"/>
      <c r="CS352" s="268"/>
      <c r="CT352" s="268"/>
      <c r="CU352" s="268"/>
      <c r="CV352" s="268"/>
      <c r="CW352" s="268"/>
      <c r="CX352" s="268"/>
      <c r="CY352" s="268"/>
      <c r="CZ352" s="268"/>
      <c r="DA352" s="268"/>
      <c r="DB352" s="268"/>
      <c r="DC352" s="268"/>
      <c r="DD352" s="268"/>
      <c r="DE352" s="268"/>
      <c r="DF352" s="32"/>
      <c r="DG352" s="32"/>
      <c r="DH352" s="32"/>
      <c r="DI352" s="32"/>
      <c r="DJ352" s="32"/>
      <c r="DK352" s="32"/>
      <c r="DL352" s="32"/>
      <c r="DM352" s="32"/>
      <c r="DN352" s="32"/>
      <c r="DO352" s="32"/>
      <c r="DP352" s="32"/>
      <c r="DQ352" s="32"/>
      <c r="DR352" s="32"/>
      <c r="DS352" s="32"/>
    </row>
    <row r="353" customFormat="false" ht="12.75" hidden="false" customHeight="false" outlineLevel="0" collapsed="false">
      <c r="A353" s="359"/>
      <c r="B353" s="268"/>
      <c r="C353" s="276"/>
      <c r="D353" s="276"/>
      <c r="E353" s="268"/>
      <c r="F353" s="268"/>
      <c r="G353" s="268"/>
      <c r="H353" s="268"/>
      <c r="I353" s="268"/>
      <c r="J353" s="268"/>
      <c r="K353" s="276"/>
      <c r="L353" s="276"/>
      <c r="M353" s="268"/>
      <c r="N353" s="276"/>
      <c r="O353" s="276"/>
      <c r="P353" s="276"/>
      <c r="Q353" s="268"/>
      <c r="R353" s="268"/>
      <c r="T353" s="268"/>
      <c r="U353" s="268"/>
      <c r="X353" s="268"/>
      <c r="Z353" s="268"/>
      <c r="AA353" s="268"/>
      <c r="AB353" s="268"/>
      <c r="AC353" s="268"/>
      <c r="AH353" s="306"/>
      <c r="AI353" s="268"/>
      <c r="AJ353" s="268"/>
      <c r="AK353" s="268"/>
      <c r="AL353" s="268"/>
      <c r="AM353" s="268"/>
      <c r="AN353" s="268"/>
      <c r="AO353" s="268"/>
      <c r="AP353" s="268"/>
      <c r="AQ353" s="268"/>
      <c r="AR353" s="268"/>
      <c r="AS353" s="268"/>
      <c r="AT353" s="268"/>
      <c r="AU353" s="268"/>
      <c r="AV353" s="268"/>
      <c r="AW353" s="268"/>
      <c r="AX353" s="268"/>
      <c r="AY353" s="268"/>
      <c r="AZ353" s="268"/>
      <c r="BA353" s="268"/>
      <c r="BB353" s="268"/>
      <c r="BC353" s="268"/>
      <c r="BD353" s="268"/>
      <c r="BE353" s="268"/>
      <c r="BF353" s="268"/>
      <c r="BG353" s="268"/>
      <c r="BH353" s="268"/>
      <c r="BI353" s="268"/>
      <c r="BJ353" s="268"/>
      <c r="BK353" s="268"/>
      <c r="BL353" s="268"/>
      <c r="BM353" s="268"/>
      <c r="BN353" s="268"/>
      <c r="BO353" s="268"/>
      <c r="BP353" s="268"/>
      <c r="BQ353" s="268"/>
      <c r="BR353" s="268"/>
      <c r="BS353" s="268"/>
      <c r="BT353" s="268"/>
      <c r="BU353" s="268"/>
      <c r="BV353" s="268"/>
      <c r="BW353" s="268"/>
      <c r="BX353" s="268"/>
      <c r="BY353" s="268"/>
      <c r="BZ353" s="268"/>
      <c r="CA353" s="268"/>
      <c r="CB353" s="268"/>
      <c r="CC353" s="268"/>
      <c r="CD353" s="268"/>
      <c r="CE353" s="268"/>
      <c r="CF353" s="268"/>
      <c r="CG353" s="268"/>
      <c r="CH353" s="268"/>
      <c r="CI353" s="268"/>
      <c r="CJ353" s="268"/>
      <c r="CK353" s="268"/>
      <c r="CL353" s="268"/>
      <c r="CM353" s="268"/>
      <c r="CN353" s="268"/>
      <c r="CO353" s="268"/>
      <c r="CP353" s="268"/>
      <c r="CQ353" s="268"/>
      <c r="CR353" s="268"/>
      <c r="CS353" s="268"/>
      <c r="CT353" s="268"/>
      <c r="CU353" s="268"/>
      <c r="CV353" s="268"/>
      <c r="CW353" s="268"/>
      <c r="CX353" s="268"/>
      <c r="CY353" s="268"/>
      <c r="CZ353" s="268"/>
      <c r="DA353" s="268"/>
      <c r="DB353" s="268"/>
      <c r="DC353" s="268"/>
      <c r="DD353" s="268"/>
      <c r="DE353" s="268"/>
      <c r="DF353" s="32"/>
      <c r="DG353" s="32"/>
      <c r="DH353" s="32"/>
      <c r="DI353" s="32"/>
      <c r="DJ353" s="32"/>
      <c r="DK353" s="32"/>
      <c r="DL353" s="32"/>
      <c r="DM353" s="32"/>
      <c r="DN353" s="32"/>
      <c r="DO353" s="32"/>
      <c r="DP353" s="32"/>
      <c r="DQ353" s="32"/>
      <c r="DR353" s="32"/>
      <c r="DS353" s="32"/>
    </row>
    <row r="354" customFormat="false" ht="12.75" hidden="false" customHeight="false" outlineLevel="0" collapsed="false">
      <c r="A354" s="359"/>
      <c r="B354" s="268"/>
      <c r="C354" s="276"/>
      <c r="D354" s="276"/>
      <c r="E354" s="268"/>
      <c r="F354" s="268"/>
      <c r="G354" s="268"/>
      <c r="H354" s="268"/>
      <c r="I354" s="268"/>
      <c r="J354" s="268"/>
      <c r="K354" s="276"/>
      <c r="L354" s="276"/>
      <c r="M354" s="268"/>
      <c r="N354" s="276"/>
      <c r="O354" s="276"/>
      <c r="P354" s="276"/>
      <c r="Q354" s="268"/>
      <c r="R354" s="268"/>
      <c r="T354" s="268"/>
      <c r="U354" s="268"/>
      <c r="X354" s="268"/>
      <c r="Z354" s="268"/>
      <c r="AA354" s="268"/>
      <c r="AB354" s="268"/>
      <c r="AC354" s="268"/>
      <c r="AH354" s="306"/>
      <c r="AI354" s="268"/>
      <c r="AJ354" s="268"/>
      <c r="AK354" s="268"/>
      <c r="AL354" s="268"/>
      <c r="AM354" s="268"/>
      <c r="AN354" s="268"/>
      <c r="AO354" s="268"/>
      <c r="AP354" s="268"/>
      <c r="AQ354" s="268"/>
      <c r="AR354" s="268"/>
      <c r="AS354" s="268"/>
      <c r="AT354" s="268"/>
      <c r="AU354" s="268"/>
      <c r="AV354" s="268"/>
      <c r="AW354" s="268"/>
      <c r="AX354" s="268"/>
      <c r="AY354" s="268"/>
      <c r="AZ354" s="268"/>
      <c r="BA354" s="268"/>
      <c r="BB354" s="268"/>
      <c r="BC354" s="268"/>
      <c r="BD354" s="268"/>
      <c r="BE354" s="268"/>
      <c r="BF354" s="268"/>
      <c r="BG354" s="268"/>
      <c r="BH354" s="268"/>
      <c r="BI354" s="268"/>
      <c r="BJ354" s="268"/>
      <c r="BK354" s="268"/>
      <c r="BL354" s="268"/>
      <c r="BM354" s="268"/>
      <c r="BN354" s="268"/>
      <c r="BO354" s="268"/>
      <c r="BP354" s="268"/>
      <c r="BQ354" s="268"/>
      <c r="BR354" s="268"/>
      <c r="BS354" s="268"/>
      <c r="BT354" s="268"/>
      <c r="BU354" s="268"/>
      <c r="BV354" s="268"/>
      <c r="BW354" s="268"/>
      <c r="BX354" s="268"/>
      <c r="BY354" s="268"/>
      <c r="BZ354" s="268"/>
      <c r="CA354" s="268"/>
      <c r="CB354" s="268"/>
      <c r="CC354" s="268"/>
      <c r="CD354" s="268"/>
      <c r="CE354" s="268"/>
      <c r="CF354" s="268"/>
      <c r="CG354" s="268"/>
      <c r="CH354" s="268"/>
      <c r="CI354" s="268"/>
      <c r="CJ354" s="268"/>
      <c r="CK354" s="268"/>
      <c r="CL354" s="268"/>
      <c r="CM354" s="268"/>
      <c r="CN354" s="268"/>
      <c r="CO354" s="268"/>
      <c r="CP354" s="268"/>
      <c r="CQ354" s="268"/>
      <c r="CR354" s="268"/>
      <c r="CS354" s="268"/>
      <c r="CT354" s="268"/>
      <c r="CU354" s="268"/>
      <c r="CV354" s="268"/>
      <c r="CW354" s="268"/>
      <c r="CX354" s="268"/>
      <c r="CY354" s="268"/>
      <c r="CZ354" s="268"/>
      <c r="DA354" s="268"/>
      <c r="DB354" s="268"/>
      <c r="DC354" s="268"/>
      <c r="DD354" s="268"/>
      <c r="DE354" s="268"/>
      <c r="DF354" s="32"/>
      <c r="DG354" s="32"/>
      <c r="DH354" s="32"/>
      <c r="DI354" s="32"/>
      <c r="DJ354" s="32"/>
      <c r="DK354" s="32"/>
      <c r="DL354" s="32"/>
      <c r="DM354" s="32"/>
      <c r="DN354" s="32"/>
      <c r="DO354" s="32"/>
      <c r="DP354" s="32"/>
      <c r="DQ354" s="32"/>
      <c r="DR354" s="32"/>
      <c r="DS354" s="32"/>
    </row>
    <row r="355" customFormat="false" ht="12.75" hidden="false" customHeight="false" outlineLevel="0" collapsed="false">
      <c r="A355" s="359"/>
      <c r="B355" s="268"/>
      <c r="C355" s="276"/>
      <c r="D355" s="276"/>
      <c r="E355" s="268"/>
      <c r="F355" s="268"/>
      <c r="G355" s="268"/>
      <c r="H355" s="268"/>
      <c r="I355" s="268"/>
      <c r="J355" s="268"/>
      <c r="K355" s="276"/>
      <c r="L355" s="276"/>
      <c r="M355" s="268"/>
      <c r="N355" s="276"/>
      <c r="O355" s="276"/>
      <c r="P355" s="276"/>
      <c r="Q355" s="268"/>
      <c r="R355" s="268"/>
      <c r="T355" s="268"/>
      <c r="U355" s="268"/>
      <c r="X355" s="268"/>
      <c r="Z355" s="268"/>
      <c r="AA355" s="268"/>
      <c r="AB355" s="268"/>
      <c r="AC355" s="268"/>
      <c r="AH355" s="306"/>
      <c r="AI355" s="268"/>
      <c r="AJ355" s="268"/>
      <c r="AK355" s="268"/>
      <c r="AL355" s="268"/>
      <c r="AM355" s="268"/>
      <c r="AN355" s="268"/>
      <c r="AO355" s="268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  <c r="AZ355" s="268"/>
      <c r="BA355" s="268"/>
      <c r="BB355" s="268"/>
      <c r="BC355" s="268"/>
      <c r="BD355" s="268"/>
      <c r="BE355" s="268"/>
      <c r="BF355" s="268"/>
      <c r="BG355" s="268"/>
      <c r="BH355" s="268"/>
      <c r="BI355" s="268"/>
      <c r="BJ355" s="268"/>
      <c r="BK355" s="268"/>
      <c r="BL355" s="268"/>
      <c r="BM355" s="268"/>
      <c r="BN355" s="268"/>
      <c r="BO355" s="268"/>
      <c r="BP355" s="268"/>
      <c r="BQ355" s="268"/>
      <c r="BR355" s="268"/>
      <c r="BS355" s="268"/>
      <c r="BT355" s="268"/>
      <c r="BU355" s="268"/>
      <c r="BV355" s="268"/>
      <c r="BW355" s="268"/>
      <c r="BX355" s="268"/>
      <c r="BY355" s="268"/>
      <c r="BZ355" s="268"/>
      <c r="CA355" s="268"/>
      <c r="CB355" s="268"/>
      <c r="CC355" s="268"/>
      <c r="CD355" s="268"/>
      <c r="CE355" s="268"/>
      <c r="CF355" s="268"/>
      <c r="CG355" s="268"/>
      <c r="CH355" s="268"/>
      <c r="CI355" s="268"/>
      <c r="CJ355" s="268"/>
      <c r="CK355" s="268"/>
      <c r="CL355" s="268"/>
      <c r="CM355" s="268"/>
      <c r="CN355" s="268"/>
      <c r="CO355" s="268"/>
      <c r="CP355" s="268"/>
      <c r="CQ355" s="268"/>
      <c r="CR355" s="268"/>
      <c r="CS355" s="268"/>
      <c r="CT355" s="268"/>
      <c r="CU355" s="268"/>
      <c r="CV355" s="268"/>
      <c r="CW355" s="268"/>
      <c r="CX355" s="268"/>
      <c r="CY355" s="268"/>
      <c r="CZ355" s="268"/>
      <c r="DA355" s="268"/>
      <c r="DB355" s="268"/>
      <c r="DC355" s="268"/>
      <c r="DD355" s="268"/>
      <c r="DE355" s="268"/>
      <c r="DF355" s="32"/>
      <c r="DG355" s="32"/>
      <c r="DH355" s="32"/>
      <c r="DI355" s="32"/>
      <c r="DJ355" s="32"/>
      <c r="DK355" s="32"/>
      <c r="DL355" s="32"/>
      <c r="DM355" s="32"/>
      <c r="DN355" s="32"/>
      <c r="DO355" s="32"/>
      <c r="DP355" s="32"/>
      <c r="DQ355" s="32"/>
      <c r="DR355" s="32"/>
      <c r="DS355" s="32"/>
    </row>
    <row r="356" customFormat="false" ht="12.75" hidden="false" customHeight="false" outlineLevel="0" collapsed="false">
      <c r="A356" s="359"/>
      <c r="B356" s="268"/>
      <c r="C356" s="276"/>
      <c r="D356" s="276"/>
      <c r="E356" s="268"/>
      <c r="F356" s="268"/>
      <c r="G356" s="268"/>
      <c r="H356" s="268"/>
      <c r="I356" s="268"/>
      <c r="J356" s="268"/>
      <c r="K356" s="276"/>
      <c r="L356" s="276"/>
      <c r="M356" s="268"/>
      <c r="N356" s="276"/>
      <c r="O356" s="276"/>
      <c r="P356" s="276"/>
      <c r="Q356" s="268"/>
      <c r="R356" s="268"/>
      <c r="T356" s="268"/>
      <c r="U356" s="268"/>
      <c r="X356" s="268"/>
      <c r="Z356" s="268"/>
      <c r="AA356" s="268"/>
      <c r="AB356" s="268"/>
      <c r="AC356" s="268"/>
      <c r="AH356" s="306"/>
      <c r="AI356" s="268"/>
      <c r="AJ356" s="268"/>
      <c r="AK356" s="268"/>
      <c r="AL356" s="268"/>
      <c r="AM356" s="268"/>
      <c r="AN356" s="268"/>
      <c r="AO356" s="268"/>
      <c r="AP356" s="268"/>
      <c r="AQ356" s="268"/>
      <c r="AR356" s="268"/>
      <c r="AS356" s="268"/>
      <c r="AT356" s="268"/>
      <c r="AU356" s="268"/>
      <c r="AV356" s="268"/>
      <c r="AW356" s="268"/>
      <c r="AX356" s="268"/>
      <c r="AY356" s="268"/>
      <c r="AZ356" s="268"/>
      <c r="BA356" s="268"/>
      <c r="BB356" s="268"/>
      <c r="BC356" s="268"/>
      <c r="BD356" s="268"/>
      <c r="BE356" s="268"/>
      <c r="BF356" s="268"/>
      <c r="BG356" s="268"/>
      <c r="BH356" s="268"/>
      <c r="BI356" s="268"/>
      <c r="BJ356" s="268"/>
      <c r="BK356" s="268"/>
      <c r="BL356" s="268"/>
      <c r="BM356" s="268"/>
      <c r="BN356" s="268"/>
      <c r="BO356" s="268"/>
      <c r="BP356" s="268"/>
      <c r="BQ356" s="268"/>
      <c r="BR356" s="268"/>
      <c r="BS356" s="268"/>
      <c r="BT356" s="268"/>
      <c r="BU356" s="268"/>
      <c r="BV356" s="268"/>
      <c r="BW356" s="268"/>
      <c r="BX356" s="268"/>
      <c r="BY356" s="268"/>
      <c r="BZ356" s="268"/>
      <c r="CA356" s="268"/>
      <c r="CB356" s="268"/>
      <c r="CC356" s="268"/>
      <c r="CD356" s="268"/>
      <c r="CE356" s="268"/>
      <c r="CF356" s="268"/>
      <c r="CG356" s="268"/>
      <c r="CH356" s="268"/>
      <c r="CI356" s="268"/>
      <c r="CJ356" s="268"/>
      <c r="CK356" s="268"/>
      <c r="CL356" s="268"/>
      <c r="CM356" s="268"/>
      <c r="CN356" s="268"/>
      <c r="CO356" s="268"/>
      <c r="CP356" s="268"/>
      <c r="CQ356" s="268"/>
      <c r="CR356" s="268"/>
      <c r="CS356" s="268"/>
      <c r="CT356" s="268"/>
      <c r="CU356" s="268"/>
      <c r="CV356" s="268"/>
      <c r="CW356" s="268"/>
      <c r="CX356" s="268"/>
      <c r="CY356" s="268"/>
      <c r="CZ356" s="268"/>
      <c r="DA356" s="268"/>
      <c r="DB356" s="268"/>
      <c r="DC356" s="268"/>
      <c r="DD356" s="268"/>
      <c r="DE356" s="268"/>
      <c r="DF356" s="32"/>
      <c r="DG356" s="32"/>
      <c r="DH356" s="32"/>
      <c r="DI356" s="32"/>
      <c r="DJ356" s="32"/>
      <c r="DK356" s="32"/>
      <c r="DL356" s="32"/>
      <c r="DM356" s="32"/>
      <c r="DN356" s="32"/>
      <c r="DO356" s="32"/>
      <c r="DP356" s="32"/>
      <c r="DQ356" s="32"/>
      <c r="DR356" s="32"/>
      <c r="DS356" s="32"/>
    </row>
    <row r="357" customFormat="false" ht="12.75" hidden="false" customHeight="false" outlineLevel="0" collapsed="false">
      <c r="A357" s="359"/>
      <c r="B357" s="268"/>
      <c r="C357" s="276"/>
      <c r="D357" s="276"/>
      <c r="E357" s="268"/>
      <c r="F357" s="268"/>
      <c r="G357" s="268"/>
      <c r="H357" s="268"/>
      <c r="I357" s="268"/>
      <c r="J357" s="268"/>
      <c r="K357" s="276"/>
      <c r="L357" s="276"/>
      <c r="M357" s="268"/>
      <c r="N357" s="276"/>
      <c r="O357" s="276"/>
      <c r="P357" s="276"/>
      <c r="Q357" s="268"/>
      <c r="R357" s="268"/>
      <c r="T357" s="268"/>
      <c r="U357" s="268"/>
      <c r="X357" s="268"/>
      <c r="Z357" s="268"/>
      <c r="AA357" s="268"/>
      <c r="AB357" s="268"/>
      <c r="AC357" s="268"/>
      <c r="AH357" s="306"/>
      <c r="AI357" s="268"/>
      <c r="AJ357" s="268"/>
      <c r="AK357" s="268"/>
      <c r="AL357" s="268"/>
      <c r="AM357" s="268"/>
      <c r="AN357" s="268"/>
      <c r="AO357" s="268"/>
      <c r="AP357" s="268"/>
      <c r="AQ357" s="268"/>
      <c r="AR357" s="268"/>
      <c r="AS357" s="268"/>
      <c r="AT357" s="268"/>
      <c r="AU357" s="268"/>
      <c r="AV357" s="268"/>
      <c r="AW357" s="268"/>
      <c r="AX357" s="268"/>
      <c r="AY357" s="268"/>
      <c r="AZ357" s="268"/>
      <c r="BA357" s="268"/>
      <c r="BB357" s="268"/>
      <c r="BC357" s="268"/>
      <c r="BD357" s="268"/>
      <c r="BE357" s="268"/>
      <c r="BF357" s="268"/>
      <c r="BG357" s="268"/>
      <c r="BH357" s="268"/>
      <c r="BI357" s="268"/>
      <c r="BJ357" s="268"/>
      <c r="BK357" s="268"/>
      <c r="BL357" s="268"/>
      <c r="BM357" s="268"/>
      <c r="BN357" s="268"/>
      <c r="BO357" s="268"/>
      <c r="BP357" s="268"/>
      <c r="BQ357" s="268"/>
      <c r="BR357" s="268"/>
      <c r="BS357" s="268"/>
      <c r="BT357" s="268"/>
      <c r="BU357" s="268"/>
      <c r="BV357" s="268"/>
      <c r="BW357" s="268"/>
      <c r="BX357" s="268"/>
      <c r="BY357" s="268"/>
      <c r="BZ357" s="268"/>
      <c r="CA357" s="268"/>
      <c r="CB357" s="268"/>
      <c r="CC357" s="268"/>
      <c r="CD357" s="268"/>
      <c r="CE357" s="268"/>
      <c r="CF357" s="268"/>
      <c r="CG357" s="268"/>
      <c r="CH357" s="268"/>
      <c r="CI357" s="268"/>
      <c r="CJ357" s="268"/>
      <c r="CK357" s="268"/>
      <c r="CL357" s="268"/>
      <c r="CM357" s="268"/>
      <c r="CN357" s="268"/>
      <c r="CO357" s="268"/>
      <c r="CP357" s="268"/>
      <c r="CQ357" s="268"/>
      <c r="CR357" s="268"/>
      <c r="CS357" s="268"/>
      <c r="CT357" s="268"/>
      <c r="CU357" s="268"/>
      <c r="CV357" s="268"/>
      <c r="CW357" s="268"/>
      <c r="CX357" s="268"/>
      <c r="CY357" s="268"/>
      <c r="CZ357" s="268"/>
      <c r="DA357" s="268"/>
      <c r="DB357" s="268"/>
      <c r="DC357" s="268"/>
      <c r="DD357" s="268"/>
      <c r="DE357" s="268"/>
      <c r="DF357" s="32"/>
      <c r="DG357" s="32"/>
      <c r="DH357" s="32"/>
      <c r="DI357" s="32"/>
      <c r="DJ357" s="32"/>
      <c r="DK357" s="32"/>
      <c r="DL357" s="32"/>
      <c r="DM357" s="32"/>
      <c r="DN357" s="32"/>
      <c r="DO357" s="32"/>
      <c r="DP357" s="32"/>
      <c r="DQ357" s="32"/>
      <c r="DR357" s="32"/>
      <c r="DS357" s="32"/>
    </row>
    <row r="358" customFormat="false" ht="12.75" hidden="false" customHeight="false" outlineLevel="0" collapsed="false">
      <c r="A358" s="359"/>
      <c r="B358" s="268"/>
      <c r="C358" s="276"/>
      <c r="D358" s="276"/>
      <c r="E358" s="268"/>
      <c r="F358" s="268"/>
      <c r="G358" s="268"/>
      <c r="H358" s="268"/>
      <c r="I358" s="268"/>
      <c r="J358" s="268"/>
      <c r="K358" s="276"/>
      <c r="L358" s="276"/>
      <c r="M358" s="268"/>
      <c r="N358" s="276"/>
      <c r="O358" s="276"/>
      <c r="P358" s="276"/>
      <c r="Q358" s="268"/>
      <c r="R358" s="268"/>
      <c r="T358" s="268"/>
      <c r="U358" s="268"/>
      <c r="X358" s="268"/>
      <c r="Z358" s="268"/>
      <c r="AA358" s="268"/>
      <c r="AB358" s="268"/>
      <c r="AC358" s="268"/>
      <c r="AH358" s="306"/>
      <c r="AI358" s="268"/>
      <c r="AJ358" s="268"/>
      <c r="AK358" s="268"/>
      <c r="AL358" s="268"/>
      <c r="AM358" s="268"/>
      <c r="AN358" s="268"/>
      <c r="AO358" s="268"/>
      <c r="AP358" s="268"/>
      <c r="AQ358" s="268"/>
      <c r="AR358" s="268"/>
      <c r="AS358" s="268"/>
      <c r="AT358" s="268"/>
      <c r="AU358" s="268"/>
      <c r="AV358" s="268"/>
      <c r="AW358" s="268"/>
      <c r="AX358" s="268"/>
      <c r="AY358" s="268"/>
      <c r="AZ358" s="268"/>
      <c r="BA358" s="268"/>
      <c r="BB358" s="268"/>
      <c r="BC358" s="268"/>
      <c r="BD358" s="268"/>
      <c r="BE358" s="268"/>
      <c r="BF358" s="268"/>
      <c r="BG358" s="268"/>
      <c r="BH358" s="268"/>
      <c r="BI358" s="268"/>
      <c r="BJ358" s="268"/>
      <c r="BK358" s="268"/>
      <c r="BL358" s="268"/>
      <c r="BM358" s="268"/>
      <c r="BN358" s="268"/>
      <c r="BO358" s="268"/>
      <c r="BP358" s="268"/>
      <c r="BQ358" s="268"/>
      <c r="BR358" s="268"/>
      <c r="BS358" s="268"/>
      <c r="BT358" s="268"/>
      <c r="BU358" s="268"/>
      <c r="BV358" s="268"/>
      <c r="BW358" s="268"/>
      <c r="BX358" s="268"/>
      <c r="BY358" s="268"/>
      <c r="BZ358" s="268"/>
      <c r="CA358" s="268"/>
      <c r="CB358" s="268"/>
      <c r="CC358" s="268"/>
      <c r="CD358" s="268"/>
      <c r="CE358" s="268"/>
      <c r="CF358" s="268"/>
      <c r="CG358" s="268"/>
      <c r="CH358" s="268"/>
      <c r="CI358" s="268"/>
      <c r="CJ358" s="268"/>
      <c r="CK358" s="268"/>
      <c r="CL358" s="268"/>
      <c r="CM358" s="268"/>
      <c r="CN358" s="268"/>
      <c r="CO358" s="268"/>
      <c r="CP358" s="268"/>
      <c r="CQ358" s="268"/>
      <c r="CR358" s="268"/>
      <c r="CS358" s="268"/>
      <c r="CT358" s="268"/>
      <c r="CU358" s="268"/>
      <c r="CV358" s="268"/>
      <c r="CW358" s="268"/>
      <c r="CX358" s="268"/>
      <c r="CY358" s="268"/>
      <c r="CZ358" s="268"/>
      <c r="DA358" s="268"/>
      <c r="DB358" s="268"/>
      <c r="DC358" s="268"/>
      <c r="DD358" s="268"/>
      <c r="DE358" s="268"/>
      <c r="DF358" s="32"/>
      <c r="DG358" s="32"/>
      <c r="DH358" s="32"/>
      <c r="DI358" s="32"/>
      <c r="DJ358" s="32"/>
      <c r="DK358" s="32"/>
      <c r="DL358" s="32"/>
      <c r="DM358" s="32"/>
      <c r="DN358" s="32"/>
      <c r="DO358" s="32"/>
      <c r="DP358" s="32"/>
      <c r="DQ358" s="32"/>
      <c r="DR358" s="32"/>
      <c r="DS358" s="32"/>
    </row>
    <row r="359" customFormat="false" ht="12.75" hidden="false" customHeight="false" outlineLevel="0" collapsed="false">
      <c r="A359" s="359"/>
      <c r="B359" s="268"/>
      <c r="C359" s="276"/>
      <c r="D359" s="276"/>
      <c r="E359" s="268"/>
      <c r="F359" s="268"/>
      <c r="G359" s="268"/>
      <c r="H359" s="268"/>
      <c r="I359" s="268"/>
      <c r="J359" s="268"/>
      <c r="K359" s="276"/>
      <c r="L359" s="276"/>
      <c r="M359" s="268"/>
      <c r="N359" s="276"/>
      <c r="O359" s="276"/>
      <c r="P359" s="276"/>
      <c r="Q359" s="268"/>
      <c r="R359" s="268"/>
      <c r="T359" s="268"/>
      <c r="U359" s="268"/>
      <c r="X359" s="268"/>
      <c r="Z359" s="268"/>
      <c r="AA359" s="268"/>
      <c r="AB359" s="268"/>
      <c r="AC359" s="268"/>
      <c r="AH359" s="306"/>
      <c r="AI359" s="268"/>
      <c r="AJ359" s="268"/>
      <c r="AK359" s="268"/>
      <c r="AL359" s="268"/>
      <c r="AM359" s="268"/>
      <c r="AN359" s="268"/>
      <c r="AO359" s="268"/>
      <c r="AP359" s="268"/>
      <c r="AQ359" s="268"/>
      <c r="AR359" s="268"/>
      <c r="AS359" s="268"/>
      <c r="AT359" s="268"/>
      <c r="AU359" s="268"/>
      <c r="AV359" s="268"/>
      <c r="AW359" s="268"/>
      <c r="AX359" s="268"/>
      <c r="AY359" s="268"/>
      <c r="AZ359" s="268"/>
      <c r="BA359" s="268"/>
      <c r="BB359" s="268"/>
      <c r="BC359" s="268"/>
      <c r="BD359" s="268"/>
      <c r="BE359" s="268"/>
      <c r="BF359" s="268"/>
      <c r="BG359" s="268"/>
      <c r="BH359" s="268"/>
      <c r="BI359" s="268"/>
      <c r="BJ359" s="268"/>
      <c r="BK359" s="268"/>
      <c r="BL359" s="268"/>
      <c r="BM359" s="268"/>
      <c r="BN359" s="268"/>
      <c r="BO359" s="268"/>
      <c r="BP359" s="268"/>
      <c r="BQ359" s="268"/>
      <c r="BR359" s="268"/>
      <c r="BS359" s="268"/>
      <c r="BT359" s="268"/>
      <c r="BU359" s="268"/>
      <c r="BV359" s="268"/>
      <c r="BW359" s="268"/>
      <c r="BX359" s="268"/>
      <c r="BY359" s="268"/>
      <c r="BZ359" s="268"/>
      <c r="CA359" s="268"/>
      <c r="CB359" s="268"/>
      <c r="CC359" s="268"/>
      <c r="CD359" s="268"/>
      <c r="CE359" s="268"/>
      <c r="CF359" s="268"/>
      <c r="CG359" s="268"/>
      <c r="CH359" s="268"/>
      <c r="CI359" s="268"/>
      <c r="CJ359" s="268"/>
      <c r="CK359" s="268"/>
      <c r="CL359" s="268"/>
      <c r="CM359" s="268"/>
      <c r="CN359" s="268"/>
      <c r="CO359" s="268"/>
      <c r="CP359" s="268"/>
      <c r="CQ359" s="268"/>
      <c r="CR359" s="268"/>
      <c r="CS359" s="268"/>
      <c r="CT359" s="268"/>
      <c r="CU359" s="268"/>
      <c r="CV359" s="268"/>
      <c r="CW359" s="268"/>
      <c r="CX359" s="268"/>
      <c r="CY359" s="268"/>
      <c r="CZ359" s="268"/>
      <c r="DA359" s="268"/>
      <c r="DB359" s="268"/>
      <c r="DC359" s="268"/>
      <c r="DD359" s="268"/>
      <c r="DE359" s="268"/>
      <c r="DF359" s="32"/>
      <c r="DG359" s="32"/>
      <c r="DH359" s="32"/>
      <c r="DI359" s="32"/>
      <c r="DJ359" s="32"/>
      <c r="DK359" s="32"/>
      <c r="DL359" s="32"/>
      <c r="DM359" s="32"/>
      <c r="DN359" s="32"/>
      <c r="DO359" s="32"/>
      <c r="DP359" s="32"/>
      <c r="DQ359" s="32"/>
      <c r="DR359" s="32"/>
      <c r="DS359" s="32"/>
    </row>
    <row r="360" customFormat="false" ht="12.75" hidden="false" customHeight="false" outlineLevel="0" collapsed="false">
      <c r="A360" s="359"/>
      <c r="B360" s="268"/>
      <c r="C360" s="276"/>
      <c r="D360" s="276"/>
      <c r="E360" s="268"/>
      <c r="F360" s="268"/>
      <c r="G360" s="268"/>
      <c r="H360" s="268"/>
      <c r="I360" s="268"/>
      <c r="J360" s="268"/>
      <c r="K360" s="276"/>
      <c r="L360" s="276"/>
      <c r="M360" s="268"/>
      <c r="N360" s="276"/>
      <c r="O360" s="276"/>
      <c r="P360" s="276"/>
      <c r="Q360" s="268"/>
      <c r="R360" s="268"/>
      <c r="T360" s="268"/>
      <c r="U360" s="268"/>
      <c r="X360" s="268"/>
      <c r="Z360" s="268"/>
      <c r="AA360" s="268"/>
      <c r="AB360" s="268"/>
      <c r="AC360" s="268"/>
      <c r="AH360" s="306"/>
      <c r="AI360" s="268"/>
      <c r="AJ360" s="268"/>
      <c r="AK360" s="268"/>
      <c r="AL360" s="268"/>
      <c r="AM360" s="268"/>
      <c r="AN360" s="268"/>
      <c r="AO360" s="268"/>
      <c r="AP360" s="268"/>
      <c r="AQ360" s="268"/>
      <c r="AR360" s="268"/>
      <c r="AS360" s="268"/>
      <c r="AT360" s="268"/>
      <c r="AU360" s="268"/>
      <c r="AV360" s="268"/>
      <c r="AW360" s="268"/>
      <c r="AX360" s="268"/>
      <c r="AY360" s="268"/>
      <c r="AZ360" s="268"/>
      <c r="BA360" s="268"/>
      <c r="BB360" s="268"/>
      <c r="BC360" s="268"/>
      <c r="BD360" s="268"/>
      <c r="BE360" s="268"/>
      <c r="BF360" s="268"/>
      <c r="BG360" s="268"/>
      <c r="BH360" s="268"/>
      <c r="BI360" s="268"/>
      <c r="BJ360" s="268"/>
      <c r="BK360" s="268"/>
      <c r="BL360" s="268"/>
      <c r="BM360" s="268"/>
      <c r="BN360" s="268"/>
      <c r="BO360" s="268"/>
      <c r="BP360" s="268"/>
      <c r="BQ360" s="268"/>
      <c r="BR360" s="268"/>
      <c r="BS360" s="268"/>
      <c r="BT360" s="268"/>
      <c r="BU360" s="268"/>
      <c r="BV360" s="268"/>
      <c r="BW360" s="268"/>
      <c r="BX360" s="268"/>
      <c r="BY360" s="268"/>
      <c r="BZ360" s="268"/>
      <c r="CA360" s="268"/>
      <c r="CB360" s="268"/>
      <c r="CC360" s="268"/>
      <c r="CD360" s="268"/>
      <c r="CE360" s="268"/>
      <c r="CF360" s="268"/>
      <c r="CG360" s="268"/>
      <c r="CH360" s="268"/>
      <c r="CI360" s="268"/>
      <c r="CJ360" s="268"/>
      <c r="CK360" s="268"/>
      <c r="CL360" s="268"/>
      <c r="CM360" s="268"/>
      <c r="CN360" s="268"/>
      <c r="CO360" s="268"/>
      <c r="CP360" s="268"/>
      <c r="CQ360" s="268"/>
      <c r="CR360" s="268"/>
      <c r="CS360" s="268"/>
      <c r="CT360" s="268"/>
      <c r="CU360" s="268"/>
      <c r="CV360" s="268"/>
      <c r="CW360" s="268"/>
      <c r="CX360" s="268"/>
      <c r="CY360" s="268"/>
      <c r="CZ360" s="268"/>
      <c r="DA360" s="268"/>
      <c r="DB360" s="268"/>
      <c r="DC360" s="268"/>
      <c r="DD360" s="268"/>
      <c r="DE360" s="268"/>
      <c r="DF360" s="32"/>
      <c r="DG360" s="32"/>
      <c r="DH360" s="32"/>
      <c r="DI360" s="32"/>
      <c r="DJ360" s="32"/>
      <c r="DK360" s="32"/>
      <c r="DL360" s="32"/>
      <c r="DM360" s="32"/>
      <c r="DN360" s="32"/>
      <c r="DO360" s="32"/>
      <c r="DP360" s="32"/>
      <c r="DQ360" s="32"/>
      <c r="DR360" s="32"/>
      <c r="DS360" s="32"/>
    </row>
    <row r="361" customFormat="false" ht="12.75" hidden="false" customHeight="false" outlineLevel="0" collapsed="false">
      <c r="A361" s="359"/>
      <c r="B361" s="268"/>
      <c r="C361" s="276"/>
      <c r="D361" s="276"/>
      <c r="E361" s="268"/>
      <c r="F361" s="268"/>
      <c r="G361" s="268"/>
      <c r="H361" s="268"/>
      <c r="I361" s="268"/>
      <c r="J361" s="268"/>
      <c r="K361" s="276"/>
      <c r="L361" s="276"/>
      <c r="M361" s="268"/>
      <c r="N361" s="276"/>
      <c r="O361" s="276"/>
      <c r="P361" s="276"/>
      <c r="Q361" s="268"/>
      <c r="R361" s="268"/>
      <c r="T361" s="268"/>
      <c r="U361" s="268"/>
      <c r="X361" s="268"/>
      <c r="Z361" s="268"/>
      <c r="AA361" s="268"/>
      <c r="AB361" s="268"/>
      <c r="AC361" s="268"/>
      <c r="AH361" s="306"/>
      <c r="AI361" s="268"/>
      <c r="AJ361" s="268"/>
      <c r="AK361" s="268"/>
      <c r="AL361" s="268"/>
      <c r="AM361" s="268"/>
      <c r="AN361" s="268"/>
      <c r="AO361" s="268"/>
      <c r="AP361" s="268"/>
      <c r="AQ361" s="268"/>
      <c r="AR361" s="268"/>
      <c r="AS361" s="268"/>
      <c r="AT361" s="268"/>
      <c r="AU361" s="268"/>
      <c r="AV361" s="268"/>
      <c r="AW361" s="268"/>
      <c r="AX361" s="268"/>
      <c r="AY361" s="268"/>
      <c r="AZ361" s="268"/>
      <c r="BA361" s="268"/>
      <c r="BB361" s="268"/>
      <c r="BC361" s="268"/>
      <c r="BD361" s="268"/>
      <c r="BE361" s="268"/>
      <c r="BF361" s="268"/>
      <c r="BG361" s="268"/>
      <c r="BH361" s="268"/>
      <c r="BI361" s="268"/>
      <c r="BJ361" s="268"/>
      <c r="BK361" s="268"/>
      <c r="BL361" s="268"/>
      <c r="BM361" s="268"/>
      <c r="BN361" s="268"/>
      <c r="BO361" s="268"/>
      <c r="BP361" s="268"/>
      <c r="BQ361" s="268"/>
      <c r="BR361" s="268"/>
      <c r="BS361" s="268"/>
      <c r="BT361" s="268"/>
      <c r="BU361" s="268"/>
      <c r="BV361" s="268"/>
      <c r="BW361" s="268"/>
      <c r="BX361" s="268"/>
      <c r="BY361" s="268"/>
      <c r="BZ361" s="268"/>
      <c r="CA361" s="268"/>
      <c r="CB361" s="268"/>
      <c r="CC361" s="268"/>
      <c r="CD361" s="268"/>
      <c r="CE361" s="268"/>
      <c r="CF361" s="268"/>
      <c r="CG361" s="268"/>
      <c r="CH361" s="268"/>
      <c r="CI361" s="268"/>
      <c r="CJ361" s="268"/>
      <c r="CK361" s="268"/>
      <c r="CL361" s="268"/>
      <c r="CM361" s="268"/>
      <c r="CN361" s="268"/>
      <c r="CO361" s="268"/>
      <c r="CP361" s="268"/>
      <c r="CQ361" s="268"/>
      <c r="CR361" s="268"/>
      <c r="CS361" s="268"/>
      <c r="CT361" s="268"/>
      <c r="CU361" s="268"/>
      <c r="CV361" s="268"/>
      <c r="CW361" s="268"/>
      <c r="CX361" s="268"/>
      <c r="CY361" s="268"/>
      <c r="CZ361" s="268"/>
      <c r="DA361" s="268"/>
      <c r="DB361" s="268"/>
      <c r="DC361" s="268"/>
      <c r="DD361" s="268"/>
      <c r="DE361" s="268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</row>
    <row r="362" customFormat="false" ht="12.75" hidden="false" customHeight="false" outlineLevel="0" collapsed="false">
      <c r="A362" s="359"/>
      <c r="B362" s="268"/>
      <c r="C362" s="276"/>
      <c r="D362" s="276"/>
      <c r="E362" s="268"/>
      <c r="F362" s="268"/>
      <c r="G362" s="268"/>
      <c r="H362" s="268"/>
      <c r="I362" s="268"/>
      <c r="J362" s="268"/>
      <c r="K362" s="276"/>
      <c r="L362" s="276"/>
      <c r="M362" s="268"/>
      <c r="N362" s="276"/>
      <c r="O362" s="276"/>
      <c r="P362" s="276"/>
      <c r="Q362" s="268"/>
      <c r="R362" s="268"/>
      <c r="T362" s="268"/>
      <c r="U362" s="268"/>
      <c r="X362" s="268"/>
      <c r="Z362" s="268"/>
      <c r="AA362" s="268"/>
      <c r="AB362" s="268"/>
      <c r="AC362" s="268"/>
      <c r="AH362" s="306"/>
      <c r="AI362" s="268"/>
      <c r="AJ362" s="268"/>
      <c r="AK362" s="268"/>
      <c r="AL362" s="268"/>
      <c r="AM362" s="268"/>
      <c r="AN362" s="268"/>
      <c r="AO362" s="268"/>
      <c r="AP362" s="268"/>
      <c r="AQ362" s="268"/>
      <c r="AR362" s="268"/>
      <c r="AS362" s="268"/>
      <c r="AT362" s="268"/>
      <c r="AU362" s="268"/>
      <c r="AV362" s="268"/>
      <c r="AW362" s="268"/>
      <c r="AX362" s="268"/>
      <c r="AY362" s="268"/>
      <c r="AZ362" s="268"/>
      <c r="BA362" s="268"/>
      <c r="BB362" s="268"/>
      <c r="BC362" s="268"/>
      <c r="BD362" s="268"/>
      <c r="BE362" s="268"/>
      <c r="BF362" s="268"/>
      <c r="BG362" s="268"/>
      <c r="BH362" s="268"/>
      <c r="BI362" s="268"/>
      <c r="BJ362" s="268"/>
      <c r="BK362" s="268"/>
      <c r="BL362" s="268"/>
      <c r="BM362" s="268"/>
      <c r="BN362" s="268"/>
      <c r="BO362" s="268"/>
      <c r="BP362" s="268"/>
      <c r="BQ362" s="268"/>
      <c r="BR362" s="268"/>
      <c r="BS362" s="268"/>
      <c r="BT362" s="268"/>
      <c r="BU362" s="268"/>
      <c r="BV362" s="268"/>
      <c r="BW362" s="268"/>
      <c r="BX362" s="268"/>
      <c r="BY362" s="268"/>
      <c r="BZ362" s="268"/>
      <c r="CA362" s="268"/>
      <c r="CB362" s="268"/>
      <c r="CC362" s="268"/>
      <c r="CD362" s="268"/>
      <c r="CE362" s="268"/>
      <c r="CF362" s="268"/>
      <c r="CG362" s="268"/>
      <c r="CH362" s="268"/>
      <c r="CI362" s="268"/>
      <c r="CJ362" s="268"/>
      <c r="CK362" s="268"/>
      <c r="CL362" s="268"/>
      <c r="CM362" s="268"/>
      <c r="CN362" s="268"/>
      <c r="CO362" s="268"/>
      <c r="CP362" s="268"/>
      <c r="CQ362" s="268"/>
      <c r="CR362" s="268"/>
      <c r="CS362" s="268"/>
      <c r="CT362" s="268"/>
      <c r="CU362" s="268"/>
      <c r="CV362" s="268"/>
      <c r="CW362" s="268"/>
      <c r="CX362" s="268"/>
      <c r="CY362" s="268"/>
      <c r="CZ362" s="268"/>
      <c r="DA362" s="268"/>
      <c r="DB362" s="268"/>
      <c r="DC362" s="268"/>
      <c r="DD362" s="268"/>
      <c r="DE362" s="268"/>
      <c r="DF362" s="32"/>
      <c r="DG362" s="32"/>
      <c r="DH362" s="32"/>
      <c r="DI362" s="32"/>
      <c r="DJ362" s="32"/>
      <c r="DK362" s="32"/>
      <c r="DL362" s="32"/>
      <c r="DM362" s="32"/>
      <c r="DN362" s="32"/>
      <c r="DO362" s="32"/>
      <c r="DP362" s="32"/>
      <c r="DQ362" s="32"/>
      <c r="DR362" s="32"/>
      <c r="DS362" s="32"/>
    </row>
    <row r="363" customFormat="false" ht="12.75" hidden="false" customHeight="false" outlineLevel="0" collapsed="false">
      <c r="A363" s="359"/>
      <c r="B363" s="268"/>
      <c r="C363" s="276"/>
      <c r="D363" s="276"/>
      <c r="E363" s="268"/>
      <c r="F363" s="268"/>
      <c r="G363" s="268"/>
      <c r="H363" s="268"/>
      <c r="I363" s="268"/>
      <c r="J363" s="268"/>
      <c r="K363" s="276"/>
      <c r="L363" s="276"/>
      <c r="M363" s="268"/>
      <c r="N363" s="276"/>
      <c r="O363" s="276"/>
      <c r="P363" s="276"/>
      <c r="Q363" s="268"/>
      <c r="R363" s="268"/>
      <c r="T363" s="268"/>
      <c r="U363" s="268"/>
      <c r="X363" s="268"/>
      <c r="Z363" s="268"/>
      <c r="AA363" s="268"/>
      <c r="AB363" s="268"/>
      <c r="AC363" s="268"/>
      <c r="AH363" s="306"/>
      <c r="AI363" s="268"/>
      <c r="AJ363" s="268"/>
      <c r="AK363" s="268"/>
      <c r="AL363" s="268"/>
      <c r="AM363" s="268"/>
      <c r="AN363" s="268"/>
      <c r="AO363" s="268"/>
      <c r="AP363" s="268"/>
      <c r="AQ363" s="268"/>
      <c r="AR363" s="268"/>
      <c r="AS363" s="268"/>
      <c r="AT363" s="268"/>
      <c r="AU363" s="268"/>
      <c r="AV363" s="268"/>
      <c r="AW363" s="268"/>
      <c r="AX363" s="268"/>
      <c r="AY363" s="268"/>
      <c r="AZ363" s="268"/>
      <c r="BA363" s="268"/>
      <c r="BB363" s="268"/>
      <c r="BC363" s="268"/>
      <c r="BD363" s="268"/>
      <c r="BE363" s="268"/>
      <c r="BF363" s="268"/>
      <c r="BG363" s="268"/>
      <c r="BH363" s="268"/>
      <c r="BI363" s="268"/>
      <c r="BJ363" s="268"/>
      <c r="BK363" s="268"/>
      <c r="BL363" s="268"/>
      <c r="BM363" s="268"/>
      <c r="BN363" s="268"/>
      <c r="BO363" s="268"/>
      <c r="BP363" s="268"/>
      <c r="BQ363" s="268"/>
      <c r="BR363" s="268"/>
      <c r="BS363" s="268"/>
      <c r="BT363" s="268"/>
      <c r="BU363" s="268"/>
      <c r="BV363" s="268"/>
      <c r="BW363" s="268"/>
      <c r="BX363" s="268"/>
      <c r="BY363" s="268"/>
      <c r="BZ363" s="268"/>
      <c r="CA363" s="268"/>
      <c r="CB363" s="268"/>
      <c r="CC363" s="268"/>
      <c r="CD363" s="268"/>
      <c r="CE363" s="268"/>
      <c r="CF363" s="268"/>
      <c r="CG363" s="268"/>
      <c r="CH363" s="268"/>
      <c r="CI363" s="268"/>
      <c r="CJ363" s="268"/>
      <c r="CK363" s="268"/>
      <c r="CL363" s="268"/>
      <c r="CM363" s="268"/>
      <c r="CN363" s="268"/>
      <c r="CO363" s="268"/>
      <c r="CP363" s="268"/>
      <c r="CQ363" s="268"/>
      <c r="CR363" s="268"/>
      <c r="CS363" s="268"/>
      <c r="CT363" s="268"/>
      <c r="CU363" s="268"/>
      <c r="CV363" s="268"/>
      <c r="CW363" s="268"/>
      <c r="CX363" s="268"/>
      <c r="CY363" s="268"/>
      <c r="CZ363" s="268"/>
      <c r="DA363" s="268"/>
      <c r="DB363" s="268"/>
      <c r="DC363" s="268"/>
      <c r="DD363" s="268"/>
      <c r="DE363" s="268"/>
      <c r="DF363" s="32"/>
      <c r="DG363" s="32"/>
      <c r="DH363" s="32"/>
      <c r="DI363" s="32"/>
      <c r="DJ363" s="32"/>
      <c r="DK363" s="32"/>
      <c r="DL363" s="32"/>
      <c r="DM363" s="32"/>
      <c r="DN363" s="32"/>
      <c r="DO363" s="32"/>
      <c r="DP363" s="32"/>
      <c r="DQ363" s="32"/>
      <c r="DR363" s="32"/>
      <c r="DS363" s="32"/>
    </row>
    <row r="364" customFormat="false" ht="12.75" hidden="false" customHeight="false" outlineLevel="0" collapsed="false">
      <c r="A364" s="359"/>
      <c r="B364" s="268"/>
      <c r="C364" s="276"/>
      <c r="D364" s="276"/>
      <c r="E364" s="268"/>
      <c r="F364" s="268"/>
      <c r="G364" s="268"/>
      <c r="H364" s="268"/>
      <c r="I364" s="268"/>
      <c r="J364" s="268"/>
      <c r="K364" s="276"/>
      <c r="L364" s="276"/>
      <c r="M364" s="268"/>
      <c r="N364" s="276"/>
      <c r="O364" s="276"/>
      <c r="P364" s="276"/>
      <c r="Q364" s="268"/>
      <c r="R364" s="268"/>
      <c r="T364" s="268"/>
      <c r="U364" s="268"/>
      <c r="X364" s="268"/>
      <c r="Z364" s="268"/>
      <c r="AA364" s="268"/>
      <c r="AB364" s="268"/>
      <c r="AC364" s="268"/>
      <c r="AH364" s="306"/>
      <c r="AI364" s="268"/>
      <c r="AJ364" s="268"/>
      <c r="AK364" s="268"/>
      <c r="AL364" s="268"/>
      <c r="AM364" s="268"/>
      <c r="AN364" s="268"/>
      <c r="AO364" s="268"/>
      <c r="AP364" s="268"/>
      <c r="AQ364" s="268"/>
      <c r="AR364" s="268"/>
      <c r="AS364" s="268"/>
      <c r="AT364" s="268"/>
      <c r="AU364" s="268"/>
      <c r="AV364" s="268"/>
      <c r="AW364" s="268"/>
      <c r="AX364" s="268"/>
      <c r="AY364" s="268"/>
      <c r="AZ364" s="268"/>
      <c r="BA364" s="268"/>
      <c r="BB364" s="268"/>
      <c r="BC364" s="268"/>
      <c r="BD364" s="268"/>
      <c r="BE364" s="268"/>
      <c r="BF364" s="268"/>
      <c r="BG364" s="268"/>
      <c r="BH364" s="268"/>
      <c r="BI364" s="268"/>
      <c r="BJ364" s="268"/>
      <c r="BK364" s="268"/>
      <c r="BL364" s="268"/>
      <c r="BM364" s="268"/>
      <c r="BN364" s="268"/>
      <c r="BO364" s="268"/>
      <c r="BP364" s="268"/>
      <c r="BQ364" s="268"/>
      <c r="BR364" s="268"/>
      <c r="BS364" s="268"/>
      <c r="BT364" s="268"/>
      <c r="BU364" s="268"/>
      <c r="BV364" s="268"/>
      <c r="BW364" s="268"/>
      <c r="BX364" s="268"/>
      <c r="BY364" s="268"/>
      <c r="BZ364" s="268"/>
      <c r="CA364" s="268"/>
      <c r="CB364" s="268"/>
      <c r="CC364" s="268"/>
      <c r="CD364" s="268"/>
      <c r="CE364" s="268"/>
      <c r="CF364" s="268"/>
      <c r="CG364" s="268"/>
      <c r="CH364" s="268"/>
      <c r="CI364" s="268"/>
      <c r="CJ364" s="268"/>
      <c r="CK364" s="268"/>
      <c r="CL364" s="268"/>
      <c r="CM364" s="268"/>
      <c r="CN364" s="268"/>
      <c r="CO364" s="268"/>
      <c r="CP364" s="268"/>
      <c r="CQ364" s="268"/>
      <c r="CR364" s="268"/>
      <c r="CS364" s="268"/>
      <c r="CT364" s="268"/>
      <c r="CU364" s="268"/>
      <c r="CV364" s="268"/>
      <c r="CW364" s="268"/>
      <c r="CX364" s="268"/>
      <c r="CY364" s="268"/>
      <c r="CZ364" s="268"/>
      <c r="DA364" s="268"/>
      <c r="DB364" s="268"/>
      <c r="DC364" s="268"/>
      <c r="DD364" s="268"/>
      <c r="DE364" s="268"/>
      <c r="DF364" s="32"/>
      <c r="DG364" s="32"/>
      <c r="DH364" s="32"/>
      <c r="DI364" s="32"/>
      <c r="DJ364" s="32"/>
      <c r="DK364" s="32"/>
      <c r="DL364" s="32"/>
      <c r="DM364" s="32"/>
      <c r="DN364" s="32"/>
      <c r="DO364" s="32"/>
      <c r="DP364" s="32"/>
      <c r="DQ364" s="32"/>
      <c r="DR364" s="32"/>
      <c r="DS364" s="32"/>
    </row>
    <row r="365" customFormat="false" ht="12.75" hidden="false" customHeight="false" outlineLevel="0" collapsed="false">
      <c r="A365" s="359"/>
      <c r="B365" s="268"/>
      <c r="C365" s="276"/>
      <c r="D365" s="276"/>
      <c r="E365" s="268"/>
      <c r="F365" s="268"/>
      <c r="G365" s="268"/>
      <c r="H365" s="268"/>
      <c r="I365" s="268"/>
      <c r="J365" s="268"/>
      <c r="K365" s="276"/>
      <c r="L365" s="276"/>
      <c r="M365" s="268"/>
      <c r="N365" s="276"/>
      <c r="O365" s="276"/>
      <c r="P365" s="276"/>
      <c r="Q365" s="268"/>
      <c r="R365" s="268"/>
      <c r="T365" s="268"/>
      <c r="U365" s="268"/>
      <c r="X365" s="268"/>
      <c r="Z365" s="268"/>
      <c r="AA365" s="268"/>
      <c r="AB365" s="268"/>
      <c r="AC365" s="268"/>
      <c r="AH365" s="306"/>
      <c r="AI365" s="268"/>
      <c r="AJ365" s="268"/>
      <c r="AK365" s="268"/>
      <c r="AL365" s="268"/>
      <c r="AM365" s="268"/>
      <c r="AN365" s="268"/>
      <c r="AO365" s="268"/>
      <c r="AP365" s="268"/>
      <c r="AQ365" s="268"/>
      <c r="AR365" s="268"/>
      <c r="AS365" s="268"/>
      <c r="AT365" s="268"/>
      <c r="AU365" s="268"/>
      <c r="AV365" s="268"/>
      <c r="AW365" s="268"/>
      <c r="AX365" s="268"/>
      <c r="AY365" s="268"/>
      <c r="AZ365" s="268"/>
      <c r="BA365" s="268"/>
      <c r="BB365" s="268"/>
      <c r="BC365" s="268"/>
      <c r="BD365" s="268"/>
      <c r="BE365" s="268"/>
      <c r="BF365" s="268"/>
      <c r="BG365" s="268"/>
      <c r="BH365" s="268"/>
      <c r="BI365" s="268"/>
      <c r="BJ365" s="268"/>
      <c r="BK365" s="268"/>
      <c r="BL365" s="268"/>
      <c r="BM365" s="268"/>
      <c r="BN365" s="268"/>
      <c r="BO365" s="268"/>
      <c r="BP365" s="268"/>
      <c r="BQ365" s="268"/>
      <c r="BR365" s="268"/>
      <c r="BS365" s="268"/>
      <c r="BT365" s="268"/>
      <c r="BU365" s="268"/>
      <c r="BV365" s="268"/>
      <c r="BW365" s="268"/>
      <c r="BX365" s="268"/>
      <c r="BY365" s="268"/>
      <c r="BZ365" s="268"/>
      <c r="CA365" s="268"/>
      <c r="CB365" s="268"/>
      <c r="CC365" s="268"/>
      <c r="CD365" s="268"/>
      <c r="CE365" s="268"/>
      <c r="CF365" s="268"/>
      <c r="CG365" s="268"/>
      <c r="CH365" s="268"/>
      <c r="CI365" s="268"/>
      <c r="CJ365" s="268"/>
      <c r="CK365" s="268"/>
      <c r="CL365" s="268"/>
      <c r="CM365" s="268"/>
      <c r="CN365" s="268"/>
      <c r="CO365" s="268"/>
      <c r="CP365" s="268"/>
      <c r="CQ365" s="268"/>
      <c r="CR365" s="268"/>
      <c r="CS365" s="268"/>
      <c r="CT365" s="268"/>
      <c r="CU365" s="268"/>
      <c r="CV365" s="268"/>
      <c r="CW365" s="268"/>
      <c r="CX365" s="268"/>
      <c r="CY365" s="268"/>
      <c r="CZ365" s="268"/>
      <c r="DA365" s="268"/>
      <c r="DB365" s="268"/>
      <c r="DC365" s="268"/>
      <c r="DD365" s="268"/>
      <c r="DE365" s="268"/>
      <c r="DF365" s="32"/>
      <c r="DG365" s="32"/>
      <c r="DH365" s="32"/>
      <c r="DI365" s="32"/>
      <c r="DJ365" s="32"/>
      <c r="DK365" s="32"/>
      <c r="DL365" s="32"/>
      <c r="DM365" s="32"/>
      <c r="DN365" s="32"/>
      <c r="DO365" s="32"/>
      <c r="DP365" s="32"/>
      <c r="DQ365" s="32"/>
      <c r="DR365" s="32"/>
      <c r="DS365" s="32"/>
    </row>
    <row r="366" customFormat="false" ht="12.75" hidden="false" customHeight="false" outlineLevel="0" collapsed="false">
      <c r="AH366" s="6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xls.Setup Macro.Setup">
                <anchor moveWithCells="true" sizeWithCells="false">
                  <from>
                    <xdr:col>0</xdr:col>
                    <xdr:colOff>80640</xdr:colOff>
                    <xdr:row>0</xdr:row>
                    <xdr:rowOff>66240</xdr:rowOff>
                  </from>
                  <to>
                    <xdr:col>1</xdr:col>
                    <xdr:colOff>-110160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L367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CX39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2" width="9.14"/>
    <col collapsed="false" customWidth="true" hidden="false" outlineLevel="0" max="2" min="2" style="2" width="6.7"/>
    <col collapsed="false" customWidth="true" hidden="false" outlineLevel="0" max="5" min="3" style="2" width="6.85"/>
    <col collapsed="false" customWidth="true" hidden="false" outlineLevel="0" max="6" min="6" style="2" width="10.99"/>
    <col collapsed="false" customWidth="true" hidden="false" outlineLevel="0" max="7" min="7" style="2" width="7.28"/>
    <col collapsed="false" customWidth="true" hidden="false" outlineLevel="0" max="8" min="8" style="2" width="7.42"/>
    <col collapsed="false" customWidth="true" hidden="false" outlineLevel="0" max="9" min="9" style="2" width="7.14"/>
    <col collapsed="false" customWidth="true" hidden="false" outlineLevel="0" max="10" min="10" style="2" width="7.7"/>
    <col collapsed="false" customWidth="true" hidden="false" outlineLevel="0" max="11" min="11" style="2" width="7.14"/>
    <col collapsed="false" customWidth="true" hidden="false" outlineLevel="0" max="12" min="12" style="2" width="6.85"/>
    <col collapsed="false" customWidth="true" hidden="false" outlineLevel="0" max="13" min="13" style="2" width="7.14"/>
    <col collapsed="false" customWidth="true" hidden="false" outlineLevel="0" max="14" min="14" style="2" width="8.56"/>
    <col collapsed="false" customWidth="true" hidden="false" outlineLevel="0" max="16" min="15" style="2" width="7.42"/>
    <col collapsed="false" customWidth="true" hidden="false" outlineLevel="0" max="17" min="17" style="2" width="7.14"/>
    <col collapsed="false" customWidth="true" hidden="false" outlineLevel="0" max="18" min="18" style="2" width="7.7"/>
    <col collapsed="false" customWidth="true" hidden="false" outlineLevel="0" max="19" min="19" style="0" width="4.85"/>
    <col collapsed="false" customWidth="true" hidden="false" outlineLevel="0" max="21" min="20" style="2" width="10.99"/>
    <col collapsed="false" customWidth="true" hidden="false" outlineLevel="0" max="22" min="22" style="0" width="9.06"/>
    <col collapsed="false" customWidth="true" hidden="false" outlineLevel="0" max="23" min="23" style="0" width="5.28"/>
    <col collapsed="false" customWidth="true" hidden="false" outlineLevel="0" max="24" min="24" style="2" width="7.28"/>
    <col collapsed="false" customWidth="true" hidden="false" outlineLevel="0" max="25" min="25" style="2" width="7.42"/>
    <col collapsed="false" customWidth="true" hidden="false" outlineLevel="0" max="26" min="26" style="2" width="6.85"/>
    <col collapsed="false" customWidth="true" hidden="false" outlineLevel="0" max="27" min="27" style="2" width="7.7"/>
    <col collapsed="false" customWidth="true" hidden="false" outlineLevel="0" max="28" min="28" style="2" width="6.85"/>
    <col collapsed="false" customWidth="true" hidden="false" outlineLevel="0" max="29" min="29" style="2" width="6.13"/>
    <col collapsed="false" customWidth="true" hidden="false" outlineLevel="0" max="32" min="30" style="2" width="7.42"/>
    <col collapsed="false" customWidth="true" hidden="false" outlineLevel="0" max="33" min="33" style="2" width="6.85"/>
    <col collapsed="false" customWidth="true" hidden="false" outlineLevel="0" max="35" min="34" style="2" width="7.42"/>
    <col collapsed="false" customWidth="true" hidden="false" outlineLevel="0" max="36" min="36" style="2" width="4.28"/>
    <col collapsed="false" customWidth="true" hidden="false" outlineLevel="0" max="37" min="37" style="2" width="5.99"/>
    <col collapsed="false" customWidth="true" hidden="false" outlineLevel="0" max="38" min="38" style="2" width="6.41"/>
    <col collapsed="false" customWidth="true" hidden="false" outlineLevel="0" max="39" min="39" style="2" width="7.28"/>
    <col collapsed="false" customWidth="true" hidden="false" outlineLevel="0" max="40" min="40" style="2" width="7.42"/>
    <col collapsed="false" customWidth="true" hidden="false" outlineLevel="0" max="41" min="41" style="2" width="6.85"/>
    <col collapsed="false" customWidth="true" hidden="false" outlineLevel="0" max="42" min="42" style="2" width="8.56"/>
    <col collapsed="false" customWidth="true" hidden="false" outlineLevel="0" max="43" min="43" style="2" width="8.99"/>
    <col collapsed="false" customWidth="true" hidden="false" outlineLevel="0" max="44" min="44" style="2" width="7.7"/>
    <col collapsed="false" customWidth="true" hidden="false" outlineLevel="0" max="45" min="45" style="2" width="7.28"/>
    <col collapsed="false" customWidth="true" hidden="false" outlineLevel="0" max="46" min="46" style="2" width="6.28"/>
    <col collapsed="false" customWidth="true" hidden="false" outlineLevel="0" max="47" min="47" style="2" width="7.28"/>
    <col collapsed="false" customWidth="true" hidden="false" outlineLevel="0" max="48" min="48" style="2" width="6.85"/>
    <col collapsed="false" customWidth="true" hidden="false" outlineLevel="0" max="49" min="49" style="2" width="6.13"/>
    <col collapsed="false" customWidth="true" hidden="false" outlineLevel="0" max="50" min="50" style="2" width="6.28"/>
    <col collapsed="false" customWidth="true" hidden="false" outlineLevel="0" max="51" min="51" style="2" width="3.85"/>
    <col collapsed="false" customWidth="false" hidden="false" outlineLevel="0" max="257" min="52" style="2" width="9.14"/>
  </cols>
  <sheetData>
    <row r="1" customFormat="false" ht="12.75" hidden="false" customHeight="false" outlineLevel="0" collapsed="false">
      <c r="A1" s="268"/>
      <c r="B1" s="268" t="s">
        <v>195</v>
      </c>
      <c r="C1" s="366" t="n">
        <v>0.15875</v>
      </c>
      <c r="D1" s="366" t="n">
        <v>0.16625</v>
      </c>
      <c r="E1" s="366" t="n">
        <v>0.14875</v>
      </c>
      <c r="F1" s="366" t="n">
        <v>0.12375</v>
      </c>
      <c r="G1" s="366" t="n">
        <v>0.14875</v>
      </c>
      <c r="H1" s="366" t="n">
        <v>0.15375</v>
      </c>
      <c r="I1" s="366" t="n">
        <v>0.15375</v>
      </c>
      <c r="J1" s="366" t="n">
        <v>0.15375</v>
      </c>
      <c r="K1" s="366" t="n">
        <v>0.18875</v>
      </c>
      <c r="L1" s="366" t="n">
        <v>0.18875</v>
      </c>
      <c r="M1" s="366" t="n">
        <v>0.18875</v>
      </c>
      <c r="N1" s="366" t="n">
        <v>0.21375</v>
      </c>
      <c r="O1" s="366" t="n">
        <v>0.14125</v>
      </c>
      <c r="P1" s="366" t="n">
        <v>0.14125</v>
      </c>
      <c r="Q1" s="366" t="n">
        <v>0.14125</v>
      </c>
      <c r="R1" s="366" t="n">
        <v>0.14125</v>
      </c>
      <c r="T1" s="367" t="n">
        <v>-0.2125</v>
      </c>
      <c r="U1" s="367" t="n">
        <v>-0.1575</v>
      </c>
      <c r="V1" s="367" t="n">
        <v>0.14</v>
      </c>
      <c r="X1" s="368" t="n">
        <v>0.14</v>
      </c>
      <c r="Y1" s="369" t="n">
        <v>0.14</v>
      </c>
      <c r="Z1" s="368" t="n">
        <v>0.085</v>
      </c>
      <c r="AA1" s="370" t="n">
        <v>0.5275</v>
      </c>
      <c r="AB1" s="370" t="n">
        <v>0.4325</v>
      </c>
      <c r="AC1" s="298" t="n">
        <v>0.2525</v>
      </c>
      <c r="AD1" s="370" t="n">
        <v>0.19625</v>
      </c>
      <c r="AE1" s="366" t="n">
        <v>-0.46375</v>
      </c>
      <c r="AF1" s="366" t="n">
        <v>0</v>
      </c>
      <c r="AG1" s="274"/>
      <c r="AH1" s="275"/>
      <c r="AI1" s="268"/>
      <c r="AJ1" s="276"/>
      <c r="AK1" s="268"/>
      <c r="AL1" s="268"/>
      <c r="AM1" s="276"/>
      <c r="AN1" s="268"/>
      <c r="AO1" s="268"/>
      <c r="AP1" s="268"/>
      <c r="AQ1" s="268"/>
      <c r="AR1" s="268"/>
      <c r="AS1" s="268"/>
      <c r="AT1" s="277"/>
      <c r="AU1" s="268"/>
      <c r="AV1" s="268"/>
      <c r="AW1" s="268"/>
      <c r="AX1" s="277"/>
      <c r="AY1" s="268"/>
      <c r="AZ1" s="268"/>
      <c r="BA1" s="277"/>
      <c r="BB1" s="268"/>
      <c r="BC1" s="277"/>
      <c r="BD1" s="276"/>
      <c r="BE1" s="268"/>
      <c r="BF1" s="276"/>
      <c r="BG1" s="276"/>
      <c r="BH1" s="276"/>
      <c r="BI1" s="276"/>
      <c r="BJ1" s="276"/>
      <c r="BK1" s="268"/>
      <c r="BL1" s="268"/>
      <c r="BM1" s="268"/>
      <c r="BN1" s="268"/>
      <c r="BO1" s="268"/>
      <c r="BP1" s="268"/>
      <c r="BQ1" s="268"/>
      <c r="BR1" s="295"/>
      <c r="BS1" s="268"/>
      <c r="BT1" s="268"/>
      <c r="BU1" s="268"/>
      <c r="BV1" s="268"/>
      <c r="BW1" s="295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78"/>
      <c r="CS1" s="276"/>
      <c r="CT1" s="279"/>
      <c r="CU1" s="279"/>
      <c r="CV1" s="279"/>
      <c r="CW1" s="280"/>
      <c r="CX1" s="268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</row>
    <row r="2" customFormat="false" ht="12.75" hidden="false" customHeight="false" outlineLevel="0" collapsed="false">
      <c r="A2" s="268"/>
      <c r="B2" s="268" t="s">
        <v>196</v>
      </c>
      <c r="C2" s="366" t="n">
        <v>0.328</v>
      </c>
      <c r="D2" s="366" t="n">
        <v>0.328</v>
      </c>
      <c r="E2" s="366" t="n">
        <v>0.3105</v>
      </c>
      <c r="F2" s="366" t="n">
        <v>0.293</v>
      </c>
      <c r="G2" s="366" t="n">
        <v>0.3105</v>
      </c>
      <c r="H2" s="366" t="n">
        <v>0.515</v>
      </c>
      <c r="I2" s="371" t="n">
        <v>0.515</v>
      </c>
      <c r="J2" s="366" t="n">
        <v>0.515</v>
      </c>
      <c r="K2" s="366" t="n">
        <v>0.477</v>
      </c>
      <c r="L2" s="366" t="n">
        <v>0.477</v>
      </c>
      <c r="M2" s="371" t="n">
        <v>0.477</v>
      </c>
      <c r="N2" s="366" t="n">
        <v>0.537</v>
      </c>
      <c r="O2" s="366" t="n">
        <v>0.63</v>
      </c>
      <c r="P2" s="366" t="n">
        <v>0.63</v>
      </c>
      <c r="Q2" s="371" t="n">
        <v>0.63</v>
      </c>
      <c r="R2" s="366" t="n">
        <v>0.64</v>
      </c>
      <c r="T2" s="367" t="n">
        <v>0.143</v>
      </c>
      <c r="U2" s="367" t="n">
        <v>0.251215</v>
      </c>
      <c r="V2" s="367" t="n">
        <v>0.2896848</v>
      </c>
      <c r="X2" s="368" t="n">
        <v>0.2775</v>
      </c>
      <c r="Y2" s="369" t="n">
        <v>0.2775</v>
      </c>
      <c r="Z2" s="368" t="n">
        <v>0.1725</v>
      </c>
      <c r="AA2" s="372" t="n">
        <v>1.684</v>
      </c>
      <c r="AB2" s="372" t="n">
        <v>1.03</v>
      </c>
      <c r="AC2" s="298" t="n">
        <v>0.482</v>
      </c>
      <c r="AD2" s="370" t="n">
        <v>0.3775</v>
      </c>
      <c r="AE2" s="366" t="n">
        <v>-0.305</v>
      </c>
      <c r="AF2" s="366" t="n">
        <v>0</v>
      </c>
      <c r="AG2" s="285"/>
      <c r="AH2" s="286"/>
      <c r="AI2" s="286"/>
      <c r="AJ2" s="286"/>
      <c r="AK2" s="286"/>
      <c r="AL2" s="268"/>
      <c r="AM2" s="286"/>
      <c r="AN2" s="286"/>
      <c r="AO2" s="286"/>
      <c r="AP2" s="286"/>
      <c r="AQ2" s="268"/>
      <c r="AR2" s="268"/>
      <c r="AS2" s="268"/>
      <c r="AT2" s="286"/>
      <c r="AU2" s="286"/>
      <c r="AV2" s="286"/>
      <c r="AW2" s="268"/>
      <c r="AX2" s="268"/>
      <c r="AY2" s="268"/>
      <c r="AZ2" s="286"/>
      <c r="BA2" s="268"/>
      <c r="BB2" s="286"/>
      <c r="BC2" s="286"/>
      <c r="BD2" s="286"/>
      <c r="BE2" s="268"/>
      <c r="BF2" s="286"/>
      <c r="BG2" s="286"/>
      <c r="BH2" s="286"/>
      <c r="BI2" s="286"/>
      <c r="BJ2" s="286"/>
      <c r="BK2" s="268"/>
      <c r="BL2" s="268"/>
      <c r="BM2" s="268"/>
      <c r="BN2" s="286"/>
      <c r="BO2" s="286"/>
      <c r="BP2" s="286"/>
      <c r="BQ2" s="286"/>
      <c r="BR2" s="286"/>
      <c r="BS2" s="268"/>
      <c r="BT2" s="268"/>
      <c r="BU2" s="268"/>
      <c r="BV2" s="268"/>
      <c r="BW2" s="295"/>
      <c r="BX2" s="268"/>
      <c r="BY2" s="268"/>
      <c r="BZ2" s="268"/>
      <c r="CA2" s="268"/>
      <c r="CB2" s="268"/>
      <c r="CC2" s="268"/>
      <c r="CD2" s="268"/>
      <c r="CE2" s="268"/>
      <c r="CF2" s="268"/>
      <c r="CG2" s="287"/>
      <c r="CH2" s="287"/>
      <c r="CI2" s="268"/>
      <c r="CJ2" s="268"/>
      <c r="CK2" s="268"/>
      <c r="CL2" s="268"/>
      <c r="CM2" s="268"/>
      <c r="CN2" s="268"/>
      <c r="CO2" s="268"/>
      <c r="CP2" s="268"/>
      <c r="CQ2" s="268"/>
      <c r="CR2" s="278"/>
      <c r="CS2" s="276"/>
      <c r="CT2" s="279"/>
      <c r="CU2" s="279"/>
      <c r="CV2" s="279"/>
      <c r="CW2" s="280"/>
      <c r="CX2" s="268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</row>
    <row r="3" customFormat="false" ht="12.75" hidden="false" customHeight="false" outlineLevel="0" collapsed="false">
      <c r="A3" s="268"/>
      <c r="B3" s="268" t="s">
        <v>197</v>
      </c>
      <c r="C3" s="276" t="n">
        <v>0.175</v>
      </c>
      <c r="D3" s="276" t="n">
        <v>0.175</v>
      </c>
      <c r="E3" s="268" t="n">
        <v>0.175</v>
      </c>
      <c r="F3" s="268" t="n">
        <v>0.14</v>
      </c>
      <c r="G3" s="268" t="n">
        <v>0.175</v>
      </c>
      <c r="H3" s="295" t="n">
        <v>0.175</v>
      </c>
      <c r="I3" s="308" t="n">
        <v>0.175</v>
      </c>
      <c r="J3" s="276" t="n">
        <v>0.175</v>
      </c>
      <c r="K3" s="276" t="n">
        <v>0.19</v>
      </c>
      <c r="L3" s="276" t="n">
        <v>0.19</v>
      </c>
      <c r="M3" s="308" t="n">
        <v>0.19</v>
      </c>
      <c r="N3" s="268" t="n">
        <v>0.21</v>
      </c>
      <c r="O3" s="268" t="n">
        <v>0.175</v>
      </c>
      <c r="P3" s="268" t="n">
        <v>0.175</v>
      </c>
      <c r="Q3" s="308" t="n">
        <v>0.175</v>
      </c>
      <c r="R3" s="276" t="n">
        <v>0.175</v>
      </c>
      <c r="T3" s="302" t="n">
        <v>-0.075</v>
      </c>
      <c r="U3" s="302" t="n">
        <v>-0.02</v>
      </c>
      <c r="V3" s="302" t="n">
        <v>0.1425</v>
      </c>
      <c r="X3" s="304" t="n">
        <v>0.1425</v>
      </c>
      <c r="Y3" s="369" t="n">
        <v>0.1425</v>
      </c>
      <c r="Z3" s="373" t="n">
        <v>0.0725</v>
      </c>
      <c r="AA3" s="284" t="n">
        <v>0.47</v>
      </c>
      <c r="AB3" s="284" t="n">
        <v>0.4</v>
      </c>
      <c r="AC3" s="298" t="n">
        <v>0.225</v>
      </c>
      <c r="AD3" s="370" t="n">
        <v>0.185</v>
      </c>
      <c r="AE3" s="366" t="n">
        <v>-0.41</v>
      </c>
      <c r="AF3" s="366" t="n">
        <v>0</v>
      </c>
      <c r="AG3" s="290"/>
      <c r="AH3" s="293"/>
      <c r="AI3" s="292"/>
      <c r="AJ3" s="293"/>
      <c r="AK3" s="268"/>
      <c r="AL3" s="268"/>
      <c r="AM3" s="276"/>
      <c r="AN3" s="268"/>
      <c r="AO3" s="268"/>
      <c r="AP3" s="268"/>
      <c r="AQ3" s="268"/>
      <c r="AR3" s="268"/>
      <c r="AS3" s="268" t="s">
        <v>198</v>
      </c>
      <c r="AT3" s="276"/>
      <c r="AU3" s="292"/>
      <c r="AV3" s="276"/>
      <c r="AW3" s="268"/>
      <c r="AX3" s="268"/>
      <c r="AY3" s="268"/>
      <c r="AZ3" s="294"/>
      <c r="BA3" s="268"/>
      <c r="BB3" s="292"/>
      <c r="BC3" s="276"/>
      <c r="BD3" s="279"/>
      <c r="BE3" s="268"/>
      <c r="BF3" s="276"/>
      <c r="BG3" s="268"/>
      <c r="BH3" s="268"/>
      <c r="BI3" s="268"/>
      <c r="BJ3" s="268"/>
      <c r="BK3" s="268"/>
      <c r="BL3" s="268"/>
      <c r="BM3" s="268"/>
      <c r="BN3" s="268"/>
      <c r="BO3" s="268"/>
      <c r="BP3" s="268"/>
      <c r="BQ3" s="268"/>
      <c r="BR3" s="295"/>
      <c r="BS3" s="268"/>
      <c r="BT3" s="268"/>
      <c r="BU3" s="268"/>
      <c r="BV3" s="268"/>
      <c r="BW3" s="295"/>
      <c r="BX3" s="268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95"/>
      <c r="CO3" s="268"/>
      <c r="CP3" s="268"/>
      <c r="CQ3" s="268"/>
      <c r="CR3" s="278"/>
      <c r="CS3" s="276"/>
      <c r="CT3" s="279"/>
      <c r="CU3" s="279"/>
      <c r="CV3" s="279"/>
      <c r="CW3" s="280"/>
      <c r="CX3" s="268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</row>
    <row r="4" customFormat="false" ht="12.75" hidden="false" customHeight="false" outlineLevel="0" collapsed="false">
      <c r="A4" s="374"/>
      <c r="B4" s="268"/>
      <c r="C4" s="276"/>
      <c r="D4" s="276"/>
      <c r="E4" s="276"/>
      <c r="F4" s="268"/>
      <c r="G4" s="268"/>
      <c r="H4" s="268" t="n">
        <v>0.0379999999999999</v>
      </c>
      <c r="I4" s="308"/>
      <c r="J4" s="276"/>
      <c r="K4" s="268" t="n">
        <v>0.149</v>
      </c>
      <c r="L4" s="268"/>
      <c r="M4" s="308"/>
      <c r="N4" s="287"/>
      <c r="O4" s="268"/>
      <c r="P4" s="268"/>
      <c r="Q4" s="308"/>
      <c r="R4" s="276"/>
      <c r="T4" s="302"/>
      <c r="U4" s="302"/>
      <c r="V4" s="302"/>
      <c r="X4" s="375"/>
      <c r="Y4" s="283"/>
      <c r="Z4" s="304"/>
      <c r="AA4" s="284"/>
      <c r="AB4" s="284"/>
      <c r="AC4" s="298"/>
      <c r="AD4" s="298"/>
      <c r="AG4" s="290"/>
      <c r="AH4" s="268"/>
      <c r="AI4" s="268"/>
      <c r="AJ4" s="276"/>
      <c r="AK4" s="268"/>
      <c r="AL4" s="268"/>
      <c r="AM4" s="287"/>
      <c r="AN4" s="268"/>
      <c r="AO4" s="287"/>
      <c r="AP4" s="268"/>
      <c r="AQ4" s="268"/>
      <c r="AR4" s="268"/>
      <c r="AS4" s="268"/>
      <c r="AT4" s="276"/>
      <c r="AU4" s="268"/>
      <c r="AV4" s="276"/>
      <c r="AW4" s="268"/>
      <c r="AX4" s="268"/>
      <c r="AY4" s="268"/>
      <c r="AZ4" s="268"/>
      <c r="BA4" s="268"/>
      <c r="BB4" s="268"/>
      <c r="BC4" s="268"/>
      <c r="BD4" s="294"/>
      <c r="BE4" s="268"/>
      <c r="BF4" s="276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95"/>
      <c r="BS4" s="268"/>
      <c r="BT4" s="268"/>
      <c r="BU4" s="268"/>
      <c r="BV4" s="295"/>
      <c r="BW4" s="295"/>
      <c r="BX4" s="293"/>
      <c r="BY4" s="293"/>
      <c r="BZ4" s="293"/>
      <c r="CA4" s="295"/>
      <c r="CB4" s="268"/>
      <c r="CC4" s="268"/>
      <c r="CD4" s="268"/>
      <c r="CE4" s="268"/>
      <c r="CF4" s="268"/>
      <c r="CG4" s="293"/>
      <c r="CH4" s="293"/>
      <c r="CI4" s="268"/>
      <c r="CJ4" s="268"/>
      <c r="CK4" s="268"/>
      <c r="CL4" s="268"/>
      <c r="CM4" s="268"/>
      <c r="CN4" s="268"/>
      <c r="CO4" s="268"/>
      <c r="CP4" s="268"/>
      <c r="CQ4" s="268"/>
      <c r="CR4" s="278"/>
      <c r="CS4" s="276"/>
      <c r="CT4" s="279"/>
      <c r="CU4" s="279"/>
      <c r="CV4" s="279"/>
      <c r="CW4" s="280"/>
      <c r="CX4" s="268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</row>
    <row r="5" customFormat="false" ht="12.75" hidden="false" customHeight="false" outlineLevel="0" collapsed="false">
      <c r="A5" s="299" t="n">
        <v>36689</v>
      </c>
      <c r="B5" s="268"/>
      <c r="C5" s="287"/>
      <c r="D5" s="287"/>
      <c r="E5" s="268"/>
      <c r="F5" s="287"/>
      <c r="G5" s="268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T5" s="376"/>
      <c r="U5" s="376"/>
      <c r="V5" s="376"/>
      <c r="X5" s="304"/>
      <c r="Y5" s="297"/>
      <c r="Z5" s="303"/>
      <c r="AA5" s="305"/>
      <c r="AB5" s="305"/>
      <c r="AC5" s="298"/>
      <c r="AD5" s="298"/>
      <c r="AG5" s="306"/>
      <c r="AH5" s="307"/>
      <c r="AI5" s="268"/>
      <c r="AJ5" s="268"/>
      <c r="AK5" s="268"/>
      <c r="AL5" s="268" t="n">
        <v>-0.10157492931994</v>
      </c>
      <c r="AM5" s="287"/>
      <c r="AN5" s="268"/>
      <c r="AO5" s="287"/>
      <c r="AP5" s="268"/>
      <c r="AQ5" s="268"/>
      <c r="AR5" s="268"/>
      <c r="AS5" s="268"/>
      <c r="AT5" s="287"/>
      <c r="AU5" s="287"/>
      <c r="AV5" s="287"/>
      <c r="AW5" s="268"/>
      <c r="AX5" s="268"/>
      <c r="AY5" s="268"/>
      <c r="AZ5" s="287"/>
      <c r="BA5" s="268"/>
      <c r="BB5" s="287"/>
      <c r="BC5" s="287"/>
      <c r="BD5" s="287"/>
      <c r="BE5" s="268"/>
      <c r="BF5" s="268"/>
      <c r="BG5" s="268"/>
      <c r="BH5" s="268"/>
      <c r="BI5" s="268"/>
      <c r="BJ5" s="268"/>
      <c r="BK5" s="268"/>
      <c r="BL5" s="268"/>
      <c r="BM5" s="268"/>
      <c r="BN5" s="277"/>
      <c r="BO5" s="268"/>
      <c r="BP5" s="268"/>
      <c r="BQ5" s="268"/>
      <c r="BR5" s="295"/>
      <c r="BS5" s="268"/>
      <c r="BT5" s="268"/>
      <c r="BU5" s="268"/>
      <c r="BV5" s="268"/>
      <c r="BW5" s="268"/>
      <c r="BX5" s="268"/>
      <c r="BY5" s="268"/>
      <c r="BZ5" s="268"/>
      <c r="CA5" s="268"/>
      <c r="CB5" s="287"/>
      <c r="CC5" s="287"/>
      <c r="CD5" s="287"/>
      <c r="CE5" s="287"/>
      <c r="CF5" s="268"/>
      <c r="CG5" s="268"/>
      <c r="CH5" s="268"/>
      <c r="CI5" s="268"/>
      <c r="CJ5" s="268"/>
      <c r="CK5" s="268"/>
      <c r="CL5" s="268"/>
      <c r="CM5" s="268"/>
      <c r="CN5" s="295"/>
      <c r="CO5" s="287"/>
      <c r="CP5" s="268"/>
      <c r="CQ5" s="268"/>
      <c r="CR5" s="278"/>
      <c r="CS5" s="276"/>
      <c r="CT5" s="279"/>
      <c r="CU5" s="279"/>
      <c r="CV5" s="279"/>
      <c r="CW5" s="280"/>
      <c r="CX5" s="268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</row>
    <row r="6" customFormat="false" ht="12.75" hidden="false" customHeight="false" outlineLevel="0" collapsed="false">
      <c r="A6" s="377"/>
      <c r="B6" s="268"/>
      <c r="C6" s="309" t="s">
        <v>52</v>
      </c>
      <c r="D6" s="309" t="s">
        <v>75</v>
      </c>
      <c r="E6" s="287" t="s">
        <v>59</v>
      </c>
      <c r="F6" s="287" t="s">
        <v>199</v>
      </c>
      <c r="G6" s="287" t="s">
        <v>200</v>
      </c>
      <c r="H6" s="311" t="s">
        <v>54</v>
      </c>
      <c r="I6" s="309" t="s">
        <v>201</v>
      </c>
      <c r="J6" s="311" t="s">
        <v>74</v>
      </c>
      <c r="K6" s="309" t="s">
        <v>53</v>
      </c>
      <c r="L6" s="309" t="s">
        <v>75</v>
      </c>
      <c r="M6" s="309" t="s">
        <v>202</v>
      </c>
      <c r="N6" s="287" t="s">
        <v>56</v>
      </c>
      <c r="O6" s="287" t="s">
        <v>85</v>
      </c>
      <c r="P6" s="287" t="s">
        <v>75</v>
      </c>
      <c r="Q6" s="309" t="s">
        <v>203</v>
      </c>
      <c r="R6" s="311" t="s">
        <v>191</v>
      </c>
      <c r="T6" s="376" t="s">
        <v>2</v>
      </c>
      <c r="U6" s="376" t="s">
        <v>82</v>
      </c>
      <c r="V6" s="376" t="s">
        <v>83</v>
      </c>
      <c r="X6" s="303" t="s">
        <v>88</v>
      </c>
      <c r="Y6" s="314" t="s">
        <v>86</v>
      </c>
      <c r="Z6" s="313" t="s">
        <v>43</v>
      </c>
      <c r="AA6" s="315" t="s">
        <v>204</v>
      </c>
      <c r="AB6" s="315" t="s">
        <v>205</v>
      </c>
      <c r="AC6" s="316" t="s">
        <v>66</v>
      </c>
      <c r="AD6" s="316" t="s">
        <v>194</v>
      </c>
      <c r="AE6" s="55" t="s">
        <v>94</v>
      </c>
      <c r="AF6" s="55" t="s">
        <v>69</v>
      </c>
      <c r="AG6" s="378"/>
      <c r="AH6" s="287"/>
      <c r="AI6" s="287" t="s">
        <v>14</v>
      </c>
      <c r="AJ6" s="309"/>
      <c r="AK6" s="287"/>
      <c r="AL6" s="287" t="s">
        <v>52</v>
      </c>
      <c r="AM6" s="287" t="s">
        <v>52</v>
      </c>
      <c r="AN6" s="379" t="s">
        <v>59</v>
      </c>
      <c r="AO6" s="287" t="s">
        <v>200</v>
      </c>
      <c r="AP6" s="287" t="s">
        <v>54</v>
      </c>
      <c r="AQ6" s="287" t="s">
        <v>53</v>
      </c>
      <c r="AR6" s="380" t="s">
        <v>56</v>
      </c>
      <c r="AS6" s="287" t="s">
        <v>203</v>
      </c>
      <c r="AT6" s="309" t="s">
        <v>191</v>
      </c>
      <c r="AU6" s="311"/>
      <c r="AV6" s="311"/>
      <c r="AW6" s="287" t="s">
        <v>88</v>
      </c>
      <c r="AX6" s="287" t="s">
        <v>43</v>
      </c>
      <c r="AY6" s="287" t="s">
        <v>204</v>
      </c>
      <c r="AZ6" s="309" t="s">
        <v>205</v>
      </c>
      <c r="BA6" s="287" t="s">
        <v>66</v>
      </c>
      <c r="BB6" s="287" t="s">
        <v>194</v>
      </c>
      <c r="BC6" s="317" t="s">
        <v>94</v>
      </c>
      <c r="BD6" s="287" t="s">
        <v>69</v>
      </c>
      <c r="BE6" s="287"/>
      <c r="BF6" s="287"/>
      <c r="BG6" s="381" t="s">
        <v>206</v>
      </c>
      <c r="BH6" s="382" t="s">
        <v>207</v>
      </c>
      <c r="BI6" s="287" t="s">
        <v>208</v>
      </c>
      <c r="BJ6" s="287" t="s">
        <v>209</v>
      </c>
      <c r="BK6" s="382" t="s">
        <v>210</v>
      </c>
      <c r="BL6" s="287"/>
      <c r="BM6" s="287"/>
      <c r="BN6" s="277"/>
      <c r="BO6" s="277"/>
      <c r="BP6" s="276"/>
      <c r="BQ6" s="268"/>
      <c r="BR6" s="295"/>
      <c r="BS6" s="268"/>
      <c r="BT6" s="268"/>
      <c r="BU6" s="295"/>
      <c r="BV6" s="293"/>
      <c r="BW6" s="268"/>
      <c r="BX6" s="287"/>
      <c r="BY6" s="287"/>
      <c r="BZ6" s="287"/>
      <c r="CA6" s="268"/>
      <c r="CB6" s="287"/>
      <c r="CC6" s="287"/>
      <c r="CD6" s="287"/>
      <c r="CE6" s="287"/>
      <c r="CF6" s="268"/>
      <c r="CG6" s="268"/>
      <c r="CH6" s="268"/>
      <c r="CI6" s="268"/>
      <c r="CJ6" s="268"/>
      <c r="CK6" s="268"/>
      <c r="CL6" s="268"/>
      <c r="CM6" s="295"/>
      <c r="CN6" s="295"/>
      <c r="CO6" s="287"/>
      <c r="CP6" s="268"/>
      <c r="CQ6" s="295"/>
      <c r="CR6" s="278"/>
      <c r="CS6" s="276"/>
      <c r="CT6" s="279"/>
      <c r="CU6" s="279"/>
      <c r="CV6" s="279"/>
      <c r="CW6" s="280"/>
      <c r="CX6" s="268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</row>
    <row r="7" customFormat="false" ht="12.75" hidden="false" customHeight="false" outlineLevel="0" collapsed="false">
      <c r="A7" s="377" t="n">
        <v>1</v>
      </c>
      <c r="B7" s="268" t="n">
        <v>2</v>
      </c>
      <c r="C7" s="268" t="n">
        <v>3</v>
      </c>
      <c r="D7" s="268" t="n">
        <v>4</v>
      </c>
      <c r="E7" s="268" t="n">
        <v>5</v>
      </c>
      <c r="F7" s="268" t="n">
        <v>6</v>
      </c>
      <c r="G7" s="268" t="n">
        <v>7</v>
      </c>
      <c r="H7" s="268" t="n">
        <v>8</v>
      </c>
      <c r="I7" s="268" t="n">
        <v>9</v>
      </c>
      <c r="J7" s="268" t="n">
        <v>10</v>
      </c>
      <c r="K7" s="268" t="n">
        <v>11</v>
      </c>
      <c r="L7" s="268" t="n">
        <v>12</v>
      </c>
      <c r="M7" s="268" t="n">
        <v>13</v>
      </c>
      <c r="N7" s="268" t="n">
        <v>14</v>
      </c>
      <c r="O7" s="268" t="n">
        <v>15</v>
      </c>
      <c r="P7" s="268" t="n">
        <v>16</v>
      </c>
      <c r="Q7" s="268" t="n">
        <v>17</v>
      </c>
      <c r="R7" s="268" t="n">
        <v>18</v>
      </c>
      <c r="S7" s="268" t="n">
        <v>19</v>
      </c>
      <c r="T7" s="302" t="n">
        <v>20</v>
      </c>
      <c r="U7" s="302" t="n">
        <v>21</v>
      </c>
      <c r="V7" s="302" t="n">
        <v>22</v>
      </c>
      <c r="W7" s="268" t="n">
        <v>23</v>
      </c>
      <c r="X7" s="304" t="n">
        <v>24</v>
      </c>
      <c r="Y7" s="304" t="n">
        <v>25</v>
      </c>
      <c r="Z7" s="304" t="n">
        <v>26</v>
      </c>
      <c r="AA7" s="383" t="n">
        <v>27</v>
      </c>
      <c r="AB7" s="383" t="n">
        <v>28</v>
      </c>
      <c r="AC7" s="383" t="n">
        <v>29</v>
      </c>
      <c r="AD7" s="383" t="n">
        <v>30</v>
      </c>
      <c r="AE7" s="268" t="n">
        <v>26</v>
      </c>
      <c r="AF7" s="268" t="n">
        <v>27</v>
      </c>
      <c r="AG7" s="268" t="n">
        <v>28</v>
      </c>
      <c r="AH7" s="290"/>
      <c r="AI7" s="291"/>
      <c r="AJ7" s="276"/>
      <c r="AK7" s="268"/>
      <c r="AL7" s="268" t="s">
        <v>211</v>
      </c>
      <c r="AM7" s="268"/>
      <c r="AN7" s="268"/>
      <c r="AO7" s="293"/>
      <c r="AP7" s="268"/>
      <c r="AQ7" s="268"/>
      <c r="AR7" s="268"/>
      <c r="AS7" s="268"/>
      <c r="AT7" s="268"/>
      <c r="AU7" s="268"/>
      <c r="AV7" s="268"/>
      <c r="AW7" s="268"/>
      <c r="AX7" s="268"/>
      <c r="AY7" s="268"/>
      <c r="AZ7" s="276"/>
      <c r="BA7" s="268"/>
      <c r="BB7" s="268"/>
      <c r="BC7" s="280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95"/>
      <c r="BS7" s="268"/>
      <c r="BT7" s="268"/>
      <c r="BU7" s="295"/>
      <c r="BV7" s="295"/>
      <c r="BW7" s="268"/>
      <c r="BX7" s="268"/>
      <c r="BY7" s="293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87"/>
      <c r="CL7" s="268"/>
      <c r="CM7" s="293"/>
      <c r="CN7" s="322"/>
      <c r="CO7" s="287"/>
      <c r="CP7" s="268"/>
      <c r="CQ7" s="268"/>
      <c r="CR7" s="268"/>
      <c r="CS7" s="268"/>
      <c r="CT7" s="268"/>
      <c r="CU7" s="268"/>
      <c r="CV7" s="268"/>
      <c r="CW7" s="268"/>
      <c r="CX7" s="268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</row>
    <row r="8" customFormat="false" ht="12.75" hidden="false" customHeight="false" outlineLevel="0" collapsed="false">
      <c r="A8" s="323" t="n">
        <v>36678</v>
      </c>
      <c r="B8" s="276"/>
      <c r="C8" s="276" t="n">
        <v>0.095</v>
      </c>
      <c r="D8" s="326" t="n">
        <v>0.164000000000001</v>
      </c>
      <c r="E8" s="327" t="n">
        <v>0.095</v>
      </c>
      <c r="F8" s="328" t="n">
        <v>0.06</v>
      </c>
      <c r="G8" s="327" t="n">
        <v>0.095</v>
      </c>
      <c r="H8" s="329" t="n">
        <v>0.095</v>
      </c>
      <c r="I8" s="343" t="n">
        <v>0.095</v>
      </c>
      <c r="J8" s="330" t="n">
        <v>0.095</v>
      </c>
      <c r="K8" s="331" t="n">
        <v>0.11</v>
      </c>
      <c r="L8" s="332" t="n">
        <v>0.164000000000001</v>
      </c>
      <c r="M8" s="343" t="n">
        <v>0.11</v>
      </c>
      <c r="N8" s="327" t="n">
        <v>0.145</v>
      </c>
      <c r="O8" s="331" t="n">
        <v>0.095</v>
      </c>
      <c r="P8" s="333" t="n">
        <v>0.194</v>
      </c>
      <c r="Q8" s="343" t="n">
        <v>0.095</v>
      </c>
      <c r="R8" s="327" t="n">
        <v>0.095</v>
      </c>
      <c r="T8" s="334" t="n">
        <v>-0.3</v>
      </c>
      <c r="U8" s="334" t="n">
        <v>-0.245</v>
      </c>
      <c r="V8" s="334" t="n">
        <v>0.124</v>
      </c>
      <c r="X8" s="335" t="n">
        <v>0.124</v>
      </c>
      <c r="Y8" s="336" t="n">
        <v>0.124</v>
      </c>
      <c r="Z8" s="335" t="n">
        <v>0.044</v>
      </c>
      <c r="AA8" s="337" t="n">
        <v>0.314</v>
      </c>
      <c r="AB8" s="337" t="n">
        <v>0.264</v>
      </c>
      <c r="AC8" s="337" t="n">
        <v>0.184</v>
      </c>
      <c r="AD8" s="338" t="n">
        <v>0.124</v>
      </c>
      <c r="AE8" s="339" t="n">
        <v>-0.756</v>
      </c>
      <c r="AF8" s="339" t="n">
        <v>0</v>
      </c>
      <c r="AG8" s="339" t="n">
        <v>6.16104284501927</v>
      </c>
      <c r="AH8" s="340" t="n">
        <v>36678</v>
      </c>
      <c r="AI8" s="343" t="n">
        <v>4.406</v>
      </c>
      <c r="AJ8" s="342"/>
      <c r="AK8" s="342"/>
      <c r="AL8" s="342" t="n">
        <v>4.501</v>
      </c>
      <c r="AM8" s="342" t="n">
        <v>4.501</v>
      </c>
      <c r="AN8" s="342" t="n">
        <v>4.501</v>
      </c>
      <c r="AO8" s="342" t="n">
        <v>4.501</v>
      </c>
      <c r="AP8" s="360" t="n">
        <v>4.501</v>
      </c>
      <c r="AQ8" s="268" t="n">
        <v>4.516</v>
      </c>
      <c r="AR8" s="268" t="n">
        <v>4.551</v>
      </c>
      <c r="AS8" s="268" t="n">
        <v>4.501</v>
      </c>
      <c r="AT8" s="277" t="n">
        <v>4.501</v>
      </c>
      <c r="AU8" s="277"/>
      <c r="AV8" s="277"/>
      <c r="AW8" s="268" t="n">
        <v>4.53</v>
      </c>
      <c r="AX8" s="279" t="n">
        <v>4.45</v>
      </c>
      <c r="AY8" s="268" t="n">
        <v>4.72</v>
      </c>
      <c r="AZ8" s="343" t="n">
        <v>4.67</v>
      </c>
      <c r="BA8" s="268" t="n">
        <v>4.59</v>
      </c>
      <c r="BB8" s="280" t="n">
        <v>4.53</v>
      </c>
      <c r="BC8" s="277" t="n">
        <v>3.65</v>
      </c>
      <c r="BD8" s="280" t="n">
        <v>4.406</v>
      </c>
      <c r="BE8" s="343"/>
      <c r="BF8" s="268"/>
      <c r="BG8" s="268" t="n">
        <v>1.4747</v>
      </c>
      <c r="BH8" s="277" t="n">
        <v>1</v>
      </c>
      <c r="BI8" s="277" t="n">
        <v>1</v>
      </c>
      <c r="BJ8" s="277" t="n">
        <v>1</v>
      </c>
      <c r="BK8" s="324" t="n">
        <v>1</v>
      </c>
      <c r="BL8" s="268"/>
      <c r="BM8" s="268"/>
      <c r="BN8" s="358"/>
      <c r="BO8" s="358"/>
      <c r="BP8" s="268"/>
      <c r="BQ8" s="358"/>
      <c r="BR8" s="268"/>
      <c r="BS8" s="268"/>
      <c r="BT8" s="268"/>
      <c r="BU8" s="295"/>
      <c r="BV8" s="295"/>
      <c r="BW8" s="295"/>
      <c r="BX8" s="293"/>
      <c r="BY8" s="293"/>
      <c r="BZ8" s="293"/>
      <c r="CA8" s="295"/>
      <c r="CB8" s="277"/>
      <c r="CC8" s="277"/>
      <c r="CD8" s="277"/>
      <c r="CE8" s="277"/>
      <c r="CF8" s="268"/>
      <c r="CG8" s="293"/>
      <c r="CH8" s="293"/>
      <c r="CI8" s="344"/>
      <c r="CJ8" s="268"/>
      <c r="CK8" s="293"/>
      <c r="CL8" s="268"/>
      <c r="CM8" s="295"/>
      <c r="CN8" s="295"/>
      <c r="CO8" s="268"/>
      <c r="CP8" s="293"/>
      <c r="CQ8" s="268"/>
      <c r="CR8" s="268"/>
      <c r="CS8" s="276"/>
      <c r="CT8" s="276"/>
      <c r="CU8" s="295"/>
      <c r="CV8" s="268"/>
      <c r="CW8" s="295"/>
      <c r="CX8" s="268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</row>
    <row r="9" customFormat="false" ht="12.75" hidden="false" customHeight="false" outlineLevel="0" collapsed="false">
      <c r="A9" s="323" t="n">
        <v>36708</v>
      </c>
      <c r="B9" s="276" t="n">
        <v>-0.03</v>
      </c>
      <c r="C9" s="276" t="n">
        <v>0.125</v>
      </c>
      <c r="D9" s="326" t="n">
        <v>0.1325</v>
      </c>
      <c r="E9" s="327" t="n">
        <v>0.115</v>
      </c>
      <c r="F9" s="328" t="n">
        <v>0.09</v>
      </c>
      <c r="G9" s="327" t="n">
        <v>0.115</v>
      </c>
      <c r="H9" s="329" t="n">
        <v>0.12</v>
      </c>
      <c r="I9" s="343" t="n">
        <v>0.12</v>
      </c>
      <c r="J9" s="330" t="n">
        <v>0.12</v>
      </c>
      <c r="K9" s="331" t="n">
        <v>0.155</v>
      </c>
      <c r="L9" s="332" t="n">
        <v>0.155</v>
      </c>
      <c r="M9" s="343" t="n">
        <v>0.155</v>
      </c>
      <c r="N9" s="327" t="n">
        <v>0.18</v>
      </c>
      <c r="O9" s="331" t="n">
        <v>0.1075</v>
      </c>
      <c r="P9" s="333" t="n">
        <v>0.1075</v>
      </c>
      <c r="Q9" s="343" t="n">
        <v>0.1075</v>
      </c>
      <c r="R9" s="327" t="n">
        <v>0.1075</v>
      </c>
      <c r="T9" s="334" t="n">
        <v>-0.25</v>
      </c>
      <c r="U9" s="334" t="n">
        <v>-0.195</v>
      </c>
      <c r="V9" s="334" t="n">
        <v>0.135</v>
      </c>
      <c r="X9" s="335" t="n">
        <v>0.135</v>
      </c>
      <c r="Y9" s="336" t="n">
        <v>0.135</v>
      </c>
      <c r="Z9" s="335" t="n">
        <v>0.09</v>
      </c>
      <c r="AA9" s="337" t="n">
        <v>0.5</v>
      </c>
      <c r="AB9" s="337" t="n">
        <v>0.43</v>
      </c>
      <c r="AC9" s="337" t="n">
        <v>0.255</v>
      </c>
      <c r="AD9" s="338" t="n">
        <v>0.2</v>
      </c>
      <c r="AE9" s="339" t="n">
        <v>-0.475</v>
      </c>
      <c r="AF9" s="339" t="n">
        <v>0</v>
      </c>
      <c r="AG9" s="339" t="n">
        <v>5.88715042831148</v>
      </c>
      <c r="AH9" s="340" t="n">
        <v>36708</v>
      </c>
      <c r="AI9" s="343" t="n">
        <v>4.212</v>
      </c>
      <c r="AJ9" s="342"/>
      <c r="AK9" s="342"/>
      <c r="AL9" s="342" t="n">
        <v>4.32191502718122</v>
      </c>
      <c r="AM9" s="342" t="n">
        <v>4.337</v>
      </c>
      <c r="AN9" s="342" t="n">
        <v>4.327</v>
      </c>
      <c r="AO9" s="342" t="n">
        <v>4.327</v>
      </c>
      <c r="AP9" s="360" t="n">
        <v>4.332</v>
      </c>
      <c r="AQ9" s="268" t="n">
        <v>4.367</v>
      </c>
      <c r="AR9" s="268" t="n">
        <v>4.392</v>
      </c>
      <c r="AS9" s="268" t="n">
        <v>4.3195</v>
      </c>
      <c r="AT9" s="277" t="n">
        <v>4.3195</v>
      </c>
      <c r="AU9" s="277"/>
      <c r="AV9" s="277"/>
      <c r="AW9" s="268" t="n">
        <v>4.347</v>
      </c>
      <c r="AX9" s="279" t="n">
        <v>4.302</v>
      </c>
      <c r="AY9" s="268" t="n">
        <v>4.712</v>
      </c>
      <c r="AZ9" s="343" t="n">
        <v>4.642</v>
      </c>
      <c r="BA9" s="268" t="n">
        <v>4.467</v>
      </c>
      <c r="BB9" s="280" t="n">
        <v>4.412</v>
      </c>
      <c r="BC9" s="277" t="n">
        <v>3.737</v>
      </c>
      <c r="BD9" s="280" t="n">
        <v>4.212</v>
      </c>
      <c r="BE9" s="343"/>
      <c r="BF9" s="268"/>
      <c r="BG9" s="268" t="n">
        <v>1.474044907159</v>
      </c>
      <c r="BH9" s="277" t="n">
        <v>0.059301150566196</v>
      </c>
      <c r="BI9" s="277" t="n">
        <v>0.068114679809021</v>
      </c>
      <c r="BJ9" s="277" t="n">
        <v>0.996964668253524</v>
      </c>
      <c r="BK9" s="324" t="n">
        <v>0.996521795522531</v>
      </c>
      <c r="BL9" s="268"/>
      <c r="BM9" s="268"/>
      <c r="BN9" s="358"/>
      <c r="BO9" s="358"/>
      <c r="BP9" s="268"/>
      <c r="BQ9" s="358"/>
      <c r="BR9" s="268"/>
      <c r="BS9" s="268"/>
      <c r="BT9" s="268"/>
      <c r="BU9" s="295"/>
      <c r="BV9" s="295"/>
      <c r="BW9" s="295"/>
      <c r="BX9" s="293"/>
      <c r="BY9" s="293"/>
      <c r="BZ9" s="293"/>
      <c r="CA9" s="295"/>
      <c r="CB9" s="277"/>
      <c r="CC9" s="277"/>
      <c r="CD9" s="277"/>
      <c r="CE9" s="277"/>
      <c r="CF9" s="268"/>
      <c r="CG9" s="293"/>
      <c r="CH9" s="293"/>
      <c r="CI9" s="344"/>
      <c r="CJ9" s="268"/>
      <c r="CK9" s="293"/>
      <c r="CL9" s="268"/>
      <c r="CM9" s="295"/>
      <c r="CN9" s="295"/>
      <c r="CO9" s="268"/>
      <c r="CP9" s="293"/>
      <c r="CQ9" s="268"/>
      <c r="CR9" s="268"/>
      <c r="CS9" s="276"/>
      <c r="CT9" s="276"/>
      <c r="CU9" s="295"/>
      <c r="CV9" s="268"/>
      <c r="CW9" s="295"/>
      <c r="CX9" s="268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</row>
    <row r="10" customFormat="false" ht="12.75" hidden="false" customHeight="false" outlineLevel="0" collapsed="false">
      <c r="A10" s="323" t="n">
        <v>36739</v>
      </c>
      <c r="B10" s="276" t="n">
        <v>-0.0125</v>
      </c>
      <c r="C10" s="276" t="n">
        <v>0.14</v>
      </c>
      <c r="D10" s="326" t="n">
        <v>0.1475</v>
      </c>
      <c r="E10" s="327" t="n">
        <v>0.13</v>
      </c>
      <c r="F10" s="328" t="n">
        <v>0.105</v>
      </c>
      <c r="G10" s="327" t="n">
        <v>0.13</v>
      </c>
      <c r="H10" s="329" t="n">
        <v>0.135</v>
      </c>
      <c r="I10" s="343" t="n">
        <v>0.135</v>
      </c>
      <c r="J10" s="330" t="n">
        <v>0.135</v>
      </c>
      <c r="K10" s="331" t="n">
        <v>0.17</v>
      </c>
      <c r="L10" s="332" t="n">
        <v>0.17</v>
      </c>
      <c r="M10" s="343" t="n">
        <v>0.17</v>
      </c>
      <c r="N10" s="327" t="n">
        <v>0.195</v>
      </c>
      <c r="O10" s="331" t="n">
        <v>0.1225</v>
      </c>
      <c r="P10" s="333" t="n">
        <v>0.1225</v>
      </c>
      <c r="Q10" s="343" t="n">
        <v>0.1225</v>
      </c>
      <c r="R10" s="327" t="n">
        <v>0.1225</v>
      </c>
      <c r="T10" s="334" t="n">
        <v>-0.2</v>
      </c>
      <c r="U10" s="334" t="n">
        <v>-0.145</v>
      </c>
      <c r="V10" s="334" t="n">
        <v>0.1325</v>
      </c>
      <c r="X10" s="335" t="n">
        <v>0.1325</v>
      </c>
      <c r="Y10" s="336" t="n">
        <v>0.1325</v>
      </c>
      <c r="Z10" s="335" t="n">
        <v>0.0825</v>
      </c>
      <c r="AA10" s="337" t="n">
        <v>0.53</v>
      </c>
      <c r="AB10" s="337" t="n">
        <v>0.44</v>
      </c>
      <c r="AC10" s="337" t="n">
        <v>0.265</v>
      </c>
      <c r="AD10" s="338" t="n">
        <v>0.2</v>
      </c>
      <c r="AE10" s="339" t="n">
        <v>-0.46</v>
      </c>
      <c r="AF10" s="339" t="n">
        <v>0</v>
      </c>
      <c r="AG10" s="339" t="n">
        <v>5.86324577343143</v>
      </c>
      <c r="AH10" s="340" t="n">
        <v>36739</v>
      </c>
      <c r="AI10" s="343" t="n">
        <v>4.198</v>
      </c>
      <c r="AJ10" s="342"/>
      <c r="AK10" s="342"/>
      <c r="AL10" s="342" t="n">
        <v>4.29805938624918</v>
      </c>
      <c r="AM10" s="342" t="n">
        <v>4.338</v>
      </c>
      <c r="AN10" s="342" t="n">
        <v>4.328</v>
      </c>
      <c r="AO10" s="342" t="n">
        <v>4.328</v>
      </c>
      <c r="AP10" s="360" t="n">
        <v>4.333</v>
      </c>
      <c r="AQ10" s="268" t="n">
        <v>4.368</v>
      </c>
      <c r="AR10" s="268" t="n">
        <v>4.393</v>
      </c>
      <c r="AS10" s="268" t="n">
        <v>4.3205</v>
      </c>
      <c r="AT10" s="277" t="n">
        <v>4.3205</v>
      </c>
      <c r="AU10" s="277"/>
      <c r="AV10" s="277"/>
      <c r="AW10" s="268" t="n">
        <v>4.3305</v>
      </c>
      <c r="AX10" s="309" t="n">
        <v>4.2805</v>
      </c>
      <c r="AY10" s="268" t="n">
        <v>4.728</v>
      </c>
      <c r="AZ10" s="343" t="n">
        <v>4.638</v>
      </c>
      <c r="BA10" s="268" t="n">
        <v>4.463</v>
      </c>
      <c r="BB10" s="280" t="n">
        <v>4.398</v>
      </c>
      <c r="BC10" s="277" t="n">
        <v>3.738</v>
      </c>
      <c r="BD10" s="280" t="n">
        <v>4.198</v>
      </c>
      <c r="BE10" s="343"/>
      <c r="BF10" s="268"/>
      <c r="BG10" s="268" t="n">
        <v>1.472955441007</v>
      </c>
      <c r="BH10" s="277" t="n">
        <v>0.05979945612652</v>
      </c>
      <c r="BI10" s="277" t="n">
        <v>0.068724149714611</v>
      </c>
      <c r="BJ10" s="277" t="n">
        <v>0.991966339387918</v>
      </c>
      <c r="BK10" s="324" t="n">
        <v>0.990792850679847</v>
      </c>
      <c r="BL10" s="268"/>
      <c r="BM10" s="268"/>
      <c r="BN10" s="358"/>
      <c r="BO10" s="358"/>
      <c r="BP10" s="268"/>
      <c r="BQ10" s="358"/>
      <c r="BR10" s="268"/>
      <c r="BS10" s="268"/>
      <c r="BT10" s="268"/>
      <c r="BU10" s="295"/>
      <c r="BV10" s="295"/>
      <c r="BW10" s="295"/>
      <c r="BX10" s="293"/>
      <c r="BY10" s="293"/>
      <c r="BZ10" s="293"/>
      <c r="CA10" s="295"/>
      <c r="CB10" s="277"/>
      <c r="CC10" s="277"/>
      <c r="CD10" s="277"/>
      <c r="CE10" s="277"/>
      <c r="CF10" s="268"/>
      <c r="CG10" s="293"/>
      <c r="CH10" s="293"/>
      <c r="CI10" s="344"/>
      <c r="CJ10" s="268"/>
      <c r="CK10" s="293"/>
      <c r="CL10" s="268"/>
      <c r="CM10" s="295"/>
      <c r="CN10" s="295"/>
      <c r="CO10" s="268"/>
      <c r="CP10" s="293"/>
      <c r="CQ10" s="268"/>
      <c r="CR10" s="268"/>
      <c r="CS10" s="276"/>
      <c r="CT10" s="276"/>
      <c r="CU10" s="295"/>
      <c r="CV10" s="268"/>
      <c r="CW10" s="295"/>
      <c r="CX10" s="268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</row>
    <row r="11" customFormat="false" ht="12.75" hidden="false" customHeight="false" outlineLevel="0" collapsed="false">
      <c r="A11" s="323" t="n">
        <v>36770</v>
      </c>
      <c r="B11" s="276" t="n">
        <v>0.0225</v>
      </c>
      <c r="C11" s="276" t="n">
        <v>0.18</v>
      </c>
      <c r="D11" s="326" t="n">
        <v>0.1875</v>
      </c>
      <c r="E11" s="327" t="n">
        <v>0.17</v>
      </c>
      <c r="F11" s="328" t="n">
        <v>0.145</v>
      </c>
      <c r="G11" s="327" t="n">
        <v>0.17</v>
      </c>
      <c r="H11" s="329" t="n">
        <v>0.175</v>
      </c>
      <c r="I11" s="343" t="n">
        <v>0.175</v>
      </c>
      <c r="J11" s="330" t="n">
        <v>0.175</v>
      </c>
      <c r="K11" s="331" t="n">
        <v>0.21</v>
      </c>
      <c r="L11" s="332" t="n">
        <v>0.21</v>
      </c>
      <c r="M11" s="343" t="n">
        <v>0.21</v>
      </c>
      <c r="N11" s="327" t="n">
        <v>0.235</v>
      </c>
      <c r="O11" s="331" t="n">
        <v>0.1625</v>
      </c>
      <c r="P11" s="333" t="n">
        <v>0.1625</v>
      </c>
      <c r="Q11" s="343" t="n">
        <v>0.1625</v>
      </c>
      <c r="R11" s="327" t="n">
        <v>0.1625</v>
      </c>
      <c r="T11" s="334" t="n">
        <v>-0.2</v>
      </c>
      <c r="U11" s="334" t="n">
        <v>-0.145</v>
      </c>
      <c r="V11" s="334" t="n">
        <v>0.1375</v>
      </c>
      <c r="X11" s="335" t="n">
        <v>0.1375</v>
      </c>
      <c r="Y11" s="336" t="n">
        <v>0.1375</v>
      </c>
      <c r="Z11" s="335" t="n">
        <v>0.0775</v>
      </c>
      <c r="AA11" s="337" t="n">
        <v>0.49</v>
      </c>
      <c r="AB11" s="337" t="n">
        <v>0.42</v>
      </c>
      <c r="AC11" s="337" t="n">
        <v>0.24</v>
      </c>
      <c r="AD11" s="338" t="n">
        <v>0.18</v>
      </c>
      <c r="AE11" s="339" t="n">
        <v>-0.46</v>
      </c>
      <c r="AF11" s="339" t="n">
        <v>0</v>
      </c>
      <c r="AG11" s="339" t="n">
        <v>5.82391874014079</v>
      </c>
      <c r="AH11" s="340" t="n">
        <v>36770</v>
      </c>
      <c r="AI11" s="343" t="n">
        <v>4.173</v>
      </c>
      <c r="AJ11" s="342"/>
      <c r="AK11" s="342"/>
      <c r="AL11" s="342" t="n">
        <v>4.28766522932888</v>
      </c>
      <c r="AM11" s="342" t="n">
        <v>4.353</v>
      </c>
      <c r="AN11" s="342" t="n">
        <v>4.343</v>
      </c>
      <c r="AO11" s="342" t="n">
        <v>4.343</v>
      </c>
      <c r="AP11" s="360" t="n">
        <v>4.348</v>
      </c>
      <c r="AQ11" s="268" t="n">
        <v>4.383</v>
      </c>
      <c r="AR11" s="268" t="n">
        <v>4.408</v>
      </c>
      <c r="AS11" s="268" t="n">
        <v>4.3355</v>
      </c>
      <c r="AT11" s="277" t="n">
        <v>4.3355</v>
      </c>
      <c r="AU11" s="277"/>
      <c r="AV11" s="277"/>
      <c r="AW11" s="268" t="n">
        <v>4.3105</v>
      </c>
      <c r="AX11" s="279" t="n">
        <v>4.2505</v>
      </c>
      <c r="AY11" s="268" t="n">
        <v>4.663</v>
      </c>
      <c r="AZ11" s="343" t="n">
        <v>4.593</v>
      </c>
      <c r="BA11" s="268" t="n">
        <v>4.413</v>
      </c>
      <c r="BB11" s="280" t="n">
        <v>4.353</v>
      </c>
      <c r="BC11" s="277" t="n">
        <v>3.713</v>
      </c>
      <c r="BD11" s="280" t="n">
        <v>4.173</v>
      </c>
      <c r="BE11" s="343"/>
      <c r="BF11" s="268"/>
      <c r="BG11" s="268" t="n">
        <v>1.471840896749</v>
      </c>
      <c r="BH11" s="277" t="n">
        <v>0.060334399125666</v>
      </c>
      <c r="BI11" s="277" t="n">
        <v>0.069369039807233</v>
      </c>
      <c r="BJ11" s="277" t="n">
        <v>0.986904243376686</v>
      </c>
      <c r="BK11" s="324" t="n">
        <v>0.984990863617936</v>
      </c>
      <c r="BL11" s="268"/>
      <c r="BM11" s="268"/>
      <c r="BN11" s="358"/>
      <c r="BO11" s="358"/>
      <c r="BP11" s="268"/>
      <c r="BQ11" s="358"/>
      <c r="BR11" s="268"/>
      <c r="BS11" s="268"/>
      <c r="BT11" s="268"/>
      <c r="BU11" s="295"/>
      <c r="BV11" s="295"/>
      <c r="BW11" s="295"/>
      <c r="BX11" s="293"/>
      <c r="BY11" s="293"/>
      <c r="BZ11" s="293"/>
      <c r="CA11" s="295"/>
      <c r="CB11" s="277"/>
      <c r="CC11" s="277"/>
      <c r="CD11" s="277"/>
      <c r="CE11" s="277"/>
      <c r="CF11" s="268"/>
      <c r="CG11" s="293"/>
      <c r="CH11" s="293"/>
      <c r="CI11" s="344"/>
      <c r="CJ11" s="268"/>
      <c r="CK11" s="293"/>
      <c r="CL11" s="268"/>
      <c r="CM11" s="295"/>
      <c r="CN11" s="295"/>
      <c r="CO11" s="268"/>
      <c r="CP11" s="293"/>
      <c r="CQ11" s="268"/>
      <c r="CR11" s="268"/>
      <c r="CS11" s="276"/>
      <c r="CT11" s="276"/>
      <c r="CU11" s="295"/>
      <c r="CV11" s="268"/>
      <c r="CW11" s="295"/>
      <c r="CX11" s="268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</row>
    <row r="12" customFormat="false" ht="12.75" hidden="false" customHeight="false" outlineLevel="0" collapsed="false">
      <c r="A12" s="323" t="n">
        <v>36800</v>
      </c>
      <c r="B12" s="276" t="n">
        <v>0.015</v>
      </c>
      <c r="C12" s="276" t="n">
        <v>0.19</v>
      </c>
      <c r="D12" s="326" t="n">
        <v>0.1975</v>
      </c>
      <c r="E12" s="327" t="n">
        <v>0.18</v>
      </c>
      <c r="F12" s="328" t="n">
        <v>0.155</v>
      </c>
      <c r="G12" s="327" t="n">
        <v>0.18</v>
      </c>
      <c r="H12" s="329" t="n">
        <v>0.185</v>
      </c>
      <c r="I12" s="343" t="n">
        <v>0.185</v>
      </c>
      <c r="J12" s="330" t="n">
        <v>0.185</v>
      </c>
      <c r="K12" s="331" t="n">
        <v>0.22</v>
      </c>
      <c r="L12" s="332" t="n">
        <v>0.22</v>
      </c>
      <c r="M12" s="343" t="n">
        <v>0.22</v>
      </c>
      <c r="N12" s="327" t="n">
        <v>0.245</v>
      </c>
      <c r="O12" s="331" t="n">
        <v>0.1725</v>
      </c>
      <c r="P12" s="333" t="n">
        <v>0.1725</v>
      </c>
      <c r="Q12" s="343" t="n">
        <v>0.1725</v>
      </c>
      <c r="R12" s="327" t="n">
        <v>0.1725</v>
      </c>
      <c r="T12" s="334" t="n">
        <v>-0.2</v>
      </c>
      <c r="U12" s="334" t="n">
        <v>-0.145</v>
      </c>
      <c r="V12" s="334" t="n">
        <v>0.155</v>
      </c>
      <c r="X12" s="335" t="n">
        <v>0.155</v>
      </c>
      <c r="Y12" s="336" t="n">
        <v>0.155</v>
      </c>
      <c r="Z12" s="335" t="n">
        <v>0.09</v>
      </c>
      <c r="AA12" s="337" t="n">
        <v>0.59</v>
      </c>
      <c r="AB12" s="337" t="n">
        <v>0.44</v>
      </c>
      <c r="AC12" s="337" t="n">
        <v>0.25</v>
      </c>
      <c r="AD12" s="338" t="n">
        <v>0.205</v>
      </c>
      <c r="AE12" s="339" t="n">
        <v>-0.46</v>
      </c>
      <c r="AF12" s="339" t="n">
        <v>0</v>
      </c>
      <c r="AG12" s="339" t="n">
        <v>5.80090347485094</v>
      </c>
      <c r="AH12" s="340" t="n">
        <v>36800</v>
      </c>
      <c r="AI12" s="343" t="n">
        <v>4.16</v>
      </c>
      <c r="AJ12" s="342"/>
      <c r="AK12" s="342"/>
      <c r="AL12" s="342" t="n">
        <v>4.26028237153352</v>
      </c>
      <c r="AM12" s="342" t="n">
        <v>4.35</v>
      </c>
      <c r="AN12" s="342" t="n">
        <v>4.34</v>
      </c>
      <c r="AO12" s="342" t="n">
        <v>4.34</v>
      </c>
      <c r="AP12" s="360" t="n">
        <v>4.345</v>
      </c>
      <c r="AQ12" s="268" t="n">
        <v>4.38</v>
      </c>
      <c r="AR12" s="268" t="n">
        <v>4.405</v>
      </c>
      <c r="AS12" s="268" t="n">
        <v>4.3325</v>
      </c>
      <c r="AT12" s="277" t="n">
        <v>4.3325</v>
      </c>
      <c r="AU12" s="277"/>
      <c r="AV12" s="277"/>
      <c r="AW12" s="268" t="n">
        <v>4.315</v>
      </c>
      <c r="AX12" s="277" t="n">
        <v>4.25</v>
      </c>
      <c r="AY12" s="268" t="n">
        <v>4.75</v>
      </c>
      <c r="AZ12" s="343" t="n">
        <v>4.6</v>
      </c>
      <c r="BA12" s="268" t="n">
        <v>4.41</v>
      </c>
      <c r="BB12" s="280" t="n">
        <v>4.365</v>
      </c>
      <c r="BC12" s="277" t="n">
        <v>3.7</v>
      </c>
      <c r="BD12" s="280" t="n">
        <v>4.16</v>
      </c>
      <c r="BE12" s="343"/>
      <c r="BF12" s="268"/>
      <c r="BG12" s="268" t="n">
        <v>1.470605725512</v>
      </c>
      <c r="BH12" s="277" t="n">
        <v>0.060319538342422</v>
      </c>
      <c r="BI12" s="277" t="n">
        <v>0.069765416325006</v>
      </c>
      <c r="BJ12" s="277" t="n">
        <v>0.982101910564375</v>
      </c>
      <c r="BK12" s="324" t="n">
        <v>0.979375257823797</v>
      </c>
      <c r="BL12" s="268"/>
      <c r="BM12" s="268"/>
      <c r="BN12" s="358"/>
      <c r="BO12" s="358"/>
      <c r="BP12" s="268"/>
      <c r="BQ12" s="358"/>
      <c r="BR12" s="268"/>
      <c r="BS12" s="268"/>
      <c r="BT12" s="268"/>
      <c r="BU12" s="295"/>
      <c r="BV12" s="295"/>
      <c r="BW12" s="295"/>
      <c r="BX12" s="293"/>
      <c r="BY12" s="293"/>
      <c r="BZ12" s="293"/>
      <c r="CA12" s="295"/>
      <c r="CB12" s="277"/>
      <c r="CC12" s="277"/>
      <c r="CD12" s="277"/>
      <c r="CE12" s="277"/>
      <c r="CF12" s="268"/>
      <c r="CG12" s="293"/>
      <c r="CH12" s="293"/>
      <c r="CI12" s="344"/>
      <c r="CJ12" s="268"/>
      <c r="CK12" s="293"/>
      <c r="CL12" s="268"/>
      <c r="CM12" s="295"/>
      <c r="CN12" s="295"/>
      <c r="CO12" s="268"/>
      <c r="CP12" s="293"/>
      <c r="CQ12" s="268"/>
      <c r="CR12" s="268"/>
      <c r="CS12" s="276"/>
      <c r="CT12" s="276"/>
      <c r="CU12" s="295"/>
      <c r="CV12" s="268"/>
      <c r="CW12" s="295"/>
      <c r="CX12" s="268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</row>
    <row r="13" customFormat="false" ht="12.75" hidden="false" customHeight="false" outlineLevel="0" collapsed="false">
      <c r="A13" s="323" t="n">
        <v>36831</v>
      </c>
      <c r="B13" s="276" t="n">
        <v>0.03</v>
      </c>
      <c r="C13" s="276" t="n">
        <v>0.285</v>
      </c>
      <c r="D13" s="326" t="n">
        <v>0.285</v>
      </c>
      <c r="E13" s="327" t="n">
        <v>0.2675</v>
      </c>
      <c r="F13" s="328" t="n">
        <v>0.25</v>
      </c>
      <c r="G13" s="327" t="n">
        <v>0.2675</v>
      </c>
      <c r="H13" s="346" t="n">
        <v>0.365</v>
      </c>
      <c r="I13" s="343" t="n">
        <v>0.365</v>
      </c>
      <c r="J13" s="347" t="n">
        <v>0.365</v>
      </c>
      <c r="K13" s="276" t="n">
        <v>0.365</v>
      </c>
      <c r="L13" s="332" t="n">
        <v>0.365</v>
      </c>
      <c r="M13" s="343" t="n">
        <v>0.365</v>
      </c>
      <c r="N13" s="327" t="n">
        <v>0.425</v>
      </c>
      <c r="O13" s="348" t="n">
        <v>0.48</v>
      </c>
      <c r="P13" s="333" t="n">
        <v>0.48</v>
      </c>
      <c r="Q13" s="343" t="n">
        <v>0.48</v>
      </c>
      <c r="R13" s="327" t="n">
        <v>0.49</v>
      </c>
      <c r="T13" s="334" t="n">
        <v>0.1</v>
      </c>
      <c r="U13" s="334" t="n">
        <v>0.207125</v>
      </c>
      <c r="V13" s="334" t="n">
        <v>0.24808</v>
      </c>
      <c r="X13" s="335" t="n">
        <v>0.235</v>
      </c>
      <c r="Y13" s="336" t="n">
        <v>0.235</v>
      </c>
      <c r="Z13" s="335" t="n">
        <v>0.155</v>
      </c>
      <c r="AA13" s="337" t="n">
        <v>1.03</v>
      </c>
      <c r="AB13" s="337" t="n">
        <v>0.71</v>
      </c>
      <c r="AC13" s="337" t="n">
        <v>0.4</v>
      </c>
      <c r="AD13" s="338" t="n">
        <v>0.3075</v>
      </c>
      <c r="AE13" s="339" t="n">
        <v>-0.315</v>
      </c>
      <c r="AF13" s="339" t="n">
        <v>0</v>
      </c>
      <c r="AG13" s="339" t="n">
        <v>5.8729147279728</v>
      </c>
      <c r="AH13" s="340" t="n">
        <v>36831</v>
      </c>
      <c r="AI13" s="343" t="n">
        <v>4.215</v>
      </c>
      <c r="AJ13" s="342"/>
      <c r="AK13" s="342"/>
      <c r="AL13" s="342" t="n">
        <v>4.38098930146056</v>
      </c>
      <c r="AM13" s="342" t="n">
        <v>4.5</v>
      </c>
      <c r="AN13" s="360" t="n">
        <v>4.4825</v>
      </c>
      <c r="AO13" s="342" t="n">
        <v>4.4825</v>
      </c>
      <c r="AP13" s="360" t="n">
        <v>4.58</v>
      </c>
      <c r="AQ13" s="268" t="n">
        <v>4.58</v>
      </c>
      <c r="AR13" s="268" t="n">
        <v>4.64</v>
      </c>
      <c r="AS13" s="268" t="n">
        <v>4.695</v>
      </c>
      <c r="AT13" s="277" t="n">
        <v>4.705</v>
      </c>
      <c r="AU13" s="277"/>
      <c r="AV13" s="277"/>
      <c r="AW13" s="268" t="n">
        <v>4.45</v>
      </c>
      <c r="AX13" s="277" t="n">
        <v>4.37</v>
      </c>
      <c r="AY13" s="268" t="n">
        <v>5.245</v>
      </c>
      <c r="AZ13" s="343" t="n">
        <v>4.925</v>
      </c>
      <c r="BA13" s="268" t="n">
        <v>4.615</v>
      </c>
      <c r="BB13" s="280" t="n">
        <v>4.5225</v>
      </c>
      <c r="BC13" s="277" t="n">
        <v>3.9</v>
      </c>
      <c r="BD13" s="280" t="n">
        <v>4.215</v>
      </c>
      <c r="BE13" s="343"/>
      <c r="BF13" s="268"/>
      <c r="BG13" s="268" t="n">
        <v>1.469433918349</v>
      </c>
      <c r="BH13" s="277" t="n">
        <v>0.060641380520885</v>
      </c>
      <c r="BI13" s="277" t="n">
        <v>0.070143800475088</v>
      </c>
      <c r="BJ13" s="277" t="n">
        <v>0.97704214787725</v>
      </c>
      <c r="BK13" s="324" t="n">
        <v>0.973553178102348</v>
      </c>
      <c r="BL13" s="268" t="n">
        <v>-52.6608165100018</v>
      </c>
      <c r="BM13" s="268"/>
      <c r="BN13" s="358"/>
      <c r="BO13" s="358"/>
      <c r="BP13" s="268"/>
      <c r="BQ13" s="358"/>
      <c r="BR13" s="268"/>
      <c r="BS13" s="268"/>
      <c r="BT13" s="268"/>
      <c r="BU13" s="295"/>
      <c r="BV13" s="295"/>
      <c r="BW13" s="295"/>
      <c r="BX13" s="293"/>
      <c r="BY13" s="268"/>
      <c r="BZ13" s="293"/>
      <c r="CA13" s="295"/>
      <c r="CB13" s="277"/>
      <c r="CC13" s="277"/>
      <c r="CD13" s="277"/>
      <c r="CE13" s="277"/>
      <c r="CF13" s="268"/>
      <c r="CG13" s="293"/>
      <c r="CH13" s="293"/>
      <c r="CI13" s="344"/>
      <c r="CJ13" s="268"/>
      <c r="CK13" s="293"/>
      <c r="CL13" s="268"/>
      <c r="CM13" s="295"/>
      <c r="CN13" s="295"/>
      <c r="CO13" s="268"/>
      <c r="CP13" s="293"/>
      <c r="CQ13" s="268"/>
      <c r="CR13" s="268"/>
      <c r="CS13" s="276"/>
      <c r="CT13" s="276"/>
      <c r="CU13" s="295"/>
      <c r="CV13" s="268"/>
      <c r="CW13" s="295"/>
      <c r="CX13" s="268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</row>
    <row r="14" customFormat="false" ht="12.75" hidden="false" customHeight="false" outlineLevel="0" collapsed="false">
      <c r="A14" s="323" t="n">
        <v>36861</v>
      </c>
      <c r="B14" s="276" t="n">
        <v>0.04</v>
      </c>
      <c r="C14" s="276" t="n">
        <v>0.305</v>
      </c>
      <c r="D14" s="326" t="n">
        <v>0.305</v>
      </c>
      <c r="E14" s="327" t="n">
        <v>0.2875</v>
      </c>
      <c r="F14" s="328" t="n">
        <v>0.27</v>
      </c>
      <c r="G14" s="327" t="n">
        <v>0.2875</v>
      </c>
      <c r="H14" s="350" t="n">
        <v>0.465</v>
      </c>
      <c r="I14" s="343" t="n">
        <v>0.465</v>
      </c>
      <c r="J14" s="347" t="n">
        <v>0.465</v>
      </c>
      <c r="K14" s="350" t="n">
        <v>0.435</v>
      </c>
      <c r="L14" s="332" t="n">
        <v>0.435</v>
      </c>
      <c r="M14" s="343" t="n">
        <v>0.435</v>
      </c>
      <c r="N14" s="327" t="n">
        <v>0.495</v>
      </c>
      <c r="O14" s="348" t="n">
        <v>0.58</v>
      </c>
      <c r="P14" s="333" t="n">
        <v>0.58</v>
      </c>
      <c r="Q14" s="343" t="n">
        <v>0.58</v>
      </c>
      <c r="R14" s="327" t="n">
        <v>0.59</v>
      </c>
      <c r="T14" s="334" t="n">
        <v>0.12</v>
      </c>
      <c r="U14" s="334" t="n">
        <v>0.225</v>
      </c>
      <c r="V14" s="334" t="n">
        <v>0.2708</v>
      </c>
      <c r="X14" s="335" t="n">
        <v>0.245</v>
      </c>
      <c r="Y14" s="336" t="n">
        <v>0.245</v>
      </c>
      <c r="Z14" s="335" t="n">
        <v>0.165</v>
      </c>
      <c r="AA14" s="337" t="n">
        <v>1.74</v>
      </c>
      <c r="AB14" s="337" t="n">
        <v>1.02</v>
      </c>
      <c r="AC14" s="337" t="n">
        <v>0.46</v>
      </c>
      <c r="AD14" s="338" t="n">
        <v>0.3875</v>
      </c>
      <c r="AE14" s="339" t="n">
        <v>-0.29</v>
      </c>
      <c r="AF14" s="339" t="n">
        <v>0</v>
      </c>
      <c r="AG14" s="339" t="n">
        <v>5.9588318403373</v>
      </c>
      <c r="AH14" s="340" t="n">
        <v>36861</v>
      </c>
      <c r="AI14" s="343" t="n">
        <v>4.28</v>
      </c>
      <c r="AJ14" s="342"/>
      <c r="AK14" s="342"/>
      <c r="AL14" s="342" t="n">
        <v>4.43779719643537</v>
      </c>
      <c r="AM14" s="342" t="n">
        <v>4.585</v>
      </c>
      <c r="AN14" s="360" t="n">
        <v>4.5675</v>
      </c>
      <c r="AO14" s="342" t="n">
        <v>4.5675</v>
      </c>
      <c r="AP14" s="360" t="n">
        <v>4.745</v>
      </c>
      <c r="AQ14" s="268" t="n">
        <v>4.715</v>
      </c>
      <c r="AR14" s="268" t="n">
        <v>4.775</v>
      </c>
      <c r="AS14" s="268" t="n">
        <v>4.86</v>
      </c>
      <c r="AT14" s="277" t="n">
        <v>4.87</v>
      </c>
      <c r="AU14" s="277"/>
      <c r="AV14" s="277"/>
      <c r="AW14" s="268" t="n">
        <v>4.525</v>
      </c>
      <c r="AX14" s="277" t="n">
        <v>4.445</v>
      </c>
      <c r="AY14" s="268" t="n">
        <v>6.02</v>
      </c>
      <c r="AZ14" s="343" t="n">
        <v>5.3</v>
      </c>
      <c r="BA14" s="268" t="n">
        <v>4.74</v>
      </c>
      <c r="BB14" s="280" t="n">
        <v>4.6675</v>
      </c>
      <c r="BC14" s="277" t="n">
        <v>3.99</v>
      </c>
      <c r="BD14" s="280" t="n">
        <v>4.28</v>
      </c>
      <c r="BE14" s="343"/>
      <c r="BF14" s="268"/>
      <c r="BG14" s="268" t="n">
        <v>1.468288187219</v>
      </c>
      <c r="BH14" s="277" t="n">
        <v>0.060952840726351</v>
      </c>
      <c r="BI14" s="277" t="n">
        <v>0.070509978729918</v>
      </c>
      <c r="BJ14" s="277" t="n">
        <v>0.972121362501324</v>
      </c>
      <c r="BK14" s="324" t="n">
        <v>0.967894699331595</v>
      </c>
      <c r="BL14" s="268" t="n">
        <v>-64.1181278099978</v>
      </c>
      <c r="BM14" s="268"/>
      <c r="BN14" s="358"/>
      <c r="BO14" s="358"/>
      <c r="BP14" s="268"/>
      <c r="BQ14" s="358"/>
      <c r="BR14" s="268"/>
      <c r="BS14" s="268"/>
      <c r="BT14" s="268"/>
      <c r="BU14" s="295"/>
      <c r="BV14" s="295"/>
      <c r="BW14" s="295"/>
      <c r="BX14" s="293"/>
      <c r="BY14" s="293"/>
      <c r="BZ14" s="293"/>
      <c r="CA14" s="295"/>
      <c r="CB14" s="277"/>
      <c r="CC14" s="277"/>
      <c r="CD14" s="277"/>
      <c r="CE14" s="277"/>
      <c r="CF14" s="268"/>
      <c r="CG14" s="293"/>
      <c r="CH14" s="293"/>
      <c r="CI14" s="344"/>
      <c r="CJ14" s="268"/>
      <c r="CK14" s="293"/>
      <c r="CL14" s="268"/>
      <c r="CM14" s="295"/>
      <c r="CN14" s="295"/>
      <c r="CO14" s="268"/>
      <c r="CP14" s="293"/>
      <c r="CQ14" s="268"/>
      <c r="CR14" s="268"/>
      <c r="CS14" s="276"/>
      <c r="CT14" s="276"/>
      <c r="CU14" s="295"/>
      <c r="CV14" s="268"/>
      <c r="CW14" s="295"/>
      <c r="CX14" s="268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</row>
    <row r="15" customFormat="false" ht="12.75" hidden="false" customHeight="false" outlineLevel="0" collapsed="false">
      <c r="A15" s="323" t="n">
        <v>36892</v>
      </c>
      <c r="B15" s="276" t="n">
        <v>0.0125</v>
      </c>
      <c r="C15" s="276" t="n">
        <v>0.32</v>
      </c>
      <c r="D15" s="326" t="n">
        <v>0.32</v>
      </c>
      <c r="E15" s="327" t="n">
        <v>0.3025</v>
      </c>
      <c r="F15" s="328" t="n">
        <v>0.285</v>
      </c>
      <c r="G15" s="327" t="n">
        <v>0.3025</v>
      </c>
      <c r="H15" s="346" t="n">
        <v>0.67</v>
      </c>
      <c r="I15" s="343" t="n">
        <v>0.67</v>
      </c>
      <c r="J15" s="347" t="n">
        <v>0.67</v>
      </c>
      <c r="K15" s="276" t="n">
        <v>0.58</v>
      </c>
      <c r="L15" s="332" t="n">
        <v>0.58</v>
      </c>
      <c r="M15" s="343" t="n">
        <v>0.58</v>
      </c>
      <c r="N15" s="327" t="n">
        <v>0.64</v>
      </c>
      <c r="O15" s="348" t="n">
        <v>0.785</v>
      </c>
      <c r="P15" s="333" t="n">
        <v>0.785</v>
      </c>
      <c r="Q15" s="343" t="n">
        <v>0.785</v>
      </c>
      <c r="R15" s="327" t="n">
        <v>0.795</v>
      </c>
      <c r="T15" s="334" t="n">
        <v>0.135</v>
      </c>
      <c r="U15" s="334" t="n">
        <v>0.239925</v>
      </c>
      <c r="V15" s="334" t="n">
        <v>0.285896</v>
      </c>
      <c r="X15" s="335" t="n">
        <v>0.2875</v>
      </c>
      <c r="Y15" s="336" t="n">
        <v>0.2875</v>
      </c>
      <c r="Z15" s="335" t="n">
        <v>0.175</v>
      </c>
      <c r="AA15" s="337" t="n">
        <v>2.23</v>
      </c>
      <c r="AB15" s="337" t="n">
        <v>1.26</v>
      </c>
      <c r="AC15" s="337" t="n">
        <v>0.54</v>
      </c>
      <c r="AD15" s="338" t="n">
        <v>0.4225</v>
      </c>
      <c r="AE15" s="339" t="n">
        <v>-0.29</v>
      </c>
      <c r="AF15" s="339" t="n">
        <v>0</v>
      </c>
      <c r="AG15" s="339" t="n">
        <v>5.93721771222308</v>
      </c>
      <c r="AH15" s="340" t="n">
        <v>36892</v>
      </c>
      <c r="AI15" s="343" t="n">
        <v>4.268</v>
      </c>
      <c r="AJ15" s="342"/>
      <c r="AK15" s="342"/>
      <c r="AL15" s="342" t="n">
        <v>4.41376075173038</v>
      </c>
      <c r="AM15" s="342" t="n">
        <v>4.588</v>
      </c>
      <c r="AN15" s="360" t="n">
        <v>4.5705</v>
      </c>
      <c r="AO15" s="342" t="n">
        <v>4.5705</v>
      </c>
      <c r="AP15" s="360" t="n">
        <v>4.938</v>
      </c>
      <c r="AQ15" s="268" t="n">
        <v>4.848</v>
      </c>
      <c r="AR15" s="268" t="n">
        <v>4.908</v>
      </c>
      <c r="AS15" s="268" t="n">
        <v>5.053</v>
      </c>
      <c r="AT15" s="277" t="n">
        <v>5.063</v>
      </c>
      <c r="AU15" s="277"/>
      <c r="AV15" s="277"/>
      <c r="AW15" s="268" t="n">
        <v>4.5555</v>
      </c>
      <c r="AX15" s="277" t="n">
        <v>4.443</v>
      </c>
      <c r="AY15" s="268" t="n">
        <v>6.498</v>
      </c>
      <c r="AZ15" s="343" t="n">
        <v>5.528</v>
      </c>
      <c r="BA15" s="268" t="n">
        <v>4.808</v>
      </c>
      <c r="BB15" s="280" t="n">
        <v>4.6905</v>
      </c>
      <c r="BC15" s="277" t="n">
        <v>3.978</v>
      </c>
      <c r="BD15" s="280" t="n">
        <v>4.268</v>
      </c>
      <c r="BE15" s="343"/>
      <c r="BF15" s="268"/>
      <c r="BG15" s="268" t="n">
        <v>1.467075646105</v>
      </c>
      <c r="BH15" s="277" t="n">
        <v>0.061254982690762</v>
      </c>
      <c r="BI15" s="277" t="n">
        <v>0.070889575863889</v>
      </c>
      <c r="BJ15" s="277" t="n">
        <v>0.967022439257687</v>
      </c>
      <c r="BK15" s="324" t="n">
        <v>0.962022831676195</v>
      </c>
      <c r="BL15" s="268" t="n">
        <v>-76.2435389500005</v>
      </c>
      <c r="BM15" s="268"/>
      <c r="BN15" s="358"/>
      <c r="BO15" s="358"/>
      <c r="BP15" s="268"/>
      <c r="BQ15" s="358"/>
      <c r="BR15" s="268"/>
      <c r="BS15" s="268"/>
      <c r="BT15" s="268"/>
      <c r="BU15" s="295"/>
      <c r="BV15" s="295"/>
      <c r="BW15" s="295"/>
      <c r="BX15" s="293"/>
      <c r="BY15" s="293"/>
      <c r="BZ15" s="293"/>
      <c r="CA15" s="295"/>
      <c r="CB15" s="277"/>
      <c r="CC15" s="277"/>
      <c r="CD15" s="277"/>
      <c r="CE15" s="277"/>
      <c r="CF15" s="268"/>
      <c r="CG15" s="293"/>
      <c r="CH15" s="293"/>
      <c r="CI15" s="344"/>
      <c r="CJ15" s="268"/>
      <c r="CK15" s="293"/>
      <c r="CL15" s="268"/>
      <c r="CM15" s="295"/>
      <c r="CN15" s="295"/>
      <c r="CO15" s="268"/>
      <c r="CP15" s="293"/>
      <c r="CQ15" s="268"/>
      <c r="CR15" s="268"/>
      <c r="CS15" s="276"/>
      <c r="CT15" s="276"/>
      <c r="CU15" s="295"/>
      <c r="CV15" s="268"/>
      <c r="CW15" s="295"/>
      <c r="CX15" s="268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</row>
    <row r="16" customFormat="false" ht="12.75" hidden="false" customHeight="false" outlineLevel="0" collapsed="false">
      <c r="A16" s="323" t="n">
        <v>36923</v>
      </c>
      <c r="B16" s="276" t="n">
        <v>0.04</v>
      </c>
      <c r="C16" s="276" t="n">
        <v>0.365</v>
      </c>
      <c r="D16" s="326" t="n">
        <v>0.365</v>
      </c>
      <c r="E16" s="333" t="n">
        <v>0.3475</v>
      </c>
      <c r="F16" s="328" t="n">
        <v>0.33</v>
      </c>
      <c r="G16" s="333" t="n">
        <v>0.3475</v>
      </c>
      <c r="H16" s="346" t="n">
        <v>0.63</v>
      </c>
      <c r="I16" s="343" t="n">
        <v>0.63</v>
      </c>
      <c r="J16" s="347" t="n">
        <v>0.63</v>
      </c>
      <c r="K16" s="276" t="n">
        <v>0.56</v>
      </c>
      <c r="L16" s="332" t="n">
        <v>0.56</v>
      </c>
      <c r="M16" s="343" t="n">
        <v>0.56</v>
      </c>
      <c r="N16" s="327" t="n">
        <v>0.62</v>
      </c>
      <c r="O16" s="348" t="n">
        <v>0.745</v>
      </c>
      <c r="P16" s="333" t="n">
        <v>0.745</v>
      </c>
      <c r="Q16" s="343" t="n">
        <v>0.745</v>
      </c>
      <c r="R16" s="327" t="n">
        <v>0.755</v>
      </c>
      <c r="T16" s="334" t="n">
        <v>0.18</v>
      </c>
      <c r="U16" s="334" t="n">
        <v>0.289275</v>
      </c>
      <c r="V16" s="334" t="n">
        <v>0.325328</v>
      </c>
      <c r="X16" s="335" t="n">
        <v>0.305</v>
      </c>
      <c r="Y16" s="336" t="n">
        <v>0.305</v>
      </c>
      <c r="Z16" s="335" t="n">
        <v>0.1825</v>
      </c>
      <c r="AA16" s="337" t="n">
        <v>2.18</v>
      </c>
      <c r="AB16" s="337" t="n">
        <v>1.25</v>
      </c>
      <c r="AC16" s="337" t="n">
        <v>0.53</v>
      </c>
      <c r="AD16" s="338" t="n">
        <v>0.4225</v>
      </c>
      <c r="AE16" s="339" t="n">
        <v>-0.315</v>
      </c>
      <c r="AF16" s="339" t="n">
        <v>0</v>
      </c>
      <c r="AG16" s="339" t="n">
        <v>5.62775473601035</v>
      </c>
      <c r="AH16" s="340" t="n">
        <v>36923</v>
      </c>
      <c r="AI16" s="343" t="n">
        <v>4.049</v>
      </c>
      <c r="AJ16" s="342"/>
      <c r="AK16" s="342"/>
      <c r="AL16" s="342" t="n">
        <v>4.22034009786128</v>
      </c>
      <c r="AM16" s="342" t="n">
        <v>4.414</v>
      </c>
      <c r="AN16" s="360" t="n">
        <v>4.3965</v>
      </c>
      <c r="AO16" s="342" t="n">
        <v>4.3965</v>
      </c>
      <c r="AP16" s="360" t="n">
        <v>4.679</v>
      </c>
      <c r="AQ16" s="268" t="n">
        <v>4.609</v>
      </c>
      <c r="AR16" s="268" t="n">
        <v>4.669</v>
      </c>
      <c r="AS16" s="268" t="n">
        <v>4.794</v>
      </c>
      <c r="AT16" s="277" t="n">
        <v>4.804</v>
      </c>
      <c r="AU16" s="277"/>
      <c r="AV16" s="277"/>
      <c r="AW16" s="268" t="n">
        <v>4.354</v>
      </c>
      <c r="AX16" s="279" t="n">
        <v>4.2315</v>
      </c>
      <c r="AY16" s="268" t="n">
        <v>6.229</v>
      </c>
      <c r="AZ16" s="343" t="n">
        <v>5.299</v>
      </c>
      <c r="BA16" s="268" t="n">
        <v>4.579</v>
      </c>
      <c r="BB16" s="280" t="n">
        <v>4.4715</v>
      </c>
      <c r="BC16" s="277" t="n">
        <v>3.734</v>
      </c>
      <c r="BD16" s="280" t="n">
        <v>4.049</v>
      </c>
      <c r="BE16" s="343"/>
      <c r="BF16" s="268"/>
      <c r="BG16" s="268" t="n">
        <v>1.465822316848</v>
      </c>
      <c r="BH16" s="277" t="n">
        <v>0.061533202912566</v>
      </c>
      <c r="BI16" s="277" t="n">
        <v>0.071271093456078</v>
      </c>
      <c r="BJ16" s="277" t="n">
        <v>0.961916716573669</v>
      </c>
      <c r="BK16" s="324" t="n">
        <v>0.956125985016148</v>
      </c>
      <c r="BL16" s="268" t="n">
        <v>-88.776831520001</v>
      </c>
      <c r="BM16" s="268"/>
      <c r="BN16" s="358"/>
      <c r="BO16" s="358"/>
      <c r="BP16" s="268"/>
      <c r="BQ16" s="358"/>
      <c r="BR16" s="268"/>
      <c r="BS16" s="268"/>
      <c r="BT16" s="268"/>
      <c r="BU16" s="295"/>
      <c r="BV16" s="295"/>
      <c r="BW16" s="295"/>
      <c r="BX16" s="293"/>
      <c r="BY16" s="293"/>
      <c r="BZ16" s="293"/>
      <c r="CA16" s="295"/>
      <c r="CB16" s="277"/>
      <c r="CC16" s="277"/>
      <c r="CD16" s="277"/>
      <c r="CE16" s="277"/>
      <c r="CF16" s="268"/>
      <c r="CG16" s="293"/>
      <c r="CH16" s="293"/>
      <c r="CI16" s="344"/>
      <c r="CJ16" s="268"/>
      <c r="CK16" s="293"/>
      <c r="CL16" s="268"/>
      <c r="CM16" s="295"/>
      <c r="CN16" s="295"/>
      <c r="CO16" s="268"/>
      <c r="CP16" s="293"/>
      <c r="CQ16" s="268"/>
      <c r="CR16" s="268"/>
      <c r="CS16" s="276"/>
      <c r="CT16" s="276"/>
      <c r="CU16" s="295"/>
      <c r="CV16" s="268"/>
      <c r="CW16" s="295"/>
      <c r="CX16" s="268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</row>
    <row r="17" customFormat="false" ht="12.75" hidden="false" customHeight="false" outlineLevel="0" collapsed="false">
      <c r="A17" s="323" t="n">
        <v>36951</v>
      </c>
      <c r="B17" s="276" t="n">
        <v>0.03</v>
      </c>
      <c r="C17" s="276" t="n">
        <v>0.365</v>
      </c>
      <c r="D17" s="326" t="n">
        <v>0.365</v>
      </c>
      <c r="E17" s="333" t="n">
        <v>0.3475</v>
      </c>
      <c r="F17" s="328" t="n">
        <v>0.33</v>
      </c>
      <c r="G17" s="333" t="n">
        <v>0.3475</v>
      </c>
      <c r="H17" s="346" t="n">
        <v>0.445</v>
      </c>
      <c r="I17" s="343" t="n">
        <v>0.445</v>
      </c>
      <c r="J17" s="347" t="n">
        <v>0.445</v>
      </c>
      <c r="K17" s="276" t="n">
        <v>0.445</v>
      </c>
      <c r="L17" s="332" t="n">
        <v>0.445</v>
      </c>
      <c r="M17" s="343" t="n">
        <v>0.445</v>
      </c>
      <c r="N17" s="327" t="n">
        <v>0.505</v>
      </c>
      <c r="O17" s="348" t="n">
        <v>0.56</v>
      </c>
      <c r="P17" s="333" t="n">
        <v>0.56</v>
      </c>
      <c r="Q17" s="343" t="n">
        <v>0.56</v>
      </c>
      <c r="R17" s="327" t="n">
        <v>0.57</v>
      </c>
      <c r="T17" s="334" t="n">
        <v>0.18</v>
      </c>
      <c r="U17" s="334" t="n">
        <v>0.29475</v>
      </c>
      <c r="V17" s="334" t="n">
        <v>0.31832</v>
      </c>
      <c r="X17" s="335" t="n">
        <v>0.315</v>
      </c>
      <c r="Y17" s="336" t="n">
        <v>0.315</v>
      </c>
      <c r="Z17" s="335" t="n">
        <v>0.185</v>
      </c>
      <c r="AA17" s="337" t="n">
        <v>1.24</v>
      </c>
      <c r="AB17" s="337" t="n">
        <v>0.91</v>
      </c>
      <c r="AC17" s="337" t="n">
        <v>0.48</v>
      </c>
      <c r="AD17" s="338" t="n">
        <v>0.3475</v>
      </c>
      <c r="AE17" s="339" t="n">
        <v>-0.315</v>
      </c>
      <c r="AF17" s="339" t="n">
        <v>0</v>
      </c>
      <c r="AG17" s="339" t="n">
        <v>5.31917978227068</v>
      </c>
      <c r="AH17" s="340" t="n">
        <v>36951</v>
      </c>
      <c r="AI17" s="343" t="n">
        <v>3.83</v>
      </c>
      <c r="AJ17" s="342"/>
      <c r="AK17" s="342"/>
      <c r="AL17" s="342" t="n">
        <v>3.98852128481136</v>
      </c>
      <c r="AM17" s="342" t="n">
        <v>4.195</v>
      </c>
      <c r="AN17" s="360" t="n">
        <v>4.1775</v>
      </c>
      <c r="AO17" s="342" t="n">
        <v>4.1775</v>
      </c>
      <c r="AP17" s="360" t="n">
        <v>4.275</v>
      </c>
      <c r="AQ17" s="268" t="n">
        <v>4.275</v>
      </c>
      <c r="AR17" s="268" t="n">
        <v>4.335</v>
      </c>
      <c r="AS17" s="268" t="n">
        <v>4.39</v>
      </c>
      <c r="AT17" s="277" t="n">
        <v>4.4</v>
      </c>
      <c r="AU17" s="277"/>
      <c r="AV17" s="277"/>
      <c r="AW17" s="268" t="n">
        <v>4.145</v>
      </c>
      <c r="AX17" s="268" t="n">
        <v>4.015</v>
      </c>
      <c r="AY17" s="268" t="n">
        <v>5.07</v>
      </c>
      <c r="AZ17" s="343" t="n">
        <v>4.74</v>
      </c>
      <c r="BA17" s="268" t="n">
        <v>4.31</v>
      </c>
      <c r="BB17" s="280" t="n">
        <v>4.1775</v>
      </c>
      <c r="BC17" s="277" t="n">
        <v>3.515</v>
      </c>
      <c r="BD17" s="280" t="n">
        <v>3.83</v>
      </c>
      <c r="BE17" s="343"/>
      <c r="BF17" s="268"/>
      <c r="BG17" s="268" t="n">
        <v>1.464670179133</v>
      </c>
      <c r="BH17" s="277" t="n">
        <v>0.061784498618865</v>
      </c>
      <c r="BI17" s="277" t="n">
        <v>0.071615690032301</v>
      </c>
      <c r="BJ17" s="277" t="n">
        <v>0.957290589653167</v>
      </c>
      <c r="BK17" s="324" t="n">
        <v>0.950779805676128</v>
      </c>
      <c r="BL17" s="268" t="n">
        <v>-100.298208670002</v>
      </c>
      <c r="BM17" s="268"/>
      <c r="BN17" s="358"/>
      <c r="BO17" s="358"/>
      <c r="BP17" s="268"/>
      <c r="BQ17" s="358"/>
      <c r="BR17" s="268"/>
      <c r="BS17" s="268"/>
      <c r="BT17" s="268"/>
      <c r="BU17" s="295"/>
      <c r="BV17" s="295"/>
      <c r="BW17" s="295"/>
      <c r="BX17" s="293"/>
      <c r="BY17" s="293"/>
      <c r="BZ17" s="293"/>
      <c r="CA17" s="295"/>
      <c r="CB17" s="277"/>
      <c r="CC17" s="277"/>
      <c r="CD17" s="277"/>
      <c r="CE17" s="277"/>
      <c r="CF17" s="268"/>
      <c r="CG17" s="293"/>
      <c r="CH17" s="293"/>
      <c r="CI17" s="344"/>
      <c r="CJ17" s="268"/>
      <c r="CK17" s="293"/>
      <c r="CL17" s="268"/>
      <c r="CM17" s="295"/>
      <c r="CN17" s="295"/>
      <c r="CO17" s="268"/>
      <c r="CP17" s="293"/>
      <c r="CQ17" s="268"/>
      <c r="CR17" s="268"/>
      <c r="CS17" s="276"/>
      <c r="CT17" s="276"/>
      <c r="CU17" s="295"/>
      <c r="CV17" s="268"/>
      <c r="CW17" s="295"/>
      <c r="CX17" s="268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</row>
    <row r="18" customFormat="false" ht="12.75" hidden="false" customHeight="false" outlineLevel="0" collapsed="false">
      <c r="A18" s="323" t="n">
        <v>36982</v>
      </c>
      <c r="B18" s="276" t="n">
        <v>-0.00500000000000002</v>
      </c>
      <c r="C18" s="276" t="n">
        <v>0.175</v>
      </c>
      <c r="D18" s="326" t="n">
        <v>0.175</v>
      </c>
      <c r="E18" s="327" t="n">
        <v>0.175</v>
      </c>
      <c r="F18" s="328" t="n">
        <v>0.14</v>
      </c>
      <c r="G18" s="327" t="n">
        <v>0.175</v>
      </c>
      <c r="H18" s="346" t="n">
        <v>0.175</v>
      </c>
      <c r="I18" s="343" t="n">
        <v>0.175</v>
      </c>
      <c r="J18" s="351" t="n">
        <v>0.175</v>
      </c>
      <c r="K18" s="279" t="n">
        <v>0.19</v>
      </c>
      <c r="L18" s="332" t="n">
        <v>0.19</v>
      </c>
      <c r="M18" s="343" t="n">
        <v>0.19</v>
      </c>
      <c r="N18" s="327" t="n">
        <v>0.21</v>
      </c>
      <c r="O18" s="279" t="n">
        <v>0.175</v>
      </c>
      <c r="P18" s="333" t="n">
        <v>0.175</v>
      </c>
      <c r="Q18" s="343" t="n">
        <v>0.175</v>
      </c>
      <c r="R18" s="327" t="n">
        <v>0.175</v>
      </c>
      <c r="T18" s="334" t="n">
        <v>-0.075</v>
      </c>
      <c r="U18" s="334" t="n">
        <v>-0.02</v>
      </c>
      <c r="V18" s="334" t="n">
        <v>0.16</v>
      </c>
      <c r="X18" s="335" t="n">
        <v>0.16</v>
      </c>
      <c r="Y18" s="336" t="n">
        <v>0.16</v>
      </c>
      <c r="Z18" s="335" t="n">
        <v>0.09</v>
      </c>
      <c r="AA18" s="337" t="n">
        <v>0.54</v>
      </c>
      <c r="AB18" s="337" t="n">
        <v>0.43</v>
      </c>
      <c r="AC18" s="337" t="n">
        <v>0.23</v>
      </c>
      <c r="AD18" s="338" t="n">
        <v>0.19</v>
      </c>
      <c r="AE18" s="339" t="n">
        <v>-0.41</v>
      </c>
      <c r="AF18" s="339" t="n">
        <v>0</v>
      </c>
      <c r="AG18" s="339" t="n">
        <v>5.010687672257</v>
      </c>
      <c r="AH18" s="340" t="n">
        <v>36982</v>
      </c>
      <c r="AI18" s="343" t="n">
        <v>3.611</v>
      </c>
      <c r="AJ18" s="342"/>
      <c r="AK18" s="342"/>
      <c r="AL18" s="342" t="n">
        <v>3.5773566160054</v>
      </c>
      <c r="AM18" s="342" t="n">
        <v>3.786</v>
      </c>
      <c r="AN18" s="360" t="n">
        <v>3.786</v>
      </c>
      <c r="AO18" s="342" t="n">
        <v>3.786</v>
      </c>
      <c r="AP18" s="360" t="n">
        <v>3.786</v>
      </c>
      <c r="AQ18" s="268" t="n">
        <v>3.801</v>
      </c>
      <c r="AR18" s="268" t="n">
        <v>3.821</v>
      </c>
      <c r="AS18" s="268" t="n">
        <v>3.786</v>
      </c>
      <c r="AT18" s="277" t="n">
        <v>3.786</v>
      </c>
      <c r="AU18" s="277"/>
      <c r="AV18" s="277"/>
      <c r="AW18" s="268" t="n">
        <v>3.771</v>
      </c>
      <c r="AX18" s="279" t="n">
        <v>3.701</v>
      </c>
      <c r="AY18" s="268" t="n">
        <v>4.151</v>
      </c>
      <c r="AZ18" s="343" t="n">
        <v>4.041</v>
      </c>
      <c r="BA18" s="268" t="n">
        <v>3.841</v>
      </c>
      <c r="BB18" s="280" t="n">
        <v>3.801</v>
      </c>
      <c r="BC18" s="277" t="n">
        <v>3.201</v>
      </c>
      <c r="BD18" s="280" t="n">
        <v>3.611</v>
      </c>
      <c r="BE18" s="343"/>
      <c r="BF18" s="268"/>
      <c r="BG18" s="268" t="n">
        <v>1.463402486701</v>
      </c>
      <c r="BH18" s="277" t="n">
        <v>0.062019346510804</v>
      </c>
      <c r="BI18" s="277" t="n">
        <v>0.071927088374567</v>
      </c>
      <c r="BJ18" s="277" t="n">
        <v>0.952185399307598</v>
      </c>
      <c r="BK18" s="324" t="n">
        <v>0.94489081246841</v>
      </c>
      <c r="BL18" s="268"/>
      <c r="BM18" s="268"/>
      <c r="BN18" s="358"/>
      <c r="BO18" s="358"/>
      <c r="BP18" s="268"/>
      <c r="BQ18" s="358"/>
      <c r="BR18" s="268"/>
      <c r="BS18" s="268"/>
      <c r="BT18" s="268"/>
      <c r="BU18" s="295"/>
      <c r="BV18" s="295"/>
      <c r="BW18" s="295"/>
      <c r="BX18" s="293"/>
      <c r="BY18" s="293"/>
      <c r="BZ18" s="293"/>
      <c r="CA18" s="295"/>
      <c r="CB18" s="277"/>
      <c r="CC18" s="277"/>
      <c r="CD18" s="277"/>
      <c r="CE18" s="277"/>
      <c r="CF18" s="268"/>
      <c r="CG18" s="293"/>
      <c r="CH18" s="293"/>
      <c r="CI18" s="344"/>
      <c r="CJ18" s="268"/>
      <c r="CK18" s="293"/>
      <c r="CL18" s="268"/>
      <c r="CM18" s="295"/>
      <c r="CN18" s="295"/>
      <c r="CO18" s="268"/>
      <c r="CP18" s="293"/>
      <c r="CQ18" s="268"/>
      <c r="CR18" s="268"/>
      <c r="CS18" s="276"/>
      <c r="CT18" s="276"/>
      <c r="CU18" s="295"/>
      <c r="CV18" s="268"/>
      <c r="CW18" s="295"/>
      <c r="CX18" s="268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</row>
    <row r="19" customFormat="false" ht="12.75" hidden="false" customHeight="false" outlineLevel="0" collapsed="false">
      <c r="A19" s="323" t="n">
        <v>37012</v>
      </c>
      <c r="B19" s="276" t="n">
        <v>0.0075</v>
      </c>
      <c r="C19" s="276" t="n">
        <v>0.175</v>
      </c>
      <c r="D19" s="326" t="n">
        <v>0.175</v>
      </c>
      <c r="E19" s="327" t="n">
        <v>0.175</v>
      </c>
      <c r="F19" s="328" t="n">
        <v>0.14</v>
      </c>
      <c r="G19" s="327" t="n">
        <v>0.175</v>
      </c>
      <c r="H19" s="346" t="n">
        <v>0.175</v>
      </c>
      <c r="I19" s="343" t="n">
        <v>0.175</v>
      </c>
      <c r="J19" s="351" t="n">
        <v>0.175</v>
      </c>
      <c r="K19" s="279" t="n">
        <v>0.19</v>
      </c>
      <c r="L19" s="332" t="n">
        <v>0.19</v>
      </c>
      <c r="M19" s="343" t="n">
        <v>0.19</v>
      </c>
      <c r="N19" s="327" t="n">
        <v>0.21</v>
      </c>
      <c r="O19" s="279" t="n">
        <v>0.175</v>
      </c>
      <c r="P19" s="333" t="n">
        <v>0.175</v>
      </c>
      <c r="Q19" s="343" t="n">
        <v>0.175</v>
      </c>
      <c r="R19" s="327" t="n">
        <v>0.175</v>
      </c>
      <c r="T19" s="334" t="n">
        <v>-0.075</v>
      </c>
      <c r="U19" s="334" t="n">
        <v>-0.02</v>
      </c>
      <c r="V19" s="334" t="n">
        <v>0.1475</v>
      </c>
      <c r="X19" s="335" t="n">
        <v>0.1475</v>
      </c>
      <c r="Y19" s="336" t="n">
        <v>0.1475</v>
      </c>
      <c r="Z19" s="335" t="n">
        <v>0.0775</v>
      </c>
      <c r="AA19" s="337" t="n">
        <v>0.425</v>
      </c>
      <c r="AB19" s="337" t="n">
        <v>0.3825</v>
      </c>
      <c r="AC19" s="337" t="n">
        <v>0.22</v>
      </c>
      <c r="AD19" s="338" t="n">
        <v>0.185</v>
      </c>
      <c r="AE19" s="339" t="n">
        <v>-0.41</v>
      </c>
      <c r="AF19" s="339" t="n">
        <v>0</v>
      </c>
      <c r="AG19" s="339" t="n">
        <v>4.82644226768718</v>
      </c>
      <c r="AH19" s="340" t="n">
        <v>37012</v>
      </c>
      <c r="AI19" s="343" t="n">
        <v>3.481</v>
      </c>
      <c r="AJ19" s="342"/>
      <c r="AK19" s="342"/>
      <c r="AL19" s="342" t="n">
        <v>3.43399270316901</v>
      </c>
      <c r="AM19" s="342" t="n">
        <v>3.656</v>
      </c>
      <c r="AN19" s="360" t="n">
        <v>3.656</v>
      </c>
      <c r="AO19" s="342" t="n">
        <v>3.656</v>
      </c>
      <c r="AP19" s="360" t="n">
        <v>3.656</v>
      </c>
      <c r="AQ19" s="268" t="n">
        <v>3.671</v>
      </c>
      <c r="AR19" s="268" t="n">
        <v>3.691</v>
      </c>
      <c r="AS19" s="268" t="n">
        <v>3.656</v>
      </c>
      <c r="AT19" s="277" t="n">
        <v>3.656</v>
      </c>
      <c r="AU19" s="277"/>
      <c r="AV19" s="277"/>
      <c r="AW19" s="268" t="n">
        <v>3.6285</v>
      </c>
      <c r="AX19" s="268" t="n">
        <v>3.5585</v>
      </c>
      <c r="AY19" s="268" t="n">
        <v>3.906</v>
      </c>
      <c r="AZ19" s="343" t="n">
        <v>3.8635</v>
      </c>
      <c r="BA19" s="268" t="n">
        <v>3.701</v>
      </c>
      <c r="BB19" s="280" t="n">
        <v>3.666</v>
      </c>
      <c r="BC19" s="277" t="n">
        <v>3.071</v>
      </c>
      <c r="BD19" s="280" t="n">
        <v>3.481</v>
      </c>
      <c r="BE19" s="343"/>
      <c r="BF19" s="268"/>
      <c r="BG19" s="268" t="n">
        <v>1.462234533794</v>
      </c>
      <c r="BH19" s="277" t="n">
        <v>0.062188501843233</v>
      </c>
      <c r="BI19" s="277" t="n">
        <v>0.072109961404498</v>
      </c>
      <c r="BJ19" s="277" t="n">
        <v>0.947283177129228</v>
      </c>
      <c r="BK19" s="324" t="n">
        <v>0.939275903492618</v>
      </c>
      <c r="BL19" s="268"/>
      <c r="BM19" s="268"/>
      <c r="BN19" s="358"/>
      <c r="BO19" s="358"/>
      <c r="BP19" s="268"/>
      <c r="BQ19" s="358"/>
      <c r="BR19" s="268"/>
      <c r="BS19" s="268"/>
      <c r="BT19" s="268"/>
      <c r="BU19" s="295"/>
      <c r="BV19" s="295"/>
      <c r="BW19" s="295"/>
      <c r="BX19" s="293"/>
      <c r="BY19" s="293"/>
      <c r="BZ19" s="293"/>
      <c r="CA19" s="295"/>
      <c r="CB19" s="277"/>
      <c r="CC19" s="277"/>
      <c r="CD19" s="277"/>
      <c r="CE19" s="277"/>
      <c r="CF19" s="268"/>
      <c r="CG19" s="293"/>
      <c r="CH19" s="293"/>
      <c r="CI19" s="344"/>
      <c r="CJ19" s="268"/>
      <c r="CK19" s="293"/>
      <c r="CL19" s="268"/>
      <c r="CM19" s="295"/>
      <c r="CN19" s="295"/>
      <c r="CO19" s="268"/>
      <c r="CP19" s="293"/>
      <c r="CQ19" s="268"/>
      <c r="CR19" s="268"/>
      <c r="CS19" s="276"/>
      <c r="CT19" s="276"/>
      <c r="CU19" s="295"/>
      <c r="CV19" s="268"/>
      <c r="CW19" s="295"/>
      <c r="CX19" s="268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</row>
    <row r="20" customFormat="false" ht="12.75" hidden="false" customHeight="false" outlineLevel="0" collapsed="false">
      <c r="A20" s="323" t="n">
        <v>37043</v>
      </c>
      <c r="B20" s="276" t="n">
        <v>0.0125</v>
      </c>
      <c r="C20" s="276" t="n">
        <v>0.175</v>
      </c>
      <c r="D20" s="326" t="n">
        <v>0.175</v>
      </c>
      <c r="E20" s="327" t="n">
        <v>0.175</v>
      </c>
      <c r="F20" s="328" t="n">
        <v>0.14</v>
      </c>
      <c r="G20" s="327" t="n">
        <v>0.175</v>
      </c>
      <c r="H20" s="346" t="n">
        <v>0.175</v>
      </c>
      <c r="I20" s="343" t="n">
        <v>0.175</v>
      </c>
      <c r="J20" s="351" t="n">
        <v>0.175</v>
      </c>
      <c r="K20" s="279" t="n">
        <v>0.19</v>
      </c>
      <c r="L20" s="332" t="n">
        <v>0.19</v>
      </c>
      <c r="M20" s="343" t="n">
        <v>0.19</v>
      </c>
      <c r="N20" s="327" t="n">
        <v>0.21</v>
      </c>
      <c r="O20" s="279" t="n">
        <v>0.175</v>
      </c>
      <c r="P20" s="333" t="n">
        <v>0.175</v>
      </c>
      <c r="Q20" s="343" t="n">
        <v>0.175</v>
      </c>
      <c r="R20" s="327" t="n">
        <v>0.175</v>
      </c>
      <c r="T20" s="334" t="n">
        <v>-0.075</v>
      </c>
      <c r="U20" s="334" t="n">
        <v>-0.02</v>
      </c>
      <c r="V20" s="334" t="n">
        <v>0.1425</v>
      </c>
      <c r="X20" s="335" t="n">
        <v>0.1425</v>
      </c>
      <c r="Y20" s="336" t="n">
        <v>0.1425</v>
      </c>
      <c r="Z20" s="335" t="n">
        <v>0.0725</v>
      </c>
      <c r="AA20" s="337" t="n">
        <v>0.425</v>
      </c>
      <c r="AB20" s="337" t="n">
        <v>0.3825</v>
      </c>
      <c r="AC20" s="337" t="n">
        <v>0.22</v>
      </c>
      <c r="AD20" s="338" t="n">
        <v>0.185</v>
      </c>
      <c r="AE20" s="339" t="n">
        <v>-0.41</v>
      </c>
      <c r="AF20" s="339" t="n">
        <v>0</v>
      </c>
      <c r="AG20" s="339" t="n">
        <v>4.77811989993766</v>
      </c>
      <c r="AH20" s="340" t="n">
        <v>37043</v>
      </c>
      <c r="AI20" s="343" t="n">
        <v>3.449</v>
      </c>
      <c r="AJ20" s="342"/>
      <c r="AK20" s="342"/>
      <c r="AL20" s="342" t="n">
        <v>3.382933185433</v>
      </c>
      <c r="AM20" s="342" t="n">
        <v>3.624</v>
      </c>
      <c r="AN20" s="360" t="n">
        <v>3.624</v>
      </c>
      <c r="AO20" s="342" t="n">
        <v>3.624</v>
      </c>
      <c r="AP20" s="360" t="n">
        <v>3.624</v>
      </c>
      <c r="AQ20" s="268" t="n">
        <v>3.639</v>
      </c>
      <c r="AR20" s="268" t="n">
        <v>3.659</v>
      </c>
      <c r="AS20" s="268" t="n">
        <v>3.624</v>
      </c>
      <c r="AT20" s="277" t="n">
        <v>3.624</v>
      </c>
      <c r="AU20" s="277"/>
      <c r="AV20" s="277"/>
      <c r="AW20" s="268" t="n">
        <v>3.5915</v>
      </c>
      <c r="AX20" s="268" t="n">
        <v>3.5215</v>
      </c>
      <c r="AY20" s="268" t="n">
        <v>3.874</v>
      </c>
      <c r="AZ20" s="343" t="n">
        <v>3.8315</v>
      </c>
      <c r="BA20" s="268" t="n">
        <v>3.669</v>
      </c>
      <c r="BB20" s="280" t="n">
        <v>3.634</v>
      </c>
      <c r="BC20" s="277" t="n">
        <v>3.039</v>
      </c>
      <c r="BD20" s="280" t="n">
        <v>3.449</v>
      </c>
      <c r="BE20" s="343"/>
      <c r="BF20" s="268"/>
      <c r="BG20" s="268" t="n">
        <v>1.461025490946</v>
      </c>
      <c r="BH20" s="277" t="n">
        <v>0.06236329569672</v>
      </c>
      <c r="BI20" s="277" t="n">
        <v>0.072298930213698</v>
      </c>
      <c r="BJ20" s="277" t="n">
        <v>0.942217396094744</v>
      </c>
      <c r="BK20" s="324" t="n">
        <v>0.933480459556567</v>
      </c>
      <c r="BL20" s="268"/>
      <c r="BM20" s="268"/>
      <c r="BN20" s="358"/>
      <c r="BO20" s="358"/>
      <c r="BP20" s="268"/>
      <c r="BQ20" s="358"/>
      <c r="BR20" s="268"/>
      <c r="BS20" s="268"/>
      <c r="BT20" s="268"/>
      <c r="BU20" s="295"/>
      <c r="BV20" s="295"/>
      <c r="BW20" s="295"/>
      <c r="BX20" s="293"/>
      <c r="BY20" s="293"/>
      <c r="BZ20" s="293"/>
      <c r="CA20" s="295"/>
      <c r="CB20" s="277"/>
      <c r="CC20" s="277"/>
      <c r="CD20" s="277"/>
      <c r="CE20" s="277"/>
      <c r="CF20" s="268"/>
      <c r="CG20" s="293"/>
      <c r="CH20" s="293"/>
      <c r="CI20" s="344"/>
      <c r="CJ20" s="268"/>
      <c r="CK20" s="293"/>
      <c r="CL20" s="268"/>
      <c r="CM20" s="295"/>
      <c r="CN20" s="295"/>
      <c r="CO20" s="268"/>
      <c r="CP20" s="293"/>
      <c r="CQ20" s="268"/>
      <c r="CR20" s="268"/>
      <c r="CS20" s="276"/>
      <c r="CT20" s="276"/>
      <c r="CU20" s="295"/>
      <c r="CV20" s="268"/>
      <c r="CW20" s="295"/>
      <c r="CX20" s="268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</row>
    <row r="21" customFormat="false" ht="12.75" hidden="false" customHeight="false" outlineLevel="0" collapsed="false">
      <c r="A21" s="323" t="n">
        <v>37073</v>
      </c>
      <c r="B21" s="276" t="n">
        <v>0.02</v>
      </c>
      <c r="C21" s="276" t="n">
        <v>0.175</v>
      </c>
      <c r="D21" s="326" t="n">
        <v>0.175</v>
      </c>
      <c r="E21" s="327" t="n">
        <v>0.175</v>
      </c>
      <c r="F21" s="328" t="n">
        <v>0.14</v>
      </c>
      <c r="G21" s="327" t="n">
        <v>0.175</v>
      </c>
      <c r="H21" s="346" t="n">
        <v>0.175</v>
      </c>
      <c r="I21" s="343" t="n">
        <v>0.175</v>
      </c>
      <c r="J21" s="351" t="n">
        <v>0.175</v>
      </c>
      <c r="K21" s="279" t="n">
        <v>0.19</v>
      </c>
      <c r="L21" s="332" t="n">
        <v>0.19</v>
      </c>
      <c r="M21" s="343" t="n">
        <v>0.19</v>
      </c>
      <c r="N21" s="327" t="n">
        <v>0.21</v>
      </c>
      <c r="O21" s="279" t="n">
        <v>0.175</v>
      </c>
      <c r="P21" s="333" t="n">
        <v>0.175</v>
      </c>
      <c r="Q21" s="343" t="n">
        <v>0.175</v>
      </c>
      <c r="R21" s="327" t="n">
        <v>0.175</v>
      </c>
      <c r="T21" s="334" t="n">
        <v>-0.075</v>
      </c>
      <c r="U21" s="334" t="n">
        <v>-0.02</v>
      </c>
      <c r="V21" s="334" t="n">
        <v>0.135</v>
      </c>
      <c r="X21" s="335" t="n">
        <v>0.135</v>
      </c>
      <c r="Y21" s="336" t="n">
        <v>0.135</v>
      </c>
      <c r="Z21" s="335" t="n">
        <v>0.065</v>
      </c>
      <c r="AA21" s="337" t="n">
        <v>0.49</v>
      </c>
      <c r="AB21" s="337" t="n">
        <v>0.41</v>
      </c>
      <c r="AC21" s="337" t="n">
        <v>0.2325</v>
      </c>
      <c r="AD21" s="338" t="n">
        <v>0.185</v>
      </c>
      <c r="AE21" s="339" t="n">
        <v>-0.41</v>
      </c>
      <c r="AF21" s="339" t="n">
        <v>0</v>
      </c>
      <c r="AG21" s="339" t="n">
        <v>4.76724338469934</v>
      </c>
      <c r="AH21" s="340" t="n">
        <v>37073</v>
      </c>
      <c r="AI21" s="343" t="n">
        <v>3.444</v>
      </c>
      <c r="AJ21" s="342"/>
      <c r="AK21" s="342"/>
      <c r="AL21" s="342" t="n">
        <v>3.35806840783538</v>
      </c>
      <c r="AM21" s="342" t="n">
        <v>3.619</v>
      </c>
      <c r="AN21" s="360" t="n">
        <v>3.619</v>
      </c>
      <c r="AO21" s="342" t="n">
        <v>3.619</v>
      </c>
      <c r="AP21" s="360" t="n">
        <v>3.619</v>
      </c>
      <c r="AQ21" s="268" t="n">
        <v>3.634</v>
      </c>
      <c r="AR21" s="268" t="n">
        <v>3.654</v>
      </c>
      <c r="AS21" s="268" t="n">
        <v>3.619</v>
      </c>
      <c r="AT21" s="277" t="n">
        <v>3.619</v>
      </c>
      <c r="AU21" s="277"/>
      <c r="AV21" s="277"/>
      <c r="AW21" s="268" t="n">
        <v>3.579</v>
      </c>
      <c r="AX21" s="268" t="n">
        <v>3.509</v>
      </c>
      <c r="AY21" s="268" t="n">
        <v>3.934</v>
      </c>
      <c r="AZ21" s="343" t="n">
        <v>3.854</v>
      </c>
      <c r="BA21" s="268" t="n">
        <v>3.6765</v>
      </c>
      <c r="BB21" s="280" t="n">
        <v>3.629</v>
      </c>
      <c r="BC21" s="277" t="n">
        <v>3.034</v>
      </c>
      <c r="BD21" s="280" t="n">
        <v>3.444</v>
      </c>
      <c r="BE21" s="343"/>
      <c r="BF21" s="268"/>
      <c r="BG21" s="268" t="n">
        <v>1.459816022693</v>
      </c>
      <c r="BH21" s="277" t="n">
        <v>0.062485312096006</v>
      </c>
      <c r="BI21" s="277" t="n">
        <v>0.072459651309183</v>
      </c>
      <c r="BJ21" s="277" t="n">
        <v>0.937360201005091</v>
      </c>
      <c r="BK21" s="324" t="n">
        <v>0.927899532422045</v>
      </c>
      <c r="BL21" s="268"/>
      <c r="BM21" s="268"/>
      <c r="BN21" s="358"/>
      <c r="BO21" s="358"/>
      <c r="BP21" s="268"/>
      <c r="BQ21" s="358"/>
      <c r="BR21" s="268"/>
      <c r="BS21" s="268"/>
      <c r="BT21" s="268"/>
      <c r="BU21" s="295"/>
      <c r="BV21" s="295"/>
      <c r="BW21" s="295"/>
      <c r="BX21" s="293"/>
      <c r="BY21" s="293"/>
      <c r="BZ21" s="293"/>
      <c r="CA21" s="295"/>
      <c r="CB21" s="277"/>
      <c r="CC21" s="277"/>
      <c r="CD21" s="277"/>
      <c r="CE21" s="277"/>
      <c r="CF21" s="268"/>
      <c r="CG21" s="293"/>
      <c r="CH21" s="293"/>
      <c r="CI21" s="344"/>
      <c r="CJ21" s="268"/>
      <c r="CK21" s="293"/>
      <c r="CL21" s="268"/>
      <c r="CM21" s="295"/>
      <c r="CN21" s="295"/>
      <c r="CO21" s="268"/>
      <c r="CP21" s="293"/>
      <c r="CQ21" s="268"/>
      <c r="CR21" s="268"/>
      <c r="CS21" s="276"/>
      <c r="CT21" s="276"/>
      <c r="CU21" s="295"/>
      <c r="CV21" s="268"/>
      <c r="CW21" s="295"/>
      <c r="CX21" s="268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</row>
    <row r="22" customFormat="false" ht="12.75" hidden="false" customHeight="false" outlineLevel="0" collapsed="false">
      <c r="A22" s="323" t="n">
        <v>37104</v>
      </c>
      <c r="B22" s="276" t="n">
        <v>0.0225</v>
      </c>
      <c r="C22" s="276" t="n">
        <v>0.175</v>
      </c>
      <c r="D22" s="326" t="n">
        <v>0.175</v>
      </c>
      <c r="E22" s="327" t="n">
        <v>0.175</v>
      </c>
      <c r="F22" s="328" t="n">
        <v>0.14</v>
      </c>
      <c r="G22" s="327" t="n">
        <v>0.175</v>
      </c>
      <c r="H22" s="346" t="n">
        <v>0.175</v>
      </c>
      <c r="I22" s="343" t="n">
        <v>0.175</v>
      </c>
      <c r="J22" s="351" t="n">
        <v>0.175</v>
      </c>
      <c r="K22" s="279" t="n">
        <v>0.19</v>
      </c>
      <c r="L22" s="332" t="n">
        <v>0.19</v>
      </c>
      <c r="M22" s="343" t="n">
        <v>0.19</v>
      </c>
      <c r="N22" s="327" t="n">
        <v>0.21</v>
      </c>
      <c r="O22" s="279" t="n">
        <v>0.175</v>
      </c>
      <c r="P22" s="333" t="n">
        <v>0.175</v>
      </c>
      <c r="Q22" s="343" t="n">
        <v>0.175</v>
      </c>
      <c r="R22" s="327" t="n">
        <v>0.175</v>
      </c>
      <c r="T22" s="334" t="n">
        <v>-0.075</v>
      </c>
      <c r="U22" s="334" t="n">
        <v>-0.02</v>
      </c>
      <c r="V22" s="334" t="n">
        <v>0.1325</v>
      </c>
      <c r="X22" s="335" t="n">
        <v>0.1325</v>
      </c>
      <c r="Y22" s="336" t="n">
        <v>0.1325</v>
      </c>
      <c r="Z22" s="335" t="n">
        <v>0.0625</v>
      </c>
      <c r="AA22" s="337" t="n">
        <v>0.49</v>
      </c>
      <c r="AB22" s="337" t="n">
        <v>0.41</v>
      </c>
      <c r="AC22" s="337" t="n">
        <v>0.2325</v>
      </c>
      <c r="AD22" s="338" t="n">
        <v>0.185</v>
      </c>
      <c r="AE22" s="339" t="n">
        <v>-0.41</v>
      </c>
      <c r="AF22" s="339" t="n">
        <v>0</v>
      </c>
      <c r="AG22" s="339" t="n">
        <v>4.76850171736728</v>
      </c>
      <c r="AH22" s="340" t="n">
        <v>37104</v>
      </c>
      <c r="AI22" s="343" t="n">
        <v>3.448</v>
      </c>
      <c r="AJ22" s="342"/>
      <c r="AK22" s="342"/>
      <c r="AL22" s="342" t="n">
        <v>3.34107681960657</v>
      </c>
      <c r="AM22" s="342" t="n">
        <v>3.623</v>
      </c>
      <c r="AN22" s="360" t="n">
        <v>3.623</v>
      </c>
      <c r="AO22" s="342" t="n">
        <v>3.623</v>
      </c>
      <c r="AP22" s="360" t="n">
        <v>3.623</v>
      </c>
      <c r="AQ22" s="268" t="n">
        <v>3.638</v>
      </c>
      <c r="AR22" s="268" t="n">
        <v>3.658</v>
      </c>
      <c r="AS22" s="268" t="n">
        <v>3.623</v>
      </c>
      <c r="AT22" s="277" t="n">
        <v>3.623</v>
      </c>
      <c r="AU22" s="277"/>
      <c r="AV22" s="277"/>
      <c r="AW22" s="268" t="n">
        <v>3.5805</v>
      </c>
      <c r="AX22" s="268" t="n">
        <v>3.5105</v>
      </c>
      <c r="AY22" s="268" t="n">
        <v>3.938</v>
      </c>
      <c r="AZ22" s="343" t="n">
        <v>3.858</v>
      </c>
      <c r="BA22" s="268" t="n">
        <v>3.6805</v>
      </c>
      <c r="BB22" s="280" t="n">
        <v>3.633</v>
      </c>
      <c r="BC22" s="277" t="n">
        <v>3.038</v>
      </c>
      <c r="BD22" s="280" t="n">
        <v>3.448</v>
      </c>
      <c r="BE22" s="343"/>
      <c r="BF22" s="268"/>
      <c r="BG22" s="268" t="n">
        <v>1.458507377802</v>
      </c>
      <c r="BH22" s="277" t="n">
        <v>0.062538330335889</v>
      </c>
      <c r="BI22" s="277" t="n">
        <v>0.072583990100708</v>
      </c>
      <c r="BJ22" s="277" t="n">
        <v>0.93242342823494</v>
      </c>
      <c r="BK22" s="324" t="n">
        <v>0.922185155839517</v>
      </c>
      <c r="BL22" s="268"/>
      <c r="BM22" s="268"/>
      <c r="BN22" s="358"/>
      <c r="BO22" s="358"/>
      <c r="BP22" s="268"/>
      <c r="BQ22" s="358"/>
      <c r="BR22" s="268"/>
      <c r="BS22" s="268"/>
      <c r="BT22" s="268"/>
      <c r="BU22" s="295"/>
      <c r="BV22" s="295"/>
      <c r="BW22" s="295"/>
      <c r="BX22" s="293"/>
      <c r="BY22" s="293"/>
      <c r="BZ22" s="293"/>
      <c r="CA22" s="295"/>
      <c r="CB22" s="277"/>
      <c r="CC22" s="277"/>
      <c r="CD22" s="277"/>
      <c r="CE22" s="277"/>
      <c r="CF22" s="268"/>
      <c r="CG22" s="293"/>
      <c r="CH22" s="293"/>
      <c r="CI22" s="344"/>
      <c r="CJ22" s="268"/>
      <c r="CK22" s="293"/>
      <c r="CL22" s="268"/>
      <c r="CM22" s="295"/>
      <c r="CN22" s="295"/>
      <c r="CO22" s="268"/>
      <c r="CP22" s="293"/>
      <c r="CQ22" s="268"/>
      <c r="CR22" s="268"/>
      <c r="CS22" s="276"/>
      <c r="CT22" s="276"/>
      <c r="CU22" s="295"/>
      <c r="CV22" s="268"/>
      <c r="CW22" s="295"/>
      <c r="CX22" s="268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</row>
    <row r="23" customFormat="false" ht="12.75" hidden="false" customHeight="false" outlineLevel="0" collapsed="false">
      <c r="A23" s="323" t="n">
        <v>37135</v>
      </c>
      <c r="B23" s="276" t="n">
        <v>0.0225</v>
      </c>
      <c r="C23" s="276" t="n">
        <v>0.175</v>
      </c>
      <c r="D23" s="326" t="n">
        <v>0.175</v>
      </c>
      <c r="E23" s="327" t="n">
        <v>0.175</v>
      </c>
      <c r="F23" s="328" t="n">
        <v>0.14</v>
      </c>
      <c r="G23" s="327" t="n">
        <v>0.175</v>
      </c>
      <c r="H23" s="346" t="n">
        <v>0.175</v>
      </c>
      <c r="I23" s="343" t="n">
        <v>0.175</v>
      </c>
      <c r="J23" s="351" t="n">
        <v>0.175</v>
      </c>
      <c r="K23" s="279" t="n">
        <v>0.19</v>
      </c>
      <c r="L23" s="332" t="n">
        <v>0.19</v>
      </c>
      <c r="M23" s="343" t="n">
        <v>0.19</v>
      </c>
      <c r="N23" s="327" t="n">
        <v>0.21</v>
      </c>
      <c r="O23" s="279" t="n">
        <v>0.175</v>
      </c>
      <c r="P23" s="333" t="n">
        <v>0.175</v>
      </c>
      <c r="Q23" s="343" t="n">
        <v>0.175</v>
      </c>
      <c r="R23" s="327" t="n">
        <v>0.175</v>
      </c>
      <c r="T23" s="334" t="n">
        <v>-0.075</v>
      </c>
      <c r="U23" s="334" t="n">
        <v>-0.02</v>
      </c>
      <c r="V23" s="334" t="n">
        <v>0.1325</v>
      </c>
      <c r="X23" s="335" t="n">
        <v>0.1325</v>
      </c>
      <c r="Y23" s="336" t="n">
        <v>0.1325</v>
      </c>
      <c r="Z23" s="335" t="n">
        <v>0.0625</v>
      </c>
      <c r="AA23" s="337" t="n">
        <v>0.425</v>
      </c>
      <c r="AB23" s="337" t="n">
        <v>0.3825</v>
      </c>
      <c r="AC23" s="337" t="n">
        <v>0.21</v>
      </c>
      <c r="AD23" s="338" t="n">
        <v>0.18</v>
      </c>
      <c r="AE23" s="339" t="n">
        <v>-0.41</v>
      </c>
      <c r="AF23" s="339" t="n">
        <v>0</v>
      </c>
      <c r="AG23" s="339" t="n">
        <v>4.74620922933884</v>
      </c>
      <c r="AH23" s="340" t="n">
        <v>37135</v>
      </c>
      <c r="AI23" s="343" t="n">
        <v>3.435</v>
      </c>
      <c r="AJ23" s="342"/>
      <c r="AK23" s="342"/>
      <c r="AL23" s="342" t="n">
        <v>3.30851919604792</v>
      </c>
      <c r="AM23" s="342" t="n">
        <v>3.61</v>
      </c>
      <c r="AN23" s="360" t="n">
        <v>3.61</v>
      </c>
      <c r="AO23" s="342" t="n">
        <v>3.61</v>
      </c>
      <c r="AP23" s="360" t="n">
        <v>3.61</v>
      </c>
      <c r="AQ23" s="268" t="n">
        <v>3.625</v>
      </c>
      <c r="AR23" s="268" t="n">
        <v>3.645</v>
      </c>
      <c r="AS23" s="268" t="n">
        <v>3.61</v>
      </c>
      <c r="AT23" s="277" t="n">
        <v>3.61</v>
      </c>
      <c r="AU23" s="277"/>
      <c r="AV23" s="277"/>
      <c r="AW23" s="268" t="n">
        <v>3.5675</v>
      </c>
      <c r="AX23" s="268" t="n">
        <v>3.4975</v>
      </c>
      <c r="AY23" s="268" t="n">
        <v>3.86</v>
      </c>
      <c r="AZ23" s="343" t="n">
        <v>3.8175</v>
      </c>
      <c r="BA23" s="268" t="n">
        <v>3.645</v>
      </c>
      <c r="BB23" s="280" t="n">
        <v>3.615</v>
      </c>
      <c r="BC23" s="277" t="n">
        <v>3.025</v>
      </c>
      <c r="BD23" s="280" t="n">
        <v>3.435</v>
      </c>
      <c r="BE23" s="343"/>
      <c r="BF23" s="268"/>
      <c r="BG23" s="268" t="n">
        <v>1.457182953828</v>
      </c>
      <c r="BH23" s="277" t="n">
        <v>0.062591348576705</v>
      </c>
      <c r="BI23" s="277" t="n">
        <v>0.072708328897339</v>
      </c>
      <c r="BJ23" s="277" t="n">
        <v>0.927504563063848</v>
      </c>
      <c r="BK23" s="324" t="n">
        <v>0.916487311924631</v>
      </c>
      <c r="BL23" s="268"/>
      <c r="BM23" s="268"/>
      <c r="BN23" s="358"/>
      <c r="BO23" s="358"/>
      <c r="BP23" s="268"/>
      <c r="BQ23" s="358"/>
      <c r="BR23" s="268"/>
      <c r="BS23" s="268"/>
      <c r="BT23" s="268"/>
      <c r="BU23" s="295"/>
      <c r="BV23" s="295"/>
      <c r="BW23" s="295"/>
      <c r="BX23" s="293"/>
      <c r="BY23" s="293"/>
      <c r="BZ23" s="293"/>
      <c r="CA23" s="295"/>
      <c r="CB23" s="277"/>
      <c r="CC23" s="277"/>
      <c r="CD23" s="277"/>
      <c r="CE23" s="277"/>
      <c r="CF23" s="268"/>
      <c r="CG23" s="293"/>
      <c r="CH23" s="293"/>
      <c r="CI23" s="344"/>
      <c r="CJ23" s="268"/>
      <c r="CK23" s="293"/>
      <c r="CL23" s="268"/>
      <c r="CM23" s="295"/>
      <c r="CN23" s="295"/>
      <c r="CO23" s="268"/>
      <c r="CP23" s="293"/>
      <c r="CQ23" s="268"/>
      <c r="CR23" s="268"/>
      <c r="CS23" s="276"/>
      <c r="CT23" s="276"/>
      <c r="CU23" s="295"/>
      <c r="CV23" s="268"/>
      <c r="CW23" s="295"/>
      <c r="CX23" s="268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</row>
    <row r="24" customFormat="false" ht="12.75" hidden="false" customHeight="false" outlineLevel="0" collapsed="false">
      <c r="A24" s="323" t="n">
        <v>37165</v>
      </c>
      <c r="B24" s="276" t="n">
        <v>0.0075</v>
      </c>
      <c r="C24" s="276" t="n">
        <v>0.175</v>
      </c>
      <c r="D24" s="326" t="n">
        <v>0.175</v>
      </c>
      <c r="E24" s="327" t="n">
        <v>0.175</v>
      </c>
      <c r="F24" s="328" t="n">
        <v>0.14</v>
      </c>
      <c r="G24" s="327" t="n">
        <v>0.175</v>
      </c>
      <c r="H24" s="346" t="n">
        <v>0.175</v>
      </c>
      <c r="I24" s="343" t="n">
        <v>0.175</v>
      </c>
      <c r="J24" s="351" t="n">
        <v>0.175</v>
      </c>
      <c r="K24" s="279" t="n">
        <v>0.19</v>
      </c>
      <c r="L24" s="332" t="n">
        <v>0.19</v>
      </c>
      <c r="M24" s="343" t="n">
        <v>0.19</v>
      </c>
      <c r="N24" s="327" t="n">
        <v>0.21</v>
      </c>
      <c r="O24" s="279" t="n">
        <v>0.175</v>
      </c>
      <c r="P24" s="333" t="n">
        <v>0.175</v>
      </c>
      <c r="Q24" s="343" t="n">
        <v>0.175</v>
      </c>
      <c r="R24" s="327" t="n">
        <v>0.175</v>
      </c>
      <c r="T24" s="334" t="n">
        <v>-0.075</v>
      </c>
      <c r="U24" s="334" t="n">
        <v>-0.02</v>
      </c>
      <c r="V24" s="334" t="n">
        <v>0.1475</v>
      </c>
      <c r="X24" s="335" t="n">
        <v>0.1475</v>
      </c>
      <c r="Y24" s="336" t="n">
        <v>0.1475</v>
      </c>
      <c r="Z24" s="335" t="n">
        <v>0.0775</v>
      </c>
      <c r="AA24" s="337" t="n">
        <v>0.495</v>
      </c>
      <c r="AB24" s="337" t="n">
        <v>0.4025</v>
      </c>
      <c r="AC24" s="337" t="n">
        <v>0.23</v>
      </c>
      <c r="AD24" s="338" t="n">
        <v>0.185</v>
      </c>
      <c r="AE24" s="339" t="n">
        <v>-0.41</v>
      </c>
      <c r="AF24" s="339" t="n">
        <v>0</v>
      </c>
      <c r="AG24" s="339" t="n">
        <v>4.75450955767434</v>
      </c>
      <c r="AH24" s="340" t="n">
        <v>37165</v>
      </c>
      <c r="AI24" s="343" t="n">
        <v>3.444</v>
      </c>
      <c r="AJ24" s="342"/>
      <c r="AK24" s="342"/>
      <c r="AL24" s="342" t="n">
        <v>3.29693856419882</v>
      </c>
      <c r="AM24" s="342" t="n">
        <v>3.619</v>
      </c>
      <c r="AN24" s="360" t="n">
        <v>3.619</v>
      </c>
      <c r="AO24" s="342" t="n">
        <v>3.619</v>
      </c>
      <c r="AP24" s="360" t="n">
        <v>3.619</v>
      </c>
      <c r="AQ24" s="268" t="n">
        <v>3.634</v>
      </c>
      <c r="AR24" s="268" t="n">
        <v>3.654</v>
      </c>
      <c r="AS24" s="268" t="n">
        <v>3.619</v>
      </c>
      <c r="AT24" s="277" t="n">
        <v>3.619</v>
      </c>
      <c r="AU24" s="277"/>
      <c r="AV24" s="277"/>
      <c r="AW24" s="268" t="n">
        <v>3.5915</v>
      </c>
      <c r="AX24" s="268" t="n">
        <v>3.5215</v>
      </c>
      <c r="AY24" s="268" t="n">
        <v>3.939</v>
      </c>
      <c r="AZ24" s="343" t="n">
        <v>3.8465</v>
      </c>
      <c r="BA24" s="268" t="n">
        <v>3.674</v>
      </c>
      <c r="BB24" s="280" t="n">
        <v>3.629</v>
      </c>
      <c r="BC24" s="277" t="n">
        <v>3.034</v>
      </c>
      <c r="BD24" s="280" t="n">
        <v>3.444</v>
      </c>
      <c r="BE24" s="343"/>
      <c r="BF24" s="268"/>
      <c r="BG24" s="268" t="n">
        <v>1.45591669488</v>
      </c>
      <c r="BH24" s="277" t="n">
        <v>0.062642656552576</v>
      </c>
      <c r="BI24" s="277" t="n">
        <v>0.072812039675254</v>
      </c>
      <c r="BJ24" s="277" t="n">
        <v>0.92276141333375</v>
      </c>
      <c r="BK24" s="324" t="n">
        <v>0.911008169162426</v>
      </c>
      <c r="BL24" s="268"/>
      <c r="BM24" s="268"/>
      <c r="BN24" s="358"/>
      <c r="BO24" s="358"/>
      <c r="BP24" s="268"/>
      <c r="BQ24" s="358"/>
      <c r="BR24" s="268"/>
      <c r="BS24" s="268"/>
      <c r="BT24" s="268"/>
      <c r="BU24" s="295"/>
      <c r="BV24" s="295"/>
      <c r="BW24" s="295"/>
      <c r="BX24" s="293"/>
      <c r="BY24" s="293"/>
      <c r="BZ24" s="293"/>
      <c r="CA24" s="295"/>
      <c r="CB24" s="277"/>
      <c r="CC24" s="277"/>
      <c r="CD24" s="277"/>
      <c r="CE24" s="277"/>
      <c r="CF24" s="268"/>
      <c r="CG24" s="293"/>
      <c r="CH24" s="293"/>
      <c r="CI24" s="344"/>
      <c r="CJ24" s="268"/>
      <c r="CK24" s="293"/>
      <c r="CL24" s="268"/>
      <c r="CM24" s="295"/>
      <c r="CN24" s="295"/>
      <c r="CO24" s="268"/>
      <c r="CP24" s="293"/>
      <c r="CQ24" s="268"/>
      <c r="CR24" s="268"/>
      <c r="CS24" s="276"/>
      <c r="CT24" s="276"/>
      <c r="CU24" s="295"/>
      <c r="CV24" s="268"/>
      <c r="CW24" s="295"/>
      <c r="CX24" s="268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</row>
    <row r="25" customFormat="false" ht="12.75" hidden="false" customHeight="false" outlineLevel="0" collapsed="false">
      <c r="A25" s="323" t="n">
        <v>37196</v>
      </c>
      <c r="B25" s="276" t="n">
        <v>0.04</v>
      </c>
      <c r="C25" s="276" t="n">
        <v>0.28</v>
      </c>
      <c r="D25" s="326" t="n">
        <v>0.28</v>
      </c>
      <c r="E25" s="327" t="n">
        <v>0.28</v>
      </c>
      <c r="F25" s="328" t="n">
        <v>0.245</v>
      </c>
      <c r="G25" s="327" t="n">
        <v>0.28</v>
      </c>
      <c r="H25" s="346" t="n">
        <v>0.385</v>
      </c>
      <c r="I25" s="343" t="n">
        <v>0.385</v>
      </c>
      <c r="J25" s="347" t="n">
        <v>0.395</v>
      </c>
      <c r="K25" s="276" t="n">
        <v>0.33</v>
      </c>
      <c r="L25" s="332" t="n">
        <v>0.33</v>
      </c>
      <c r="M25" s="343" t="n">
        <v>0.33</v>
      </c>
      <c r="N25" s="327" t="n">
        <v>0.36</v>
      </c>
      <c r="O25" s="348" t="n">
        <v>0.455</v>
      </c>
      <c r="P25" s="333" t="n">
        <v>0.455</v>
      </c>
      <c r="Q25" s="343" t="n">
        <v>0.455</v>
      </c>
      <c r="R25" s="327" t="n">
        <v>0.465</v>
      </c>
      <c r="T25" s="334" t="n">
        <v>0.12</v>
      </c>
      <c r="U25" s="334" t="n">
        <v>0.175</v>
      </c>
      <c r="V25" s="334" t="n">
        <v>0.246768</v>
      </c>
      <c r="X25" s="335" t="n">
        <v>0.22</v>
      </c>
      <c r="Y25" s="336" t="n">
        <v>0.22</v>
      </c>
      <c r="Z25" s="335" t="n">
        <v>0.125</v>
      </c>
      <c r="AA25" s="337" t="n">
        <v>0.89</v>
      </c>
      <c r="AB25" s="337" t="n">
        <v>0.67</v>
      </c>
      <c r="AC25" s="337" t="n">
        <v>0.335</v>
      </c>
      <c r="AD25" s="338" t="n">
        <v>0.3075</v>
      </c>
      <c r="AE25" s="339" t="n">
        <v>-0.315</v>
      </c>
      <c r="AF25" s="339" t="n">
        <v>0</v>
      </c>
      <c r="AG25" s="339"/>
      <c r="AH25" s="340" t="n">
        <v>37196</v>
      </c>
      <c r="AI25" s="343" t="n">
        <v>3.529</v>
      </c>
      <c r="AJ25" s="342"/>
      <c r="AK25" s="342"/>
      <c r="AL25" s="342" t="n">
        <v>3.4486617736853</v>
      </c>
      <c r="AM25" s="342" t="n">
        <v>3.809</v>
      </c>
      <c r="AN25" s="342" t="n">
        <v>3.809</v>
      </c>
      <c r="AO25" s="342" t="n">
        <v>3.809</v>
      </c>
      <c r="AP25" s="360" t="n">
        <v>3.914</v>
      </c>
      <c r="AQ25" s="268" t="n">
        <v>3.859</v>
      </c>
      <c r="AR25" s="268" t="n">
        <v>3.889</v>
      </c>
      <c r="AS25" s="268" t="n">
        <v>3.984</v>
      </c>
      <c r="AT25" s="277" t="n">
        <v>3.994</v>
      </c>
      <c r="AU25" s="277"/>
      <c r="AV25" s="277"/>
      <c r="AW25" s="268" t="n">
        <v>3.749</v>
      </c>
      <c r="AX25" s="268" t="n">
        <v>3.654</v>
      </c>
      <c r="AY25" s="268" t="n">
        <v>4.419</v>
      </c>
      <c r="AZ25" s="343" t="n">
        <v>4.199</v>
      </c>
      <c r="BA25" s="268" t="n">
        <v>3.864</v>
      </c>
      <c r="BB25" s="280" t="n">
        <v>3.8365</v>
      </c>
      <c r="BC25" s="277" t="n">
        <v>3.214</v>
      </c>
      <c r="BD25" s="280" t="n">
        <v>3.529</v>
      </c>
      <c r="BE25" s="343"/>
      <c r="BF25" s="268"/>
      <c r="BG25" s="268" t="n">
        <v>1.454649839893</v>
      </c>
      <c r="BH25" s="277" t="n">
        <v>0.062695674795227</v>
      </c>
      <c r="BI25" s="277" t="n">
        <v>0.07289196068919</v>
      </c>
      <c r="BJ25" s="277" t="n">
        <v>0.917877760333448</v>
      </c>
      <c r="BK25" s="324" t="n">
        <v>0.905398207845971</v>
      </c>
      <c r="BL25" s="277"/>
      <c r="BM25" s="268"/>
      <c r="BN25" s="358"/>
      <c r="BO25" s="358"/>
      <c r="BP25" s="268"/>
      <c r="BQ25" s="358"/>
      <c r="BR25" s="268"/>
      <c r="BS25" s="268"/>
      <c r="BT25" s="268"/>
      <c r="BU25" s="295"/>
      <c r="BV25" s="295"/>
      <c r="BW25" s="295"/>
      <c r="BX25" s="293"/>
      <c r="BY25" s="293"/>
      <c r="BZ25" s="293"/>
      <c r="CA25" s="295"/>
      <c r="CB25" s="277"/>
      <c r="CC25" s="277"/>
      <c r="CD25" s="277"/>
      <c r="CE25" s="277"/>
      <c r="CF25" s="268"/>
      <c r="CG25" s="293"/>
      <c r="CH25" s="293"/>
      <c r="CI25" s="344"/>
      <c r="CJ25" s="268"/>
      <c r="CK25" s="293"/>
      <c r="CL25" s="268"/>
      <c r="CM25" s="295"/>
      <c r="CN25" s="295"/>
      <c r="CO25" s="268"/>
      <c r="CP25" s="293"/>
      <c r="CQ25" s="268"/>
      <c r="CR25" s="268"/>
      <c r="CS25" s="276"/>
      <c r="CT25" s="276"/>
      <c r="CU25" s="295"/>
      <c r="CV25" s="268"/>
      <c r="CW25" s="295"/>
      <c r="CX25" s="268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</row>
    <row r="26" customFormat="false" ht="12.75" hidden="false" customHeight="false" outlineLevel="0" collapsed="false">
      <c r="A26" s="323" t="n">
        <v>37226</v>
      </c>
      <c r="B26" s="276" t="n">
        <v>0.02</v>
      </c>
      <c r="C26" s="276" t="n">
        <v>0.3</v>
      </c>
      <c r="D26" s="326" t="n">
        <v>0.3</v>
      </c>
      <c r="E26" s="327" t="n">
        <v>0.3</v>
      </c>
      <c r="F26" s="328" t="n">
        <v>0.265</v>
      </c>
      <c r="G26" s="327" t="n">
        <v>0.3</v>
      </c>
      <c r="H26" s="346" t="n">
        <v>0.515</v>
      </c>
      <c r="I26" s="343" t="n">
        <v>0.515</v>
      </c>
      <c r="J26" s="347" t="n">
        <v>0.525</v>
      </c>
      <c r="K26" s="350" t="n">
        <v>0.46</v>
      </c>
      <c r="L26" s="332" t="n">
        <v>0.46</v>
      </c>
      <c r="M26" s="343" t="n">
        <v>0.46</v>
      </c>
      <c r="N26" s="327" t="n">
        <v>0.49</v>
      </c>
      <c r="O26" s="348" t="n">
        <v>0.585</v>
      </c>
      <c r="P26" s="333" t="n">
        <v>0.585</v>
      </c>
      <c r="Q26" s="343" t="n">
        <v>0.585</v>
      </c>
      <c r="R26" s="327" t="n">
        <v>0.595</v>
      </c>
      <c r="T26" s="334" t="n">
        <v>0.14</v>
      </c>
      <c r="U26" s="334" t="n">
        <v>0.195</v>
      </c>
      <c r="V26" s="334" t="n">
        <v>0.270416</v>
      </c>
      <c r="X26" s="335" t="n">
        <v>0.26</v>
      </c>
      <c r="Y26" s="336" t="n">
        <v>0.26</v>
      </c>
      <c r="Z26" s="335" t="n">
        <v>0.165</v>
      </c>
      <c r="AA26" s="337" t="n">
        <v>1.38</v>
      </c>
      <c r="AB26" s="337" t="n">
        <v>0.98</v>
      </c>
      <c r="AC26" s="337" t="n">
        <v>0.425</v>
      </c>
      <c r="AD26" s="338" t="n">
        <v>0.365</v>
      </c>
      <c r="AE26" s="339" t="n">
        <v>-0.315</v>
      </c>
      <c r="AF26" s="339" t="n">
        <v>0</v>
      </c>
      <c r="AG26" s="339"/>
      <c r="AH26" s="340" t="n">
        <v>37226</v>
      </c>
      <c r="AI26" s="343" t="n">
        <v>3.623</v>
      </c>
      <c r="AJ26" s="342"/>
      <c r="AK26" s="342"/>
      <c r="AL26" s="342" t="n">
        <v>3.53066427983288</v>
      </c>
      <c r="AM26" s="342" t="n">
        <v>3.923</v>
      </c>
      <c r="AN26" s="342" t="n">
        <v>3.923</v>
      </c>
      <c r="AO26" s="342" t="n">
        <v>3.923</v>
      </c>
      <c r="AP26" s="360" t="n">
        <v>4.138</v>
      </c>
      <c r="AQ26" s="268" t="n">
        <v>4.083</v>
      </c>
      <c r="AR26" s="268" t="n">
        <v>4.113</v>
      </c>
      <c r="AS26" s="268" t="n">
        <v>4.208</v>
      </c>
      <c r="AT26" s="277" t="n">
        <v>4.218</v>
      </c>
      <c r="AU26" s="277"/>
      <c r="AV26" s="277"/>
      <c r="AW26" s="268" t="n">
        <v>3.883</v>
      </c>
      <c r="AX26" s="268" t="n">
        <v>3.788</v>
      </c>
      <c r="AY26" s="268" t="n">
        <v>5.003</v>
      </c>
      <c r="AZ26" s="343" t="n">
        <v>4.603</v>
      </c>
      <c r="BA26" s="268" t="n">
        <v>4.048</v>
      </c>
      <c r="BB26" s="280" t="n">
        <v>3.988</v>
      </c>
      <c r="BC26" s="277" t="n">
        <v>3.308</v>
      </c>
      <c r="BD26" s="280" t="n">
        <v>3.623</v>
      </c>
      <c r="BE26" s="343"/>
      <c r="BF26" s="268"/>
      <c r="BG26" s="268" t="n">
        <v>1.453418865995</v>
      </c>
      <c r="BH26" s="277" t="n">
        <v>0.062746982772875</v>
      </c>
      <c r="BI26" s="277" t="n">
        <v>0.072969303607911</v>
      </c>
      <c r="BJ26" s="277" t="n">
        <v>0.913168669705115</v>
      </c>
      <c r="BK26" s="324" t="n">
        <v>0.899990894680825</v>
      </c>
      <c r="BL26" s="277"/>
      <c r="BM26" s="268"/>
      <c r="BN26" s="358"/>
      <c r="BO26" s="358"/>
      <c r="BP26" s="268"/>
      <c r="BQ26" s="358"/>
      <c r="BR26" s="268"/>
      <c r="BS26" s="268"/>
      <c r="BT26" s="268"/>
      <c r="BU26" s="295"/>
      <c r="BV26" s="295"/>
      <c r="BW26" s="295"/>
      <c r="BX26" s="293"/>
      <c r="BY26" s="293"/>
      <c r="BZ26" s="293"/>
      <c r="CA26" s="295"/>
      <c r="CB26" s="277"/>
      <c r="CC26" s="277"/>
      <c r="CD26" s="277"/>
      <c r="CE26" s="277"/>
      <c r="CF26" s="268"/>
      <c r="CG26" s="293"/>
      <c r="CH26" s="293"/>
      <c r="CI26" s="344"/>
      <c r="CJ26" s="268"/>
      <c r="CK26" s="293"/>
      <c r="CL26" s="268"/>
      <c r="CM26" s="295"/>
      <c r="CN26" s="295"/>
      <c r="CO26" s="268"/>
      <c r="CP26" s="293"/>
      <c r="CQ26" s="268"/>
      <c r="CR26" s="268"/>
      <c r="CS26" s="276"/>
      <c r="CT26" s="276"/>
      <c r="CU26" s="295"/>
      <c r="CV26" s="268"/>
      <c r="CW26" s="295"/>
      <c r="CX26" s="268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</row>
    <row r="27" customFormat="false" ht="12.75" hidden="false" customHeight="false" outlineLevel="0" collapsed="false">
      <c r="A27" s="323" t="n">
        <v>37257</v>
      </c>
      <c r="B27" s="276" t="n">
        <v>0.0225</v>
      </c>
      <c r="C27" s="276" t="n">
        <v>0.315</v>
      </c>
      <c r="D27" s="326" t="n">
        <v>0.315</v>
      </c>
      <c r="E27" s="327" t="n">
        <v>0.315</v>
      </c>
      <c r="F27" s="328" t="n">
        <v>0.28</v>
      </c>
      <c r="G27" s="327" t="n">
        <v>0.315</v>
      </c>
      <c r="H27" s="346" t="n">
        <v>0.61</v>
      </c>
      <c r="I27" s="343" t="n">
        <v>0.61</v>
      </c>
      <c r="J27" s="347" t="n">
        <v>0.62</v>
      </c>
      <c r="K27" s="276" t="n">
        <v>0.555</v>
      </c>
      <c r="L27" s="332" t="n">
        <v>0.555</v>
      </c>
      <c r="M27" s="343" t="n">
        <v>0.555</v>
      </c>
      <c r="N27" s="327" t="n">
        <v>0.585</v>
      </c>
      <c r="O27" s="348" t="n">
        <v>0.68</v>
      </c>
      <c r="P27" s="333" t="n">
        <v>0.68</v>
      </c>
      <c r="Q27" s="343" t="n">
        <v>0.68</v>
      </c>
      <c r="R27" s="327" t="n">
        <v>0.69</v>
      </c>
      <c r="T27" s="334" t="n">
        <v>0.155</v>
      </c>
      <c r="U27" s="334" t="n">
        <v>0.21</v>
      </c>
      <c r="V27" s="334" t="n">
        <v>0.286184</v>
      </c>
      <c r="X27" s="335" t="n">
        <v>0.2725</v>
      </c>
      <c r="Y27" s="336" t="n">
        <v>0.2725</v>
      </c>
      <c r="Z27" s="335" t="n">
        <v>0.1775</v>
      </c>
      <c r="AA27" s="337" t="n">
        <v>1.72</v>
      </c>
      <c r="AB27" s="337" t="n">
        <v>1.12</v>
      </c>
      <c r="AC27" s="337" t="n">
        <v>0.51</v>
      </c>
      <c r="AD27" s="338" t="n">
        <v>0.42</v>
      </c>
      <c r="AE27" s="339" t="n">
        <v>-0.305</v>
      </c>
      <c r="AF27" s="339" t="n">
        <v>0</v>
      </c>
      <c r="AG27" s="339"/>
      <c r="AH27" s="340" t="n">
        <v>37257</v>
      </c>
      <c r="AI27" s="343" t="n">
        <v>3.632</v>
      </c>
      <c r="AJ27" s="342"/>
      <c r="AK27" s="342"/>
      <c r="AL27" s="342" t="n">
        <v>3.53032285532755</v>
      </c>
      <c r="AM27" s="342" t="n">
        <v>3.947</v>
      </c>
      <c r="AN27" s="342" t="n">
        <v>3.947</v>
      </c>
      <c r="AO27" s="342" t="n">
        <v>3.947</v>
      </c>
      <c r="AP27" s="360" t="n">
        <v>4.242</v>
      </c>
      <c r="AQ27" s="268" t="n">
        <v>4.187</v>
      </c>
      <c r="AR27" s="268" t="n">
        <v>4.217</v>
      </c>
      <c r="AS27" s="268" t="n">
        <v>4.312</v>
      </c>
      <c r="AT27" s="277" t="n">
        <v>4.322</v>
      </c>
      <c r="AU27" s="277"/>
      <c r="AV27" s="277"/>
      <c r="AW27" s="268" t="n">
        <v>3.9045</v>
      </c>
      <c r="AX27" s="277" t="n">
        <v>3.8095</v>
      </c>
      <c r="AY27" s="268" t="n">
        <v>5.352</v>
      </c>
      <c r="AZ27" s="343" t="n">
        <v>4.752</v>
      </c>
      <c r="BA27" s="268" t="n">
        <v>4.142</v>
      </c>
      <c r="BB27" s="280" t="n">
        <v>4.052</v>
      </c>
      <c r="BC27" s="277" t="n">
        <v>3.327</v>
      </c>
      <c r="BD27" s="280" t="n">
        <v>3.632</v>
      </c>
      <c r="BE27" s="343"/>
      <c r="BF27" s="268"/>
      <c r="BG27" s="268" t="n">
        <v>1.452151772394</v>
      </c>
      <c r="BH27" s="277" t="n">
        <v>0.062800001017361</v>
      </c>
      <c r="BI27" s="277" t="n">
        <v>0.073044612484138</v>
      </c>
      <c r="BJ27" s="277" t="n">
        <v>0.908320192533709</v>
      </c>
      <c r="BK27" s="324" t="n">
        <v>0.8944319369971</v>
      </c>
      <c r="BL27" s="268"/>
      <c r="BM27" s="268"/>
      <c r="BN27" s="358"/>
      <c r="BO27" s="358"/>
      <c r="BP27" s="268"/>
      <c r="BQ27" s="358"/>
      <c r="BR27" s="268"/>
      <c r="BS27" s="268"/>
      <c r="BT27" s="268"/>
      <c r="BU27" s="295"/>
      <c r="BV27" s="295"/>
      <c r="BW27" s="295"/>
      <c r="BX27" s="293"/>
      <c r="BY27" s="293"/>
      <c r="BZ27" s="293"/>
      <c r="CA27" s="295"/>
      <c r="CB27" s="277"/>
      <c r="CC27" s="277"/>
      <c r="CD27" s="277"/>
      <c r="CE27" s="277"/>
      <c r="CF27" s="268"/>
      <c r="CG27" s="293"/>
      <c r="CH27" s="293"/>
      <c r="CI27" s="344"/>
      <c r="CJ27" s="268"/>
      <c r="CK27" s="293"/>
      <c r="CL27" s="268"/>
      <c r="CM27" s="295"/>
      <c r="CN27" s="295"/>
      <c r="CO27" s="268"/>
      <c r="CP27" s="293"/>
      <c r="CQ27" s="268"/>
      <c r="CR27" s="268"/>
      <c r="CS27" s="276"/>
      <c r="CT27" s="276"/>
      <c r="CU27" s="295"/>
      <c r="CV27" s="268"/>
      <c r="CW27" s="295"/>
      <c r="CX27" s="268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</row>
    <row r="28" customFormat="false" ht="12.75" hidden="false" customHeight="false" outlineLevel="0" collapsed="false">
      <c r="A28" s="323" t="n">
        <v>37288</v>
      </c>
      <c r="B28" s="276" t="n">
        <v>0.09</v>
      </c>
      <c r="C28" s="276" t="n">
        <v>0.36</v>
      </c>
      <c r="D28" s="326" t="n">
        <v>0.36</v>
      </c>
      <c r="E28" s="333" t="n">
        <v>0.36</v>
      </c>
      <c r="F28" s="328" t="n">
        <v>0.325</v>
      </c>
      <c r="G28" s="333" t="n">
        <v>0.36</v>
      </c>
      <c r="H28" s="346" t="n">
        <v>0.635</v>
      </c>
      <c r="I28" s="343" t="n">
        <v>0.635</v>
      </c>
      <c r="J28" s="347" t="n">
        <v>0.645</v>
      </c>
      <c r="K28" s="276" t="n">
        <v>0.58</v>
      </c>
      <c r="L28" s="332" t="n">
        <v>0.58</v>
      </c>
      <c r="M28" s="343" t="n">
        <v>0.58</v>
      </c>
      <c r="N28" s="327" t="n">
        <v>0.61</v>
      </c>
      <c r="O28" s="348" t="n">
        <v>0.705</v>
      </c>
      <c r="P28" s="333" t="n">
        <v>0.705</v>
      </c>
      <c r="Q28" s="343" t="n">
        <v>0.705</v>
      </c>
      <c r="R28" s="327" t="n">
        <v>0.715</v>
      </c>
      <c r="T28" s="334" t="n">
        <v>0.2</v>
      </c>
      <c r="U28" s="334" t="n">
        <v>0.255</v>
      </c>
      <c r="V28" s="334" t="n">
        <v>0.3284</v>
      </c>
      <c r="X28" s="335" t="n">
        <v>0.25</v>
      </c>
      <c r="Y28" s="336" t="n">
        <v>0.25</v>
      </c>
      <c r="Z28" s="335" t="n">
        <v>0.155</v>
      </c>
      <c r="AA28" s="337" t="n">
        <v>1.62</v>
      </c>
      <c r="AB28" s="337" t="n">
        <v>1.11</v>
      </c>
      <c r="AC28" s="337" t="n">
        <v>0.52</v>
      </c>
      <c r="AD28" s="338" t="n">
        <v>0.4175</v>
      </c>
      <c r="AE28" s="339" t="n">
        <v>-0.305</v>
      </c>
      <c r="AF28" s="339" t="n">
        <v>0</v>
      </c>
      <c r="AG28" s="339"/>
      <c r="AH28" s="340" t="n">
        <v>37288</v>
      </c>
      <c r="AI28" s="343" t="n">
        <v>3.5</v>
      </c>
      <c r="AJ28" s="342"/>
      <c r="AK28" s="342"/>
      <c r="AL28" s="342" t="n">
        <v>3.43117460124126</v>
      </c>
      <c r="AM28" s="342" t="n">
        <v>3.86</v>
      </c>
      <c r="AN28" s="342" t="n">
        <v>3.86</v>
      </c>
      <c r="AO28" s="342" t="n">
        <v>3.86</v>
      </c>
      <c r="AP28" s="360" t="n">
        <v>4.135</v>
      </c>
      <c r="AQ28" s="268" t="n">
        <v>4.08</v>
      </c>
      <c r="AR28" s="268" t="n">
        <v>4.11</v>
      </c>
      <c r="AS28" s="268" t="n">
        <v>4.205</v>
      </c>
      <c r="AT28" s="277" t="n">
        <v>4.215</v>
      </c>
      <c r="AU28" s="277"/>
      <c r="AV28" s="277"/>
      <c r="AW28" s="268" t="n">
        <v>3.75</v>
      </c>
      <c r="AX28" s="279" t="n">
        <v>3.655</v>
      </c>
      <c r="AY28" s="268" t="n">
        <v>5.12</v>
      </c>
      <c r="AZ28" s="343" t="n">
        <v>4.61</v>
      </c>
      <c r="BA28" s="268" t="n">
        <v>4.02</v>
      </c>
      <c r="BB28" s="280" t="n">
        <v>3.9175</v>
      </c>
      <c r="BC28" s="277" t="n">
        <v>3.195</v>
      </c>
      <c r="BD28" s="280" t="n">
        <v>3.5</v>
      </c>
      <c r="BE28" s="343"/>
      <c r="BF28" s="268"/>
      <c r="BG28" s="268" t="n">
        <v>1.450895211762</v>
      </c>
      <c r="BH28" s="277" t="n">
        <v>0.062853019262781</v>
      </c>
      <c r="BI28" s="277" t="n">
        <v>0.073113535319515</v>
      </c>
      <c r="BJ28" s="277" t="n">
        <v>0.903489576647357</v>
      </c>
      <c r="BK28" s="324" t="n">
        <v>0.888905337109136</v>
      </c>
      <c r="BL28" s="268"/>
      <c r="BM28" s="268"/>
      <c r="BN28" s="358"/>
      <c r="BO28" s="358"/>
      <c r="BP28" s="268"/>
      <c r="BQ28" s="358"/>
      <c r="BR28" s="268"/>
      <c r="BS28" s="268"/>
      <c r="BT28" s="268"/>
      <c r="BU28" s="295"/>
      <c r="BV28" s="295"/>
      <c r="BW28" s="295"/>
      <c r="BX28" s="293"/>
      <c r="BY28" s="293"/>
      <c r="BZ28" s="293"/>
      <c r="CA28" s="295"/>
      <c r="CB28" s="277"/>
      <c r="CC28" s="277"/>
      <c r="CD28" s="277"/>
      <c r="CE28" s="277"/>
      <c r="CF28" s="268"/>
      <c r="CG28" s="293"/>
      <c r="CH28" s="293"/>
      <c r="CI28" s="344"/>
      <c r="CJ28" s="268"/>
      <c r="CK28" s="293"/>
      <c r="CL28" s="268"/>
      <c r="CM28" s="295"/>
      <c r="CN28" s="295"/>
      <c r="CO28" s="268"/>
      <c r="CP28" s="293"/>
      <c r="CQ28" s="268"/>
      <c r="CR28" s="268"/>
      <c r="CS28" s="276"/>
      <c r="CT28" s="276"/>
      <c r="CU28" s="295"/>
      <c r="CV28" s="268"/>
      <c r="CW28" s="295"/>
      <c r="CX28" s="268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</row>
    <row r="29" customFormat="false" ht="12.75" hidden="false" customHeight="false" outlineLevel="0" collapsed="false">
      <c r="A29" s="323" t="n">
        <v>37316</v>
      </c>
      <c r="B29" s="276" t="n">
        <v>0.0925</v>
      </c>
      <c r="C29" s="276" t="n">
        <v>0.36</v>
      </c>
      <c r="D29" s="326" t="n">
        <v>0.36</v>
      </c>
      <c r="E29" s="333" t="n">
        <v>0.36</v>
      </c>
      <c r="F29" s="328" t="n">
        <v>0.325</v>
      </c>
      <c r="G29" s="333" t="n">
        <v>0.36</v>
      </c>
      <c r="H29" s="346" t="n">
        <v>0.485</v>
      </c>
      <c r="I29" s="343" t="n">
        <v>0.485</v>
      </c>
      <c r="J29" s="347" t="n">
        <v>0.495</v>
      </c>
      <c r="K29" s="276" t="n">
        <v>0.43</v>
      </c>
      <c r="L29" s="332" t="n">
        <v>0.43</v>
      </c>
      <c r="M29" s="343" t="n">
        <v>0.43</v>
      </c>
      <c r="N29" s="327" t="n">
        <v>0.46</v>
      </c>
      <c r="O29" s="348" t="n">
        <v>0.555</v>
      </c>
      <c r="P29" s="333" t="n">
        <v>0.555</v>
      </c>
      <c r="Q29" s="343" t="n">
        <v>0.555</v>
      </c>
      <c r="R29" s="327" t="n">
        <v>0.565</v>
      </c>
      <c r="T29" s="334" t="n">
        <v>0.2</v>
      </c>
      <c r="U29" s="334" t="n">
        <v>0.255</v>
      </c>
      <c r="V29" s="334" t="n">
        <v>0.32376</v>
      </c>
      <c r="X29" s="335" t="n">
        <v>0.2475</v>
      </c>
      <c r="Y29" s="336" t="n">
        <v>0.2475</v>
      </c>
      <c r="Z29" s="335" t="n">
        <v>0.1525</v>
      </c>
      <c r="AA29" s="337" t="n">
        <v>1.04</v>
      </c>
      <c r="AB29" s="337" t="n">
        <v>0.78</v>
      </c>
      <c r="AC29" s="337" t="n">
        <v>0.39</v>
      </c>
      <c r="AD29" s="338" t="n">
        <v>0.3275</v>
      </c>
      <c r="AE29" s="339" t="n">
        <v>-0.305</v>
      </c>
      <c r="AF29" s="339" t="n">
        <v>0</v>
      </c>
      <c r="AG29" s="339"/>
      <c r="AH29" s="340" t="n">
        <v>37316</v>
      </c>
      <c r="AI29" s="343" t="n">
        <v>3.355</v>
      </c>
      <c r="AJ29" s="342"/>
      <c r="AK29" s="342"/>
      <c r="AL29" s="342" t="n">
        <v>3.28381612480384</v>
      </c>
      <c r="AM29" s="342" t="n">
        <v>3.715</v>
      </c>
      <c r="AN29" s="342" t="n">
        <v>3.715</v>
      </c>
      <c r="AO29" s="342" t="n">
        <v>3.715</v>
      </c>
      <c r="AP29" s="360" t="n">
        <v>3.84</v>
      </c>
      <c r="AQ29" s="268" t="n">
        <v>3.785</v>
      </c>
      <c r="AR29" s="268" t="n">
        <v>3.815</v>
      </c>
      <c r="AS29" s="268" t="n">
        <v>3.91</v>
      </c>
      <c r="AT29" s="277" t="n">
        <v>3.92</v>
      </c>
      <c r="AU29" s="277"/>
      <c r="AV29" s="277"/>
      <c r="AW29" s="268" t="n">
        <v>3.6025</v>
      </c>
      <c r="AX29" s="268" t="n">
        <v>3.5075</v>
      </c>
      <c r="AY29" s="268" t="n">
        <v>4.395</v>
      </c>
      <c r="AZ29" s="343" t="n">
        <v>4.135</v>
      </c>
      <c r="BA29" s="268" t="n">
        <v>3.745</v>
      </c>
      <c r="BB29" s="280" t="n">
        <v>3.6825</v>
      </c>
      <c r="BC29" s="277" t="n">
        <v>3.05</v>
      </c>
      <c r="BD29" s="280" t="n">
        <v>3.355</v>
      </c>
      <c r="BE29" s="343"/>
      <c r="BF29" s="268"/>
      <c r="BG29" s="268" t="n">
        <v>1.449757998473</v>
      </c>
      <c r="BH29" s="277" t="n">
        <v>0.062900906711058</v>
      </c>
      <c r="BI29" s="277" t="n">
        <v>0.07317578820443</v>
      </c>
      <c r="BJ29" s="277" t="n">
        <v>0.899141783038762</v>
      </c>
      <c r="BK29" s="324" t="n">
        <v>0.883934353917589</v>
      </c>
      <c r="BL29" s="268"/>
      <c r="BM29" s="268"/>
      <c r="BN29" s="358"/>
      <c r="BO29" s="358"/>
      <c r="BP29" s="268"/>
      <c r="BQ29" s="358"/>
      <c r="BR29" s="268"/>
      <c r="BS29" s="268"/>
      <c r="BT29" s="268"/>
      <c r="BU29" s="295"/>
      <c r="BV29" s="295"/>
      <c r="BW29" s="295"/>
      <c r="BX29" s="293"/>
      <c r="BY29" s="293"/>
      <c r="BZ29" s="293"/>
      <c r="CA29" s="295"/>
      <c r="CB29" s="277"/>
      <c r="CC29" s="277"/>
      <c r="CD29" s="277"/>
      <c r="CE29" s="277"/>
      <c r="CF29" s="268"/>
      <c r="CG29" s="293"/>
      <c r="CH29" s="293"/>
      <c r="CI29" s="344"/>
      <c r="CJ29" s="268"/>
      <c r="CK29" s="293"/>
      <c r="CL29" s="268"/>
      <c r="CM29" s="295"/>
      <c r="CN29" s="295"/>
      <c r="CO29" s="268"/>
      <c r="CP29" s="293"/>
      <c r="CQ29" s="268"/>
      <c r="CR29" s="268"/>
      <c r="CS29" s="276"/>
      <c r="CT29" s="276"/>
      <c r="CU29" s="295"/>
      <c r="CV29" s="268"/>
      <c r="CW29" s="295"/>
      <c r="CX29" s="268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</row>
    <row r="30" customFormat="false" ht="12.75" hidden="false" customHeight="false" outlineLevel="0" collapsed="false">
      <c r="A30" s="323" t="n">
        <v>37347</v>
      </c>
      <c r="B30" s="276" t="n">
        <v>-0.0125</v>
      </c>
      <c r="C30" s="276" t="n">
        <v>0.17</v>
      </c>
      <c r="D30" s="326" t="n">
        <v>0.17</v>
      </c>
      <c r="E30" s="327" t="n">
        <v>0.17</v>
      </c>
      <c r="F30" s="328" t="n">
        <v>0.135</v>
      </c>
      <c r="G30" s="327" t="n">
        <v>0.17</v>
      </c>
      <c r="H30" s="346" t="n">
        <v>0.17</v>
      </c>
      <c r="I30" s="343" t="n">
        <v>0.17</v>
      </c>
      <c r="J30" s="351" t="n">
        <v>0.17</v>
      </c>
      <c r="K30" s="279" t="n">
        <v>0.19</v>
      </c>
      <c r="L30" s="348" t="n">
        <v>0.19</v>
      </c>
      <c r="M30" s="343" t="n">
        <v>0.19</v>
      </c>
      <c r="N30" s="327" t="n">
        <v>0.21</v>
      </c>
      <c r="O30" s="279" t="n">
        <v>0.17</v>
      </c>
      <c r="P30" s="333" t="n">
        <v>0.17</v>
      </c>
      <c r="Q30" s="343" t="n">
        <v>0.17</v>
      </c>
      <c r="R30" s="327" t="n">
        <v>0.17</v>
      </c>
      <c r="T30" s="334" t="n">
        <v>-0.03</v>
      </c>
      <c r="U30" s="334" t="n">
        <v>0.025</v>
      </c>
      <c r="V30" s="334" t="n">
        <v>0.1625</v>
      </c>
      <c r="X30" s="335" t="n">
        <v>0.1625</v>
      </c>
      <c r="Y30" s="336" t="n">
        <v>0.1625</v>
      </c>
      <c r="Z30" s="335" t="n">
        <v>0.0775</v>
      </c>
      <c r="AA30" s="337" t="n">
        <v>0.54</v>
      </c>
      <c r="AB30" s="337" t="n">
        <v>0.43</v>
      </c>
      <c r="AC30" s="337" t="n">
        <v>0.1975</v>
      </c>
      <c r="AD30" s="338" t="n">
        <v>0.1775</v>
      </c>
      <c r="AE30" s="339" t="n">
        <v>-0.33</v>
      </c>
      <c r="AF30" s="339" t="n">
        <v>0</v>
      </c>
      <c r="AG30" s="339"/>
      <c r="AH30" s="340" t="n">
        <v>37347</v>
      </c>
      <c r="AI30" s="343" t="n">
        <v>3.195</v>
      </c>
      <c r="AJ30" s="342"/>
      <c r="AK30" s="342"/>
      <c r="AL30" s="342" t="n">
        <v>2.95609843072711</v>
      </c>
      <c r="AM30" s="342" t="n">
        <v>3.365</v>
      </c>
      <c r="AN30" s="342" t="n">
        <v>3.365</v>
      </c>
      <c r="AO30" s="342" t="n">
        <v>3.365</v>
      </c>
      <c r="AP30" s="360" t="n">
        <v>3.365</v>
      </c>
      <c r="AQ30" s="268" t="n">
        <v>3.385</v>
      </c>
      <c r="AR30" s="268" t="n">
        <v>3.405</v>
      </c>
      <c r="AS30" s="268" t="n">
        <v>3.365</v>
      </c>
      <c r="AT30" s="277" t="n">
        <v>3.365</v>
      </c>
      <c r="AU30" s="277"/>
      <c r="AV30" s="277"/>
      <c r="AW30" s="268" t="n">
        <v>3.3575</v>
      </c>
      <c r="AX30" s="279" t="n">
        <v>3.2725</v>
      </c>
      <c r="AY30" s="268" t="n">
        <v>3.735</v>
      </c>
      <c r="AZ30" s="343" t="n">
        <v>3.625</v>
      </c>
      <c r="BA30" s="268" t="n">
        <v>3.3925</v>
      </c>
      <c r="BB30" s="280" t="n">
        <v>3.3725</v>
      </c>
      <c r="BC30" s="277" t="n">
        <v>2.865</v>
      </c>
      <c r="BD30" s="280" t="n">
        <v>3.195</v>
      </c>
      <c r="BE30" s="343"/>
      <c r="BF30" s="268"/>
      <c r="BG30" s="268" t="n">
        <v>1.448546214094</v>
      </c>
      <c r="BH30" s="277" t="n">
        <v>0.062953924958252</v>
      </c>
      <c r="BI30" s="277" t="n">
        <v>0.073224943441181</v>
      </c>
      <c r="BJ30" s="277" t="n">
        <v>0.894345131495581</v>
      </c>
      <c r="BK30" s="324" t="n">
        <v>0.878483931865412</v>
      </c>
      <c r="BL30" s="268"/>
      <c r="BM30" s="268"/>
      <c r="BN30" s="358"/>
      <c r="BO30" s="358"/>
      <c r="BP30" s="268"/>
      <c r="BQ30" s="358"/>
      <c r="BR30" s="268"/>
      <c r="BS30" s="268"/>
      <c r="BT30" s="268"/>
      <c r="BU30" s="295"/>
      <c r="BV30" s="295"/>
      <c r="BW30" s="295"/>
      <c r="BX30" s="293"/>
      <c r="BY30" s="293"/>
      <c r="BZ30" s="293"/>
      <c r="CA30" s="295"/>
      <c r="CB30" s="277"/>
      <c r="CC30" s="277"/>
      <c r="CD30" s="277"/>
      <c r="CE30" s="277"/>
      <c r="CF30" s="268"/>
      <c r="CG30" s="293"/>
      <c r="CH30" s="293"/>
      <c r="CI30" s="344"/>
      <c r="CJ30" s="268"/>
      <c r="CK30" s="293"/>
      <c r="CL30" s="268"/>
      <c r="CM30" s="295"/>
      <c r="CN30" s="295"/>
      <c r="CO30" s="268"/>
      <c r="CP30" s="293"/>
      <c r="CQ30" s="268"/>
      <c r="CR30" s="268"/>
      <c r="CS30" s="276"/>
      <c r="CT30" s="276"/>
      <c r="CU30" s="295"/>
      <c r="CV30" s="268"/>
      <c r="CW30" s="295"/>
      <c r="CX30" s="268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</row>
    <row r="31" customFormat="false" ht="12.75" hidden="false" customHeight="false" outlineLevel="0" collapsed="false">
      <c r="A31" s="323" t="n">
        <v>37377</v>
      </c>
      <c r="B31" s="276" t="n">
        <v>-0.00250000000000001</v>
      </c>
      <c r="C31" s="276" t="n">
        <v>0.17</v>
      </c>
      <c r="D31" s="326" t="n">
        <v>0.17</v>
      </c>
      <c r="E31" s="327" t="n">
        <v>0.17</v>
      </c>
      <c r="F31" s="328" t="n">
        <v>0.135</v>
      </c>
      <c r="G31" s="327" t="n">
        <v>0.17</v>
      </c>
      <c r="H31" s="346" t="n">
        <v>0.17</v>
      </c>
      <c r="I31" s="343" t="n">
        <v>0.17</v>
      </c>
      <c r="J31" s="351" t="n">
        <v>0.17</v>
      </c>
      <c r="K31" s="279" t="n">
        <v>0.19</v>
      </c>
      <c r="L31" s="348" t="n">
        <v>0.19</v>
      </c>
      <c r="M31" s="343" t="n">
        <v>0.19</v>
      </c>
      <c r="N31" s="327" t="n">
        <v>0.21</v>
      </c>
      <c r="O31" s="279" t="n">
        <v>0.17</v>
      </c>
      <c r="P31" s="333" t="n">
        <v>0.17</v>
      </c>
      <c r="Q31" s="343" t="n">
        <v>0.17</v>
      </c>
      <c r="R31" s="327" t="n">
        <v>0.17</v>
      </c>
      <c r="T31" s="334" t="n">
        <v>-0.03</v>
      </c>
      <c r="U31" s="334" t="n">
        <v>0.025</v>
      </c>
      <c r="V31" s="334" t="n">
        <v>0.1525</v>
      </c>
      <c r="X31" s="335" t="n">
        <v>0.1525</v>
      </c>
      <c r="Y31" s="336" t="n">
        <v>0.1525</v>
      </c>
      <c r="Z31" s="335" t="n">
        <v>0.0675</v>
      </c>
      <c r="AA31" s="337" t="n">
        <v>0.425</v>
      </c>
      <c r="AB31" s="337" t="n">
        <v>0.3825</v>
      </c>
      <c r="AC31" s="337" t="n">
        <v>0.1725</v>
      </c>
      <c r="AD31" s="338" t="n">
        <v>0.1625</v>
      </c>
      <c r="AE31" s="339" t="n">
        <v>-0.33</v>
      </c>
      <c r="AF31" s="339" t="n">
        <v>0</v>
      </c>
      <c r="AG31" s="339"/>
      <c r="AH31" s="340" t="n">
        <v>37377</v>
      </c>
      <c r="AI31" s="343" t="n">
        <v>3.124</v>
      </c>
      <c r="AJ31" s="342"/>
      <c r="AK31" s="342"/>
      <c r="AL31" s="342" t="n">
        <v>2.87658698619592</v>
      </c>
      <c r="AM31" s="342" t="n">
        <v>3.294</v>
      </c>
      <c r="AN31" s="342" t="n">
        <v>3.294</v>
      </c>
      <c r="AO31" s="342" t="n">
        <v>3.294</v>
      </c>
      <c r="AP31" s="360" t="n">
        <v>3.294</v>
      </c>
      <c r="AQ31" s="268" t="n">
        <v>3.314</v>
      </c>
      <c r="AR31" s="268" t="n">
        <v>3.334</v>
      </c>
      <c r="AS31" s="268" t="n">
        <v>3.294</v>
      </c>
      <c r="AT31" s="277" t="n">
        <v>3.294</v>
      </c>
      <c r="AU31" s="277"/>
      <c r="AV31" s="277"/>
      <c r="AW31" s="268" t="n">
        <v>3.2765</v>
      </c>
      <c r="AX31" s="268" t="n">
        <v>3.1915</v>
      </c>
      <c r="AY31" s="268" t="n">
        <v>3.549</v>
      </c>
      <c r="AZ31" s="343" t="n">
        <v>3.5065</v>
      </c>
      <c r="BA31" s="268" t="n">
        <v>3.2965</v>
      </c>
      <c r="BB31" s="280" t="n">
        <v>3.2865</v>
      </c>
      <c r="BC31" s="280" t="n">
        <v>2.794</v>
      </c>
      <c r="BD31" s="280" t="n">
        <v>3.124</v>
      </c>
      <c r="BE31" s="343"/>
      <c r="BF31" s="268"/>
      <c r="BG31" s="268" t="n">
        <v>1.447451939396</v>
      </c>
      <c r="BH31" s="277" t="n">
        <v>0.063005232940296</v>
      </c>
      <c r="BI31" s="277" t="n">
        <v>0.073243416995686</v>
      </c>
      <c r="BJ31" s="277" t="n">
        <v>0.889720186615327</v>
      </c>
      <c r="BK31" s="324" t="n">
        <v>0.873280809409813</v>
      </c>
      <c r="BL31" s="268"/>
      <c r="BM31" s="268"/>
      <c r="BN31" s="358"/>
      <c r="BO31" s="358"/>
      <c r="BP31" s="268"/>
      <c r="BQ31" s="358"/>
      <c r="BR31" s="268"/>
      <c r="BS31" s="268"/>
      <c r="BT31" s="268"/>
      <c r="BU31" s="295"/>
      <c r="BV31" s="295"/>
      <c r="BW31" s="295"/>
      <c r="BX31" s="268"/>
      <c r="BY31" s="268"/>
      <c r="BZ31" s="268"/>
      <c r="CA31" s="295"/>
      <c r="CB31" s="277"/>
      <c r="CC31" s="277"/>
      <c r="CD31" s="268"/>
      <c r="CE31" s="277"/>
      <c r="CF31" s="268"/>
      <c r="CG31" s="293"/>
      <c r="CH31" s="293"/>
      <c r="CI31" s="344"/>
      <c r="CJ31" s="268"/>
      <c r="CK31" s="293"/>
      <c r="CL31" s="268"/>
      <c r="CM31" s="295"/>
      <c r="CN31" s="295"/>
      <c r="CO31" s="268"/>
      <c r="CP31" s="293"/>
      <c r="CQ31" s="268"/>
      <c r="CR31" s="268"/>
      <c r="CS31" s="276"/>
      <c r="CT31" s="276"/>
      <c r="CU31" s="295"/>
      <c r="CV31" s="268"/>
      <c r="CW31" s="295"/>
      <c r="CX31" s="268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</row>
    <row r="32" customFormat="false" ht="12.75" hidden="false" customHeight="false" outlineLevel="0" collapsed="false">
      <c r="A32" s="323" t="n">
        <v>37408</v>
      </c>
      <c r="B32" s="276" t="n">
        <v>0.00249999999999999</v>
      </c>
      <c r="C32" s="276" t="n">
        <v>0.17</v>
      </c>
      <c r="D32" s="326" t="n">
        <v>0.17</v>
      </c>
      <c r="E32" s="327" t="n">
        <v>0.17</v>
      </c>
      <c r="F32" s="328" t="n">
        <v>0.135</v>
      </c>
      <c r="G32" s="327" t="n">
        <v>0.17</v>
      </c>
      <c r="H32" s="346" t="n">
        <v>0.17</v>
      </c>
      <c r="I32" s="343" t="n">
        <v>0.17</v>
      </c>
      <c r="J32" s="351" t="n">
        <v>0.17</v>
      </c>
      <c r="K32" s="279" t="n">
        <v>0.19</v>
      </c>
      <c r="L32" s="348" t="n">
        <v>0.19</v>
      </c>
      <c r="M32" s="343" t="n">
        <v>0.19</v>
      </c>
      <c r="N32" s="327" t="n">
        <v>0.21</v>
      </c>
      <c r="O32" s="279" t="n">
        <v>0.17</v>
      </c>
      <c r="P32" s="333" t="n">
        <v>0.17</v>
      </c>
      <c r="Q32" s="343" t="n">
        <v>0.17</v>
      </c>
      <c r="R32" s="327" t="n">
        <v>0.17</v>
      </c>
      <c r="T32" s="334" t="n">
        <v>-0.03</v>
      </c>
      <c r="U32" s="334" t="n">
        <v>0.025</v>
      </c>
      <c r="V32" s="334" t="n">
        <v>0.1475</v>
      </c>
      <c r="X32" s="335" t="n">
        <v>0.1475</v>
      </c>
      <c r="Y32" s="336" t="n">
        <v>0.1475</v>
      </c>
      <c r="Z32" s="335" t="n">
        <v>0.0625</v>
      </c>
      <c r="AA32" s="337" t="n">
        <v>0.425</v>
      </c>
      <c r="AB32" s="337" t="n">
        <v>0.3825</v>
      </c>
      <c r="AC32" s="337" t="n">
        <v>0.1725</v>
      </c>
      <c r="AD32" s="338" t="n">
        <v>0.1625</v>
      </c>
      <c r="AE32" s="339" t="n">
        <v>-0.33</v>
      </c>
      <c r="AF32" s="339" t="n">
        <v>0</v>
      </c>
      <c r="AG32" s="339"/>
      <c r="AH32" s="340" t="n">
        <v>37408</v>
      </c>
      <c r="AI32" s="343" t="n">
        <v>3.094</v>
      </c>
      <c r="AJ32" s="342"/>
      <c r="AK32" s="342"/>
      <c r="AL32" s="342" t="n">
        <v>2.83293642467942</v>
      </c>
      <c r="AM32" s="342" t="n">
        <v>3.264</v>
      </c>
      <c r="AN32" s="342" t="n">
        <v>3.264</v>
      </c>
      <c r="AO32" s="342" t="n">
        <v>3.264</v>
      </c>
      <c r="AP32" s="360" t="n">
        <v>3.264</v>
      </c>
      <c r="AQ32" s="268" t="n">
        <v>3.284</v>
      </c>
      <c r="AR32" s="268" t="n">
        <v>3.304</v>
      </c>
      <c r="AS32" s="268" t="n">
        <v>3.264</v>
      </c>
      <c r="AT32" s="277" t="n">
        <v>3.264</v>
      </c>
      <c r="AU32" s="277"/>
      <c r="AV32" s="277"/>
      <c r="AW32" s="268" t="n">
        <v>3.2415</v>
      </c>
      <c r="AX32" s="268" t="n">
        <v>3.1565</v>
      </c>
      <c r="AY32" s="268" t="n">
        <v>3.519</v>
      </c>
      <c r="AZ32" s="343" t="n">
        <v>3.4765</v>
      </c>
      <c r="BA32" s="268" t="n">
        <v>3.2665</v>
      </c>
      <c r="BB32" s="280" t="n">
        <v>3.2565</v>
      </c>
      <c r="BC32" s="280" t="n">
        <v>2.764</v>
      </c>
      <c r="BD32" s="280" t="n">
        <v>3.094</v>
      </c>
      <c r="BE32" s="343"/>
      <c r="BF32" s="268"/>
      <c r="BG32" s="268" t="n">
        <v>1.446330021503</v>
      </c>
      <c r="BH32" s="277" t="n">
        <v>0.063058251189326</v>
      </c>
      <c r="BI32" s="277" t="n">
        <v>0.073262506335459</v>
      </c>
      <c r="BJ32" s="277" t="n">
        <v>0.884958607235299</v>
      </c>
      <c r="BK32" s="324" t="n">
        <v>0.867933953639527</v>
      </c>
      <c r="BL32" s="268"/>
      <c r="BM32" s="268"/>
      <c r="BN32" s="358"/>
      <c r="BO32" s="358"/>
      <c r="BP32" s="268"/>
      <c r="BQ32" s="358"/>
      <c r="BR32" s="268"/>
      <c r="BS32" s="268"/>
      <c r="BT32" s="268"/>
      <c r="BU32" s="295"/>
      <c r="BV32" s="295"/>
      <c r="BW32" s="295"/>
      <c r="BX32" s="268"/>
      <c r="BY32" s="268"/>
      <c r="BZ32" s="268"/>
      <c r="CA32" s="295"/>
      <c r="CB32" s="277"/>
      <c r="CC32" s="277"/>
      <c r="CD32" s="268"/>
      <c r="CE32" s="277"/>
      <c r="CF32" s="268"/>
      <c r="CG32" s="293"/>
      <c r="CH32" s="293"/>
      <c r="CI32" s="344"/>
      <c r="CJ32" s="268"/>
      <c r="CK32" s="293"/>
      <c r="CL32" s="268"/>
      <c r="CM32" s="295"/>
      <c r="CN32" s="295"/>
      <c r="CO32" s="268"/>
      <c r="CP32" s="293"/>
      <c r="CQ32" s="268"/>
      <c r="CR32" s="268"/>
      <c r="CS32" s="276"/>
      <c r="CT32" s="276"/>
      <c r="CU32" s="295"/>
      <c r="CV32" s="268"/>
      <c r="CW32" s="295"/>
      <c r="CX32" s="268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</row>
    <row r="33" customFormat="false" ht="12.75" hidden="false" customHeight="false" outlineLevel="0" collapsed="false">
      <c r="A33" s="323" t="n">
        <v>37438</v>
      </c>
      <c r="B33" s="276" t="n">
        <v>0.0125</v>
      </c>
      <c r="C33" s="276" t="n">
        <v>0.17</v>
      </c>
      <c r="D33" s="326" t="n">
        <v>0.17</v>
      </c>
      <c r="E33" s="327" t="n">
        <v>0.17</v>
      </c>
      <c r="F33" s="328" t="n">
        <v>0.135</v>
      </c>
      <c r="G33" s="327" t="n">
        <v>0.17</v>
      </c>
      <c r="H33" s="346" t="n">
        <v>0.17</v>
      </c>
      <c r="I33" s="343" t="n">
        <v>0.17</v>
      </c>
      <c r="J33" s="351" t="n">
        <v>0.17</v>
      </c>
      <c r="K33" s="279" t="n">
        <v>0.19</v>
      </c>
      <c r="L33" s="348" t="n">
        <v>0.19</v>
      </c>
      <c r="M33" s="343" t="n">
        <v>0.19</v>
      </c>
      <c r="N33" s="327" t="n">
        <v>0.21</v>
      </c>
      <c r="O33" s="279" t="n">
        <v>0.17</v>
      </c>
      <c r="P33" s="333" t="n">
        <v>0.17</v>
      </c>
      <c r="Q33" s="343" t="n">
        <v>0.17</v>
      </c>
      <c r="R33" s="327" t="n">
        <v>0.17</v>
      </c>
      <c r="T33" s="334" t="n">
        <v>-0.03</v>
      </c>
      <c r="U33" s="334" t="n">
        <v>0.025</v>
      </c>
      <c r="V33" s="334" t="n">
        <v>0.1375</v>
      </c>
      <c r="X33" s="335" t="n">
        <v>0.1375</v>
      </c>
      <c r="Y33" s="336" t="n">
        <v>0.1375</v>
      </c>
      <c r="Z33" s="335" t="n">
        <v>0.0525</v>
      </c>
      <c r="AA33" s="337" t="n">
        <v>0.46</v>
      </c>
      <c r="AB33" s="337" t="n">
        <v>0.41</v>
      </c>
      <c r="AC33" s="337" t="n">
        <v>0.185</v>
      </c>
      <c r="AD33" s="338" t="n">
        <v>0.1625</v>
      </c>
      <c r="AE33" s="339" t="n">
        <v>-0.33</v>
      </c>
      <c r="AF33" s="339" t="n">
        <v>0</v>
      </c>
      <c r="AG33" s="339"/>
      <c r="AH33" s="340" t="n">
        <v>37438</v>
      </c>
      <c r="AI33" s="343" t="n">
        <v>3.084</v>
      </c>
      <c r="AJ33" s="342"/>
      <c r="AK33" s="342"/>
      <c r="AL33" s="342" t="n">
        <v>2.80753272486062</v>
      </c>
      <c r="AM33" s="342" t="n">
        <v>3.254</v>
      </c>
      <c r="AN33" s="342" t="n">
        <v>3.254</v>
      </c>
      <c r="AO33" s="342" t="n">
        <v>3.254</v>
      </c>
      <c r="AP33" s="360" t="n">
        <v>3.254</v>
      </c>
      <c r="AQ33" s="268" t="n">
        <v>3.274</v>
      </c>
      <c r="AR33" s="268" t="n">
        <v>3.294</v>
      </c>
      <c r="AS33" s="268" t="n">
        <v>3.254</v>
      </c>
      <c r="AT33" s="277" t="n">
        <v>3.254</v>
      </c>
      <c r="AU33" s="277"/>
      <c r="AV33" s="277"/>
      <c r="AW33" s="268" t="n">
        <v>3.2215</v>
      </c>
      <c r="AX33" s="268" t="n">
        <v>3.1365</v>
      </c>
      <c r="AY33" s="268" t="n">
        <v>3.544</v>
      </c>
      <c r="AZ33" s="343" t="n">
        <v>3.494</v>
      </c>
      <c r="BA33" s="268" t="n">
        <v>3.269</v>
      </c>
      <c r="BB33" s="280" t="n">
        <v>3.2465</v>
      </c>
      <c r="BC33" s="280" t="n">
        <v>2.754</v>
      </c>
      <c r="BD33" s="280" t="n">
        <v>3.084</v>
      </c>
      <c r="BE33" s="343"/>
      <c r="BF33" s="268"/>
      <c r="BG33" s="268" t="n">
        <v>1.445187279623</v>
      </c>
      <c r="BH33" s="277" t="n">
        <v>0.063083165307177</v>
      </c>
      <c r="BI33" s="277" t="n">
        <v>0.073277382121189</v>
      </c>
      <c r="BJ33" s="277" t="n">
        <v>0.880413774103127</v>
      </c>
      <c r="BK33" s="324" t="n">
        <v>0.862794322329631</v>
      </c>
      <c r="BL33" s="268"/>
      <c r="BM33" s="268"/>
      <c r="BN33" s="358"/>
      <c r="BO33" s="358"/>
      <c r="BP33" s="268"/>
      <c r="BQ33" s="358"/>
      <c r="BR33" s="268"/>
      <c r="BS33" s="268"/>
      <c r="BT33" s="268"/>
      <c r="BU33" s="295"/>
      <c r="BV33" s="295"/>
      <c r="BW33" s="295"/>
      <c r="BX33" s="268"/>
      <c r="BY33" s="268"/>
      <c r="BZ33" s="268"/>
      <c r="CA33" s="295"/>
      <c r="CB33" s="277"/>
      <c r="CC33" s="277"/>
      <c r="CD33" s="268"/>
      <c r="CE33" s="277"/>
      <c r="CF33" s="268"/>
      <c r="CG33" s="293"/>
      <c r="CH33" s="293"/>
      <c r="CI33" s="344"/>
      <c r="CJ33" s="268"/>
      <c r="CK33" s="293"/>
      <c r="CL33" s="268"/>
      <c r="CM33" s="295"/>
      <c r="CN33" s="295"/>
      <c r="CO33" s="268"/>
      <c r="CP33" s="293"/>
      <c r="CQ33" s="268"/>
      <c r="CR33" s="268"/>
      <c r="CS33" s="276"/>
      <c r="CT33" s="276"/>
      <c r="CU33" s="295"/>
      <c r="CV33" s="268"/>
      <c r="CW33" s="295"/>
      <c r="CX33" s="268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</row>
    <row r="34" customFormat="false" ht="12.75" hidden="false" customHeight="false" outlineLevel="0" collapsed="false">
      <c r="A34" s="323" t="n">
        <v>37469</v>
      </c>
      <c r="B34" s="276" t="n">
        <v>0.015</v>
      </c>
      <c r="C34" s="276" t="n">
        <v>0.17</v>
      </c>
      <c r="D34" s="326" t="n">
        <v>0.17</v>
      </c>
      <c r="E34" s="327" t="n">
        <v>0.17</v>
      </c>
      <c r="F34" s="328" t="n">
        <v>0.135</v>
      </c>
      <c r="G34" s="327" t="n">
        <v>0.17</v>
      </c>
      <c r="H34" s="346" t="n">
        <v>0.17</v>
      </c>
      <c r="I34" s="343" t="n">
        <v>0.17</v>
      </c>
      <c r="J34" s="351" t="n">
        <v>0.17</v>
      </c>
      <c r="K34" s="279" t="n">
        <v>0.19</v>
      </c>
      <c r="L34" s="348" t="n">
        <v>0.19</v>
      </c>
      <c r="M34" s="343" t="n">
        <v>0.19</v>
      </c>
      <c r="N34" s="327" t="n">
        <v>0.21</v>
      </c>
      <c r="O34" s="279" t="n">
        <v>0.17</v>
      </c>
      <c r="P34" s="333" t="n">
        <v>0.17</v>
      </c>
      <c r="Q34" s="343" t="n">
        <v>0.17</v>
      </c>
      <c r="R34" s="327" t="n">
        <v>0.17</v>
      </c>
      <c r="T34" s="334" t="n">
        <v>-0.03</v>
      </c>
      <c r="U34" s="334" t="n">
        <v>0.025</v>
      </c>
      <c r="V34" s="334" t="n">
        <v>0.135</v>
      </c>
      <c r="X34" s="335" t="n">
        <v>0.135</v>
      </c>
      <c r="Y34" s="336" t="n">
        <v>0.135</v>
      </c>
      <c r="Z34" s="335" t="n">
        <v>0.05</v>
      </c>
      <c r="AA34" s="337" t="n">
        <v>0.525</v>
      </c>
      <c r="AB34" s="337" t="n">
        <v>0.41</v>
      </c>
      <c r="AC34" s="337" t="n">
        <v>0.185</v>
      </c>
      <c r="AD34" s="338" t="n">
        <v>0.1625</v>
      </c>
      <c r="AE34" s="339" t="n">
        <v>-0.33</v>
      </c>
      <c r="AF34" s="339" t="n">
        <v>0</v>
      </c>
      <c r="AG34" s="339"/>
      <c r="AH34" s="340" t="n">
        <v>37469</v>
      </c>
      <c r="AI34" s="343" t="n">
        <v>3.076</v>
      </c>
      <c r="AJ34" s="342"/>
      <c r="AK34" s="342"/>
      <c r="AL34" s="342" t="n">
        <v>2.78352188760363</v>
      </c>
      <c r="AM34" s="342" t="n">
        <v>3.246</v>
      </c>
      <c r="AN34" s="342" t="n">
        <v>3.246</v>
      </c>
      <c r="AO34" s="342" t="n">
        <v>3.246</v>
      </c>
      <c r="AP34" s="360" t="n">
        <v>3.246</v>
      </c>
      <c r="AQ34" s="268" t="n">
        <v>3.266</v>
      </c>
      <c r="AR34" s="268" t="n">
        <v>3.286</v>
      </c>
      <c r="AS34" s="268" t="n">
        <v>3.246</v>
      </c>
      <c r="AT34" s="277" t="n">
        <v>3.246</v>
      </c>
      <c r="AU34" s="277"/>
      <c r="AV34" s="277"/>
      <c r="AW34" s="268" t="n">
        <v>3.211</v>
      </c>
      <c r="AX34" s="268" t="n">
        <v>3.126</v>
      </c>
      <c r="AY34" s="268" t="n">
        <v>3.601</v>
      </c>
      <c r="AZ34" s="343" t="n">
        <v>3.486</v>
      </c>
      <c r="BA34" s="268" t="n">
        <v>3.261</v>
      </c>
      <c r="BB34" s="280" t="n">
        <v>3.2385</v>
      </c>
      <c r="BC34" s="280" t="n">
        <v>2.746</v>
      </c>
      <c r="BD34" s="280" t="n">
        <v>3.076</v>
      </c>
      <c r="BE34" s="343"/>
      <c r="BF34" s="268"/>
      <c r="BG34" s="268" t="n">
        <v>1.443980262936</v>
      </c>
      <c r="BH34" s="277" t="n">
        <v>0.063093119881261</v>
      </c>
      <c r="BI34" s="277" t="n">
        <v>0.073286827713105</v>
      </c>
      <c r="BJ34" s="277" t="n">
        <v>0.875766943286411</v>
      </c>
      <c r="BK34" s="324" t="n">
        <v>0.857523686877274</v>
      </c>
      <c r="BL34" s="268"/>
      <c r="BM34" s="268"/>
      <c r="BN34" s="358"/>
      <c r="BO34" s="358"/>
      <c r="BP34" s="268"/>
      <c r="BQ34" s="358"/>
      <c r="BR34" s="268"/>
      <c r="BS34" s="268"/>
      <c r="BT34" s="268"/>
      <c r="BU34" s="295"/>
      <c r="BV34" s="295"/>
      <c r="BW34" s="295"/>
      <c r="BX34" s="268"/>
      <c r="BY34" s="268"/>
      <c r="BZ34" s="268"/>
      <c r="CA34" s="295"/>
      <c r="CB34" s="277"/>
      <c r="CC34" s="277"/>
      <c r="CD34" s="268"/>
      <c r="CE34" s="277"/>
      <c r="CF34" s="268"/>
      <c r="CG34" s="293"/>
      <c r="CH34" s="293"/>
      <c r="CI34" s="344"/>
      <c r="CJ34" s="268"/>
      <c r="CK34" s="293"/>
      <c r="CL34" s="268"/>
      <c r="CM34" s="295"/>
      <c r="CN34" s="295"/>
      <c r="CO34" s="268"/>
      <c r="CP34" s="293"/>
      <c r="CQ34" s="268"/>
      <c r="CR34" s="268"/>
      <c r="CS34" s="276"/>
      <c r="CT34" s="276"/>
      <c r="CU34" s="295"/>
      <c r="CV34" s="268"/>
      <c r="CW34" s="295"/>
      <c r="CX34" s="268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</row>
    <row r="35" customFormat="false" ht="12.75" hidden="false" customHeight="false" outlineLevel="0" collapsed="false">
      <c r="A35" s="323" t="n">
        <v>37500</v>
      </c>
      <c r="B35" s="276" t="n">
        <v>0.0175</v>
      </c>
      <c r="C35" s="276" t="n">
        <v>0.17</v>
      </c>
      <c r="D35" s="326" t="n">
        <v>0.17</v>
      </c>
      <c r="E35" s="327" t="n">
        <v>0.17</v>
      </c>
      <c r="F35" s="328" t="n">
        <v>0.135</v>
      </c>
      <c r="G35" s="327" t="n">
        <v>0.17</v>
      </c>
      <c r="H35" s="346" t="n">
        <v>0.17</v>
      </c>
      <c r="I35" s="343" t="n">
        <v>0.17</v>
      </c>
      <c r="J35" s="351" t="n">
        <v>0.17</v>
      </c>
      <c r="K35" s="279" t="n">
        <v>0.19</v>
      </c>
      <c r="L35" s="348" t="n">
        <v>0.19</v>
      </c>
      <c r="M35" s="343" t="n">
        <v>0.19</v>
      </c>
      <c r="N35" s="327" t="n">
        <v>0.21</v>
      </c>
      <c r="O35" s="279" t="n">
        <v>0.17</v>
      </c>
      <c r="P35" s="333" t="n">
        <v>0.17</v>
      </c>
      <c r="Q35" s="343" t="n">
        <v>0.17</v>
      </c>
      <c r="R35" s="327" t="n">
        <v>0.17</v>
      </c>
      <c r="T35" s="334" t="n">
        <v>-0.03</v>
      </c>
      <c r="U35" s="334" t="n">
        <v>0.025</v>
      </c>
      <c r="V35" s="334" t="n">
        <v>0.1325</v>
      </c>
      <c r="X35" s="335" t="n">
        <v>0.1325</v>
      </c>
      <c r="Y35" s="336" t="n">
        <v>0.1325</v>
      </c>
      <c r="Z35" s="335" t="n">
        <v>0.0475</v>
      </c>
      <c r="AA35" s="337" t="n">
        <v>0.425</v>
      </c>
      <c r="AB35" s="337" t="n">
        <v>0.3825</v>
      </c>
      <c r="AC35" s="337" t="n">
        <v>0.1625</v>
      </c>
      <c r="AD35" s="338" t="n">
        <v>0.1625</v>
      </c>
      <c r="AE35" s="339" t="n">
        <v>-0.33</v>
      </c>
      <c r="AF35" s="339" t="n">
        <v>0</v>
      </c>
      <c r="AG35" s="339"/>
      <c r="AH35" s="340" t="n">
        <v>37500</v>
      </c>
      <c r="AI35" s="343" t="n">
        <v>3.066</v>
      </c>
      <c r="AJ35" s="342"/>
      <c r="AK35" s="342"/>
      <c r="AL35" s="342" t="n">
        <v>2.75799079919208</v>
      </c>
      <c r="AM35" s="342" t="n">
        <v>3.236</v>
      </c>
      <c r="AN35" s="342" t="n">
        <v>3.236</v>
      </c>
      <c r="AO35" s="342" t="n">
        <v>3.236</v>
      </c>
      <c r="AP35" s="360" t="n">
        <v>3.236</v>
      </c>
      <c r="AQ35" s="268" t="n">
        <v>3.256</v>
      </c>
      <c r="AR35" s="268" t="n">
        <v>3.276</v>
      </c>
      <c r="AS35" s="268" t="n">
        <v>3.236</v>
      </c>
      <c r="AT35" s="277" t="n">
        <v>3.236</v>
      </c>
      <c r="AU35" s="277"/>
      <c r="AV35" s="277"/>
      <c r="AW35" s="268" t="n">
        <v>3.1985</v>
      </c>
      <c r="AX35" s="268" t="n">
        <v>3.1135</v>
      </c>
      <c r="AY35" s="268" t="n">
        <v>3.491</v>
      </c>
      <c r="AZ35" s="343" t="n">
        <v>3.4485</v>
      </c>
      <c r="BA35" s="268" t="n">
        <v>3.2285</v>
      </c>
      <c r="BB35" s="280" t="n">
        <v>3.2285</v>
      </c>
      <c r="BC35" s="280" t="n">
        <v>2.736</v>
      </c>
      <c r="BD35" s="280" t="n">
        <v>3.066</v>
      </c>
      <c r="BE35" s="343"/>
      <c r="BF35" s="268"/>
      <c r="BG35" s="268" t="n">
        <v>1.442774386197</v>
      </c>
      <c r="BH35" s="277" t="n">
        <v>0.063103074455378</v>
      </c>
      <c r="BI35" s="277" t="n">
        <v>0.073296273305051</v>
      </c>
      <c r="BJ35" s="277" t="n">
        <v>0.871143211561701</v>
      </c>
      <c r="BK35" s="324" t="n">
        <v>0.852283930529073</v>
      </c>
      <c r="BL35" s="268"/>
      <c r="BM35" s="268"/>
      <c r="BN35" s="358"/>
      <c r="BO35" s="358"/>
      <c r="BP35" s="268"/>
      <c r="BQ35" s="358"/>
      <c r="BR35" s="268"/>
      <c r="BS35" s="268"/>
      <c r="BT35" s="268"/>
      <c r="BU35" s="295"/>
      <c r="BV35" s="295"/>
      <c r="BW35" s="295"/>
      <c r="BX35" s="268"/>
      <c r="BY35" s="268"/>
      <c r="BZ35" s="268"/>
      <c r="CA35" s="295"/>
      <c r="CB35" s="277"/>
      <c r="CC35" s="277"/>
      <c r="CD35" s="268"/>
      <c r="CE35" s="277"/>
      <c r="CF35" s="268"/>
      <c r="CG35" s="293"/>
      <c r="CH35" s="293"/>
      <c r="CI35" s="344"/>
      <c r="CJ35" s="268"/>
      <c r="CK35" s="293"/>
      <c r="CL35" s="268"/>
      <c r="CM35" s="295"/>
      <c r="CN35" s="295"/>
      <c r="CO35" s="268"/>
      <c r="CP35" s="293"/>
      <c r="CQ35" s="268"/>
      <c r="CR35" s="268"/>
      <c r="CS35" s="276"/>
      <c r="CT35" s="276"/>
      <c r="CU35" s="295"/>
      <c r="CV35" s="268"/>
      <c r="CW35" s="295"/>
      <c r="CX35" s="268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</row>
    <row r="36" customFormat="false" ht="12.75" hidden="false" customHeight="false" outlineLevel="0" collapsed="false">
      <c r="A36" s="323" t="n">
        <v>37530</v>
      </c>
      <c r="B36" s="276" t="n">
        <v>0.00249999999999999</v>
      </c>
      <c r="C36" s="276" t="n">
        <v>0.17</v>
      </c>
      <c r="D36" s="326" t="n">
        <v>0.17</v>
      </c>
      <c r="E36" s="327" t="n">
        <v>0.17</v>
      </c>
      <c r="F36" s="328" t="n">
        <v>0.135</v>
      </c>
      <c r="G36" s="327" t="n">
        <v>0.17</v>
      </c>
      <c r="H36" s="346" t="n">
        <v>0.17</v>
      </c>
      <c r="I36" s="343" t="n">
        <v>0.17</v>
      </c>
      <c r="J36" s="351" t="n">
        <v>0.17</v>
      </c>
      <c r="K36" s="279" t="n">
        <v>0.19</v>
      </c>
      <c r="L36" s="348" t="n">
        <v>0.19</v>
      </c>
      <c r="M36" s="343" t="n">
        <v>0.19</v>
      </c>
      <c r="N36" s="327" t="n">
        <v>0.21</v>
      </c>
      <c r="O36" s="279" t="n">
        <v>0.17</v>
      </c>
      <c r="P36" s="333" t="n">
        <v>0.17</v>
      </c>
      <c r="Q36" s="343" t="n">
        <v>0.17</v>
      </c>
      <c r="R36" s="327" t="n">
        <v>0.17</v>
      </c>
      <c r="T36" s="334" t="n">
        <v>-0.03</v>
      </c>
      <c r="U36" s="334" t="n">
        <v>0.025</v>
      </c>
      <c r="V36" s="334" t="n">
        <v>0.1475</v>
      </c>
      <c r="X36" s="335" t="n">
        <v>0.1475</v>
      </c>
      <c r="Y36" s="336" t="n">
        <v>0.1475</v>
      </c>
      <c r="Z36" s="335" t="n">
        <v>0.0625</v>
      </c>
      <c r="AA36" s="337" t="n">
        <v>0.345</v>
      </c>
      <c r="AB36" s="337" t="n">
        <v>0.3625</v>
      </c>
      <c r="AC36" s="337" t="n">
        <v>0.185</v>
      </c>
      <c r="AD36" s="338" t="n">
        <v>0.165</v>
      </c>
      <c r="AE36" s="339" t="n">
        <v>-0.33</v>
      </c>
      <c r="AF36" s="339" t="n">
        <v>0</v>
      </c>
      <c r="AG36" s="339"/>
      <c r="AH36" s="340" t="n">
        <v>37530</v>
      </c>
      <c r="AI36" s="343" t="n">
        <v>3.084</v>
      </c>
      <c r="AJ36" s="342"/>
      <c r="AK36" s="342"/>
      <c r="AL36" s="342" t="n">
        <v>2.75694830264188</v>
      </c>
      <c r="AM36" s="342" t="n">
        <v>3.254</v>
      </c>
      <c r="AN36" s="342" t="n">
        <v>3.254</v>
      </c>
      <c r="AO36" s="342" t="n">
        <v>3.254</v>
      </c>
      <c r="AP36" s="360" t="n">
        <v>3.254</v>
      </c>
      <c r="AQ36" s="268" t="n">
        <v>3.274</v>
      </c>
      <c r="AR36" s="268" t="n">
        <v>3.294</v>
      </c>
      <c r="AS36" s="268" t="n">
        <v>3.254</v>
      </c>
      <c r="AT36" s="277" t="n">
        <v>3.254</v>
      </c>
      <c r="AU36" s="277"/>
      <c r="AV36" s="277"/>
      <c r="AW36" s="268" t="n">
        <v>3.2315</v>
      </c>
      <c r="AX36" s="268" t="n">
        <v>3.1465</v>
      </c>
      <c r="AY36" s="268" t="n">
        <v>3.429</v>
      </c>
      <c r="AZ36" s="343" t="n">
        <v>3.4465</v>
      </c>
      <c r="BA36" s="268" t="n">
        <v>3.269</v>
      </c>
      <c r="BB36" s="280" t="n">
        <v>3.249</v>
      </c>
      <c r="BC36" s="280" t="n">
        <v>2.754</v>
      </c>
      <c r="BD36" s="280" t="n">
        <v>3.084</v>
      </c>
      <c r="BE36" s="343"/>
      <c r="BF36" s="268"/>
      <c r="BG36" s="268" t="n">
        <v>1.441619689572</v>
      </c>
      <c r="BH36" s="277" t="n">
        <v>0.063112707914233</v>
      </c>
      <c r="BI36" s="277" t="n">
        <v>0.073301917456811</v>
      </c>
      <c r="BJ36" s="277" t="n">
        <v>0.866690525252483</v>
      </c>
      <c r="BK36" s="324" t="n">
        <v>0.847249017406847</v>
      </c>
      <c r="BL36" s="268"/>
      <c r="BM36" s="268"/>
      <c r="BN36" s="358"/>
      <c r="BO36" s="358"/>
      <c r="BP36" s="268"/>
      <c r="BQ36" s="358"/>
      <c r="BR36" s="268"/>
      <c r="BS36" s="268"/>
      <c r="BT36" s="268"/>
      <c r="BU36" s="295"/>
      <c r="BV36" s="295"/>
      <c r="BW36" s="295"/>
      <c r="BX36" s="268"/>
      <c r="BY36" s="268"/>
      <c r="BZ36" s="268"/>
      <c r="CA36" s="295"/>
      <c r="CB36" s="277"/>
      <c r="CC36" s="277"/>
      <c r="CD36" s="268"/>
      <c r="CE36" s="277"/>
      <c r="CF36" s="268"/>
      <c r="CG36" s="293"/>
      <c r="CH36" s="293"/>
      <c r="CI36" s="344"/>
      <c r="CJ36" s="268"/>
      <c r="CK36" s="293"/>
      <c r="CL36" s="268"/>
      <c r="CM36" s="295"/>
      <c r="CN36" s="295"/>
      <c r="CO36" s="268"/>
      <c r="CP36" s="293"/>
      <c r="CQ36" s="268"/>
      <c r="CR36" s="268"/>
      <c r="CS36" s="276"/>
      <c r="CT36" s="276"/>
      <c r="CU36" s="295"/>
      <c r="CV36" s="268"/>
      <c r="CW36" s="295"/>
      <c r="CX36" s="268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</row>
    <row r="37" customFormat="false" ht="12.75" hidden="false" customHeight="false" outlineLevel="0" collapsed="false">
      <c r="A37" s="323" t="n">
        <v>37561</v>
      </c>
      <c r="B37" s="276" t="n">
        <v>0.0825</v>
      </c>
      <c r="C37" s="276" t="n">
        <v>0.29</v>
      </c>
      <c r="D37" s="326" t="n">
        <v>0.29</v>
      </c>
      <c r="E37" s="327" t="n">
        <v>0.29</v>
      </c>
      <c r="F37" s="328" t="n">
        <v>0.255</v>
      </c>
      <c r="G37" s="327" t="n">
        <v>0.29</v>
      </c>
      <c r="H37" s="353" t="n">
        <v>0.47</v>
      </c>
      <c r="I37" s="343" t="n">
        <v>0.47</v>
      </c>
      <c r="J37" s="347" t="n">
        <v>0.47</v>
      </c>
      <c r="K37" s="276" t="n">
        <v>0.44</v>
      </c>
      <c r="L37" s="348" t="n">
        <v>0.44</v>
      </c>
      <c r="M37" s="343" t="n">
        <v>0.44</v>
      </c>
      <c r="N37" s="327" t="n">
        <v>0.47</v>
      </c>
      <c r="O37" s="279" t="n">
        <v>0.5</v>
      </c>
      <c r="P37" s="333" t="n">
        <v>0.5</v>
      </c>
      <c r="Q37" s="343" t="n">
        <v>0.5</v>
      </c>
      <c r="R37" s="327" t="n">
        <v>0.52</v>
      </c>
      <c r="T37" s="334" t="n">
        <v>0.13</v>
      </c>
      <c r="U37" s="334" t="n">
        <v>0.185</v>
      </c>
      <c r="V37" s="334" t="n">
        <v>0.245984</v>
      </c>
      <c r="X37" s="335" t="n">
        <v>0.1875</v>
      </c>
      <c r="Y37" s="336" t="n">
        <v>0.1875</v>
      </c>
      <c r="Z37" s="335" t="n">
        <v>0.1125</v>
      </c>
      <c r="AA37" s="337" t="n">
        <v>0.89</v>
      </c>
      <c r="AB37" s="337" t="n">
        <v>0.68</v>
      </c>
      <c r="AC37" s="337" t="n">
        <v>0.2875</v>
      </c>
      <c r="AD37" s="338" t="n">
        <v>0.24</v>
      </c>
      <c r="AE37" s="339" t="n">
        <v>-0.27</v>
      </c>
      <c r="AF37" s="339" t="n">
        <v>0</v>
      </c>
      <c r="AG37" s="339"/>
      <c r="AH37" s="340" t="n">
        <v>37561</v>
      </c>
      <c r="AI37" s="343" t="n">
        <v>3.182</v>
      </c>
      <c r="AJ37" s="342"/>
      <c r="AK37" s="342"/>
      <c r="AL37" s="342" t="n">
        <v>2.92372420795822</v>
      </c>
      <c r="AM37" s="342" t="n">
        <v>3.472</v>
      </c>
      <c r="AN37" s="360" t="n">
        <v>3.472</v>
      </c>
      <c r="AO37" s="342" t="n">
        <v>3.472</v>
      </c>
      <c r="AP37" s="360" t="n">
        <v>3.652</v>
      </c>
      <c r="AQ37" s="268" t="n">
        <v>3.622</v>
      </c>
      <c r="AR37" s="268" t="n">
        <v>3.652</v>
      </c>
      <c r="AS37" s="268" t="n">
        <v>3.682</v>
      </c>
      <c r="AT37" s="277" t="n">
        <v>3.702</v>
      </c>
      <c r="AU37" s="277"/>
      <c r="AV37" s="277"/>
      <c r="AW37" s="268" t="n">
        <v>3.3695</v>
      </c>
      <c r="AX37" s="268" t="n">
        <v>3.2945</v>
      </c>
      <c r="AY37" s="268" t="n">
        <v>4.072</v>
      </c>
      <c r="AZ37" s="343" t="n">
        <v>3.862</v>
      </c>
      <c r="BA37" s="268" t="n">
        <v>3.4695</v>
      </c>
      <c r="BB37" s="280" t="n">
        <v>3.422</v>
      </c>
      <c r="BC37" s="280" t="n">
        <v>2.912</v>
      </c>
      <c r="BD37" s="280" t="n">
        <v>3.182</v>
      </c>
      <c r="BE37" s="343"/>
      <c r="BF37" s="268"/>
      <c r="BG37" s="268" t="n">
        <v>1.440445097755</v>
      </c>
      <c r="BH37" s="277" t="n">
        <v>0.063122662488415</v>
      </c>
      <c r="BI37" s="277" t="n">
        <v>0.073302728847986</v>
      </c>
      <c r="BJ37" s="277" t="n">
        <v>0.862111935053052</v>
      </c>
      <c r="BK37" s="324" t="n">
        <v>0.842086465425754</v>
      </c>
      <c r="BL37" s="268"/>
      <c r="BM37" s="268"/>
      <c r="BN37" s="358"/>
      <c r="BO37" s="358"/>
      <c r="BP37" s="268"/>
      <c r="BQ37" s="358"/>
      <c r="BR37" s="268"/>
      <c r="BS37" s="268"/>
      <c r="BT37" s="268"/>
      <c r="BU37" s="295"/>
      <c r="BV37" s="295"/>
      <c r="BW37" s="295"/>
      <c r="BX37" s="268"/>
      <c r="BY37" s="268"/>
      <c r="BZ37" s="268"/>
      <c r="CA37" s="295"/>
      <c r="CB37" s="277"/>
      <c r="CC37" s="277"/>
      <c r="CD37" s="268"/>
      <c r="CE37" s="277"/>
      <c r="CF37" s="268"/>
      <c r="CG37" s="293"/>
      <c r="CH37" s="293"/>
      <c r="CI37" s="344"/>
      <c r="CJ37" s="268"/>
      <c r="CK37" s="293"/>
      <c r="CL37" s="268"/>
      <c r="CM37" s="295"/>
      <c r="CN37" s="295"/>
      <c r="CO37" s="268"/>
      <c r="CP37" s="293"/>
      <c r="CQ37" s="268"/>
      <c r="CR37" s="268"/>
      <c r="CS37" s="276"/>
      <c r="CT37" s="276"/>
      <c r="CU37" s="295"/>
      <c r="CV37" s="268"/>
      <c r="CW37" s="295"/>
      <c r="CX37" s="268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</row>
    <row r="38" customFormat="false" ht="12.75" hidden="false" customHeight="false" outlineLevel="0" collapsed="false">
      <c r="A38" s="323" t="n">
        <v>37591</v>
      </c>
      <c r="B38" s="276" t="n">
        <v>0.0625</v>
      </c>
      <c r="C38" s="276" t="n">
        <v>0.31</v>
      </c>
      <c r="D38" s="326" t="n">
        <v>0.31</v>
      </c>
      <c r="E38" s="327" t="n">
        <v>0.31</v>
      </c>
      <c r="F38" s="328" t="n">
        <v>0.275</v>
      </c>
      <c r="G38" s="327" t="n">
        <v>0.31</v>
      </c>
      <c r="H38" s="353" t="n">
        <v>0.49</v>
      </c>
      <c r="I38" s="343" t="n">
        <v>0.49</v>
      </c>
      <c r="J38" s="347" t="n">
        <v>0.49</v>
      </c>
      <c r="K38" s="276" t="n">
        <v>0.46</v>
      </c>
      <c r="L38" s="348" t="n">
        <v>0.46</v>
      </c>
      <c r="M38" s="343" t="n">
        <v>0.46</v>
      </c>
      <c r="N38" s="327" t="n">
        <v>0.49</v>
      </c>
      <c r="O38" s="279" t="n">
        <v>0.52</v>
      </c>
      <c r="P38" s="333" t="n">
        <v>0.52</v>
      </c>
      <c r="Q38" s="343" t="n">
        <v>0.52</v>
      </c>
      <c r="R38" s="327" t="n">
        <v>0.54</v>
      </c>
      <c r="T38" s="334" t="n">
        <v>0.15</v>
      </c>
      <c r="U38" s="334" t="n">
        <v>0.205</v>
      </c>
      <c r="V38" s="334" t="n">
        <v>0.269824</v>
      </c>
      <c r="X38" s="335" t="n">
        <v>0.2275</v>
      </c>
      <c r="Y38" s="336" t="n">
        <v>0.2275</v>
      </c>
      <c r="Z38" s="335" t="n">
        <v>0.1525</v>
      </c>
      <c r="AA38" s="337" t="n">
        <v>1.38</v>
      </c>
      <c r="AB38" s="337" t="n">
        <v>0.98</v>
      </c>
      <c r="AC38" s="337" t="n">
        <v>0.3375</v>
      </c>
      <c r="AD38" s="338" t="n">
        <v>0.295</v>
      </c>
      <c r="AE38" s="339" t="n">
        <v>-0.27</v>
      </c>
      <c r="AF38" s="339" t="n">
        <v>0</v>
      </c>
      <c r="AG38" s="339"/>
      <c r="AH38" s="340" t="n">
        <v>37591</v>
      </c>
      <c r="AI38" s="343" t="n">
        <v>3.282</v>
      </c>
      <c r="AJ38" s="342"/>
      <c r="AK38" s="342"/>
      <c r="AL38" s="342" t="n">
        <v>3.00693609869415</v>
      </c>
      <c r="AM38" s="342" t="n">
        <v>3.592</v>
      </c>
      <c r="AN38" s="360" t="n">
        <v>3.592</v>
      </c>
      <c r="AO38" s="342" t="n">
        <v>3.592</v>
      </c>
      <c r="AP38" s="360" t="n">
        <v>3.772</v>
      </c>
      <c r="AQ38" s="268" t="n">
        <v>3.742</v>
      </c>
      <c r="AR38" s="268" t="n">
        <v>3.772</v>
      </c>
      <c r="AS38" s="268" t="n">
        <v>3.802</v>
      </c>
      <c r="AT38" s="277" t="n">
        <v>3.822</v>
      </c>
      <c r="AU38" s="277"/>
      <c r="AV38" s="277"/>
      <c r="AW38" s="268" t="n">
        <v>3.5095</v>
      </c>
      <c r="AX38" s="268" t="n">
        <v>3.4345</v>
      </c>
      <c r="AY38" s="268" t="n">
        <v>4.662</v>
      </c>
      <c r="AZ38" s="343" t="n">
        <v>4.262</v>
      </c>
      <c r="BA38" s="268" t="n">
        <v>3.6195</v>
      </c>
      <c r="BB38" s="280" t="n">
        <v>3.577</v>
      </c>
      <c r="BC38" s="280" t="n">
        <v>3.012</v>
      </c>
      <c r="BD38" s="280" t="n">
        <v>3.282</v>
      </c>
      <c r="BE38" s="343"/>
      <c r="BF38" s="268"/>
      <c r="BG38" s="268" t="n">
        <v>1.439311369811</v>
      </c>
      <c r="BH38" s="277" t="n">
        <v>0.063132295947332</v>
      </c>
      <c r="BI38" s="277" t="n">
        <v>0.073303514065252</v>
      </c>
      <c r="BJ38" s="277" t="n">
        <v>0.85770273516955</v>
      </c>
      <c r="BK38" s="324" t="n">
        <v>0.837120294736678</v>
      </c>
      <c r="BL38" s="268"/>
      <c r="BM38" s="268"/>
      <c r="BN38" s="358"/>
      <c r="BO38" s="358"/>
      <c r="BP38" s="268"/>
      <c r="BQ38" s="358"/>
      <c r="BR38" s="268"/>
      <c r="BS38" s="268"/>
      <c r="BT38" s="268"/>
      <c r="BU38" s="295"/>
      <c r="BV38" s="295"/>
      <c r="BW38" s="295"/>
      <c r="BX38" s="268"/>
      <c r="BY38" s="268"/>
      <c r="BZ38" s="268"/>
      <c r="CA38" s="295"/>
      <c r="CB38" s="277"/>
      <c r="CC38" s="277"/>
      <c r="CD38" s="268"/>
      <c r="CE38" s="277"/>
      <c r="CF38" s="268"/>
      <c r="CG38" s="293"/>
      <c r="CH38" s="293"/>
      <c r="CI38" s="344"/>
      <c r="CJ38" s="268"/>
      <c r="CK38" s="293"/>
      <c r="CL38" s="268"/>
      <c r="CM38" s="295"/>
      <c r="CN38" s="295"/>
      <c r="CO38" s="268"/>
      <c r="CP38" s="293"/>
      <c r="CQ38" s="268"/>
      <c r="CR38" s="268"/>
      <c r="CS38" s="276"/>
      <c r="CT38" s="276"/>
      <c r="CU38" s="295"/>
      <c r="CV38" s="268"/>
      <c r="CW38" s="295"/>
      <c r="CX38" s="268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</row>
    <row r="39" customFormat="false" ht="12.75" hidden="false" customHeight="false" outlineLevel="0" collapsed="false">
      <c r="A39" s="323" t="n">
        <v>37622</v>
      </c>
      <c r="B39" s="276" t="n">
        <v>0.065</v>
      </c>
      <c r="C39" s="276" t="n">
        <v>0.325</v>
      </c>
      <c r="D39" s="326" t="n">
        <v>0.325</v>
      </c>
      <c r="E39" s="327" t="n">
        <v>0.325</v>
      </c>
      <c r="F39" s="328" t="n">
        <v>0.29</v>
      </c>
      <c r="G39" s="327" t="n">
        <v>0.325</v>
      </c>
      <c r="H39" s="353" t="n">
        <v>0.505</v>
      </c>
      <c r="I39" s="343" t="n">
        <v>0.505</v>
      </c>
      <c r="J39" s="347" t="n">
        <v>0.505</v>
      </c>
      <c r="K39" s="276" t="n">
        <v>0.475</v>
      </c>
      <c r="L39" s="348" t="n">
        <v>0.475</v>
      </c>
      <c r="M39" s="343" t="n">
        <v>0.475</v>
      </c>
      <c r="N39" s="327" t="n">
        <v>0.505</v>
      </c>
      <c r="O39" s="279" t="n">
        <v>0.535</v>
      </c>
      <c r="P39" s="333" t="n">
        <v>0.535</v>
      </c>
      <c r="Q39" s="343" t="n">
        <v>0.535</v>
      </c>
      <c r="R39" s="327" t="n">
        <v>0.555</v>
      </c>
      <c r="T39" s="334" t="n">
        <v>0.165</v>
      </c>
      <c r="U39" s="334" t="n">
        <v>0.22</v>
      </c>
      <c r="V39" s="334" t="n">
        <v>0.285784</v>
      </c>
      <c r="X39" s="335" t="n">
        <v>0.24</v>
      </c>
      <c r="Y39" s="336" t="n">
        <v>0.24</v>
      </c>
      <c r="Z39" s="335" t="n">
        <v>0.165</v>
      </c>
      <c r="AA39" s="337" t="n">
        <v>1.72</v>
      </c>
      <c r="AB39" s="337" t="n">
        <v>1.12</v>
      </c>
      <c r="AC39" s="337" t="n">
        <v>0.4375</v>
      </c>
      <c r="AD39" s="338" t="n">
        <v>0.3425</v>
      </c>
      <c r="AE39" s="339" t="n">
        <v>-0.27</v>
      </c>
      <c r="AF39" s="339" t="n">
        <v>0</v>
      </c>
      <c r="AG39" s="339"/>
      <c r="AH39" s="340" t="n">
        <v>37622</v>
      </c>
      <c r="AI39" s="343" t="n">
        <v>3.297</v>
      </c>
      <c r="AJ39" s="342"/>
      <c r="AK39" s="342"/>
      <c r="AL39" s="342" t="n">
        <v>3.01354776507822</v>
      </c>
      <c r="AM39" s="342" t="n">
        <v>3.622</v>
      </c>
      <c r="AN39" s="360" t="n">
        <v>3.622</v>
      </c>
      <c r="AO39" s="342" t="n">
        <v>3.622</v>
      </c>
      <c r="AP39" s="360" t="n">
        <v>3.802</v>
      </c>
      <c r="AQ39" s="268" t="n">
        <v>3.772</v>
      </c>
      <c r="AR39" s="268" t="n">
        <v>3.802</v>
      </c>
      <c r="AS39" s="268" t="n">
        <v>3.832</v>
      </c>
      <c r="AT39" s="277" t="n">
        <v>3.852</v>
      </c>
      <c r="AU39" s="277"/>
      <c r="AV39" s="277"/>
      <c r="AW39" s="268" t="n">
        <v>3.537</v>
      </c>
      <c r="AX39" s="277" t="n">
        <v>3.462</v>
      </c>
      <c r="AY39" s="268" t="n">
        <v>5.017</v>
      </c>
      <c r="AZ39" s="343" t="n">
        <v>4.417</v>
      </c>
      <c r="BA39" s="268" t="n">
        <v>3.7345</v>
      </c>
      <c r="BB39" s="280" t="n">
        <v>3.6395</v>
      </c>
      <c r="BC39" s="280" t="n">
        <v>3.027</v>
      </c>
      <c r="BD39" s="280" t="n">
        <v>3.297</v>
      </c>
      <c r="BE39" s="343"/>
      <c r="BF39" s="268"/>
      <c r="BG39" s="268" t="n">
        <v>1.438130542661</v>
      </c>
      <c r="BH39" s="277" t="n">
        <v>0.063142250521578</v>
      </c>
      <c r="BI39" s="277" t="n">
        <v>0.07330781764363</v>
      </c>
      <c r="BJ39" s="277" t="n">
        <v>0.853168876250908</v>
      </c>
      <c r="BK39" s="324" t="n">
        <v>0.832012083124855</v>
      </c>
      <c r="BL39" s="268"/>
      <c r="BM39" s="268"/>
      <c r="BN39" s="358"/>
      <c r="BO39" s="358"/>
      <c r="BP39" s="268"/>
      <c r="BQ39" s="358"/>
      <c r="BR39" s="268"/>
      <c r="BS39" s="268"/>
      <c r="BT39" s="268"/>
      <c r="BU39" s="295"/>
      <c r="BV39" s="295"/>
      <c r="BW39" s="295"/>
      <c r="BX39" s="268"/>
      <c r="BY39" s="268"/>
      <c r="BZ39" s="268"/>
      <c r="CA39" s="295"/>
      <c r="CB39" s="277"/>
      <c r="CC39" s="277"/>
      <c r="CD39" s="268"/>
      <c r="CE39" s="277"/>
      <c r="CF39" s="268"/>
      <c r="CG39" s="293"/>
      <c r="CH39" s="293"/>
      <c r="CI39" s="344"/>
      <c r="CJ39" s="268"/>
      <c r="CK39" s="293"/>
      <c r="CL39" s="268"/>
      <c r="CM39" s="295"/>
      <c r="CN39" s="295"/>
      <c r="CO39" s="268"/>
      <c r="CP39" s="293"/>
      <c r="CQ39" s="268"/>
      <c r="CR39" s="268"/>
      <c r="CS39" s="276"/>
      <c r="CT39" s="276"/>
      <c r="CU39" s="295"/>
      <c r="CV39" s="268"/>
      <c r="CW39" s="295"/>
      <c r="CX39" s="268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</row>
    <row r="40" customFormat="false" ht="12.75" hidden="false" customHeight="false" outlineLevel="0" collapsed="false">
      <c r="A40" s="323" t="n">
        <v>37653</v>
      </c>
      <c r="B40" s="276" t="n">
        <v>0.1325</v>
      </c>
      <c r="C40" s="276" t="n">
        <v>0.37</v>
      </c>
      <c r="D40" s="326" t="n">
        <v>0.37</v>
      </c>
      <c r="E40" s="327" t="n">
        <v>0.37</v>
      </c>
      <c r="F40" s="328" t="n">
        <v>0.335</v>
      </c>
      <c r="G40" s="327" t="n">
        <v>0.37</v>
      </c>
      <c r="H40" s="353" t="n">
        <v>0.55</v>
      </c>
      <c r="I40" s="343" t="n">
        <v>0.55</v>
      </c>
      <c r="J40" s="347" t="n">
        <v>0.55</v>
      </c>
      <c r="K40" s="276" t="n">
        <v>0.52</v>
      </c>
      <c r="L40" s="348" t="n">
        <v>0.52</v>
      </c>
      <c r="M40" s="343" t="n">
        <v>0.52</v>
      </c>
      <c r="N40" s="327" t="n">
        <v>0.55</v>
      </c>
      <c r="O40" s="279" t="n">
        <v>0.58</v>
      </c>
      <c r="P40" s="333" t="n">
        <v>0.58</v>
      </c>
      <c r="Q40" s="343" t="n">
        <v>0.58</v>
      </c>
      <c r="R40" s="327" t="n">
        <v>0.6</v>
      </c>
      <c r="T40" s="334" t="n">
        <v>0.21</v>
      </c>
      <c r="U40" s="334" t="n">
        <v>0.265</v>
      </c>
      <c r="V40" s="334" t="n">
        <v>0.328224</v>
      </c>
      <c r="X40" s="335" t="n">
        <v>0.2175</v>
      </c>
      <c r="Y40" s="336" t="n">
        <v>0.2175</v>
      </c>
      <c r="Z40" s="335" t="n">
        <v>0.1425</v>
      </c>
      <c r="AA40" s="337" t="n">
        <v>1.62</v>
      </c>
      <c r="AB40" s="337" t="n">
        <v>1.11</v>
      </c>
      <c r="AC40" s="337" t="n">
        <v>0.435</v>
      </c>
      <c r="AD40" s="338" t="n">
        <v>0.3375</v>
      </c>
      <c r="AE40" s="339" t="n">
        <v>-0.27</v>
      </c>
      <c r="AF40" s="339" t="n">
        <v>0</v>
      </c>
      <c r="AG40" s="339"/>
      <c r="AH40" s="340" t="n">
        <v>37653</v>
      </c>
      <c r="AI40" s="343" t="n">
        <v>3.172</v>
      </c>
      <c r="AJ40" s="342"/>
      <c r="AK40" s="342"/>
      <c r="AL40" s="342" t="n">
        <v>2.92897023453714</v>
      </c>
      <c r="AM40" s="342" t="n">
        <v>3.542</v>
      </c>
      <c r="AN40" s="360" t="n">
        <v>3.542</v>
      </c>
      <c r="AO40" s="342" t="n">
        <v>3.542</v>
      </c>
      <c r="AP40" s="360" t="n">
        <v>3.722</v>
      </c>
      <c r="AQ40" s="268" t="n">
        <v>3.692</v>
      </c>
      <c r="AR40" s="268" t="n">
        <v>3.722</v>
      </c>
      <c r="AS40" s="268" t="n">
        <v>3.752</v>
      </c>
      <c r="AT40" s="277" t="n">
        <v>3.772</v>
      </c>
      <c r="AU40" s="277"/>
      <c r="AV40" s="277"/>
      <c r="AW40" s="268" t="n">
        <v>3.3895</v>
      </c>
      <c r="AX40" s="279" t="n">
        <v>3.3145</v>
      </c>
      <c r="AY40" s="268" t="n">
        <v>4.792</v>
      </c>
      <c r="AZ40" s="343" t="n">
        <v>4.282</v>
      </c>
      <c r="BA40" s="268" t="n">
        <v>3.607</v>
      </c>
      <c r="BB40" s="280" t="n">
        <v>3.5095</v>
      </c>
      <c r="BC40" s="280" t="n">
        <v>2.902</v>
      </c>
      <c r="BD40" s="280" t="n">
        <v>3.172</v>
      </c>
      <c r="BE40" s="343"/>
      <c r="BF40" s="268"/>
      <c r="BG40" s="268" t="n">
        <v>1.43693651181</v>
      </c>
      <c r="BH40" s="277" t="n">
        <v>0.063152205095858</v>
      </c>
      <c r="BI40" s="277" t="n">
        <v>0.073316361735057</v>
      </c>
      <c r="BJ40" s="277" t="n">
        <v>0.848657593497021</v>
      </c>
      <c r="BK40" s="324" t="n">
        <v>0.82692553205453</v>
      </c>
      <c r="BL40" s="268"/>
      <c r="BM40" s="268"/>
      <c r="BN40" s="358"/>
      <c r="BO40" s="358"/>
      <c r="BP40" s="268"/>
      <c r="BQ40" s="358"/>
      <c r="BR40" s="268"/>
      <c r="BS40" s="268"/>
      <c r="BT40" s="268"/>
      <c r="BU40" s="295"/>
      <c r="BV40" s="295"/>
      <c r="BW40" s="295"/>
      <c r="BX40" s="268"/>
      <c r="BY40" s="268"/>
      <c r="BZ40" s="268"/>
      <c r="CA40" s="295"/>
      <c r="CB40" s="277"/>
      <c r="CC40" s="277"/>
      <c r="CD40" s="268"/>
      <c r="CE40" s="277"/>
      <c r="CF40" s="268"/>
      <c r="CG40" s="293"/>
      <c r="CH40" s="293"/>
      <c r="CI40" s="344"/>
      <c r="CJ40" s="268"/>
      <c r="CK40" s="293"/>
      <c r="CL40" s="268"/>
      <c r="CM40" s="295"/>
      <c r="CN40" s="295"/>
      <c r="CO40" s="268"/>
      <c r="CP40" s="293"/>
      <c r="CQ40" s="268"/>
      <c r="CR40" s="268"/>
      <c r="CS40" s="276"/>
      <c r="CT40" s="276"/>
      <c r="CU40" s="295"/>
      <c r="CV40" s="268"/>
      <c r="CW40" s="295"/>
      <c r="CX40" s="268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</row>
    <row r="41" customFormat="false" ht="12.75" hidden="false" customHeight="false" outlineLevel="0" collapsed="false">
      <c r="A41" s="323" t="n">
        <v>37681</v>
      </c>
      <c r="B41" s="276" t="n">
        <v>0.135</v>
      </c>
      <c r="C41" s="276" t="n">
        <v>0.37</v>
      </c>
      <c r="D41" s="326" t="n">
        <v>0.37</v>
      </c>
      <c r="E41" s="327" t="n">
        <v>0.37</v>
      </c>
      <c r="F41" s="328" t="n">
        <v>0.335</v>
      </c>
      <c r="G41" s="327" t="n">
        <v>0.37</v>
      </c>
      <c r="H41" s="353" t="n">
        <v>0.55</v>
      </c>
      <c r="I41" s="343" t="n">
        <v>0.55</v>
      </c>
      <c r="J41" s="347" t="n">
        <v>0.55</v>
      </c>
      <c r="K41" s="276" t="n">
        <v>0.52</v>
      </c>
      <c r="L41" s="348" t="n">
        <v>0.52</v>
      </c>
      <c r="M41" s="343" t="n">
        <v>0.52</v>
      </c>
      <c r="N41" s="327" t="n">
        <v>0.55</v>
      </c>
      <c r="O41" s="279" t="n">
        <v>0.58</v>
      </c>
      <c r="P41" s="333" t="n">
        <v>0.58</v>
      </c>
      <c r="Q41" s="343" t="n">
        <v>0.58</v>
      </c>
      <c r="R41" s="327" t="n">
        <v>0.6</v>
      </c>
      <c r="T41" s="334" t="n">
        <v>0.21</v>
      </c>
      <c r="U41" s="334" t="n">
        <v>0.265</v>
      </c>
      <c r="V41" s="334" t="n">
        <v>0.32384</v>
      </c>
      <c r="X41" s="335" t="n">
        <v>0.215</v>
      </c>
      <c r="Y41" s="336" t="n">
        <v>0.215</v>
      </c>
      <c r="Z41" s="335" t="n">
        <v>0.14</v>
      </c>
      <c r="AA41" s="337" t="n">
        <v>1.04</v>
      </c>
      <c r="AB41" s="337" t="n">
        <v>0.78</v>
      </c>
      <c r="AC41" s="337" t="n">
        <v>0.3025</v>
      </c>
      <c r="AD41" s="338" t="n">
        <v>0.26</v>
      </c>
      <c r="AE41" s="339" t="n">
        <v>-0.27</v>
      </c>
      <c r="AF41" s="339" t="n">
        <v>0</v>
      </c>
      <c r="AG41" s="339"/>
      <c r="AH41" s="340" t="n">
        <v>37681</v>
      </c>
      <c r="AI41" s="343" t="n">
        <v>3.035</v>
      </c>
      <c r="AJ41" s="342"/>
      <c r="AK41" s="342"/>
      <c r="AL41" s="342" t="n">
        <v>2.80012549227151</v>
      </c>
      <c r="AM41" s="342" t="n">
        <v>3.405</v>
      </c>
      <c r="AN41" s="360" t="n">
        <v>3.405</v>
      </c>
      <c r="AO41" s="342" t="n">
        <v>3.405</v>
      </c>
      <c r="AP41" s="360" t="n">
        <v>3.585</v>
      </c>
      <c r="AQ41" s="268" t="n">
        <v>3.555</v>
      </c>
      <c r="AR41" s="268" t="n">
        <v>3.585</v>
      </c>
      <c r="AS41" s="268" t="n">
        <v>3.615</v>
      </c>
      <c r="AT41" s="277" t="n">
        <v>3.635</v>
      </c>
      <c r="AU41" s="277"/>
      <c r="AV41" s="277"/>
      <c r="AW41" s="268" t="n">
        <v>3.25</v>
      </c>
      <c r="AX41" s="268" t="n">
        <v>3.175</v>
      </c>
      <c r="AY41" s="268" t="n">
        <v>4.075</v>
      </c>
      <c r="AZ41" s="343" t="n">
        <v>3.815</v>
      </c>
      <c r="BA41" s="268" t="n">
        <v>3.3375</v>
      </c>
      <c r="BB41" s="280" t="n">
        <v>3.295</v>
      </c>
      <c r="BC41" s="280" t="n">
        <v>2.765</v>
      </c>
      <c r="BD41" s="280" t="n">
        <v>3.035</v>
      </c>
      <c r="BE41" s="343"/>
      <c r="BF41" s="268"/>
      <c r="BG41" s="268" t="n">
        <v>1.435859179359</v>
      </c>
      <c r="BH41" s="277" t="n">
        <v>0.063161196324268</v>
      </c>
      <c r="BI41" s="277" t="n">
        <v>0.073324078978948</v>
      </c>
      <c r="BJ41" s="277" t="n">
        <v>0.844602204152157</v>
      </c>
      <c r="BK41" s="324" t="n">
        <v>0.822356972766962</v>
      </c>
      <c r="BL41" s="268"/>
      <c r="BM41" s="268"/>
      <c r="BN41" s="358"/>
      <c r="BO41" s="358"/>
      <c r="BP41" s="268"/>
      <c r="BQ41" s="358"/>
      <c r="BR41" s="268"/>
      <c r="BS41" s="268"/>
      <c r="BT41" s="268"/>
      <c r="BU41" s="295"/>
      <c r="BV41" s="295"/>
      <c r="BW41" s="295"/>
      <c r="BX41" s="268"/>
      <c r="BY41" s="268"/>
      <c r="BZ41" s="268"/>
      <c r="CA41" s="295"/>
      <c r="CB41" s="277"/>
      <c r="CC41" s="277"/>
      <c r="CD41" s="268"/>
      <c r="CE41" s="277"/>
      <c r="CF41" s="268"/>
      <c r="CG41" s="293"/>
      <c r="CH41" s="293"/>
      <c r="CI41" s="344"/>
      <c r="CJ41" s="268"/>
      <c r="CK41" s="293"/>
      <c r="CL41" s="268"/>
      <c r="CM41" s="295"/>
      <c r="CN41" s="295"/>
      <c r="CO41" s="268"/>
      <c r="CP41" s="293"/>
      <c r="CQ41" s="268"/>
      <c r="CR41" s="268"/>
      <c r="CS41" s="276"/>
      <c r="CT41" s="276"/>
      <c r="CU41" s="295"/>
      <c r="CV41" s="268"/>
      <c r="CW41" s="295"/>
      <c r="CX41" s="268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</row>
    <row r="42" customFormat="false" ht="12.75" hidden="false" customHeight="false" outlineLevel="0" collapsed="false">
      <c r="A42" s="323" t="n">
        <v>37712</v>
      </c>
      <c r="B42" s="276" t="n">
        <v>-0.015</v>
      </c>
      <c r="C42" s="276" t="n">
        <v>0.17</v>
      </c>
      <c r="D42" s="326" t="n">
        <v>0.17</v>
      </c>
      <c r="E42" s="327" t="n">
        <v>0.17</v>
      </c>
      <c r="F42" s="328" t="n">
        <v>0.135</v>
      </c>
      <c r="G42" s="327" t="n">
        <v>0.17</v>
      </c>
      <c r="H42" s="353" t="n">
        <v>0.17</v>
      </c>
      <c r="I42" s="343" t="n">
        <v>0.17</v>
      </c>
      <c r="J42" s="347" t="n">
        <v>0.17</v>
      </c>
      <c r="K42" s="279" t="n">
        <v>0.19</v>
      </c>
      <c r="L42" s="348" t="n">
        <v>0.19</v>
      </c>
      <c r="M42" s="343" t="n">
        <v>0.19</v>
      </c>
      <c r="N42" s="327" t="n">
        <v>0.21</v>
      </c>
      <c r="O42" s="279" t="n">
        <v>0.17</v>
      </c>
      <c r="P42" s="333" t="n">
        <v>0.17</v>
      </c>
      <c r="Q42" s="343" t="n">
        <v>0.17</v>
      </c>
      <c r="R42" s="327" t="n">
        <v>0.17</v>
      </c>
      <c r="T42" s="334" t="n">
        <v>-0.03</v>
      </c>
      <c r="U42" s="334" t="n">
        <v>0.025</v>
      </c>
      <c r="V42" s="334" t="n">
        <v>0.165</v>
      </c>
      <c r="X42" s="335" t="n">
        <v>0.165</v>
      </c>
      <c r="Y42" s="336" t="n">
        <v>0.165</v>
      </c>
      <c r="Z42" s="335" t="n">
        <v>0.0675</v>
      </c>
      <c r="AA42" s="337" t="n">
        <v>0.54</v>
      </c>
      <c r="AB42" s="337" t="n">
        <v>0.43</v>
      </c>
      <c r="AC42" s="337" t="n">
        <v>0.1975</v>
      </c>
      <c r="AD42" s="338" t="n">
        <v>0.1775</v>
      </c>
      <c r="AE42" s="339" t="n">
        <v>-0.2925</v>
      </c>
      <c r="AF42" s="339" t="n">
        <v>0</v>
      </c>
      <c r="AG42" s="339"/>
      <c r="AH42" s="340" t="n">
        <v>37712</v>
      </c>
      <c r="AI42" s="343" t="n">
        <v>2.892</v>
      </c>
      <c r="AJ42" s="342"/>
      <c r="AK42" s="342"/>
      <c r="AL42" s="342" t="n">
        <v>2.50271971777536</v>
      </c>
      <c r="AM42" s="342" t="n">
        <v>3.062</v>
      </c>
      <c r="AN42" s="360" t="n">
        <v>3.062</v>
      </c>
      <c r="AO42" s="342" t="n">
        <v>3.062</v>
      </c>
      <c r="AP42" s="360" t="n">
        <v>3.062</v>
      </c>
      <c r="AQ42" s="268" t="n">
        <v>3.082</v>
      </c>
      <c r="AR42" s="268" t="n">
        <v>3.102</v>
      </c>
      <c r="AS42" s="268" t="n">
        <v>3.062</v>
      </c>
      <c r="AT42" s="277" t="n">
        <v>3.062</v>
      </c>
      <c r="AU42" s="277"/>
      <c r="AV42" s="277"/>
      <c r="AW42" s="268" t="n">
        <v>3.057</v>
      </c>
      <c r="AX42" s="279" t="n">
        <v>2.9595</v>
      </c>
      <c r="AY42" s="268" t="n">
        <v>3.432</v>
      </c>
      <c r="AZ42" s="343" t="n">
        <v>3.322</v>
      </c>
      <c r="BA42" s="268" t="n">
        <v>3.0895</v>
      </c>
      <c r="BB42" s="280" t="n">
        <v>3.0695</v>
      </c>
      <c r="BC42" s="280" t="n">
        <v>2.5995</v>
      </c>
      <c r="BD42" s="280" t="n">
        <v>2.892</v>
      </c>
      <c r="BE42" s="343"/>
      <c r="BF42" s="268"/>
      <c r="BG42" s="268" t="n">
        <v>1.434704151246</v>
      </c>
      <c r="BH42" s="277" t="n">
        <v>0.063171150898609</v>
      </c>
      <c r="BI42" s="277" t="n">
        <v>0.07332321576383</v>
      </c>
      <c r="BJ42" s="277" t="n">
        <v>0.840133600250127</v>
      </c>
      <c r="BK42" s="324" t="n">
        <v>0.817348046301553</v>
      </c>
      <c r="BL42" s="268"/>
      <c r="BM42" s="268"/>
      <c r="BN42" s="358"/>
      <c r="BO42" s="358"/>
      <c r="BP42" s="268"/>
      <c r="BQ42" s="358"/>
      <c r="BR42" s="268"/>
      <c r="BS42" s="268"/>
      <c r="BT42" s="268"/>
      <c r="BU42" s="295"/>
      <c r="BV42" s="295"/>
      <c r="BW42" s="295"/>
      <c r="BX42" s="268"/>
      <c r="BY42" s="268"/>
      <c r="BZ42" s="268"/>
      <c r="CA42" s="295"/>
      <c r="CB42" s="277"/>
      <c r="CC42" s="277"/>
      <c r="CD42" s="268"/>
      <c r="CE42" s="277"/>
      <c r="CF42" s="268"/>
      <c r="CG42" s="293"/>
      <c r="CH42" s="293"/>
      <c r="CI42" s="344"/>
      <c r="CJ42" s="268"/>
      <c r="CK42" s="293"/>
      <c r="CL42" s="268"/>
      <c r="CM42" s="295"/>
      <c r="CN42" s="295"/>
      <c r="CO42" s="268"/>
      <c r="CP42" s="293"/>
      <c r="CQ42" s="268"/>
      <c r="CR42" s="268"/>
      <c r="CS42" s="276"/>
      <c r="CT42" s="276"/>
      <c r="CU42" s="295"/>
      <c r="CV42" s="268"/>
      <c r="CW42" s="295"/>
      <c r="CX42" s="268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</row>
    <row r="43" customFormat="false" ht="12.75" hidden="false" customHeight="false" outlineLevel="0" collapsed="false">
      <c r="A43" s="323" t="n">
        <v>37742</v>
      </c>
      <c r="B43" s="276" t="n">
        <v>-0.00500000000000002</v>
      </c>
      <c r="C43" s="276" t="n">
        <v>0.17</v>
      </c>
      <c r="D43" s="326" t="n">
        <v>0.17</v>
      </c>
      <c r="E43" s="327" t="n">
        <v>0.17</v>
      </c>
      <c r="F43" s="328" t="n">
        <v>0.135</v>
      </c>
      <c r="G43" s="327" t="n">
        <v>0.17</v>
      </c>
      <c r="H43" s="353" t="n">
        <v>0.17</v>
      </c>
      <c r="I43" s="343" t="n">
        <v>0.17</v>
      </c>
      <c r="J43" s="347" t="n">
        <v>0.17</v>
      </c>
      <c r="K43" s="279" t="n">
        <v>0.19</v>
      </c>
      <c r="L43" s="348" t="n">
        <v>0.19</v>
      </c>
      <c r="M43" s="343" t="n">
        <v>0.19</v>
      </c>
      <c r="N43" s="327" t="n">
        <v>0.21</v>
      </c>
      <c r="O43" s="279" t="n">
        <v>0.17</v>
      </c>
      <c r="P43" s="333" t="n">
        <v>0.17</v>
      </c>
      <c r="Q43" s="343" t="n">
        <v>0.17</v>
      </c>
      <c r="R43" s="327" t="n">
        <v>0.17</v>
      </c>
      <c r="T43" s="334" t="n">
        <v>-0.03</v>
      </c>
      <c r="U43" s="334" t="n">
        <v>0.025</v>
      </c>
      <c r="V43" s="334" t="n">
        <v>0.155</v>
      </c>
      <c r="X43" s="335" t="n">
        <v>0.155</v>
      </c>
      <c r="Y43" s="336" t="n">
        <v>0.155</v>
      </c>
      <c r="Z43" s="335" t="n">
        <v>0.0575</v>
      </c>
      <c r="AA43" s="337" t="n">
        <v>0.425</v>
      </c>
      <c r="AB43" s="337" t="n">
        <v>0.3825</v>
      </c>
      <c r="AC43" s="337" t="n">
        <v>0.1725</v>
      </c>
      <c r="AD43" s="338" t="n">
        <v>0.1625</v>
      </c>
      <c r="AE43" s="339" t="n">
        <v>-0.2925</v>
      </c>
      <c r="AF43" s="339" t="n">
        <v>0</v>
      </c>
      <c r="AG43" s="339"/>
      <c r="AH43" s="340" t="n">
        <v>37742</v>
      </c>
      <c r="AI43" s="343" t="n">
        <v>2.867</v>
      </c>
      <c r="AJ43" s="342"/>
      <c r="AK43" s="342"/>
      <c r="AL43" s="342" t="n">
        <v>2.46773803864404</v>
      </c>
      <c r="AM43" s="342" t="n">
        <v>3.037</v>
      </c>
      <c r="AN43" s="360" t="n">
        <v>3.037</v>
      </c>
      <c r="AO43" s="342" t="n">
        <v>3.037</v>
      </c>
      <c r="AP43" s="360" t="n">
        <v>3.037</v>
      </c>
      <c r="AQ43" s="268" t="n">
        <v>3.057</v>
      </c>
      <c r="AR43" s="268" t="n">
        <v>3.077</v>
      </c>
      <c r="AS43" s="268" t="n">
        <v>3.037</v>
      </c>
      <c r="AT43" s="277" t="n">
        <v>3.037</v>
      </c>
      <c r="AU43" s="277"/>
      <c r="AV43" s="277"/>
      <c r="AW43" s="268" t="n">
        <v>3.022</v>
      </c>
      <c r="AX43" s="268" t="n">
        <v>2.9245</v>
      </c>
      <c r="AY43" s="268" t="n">
        <v>3.292</v>
      </c>
      <c r="AZ43" s="343" t="n">
        <v>3.2495</v>
      </c>
      <c r="BA43" s="268" t="n">
        <v>3.0395</v>
      </c>
      <c r="BB43" s="280" t="n">
        <v>3.0295</v>
      </c>
      <c r="BC43" s="280" t="n">
        <v>2.5745</v>
      </c>
      <c r="BD43" s="280" t="n">
        <v>2.867</v>
      </c>
      <c r="BE43" s="343"/>
      <c r="BF43" s="268"/>
      <c r="BG43" s="268" t="n">
        <v>1.433638994835</v>
      </c>
      <c r="BH43" s="277" t="n">
        <v>0.063180784357681</v>
      </c>
      <c r="BI43" s="277" t="n">
        <v>0.073310015017528</v>
      </c>
      <c r="BJ43" s="277" t="n">
        <v>0.835830353386107</v>
      </c>
      <c r="BK43" s="324" t="n">
        <v>0.812557800014503</v>
      </c>
      <c r="BL43" s="268"/>
      <c r="BM43" s="268"/>
      <c r="BN43" s="358"/>
      <c r="BO43" s="358"/>
      <c r="BP43" s="268"/>
      <c r="BQ43" s="358"/>
      <c r="BR43" s="268"/>
      <c r="BS43" s="268"/>
      <c r="BT43" s="268"/>
      <c r="BU43" s="295"/>
      <c r="BV43" s="295"/>
      <c r="BW43" s="295"/>
      <c r="BX43" s="268"/>
      <c r="BY43" s="268"/>
      <c r="BZ43" s="268"/>
      <c r="CA43" s="295"/>
      <c r="CB43" s="277"/>
      <c r="CC43" s="277"/>
      <c r="CD43" s="268"/>
      <c r="CE43" s="277"/>
      <c r="CF43" s="268"/>
      <c r="CG43" s="293"/>
      <c r="CH43" s="293"/>
      <c r="CI43" s="344"/>
      <c r="CJ43" s="268"/>
      <c r="CK43" s="293"/>
      <c r="CL43" s="268"/>
      <c r="CM43" s="295"/>
      <c r="CN43" s="295"/>
      <c r="CO43" s="268"/>
      <c r="CP43" s="293"/>
      <c r="CQ43" s="268"/>
      <c r="CR43" s="268"/>
      <c r="CS43" s="276"/>
      <c r="CT43" s="276"/>
      <c r="CU43" s="295"/>
      <c r="CV43" s="268"/>
      <c r="CW43" s="295"/>
      <c r="CX43" s="268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</row>
    <row r="44" customFormat="false" ht="12.75" hidden="false" customHeight="false" outlineLevel="0" collapsed="false">
      <c r="A44" s="323" t="n">
        <v>37773</v>
      </c>
      <c r="B44" s="276" t="n">
        <v>0</v>
      </c>
      <c r="C44" s="276" t="n">
        <v>0.17</v>
      </c>
      <c r="D44" s="326" t="n">
        <v>0.17</v>
      </c>
      <c r="E44" s="327" t="n">
        <v>0.17</v>
      </c>
      <c r="F44" s="328" t="n">
        <v>0.135</v>
      </c>
      <c r="G44" s="327" t="n">
        <v>0.17</v>
      </c>
      <c r="H44" s="353" t="n">
        <v>0.17</v>
      </c>
      <c r="I44" s="343" t="n">
        <v>0.17</v>
      </c>
      <c r="J44" s="347" t="n">
        <v>0.17</v>
      </c>
      <c r="K44" s="279" t="n">
        <v>0.19</v>
      </c>
      <c r="L44" s="348" t="n">
        <v>0.19</v>
      </c>
      <c r="M44" s="343" t="n">
        <v>0.19</v>
      </c>
      <c r="N44" s="327" t="n">
        <v>0.21</v>
      </c>
      <c r="O44" s="279" t="n">
        <v>0.17</v>
      </c>
      <c r="P44" s="333" t="n">
        <v>0.17</v>
      </c>
      <c r="Q44" s="343" t="n">
        <v>0.17</v>
      </c>
      <c r="R44" s="327" t="n">
        <v>0.17</v>
      </c>
      <c r="T44" s="334" t="n">
        <v>-0.03</v>
      </c>
      <c r="U44" s="334" t="n">
        <v>0.025</v>
      </c>
      <c r="V44" s="334" t="n">
        <v>0.15</v>
      </c>
      <c r="X44" s="335" t="n">
        <v>0.15</v>
      </c>
      <c r="Y44" s="336" t="n">
        <v>0.15</v>
      </c>
      <c r="Z44" s="335" t="n">
        <v>0.0525</v>
      </c>
      <c r="AA44" s="337" t="n">
        <v>0.425</v>
      </c>
      <c r="AB44" s="337" t="n">
        <v>0.3825</v>
      </c>
      <c r="AC44" s="337" t="n">
        <v>0.1725</v>
      </c>
      <c r="AD44" s="338" t="n">
        <v>0.1625</v>
      </c>
      <c r="AE44" s="339" t="n">
        <v>-0.2925</v>
      </c>
      <c r="AF44" s="339" t="n">
        <v>0</v>
      </c>
      <c r="AG44" s="339"/>
      <c r="AH44" s="340" t="n">
        <v>37773</v>
      </c>
      <c r="AI44" s="343" t="n">
        <v>2.872</v>
      </c>
      <c r="AJ44" s="342"/>
      <c r="AK44" s="342"/>
      <c r="AL44" s="342" t="n">
        <v>2.45683828081521</v>
      </c>
      <c r="AM44" s="342" t="n">
        <v>3.042</v>
      </c>
      <c r="AN44" s="360" t="n">
        <v>3.042</v>
      </c>
      <c r="AO44" s="342" t="n">
        <v>3.042</v>
      </c>
      <c r="AP44" s="360" t="n">
        <v>3.042</v>
      </c>
      <c r="AQ44" s="268" t="n">
        <v>3.062</v>
      </c>
      <c r="AR44" s="268" t="n">
        <v>3.082</v>
      </c>
      <c r="AS44" s="268" t="n">
        <v>3.042</v>
      </c>
      <c r="AT44" s="277" t="n">
        <v>3.042</v>
      </c>
      <c r="AU44" s="277"/>
      <c r="AV44" s="277"/>
      <c r="AW44" s="268" t="n">
        <v>3.022</v>
      </c>
      <c r="AX44" s="268" t="n">
        <v>2.9245</v>
      </c>
      <c r="AY44" s="268" t="n">
        <v>3.297</v>
      </c>
      <c r="AZ44" s="343" t="n">
        <v>3.2545</v>
      </c>
      <c r="BA44" s="268" t="n">
        <v>3.0445</v>
      </c>
      <c r="BB44" s="280" t="n">
        <v>3.0345</v>
      </c>
      <c r="BC44" s="280" t="n">
        <v>2.5795</v>
      </c>
      <c r="BD44" s="280" t="n">
        <v>2.872</v>
      </c>
      <c r="BE44" s="343"/>
      <c r="BF44" s="268"/>
      <c r="BG44" s="268" t="n">
        <v>1.432544620936</v>
      </c>
      <c r="BH44" s="277" t="n">
        <v>0.063190738932088</v>
      </c>
      <c r="BI44" s="277" t="n">
        <v>0.073296374246409</v>
      </c>
      <c r="BJ44" s="277" t="n">
        <v>0.831405479844413</v>
      </c>
      <c r="BK44" s="324" t="n">
        <v>0.80763914556713</v>
      </c>
      <c r="BL44" s="268"/>
      <c r="BM44" s="268"/>
      <c r="BN44" s="358"/>
      <c r="BO44" s="358"/>
      <c r="BP44" s="268"/>
      <c r="BQ44" s="358"/>
      <c r="BR44" s="268"/>
      <c r="BS44" s="268"/>
      <c r="BT44" s="268"/>
      <c r="BU44" s="295"/>
      <c r="BV44" s="295"/>
      <c r="BW44" s="295"/>
      <c r="BX44" s="268"/>
      <c r="BY44" s="268"/>
      <c r="BZ44" s="268"/>
      <c r="CA44" s="295"/>
      <c r="CB44" s="277"/>
      <c r="CC44" s="277"/>
      <c r="CD44" s="268"/>
      <c r="CE44" s="277"/>
      <c r="CF44" s="268"/>
      <c r="CG44" s="293"/>
      <c r="CH44" s="293"/>
      <c r="CI44" s="344"/>
      <c r="CJ44" s="268"/>
      <c r="CK44" s="293"/>
      <c r="CL44" s="268"/>
      <c r="CM44" s="295"/>
      <c r="CN44" s="295"/>
      <c r="CO44" s="268"/>
      <c r="CP44" s="293"/>
      <c r="CQ44" s="268"/>
      <c r="CR44" s="268"/>
      <c r="CS44" s="276"/>
      <c r="CT44" s="276"/>
      <c r="CU44" s="295"/>
      <c r="CV44" s="268"/>
      <c r="CW44" s="295"/>
      <c r="CX44" s="268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</row>
    <row r="45" customFormat="false" ht="12.75" hidden="false" customHeight="false" outlineLevel="0" collapsed="false">
      <c r="A45" s="323" t="n">
        <v>37803</v>
      </c>
      <c r="B45" s="276" t="n">
        <v>0.00999999999999997</v>
      </c>
      <c r="C45" s="276" t="n">
        <v>0.17</v>
      </c>
      <c r="D45" s="326" t="n">
        <v>0.17</v>
      </c>
      <c r="E45" s="327" t="n">
        <v>0.17</v>
      </c>
      <c r="F45" s="328" t="n">
        <v>0.135</v>
      </c>
      <c r="G45" s="327" t="n">
        <v>0.17</v>
      </c>
      <c r="H45" s="353" t="n">
        <v>0.17</v>
      </c>
      <c r="I45" s="343" t="n">
        <v>0.17</v>
      </c>
      <c r="J45" s="347" t="n">
        <v>0.17</v>
      </c>
      <c r="K45" s="279" t="n">
        <v>0.19</v>
      </c>
      <c r="L45" s="348" t="n">
        <v>0.19</v>
      </c>
      <c r="M45" s="343" t="n">
        <v>0.19</v>
      </c>
      <c r="N45" s="327" t="n">
        <v>0.21</v>
      </c>
      <c r="O45" s="279" t="n">
        <v>0.17</v>
      </c>
      <c r="P45" s="333" t="n">
        <v>0.17</v>
      </c>
      <c r="Q45" s="343" t="n">
        <v>0.17</v>
      </c>
      <c r="R45" s="327" t="n">
        <v>0.17</v>
      </c>
      <c r="T45" s="334" t="n">
        <v>-0.03</v>
      </c>
      <c r="U45" s="334" t="n">
        <v>0.025</v>
      </c>
      <c r="V45" s="334" t="n">
        <v>0.14</v>
      </c>
      <c r="X45" s="335" t="n">
        <v>0.14</v>
      </c>
      <c r="Y45" s="336" t="n">
        <v>0.14</v>
      </c>
      <c r="Z45" s="335" t="n">
        <v>0.0425</v>
      </c>
      <c r="AA45" s="337" t="n">
        <v>0.46</v>
      </c>
      <c r="AB45" s="337" t="n">
        <v>0.41</v>
      </c>
      <c r="AC45" s="337" t="n">
        <v>0.185</v>
      </c>
      <c r="AD45" s="338" t="n">
        <v>0.1625</v>
      </c>
      <c r="AE45" s="339" t="n">
        <v>-0.2925</v>
      </c>
      <c r="AF45" s="339" t="n">
        <v>0</v>
      </c>
      <c r="AG45" s="339"/>
      <c r="AH45" s="340" t="n">
        <v>37803</v>
      </c>
      <c r="AI45" s="343" t="n">
        <v>2.934</v>
      </c>
      <c r="AJ45" s="342"/>
      <c r="AK45" s="342"/>
      <c r="AL45" s="342" t="n">
        <v>2.49222638390087</v>
      </c>
      <c r="AM45" s="342" t="n">
        <v>3.104</v>
      </c>
      <c r="AN45" s="360" t="n">
        <v>3.104</v>
      </c>
      <c r="AO45" s="342" t="n">
        <v>3.104</v>
      </c>
      <c r="AP45" s="360" t="n">
        <v>3.104</v>
      </c>
      <c r="AQ45" s="268" t="n">
        <v>3.124</v>
      </c>
      <c r="AR45" s="268" t="n">
        <v>3.144</v>
      </c>
      <c r="AS45" s="268" t="n">
        <v>3.104</v>
      </c>
      <c r="AT45" s="277" t="n">
        <v>3.104</v>
      </c>
      <c r="AU45" s="277"/>
      <c r="AV45" s="277"/>
      <c r="AW45" s="268" t="n">
        <v>3.074</v>
      </c>
      <c r="AX45" s="268" t="n">
        <v>2.9765</v>
      </c>
      <c r="AY45" s="268" t="n">
        <v>3.394</v>
      </c>
      <c r="AZ45" s="343" t="n">
        <v>3.344</v>
      </c>
      <c r="BA45" s="268" t="n">
        <v>3.119</v>
      </c>
      <c r="BB45" s="280" t="n">
        <v>3.0965</v>
      </c>
      <c r="BC45" s="280" t="n">
        <v>2.6415</v>
      </c>
      <c r="BD45" s="280" t="n">
        <v>2.934</v>
      </c>
      <c r="BE45" s="343"/>
      <c r="BF45" s="268"/>
      <c r="BG45" s="268" t="n">
        <v>1.431471878208</v>
      </c>
      <c r="BH45" s="277" t="n">
        <v>0.063196226045434</v>
      </c>
      <c r="BI45" s="277" t="n">
        <v>0.073283694762358</v>
      </c>
      <c r="BJ45" s="277" t="n">
        <v>0.827154499346308</v>
      </c>
      <c r="BK45" s="324" t="n">
        <v>0.802907984504147</v>
      </c>
      <c r="BL45" s="268"/>
      <c r="BM45" s="268"/>
      <c r="BN45" s="358"/>
      <c r="BO45" s="358"/>
      <c r="BP45" s="268"/>
      <c r="BQ45" s="358"/>
      <c r="BR45" s="268"/>
      <c r="BS45" s="268"/>
      <c r="BT45" s="268"/>
      <c r="BU45" s="295"/>
      <c r="BV45" s="295"/>
      <c r="BW45" s="295"/>
      <c r="BX45" s="268"/>
      <c r="BY45" s="268"/>
      <c r="BZ45" s="268"/>
      <c r="CA45" s="295"/>
      <c r="CB45" s="277"/>
      <c r="CC45" s="277"/>
      <c r="CD45" s="268"/>
      <c r="CE45" s="277"/>
      <c r="CF45" s="268"/>
      <c r="CG45" s="293"/>
      <c r="CH45" s="293"/>
      <c r="CI45" s="344"/>
      <c r="CJ45" s="268"/>
      <c r="CK45" s="293"/>
      <c r="CL45" s="268"/>
      <c r="CM45" s="295"/>
      <c r="CN45" s="295"/>
      <c r="CO45" s="268"/>
      <c r="CP45" s="293"/>
      <c r="CQ45" s="268"/>
      <c r="CR45" s="268"/>
      <c r="CS45" s="276"/>
      <c r="CT45" s="276"/>
      <c r="CU45" s="295"/>
      <c r="CV45" s="268"/>
      <c r="CW45" s="295"/>
      <c r="CX45" s="268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</row>
    <row r="46" customFormat="false" ht="12.75" hidden="false" customHeight="false" outlineLevel="0" collapsed="false">
      <c r="A46" s="323" t="n">
        <v>37834</v>
      </c>
      <c r="B46" s="276" t="n">
        <v>0.0125</v>
      </c>
      <c r="C46" s="276" t="n">
        <v>0.17</v>
      </c>
      <c r="D46" s="326" t="n">
        <v>0.17</v>
      </c>
      <c r="E46" s="327" t="n">
        <v>0.17</v>
      </c>
      <c r="F46" s="328" t="n">
        <v>0.135</v>
      </c>
      <c r="G46" s="327" t="n">
        <v>0.17</v>
      </c>
      <c r="H46" s="353" t="n">
        <v>0.17</v>
      </c>
      <c r="I46" s="343" t="n">
        <v>0.17</v>
      </c>
      <c r="J46" s="347" t="n">
        <v>0.17</v>
      </c>
      <c r="K46" s="279" t="n">
        <v>0.19</v>
      </c>
      <c r="L46" s="348" t="n">
        <v>0.19</v>
      </c>
      <c r="M46" s="343" t="n">
        <v>0.19</v>
      </c>
      <c r="N46" s="327" t="n">
        <v>0.21</v>
      </c>
      <c r="O46" s="279" t="n">
        <v>0.17</v>
      </c>
      <c r="P46" s="333" t="n">
        <v>0.17</v>
      </c>
      <c r="Q46" s="343" t="n">
        <v>0.17</v>
      </c>
      <c r="R46" s="327" t="n">
        <v>0.17</v>
      </c>
      <c r="T46" s="334" t="n">
        <v>-0.03</v>
      </c>
      <c r="U46" s="334" t="n">
        <v>0.025</v>
      </c>
      <c r="V46" s="334" t="n">
        <v>0.1375</v>
      </c>
      <c r="X46" s="335" t="n">
        <v>0.1375</v>
      </c>
      <c r="Y46" s="336" t="n">
        <v>0.1375</v>
      </c>
      <c r="Z46" s="335" t="n">
        <v>0.04</v>
      </c>
      <c r="AA46" s="337" t="n">
        <v>0.525</v>
      </c>
      <c r="AB46" s="337" t="n">
        <v>0.41</v>
      </c>
      <c r="AC46" s="337" t="n">
        <v>0.185</v>
      </c>
      <c r="AD46" s="338" t="n">
        <v>0.1625</v>
      </c>
      <c r="AE46" s="339" t="n">
        <v>-0.2925</v>
      </c>
      <c r="AF46" s="339" t="n">
        <v>0</v>
      </c>
      <c r="AG46" s="339"/>
      <c r="AH46" s="340" t="n">
        <v>37834</v>
      </c>
      <c r="AI46" s="343" t="n">
        <v>2.926</v>
      </c>
      <c r="AJ46" s="342"/>
      <c r="AK46" s="342"/>
      <c r="AL46" s="342" t="n">
        <v>2.47075694182753</v>
      </c>
      <c r="AM46" s="342" t="n">
        <v>3.096</v>
      </c>
      <c r="AN46" s="360" t="n">
        <v>3.096</v>
      </c>
      <c r="AO46" s="342" t="n">
        <v>3.096</v>
      </c>
      <c r="AP46" s="360" t="n">
        <v>3.096</v>
      </c>
      <c r="AQ46" s="268" t="n">
        <v>3.116</v>
      </c>
      <c r="AR46" s="268" t="n">
        <v>3.136</v>
      </c>
      <c r="AS46" s="268" t="n">
        <v>3.096</v>
      </c>
      <c r="AT46" s="277" t="n">
        <v>3.096</v>
      </c>
      <c r="AU46" s="277"/>
      <c r="AV46" s="277"/>
      <c r="AW46" s="268" t="n">
        <v>3.0635</v>
      </c>
      <c r="AX46" s="268" t="n">
        <v>2.966</v>
      </c>
      <c r="AY46" s="268" t="n">
        <v>3.451</v>
      </c>
      <c r="AZ46" s="343" t="n">
        <v>3.336</v>
      </c>
      <c r="BA46" s="268" t="n">
        <v>3.111</v>
      </c>
      <c r="BB46" s="280" t="n">
        <v>3.0885</v>
      </c>
      <c r="BC46" s="280" t="n">
        <v>2.6335</v>
      </c>
      <c r="BD46" s="280" t="n">
        <v>2.926</v>
      </c>
      <c r="BE46" s="343"/>
      <c r="BF46" s="268"/>
      <c r="BG46" s="268" t="n">
        <v>1.430354528829</v>
      </c>
      <c r="BH46" s="277" t="n">
        <v>0.063199415529385</v>
      </c>
      <c r="BI46" s="277" t="n">
        <v>0.073271342397761</v>
      </c>
      <c r="BJ46" s="277" t="n">
        <v>0.822790099160322</v>
      </c>
      <c r="BK46" s="324" t="n">
        <v>0.798048107825429</v>
      </c>
      <c r="BL46" s="268"/>
      <c r="BM46" s="268"/>
      <c r="BN46" s="358"/>
      <c r="BO46" s="358"/>
      <c r="BP46" s="268"/>
      <c r="BQ46" s="358"/>
      <c r="BR46" s="268"/>
      <c r="BS46" s="268"/>
      <c r="BT46" s="268"/>
      <c r="BU46" s="295"/>
      <c r="BV46" s="295"/>
      <c r="BW46" s="295"/>
      <c r="BX46" s="268"/>
      <c r="BY46" s="268"/>
      <c r="BZ46" s="268"/>
      <c r="CA46" s="295"/>
      <c r="CB46" s="277"/>
      <c r="CC46" s="277"/>
      <c r="CD46" s="268"/>
      <c r="CE46" s="277"/>
      <c r="CF46" s="268"/>
      <c r="CG46" s="293"/>
      <c r="CH46" s="293"/>
      <c r="CI46" s="344"/>
      <c r="CJ46" s="268"/>
      <c r="CK46" s="293"/>
      <c r="CL46" s="268"/>
      <c r="CM46" s="295"/>
      <c r="CN46" s="295"/>
      <c r="CO46" s="268"/>
      <c r="CP46" s="293"/>
      <c r="CQ46" s="268"/>
      <c r="CR46" s="268"/>
      <c r="CS46" s="276"/>
      <c r="CT46" s="276"/>
      <c r="CU46" s="295"/>
      <c r="CV46" s="268"/>
      <c r="CW46" s="295"/>
      <c r="CX46" s="268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</row>
    <row r="47" customFormat="false" ht="12.75" hidden="false" customHeight="false" outlineLevel="0" collapsed="false">
      <c r="A47" s="323" t="n">
        <v>37865</v>
      </c>
      <c r="B47" s="276" t="n">
        <v>0.015</v>
      </c>
      <c r="C47" s="276" t="n">
        <v>0.17</v>
      </c>
      <c r="D47" s="326" t="n">
        <v>0.17</v>
      </c>
      <c r="E47" s="327" t="n">
        <v>0.17</v>
      </c>
      <c r="F47" s="328" t="n">
        <v>0.135</v>
      </c>
      <c r="G47" s="327" t="n">
        <v>0.17</v>
      </c>
      <c r="H47" s="353" t="n">
        <v>0.17</v>
      </c>
      <c r="I47" s="343" t="n">
        <v>0.17</v>
      </c>
      <c r="J47" s="347" t="n">
        <v>0.17</v>
      </c>
      <c r="K47" s="279" t="n">
        <v>0.19</v>
      </c>
      <c r="L47" s="348" t="n">
        <v>0.19</v>
      </c>
      <c r="M47" s="343" t="n">
        <v>0.19</v>
      </c>
      <c r="N47" s="327" t="n">
        <v>0.21</v>
      </c>
      <c r="O47" s="279" t="n">
        <v>0.17</v>
      </c>
      <c r="P47" s="333" t="n">
        <v>0.17</v>
      </c>
      <c r="Q47" s="343" t="n">
        <v>0.17</v>
      </c>
      <c r="R47" s="327" t="n">
        <v>0.17</v>
      </c>
      <c r="T47" s="334" t="n">
        <v>-0.03</v>
      </c>
      <c r="U47" s="334" t="n">
        <v>0.025</v>
      </c>
      <c r="V47" s="334" t="n">
        <v>0.135</v>
      </c>
      <c r="X47" s="335" t="n">
        <v>0.135</v>
      </c>
      <c r="Y47" s="336" t="n">
        <v>0.135</v>
      </c>
      <c r="Z47" s="335" t="n">
        <v>0.0375</v>
      </c>
      <c r="AA47" s="337" t="n">
        <v>0.425</v>
      </c>
      <c r="AB47" s="337" t="n">
        <v>0.3825</v>
      </c>
      <c r="AC47" s="337" t="n">
        <v>0.1625</v>
      </c>
      <c r="AD47" s="338" t="n">
        <v>0.1625</v>
      </c>
      <c r="AE47" s="339" t="n">
        <v>-0.2925</v>
      </c>
      <c r="AF47" s="339" t="n">
        <v>0</v>
      </c>
      <c r="AG47" s="339"/>
      <c r="AH47" s="340" t="n">
        <v>37865</v>
      </c>
      <c r="AI47" s="343" t="n">
        <v>2.916</v>
      </c>
      <c r="AJ47" s="342"/>
      <c r="AK47" s="342"/>
      <c r="AL47" s="342" t="n">
        <v>2.4478746111119</v>
      </c>
      <c r="AM47" s="342" t="n">
        <v>3.086</v>
      </c>
      <c r="AN47" s="360" t="n">
        <v>3.086</v>
      </c>
      <c r="AO47" s="342" t="n">
        <v>3.086</v>
      </c>
      <c r="AP47" s="360" t="n">
        <v>3.086</v>
      </c>
      <c r="AQ47" s="268" t="n">
        <v>3.106</v>
      </c>
      <c r="AR47" s="268" t="n">
        <v>3.126</v>
      </c>
      <c r="AS47" s="268" t="n">
        <v>3.086</v>
      </c>
      <c r="AT47" s="277" t="n">
        <v>3.086</v>
      </c>
      <c r="AU47" s="277"/>
      <c r="AV47" s="277"/>
      <c r="AW47" s="268" t="n">
        <v>3.051</v>
      </c>
      <c r="AX47" s="268" t="n">
        <v>2.9535</v>
      </c>
      <c r="AY47" s="268" t="n">
        <v>3.341</v>
      </c>
      <c r="AZ47" s="343" t="n">
        <v>3.2985</v>
      </c>
      <c r="BA47" s="268" t="n">
        <v>3.0785</v>
      </c>
      <c r="BB47" s="280" t="n">
        <v>3.0785</v>
      </c>
      <c r="BC47" s="280" t="n">
        <v>2.6235</v>
      </c>
      <c r="BD47" s="280" t="n">
        <v>2.916</v>
      </c>
      <c r="BE47" s="343"/>
      <c r="BF47" s="268"/>
      <c r="BG47" s="268" t="n">
        <v>1.429241692882</v>
      </c>
      <c r="BH47" s="277" t="n">
        <v>0.063202605013338</v>
      </c>
      <c r="BI47" s="277" t="n">
        <v>0.073258990033215</v>
      </c>
      <c r="BJ47" s="277" t="n">
        <v>0.818448297780824</v>
      </c>
      <c r="BK47" s="324" t="n">
        <v>0.793219251818503</v>
      </c>
      <c r="BL47" s="268"/>
      <c r="BM47" s="268"/>
      <c r="BN47" s="358"/>
      <c r="BO47" s="358"/>
      <c r="BP47" s="268"/>
      <c r="BQ47" s="358"/>
      <c r="BR47" s="268"/>
      <c r="BS47" s="268"/>
      <c r="BT47" s="268"/>
      <c r="BU47" s="295"/>
      <c r="BV47" s="295"/>
      <c r="BW47" s="295"/>
      <c r="BX47" s="268"/>
      <c r="BY47" s="268"/>
      <c r="BZ47" s="268"/>
      <c r="CA47" s="295"/>
      <c r="CB47" s="277"/>
      <c r="CC47" s="277"/>
      <c r="CD47" s="268"/>
      <c r="CE47" s="277"/>
      <c r="CF47" s="268"/>
      <c r="CG47" s="293"/>
      <c r="CH47" s="293"/>
      <c r="CI47" s="344"/>
      <c r="CJ47" s="268"/>
      <c r="CK47" s="293"/>
      <c r="CL47" s="268"/>
      <c r="CM47" s="295"/>
      <c r="CN47" s="295"/>
      <c r="CO47" s="268"/>
      <c r="CP47" s="293"/>
      <c r="CQ47" s="268"/>
      <c r="CR47" s="268"/>
      <c r="CS47" s="276"/>
      <c r="CT47" s="276"/>
      <c r="CU47" s="295"/>
      <c r="CV47" s="268"/>
      <c r="CW47" s="295"/>
      <c r="CX47" s="268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</row>
    <row r="48" customFormat="false" ht="12.75" hidden="false" customHeight="false" outlineLevel="0" collapsed="false">
      <c r="A48" s="323" t="n">
        <v>37895</v>
      </c>
      <c r="B48" s="276" t="n">
        <v>0</v>
      </c>
      <c r="C48" s="276" t="n">
        <v>0.17</v>
      </c>
      <c r="D48" s="326" t="n">
        <v>0.17</v>
      </c>
      <c r="E48" s="327" t="n">
        <v>0.17</v>
      </c>
      <c r="F48" s="328" t="n">
        <v>0.135</v>
      </c>
      <c r="G48" s="327" t="n">
        <v>0.17</v>
      </c>
      <c r="H48" s="353" t="n">
        <v>0.17</v>
      </c>
      <c r="I48" s="343" t="n">
        <v>0.17</v>
      </c>
      <c r="J48" s="347" t="n">
        <v>0.17</v>
      </c>
      <c r="K48" s="279" t="n">
        <v>0.19</v>
      </c>
      <c r="L48" s="348" t="n">
        <v>0.19</v>
      </c>
      <c r="M48" s="343" t="n">
        <v>0.19</v>
      </c>
      <c r="N48" s="327" t="n">
        <v>0.21</v>
      </c>
      <c r="O48" s="279" t="n">
        <v>0.17</v>
      </c>
      <c r="P48" s="333" t="n">
        <v>0.17</v>
      </c>
      <c r="Q48" s="343" t="n">
        <v>0.17</v>
      </c>
      <c r="R48" s="327" t="n">
        <v>0.17</v>
      </c>
      <c r="T48" s="334" t="n">
        <v>-0.03</v>
      </c>
      <c r="U48" s="334" t="n">
        <v>0.025</v>
      </c>
      <c r="V48" s="334" t="n">
        <v>0.15</v>
      </c>
      <c r="X48" s="335" t="n">
        <v>0.15</v>
      </c>
      <c r="Y48" s="336" t="n">
        <v>0.15</v>
      </c>
      <c r="Z48" s="335" t="n">
        <v>0.0525</v>
      </c>
      <c r="AA48" s="337" t="n">
        <v>0.345</v>
      </c>
      <c r="AB48" s="337" t="n">
        <v>0.3625</v>
      </c>
      <c r="AC48" s="337" t="n">
        <v>0.185</v>
      </c>
      <c r="AD48" s="338" t="n">
        <v>0.165</v>
      </c>
      <c r="AE48" s="339" t="n">
        <v>-0.2925</v>
      </c>
      <c r="AF48" s="339" t="n">
        <v>0</v>
      </c>
      <c r="AG48" s="339"/>
      <c r="AH48" s="340" t="n">
        <v>37895</v>
      </c>
      <c r="AI48" s="343" t="n">
        <v>2.934</v>
      </c>
      <c r="AJ48" s="342"/>
      <c r="AK48" s="342"/>
      <c r="AL48" s="342" t="n">
        <v>2.44773780570878</v>
      </c>
      <c r="AM48" s="342" t="n">
        <v>3.104</v>
      </c>
      <c r="AN48" s="360" t="n">
        <v>3.104</v>
      </c>
      <c r="AO48" s="342" t="n">
        <v>3.104</v>
      </c>
      <c r="AP48" s="360" t="n">
        <v>3.104</v>
      </c>
      <c r="AQ48" s="268" t="n">
        <v>3.124</v>
      </c>
      <c r="AR48" s="268" t="n">
        <v>3.144</v>
      </c>
      <c r="AS48" s="268" t="n">
        <v>3.104</v>
      </c>
      <c r="AT48" s="277" t="n">
        <v>3.104</v>
      </c>
      <c r="AU48" s="277"/>
      <c r="AV48" s="277"/>
      <c r="AW48" s="268" t="n">
        <v>3.084</v>
      </c>
      <c r="AX48" s="268" t="n">
        <v>2.9865</v>
      </c>
      <c r="AY48" s="268" t="n">
        <v>3.279</v>
      </c>
      <c r="AZ48" s="343" t="n">
        <v>3.2965</v>
      </c>
      <c r="BA48" s="268" t="n">
        <v>3.119</v>
      </c>
      <c r="BB48" s="280" t="n">
        <v>3.099</v>
      </c>
      <c r="BC48" s="280" t="n">
        <v>2.6415</v>
      </c>
      <c r="BD48" s="280" t="n">
        <v>2.934</v>
      </c>
      <c r="BE48" s="343"/>
      <c r="BF48" s="268"/>
      <c r="BG48" s="268" t="n">
        <v>1.428168713963</v>
      </c>
      <c r="BH48" s="277" t="n">
        <v>0.063205691610716</v>
      </c>
      <c r="BI48" s="277" t="n">
        <v>0.07324710860283</v>
      </c>
      <c r="BJ48" s="277" t="n">
        <v>0.814267963538754</v>
      </c>
      <c r="BK48" s="324" t="n">
        <v>0.788575324004117</v>
      </c>
      <c r="BL48" s="268"/>
      <c r="BM48" s="268"/>
      <c r="BN48" s="358"/>
      <c r="BO48" s="358"/>
      <c r="BP48" s="268"/>
      <c r="BQ48" s="358"/>
      <c r="BR48" s="268"/>
      <c r="BS48" s="268"/>
      <c r="BT48" s="268"/>
      <c r="BU48" s="295"/>
      <c r="BV48" s="295"/>
      <c r="BW48" s="295"/>
      <c r="BX48" s="268"/>
      <c r="BY48" s="268"/>
      <c r="BZ48" s="268"/>
      <c r="CA48" s="295"/>
      <c r="CB48" s="277"/>
      <c r="CC48" s="277"/>
      <c r="CD48" s="268"/>
      <c r="CE48" s="277"/>
      <c r="CF48" s="268"/>
      <c r="CG48" s="293"/>
      <c r="CH48" s="293"/>
      <c r="CI48" s="344"/>
      <c r="CJ48" s="268"/>
      <c r="CK48" s="293"/>
      <c r="CL48" s="268"/>
      <c r="CM48" s="295"/>
      <c r="CN48" s="295"/>
      <c r="CO48" s="268"/>
      <c r="CP48" s="293"/>
      <c r="CQ48" s="268"/>
      <c r="CR48" s="268"/>
      <c r="CS48" s="276"/>
      <c r="CT48" s="276"/>
      <c r="CU48" s="295"/>
      <c r="CV48" s="268"/>
      <c r="CW48" s="295"/>
      <c r="CX48" s="268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</row>
    <row r="49" customFormat="false" ht="12.75" hidden="false" customHeight="false" outlineLevel="0" collapsed="false">
      <c r="A49" s="323" t="n">
        <v>37926</v>
      </c>
      <c r="B49" s="276" t="n">
        <v>0.08</v>
      </c>
      <c r="C49" s="276" t="n">
        <v>0.29</v>
      </c>
      <c r="D49" s="326" t="n">
        <v>0.29</v>
      </c>
      <c r="E49" s="327" t="n">
        <v>0.29</v>
      </c>
      <c r="F49" s="328" t="n">
        <v>0.255</v>
      </c>
      <c r="G49" s="327" t="n">
        <v>0.29</v>
      </c>
      <c r="H49" s="354" t="n">
        <v>0.4</v>
      </c>
      <c r="I49" s="343" t="n">
        <v>0.4</v>
      </c>
      <c r="J49" s="347" t="n">
        <v>0.4</v>
      </c>
      <c r="K49" s="276" t="n">
        <v>0.4</v>
      </c>
      <c r="L49" s="348" t="n">
        <v>0.4</v>
      </c>
      <c r="M49" s="343" t="n">
        <v>0.4</v>
      </c>
      <c r="N49" s="327" t="n">
        <v>0.43</v>
      </c>
      <c r="O49" s="279" t="n">
        <v>0.4</v>
      </c>
      <c r="P49" s="333" t="n">
        <v>0.4</v>
      </c>
      <c r="Q49" s="343" t="n">
        <v>0.4</v>
      </c>
      <c r="R49" s="327" t="n">
        <v>0.42</v>
      </c>
      <c r="T49" s="334" t="n">
        <v>0.13</v>
      </c>
      <c r="U49" s="334" t="n">
        <v>0.185</v>
      </c>
      <c r="V49" s="334" t="n">
        <v>0.241184</v>
      </c>
      <c r="X49" s="335" t="n">
        <v>0.19</v>
      </c>
      <c r="Y49" s="336" t="n">
        <v>0.19</v>
      </c>
      <c r="Z49" s="335" t="n">
        <v>0.105</v>
      </c>
      <c r="AA49" s="337" t="n">
        <v>0.715</v>
      </c>
      <c r="AB49" s="337" t="n">
        <v>0.685</v>
      </c>
      <c r="AC49" s="337" t="n">
        <v>0.2875</v>
      </c>
      <c r="AD49" s="338" t="n">
        <v>0.24</v>
      </c>
      <c r="AE49" s="339" t="n">
        <v>-0.25</v>
      </c>
      <c r="AF49" s="339" t="n">
        <v>0</v>
      </c>
      <c r="AG49" s="339"/>
      <c r="AH49" s="340" t="n">
        <v>37926</v>
      </c>
      <c r="AI49" s="343" t="n">
        <v>3.032</v>
      </c>
      <c r="AJ49" s="342"/>
      <c r="AK49" s="342"/>
      <c r="AL49" s="342" t="n">
        <v>2.6038051153665</v>
      </c>
      <c r="AM49" s="342" t="n">
        <v>3.322</v>
      </c>
      <c r="AN49" s="342" t="n">
        <v>3.322</v>
      </c>
      <c r="AO49" s="342" t="n">
        <v>3.322</v>
      </c>
      <c r="AP49" s="360" t="n">
        <v>3.432</v>
      </c>
      <c r="AQ49" s="268" t="n">
        <v>3.432</v>
      </c>
      <c r="AR49" s="268" t="n">
        <v>3.462</v>
      </c>
      <c r="AS49" s="268" t="n">
        <v>3.432</v>
      </c>
      <c r="AT49" s="277" t="n">
        <v>3.452</v>
      </c>
      <c r="AU49" s="277"/>
      <c r="AV49" s="277"/>
      <c r="AW49" s="268" t="n">
        <v>3.222</v>
      </c>
      <c r="AX49" s="268" t="n">
        <v>3.137</v>
      </c>
      <c r="AY49" s="268" t="n">
        <v>3.747</v>
      </c>
      <c r="AZ49" s="343" t="n">
        <v>3.717</v>
      </c>
      <c r="BA49" s="268" t="n">
        <v>3.3195</v>
      </c>
      <c r="BB49" s="280" t="n">
        <v>3.272</v>
      </c>
      <c r="BC49" s="280" t="n">
        <v>2.782</v>
      </c>
      <c r="BD49" s="280" t="n">
        <v>3.032</v>
      </c>
      <c r="BE49" s="343"/>
      <c r="BF49" s="268"/>
      <c r="BG49" s="268" t="n">
        <v>1.427063950667</v>
      </c>
      <c r="BH49" s="277" t="n">
        <v>0.063208881094677</v>
      </c>
      <c r="BI49" s="277" t="n">
        <v>0.073234922186721</v>
      </c>
      <c r="BJ49" s="277" t="n">
        <v>0.809970296388075</v>
      </c>
      <c r="BK49" s="324" t="n">
        <v>0.783806476630494</v>
      </c>
      <c r="BL49" s="268"/>
      <c r="BM49" s="268"/>
      <c r="BN49" s="358"/>
      <c r="BO49" s="358"/>
      <c r="BP49" s="268"/>
      <c r="BQ49" s="358"/>
      <c r="BR49" s="268"/>
      <c r="BS49" s="268"/>
      <c r="BT49" s="268"/>
      <c r="BU49" s="295"/>
      <c r="BV49" s="295"/>
      <c r="BW49" s="295"/>
      <c r="BX49" s="268"/>
      <c r="BY49" s="268"/>
      <c r="BZ49" s="268"/>
      <c r="CA49" s="295"/>
      <c r="CB49" s="277"/>
      <c r="CC49" s="277"/>
      <c r="CD49" s="268"/>
      <c r="CE49" s="277"/>
      <c r="CF49" s="268"/>
      <c r="CG49" s="293"/>
      <c r="CH49" s="293"/>
      <c r="CI49" s="344"/>
      <c r="CJ49" s="268"/>
      <c r="CK49" s="293"/>
      <c r="CL49" s="268"/>
      <c r="CM49" s="295"/>
      <c r="CN49" s="295"/>
      <c r="CO49" s="268"/>
      <c r="CP49" s="293"/>
      <c r="CQ49" s="268"/>
      <c r="CR49" s="268"/>
      <c r="CS49" s="276"/>
      <c r="CT49" s="276"/>
      <c r="CU49" s="295"/>
      <c r="CV49" s="268"/>
      <c r="CW49" s="295"/>
      <c r="CX49" s="268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</row>
    <row r="50" customFormat="false" ht="12.75" hidden="false" customHeight="false" outlineLevel="0" collapsed="false">
      <c r="A50" s="323" t="n">
        <v>37956</v>
      </c>
      <c r="B50" s="276" t="n">
        <v>0.06</v>
      </c>
      <c r="C50" s="276" t="n">
        <v>0.31</v>
      </c>
      <c r="D50" s="326" t="n">
        <v>0.31</v>
      </c>
      <c r="E50" s="327" t="n">
        <v>0.31</v>
      </c>
      <c r="F50" s="328" t="n">
        <v>0.275</v>
      </c>
      <c r="G50" s="327" t="n">
        <v>0.31</v>
      </c>
      <c r="H50" s="354" t="n">
        <v>0.42</v>
      </c>
      <c r="I50" s="343" t="n">
        <v>0.42</v>
      </c>
      <c r="J50" s="347" t="n">
        <v>0.42</v>
      </c>
      <c r="K50" s="276" t="n">
        <v>0.42</v>
      </c>
      <c r="L50" s="348" t="n">
        <v>0.42</v>
      </c>
      <c r="M50" s="343" t="n">
        <v>0.42</v>
      </c>
      <c r="N50" s="327" t="n">
        <v>0.45</v>
      </c>
      <c r="O50" s="279" t="n">
        <v>0.42</v>
      </c>
      <c r="P50" s="333" t="n">
        <v>0.42</v>
      </c>
      <c r="Q50" s="343" t="n">
        <v>0.42</v>
      </c>
      <c r="R50" s="327" t="n">
        <v>0.44</v>
      </c>
      <c r="T50" s="334" t="n">
        <v>0.15</v>
      </c>
      <c r="U50" s="334" t="n">
        <v>0.205</v>
      </c>
      <c r="V50" s="334" t="n">
        <v>0.265024</v>
      </c>
      <c r="X50" s="335" t="n">
        <v>0.23</v>
      </c>
      <c r="Y50" s="336" t="n">
        <v>0.23</v>
      </c>
      <c r="Z50" s="335" t="n">
        <v>0.145</v>
      </c>
      <c r="AA50" s="337" t="n">
        <v>1.025</v>
      </c>
      <c r="AB50" s="337" t="n">
        <v>0.99</v>
      </c>
      <c r="AC50" s="337" t="n">
        <v>0.3375</v>
      </c>
      <c r="AD50" s="338" t="n">
        <v>0.295</v>
      </c>
      <c r="AE50" s="339" t="n">
        <v>-0.25</v>
      </c>
      <c r="AF50" s="339" t="n">
        <v>0</v>
      </c>
      <c r="AG50" s="339"/>
      <c r="AH50" s="340" t="n">
        <v>37956</v>
      </c>
      <c r="AI50" s="343" t="n">
        <v>3.132</v>
      </c>
      <c r="AJ50" s="342"/>
      <c r="AK50" s="342"/>
      <c r="AL50" s="342" t="n">
        <v>2.68207663167264</v>
      </c>
      <c r="AM50" s="342" t="n">
        <v>3.442</v>
      </c>
      <c r="AN50" s="342" t="n">
        <v>3.442</v>
      </c>
      <c r="AO50" s="342" t="n">
        <v>3.442</v>
      </c>
      <c r="AP50" s="360" t="n">
        <v>3.552</v>
      </c>
      <c r="AQ50" s="268" t="n">
        <v>3.552</v>
      </c>
      <c r="AR50" s="268" t="n">
        <v>3.582</v>
      </c>
      <c r="AS50" s="268" t="n">
        <v>3.552</v>
      </c>
      <c r="AT50" s="277" t="n">
        <v>3.572</v>
      </c>
      <c r="AU50" s="277"/>
      <c r="AV50" s="277"/>
      <c r="AW50" s="268" t="n">
        <v>3.362</v>
      </c>
      <c r="AX50" s="268" t="n">
        <v>3.277</v>
      </c>
      <c r="AY50" s="268" t="n">
        <v>4.157</v>
      </c>
      <c r="AZ50" s="343" t="n">
        <v>4.122</v>
      </c>
      <c r="BA50" s="268" t="n">
        <v>3.4695</v>
      </c>
      <c r="BB50" s="280" t="n">
        <v>3.427</v>
      </c>
      <c r="BC50" s="280" t="n">
        <v>2.882</v>
      </c>
      <c r="BD50" s="280" t="n">
        <v>3.132</v>
      </c>
      <c r="BE50" s="343"/>
      <c r="BF50" s="268"/>
      <c r="BG50" s="268" t="n">
        <v>1.425999060865</v>
      </c>
      <c r="BH50" s="277" t="n">
        <v>0.063211967692061</v>
      </c>
      <c r="BI50" s="277" t="n">
        <v>0.073223128880857</v>
      </c>
      <c r="BJ50" s="277" t="n">
        <v>0.805832459353036</v>
      </c>
      <c r="BK50" s="324" t="n">
        <v>0.779220404320929</v>
      </c>
      <c r="BL50" s="268"/>
      <c r="BM50" s="268"/>
      <c r="BN50" s="358"/>
      <c r="BO50" s="358"/>
      <c r="BP50" s="268"/>
      <c r="BQ50" s="358"/>
      <c r="BR50" s="268"/>
      <c r="BS50" s="268"/>
      <c r="BT50" s="268"/>
      <c r="BU50" s="295"/>
      <c r="BV50" s="295"/>
      <c r="BW50" s="295"/>
      <c r="BX50" s="268"/>
      <c r="BY50" s="268"/>
      <c r="BZ50" s="268"/>
      <c r="CA50" s="295"/>
      <c r="CB50" s="277"/>
      <c r="CC50" s="277"/>
      <c r="CD50" s="268"/>
      <c r="CE50" s="277"/>
      <c r="CF50" s="268"/>
      <c r="CG50" s="293"/>
      <c r="CH50" s="293"/>
      <c r="CI50" s="344"/>
      <c r="CJ50" s="268"/>
      <c r="CK50" s="293"/>
      <c r="CL50" s="268"/>
      <c r="CM50" s="295"/>
      <c r="CN50" s="295"/>
      <c r="CO50" s="268"/>
      <c r="CP50" s="293"/>
      <c r="CQ50" s="268"/>
      <c r="CR50" s="268"/>
      <c r="CS50" s="276"/>
      <c r="CT50" s="276"/>
      <c r="CU50" s="295"/>
      <c r="CV50" s="268"/>
      <c r="CW50" s="295"/>
      <c r="CX50" s="268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</row>
    <row r="51" customFormat="false" ht="12.75" hidden="false" customHeight="false" outlineLevel="0" collapsed="false">
      <c r="A51" s="323" t="n">
        <v>37987</v>
      </c>
      <c r="B51" s="276" t="n">
        <v>0.0625</v>
      </c>
      <c r="C51" s="276" t="n">
        <v>0.325</v>
      </c>
      <c r="D51" s="326" t="n">
        <v>0.325</v>
      </c>
      <c r="E51" s="327" t="n">
        <v>0.325</v>
      </c>
      <c r="F51" s="328" t="n">
        <v>0.29</v>
      </c>
      <c r="G51" s="327" t="n">
        <v>0.325</v>
      </c>
      <c r="H51" s="354" t="n">
        <v>0.435</v>
      </c>
      <c r="I51" s="343" t="n">
        <v>0.435</v>
      </c>
      <c r="J51" s="347" t="n">
        <v>0.435</v>
      </c>
      <c r="K51" s="276" t="n">
        <v>0.435</v>
      </c>
      <c r="L51" s="348" t="n">
        <v>0.435</v>
      </c>
      <c r="M51" s="343" t="n">
        <v>0.435</v>
      </c>
      <c r="N51" s="327" t="n">
        <v>0.465</v>
      </c>
      <c r="O51" s="279" t="n">
        <v>0.435</v>
      </c>
      <c r="P51" s="333" t="n">
        <v>0.435</v>
      </c>
      <c r="Q51" s="343" t="n">
        <v>0.435</v>
      </c>
      <c r="R51" s="327" t="n">
        <v>0.455</v>
      </c>
      <c r="T51" s="334" t="n">
        <v>0.165</v>
      </c>
      <c r="U51" s="334" t="n">
        <v>0.22</v>
      </c>
      <c r="V51" s="334" t="n">
        <v>0.284248</v>
      </c>
      <c r="X51" s="335" t="n">
        <v>0.2425</v>
      </c>
      <c r="Y51" s="336" t="n">
        <v>0.2425</v>
      </c>
      <c r="Z51" s="335" t="n">
        <v>0.18</v>
      </c>
      <c r="AA51" s="337" t="n">
        <v>1.49</v>
      </c>
      <c r="AB51" s="337" t="n">
        <v>1.135</v>
      </c>
      <c r="AC51" s="337" t="n">
        <v>0.4375</v>
      </c>
      <c r="AD51" s="338" t="n">
        <v>0.3425</v>
      </c>
      <c r="AE51" s="339" t="n">
        <v>-0.25</v>
      </c>
      <c r="AF51" s="339" t="n">
        <v>0</v>
      </c>
      <c r="AG51" s="339"/>
      <c r="AH51" s="340" t="n">
        <v>37987</v>
      </c>
      <c r="AI51" s="343" t="n">
        <v>3.249</v>
      </c>
      <c r="AJ51" s="342"/>
      <c r="AK51" s="342"/>
      <c r="AL51" s="342" t="n">
        <v>2.76805056646867</v>
      </c>
      <c r="AM51" s="342" t="n">
        <v>3.574</v>
      </c>
      <c r="AN51" s="342" t="n">
        <v>3.574</v>
      </c>
      <c r="AO51" s="342" t="n">
        <v>3.574</v>
      </c>
      <c r="AP51" s="360" t="n">
        <v>3.684</v>
      </c>
      <c r="AQ51" s="268" t="n">
        <v>3.684</v>
      </c>
      <c r="AR51" s="268" t="n">
        <v>3.714</v>
      </c>
      <c r="AS51" s="268" t="n">
        <v>3.684</v>
      </c>
      <c r="AT51" s="277" t="n">
        <v>3.704</v>
      </c>
      <c r="AU51" s="277"/>
      <c r="AV51" s="277"/>
      <c r="AW51" s="268" t="n">
        <v>3.4915</v>
      </c>
      <c r="AX51" s="277" t="n">
        <v>3.429</v>
      </c>
      <c r="AY51" s="268" t="n">
        <v>4.739</v>
      </c>
      <c r="AZ51" s="343" t="n">
        <v>4.384</v>
      </c>
      <c r="BA51" s="268" t="n">
        <v>3.6865</v>
      </c>
      <c r="BB51" s="280" t="n">
        <v>3.5915</v>
      </c>
      <c r="BC51" s="280" t="n">
        <v>2.999</v>
      </c>
      <c r="BD51" s="280" t="n">
        <v>3.249</v>
      </c>
      <c r="BE51" s="343"/>
      <c r="BF51" s="268"/>
      <c r="BG51" s="268" t="n">
        <v>1.424876089811</v>
      </c>
      <c r="BH51" s="277" t="n">
        <v>0.063215157176028</v>
      </c>
      <c r="BI51" s="277" t="n">
        <v>0.073216460209638</v>
      </c>
      <c r="BJ51" s="277" t="n">
        <v>0.801578486618621</v>
      </c>
      <c r="BK51" s="324" t="n">
        <v>0.774496521116025</v>
      </c>
      <c r="BL51" s="268"/>
      <c r="BM51" s="268"/>
      <c r="BN51" s="358"/>
      <c r="BO51" s="358"/>
      <c r="BP51" s="268"/>
      <c r="BQ51" s="358"/>
      <c r="BR51" s="268"/>
      <c r="BS51" s="268"/>
      <c r="BT51" s="268"/>
      <c r="BU51" s="295"/>
      <c r="BV51" s="295"/>
      <c r="BW51" s="295"/>
      <c r="BX51" s="268"/>
      <c r="BY51" s="268"/>
      <c r="BZ51" s="268"/>
      <c r="CA51" s="295"/>
      <c r="CB51" s="277"/>
      <c r="CC51" s="277"/>
      <c r="CD51" s="268"/>
      <c r="CE51" s="277"/>
      <c r="CF51" s="268"/>
      <c r="CG51" s="293"/>
      <c r="CH51" s="293"/>
      <c r="CI51" s="344"/>
      <c r="CJ51" s="268"/>
      <c r="CK51" s="293"/>
      <c r="CL51" s="268"/>
      <c r="CM51" s="295"/>
      <c r="CN51" s="295"/>
      <c r="CO51" s="268"/>
      <c r="CP51" s="293"/>
      <c r="CQ51" s="268"/>
      <c r="CR51" s="268"/>
      <c r="CS51" s="276"/>
      <c r="CT51" s="276"/>
      <c r="CU51" s="295"/>
      <c r="CV51" s="268"/>
      <c r="CW51" s="295"/>
      <c r="CX51" s="268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</row>
    <row r="52" customFormat="false" ht="12.75" hidden="false" customHeight="false" outlineLevel="0" collapsed="false">
      <c r="A52" s="323" t="n">
        <v>38018</v>
      </c>
      <c r="B52" s="276" t="n">
        <v>0.13</v>
      </c>
      <c r="C52" s="276" t="n">
        <v>0.37</v>
      </c>
      <c r="D52" s="326" t="n">
        <v>0.37</v>
      </c>
      <c r="E52" s="327" t="n">
        <v>0.37</v>
      </c>
      <c r="F52" s="328" t="n">
        <v>0.335</v>
      </c>
      <c r="G52" s="327" t="n">
        <v>0.37</v>
      </c>
      <c r="H52" s="354" t="n">
        <v>0.48</v>
      </c>
      <c r="I52" s="343" t="n">
        <v>0.48</v>
      </c>
      <c r="J52" s="347" t="n">
        <v>0.48</v>
      </c>
      <c r="K52" s="276" t="n">
        <v>0.48</v>
      </c>
      <c r="L52" s="348" t="n">
        <v>0.48</v>
      </c>
      <c r="M52" s="343" t="n">
        <v>0.48</v>
      </c>
      <c r="N52" s="327" t="n">
        <v>0.51</v>
      </c>
      <c r="O52" s="279" t="n">
        <v>0.48</v>
      </c>
      <c r="P52" s="333" t="n">
        <v>0.48</v>
      </c>
      <c r="Q52" s="343" t="n">
        <v>0.48</v>
      </c>
      <c r="R52" s="327" t="n">
        <v>0.5</v>
      </c>
      <c r="T52" s="334" t="n">
        <v>0.21</v>
      </c>
      <c r="U52" s="334" t="n">
        <v>0.265</v>
      </c>
      <c r="V52" s="334" t="n">
        <v>0.326816</v>
      </c>
      <c r="X52" s="335" t="n">
        <v>0.22</v>
      </c>
      <c r="Y52" s="336" t="n">
        <v>0.22</v>
      </c>
      <c r="Z52" s="335" t="n">
        <v>0.155</v>
      </c>
      <c r="AA52" s="337" t="n">
        <v>1.37</v>
      </c>
      <c r="AB52" s="337" t="n">
        <v>1.125</v>
      </c>
      <c r="AC52" s="337" t="n">
        <v>0.435</v>
      </c>
      <c r="AD52" s="338" t="n">
        <v>0.3375</v>
      </c>
      <c r="AE52" s="339" t="n">
        <v>-0.25</v>
      </c>
      <c r="AF52" s="339" t="n">
        <v>0</v>
      </c>
      <c r="AG52" s="339"/>
      <c r="AH52" s="340" t="n">
        <v>38018</v>
      </c>
      <c r="AI52" s="343" t="n">
        <v>3.128</v>
      </c>
      <c r="AJ52" s="342"/>
      <c r="AK52" s="342"/>
      <c r="AL52" s="342" t="n">
        <v>2.69271217321414</v>
      </c>
      <c r="AM52" s="342" t="n">
        <v>3.498</v>
      </c>
      <c r="AN52" s="342" t="n">
        <v>3.498</v>
      </c>
      <c r="AO52" s="342" t="n">
        <v>3.498</v>
      </c>
      <c r="AP52" s="360" t="n">
        <v>3.608</v>
      </c>
      <c r="AQ52" s="268" t="n">
        <v>3.608</v>
      </c>
      <c r="AR52" s="268" t="n">
        <v>3.638</v>
      </c>
      <c r="AS52" s="268" t="n">
        <v>3.608</v>
      </c>
      <c r="AT52" s="277" t="n">
        <v>3.628</v>
      </c>
      <c r="AU52" s="277"/>
      <c r="AV52" s="277"/>
      <c r="AW52" s="268" t="n">
        <v>3.348</v>
      </c>
      <c r="AX52" s="279" t="n">
        <v>3.283</v>
      </c>
      <c r="AY52" s="268" t="n">
        <v>4.498</v>
      </c>
      <c r="AZ52" s="343" t="n">
        <v>4.253</v>
      </c>
      <c r="BA52" s="268" t="n">
        <v>3.563</v>
      </c>
      <c r="BB52" s="280" t="n">
        <v>3.4655</v>
      </c>
      <c r="BC52" s="280" t="n">
        <v>2.878</v>
      </c>
      <c r="BD52" s="280" t="n">
        <v>3.128</v>
      </c>
      <c r="BE52" s="343"/>
      <c r="BF52" s="268"/>
      <c r="BG52" s="268" t="n">
        <v>1.423726891929</v>
      </c>
      <c r="BH52" s="277" t="n">
        <v>0.06321834666</v>
      </c>
      <c r="BI52" s="277" t="n">
        <v>0.073215677132876</v>
      </c>
      <c r="BJ52" s="277" t="n">
        <v>0.797346552070392</v>
      </c>
      <c r="BK52" s="324" t="n">
        <v>0.769786213040064</v>
      </c>
      <c r="BL52" s="268"/>
      <c r="BM52" s="268"/>
      <c r="BN52" s="358"/>
      <c r="BO52" s="358"/>
      <c r="BP52" s="268"/>
      <c r="BQ52" s="358"/>
      <c r="BR52" s="268"/>
      <c r="BS52" s="268"/>
      <c r="BT52" s="268"/>
      <c r="BU52" s="295"/>
      <c r="BV52" s="295"/>
      <c r="BW52" s="295"/>
      <c r="BX52" s="268"/>
      <c r="BY52" s="268"/>
      <c r="BZ52" s="268"/>
      <c r="CA52" s="295"/>
      <c r="CB52" s="277"/>
      <c r="CC52" s="277"/>
      <c r="CD52" s="268"/>
      <c r="CE52" s="277"/>
      <c r="CF52" s="268"/>
      <c r="CG52" s="293"/>
      <c r="CH52" s="293"/>
      <c r="CI52" s="344"/>
      <c r="CJ52" s="268"/>
      <c r="CK52" s="293"/>
      <c r="CL52" s="268"/>
      <c r="CM52" s="295"/>
      <c r="CN52" s="295"/>
      <c r="CO52" s="268"/>
      <c r="CP52" s="293"/>
      <c r="CQ52" s="268"/>
      <c r="CR52" s="268"/>
      <c r="CS52" s="276"/>
      <c r="CT52" s="276"/>
      <c r="CU52" s="295"/>
      <c r="CV52" s="268"/>
      <c r="CW52" s="295"/>
      <c r="CX52" s="268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</row>
    <row r="53" customFormat="false" ht="12.75" hidden="false" customHeight="false" outlineLevel="0" collapsed="false">
      <c r="A53" s="323" t="n">
        <v>38047</v>
      </c>
      <c r="B53" s="276" t="n">
        <v>0.1325</v>
      </c>
      <c r="C53" s="276" t="n">
        <v>0.37</v>
      </c>
      <c r="D53" s="326" t="n">
        <v>0.37</v>
      </c>
      <c r="E53" s="327" t="n">
        <v>0.37</v>
      </c>
      <c r="F53" s="328" t="n">
        <v>0.335</v>
      </c>
      <c r="G53" s="327" t="n">
        <v>0.37</v>
      </c>
      <c r="H53" s="354" t="n">
        <v>0.48</v>
      </c>
      <c r="I53" s="343" t="n">
        <v>0.48</v>
      </c>
      <c r="J53" s="347" t="n">
        <v>0.48</v>
      </c>
      <c r="K53" s="276" t="n">
        <v>0.48</v>
      </c>
      <c r="L53" s="348" t="n">
        <v>0.48</v>
      </c>
      <c r="M53" s="343" t="n">
        <v>0.48</v>
      </c>
      <c r="N53" s="327" t="n">
        <v>0.51</v>
      </c>
      <c r="O53" s="279" t="n">
        <v>0.48</v>
      </c>
      <c r="P53" s="333" t="n">
        <v>0.48</v>
      </c>
      <c r="Q53" s="343" t="n">
        <v>0.48</v>
      </c>
      <c r="R53" s="327" t="n">
        <v>0.5</v>
      </c>
      <c r="T53" s="334" t="n">
        <v>0.21</v>
      </c>
      <c r="U53" s="334" t="n">
        <v>0.265</v>
      </c>
      <c r="V53" s="334" t="n">
        <v>0.322528</v>
      </c>
      <c r="X53" s="335" t="n">
        <v>0.2175</v>
      </c>
      <c r="Y53" s="336" t="n">
        <v>0.2175</v>
      </c>
      <c r="Z53" s="335" t="n">
        <v>0.1525</v>
      </c>
      <c r="AA53" s="337" t="n">
        <v>0.87</v>
      </c>
      <c r="AB53" s="337" t="n">
        <v>0.785</v>
      </c>
      <c r="AC53" s="337" t="n">
        <v>0.3025</v>
      </c>
      <c r="AD53" s="338" t="n">
        <v>0.26</v>
      </c>
      <c r="AE53" s="339" t="n">
        <v>-0.25</v>
      </c>
      <c r="AF53" s="339" t="n">
        <v>0</v>
      </c>
      <c r="AG53" s="339"/>
      <c r="AH53" s="340" t="n">
        <v>38047</v>
      </c>
      <c r="AI53" s="343" t="n">
        <v>2.994</v>
      </c>
      <c r="AJ53" s="342"/>
      <c r="AK53" s="342"/>
      <c r="AL53" s="342" t="n">
        <v>2.5748251865183</v>
      </c>
      <c r="AM53" s="342" t="n">
        <v>3.364</v>
      </c>
      <c r="AN53" s="342" t="n">
        <v>3.364</v>
      </c>
      <c r="AO53" s="342" t="n">
        <v>3.364</v>
      </c>
      <c r="AP53" s="360" t="n">
        <v>3.474</v>
      </c>
      <c r="AQ53" s="268" t="n">
        <v>3.474</v>
      </c>
      <c r="AR53" s="268" t="n">
        <v>3.504</v>
      </c>
      <c r="AS53" s="268" t="n">
        <v>3.474</v>
      </c>
      <c r="AT53" s="277" t="n">
        <v>3.494</v>
      </c>
      <c r="AU53" s="277"/>
      <c r="AV53" s="277"/>
      <c r="AW53" s="268" t="n">
        <v>3.2115</v>
      </c>
      <c r="AX53" s="268" t="n">
        <v>3.1465</v>
      </c>
      <c r="AY53" s="268" t="n">
        <v>3.864</v>
      </c>
      <c r="AZ53" s="343" t="n">
        <v>3.779</v>
      </c>
      <c r="BA53" s="268" t="n">
        <v>3.2965</v>
      </c>
      <c r="BB53" s="280" t="n">
        <v>3.254</v>
      </c>
      <c r="BC53" s="280" t="n">
        <v>2.744</v>
      </c>
      <c r="BD53" s="280" t="n">
        <v>2.994</v>
      </c>
      <c r="BE53" s="343"/>
      <c r="BF53" s="268"/>
      <c r="BG53" s="268" t="n">
        <v>1.422653516013</v>
      </c>
      <c r="BH53" s="277" t="n">
        <v>0.063221330370812</v>
      </c>
      <c r="BI53" s="277" t="n">
        <v>0.073214944577196</v>
      </c>
      <c r="BJ53" s="277" t="n">
        <v>0.793407497730589</v>
      </c>
      <c r="BK53" s="324" t="n">
        <v>0.765405822389506</v>
      </c>
      <c r="BL53" s="268"/>
      <c r="BM53" s="268"/>
      <c r="BN53" s="358"/>
      <c r="BO53" s="358"/>
      <c r="BP53" s="268"/>
      <c r="BQ53" s="358"/>
      <c r="BR53" s="268"/>
      <c r="BS53" s="268"/>
      <c r="BT53" s="268"/>
      <c r="BU53" s="295"/>
      <c r="BV53" s="295"/>
      <c r="BW53" s="295"/>
      <c r="BX53" s="268"/>
      <c r="BY53" s="268"/>
      <c r="BZ53" s="268"/>
      <c r="CA53" s="295"/>
      <c r="CB53" s="277"/>
      <c r="CC53" s="277"/>
      <c r="CD53" s="268"/>
      <c r="CE53" s="277"/>
      <c r="CF53" s="268"/>
      <c r="CG53" s="293"/>
      <c r="CH53" s="293"/>
      <c r="CI53" s="344"/>
      <c r="CJ53" s="268"/>
      <c r="CK53" s="293"/>
      <c r="CL53" s="268"/>
      <c r="CM53" s="295"/>
      <c r="CN53" s="295"/>
      <c r="CO53" s="268"/>
      <c r="CP53" s="293"/>
      <c r="CQ53" s="268"/>
      <c r="CR53" s="268"/>
      <c r="CS53" s="276"/>
      <c r="CT53" s="276"/>
      <c r="CU53" s="295"/>
      <c r="CV53" s="268"/>
      <c r="CW53" s="295"/>
      <c r="CX53" s="268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</row>
    <row r="54" customFormat="false" ht="12.75" hidden="false" customHeight="false" outlineLevel="0" collapsed="false">
      <c r="A54" s="323" t="n">
        <v>38078</v>
      </c>
      <c r="B54" s="276" t="n">
        <v>-0.0175</v>
      </c>
      <c r="C54" s="276" t="n">
        <v>0.17</v>
      </c>
      <c r="D54" s="326" t="n">
        <v>0.17</v>
      </c>
      <c r="E54" s="327" t="n">
        <v>0.17</v>
      </c>
      <c r="F54" s="328" t="n">
        <v>0.135</v>
      </c>
      <c r="G54" s="327" t="n">
        <v>0.17</v>
      </c>
      <c r="H54" s="354" t="n">
        <v>0.17</v>
      </c>
      <c r="I54" s="343" t="n">
        <v>0.17</v>
      </c>
      <c r="J54" s="347" t="n">
        <v>0.17</v>
      </c>
      <c r="K54" s="279" t="n">
        <v>0.19</v>
      </c>
      <c r="L54" s="348" t="n">
        <v>0.19</v>
      </c>
      <c r="M54" s="343" t="n">
        <v>0.19</v>
      </c>
      <c r="N54" s="327" t="n">
        <v>0.21</v>
      </c>
      <c r="O54" s="279" t="n">
        <v>0.165</v>
      </c>
      <c r="P54" s="333" t="n">
        <v>0.165</v>
      </c>
      <c r="Q54" s="343" t="n">
        <v>0.165</v>
      </c>
      <c r="R54" s="327" t="n">
        <v>0.165</v>
      </c>
      <c r="T54" s="334" t="n">
        <v>-0.03</v>
      </c>
      <c r="U54" s="334" t="n">
        <v>0.025</v>
      </c>
      <c r="V54" s="334" t="n">
        <v>0.1675</v>
      </c>
      <c r="X54" s="335" t="n">
        <v>0.1675</v>
      </c>
      <c r="Y54" s="336" t="n">
        <v>0.1675</v>
      </c>
      <c r="Z54" s="335" t="n">
        <v>0.0625</v>
      </c>
      <c r="AA54" s="337" t="n">
        <v>0.54</v>
      </c>
      <c r="AB54" s="337" t="n">
        <v>0.43</v>
      </c>
      <c r="AC54" s="337" t="n">
        <v>0.1975</v>
      </c>
      <c r="AD54" s="338" t="n">
        <v>0.1775</v>
      </c>
      <c r="AE54" s="339" t="n">
        <v>-0.2925</v>
      </c>
      <c r="AF54" s="339" t="n">
        <v>0</v>
      </c>
      <c r="AG54" s="339"/>
      <c r="AH54" s="340" t="n">
        <v>38078</v>
      </c>
      <c r="AI54" s="343" t="n">
        <v>2.854</v>
      </c>
      <c r="AJ54" s="342"/>
      <c r="AK54" s="342"/>
      <c r="AL54" s="342" t="n">
        <v>2.30039583524801</v>
      </c>
      <c r="AM54" s="342" t="n">
        <v>3.024</v>
      </c>
      <c r="AN54" s="342" t="n">
        <v>3.024</v>
      </c>
      <c r="AO54" s="342" t="n">
        <v>3.024</v>
      </c>
      <c r="AP54" s="360" t="n">
        <v>3.024</v>
      </c>
      <c r="AQ54" s="268" t="n">
        <v>3.044</v>
      </c>
      <c r="AR54" s="268" t="n">
        <v>3.064</v>
      </c>
      <c r="AS54" s="268" t="n">
        <v>3.019</v>
      </c>
      <c r="AT54" s="277" t="n">
        <v>3.019</v>
      </c>
      <c r="AU54" s="277"/>
      <c r="AV54" s="277"/>
      <c r="AW54" s="268" t="n">
        <v>3.0215</v>
      </c>
      <c r="AX54" s="279" t="n">
        <v>2.9165</v>
      </c>
      <c r="AY54" s="268" t="n">
        <v>3.394</v>
      </c>
      <c r="AZ54" s="343" t="n">
        <v>3.284</v>
      </c>
      <c r="BA54" s="268" t="n">
        <v>3.0515</v>
      </c>
      <c r="BB54" s="280" t="n">
        <v>3.0315</v>
      </c>
      <c r="BC54" s="280" t="n">
        <v>2.5615</v>
      </c>
      <c r="BD54" s="280" t="n">
        <v>2.854</v>
      </c>
      <c r="BE54" s="343"/>
      <c r="BF54" s="268"/>
      <c r="BG54" s="268" t="n">
        <v>1.421436748617</v>
      </c>
      <c r="BH54" s="277" t="n">
        <v>0.063224519854789</v>
      </c>
      <c r="BI54" s="277" t="n">
        <v>0.07322780712837</v>
      </c>
      <c r="BJ54" s="277" t="n">
        <v>0.789217900289198</v>
      </c>
      <c r="BK54" s="324" t="n">
        <v>0.760712908481484</v>
      </c>
      <c r="BL54" s="268"/>
      <c r="BM54" s="268"/>
      <c r="BN54" s="358"/>
      <c r="BO54" s="358"/>
      <c r="BP54" s="268"/>
      <c r="BQ54" s="358"/>
      <c r="BR54" s="268"/>
      <c r="BS54" s="268"/>
      <c r="BT54" s="268"/>
      <c r="BU54" s="295"/>
      <c r="BV54" s="295"/>
      <c r="BW54" s="295"/>
      <c r="BX54" s="268"/>
      <c r="BY54" s="268"/>
      <c r="BZ54" s="268"/>
      <c r="CA54" s="295"/>
      <c r="CB54" s="277"/>
      <c r="CC54" s="277"/>
      <c r="CD54" s="268"/>
      <c r="CE54" s="277"/>
      <c r="CF54" s="268"/>
      <c r="CG54" s="293"/>
      <c r="CH54" s="293"/>
      <c r="CI54" s="344"/>
      <c r="CJ54" s="268"/>
      <c r="CK54" s="293"/>
      <c r="CL54" s="268"/>
      <c r="CM54" s="295"/>
      <c r="CN54" s="295"/>
      <c r="CO54" s="268"/>
      <c r="CP54" s="293"/>
      <c r="CQ54" s="268"/>
      <c r="CR54" s="268"/>
      <c r="CS54" s="276"/>
      <c r="CT54" s="276"/>
      <c r="CU54" s="295"/>
      <c r="CV54" s="268"/>
      <c r="CW54" s="295"/>
      <c r="CX54" s="268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</row>
    <row r="55" customFormat="false" ht="12.75" hidden="false" customHeight="false" outlineLevel="0" collapsed="false">
      <c r="A55" s="323" t="n">
        <v>38108</v>
      </c>
      <c r="B55" s="276" t="n">
        <v>-0.00750000000000002</v>
      </c>
      <c r="C55" s="276" t="n">
        <v>0.17</v>
      </c>
      <c r="D55" s="326" t="n">
        <v>0.17</v>
      </c>
      <c r="E55" s="327" t="n">
        <v>0.17</v>
      </c>
      <c r="F55" s="328" t="n">
        <v>0.135</v>
      </c>
      <c r="G55" s="327" t="n">
        <v>0.17</v>
      </c>
      <c r="H55" s="354" t="n">
        <v>0.17</v>
      </c>
      <c r="I55" s="343" t="n">
        <v>0.17</v>
      </c>
      <c r="J55" s="347" t="n">
        <v>0.17</v>
      </c>
      <c r="K55" s="279" t="n">
        <v>0.19</v>
      </c>
      <c r="L55" s="348" t="n">
        <v>0.19</v>
      </c>
      <c r="M55" s="343" t="n">
        <v>0.19</v>
      </c>
      <c r="N55" s="327" t="n">
        <v>0.21</v>
      </c>
      <c r="O55" s="279" t="n">
        <v>0.165</v>
      </c>
      <c r="P55" s="333" t="n">
        <v>0.165</v>
      </c>
      <c r="Q55" s="343" t="n">
        <v>0.165</v>
      </c>
      <c r="R55" s="327" t="n">
        <v>0.165</v>
      </c>
      <c r="T55" s="334" t="n">
        <v>-0.03</v>
      </c>
      <c r="U55" s="334" t="n">
        <v>0.025</v>
      </c>
      <c r="V55" s="334" t="n">
        <v>0.1575</v>
      </c>
      <c r="X55" s="335" t="n">
        <v>0.1575</v>
      </c>
      <c r="Y55" s="336" t="n">
        <v>0.1575</v>
      </c>
      <c r="Z55" s="335" t="n">
        <v>0.0525</v>
      </c>
      <c r="AA55" s="337" t="n">
        <v>0.425</v>
      </c>
      <c r="AB55" s="337" t="n">
        <v>0.3825</v>
      </c>
      <c r="AC55" s="337" t="n">
        <v>0.1725</v>
      </c>
      <c r="AD55" s="338" t="n">
        <v>0.1625</v>
      </c>
      <c r="AE55" s="339" t="n">
        <v>-0.2925</v>
      </c>
      <c r="AF55" s="339" t="n">
        <v>0</v>
      </c>
      <c r="AG55" s="339"/>
      <c r="AH55" s="340" t="n">
        <v>38108</v>
      </c>
      <c r="AI55" s="343" t="n">
        <v>2.83</v>
      </c>
      <c r="AJ55" s="342"/>
      <c r="AK55" s="342"/>
      <c r="AL55" s="342" t="n">
        <v>2.26847202582965</v>
      </c>
      <c r="AM55" s="342" t="n">
        <v>3</v>
      </c>
      <c r="AN55" s="342" t="n">
        <v>3</v>
      </c>
      <c r="AO55" s="342" t="n">
        <v>3</v>
      </c>
      <c r="AP55" s="360" t="n">
        <v>3</v>
      </c>
      <c r="AQ55" s="268" t="n">
        <v>3.02</v>
      </c>
      <c r="AR55" s="268" t="n">
        <v>3.04</v>
      </c>
      <c r="AS55" s="268" t="n">
        <v>2.995</v>
      </c>
      <c r="AT55" s="277" t="n">
        <v>2.995</v>
      </c>
      <c r="AU55" s="277"/>
      <c r="AV55" s="277"/>
      <c r="AW55" s="268" t="n">
        <v>2.9875</v>
      </c>
      <c r="AX55" s="268" t="n">
        <v>2.8825</v>
      </c>
      <c r="AY55" s="268" t="n">
        <v>3.255</v>
      </c>
      <c r="AZ55" s="343" t="n">
        <v>3.2125</v>
      </c>
      <c r="BA55" s="268" t="n">
        <v>3.0025</v>
      </c>
      <c r="BB55" s="280" t="n">
        <v>2.9925</v>
      </c>
      <c r="BC55" s="280" t="n">
        <v>2.5375</v>
      </c>
      <c r="BD55" s="280" t="n">
        <v>2.83</v>
      </c>
      <c r="BE55" s="343"/>
      <c r="BF55" s="268"/>
      <c r="BG55" s="268" t="n">
        <v>1.420183110822</v>
      </c>
      <c r="BH55" s="277" t="n">
        <v>0.06322760645219</v>
      </c>
      <c r="BI55" s="277" t="n">
        <v>0.073254340568195</v>
      </c>
      <c r="BJ55" s="277" t="n">
        <v>0.785184124262481</v>
      </c>
      <c r="BK55" s="324" t="n">
        <v>0.756157341943217</v>
      </c>
      <c r="BL55" s="268"/>
      <c r="BM55" s="268"/>
      <c r="BN55" s="358"/>
      <c r="BO55" s="358"/>
      <c r="BP55" s="268"/>
      <c r="BQ55" s="358"/>
      <c r="BR55" s="268"/>
      <c r="BS55" s="268"/>
      <c r="BT55" s="268"/>
      <c r="BU55" s="295"/>
      <c r="BV55" s="295"/>
      <c r="BW55" s="295"/>
      <c r="BX55" s="268"/>
      <c r="BY55" s="268"/>
      <c r="BZ55" s="268"/>
      <c r="CA55" s="295"/>
      <c r="CB55" s="277"/>
      <c r="CC55" s="277"/>
      <c r="CD55" s="268"/>
      <c r="CE55" s="277"/>
      <c r="CF55" s="268"/>
      <c r="CG55" s="293"/>
      <c r="CH55" s="293"/>
      <c r="CI55" s="344"/>
      <c r="CJ55" s="268"/>
      <c r="CK55" s="293"/>
      <c r="CL55" s="268"/>
      <c r="CM55" s="295"/>
      <c r="CN55" s="295"/>
      <c r="CO55" s="268"/>
      <c r="CP55" s="293"/>
      <c r="CQ55" s="268"/>
      <c r="CR55" s="268"/>
      <c r="CS55" s="276"/>
      <c r="CT55" s="276"/>
      <c r="CU55" s="295"/>
      <c r="CV55" s="268"/>
      <c r="CW55" s="295"/>
      <c r="CX55" s="268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</row>
    <row r="56" customFormat="false" ht="12.75" hidden="false" customHeight="false" outlineLevel="0" collapsed="false">
      <c r="A56" s="323" t="n">
        <v>38139</v>
      </c>
      <c r="B56" s="276" t="n">
        <v>-0.00250000000000001</v>
      </c>
      <c r="C56" s="276" t="n">
        <v>0.17</v>
      </c>
      <c r="D56" s="326" t="n">
        <v>0.17</v>
      </c>
      <c r="E56" s="327" t="n">
        <v>0.17</v>
      </c>
      <c r="F56" s="328" t="n">
        <v>0.135</v>
      </c>
      <c r="G56" s="327" t="n">
        <v>0.17</v>
      </c>
      <c r="H56" s="354" t="n">
        <v>0.17</v>
      </c>
      <c r="I56" s="343" t="n">
        <v>0.17</v>
      </c>
      <c r="J56" s="347" t="n">
        <v>0.17</v>
      </c>
      <c r="K56" s="279" t="n">
        <v>0.19</v>
      </c>
      <c r="L56" s="348" t="n">
        <v>0.19</v>
      </c>
      <c r="M56" s="343" t="n">
        <v>0.19</v>
      </c>
      <c r="N56" s="327" t="n">
        <v>0.21</v>
      </c>
      <c r="O56" s="279" t="n">
        <v>0.165</v>
      </c>
      <c r="P56" s="333" t="n">
        <v>0.165</v>
      </c>
      <c r="Q56" s="343" t="n">
        <v>0.165</v>
      </c>
      <c r="R56" s="327" t="n">
        <v>0.165</v>
      </c>
      <c r="T56" s="334" t="n">
        <v>-0.03</v>
      </c>
      <c r="U56" s="334" t="n">
        <v>0.025</v>
      </c>
      <c r="V56" s="334" t="n">
        <v>0.1525</v>
      </c>
      <c r="X56" s="335" t="n">
        <v>0.1525</v>
      </c>
      <c r="Y56" s="336" t="n">
        <v>0.1525</v>
      </c>
      <c r="Z56" s="335" t="n">
        <v>0.0475</v>
      </c>
      <c r="AA56" s="337" t="n">
        <v>0.425</v>
      </c>
      <c r="AB56" s="337" t="n">
        <v>0.3825</v>
      </c>
      <c r="AC56" s="337" t="n">
        <v>0.1725</v>
      </c>
      <c r="AD56" s="338" t="n">
        <v>0.1625</v>
      </c>
      <c r="AE56" s="339" t="n">
        <v>-0.2925</v>
      </c>
      <c r="AF56" s="339" t="n">
        <v>0</v>
      </c>
      <c r="AG56" s="339"/>
      <c r="AH56" s="340" t="n">
        <v>38139</v>
      </c>
      <c r="AI56" s="343" t="n">
        <v>2.836</v>
      </c>
      <c r="AJ56" s="342"/>
      <c r="AK56" s="342"/>
      <c r="AL56" s="342" t="n">
        <v>2.25893464141737</v>
      </c>
      <c r="AM56" s="342" t="n">
        <v>3.006</v>
      </c>
      <c r="AN56" s="342" t="n">
        <v>3.006</v>
      </c>
      <c r="AO56" s="342" t="n">
        <v>3.006</v>
      </c>
      <c r="AP56" s="360" t="n">
        <v>3.006</v>
      </c>
      <c r="AQ56" s="268" t="n">
        <v>3.026</v>
      </c>
      <c r="AR56" s="268" t="n">
        <v>3.046</v>
      </c>
      <c r="AS56" s="268" t="n">
        <v>3.001</v>
      </c>
      <c r="AT56" s="277" t="n">
        <v>3.001</v>
      </c>
      <c r="AU56" s="277"/>
      <c r="AV56" s="277"/>
      <c r="AW56" s="268" t="n">
        <v>2.9885</v>
      </c>
      <c r="AX56" s="268" t="n">
        <v>2.8835</v>
      </c>
      <c r="AY56" s="268" t="n">
        <v>3.261</v>
      </c>
      <c r="AZ56" s="343" t="n">
        <v>3.2185</v>
      </c>
      <c r="BA56" s="268" t="n">
        <v>3.0085</v>
      </c>
      <c r="BB56" s="280" t="n">
        <v>2.9985</v>
      </c>
      <c r="BC56" s="280" t="n">
        <v>2.5435</v>
      </c>
      <c r="BD56" s="280" t="n">
        <v>2.836</v>
      </c>
      <c r="BE56" s="343"/>
      <c r="BF56" s="268"/>
      <c r="BG56" s="268" t="n">
        <v>1.418883313584</v>
      </c>
      <c r="BH56" s="277" t="n">
        <v>0.063230795936174</v>
      </c>
      <c r="BI56" s="277" t="n">
        <v>0.073281758456259</v>
      </c>
      <c r="BJ56" s="277" t="n">
        <v>0.781037143892053</v>
      </c>
      <c r="BK56" s="324" t="n">
        <v>0.75147526327923</v>
      </c>
      <c r="BL56" s="268"/>
      <c r="BM56" s="268"/>
      <c r="BN56" s="358"/>
      <c r="BO56" s="358"/>
      <c r="BP56" s="268"/>
      <c r="BQ56" s="358"/>
      <c r="BR56" s="268"/>
      <c r="BS56" s="268"/>
      <c r="BT56" s="268"/>
      <c r="BU56" s="295"/>
      <c r="BV56" s="295"/>
      <c r="BW56" s="295"/>
      <c r="BX56" s="268"/>
      <c r="BY56" s="268"/>
      <c r="BZ56" s="268"/>
      <c r="CA56" s="295"/>
      <c r="CB56" s="277"/>
      <c r="CC56" s="277"/>
      <c r="CD56" s="268"/>
      <c r="CE56" s="277"/>
      <c r="CF56" s="268"/>
      <c r="CG56" s="293"/>
      <c r="CH56" s="293"/>
      <c r="CI56" s="344"/>
      <c r="CJ56" s="268"/>
      <c r="CK56" s="293"/>
      <c r="CL56" s="268"/>
      <c r="CM56" s="295"/>
      <c r="CN56" s="295"/>
      <c r="CO56" s="268"/>
      <c r="CP56" s="293"/>
      <c r="CQ56" s="268"/>
      <c r="CR56" s="268"/>
      <c r="CS56" s="276"/>
      <c r="CT56" s="276"/>
      <c r="CU56" s="295"/>
      <c r="CV56" s="268"/>
      <c r="CW56" s="295"/>
      <c r="CX56" s="268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</row>
    <row r="57" customFormat="false" ht="12.75" hidden="false" customHeight="false" outlineLevel="0" collapsed="false">
      <c r="A57" s="323" t="n">
        <v>38169</v>
      </c>
      <c r="B57" s="276" t="n">
        <v>0.0075</v>
      </c>
      <c r="C57" s="276" t="n">
        <v>0.17</v>
      </c>
      <c r="D57" s="326" t="n">
        <v>0.17</v>
      </c>
      <c r="E57" s="327" t="n">
        <v>0.17</v>
      </c>
      <c r="F57" s="328" t="n">
        <v>0.135</v>
      </c>
      <c r="G57" s="327" t="n">
        <v>0.17</v>
      </c>
      <c r="H57" s="354" t="n">
        <v>0.17</v>
      </c>
      <c r="I57" s="343" t="n">
        <v>0.17</v>
      </c>
      <c r="J57" s="347" t="n">
        <v>0.17</v>
      </c>
      <c r="K57" s="279" t="n">
        <v>0.19</v>
      </c>
      <c r="L57" s="348" t="n">
        <v>0.19</v>
      </c>
      <c r="M57" s="343" t="n">
        <v>0.19</v>
      </c>
      <c r="N57" s="327" t="n">
        <v>0.21</v>
      </c>
      <c r="O57" s="279" t="n">
        <v>0.165</v>
      </c>
      <c r="P57" s="333" t="n">
        <v>0.165</v>
      </c>
      <c r="Q57" s="343" t="n">
        <v>0.165</v>
      </c>
      <c r="R57" s="327" t="n">
        <v>0.165</v>
      </c>
      <c r="T57" s="334" t="n">
        <v>-0.03</v>
      </c>
      <c r="U57" s="334" t="n">
        <v>0.025</v>
      </c>
      <c r="V57" s="334" t="n">
        <v>0.1425</v>
      </c>
      <c r="X57" s="335" t="n">
        <v>0.1425</v>
      </c>
      <c r="Y57" s="336" t="n">
        <v>0.1425</v>
      </c>
      <c r="Z57" s="335" t="n">
        <v>0.0375</v>
      </c>
      <c r="AA57" s="337" t="n">
        <v>0.46</v>
      </c>
      <c r="AB57" s="337" t="n">
        <v>0.41</v>
      </c>
      <c r="AC57" s="337" t="n">
        <v>0.185</v>
      </c>
      <c r="AD57" s="338" t="n">
        <v>0.1625</v>
      </c>
      <c r="AE57" s="339" t="n">
        <v>-0.2925</v>
      </c>
      <c r="AF57" s="339" t="n">
        <v>0</v>
      </c>
      <c r="AG57" s="339"/>
      <c r="AH57" s="340" t="n">
        <v>38169</v>
      </c>
      <c r="AI57" s="343" t="n">
        <v>2.898</v>
      </c>
      <c r="AJ57" s="342"/>
      <c r="AK57" s="342"/>
      <c r="AL57" s="342" t="n">
        <v>2.29169976479643</v>
      </c>
      <c r="AM57" s="342" t="n">
        <v>3.068</v>
      </c>
      <c r="AN57" s="342" t="n">
        <v>3.068</v>
      </c>
      <c r="AO57" s="342" t="n">
        <v>3.068</v>
      </c>
      <c r="AP57" s="360" t="n">
        <v>3.068</v>
      </c>
      <c r="AQ57" s="268" t="n">
        <v>3.088</v>
      </c>
      <c r="AR57" s="268" t="n">
        <v>3.108</v>
      </c>
      <c r="AS57" s="268" t="n">
        <v>3.063</v>
      </c>
      <c r="AT57" s="277" t="n">
        <v>3.063</v>
      </c>
      <c r="AU57" s="277"/>
      <c r="AV57" s="277"/>
      <c r="AW57" s="268" t="n">
        <v>3.0405</v>
      </c>
      <c r="AX57" s="268" t="n">
        <v>2.9355</v>
      </c>
      <c r="AY57" s="268" t="n">
        <v>3.358</v>
      </c>
      <c r="AZ57" s="343" t="n">
        <v>3.308</v>
      </c>
      <c r="BA57" s="268" t="n">
        <v>3.083</v>
      </c>
      <c r="BB57" s="280" t="n">
        <v>3.0605</v>
      </c>
      <c r="BC57" s="280" t="n">
        <v>2.6055</v>
      </c>
      <c r="BD57" s="280" t="n">
        <v>2.898</v>
      </c>
      <c r="BE57" s="343"/>
      <c r="BF57" s="268"/>
      <c r="BG57" s="268" t="n">
        <v>1.417621228287</v>
      </c>
      <c r="BH57" s="277" t="n">
        <v>0.06323388253358</v>
      </c>
      <c r="BI57" s="277" t="n">
        <v>0.073308291896557</v>
      </c>
      <c r="BJ57" s="277" t="n">
        <v>0.777044404037267</v>
      </c>
      <c r="BK57" s="324" t="n">
        <v>0.74696863259336</v>
      </c>
      <c r="BL57" s="268"/>
      <c r="BM57" s="268"/>
      <c r="BN57" s="358"/>
      <c r="BO57" s="358"/>
      <c r="BP57" s="268"/>
      <c r="BQ57" s="358"/>
      <c r="BR57" s="268"/>
      <c r="BS57" s="268"/>
      <c r="BT57" s="268"/>
      <c r="BU57" s="295"/>
      <c r="BV57" s="295"/>
      <c r="BW57" s="295"/>
      <c r="BX57" s="268"/>
      <c r="BY57" s="268"/>
      <c r="BZ57" s="268"/>
      <c r="CA57" s="295"/>
      <c r="CB57" s="277"/>
      <c r="CC57" s="277"/>
      <c r="CD57" s="268"/>
      <c r="CE57" s="277"/>
      <c r="CF57" s="268"/>
      <c r="CG57" s="293"/>
      <c r="CH57" s="293"/>
      <c r="CI57" s="344"/>
      <c r="CJ57" s="268"/>
      <c r="CK57" s="293"/>
      <c r="CL57" s="268"/>
      <c r="CM57" s="295"/>
      <c r="CN57" s="295"/>
      <c r="CO57" s="268"/>
      <c r="CP57" s="293"/>
      <c r="CQ57" s="268"/>
      <c r="CR57" s="268"/>
      <c r="CS57" s="276"/>
      <c r="CT57" s="276"/>
      <c r="CU57" s="295"/>
      <c r="CV57" s="268"/>
      <c r="CW57" s="295"/>
      <c r="CX57" s="268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</row>
    <row r="58" customFormat="false" ht="12.75" hidden="false" customHeight="false" outlineLevel="0" collapsed="false">
      <c r="A58" s="323" t="n">
        <v>38200</v>
      </c>
      <c r="B58" s="276" t="n">
        <v>0.00999999999999997</v>
      </c>
      <c r="C58" s="276" t="n">
        <v>0.17</v>
      </c>
      <c r="D58" s="326" t="n">
        <v>0.17</v>
      </c>
      <c r="E58" s="327" t="n">
        <v>0.17</v>
      </c>
      <c r="F58" s="328" t="n">
        <v>0.135</v>
      </c>
      <c r="G58" s="327" t="n">
        <v>0.17</v>
      </c>
      <c r="H58" s="354" t="n">
        <v>0.17</v>
      </c>
      <c r="I58" s="343" t="n">
        <v>0.17</v>
      </c>
      <c r="J58" s="347" t="n">
        <v>0.17</v>
      </c>
      <c r="K58" s="279" t="n">
        <v>0.19</v>
      </c>
      <c r="L58" s="348" t="n">
        <v>0.19</v>
      </c>
      <c r="M58" s="343" t="n">
        <v>0.19</v>
      </c>
      <c r="N58" s="327" t="n">
        <v>0.21</v>
      </c>
      <c r="O58" s="279" t="n">
        <v>0.165</v>
      </c>
      <c r="P58" s="333" t="n">
        <v>0.165</v>
      </c>
      <c r="Q58" s="343" t="n">
        <v>0.165</v>
      </c>
      <c r="R58" s="327" t="n">
        <v>0.165</v>
      </c>
      <c r="T58" s="334" t="n">
        <v>-0.03</v>
      </c>
      <c r="U58" s="334" t="n">
        <v>0.025</v>
      </c>
      <c r="V58" s="334" t="n">
        <v>0.14</v>
      </c>
      <c r="X58" s="335" t="n">
        <v>0.14</v>
      </c>
      <c r="Y58" s="336" t="n">
        <v>0.14</v>
      </c>
      <c r="Z58" s="335" t="n">
        <v>0.035</v>
      </c>
      <c r="AA58" s="337" t="n">
        <v>0.525</v>
      </c>
      <c r="AB58" s="337" t="n">
        <v>0.41</v>
      </c>
      <c r="AC58" s="337" t="n">
        <v>0.185</v>
      </c>
      <c r="AD58" s="338" t="n">
        <v>0.1625</v>
      </c>
      <c r="AE58" s="339" t="n">
        <v>-0.2925</v>
      </c>
      <c r="AF58" s="339" t="n">
        <v>0</v>
      </c>
      <c r="AG58" s="339"/>
      <c r="AH58" s="340" t="n">
        <v>38200</v>
      </c>
      <c r="AI58" s="343" t="n">
        <v>2.89</v>
      </c>
      <c r="AJ58" s="342"/>
      <c r="AK58" s="342"/>
      <c r="AL58" s="342" t="n">
        <v>2.27155089510745</v>
      </c>
      <c r="AM58" s="342" t="n">
        <v>3.06</v>
      </c>
      <c r="AN58" s="342" t="n">
        <v>3.06</v>
      </c>
      <c r="AO58" s="342" t="n">
        <v>3.06</v>
      </c>
      <c r="AP58" s="360" t="n">
        <v>3.06</v>
      </c>
      <c r="AQ58" s="268" t="n">
        <v>3.08</v>
      </c>
      <c r="AR58" s="268" t="n">
        <v>3.1</v>
      </c>
      <c r="AS58" s="268" t="n">
        <v>3.055</v>
      </c>
      <c r="AT58" s="277" t="n">
        <v>3.055</v>
      </c>
      <c r="AU58" s="277"/>
      <c r="AV58" s="277"/>
      <c r="AW58" s="268" t="n">
        <v>3.03</v>
      </c>
      <c r="AX58" s="268" t="n">
        <v>2.925</v>
      </c>
      <c r="AY58" s="268" t="n">
        <v>3.415</v>
      </c>
      <c r="AZ58" s="343" t="n">
        <v>3.3</v>
      </c>
      <c r="BA58" s="268" t="n">
        <v>3.075</v>
      </c>
      <c r="BB58" s="280" t="n">
        <v>3.0525</v>
      </c>
      <c r="BC58" s="280" t="n">
        <v>2.5975</v>
      </c>
      <c r="BD58" s="280" t="n">
        <v>2.89</v>
      </c>
      <c r="BE58" s="343"/>
      <c r="BF58" s="268"/>
      <c r="BG58" s="268" t="n">
        <v>1.416312730053</v>
      </c>
      <c r="BH58" s="277" t="n">
        <v>0.06323707201757</v>
      </c>
      <c r="BI58" s="277" t="n">
        <v>0.073335709785109</v>
      </c>
      <c r="BJ58" s="277" t="n">
        <v>0.772939615732728</v>
      </c>
      <c r="BK58" s="324" t="n">
        <v>0.742336893825962</v>
      </c>
      <c r="BL58" s="268"/>
      <c r="BM58" s="268"/>
      <c r="BN58" s="358"/>
      <c r="BO58" s="358"/>
      <c r="BP58" s="268"/>
      <c r="BQ58" s="358"/>
      <c r="BR58" s="268"/>
      <c r="BS58" s="268"/>
      <c r="BT58" s="268"/>
      <c r="BU58" s="295"/>
      <c r="BV58" s="295"/>
      <c r="BW58" s="295"/>
      <c r="BX58" s="268"/>
      <c r="BY58" s="268"/>
      <c r="BZ58" s="268"/>
      <c r="CA58" s="295"/>
      <c r="CB58" s="277"/>
      <c r="CC58" s="277"/>
      <c r="CD58" s="268"/>
      <c r="CE58" s="277"/>
      <c r="CF58" s="268"/>
      <c r="CG58" s="293"/>
      <c r="CH58" s="293"/>
      <c r="CI58" s="344"/>
      <c r="CJ58" s="268"/>
      <c r="CK58" s="293"/>
      <c r="CL58" s="268"/>
      <c r="CM58" s="295"/>
      <c r="CN58" s="295"/>
      <c r="CO58" s="268"/>
      <c r="CP58" s="293"/>
      <c r="CQ58" s="268"/>
      <c r="CR58" s="268"/>
      <c r="CS58" s="276"/>
      <c r="CT58" s="276"/>
      <c r="CU58" s="295"/>
      <c r="CV58" s="268"/>
      <c r="CW58" s="295"/>
      <c r="CX58" s="268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</row>
    <row r="59" customFormat="false" ht="12.75" hidden="false" customHeight="false" outlineLevel="0" collapsed="false">
      <c r="A59" s="323" t="n">
        <v>38231</v>
      </c>
      <c r="B59" s="276" t="n">
        <v>0.0125</v>
      </c>
      <c r="C59" s="276" t="n">
        <v>0.17</v>
      </c>
      <c r="D59" s="326" t="n">
        <v>0.17</v>
      </c>
      <c r="E59" s="327" t="n">
        <v>0.17</v>
      </c>
      <c r="F59" s="328" t="n">
        <v>0.135</v>
      </c>
      <c r="G59" s="327" t="n">
        <v>0.17</v>
      </c>
      <c r="H59" s="354" t="n">
        <v>0.17</v>
      </c>
      <c r="I59" s="343" t="n">
        <v>0.17</v>
      </c>
      <c r="J59" s="347" t="n">
        <v>0.17</v>
      </c>
      <c r="K59" s="279" t="n">
        <v>0.19</v>
      </c>
      <c r="L59" s="348" t="n">
        <v>0.19</v>
      </c>
      <c r="M59" s="343" t="n">
        <v>0.19</v>
      </c>
      <c r="N59" s="327" t="n">
        <v>0.21</v>
      </c>
      <c r="O59" s="279" t="n">
        <v>0.165</v>
      </c>
      <c r="P59" s="333" t="n">
        <v>0.165</v>
      </c>
      <c r="Q59" s="343" t="n">
        <v>0.165</v>
      </c>
      <c r="R59" s="327" t="n">
        <v>0.165</v>
      </c>
      <c r="T59" s="334" t="n">
        <v>-0.03</v>
      </c>
      <c r="U59" s="334" t="n">
        <v>0.025</v>
      </c>
      <c r="V59" s="334" t="n">
        <v>0.1375</v>
      </c>
      <c r="X59" s="335" t="n">
        <v>0.1375</v>
      </c>
      <c r="Y59" s="336" t="n">
        <v>0.1375</v>
      </c>
      <c r="Z59" s="335" t="n">
        <v>0.0325</v>
      </c>
      <c r="AA59" s="337" t="n">
        <v>0.425</v>
      </c>
      <c r="AB59" s="337" t="n">
        <v>0.3825</v>
      </c>
      <c r="AC59" s="337" t="n">
        <v>0.1625</v>
      </c>
      <c r="AD59" s="338" t="n">
        <v>0.1625</v>
      </c>
      <c r="AE59" s="339" t="n">
        <v>-0.2925</v>
      </c>
      <c r="AF59" s="339" t="n">
        <v>0</v>
      </c>
      <c r="AG59" s="339"/>
      <c r="AH59" s="340" t="n">
        <v>38231</v>
      </c>
      <c r="AI59" s="343" t="n">
        <v>2.879</v>
      </c>
      <c r="AJ59" s="342"/>
      <c r="AK59" s="342"/>
      <c r="AL59" s="342" t="n">
        <v>2.24934049018355</v>
      </c>
      <c r="AM59" s="342" t="n">
        <v>3.049</v>
      </c>
      <c r="AN59" s="342" t="n">
        <v>3.049</v>
      </c>
      <c r="AO59" s="342" t="n">
        <v>3.049</v>
      </c>
      <c r="AP59" s="360" t="n">
        <v>3.049</v>
      </c>
      <c r="AQ59" s="268" t="n">
        <v>3.069</v>
      </c>
      <c r="AR59" s="268" t="n">
        <v>3.089</v>
      </c>
      <c r="AS59" s="268" t="n">
        <v>3.044</v>
      </c>
      <c r="AT59" s="277" t="n">
        <v>3.044</v>
      </c>
      <c r="AU59" s="277"/>
      <c r="AV59" s="277"/>
      <c r="AW59" s="268" t="n">
        <v>3.0165</v>
      </c>
      <c r="AX59" s="268" t="n">
        <v>2.9115</v>
      </c>
      <c r="AY59" s="268" t="n">
        <v>3.304</v>
      </c>
      <c r="AZ59" s="343" t="n">
        <v>3.2615</v>
      </c>
      <c r="BA59" s="268" t="n">
        <v>3.0415</v>
      </c>
      <c r="BB59" s="280" t="n">
        <v>3.0415</v>
      </c>
      <c r="BC59" s="280" t="n">
        <v>2.5865</v>
      </c>
      <c r="BD59" s="280" t="n">
        <v>2.879</v>
      </c>
      <c r="BE59" s="343"/>
      <c r="BF59" s="268"/>
      <c r="BG59" s="268" t="n">
        <v>1.414999831598</v>
      </c>
      <c r="BH59" s="277" t="n">
        <v>0.063240261501564</v>
      </c>
      <c r="BI59" s="277" t="n">
        <v>0.073363127673909</v>
      </c>
      <c r="BJ59" s="277" t="n">
        <v>0.768856107754192</v>
      </c>
      <c r="BK59" s="324" t="n">
        <v>0.737730564179583</v>
      </c>
      <c r="BL59" s="268"/>
      <c r="BM59" s="268"/>
      <c r="BN59" s="358"/>
      <c r="BO59" s="358"/>
      <c r="BP59" s="268"/>
      <c r="BQ59" s="358"/>
      <c r="BR59" s="268"/>
      <c r="BS59" s="268"/>
      <c r="BT59" s="268"/>
      <c r="BU59" s="295"/>
      <c r="BV59" s="295"/>
      <c r="BW59" s="295"/>
      <c r="BX59" s="268"/>
      <c r="BY59" s="268"/>
      <c r="BZ59" s="268"/>
      <c r="CA59" s="295"/>
      <c r="CB59" s="277"/>
      <c r="CC59" s="277"/>
      <c r="CD59" s="268"/>
      <c r="CE59" s="277"/>
      <c r="CF59" s="268"/>
      <c r="CG59" s="293"/>
      <c r="CH59" s="293"/>
      <c r="CI59" s="344"/>
      <c r="CJ59" s="268"/>
      <c r="CK59" s="293"/>
      <c r="CL59" s="268"/>
      <c r="CM59" s="295"/>
      <c r="CN59" s="295"/>
      <c r="CO59" s="268"/>
      <c r="CP59" s="293"/>
      <c r="CQ59" s="268"/>
      <c r="CR59" s="268"/>
      <c r="CS59" s="276"/>
      <c r="CT59" s="276"/>
      <c r="CU59" s="295"/>
      <c r="CV59" s="268"/>
      <c r="CW59" s="295"/>
      <c r="CX59" s="268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</row>
    <row r="60" customFormat="false" ht="12.75" hidden="false" customHeight="false" outlineLevel="0" collapsed="false">
      <c r="A60" s="323" t="n">
        <v>38261</v>
      </c>
      <c r="B60" s="276" t="n">
        <v>-0.00250000000000001</v>
      </c>
      <c r="C60" s="276" t="n">
        <v>0.17</v>
      </c>
      <c r="D60" s="326" t="n">
        <v>0.17</v>
      </c>
      <c r="E60" s="327" t="n">
        <v>0.17</v>
      </c>
      <c r="F60" s="328" t="n">
        <v>0.135</v>
      </c>
      <c r="G60" s="327" t="n">
        <v>0.17</v>
      </c>
      <c r="H60" s="354" t="n">
        <v>0.17</v>
      </c>
      <c r="I60" s="343" t="n">
        <v>0.17</v>
      </c>
      <c r="J60" s="347" t="n">
        <v>0.17</v>
      </c>
      <c r="K60" s="279" t="n">
        <v>0.19</v>
      </c>
      <c r="L60" s="348" t="n">
        <v>0.19</v>
      </c>
      <c r="M60" s="343" t="n">
        <v>0.19</v>
      </c>
      <c r="N60" s="327" t="n">
        <v>0.21</v>
      </c>
      <c r="O60" s="279" t="n">
        <v>0.165</v>
      </c>
      <c r="P60" s="333" t="n">
        <v>0.165</v>
      </c>
      <c r="Q60" s="343" t="n">
        <v>0.165</v>
      </c>
      <c r="R60" s="327" t="n">
        <v>0.165</v>
      </c>
      <c r="T60" s="334" t="n">
        <v>-0.03</v>
      </c>
      <c r="U60" s="334" t="n">
        <v>0.025</v>
      </c>
      <c r="V60" s="334" t="n">
        <v>0.1525</v>
      </c>
      <c r="X60" s="335" t="n">
        <v>0.1525</v>
      </c>
      <c r="Y60" s="336" t="n">
        <v>0.1525</v>
      </c>
      <c r="Z60" s="335" t="n">
        <v>0.0475</v>
      </c>
      <c r="AA60" s="337" t="n">
        <v>0.345</v>
      </c>
      <c r="AB60" s="337" t="n">
        <v>0.3625</v>
      </c>
      <c r="AC60" s="337" t="n">
        <v>0.185</v>
      </c>
      <c r="AD60" s="338" t="n">
        <v>0.165</v>
      </c>
      <c r="AE60" s="339" t="n">
        <v>-0.2925</v>
      </c>
      <c r="AF60" s="339" t="n">
        <v>0</v>
      </c>
      <c r="AG60" s="339"/>
      <c r="AH60" s="340" t="n">
        <v>38261</v>
      </c>
      <c r="AI60" s="343" t="n">
        <v>2.896</v>
      </c>
      <c r="AJ60" s="342"/>
      <c r="AK60" s="342"/>
      <c r="AL60" s="342" t="n">
        <v>2.24828832316205</v>
      </c>
      <c r="AM60" s="342" t="n">
        <v>3.066</v>
      </c>
      <c r="AN60" s="342" t="n">
        <v>3.066</v>
      </c>
      <c r="AO60" s="342" t="n">
        <v>3.066</v>
      </c>
      <c r="AP60" s="360" t="n">
        <v>3.066</v>
      </c>
      <c r="AQ60" s="268" t="n">
        <v>3.086</v>
      </c>
      <c r="AR60" s="268" t="n">
        <v>3.106</v>
      </c>
      <c r="AS60" s="268" t="n">
        <v>3.061</v>
      </c>
      <c r="AT60" s="277" t="n">
        <v>3.061</v>
      </c>
      <c r="AU60" s="277"/>
      <c r="AV60" s="277"/>
      <c r="AW60" s="268" t="n">
        <v>3.0485</v>
      </c>
      <c r="AX60" s="268" t="n">
        <v>2.9435</v>
      </c>
      <c r="AY60" s="268" t="n">
        <v>3.241</v>
      </c>
      <c r="AZ60" s="343" t="n">
        <v>3.2585</v>
      </c>
      <c r="BA60" s="268" t="n">
        <v>3.081</v>
      </c>
      <c r="BB60" s="280" t="n">
        <v>3.061</v>
      </c>
      <c r="BC60" s="280" t="n">
        <v>2.6035</v>
      </c>
      <c r="BD60" s="280" t="n">
        <v>2.896</v>
      </c>
      <c r="BE60" s="343"/>
      <c r="BF60" s="268"/>
      <c r="BG60" s="268" t="n">
        <v>1.413725108865</v>
      </c>
      <c r="BH60" s="277" t="n">
        <v>0.06324334809898</v>
      </c>
      <c r="BI60" s="277" t="n">
        <v>0.07338966111492</v>
      </c>
      <c r="BJ60" s="277" t="n">
        <v>0.764924485673967</v>
      </c>
      <c r="BK60" s="324" t="n">
        <v>0.733296909054811</v>
      </c>
      <c r="BL60" s="268"/>
      <c r="BM60" s="268"/>
      <c r="BN60" s="358"/>
      <c r="BO60" s="358"/>
      <c r="BP60" s="268"/>
      <c r="BQ60" s="358"/>
      <c r="BR60" s="268"/>
      <c r="BS60" s="268"/>
      <c r="BT60" s="268"/>
      <c r="BU60" s="295"/>
      <c r="BV60" s="295"/>
      <c r="BW60" s="295"/>
      <c r="BX60" s="268"/>
      <c r="BY60" s="268"/>
      <c r="BZ60" s="268"/>
      <c r="CA60" s="295"/>
      <c r="CB60" s="277"/>
      <c r="CC60" s="277"/>
      <c r="CD60" s="268"/>
      <c r="CE60" s="277"/>
      <c r="CF60" s="268"/>
      <c r="CG60" s="293"/>
      <c r="CH60" s="293"/>
      <c r="CI60" s="344"/>
      <c r="CJ60" s="268"/>
      <c r="CK60" s="293"/>
      <c r="CL60" s="268"/>
      <c r="CM60" s="295"/>
      <c r="CN60" s="295"/>
      <c r="CO60" s="268"/>
      <c r="CP60" s="293"/>
      <c r="CQ60" s="268"/>
      <c r="CR60" s="268"/>
      <c r="CS60" s="276"/>
      <c r="CT60" s="276"/>
      <c r="CU60" s="295"/>
      <c r="CV60" s="268"/>
      <c r="CW60" s="295"/>
      <c r="CX60" s="268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</row>
    <row r="61" customFormat="false" ht="12.75" hidden="false" customHeight="false" outlineLevel="0" collapsed="false">
      <c r="A61" s="323" t="n">
        <v>38292</v>
      </c>
      <c r="B61" s="276" t="n">
        <v>0.0775</v>
      </c>
      <c r="C61" s="276" t="n">
        <v>0.29</v>
      </c>
      <c r="D61" s="326" t="n">
        <v>0.29</v>
      </c>
      <c r="E61" s="327" t="n">
        <v>0.29</v>
      </c>
      <c r="F61" s="328" t="n">
        <v>0.255</v>
      </c>
      <c r="G61" s="327" t="n">
        <v>0.29</v>
      </c>
      <c r="H61" s="355" t="n">
        <v>0.41</v>
      </c>
      <c r="I61" s="343" t="n">
        <v>0.41</v>
      </c>
      <c r="J61" s="347" t="n">
        <v>0.41</v>
      </c>
      <c r="K61" s="276" t="n">
        <v>0.41</v>
      </c>
      <c r="L61" s="348" t="n">
        <v>0.41</v>
      </c>
      <c r="M61" s="343" t="n">
        <v>0.41</v>
      </c>
      <c r="N61" s="327" t="n">
        <v>0.44</v>
      </c>
      <c r="O61" s="279" t="n">
        <v>0.41</v>
      </c>
      <c r="P61" s="333" t="n">
        <v>0.41</v>
      </c>
      <c r="Q61" s="343" t="n">
        <v>0.41</v>
      </c>
      <c r="R61" s="327" t="n">
        <v>0.43</v>
      </c>
      <c r="T61" s="334" t="n">
        <v>0.13</v>
      </c>
      <c r="U61" s="334" t="n">
        <v>0.185</v>
      </c>
      <c r="V61" s="334" t="n">
        <v>0.239808</v>
      </c>
      <c r="X61" s="335" t="n">
        <v>0.1925</v>
      </c>
      <c r="Y61" s="336" t="n">
        <v>0.1925</v>
      </c>
      <c r="Z61" s="335" t="n">
        <v>0.1075</v>
      </c>
      <c r="AA61" s="337" t="n">
        <v>0.72</v>
      </c>
      <c r="AB61" s="337" t="n">
        <v>0.69</v>
      </c>
      <c r="AC61" s="337" t="n">
        <v>0.2875</v>
      </c>
      <c r="AD61" s="338" t="n">
        <v>0.24</v>
      </c>
      <c r="AE61" s="339" t="n">
        <v>-0.25</v>
      </c>
      <c r="AF61" s="339" t="n">
        <v>0</v>
      </c>
      <c r="AG61" s="339"/>
      <c r="AH61" s="340" t="n">
        <v>38292</v>
      </c>
      <c r="AI61" s="343" t="n">
        <v>2.989</v>
      </c>
      <c r="AJ61" s="342"/>
      <c r="AK61" s="342"/>
      <c r="AL61" s="342" t="n">
        <v>2.38953924214922</v>
      </c>
      <c r="AM61" s="342" t="n">
        <v>3.279</v>
      </c>
      <c r="AN61" s="342" t="n">
        <v>3.279</v>
      </c>
      <c r="AO61" s="342" t="n">
        <v>3.279</v>
      </c>
      <c r="AP61" s="360" t="n">
        <v>3.399</v>
      </c>
      <c r="AQ61" s="268" t="n">
        <v>3.399</v>
      </c>
      <c r="AR61" s="268" t="n">
        <v>3.429</v>
      </c>
      <c r="AS61" s="268" t="n">
        <v>3.399</v>
      </c>
      <c r="AT61" s="277" t="n">
        <v>3.419</v>
      </c>
      <c r="AU61" s="277"/>
      <c r="AV61" s="277"/>
      <c r="AW61" s="268" t="n">
        <v>3.1815</v>
      </c>
      <c r="AX61" s="268" t="n">
        <v>3.0965</v>
      </c>
      <c r="AY61" s="268" t="n">
        <v>3.709</v>
      </c>
      <c r="AZ61" s="343" t="n">
        <v>3.679</v>
      </c>
      <c r="BA61" s="268" t="n">
        <v>3.2765</v>
      </c>
      <c r="BB61" s="280" t="n">
        <v>3.229</v>
      </c>
      <c r="BC61" s="280" t="n">
        <v>2.739</v>
      </c>
      <c r="BD61" s="280" t="n">
        <v>2.989</v>
      </c>
      <c r="BE61" s="343"/>
      <c r="BF61" s="268"/>
      <c r="BG61" s="268" t="n">
        <v>1.412403594589</v>
      </c>
      <c r="BH61" s="277" t="n">
        <v>0.06324653758298</v>
      </c>
      <c r="BI61" s="277" t="n">
        <v>0.073417079004208</v>
      </c>
      <c r="BJ61" s="277" t="n">
        <v>0.760882536606972</v>
      </c>
      <c r="BK61" s="324" t="n">
        <v>0.728740238532852</v>
      </c>
      <c r="BL61" s="268"/>
      <c r="BM61" s="268"/>
      <c r="BN61" s="358"/>
      <c r="BO61" s="358"/>
      <c r="BP61" s="268"/>
      <c r="BQ61" s="358"/>
      <c r="BR61" s="268"/>
      <c r="BS61" s="268"/>
      <c r="BT61" s="268"/>
      <c r="BU61" s="295"/>
      <c r="BV61" s="295"/>
      <c r="BW61" s="295"/>
      <c r="BX61" s="268"/>
      <c r="BY61" s="268"/>
      <c r="BZ61" s="268"/>
      <c r="CA61" s="295"/>
      <c r="CB61" s="277"/>
      <c r="CC61" s="277"/>
      <c r="CD61" s="268"/>
      <c r="CE61" s="277"/>
      <c r="CF61" s="268"/>
      <c r="CG61" s="293"/>
      <c r="CH61" s="293"/>
      <c r="CI61" s="344"/>
      <c r="CJ61" s="268"/>
      <c r="CK61" s="293"/>
      <c r="CL61" s="268"/>
      <c r="CM61" s="295"/>
      <c r="CN61" s="295"/>
      <c r="CO61" s="268"/>
      <c r="CP61" s="293"/>
      <c r="CQ61" s="268"/>
      <c r="CR61" s="268"/>
      <c r="CS61" s="276"/>
      <c r="CT61" s="276"/>
      <c r="CU61" s="295"/>
      <c r="CV61" s="268"/>
      <c r="CW61" s="295"/>
      <c r="CX61" s="268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</row>
    <row r="62" customFormat="false" ht="12.75" hidden="false" customHeight="false" outlineLevel="0" collapsed="false">
      <c r="A62" s="323" t="n">
        <v>38322</v>
      </c>
      <c r="B62" s="276" t="n">
        <v>0.0575</v>
      </c>
      <c r="C62" s="276" t="n">
        <v>0.31</v>
      </c>
      <c r="D62" s="326" t="n">
        <v>0.31</v>
      </c>
      <c r="E62" s="327" t="n">
        <v>0.31</v>
      </c>
      <c r="F62" s="328" t="n">
        <v>0.275</v>
      </c>
      <c r="G62" s="327" t="n">
        <v>0.31</v>
      </c>
      <c r="H62" s="355" t="n">
        <v>0.43</v>
      </c>
      <c r="I62" s="343" t="n">
        <v>0.43</v>
      </c>
      <c r="J62" s="347" t="n">
        <v>0.43</v>
      </c>
      <c r="K62" s="276" t="n">
        <v>0.43</v>
      </c>
      <c r="L62" s="348" t="n">
        <v>0.43</v>
      </c>
      <c r="M62" s="343" t="n">
        <v>0.43</v>
      </c>
      <c r="N62" s="327" t="n">
        <v>0.46</v>
      </c>
      <c r="O62" s="279" t="n">
        <v>0.43</v>
      </c>
      <c r="P62" s="333" t="n">
        <v>0.43</v>
      </c>
      <c r="Q62" s="343" t="n">
        <v>0.43</v>
      </c>
      <c r="R62" s="327" t="n">
        <v>0.45</v>
      </c>
      <c r="T62" s="334" t="n">
        <v>0.15</v>
      </c>
      <c r="U62" s="334" t="n">
        <v>0.205</v>
      </c>
      <c r="V62" s="334" t="n">
        <v>0.263552</v>
      </c>
      <c r="X62" s="335" t="n">
        <v>0.2325</v>
      </c>
      <c r="Y62" s="336" t="n">
        <v>0.2325</v>
      </c>
      <c r="Z62" s="335" t="n">
        <v>0.1475</v>
      </c>
      <c r="AA62" s="337" t="n">
        <v>1.035</v>
      </c>
      <c r="AB62" s="337" t="n">
        <v>1</v>
      </c>
      <c r="AC62" s="337" t="n">
        <v>0.3375</v>
      </c>
      <c r="AD62" s="338" t="n">
        <v>0.295</v>
      </c>
      <c r="AE62" s="339" t="n">
        <v>-0.25</v>
      </c>
      <c r="AF62" s="339" t="n">
        <v>0</v>
      </c>
      <c r="AG62" s="339"/>
      <c r="AH62" s="340" t="n">
        <v>38322</v>
      </c>
      <c r="AI62" s="343" t="n">
        <v>3.086</v>
      </c>
      <c r="AJ62" s="342"/>
      <c r="AK62" s="342"/>
      <c r="AL62" s="342" t="n">
        <v>2.45990762263461</v>
      </c>
      <c r="AM62" s="342" t="n">
        <v>3.396</v>
      </c>
      <c r="AN62" s="342" t="n">
        <v>3.396</v>
      </c>
      <c r="AO62" s="342" t="n">
        <v>3.396</v>
      </c>
      <c r="AP62" s="360" t="n">
        <v>3.516</v>
      </c>
      <c r="AQ62" s="268" t="n">
        <v>3.516</v>
      </c>
      <c r="AR62" s="268" t="n">
        <v>3.546</v>
      </c>
      <c r="AS62" s="268" t="n">
        <v>3.516</v>
      </c>
      <c r="AT62" s="277" t="n">
        <v>3.536</v>
      </c>
      <c r="AU62" s="277"/>
      <c r="AV62" s="277"/>
      <c r="AW62" s="268" t="n">
        <v>3.3185</v>
      </c>
      <c r="AX62" s="268" t="n">
        <v>3.2335</v>
      </c>
      <c r="AY62" s="268" t="n">
        <v>4.121</v>
      </c>
      <c r="AZ62" s="343" t="n">
        <v>4.086</v>
      </c>
      <c r="BA62" s="268" t="n">
        <v>3.4235</v>
      </c>
      <c r="BB62" s="280" t="n">
        <v>3.381</v>
      </c>
      <c r="BC62" s="280" t="n">
        <v>2.836</v>
      </c>
      <c r="BD62" s="280" t="n">
        <v>3.086</v>
      </c>
      <c r="BE62" s="343"/>
      <c r="BF62" s="268"/>
      <c r="BG62" s="268" t="n">
        <v>1.411120561434</v>
      </c>
      <c r="BH62" s="277" t="n">
        <v>0.063249624180404</v>
      </c>
      <c r="BI62" s="277" t="n">
        <v>0.073443612445691</v>
      </c>
      <c r="BJ62" s="277" t="n">
        <v>0.756990931686021</v>
      </c>
      <c r="BK62" s="324" t="n">
        <v>0.724354423626211</v>
      </c>
      <c r="BL62" s="268"/>
      <c r="BM62" s="268"/>
      <c r="BN62" s="358"/>
      <c r="BO62" s="358"/>
      <c r="BP62" s="268"/>
      <c r="BQ62" s="358"/>
      <c r="BR62" s="268"/>
      <c r="BS62" s="268"/>
      <c r="BT62" s="268"/>
      <c r="BU62" s="295"/>
      <c r="BV62" s="295"/>
      <c r="BW62" s="295"/>
      <c r="BX62" s="268"/>
      <c r="BY62" s="268"/>
      <c r="BZ62" s="268"/>
      <c r="CA62" s="295"/>
      <c r="CB62" s="277"/>
      <c r="CC62" s="277"/>
      <c r="CD62" s="268"/>
      <c r="CE62" s="277"/>
      <c r="CF62" s="268"/>
      <c r="CG62" s="293"/>
      <c r="CH62" s="293"/>
      <c r="CI62" s="344"/>
      <c r="CJ62" s="268"/>
      <c r="CK62" s="293"/>
      <c r="CL62" s="268"/>
      <c r="CM62" s="295"/>
      <c r="CN62" s="295"/>
      <c r="CO62" s="268"/>
      <c r="CP62" s="293"/>
      <c r="CQ62" s="268"/>
      <c r="CR62" s="268"/>
      <c r="CS62" s="276"/>
      <c r="CT62" s="276"/>
      <c r="CU62" s="295"/>
      <c r="CV62" s="268"/>
      <c r="CW62" s="295"/>
      <c r="CX62" s="268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</row>
    <row r="63" customFormat="false" ht="12.75" hidden="false" customHeight="false" outlineLevel="0" collapsed="false">
      <c r="A63" s="323" t="n">
        <v>38353</v>
      </c>
      <c r="B63" s="276" t="n">
        <v>0.06</v>
      </c>
      <c r="C63" s="276" t="n">
        <v>0.325</v>
      </c>
      <c r="D63" s="326" t="n">
        <v>0.325</v>
      </c>
      <c r="E63" s="327" t="n">
        <v>0.325</v>
      </c>
      <c r="F63" s="328" t="n">
        <v>0.29</v>
      </c>
      <c r="G63" s="327" t="n">
        <v>0.325</v>
      </c>
      <c r="H63" s="355" t="n">
        <v>0.445</v>
      </c>
      <c r="I63" s="343" t="n">
        <v>0.445</v>
      </c>
      <c r="J63" s="347" t="n">
        <v>0.445</v>
      </c>
      <c r="K63" s="276" t="n">
        <v>0.445</v>
      </c>
      <c r="L63" s="348" t="n">
        <v>0.445</v>
      </c>
      <c r="M63" s="343" t="n">
        <v>0.445</v>
      </c>
      <c r="N63" s="327" t="n">
        <v>0.475</v>
      </c>
      <c r="O63" s="279" t="n">
        <v>0.445</v>
      </c>
      <c r="P63" s="333" t="n">
        <v>0.445</v>
      </c>
      <c r="Q63" s="343" t="n">
        <v>0.445</v>
      </c>
      <c r="R63" s="327" t="n">
        <v>0.465</v>
      </c>
      <c r="T63" s="334" t="n">
        <v>0.165</v>
      </c>
      <c r="U63" s="334" t="n">
        <v>0.22</v>
      </c>
      <c r="V63" s="334" t="n">
        <v>0.283992</v>
      </c>
      <c r="X63" s="335" t="n">
        <v>0.245</v>
      </c>
      <c r="Y63" s="336" t="n">
        <v>0.245</v>
      </c>
      <c r="Z63" s="335" t="n">
        <v>0.1825</v>
      </c>
      <c r="AA63" s="337" t="n">
        <v>1.505</v>
      </c>
      <c r="AB63" s="337" t="n">
        <v>1.15</v>
      </c>
      <c r="AC63" s="337" t="n">
        <v>0.4375</v>
      </c>
      <c r="AD63" s="338" t="n">
        <v>0.3425</v>
      </c>
      <c r="AE63" s="339" t="n">
        <v>-0.25</v>
      </c>
      <c r="AF63" s="339" t="n">
        <v>0</v>
      </c>
      <c r="AG63" s="339"/>
      <c r="AH63" s="340" t="n">
        <v>38353</v>
      </c>
      <c r="AI63" s="343" t="n">
        <v>3.241</v>
      </c>
      <c r="AJ63" s="342"/>
      <c r="AK63" s="342"/>
      <c r="AL63" s="342" t="n">
        <v>2.5669742753866</v>
      </c>
      <c r="AM63" s="342" t="n">
        <v>3.566</v>
      </c>
      <c r="AN63" s="342" t="n">
        <v>3.566</v>
      </c>
      <c r="AO63" s="342" t="n">
        <v>3.566</v>
      </c>
      <c r="AP63" s="360" t="n">
        <v>3.686</v>
      </c>
      <c r="AQ63" s="268" t="n">
        <v>3.686</v>
      </c>
      <c r="AR63" s="268" t="n">
        <v>3.716</v>
      </c>
      <c r="AS63" s="268" t="n">
        <v>3.686</v>
      </c>
      <c r="AT63" s="277" t="n">
        <v>3.706</v>
      </c>
      <c r="AU63" s="277"/>
      <c r="AV63" s="277"/>
      <c r="AW63" s="268" t="n">
        <v>3.486</v>
      </c>
      <c r="AX63" s="277" t="n">
        <v>3.4235</v>
      </c>
      <c r="AY63" s="268" t="n">
        <v>4.746</v>
      </c>
      <c r="AZ63" s="343" t="n">
        <v>4.391</v>
      </c>
      <c r="BA63" s="268" t="n">
        <v>3.6785</v>
      </c>
      <c r="BB63" s="280" t="n">
        <v>3.5835</v>
      </c>
      <c r="BC63" s="280" t="n">
        <v>2.991</v>
      </c>
      <c r="BD63" s="280" t="n">
        <v>3.241</v>
      </c>
      <c r="BE63" s="343"/>
      <c r="BF63" s="268"/>
      <c r="BG63" s="268" t="n">
        <v>1.409790488178</v>
      </c>
      <c r="BH63" s="277" t="n">
        <v>0.06325281366441</v>
      </c>
      <c r="BI63" s="277" t="n">
        <v>0.073471030335468</v>
      </c>
      <c r="BJ63" s="277" t="n">
        <v>0.752990126859951</v>
      </c>
      <c r="BK63" s="324" t="n">
        <v>0.719846964494279</v>
      </c>
      <c r="BL63" s="268"/>
      <c r="BM63" s="268"/>
      <c r="BN63" s="358"/>
      <c r="BO63" s="358"/>
      <c r="BP63" s="268"/>
      <c r="BQ63" s="358"/>
      <c r="BR63" s="268"/>
      <c r="BS63" s="268"/>
      <c r="BT63" s="268"/>
      <c r="BU63" s="295"/>
      <c r="BV63" s="295"/>
      <c r="BW63" s="295"/>
      <c r="BX63" s="268"/>
      <c r="BY63" s="268"/>
      <c r="BZ63" s="268"/>
      <c r="CA63" s="295"/>
      <c r="CB63" s="277"/>
      <c r="CC63" s="277"/>
      <c r="CD63" s="268"/>
      <c r="CE63" s="277"/>
      <c r="CF63" s="268"/>
      <c r="CG63" s="293"/>
      <c r="CH63" s="293"/>
      <c r="CI63" s="344"/>
      <c r="CJ63" s="268"/>
      <c r="CK63" s="293"/>
      <c r="CL63" s="268"/>
      <c r="CM63" s="295"/>
      <c r="CN63" s="295"/>
      <c r="CO63" s="268"/>
      <c r="CP63" s="293"/>
      <c r="CQ63" s="268"/>
      <c r="CR63" s="268"/>
      <c r="CS63" s="276"/>
      <c r="CT63" s="276"/>
      <c r="CU63" s="295"/>
      <c r="CV63" s="268"/>
      <c r="CW63" s="295"/>
      <c r="CX63" s="268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</row>
    <row r="64" customFormat="false" ht="12.75" hidden="false" customHeight="false" outlineLevel="0" collapsed="false">
      <c r="A64" s="323" t="n">
        <v>38384</v>
      </c>
      <c r="B64" s="276" t="n">
        <v>0.1275</v>
      </c>
      <c r="C64" s="276" t="n">
        <v>0.37</v>
      </c>
      <c r="D64" s="326" t="n">
        <v>0.37</v>
      </c>
      <c r="E64" s="327" t="n">
        <v>0.37</v>
      </c>
      <c r="F64" s="328" t="n">
        <v>0.335</v>
      </c>
      <c r="G64" s="327" t="n">
        <v>0.37</v>
      </c>
      <c r="H64" s="355" t="n">
        <v>0.49</v>
      </c>
      <c r="I64" s="343" t="n">
        <v>0.49</v>
      </c>
      <c r="J64" s="347" t="n">
        <v>0.49</v>
      </c>
      <c r="K64" s="276" t="n">
        <v>0.49</v>
      </c>
      <c r="L64" s="348" t="n">
        <v>0.49</v>
      </c>
      <c r="M64" s="343" t="n">
        <v>0.49</v>
      </c>
      <c r="N64" s="327" t="n">
        <v>0.52</v>
      </c>
      <c r="O64" s="279" t="n">
        <v>0.49</v>
      </c>
      <c r="P64" s="333" t="n">
        <v>0.49</v>
      </c>
      <c r="Q64" s="343" t="n">
        <v>0.49</v>
      </c>
      <c r="R64" s="327" t="n">
        <v>0.51</v>
      </c>
      <c r="T64" s="334" t="n">
        <v>0.21</v>
      </c>
      <c r="U64" s="334" t="n">
        <v>0.265</v>
      </c>
      <c r="V64" s="334" t="n">
        <v>0.326688</v>
      </c>
      <c r="X64" s="335" t="n">
        <v>0.2225</v>
      </c>
      <c r="Y64" s="336" t="n">
        <v>0.2225</v>
      </c>
      <c r="Z64" s="335" t="n">
        <v>0.1625</v>
      </c>
      <c r="AA64" s="337" t="n">
        <v>1.385</v>
      </c>
      <c r="AB64" s="337" t="n">
        <v>1.14</v>
      </c>
      <c r="AC64" s="337" t="n">
        <v>0.435</v>
      </c>
      <c r="AD64" s="338" t="n">
        <v>0.3375</v>
      </c>
      <c r="AE64" s="339" t="n">
        <v>-0.25</v>
      </c>
      <c r="AF64" s="339" t="n">
        <v>0</v>
      </c>
      <c r="AG64" s="339"/>
      <c r="AH64" s="340" t="n">
        <v>38384</v>
      </c>
      <c r="AI64" s="343" t="n">
        <v>3.124</v>
      </c>
      <c r="AJ64" s="342"/>
      <c r="AK64" s="342"/>
      <c r="AL64" s="342" t="n">
        <v>2.49948301714771</v>
      </c>
      <c r="AM64" s="342" t="n">
        <v>3.494</v>
      </c>
      <c r="AN64" s="342" t="n">
        <v>3.494</v>
      </c>
      <c r="AO64" s="342" t="n">
        <v>3.494</v>
      </c>
      <c r="AP64" s="360" t="n">
        <v>3.614</v>
      </c>
      <c r="AQ64" s="268" t="n">
        <v>3.614</v>
      </c>
      <c r="AR64" s="268" t="n">
        <v>3.644</v>
      </c>
      <c r="AS64" s="268" t="n">
        <v>3.614</v>
      </c>
      <c r="AT64" s="277" t="n">
        <v>3.634</v>
      </c>
      <c r="AU64" s="277"/>
      <c r="AV64" s="277"/>
      <c r="AW64" s="268" t="n">
        <v>3.3465</v>
      </c>
      <c r="AX64" s="279" t="n">
        <v>3.2865</v>
      </c>
      <c r="AY64" s="268" t="n">
        <v>4.509</v>
      </c>
      <c r="AZ64" s="343" t="n">
        <v>4.264</v>
      </c>
      <c r="BA64" s="268" t="n">
        <v>3.559</v>
      </c>
      <c r="BB64" s="280" t="n">
        <v>3.4615</v>
      </c>
      <c r="BC64" s="280" t="n">
        <v>2.874</v>
      </c>
      <c r="BD64" s="280" t="n">
        <v>3.124</v>
      </c>
      <c r="BE64" s="343"/>
      <c r="BF64" s="268"/>
      <c r="BG64" s="268" t="n">
        <v>1.408456087151</v>
      </c>
      <c r="BH64" s="277" t="n">
        <v>0.063256003148421</v>
      </c>
      <c r="BI64" s="277" t="n">
        <v>0.073498448225493</v>
      </c>
      <c r="BJ64" s="277" t="n">
        <v>0.749010073787489</v>
      </c>
      <c r="BK64" s="324" t="n">
        <v>0.715364343774387</v>
      </c>
      <c r="BL64" s="268"/>
      <c r="BM64" s="268"/>
      <c r="BN64" s="358"/>
      <c r="BO64" s="358"/>
      <c r="BP64" s="268"/>
      <c r="BQ64" s="358"/>
      <c r="BR64" s="268"/>
      <c r="BS64" s="268"/>
      <c r="BT64" s="268"/>
      <c r="BU64" s="295"/>
      <c r="BV64" s="295"/>
      <c r="BW64" s="295"/>
      <c r="BX64" s="268"/>
      <c r="BY64" s="268"/>
      <c r="BZ64" s="268"/>
      <c r="CA64" s="295"/>
      <c r="CB64" s="277"/>
      <c r="CC64" s="277"/>
      <c r="CD64" s="268"/>
      <c r="CE64" s="277"/>
      <c r="CF64" s="268"/>
      <c r="CG64" s="293"/>
      <c r="CH64" s="293"/>
      <c r="CI64" s="344"/>
      <c r="CJ64" s="268"/>
      <c r="CK64" s="293"/>
      <c r="CL64" s="268"/>
      <c r="CM64" s="295"/>
      <c r="CN64" s="295"/>
      <c r="CO64" s="268"/>
      <c r="CP64" s="293"/>
      <c r="CQ64" s="268"/>
      <c r="CR64" s="268"/>
      <c r="CS64" s="276"/>
      <c r="CT64" s="276"/>
      <c r="CU64" s="295"/>
      <c r="CV64" s="268"/>
      <c r="CW64" s="295"/>
      <c r="CX64" s="268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</row>
    <row r="65" customFormat="false" ht="12.75" hidden="false" customHeight="false" outlineLevel="0" collapsed="false">
      <c r="A65" s="323" t="n">
        <v>38412</v>
      </c>
      <c r="B65" s="276" t="n">
        <v>0.13</v>
      </c>
      <c r="C65" s="276" t="n">
        <v>0.37</v>
      </c>
      <c r="D65" s="326" t="n">
        <v>0.37</v>
      </c>
      <c r="E65" s="327" t="n">
        <v>0.37</v>
      </c>
      <c r="F65" s="328" t="n">
        <v>0.335</v>
      </c>
      <c r="G65" s="327" t="n">
        <v>0.37</v>
      </c>
      <c r="H65" s="355" t="n">
        <v>0.49</v>
      </c>
      <c r="I65" s="343" t="n">
        <v>0.49</v>
      </c>
      <c r="J65" s="347" t="n">
        <v>0.49</v>
      </c>
      <c r="K65" s="276" t="n">
        <v>0.49</v>
      </c>
      <c r="L65" s="348" t="n">
        <v>0.49</v>
      </c>
      <c r="M65" s="343" t="n">
        <v>0.49</v>
      </c>
      <c r="N65" s="327" t="n">
        <v>0.52</v>
      </c>
      <c r="O65" s="279" t="n">
        <v>0.49</v>
      </c>
      <c r="P65" s="333" t="n">
        <v>0.49</v>
      </c>
      <c r="Q65" s="343" t="n">
        <v>0.49</v>
      </c>
      <c r="R65" s="327" t="n">
        <v>0.51</v>
      </c>
      <c r="T65" s="334" t="n">
        <v>0.21</v>
      </c>
      <c r="U65" s="334" t="n">
        <v>0.265</v>
      </c>
      <c r="V65" s="334" t="n">
        <v>0.322496</v>
      </c>
      <c r="X65" s="335" t="n">
        <v>0.22</v>
      </c>
      <c r="Y65" s="336" t="n">
        <v>0.22</v>
      </c>
      <c r="Z65" s="335" t="n">
        <v>0.1625</v>
      </c>
      <c r="AA65" s="337" t="n">
        <v>0.875</v>
      </c>
      <c r="AB65" s="337" t="n">
        <v>0.79</v>
      </c>
      <c r="AC65" s="337" t="n">
        <v>0.3025</v>
      </c>
      <c r="AD65" s="338" t="n">
        <v>0.26</v>
      </c>
      <c r="AE65" s="339" t="n">
        <v>-0.25</v>
      </c>
      <c r="AF65" s="339" t="n">
        <v>0</v>
      </c>
      <c r="AG65" s="339"/>
      <c r="AH65" s="340" t="n">
        <v>38412</v>
      </c>
      <c r="AI65" s="343" t="n">
        <v>2.993</v>
      </c>
      <c r="AJ65" s="342"/>
      <c r="AK65" s="342"/>
      <c r="AL65" s="342" t="n">
        <v>2.39222558762176</v>
      </c>
      <c r="AM65" s="342" t="n">
        <v>3.363</v>
      </c>
      <c r="AN65" s="342" t="n">
        <v>3.363</v>
      </c>
      <c r="AO65" s="342" t="n">
        <v>3.363</v>
      </c>
      <c r="AP65" s="360" t="n">
        <v>3.483</v>
      </c>
      <c r="AQ65" s="268" t="n">
        <v>3.483</v>
      </c>
      <c r="AR65" s="268" t="n">
        <v>3.513</v>
      </c>
      <c r="AS65" s="268" t="n">
        <v>3.483</v>
      </c>
      <c r="AT65" s="277" t="n">
        <v>3.503</v>
      </c>
      <c r="AU65" s="277"/>
      <c r="AV65" s="277"/>
      <c r="AW65" s="268" t="n">
        <v>3.213</v>
      </c>
      <c r="AX65" s="268" t="n">
        <v>3.1555</v>
      </c>
      <c r="AY65" s="268" t="n">
        <v>3.868</v>
      </c>
      <c r="AZ65" s="343" t="n">
        <v>3.783</v>
      </c>
      <c r="BA65" s="268" t="n">
        <v>3.2955</v>
      </c>
      <c r="BB65" s="280" t="n">
        <v>3.253</v>
      </c>
      <c r="BC65" s="280" t="n">
        <v>2.743</v>
      </c>
      <c r="BD65" s="280" t="n">
        <v>2.993</v>
      </c>
      <c r="BE65" s="343"/>
      <c r="BF65" s="268"/>
      <c r="BG65" s="268" t="n">
        <v>1.407247114198</v>
      </c>
      <c r="BH65" s="277" t="n">
        <v>0.063258883972691</v>
      </c>
      <c r="BI65" s="277" t="n">
        <v>0.073523212771535</v>
      </c>
      <c r="BJ65" s="277" t="n">
        <v>0.745432935935068</v>
      </c>
      <c r="BK65" s="324" t="n">
        <v>0.711336778953839</v>
      </c>
      <c r="BL65" s="268"/>
      <c r="BM65" s="268"/>
      <c r="BN65" s="358"/>
      <c r="BO65" s="358"/>
      <c r="BP65" s="268"/>
      <c r="BQ65" s="358"/>
      <c r="BR65" s="268"/>
      <c r="BS65" s="268"/>
      <c r="BT65" s="268"/>
      <c r="BU65" s="295"/>
      <c r="BV65" s="295"/>
      <c r="BW65" s="295"/>
      <c r="BX65" s="268"/>
      <c r="BY65" s="268"/>
      <c r="BZ65" s="268"/>
      <c r="CA65" s="295"/>
      <c r="CB65" s="277"/>
      <c r="CC65" s="277"/>
      <c r="CD65" s="268"/>
      <c r="CE65" s="277"/>
      <c r="CF65" s="268"/>
      <c r="CG65" s="293"/>
      <c r="CH65" s="293"/>
      <c r="CI65" s="344"/>
      <c r="CJ65" s="268"/>
      <c r="CK65" s="293"/>
      <c r="CL65" s="268"/>
      <c r="CM65" s="295"/>
      <c r="CN65" s="295"/>
      <c r="CO65" s="268"/>
      <c r="CP65" s="293"/>
      <c r="CQ65" s="268"/>
      <c r="CR65" s="268"/>
      <c r="CS65" s="276"/>
      <c r="CT65" s="276"/>
      <c r="CU65" s="295"/>
      <c r="CV65" s="268"/>
      <c r="CW65" s="295"/>
      <c r="CX65" s="268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</row>
    <row r="66" customFormat="false" ht="12.75" hidden="false" customHeight="false" outlineLevel="0" collapsed="false">
      <c r="A66" s="323" t="n">
        <v>38443</v>
      </c>
      <c r="B66" s="276" t="n">
        <v>-0.02</v>
      </c>
      <c r="C66" s="276" t="n">
        <v>0.17</v>
      </c>
      <c r="D66" s="326" t="n">
        <v>0.17</v>
      </c>
      <c r="E66" s="327" t="n">
        <v>0.17</v>
      </c>
      <c r="F66" s="328" t="n">
        <v>0.135</v>
      </c>
      <c r="G66" s="327" t="n">
        <v>0.17</v>
      </c>
      <c r="H66" s="355" t="n">
        <v>0.165</v>
      </c>
      <c r="I66" s="343" t="n">
        <v>0.165</v>
      </c>
      <c r="J66" s="347" t="n">
        <v>0.165</v>
      </c>
      <c r="K66" s="279" t="n">
        <v>0.19</v>
      </c>
      <c r="L66" s="348" t="n">
        <v>0.19</v>
      </c>
      <c r="M66" s="343" t="n">
        <v>0.19</v>
      </c>
      <c r="N66" s="327" t="n">
        <v>0.21</v>
      </c>
      <c r="O66" s="279" t="n">
        <v>0.165</v>
      </c>
      <c r="P66" s="333" t="n">
        <v>0.165</v>
      </c>
      <c r="Q66" s="343" t="n">
        <v>0.165</v>
      </c>
      <c r="R66" s="327" t="n">
        <v>0.165</v>
      </c>
      <c r="T66" s="334" t="n">
        <v>-0.03</v>
      </c>
      <c r="U66" s="334" t="n">
        <v>0.025</v>
      </c>
      <c r="V66" s="334" t="n">
        <v>0.17</v>
      </c>
      <c r="X66" s="335" t="n">
        <v>0.17</v>
      </c>
      <c r="Y66" s="336" t="n">
        <v>0.17</v>
      </c>
      <c r="Z66" s="335" t="n">
        <v>0.0675</v>
      </c>
      <c r="AA66" s="337" t="n">
        <v>0.54</v>
      </c>
      <c r="AB66" s="337" t="n">
        <v>0.43</v>
      </c>
      <c r="AC66" s="337" t="n">
        <v>0.1975</v>
      </c>
      <c r="AD66" s="338" t="n">
        <v>0.1775</v>
      </c>
      <c r="AE66" s="339" t="n">
        <v>-0.2925</v>
      </c>
      <c r="AF66" s="339" t="n">
        <v>0</v>
      </c>
      <c r="AG66" s="339"/>
      <c r="AH66" s="340" t="n">
        <v>38443</v>
      </c>
      <c r="AI66" s="343" t="n">
        <v>2.856</v>
      </c>
      <c r="AJ66" s="342"/>
      <c r="AK66" s="342"/>
      <c r="AL66" s="342" t="n">
        <v>2.13908277493934</v>
      </c>
      <c r="AM66" s="342" t="n">
        <v>3.026</v>
      </c>
      <c r="AN66" s="342" t="n">
        <v>3.026</v>
      </c>
      <c r="AO66" s="342" t="n">
        <v>3.026</v>
      </c>
      <c r="AP66" s="360" t="n">
        <v>3.021</v>
      </c>
      <c r="AQ66" s="268" t="n">
        <v>3.046</v>
      </c>
      <c r="AR66" s="268" t="n">
        <v>3.066</v>
      </c>
      <c r="AS66" s="268" t="n">
        <v>3.021</v>
      </c>
      <c r="AT66" s="277" t="n">
        <v>3.021</v>
      </c>
      <c r="AU66" s="277"/>
      <c r="AV66" s="277"/>
      <c r="AW66" s="268" t="n">
        <v>3.026</v>
      </c>
      <c r="AX66" s="279" t="n">
        <v>2.9235</v>
      </c>
      <c r="AY66" s="268" t="n">
        <v>3.396</v>
      </c>
      <c r="AZ66" s="343" t="n">
        <v>3.286</v>
      </c>
      <c r="BA66" s="268" t="n">
        <v>3.0535</v>
      </c>
      <c r="BB66" s="280" t="n">
        <v>3.0335</v>
      </c>
      <c r="BC66" s="280" t="n">
        <v>2.5635</v>
      </c>
      <c r="BD66" s="280" t="n">
        <v>2.856</v>
      </c>
      <c r="BE66" s="343"/>
      <c r="BF66" s="268"/>
      <c r="BG66" s="268" t="n">
        <v>1.405904517339</v>
      </c>
      <c r="BH66" s="277" t="n">
        <v>0.063262073456707</v>
      </c>
      <c r="BI66" s="277" t="n">
        <v>0.073550630662033</v>
      </c>
      <c r="BJ66" s="277" t="n">
        <v>0.741492087048683</v>
      </c>
      <c r="BK66" s="324" t="n">
        <v>0.706901115313727</v>
      </c>
      <c r="BL66" s="268"/>
      <c r="BM66" s="268"/>
      <c r="BN66" s="358"/>
      <c r="BO66" s="358"/>
      <c r="BP66" s="268"/>
      <c r="BQ66" s="358"/>
      <c r="BR66" s="268"/>
      <c r="BS66" s="268"/>
      <c r="BT66" s="268"/>
      <c r="BU66" s="295"/>
      <c r="BV66" s="295"/>
      <c r="BW66" s="295"/>
      <c r="BX66" s="268"/>
      <c r="BY66" s="268"/>
      <c r="BZ66" s="268"/>
      <c r="CA66" s="295"/>
      <c r="CB66" s="277"/>
      <c r="CC66" s="277"/>
      <c r="CD66" s="268"/>
      <c r="CE66" s="277"/>
      <c r="CF66" s="268"/>
      <c r="CG66" s="293"/>
      <c r="CH66" s="293"/>
      <c r="CI66" s="344"/>
      <c r="CJ66" s="268"/>
      <c r="CK66" s="293"/>
      <c r="CL66" s="268"/>
      <c r="CM66" s="295"/>
      <c r="CN66" s="295"/>
      <c r="CO66" s="268"/>
      <c r="CP66" s="293"/>
      <c r="CQ66" s="268"/>
      <c r="CR66" s="268"/>
      <c r="CS66" s="276"/>
      <c r="CT66" s="276"/>
      <c r="CU66" s="295"/>
      <c r="CV66" s="268"/>
      <c r="CW66" s="295"/>
      <c r="CX66" s="268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</row>
    <row r="67" customFormat="false" ht="12.75" hidden="false" customHeight="false" outlineLevel="0" collapsed="false">
      <c r="A67" s="323" t="n">
        <v>38473</v>
      </c>
      <c r="B67" s="276" t="n">
        <v>-0.01</v>
      </c>
      <c r="C67" s="276" t="n">
        <v>0.17</v>
      </c>
      <c r="D67" s="326" t="n">
        <v>0.17</v>
      </c>
      <c r="E67" s="327" t="n">
        <v>0.17</v>
      </c>
      <c r="F67" s="328" t="n">
        <v>0.135</v>
      </c>
      <c r="G67" s="327" t="n">
        <v>0.17</v>
      </c>
      <c r="H67" s="355" t="n">
        <v>0.165</v>
      </c>
      <c r="I67" s="343" t="n">
        <v>0.165</v>
      </c>
      <c r="J67" s="347" t="n">
        <v>0.165</v>
      </c>
      <c r="K67" s="279" t="n">
        <v>0.19</v>
      </c>
      <c r="L67" s="348" t="n">
        <v>0.19</v>
      </c>
      <c r="M67" s="343" t="n">
        <v>0.19</v>
      </c>
      <c r="N67" s="327" t="n">
        <v>0.21</v>
      </c>
      <c r="O67" s="279" t="n">
        <v>0.165</v>
      </c>
      <c r="P67" s="333" t="n">
        <v>0.165</v>
      </c>
      <c r="Q67" s="343" t="n">
        <v>0.165</v>
      </c>
      <c r="R67" s="327" t="n">
        <v>0.165</v>
      </c>
      <c r="T67" s="334" t="n">
        <v>-0.03</v>
      </c>
      <c r="U67" s="334" t="n">
        <v>0.025</v>
      </c>
      <c r="V67" s="334" t="n">
        <v>0.16</v>
      </c>
      <c r="X67" s="335" t="n">
        <v>0.16</v>
      </c>
      <c r="Y67" s="336" t="n">
        <v>0.16</v>
      </c>
      <c r="Z67" s="335" t="n">
        <v>0.0675</v>
      </c>
      <c r="AA67" s="337" t="n">
        <v>0.425</v>
      </c>
      <c r="AB67" s="337" t="n">
        <v>0.3825</v>
      </c>
      <c r="AC67" s="337" t="n">
        <v>0.1725</v>
      </c>
      <c r="AD67" s="338" t="n">
        <v>0.1625</v>
      </c>
      <c r="AE67" s="339" t="n">
        <v>-0.2925</v>
      </c>
      <c r="AF67" s="339" t="n">
        <v>0</v>
      </c>
      <c r="AG67" s="339"/>
      <c r="AH67" s="340" t="n">
        <v>38473</v>
      </c>
      <c r="AI67" s="343" t="n">
        <v>2.833</v>
      </c>
      <c r="AJ67" s="342"/>
      <c r="AK67" s="342"/>
      <c r="AL67" s="342" t="n">
        <v>2.11000351377784</v>
      </c>
      <c r="AM67" s="342" t="n">
        <v>3.003</v>
      </c>
      <c r="AN67" s="342" t="n">
        <v>3.003</v>
      </c>
      <c r="AO67" s="342" t="n">
        <v>3.003</v>
      </c>
      <c r="AP67" s="360" t="n">
        <v>2.998</v>
      </c>
      <c r="AQ67" s="268" t="n">
        <v>3.023</v>
      </c>
      <c r="AR67" s="268" t="n">
        <v>3.043</v>
      </c>
      <c r="AS67" s="268" t="n">
        <v>2.998</v>
      </c>
      <c r="AT67" s="277" t="n">
        <v>2.998</v>
      </c>
      <c r="AU67" s="277"/>
      <c r="AV67" s="277"/>
      <c r="AW67" s="268" t="n">
        <v>2.993</v>
      </c>
      <c r="AX67" s="268" t="n">
        <v>2.9005</v>
      </c>
      <c r="AY67" s="268" t="n">
        <v>3.258</v>
      </c>
      <c r="AZ67" s="343" t="n">
        <v>3.2155</v>
      </c>
      <c r="BA67" s="268" t="n">
        <v>3.0055</v>
      </c>
      <c r="BB67" s="280" t="n">
        <v>2.9955</v>
      </c>
      <c r="BC67" s="280" t="n">
        <v>2.5405</v>
      </c>
      <c r="BD67" s="280" t="n">
        <v>2.833</v>
      </c>
      <c r="BE67" s="343"/>
      <c r="BF67" s="268"/>
      <c r="BG67" s="268" t="n">
        <v>1.404601150271</v>
      </c>
      <c r="BH67" s="277" t="n">
        <v>0.063265160054146</v>
      </c>
      <c r="BI67" s="277" t="n">
        <v>0.073577164104686</v>
      </c>
      <c r="BJ67" s="277" t="n">
        <v>0.737697831516044</v>
      </c>
      <c r="BK67" s="324" t="n">
        <v>0.702631872719894</v>
      </c>
      <c r="BL67" s="268"/>
      <c r="BM67" s="268"/>
      <c r="BN67" s="358"/>
      <c r="BO67" s="358"/>
      <c r="BP67" s="268"/>
      <c r="BQ67" s="358"/>
      <c r="BR67" s="268"/>
      <c r="BS67" s="268"/>
      <c r="BT67" s="268"/>
      <c r="BU67" s="295"/>
      <c r="BV67" s="295"/>
      <c r="BW67" s="295"/>
      <c r="BX67" s="268"/>
      <c r="BY67" s="268"/>
      <c r="BZ67" s="268"/>
      <c r="CA67" s="295"/>
      <c r="CB67" s="277"/>
      <c r="CC67" s="277"/>
      <c r="CD67" s="268"/>
      <c r="CE67" s="277"/>
      <c r="CF67" s="268"/>
      <c r="CG67" s="293"/>
      <c r="CH67" s="293"/>
      <c r="CI67" s="344"/>
      <c r="CJ67" s="268"/>
      <c r="CK67" s="293"/>
      <c r="CL67" s="268"/>
      <c r="CM67" s="295"/>
      <c r="CN67" s="295"/>
      <c r="CO67" s="268"/>
      <c r="CP67" s="293"/>
      <c r="CQ67" s="268"/>
      <c r="CR67" s="268"/>
      <c r="CS67" s="276"/>
      <c r="CT67" s="276"/>
      <c r="CU67" s="295"/>
      <c r="CV67" s="268"/>
      <c r="CW67" s="295"/>
      <c r="CX67" s="268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</row>
    <row r="68" customFormat="false" ht="12.75" hidden="false" customHeight="false" outlineLevel="0" collapsed="false">
      <c r="A68" s="323" t="n">
        <v>38504</v>
      </c>
      <c r="B68" s="276" t="n">
        <v>-0.00500000000000002</v>
      </c>
      <c r="C68" s="276" t="n">
        <v>0.17</v>
      </c>
      <c r="D68" s="326" t="n">
        <v>0.17</v>
      </c>
      <c r="E68" s="327" t="n">
        <v>0.17</v>
      </c>
      <c r="F68" s="328" t="n">
        <v>0.135</v>
      </c>
      <c r="G68" s="327" t="n">
        <v>0.17</v>
      </c>
      <c r="H68" s="355" t="n">
        <v>0.165</v>
      </c>
      <c r="I68" s="343" t="n">
        <v>0.165</v>
      </c>
      <c r="J68" s="347" t="n">
        <v>0.165</v>
      </c>
      <c r="K68" s="279" t="n">
        <v>0.19</v>
      </c>
      <c r="L68" s="348" t="n">
        <v>0.19</v>
      </c>
      <c r="M68" s="343" t="n">
        <v>0.19</v>
      </c>
      <c r="N68" s="327" t="n">
        <v>0.21</v>
      </c>
      <c r="O68" s="279" t="n">
        <v>0.165</v>
      </c>
      <c r="P68" s="333" t="n">
        <v>0.165</v>
      </c>
      <c r="Q68" s="343" t="n">
        <v>0.165</v>
      </c>
      <c r="R68" s="327" t="n">
        <v>0.165</v>
      </c>
      <c r="T68" s="334" t="n">
        <v>-0.03</v>
      </c>
      <c r="U68" s="334" t="n">
        <v>0.025</v>
      </c>
      <c r="V68" s="334" t="n">
        <v>0.155</v>
      </c>
      <c r="X68" s="335" t="n">
        <v>0.155</v>
      </c>
      <c r="Y68" s="336" t="n">
        <v>0.155</v>
      </c>
      <c r="Z68" s="335" t="n">
        <v>0.0625</v>
      </c>
      <c r="AA68" s="337" t="n">
        <v>0.425</v>
      </c>
      <c r="AB68" s="337" t="n">
        <v>0.3825</v>
      </c>
      <c r="AC68" s="337" t="n">
        <v>0.1725</v>
      </c>
      <c r="AD68" s="338" t="n">
        <v>0.1625</v>
      </c>
      <c r="AE68" s="339" t="n">
        <v>-0.2925</v>
      </c>
      <c r="AF68" s="339" t="n">
        <v>0</v>
      </c>
      <c r="AG68" s="339"/>
      <c r="AH68" s="340" t="n">
        <v>38504</v>
      </c>
      <c r="AI68" s="343" t="n">
        <v>2.84</v>
      </c>
      <c r="AJ68" s="342"/>
      <c r="AK68" s="342"/>
      <c r="AL68" s="342" t="n">
        <v>2.1017154171128</v>
      </c>
      <c r="AM68" s="342" t="n">
        <v>3.01</v>
      </c>
      <c r="AN68" s="342" t="n">
        <v>3.01</v>
      </c>
      <c r="AO68" s="342" t="n">
        <v>3.01</v>
      </c>
      <c r="AP68" s="360" t="n">
        <v>3.005</v>
      </c>
      <c r="AQ68" s="268" t="n">
        <v>3.03</v>
      </c>
      <c r="AR68" s="268" t="n">
        <v>3.05</v>
      </c>
      <c r="AS68" s="268" t="n">
        <v>3.005</v>
      </c>
      <c r="AT68" s="277" t="n">
        <v>3.005</v>
      </c>
      <c r="AU68" s="277"/>
      <c r="AV68" s="277"/>
      <c r="AW68" s="268" t="n">
        <v>2.995</v>
      </c>
      <c r="AX68" s="268" t="n">
        <v>2.9025</v>
      </c>
      <c r="AY68" s="268" t="n">
        <v>3.265</v>
      </c>
      <c r="AZ68" s="343" t="n">
        <v>3.2225</v>
      </c>
      <c r="BA68" s="268" t="n">
        <v>3.0125</v>
      </c>
      <c r="BB68" s="280" t="n">
        <v>3.0025</v>
      </c>
      <c r="BC68" s="280" t="n">
        <v>2.5475</v>
      </c>
      <c r="BD68" s="280" t="n">
        <v>2.84</v>
      </c>
      <c r="BE68" s="343"/>
      <c r="BF68" s="268"/>
      <c r="BG68" s="268" t="n">
        <v>1.403250136354</v>
      </c>
      <c r="BH68" s="277" t="n">
        <v>0.06326834953817</v>
      </c>
      <c r="BI68" s="277" t="n">
        <v>0.073604581995671</v>
      </c>
      <c r="BJ68" s="277" t="n">
        <v>0.733797117736387</v>
      </c>
      <c r="BK68" s="324" t="n">
        <v>0.698244324622193</v>
      </c>
      <c r="BL68" s="268"/>
      <c r="BM68" s="268"/>
      <c r="BN68" s="358"/>
      <c r="BO68" s="358"/>
      <c r="BP68" s="268"/>
      <c r="BQ68" s="358"/>
      <c r="BR68" s="268"/>
      <c r="BS68" s="268"/>
      <c r="BT68" s="268"/>
      <c r="BU68" s="295"/>
      <c r="BV68" s="295"/>
      <c r="BW68" s="295"/>
      <c r="BX68" s="268"/>
      <c r="BY68" s="268"/>
      <c r="BZ68" s="268"/>
      <c r="CA68" s="295"/>
      <c r="CB68" s="277"/>
      <c r="CC68" s="277"/>
      <c r="CD68" s="268"/>
      <c r="CE68" s="277"/>
      <c r="CF68" s="268"/>
      <c r="CG68" s="293"/>
      <c r="CH68" s="293"/>
      <c r="CI68" s="344"/>
      <c r="CJ68" s="268"/>
      <c r="CK68" s="293"/>
      <c r="CL68" s="268"/>
      <c r="CM68" s="295"/>
      <c r="CN68" s="295"/>
      <c r="CO68" s="268"/>
      <c r="CP68" s="293"/>
      <c r="CQ68" s="268"/>
      <c r="CR68" s="268"/>
      <c r="CS68" s="276"/>
      <c r="CT68" s="276"/>
      <c r="CU68" s="295"/>
      <c r="CV68" s="268"/>
      <c r="CW68" s="295"/>
      <c r="CX68" s="268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</row>
    <row r="69" customFormat="false" ht="12.75" hidden="false" customHeight="false" outlineLevel="0" collapsed="false">
      <c r="A69" s="323" t="n">
        <v>38534</v>
      </c>
      <c r="B69" s="276" t="n">
        <v>0.00499999999999999</v>
      </c>
      <c r="C69" s="276" t="n">
        <v>0.17</v>
      </c>
      <c r="D69" s="326" t="n">
        <v>0.17</v>
      </c>
      <c r="E69" s="327" t="n">
        <v>0.17</v>
      </c>
      <c r="F69" s="328" t="n">
        <v>0.135</v>
      </c>
      <c r="G69" s="327" t="n">
        <v>0.17</v>
      </c>
      <c r="H69" s="355" t="n">
        <v>0.165</v>
      </c>
      <c r="I69" s="343" t="n">
        <v>0.165</v>
      </c>
      <c r="J69" s="347" t="n">
        <v>0.165</v>
      </c>
      <c r="K69" s="279" t="n">
        <v>0.19</v>
      </c>
      <c r="L69" s="348" t="n">
        <v>0.19</v>
      </c>
      <c r="M69" s="343" t="n">
        <v>0.19</v>
      </c>
      <c r="N69" s="327" t="n">
        <v>0.21</v>
      </c>
      <c r="O69" s="279" t="n">
        <v>0.165</v>
      </c>
      <c r="P69" s="333" t="n">
        <v>0.165</v>
      </c>
      <c r="Q69" s="343" t="n">
        <v>0.165</v>
      </c>
      <c r="R69" s="327" t="n">
        <v>0.165</v>
      </c>
      <c r="T69" s="334" t="n">
        <v>-0.03</v>
      </c>
      <c r="U69" s="334" t="n">
        <v>0.025</v>
      </c>
      <c r="V69" s="334" t="n">
        <v>0.145</v>
      </c>
      <c r="X69" s="335" t="n">
        <v>0.145</v>
      </c>
      <c r="Y69" s="336" t="n">
        <v>0.145</v>
      </c>
      <c r="Z69" s="335" t="n">
        <v>0.0525</v>
      </c>
      <c r="AA69" s="337" t="n">
        <v>0.46</v>
      </c>
      <c r="AB69" s="337" t="n">
        <v>0.41</v>
      </c>
      <c r="AC69" s="337" t="n">
        <v>0.185</v>
      </c>
      <c r="AD69" s="338" t="n">
        <v>0.1625</v>
      </c>
      <c r="AE69" s="339" t="n">
        <v>-0.2925</v>
      </c>
      <c r="AF69" s="339" t="n">
        <v>0</v>
      </c>
      <c r="AG69" s="339"/>
      <c r="AH69" s="340" t="n">
        <v>38534</v>
      </c>
      <c r="AI69" s="343" t="n">
        <v>2.902</v>
      </c>
      <c r="AJ69" s="342"/>
      <c r="AK69" s="342"/>
      <c r="AL69" s="342" t="n">
        <v>2.13218105293646</v>
      </c>
      <c r="AM69" s="342" t="n">
        <v>3.072</v>
      </c>
      <c r="AN69" s="342" t="n">
        <v>3.072</v>
      </c>
      <c r="AO69" s="342" t="n">
        <v>3.072</v>
      </c>
      <c r="AP69" s="360" t="n">
        <v>3.067</v>
      </c>
      <c r="AQ69" s="268" t="n">
        <v>3.092</v>
      </c>
      <c r="AR69" s="268" t="n">
        <v>3.112</v>
      </c>
      <c r="AS69" s="268" t="n">
        <v>3.067</v>
      </c>
      <c r="AT69" s="277" t="n">
        <v>3.067</v>
      </c>
      <c r="AU69" s="277"/>
      <c r="AV69" s="277"/>
      <c r="AW69" s="268" t="n">
        <v>3.047</v>
      </c>
      <c r="AX69" s="268" t="n">
        <v>2.9545</v>
      </c>
      <c r="AY69" s="268" t="n">
        <v>3.362</v>
      </c>
      <c r="AZ69" s="343" t="n">
        <v>3.312</v>
      </c>
      <c r="BA69" s="268" t="n">
        <v>3.087</v>
      </c>
      <c r="BB69" s="280" t="n">
        <v>3.0645</v>
      </c>
      <c r="BC69" s="280" t="n">
        <v>2.6095</v>
      </c>
      <c r="BD69" s="280" t="n">
        <v>2.902</v>
      </c>
      <c r="BE69" s="343"/>
      <c r="BF69" s="268"/>
      <c r="BG69" s="268" t="n">
        <v>1.402058834483</v>
      </c>
      <c r="BH69" s="277" t="n">
        <v>0.063274842338332</v>
      </c>
      <c r="BI69" s="277" t="n">
        <v>0.073616943758837</v>
      </c>
      <c r="BJ69" s="277" t="n">
        <v>0.730029332539305</v>
      </c>
      <c r="BK69" s="324" t="n">
        <v>0.694069353169419</v>
      </c>
      <c r="BL69" s="268"/>
      <c r="BM69" s="268"/>
      <c r="BN69" s="358"/>
      <c r="BO69" s="358"/>
      <c r="BP69" s="268"/>
      <c r="BQ69" s="358"/>
      <c r="BR69" s="268"/>
      <c r="BS69" s="268"/>
      <c r="BT69" s="268"/>
      <c r="BU69" s="295"/>
      <c r="BV69" s="295"/>
      <c r="BW69" s="295"/>
      <c r="BX69" s="268"/>
      <c r="BY69" s="268"/>
      <c r="BZ69" s="268"/>
      <c r="CA69" s="295"/>
      <c r="CB69" s="277"/>
      <c r="CC69" s="277"/>
      <c r="CD69" s="268"/>
      <c r="CE69" s="277"/>
      <c r="CF69" s="268"/>
      <c r="CG69" s="293"/>
      <c r="CH69" s="293"/>
      <c r="CI69" s="344"/>
      <c r="CJ69" s="268"/>
      <c r="CK69" s="293"/>
      <c r="CL69" s="268"/>
      <c r="CM69" s="295"/>
      <c r="CN69" s="295"/>
      <c r="CO69" s="268"/>
      <c r="CP69" s="293"/>
      <c r="CQ69" s="268"/>
      <c r="CR69" s="268"/>
      <c r="CS69" s="276"/>
      <c r="CT69" s="276"/>
      <c r="CU69" s="295"/>
      <c r="CV69" s="268"/>
      <c r="CW69" s="295"/>
      <c r="CX69" s="268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</row>
    <row r="70" customFormat="false" ht="12.75" hidden="false" customHeight="false" outlineLevel="0" collapsed="false">
      <c r="A70" s="323" t="n">
        <v>38565</v>
      </c>
      <c r="B70" s="276" t="n">
        <v>0.0075</v>
      </c>
      <c r="C70" s="276" t="n">
        <v>0.17</v>
      </c>
      <c r="D70" s="326" t="n">
        <v>0.17</v>
      </c>
      <c r="E70" s="327" t="n">
        <v>0.17</v>
      </c>
      <c r="F70" s="328" t="n">
        <v>0.135</v>
      </c>
      <c r="G70" s="327" t="n">
        <v>0.17</v>
      </c>
      <c r="H70" s="355" t="n">
        <v>0.165</v>
      </c>
      <c r="I70" s="343" t="n">
        <v>0.165</v>
      </c>
      <c r="J70" s="347" t="n">
        <v>0.165</v>
      </c>
      <c r="K70" s="279" t="n">
        <v>0.19</v>
      </c>
      <c r="L70" s="348" t="n">
        <v>0.19</v>
      </c>
      <c r="M70" s="343" t="n">
        <v>0.19</v>
      </c>
      <c r="N70" s="327" t="n">
        <v>0.21</v>
      </c>
      <c r="O70" s="279" t="n">
        <v>0.165</v>
      </c>
      <c r="P70" s="333" t="n">
        <v>0.165</v>
      </c>
      <c r="Q70" s="343" t="n">
        <v>0.165</v>
      </c>
      <c r="R70" s="327" t="n">
        <v>0.165</v>
      </c>
      <c r="T70" s="334" t="n">
        <v>-0.03</v>
      </c>
      <c r="U70" s="334" t="n">
        <v>0.025</v>
      </c>
      <c r="V70" s="334" t="n">
        <v>0.1425</v>
      </c>
      <c r="X70" s="335" t="n">
        <v>0.1425</v>
      </c>
      <c r="Y70" s="336" t="n">
        <v>0.1425</v>
      </c>
      <c r="Z70" s="335" t="n">
        <v>0.05</v>
      </c>
      <c r="AA70" s="337" t="n">
        <v>0.525</v>
      </c>
      <c r="AB70" s="337" t="n">
        <v>0.41</v>
      </c>
      <c r="AC70" s="337" t="n">
        <v>0.185</v>
      </c>
      <c r="AD70" s="338" t="n">
        <v>0.1625</v>
      </c>
      <c r="AE70" s="339" t="n">
        <v>-0.2925</v>
      </c>
      <c r="AF70" s="339" t="n">
        <v>0</v>
      </c>
      <c r="AG70" s="339"/>
      <c r="AH70" s="340" t="n">
        <v>38565</v>
      </c>
      <c r="AI70" s="343" t="n">
        <v>2.894</v>
      </c>
      <c r="AJ70" s="342"/>
      <c r="AK70" s="342"/>
      <c r="AL70" s="342" t="n">
        <v>2.11360323181883</v>
      </c>
      <c r="AM70" s="342" t="n">
        <v>3.064</v>
      </c>
      <c r="AN70" s="342" t="n">
        <v>3.064</v>
      </c>
      <c r="AO70" s="342" t="n">
        <v>3.064</v>
      </c>
      <c r="AP70" s="360" t="n">
        <v>3.059</v>
      </c>
      <c r="AQ70" s="268" t="n">
        <v>3.084</v>
      </c>
      <c r="AR70" s="268" t="n">
        <v>3.104</v>
      </c>
      <c r="AS70" s="268" t="n">
        <v>3.059</v>
      </c>
      <c r="AT70" s="277" t="n">
        <v>3.059</v>
      </c>
      <c r="AU70" s="277"/>
      <c r="AV70" s="277"/>
      <c r="AW70" s="268" t="n">
        <v>3.0365</v>
      </c>
      <c r="AX70" s="268" t="n">
        <v>2.944</v>
      </c>
      <c r="AY70" s="268" t="n">
        <v>3.419</v>
      </c>
      <c r="AZ70" s="343" t="n">
        <v>3.304</v>
      </c>
      <c r="BA70" s="268" t="n">
        <v>3.079</v>
      </c>
      <c r="BB70" s="280" t="n">
        <v>3.0565</v>
      </c>
      <c r="BC70" s="280" t="n">
        <v>2.6015</v>
      </c>
      <c r="BD70" s="280" t="n">
        <v>2.894</v>
      </c>
      <c r="BE70" s="343"/>
      <c r="BF70" s="268"/>
      <c r="BG70" s="268" t="n">
        <v>1.40092160397</v>
      </c>
      <c r="BH70" s="277" t="n">
        <v>0.063283898060393</v>
      </c>
      <c r="BI70" s="277" t="n">
        <v>0.073618519174899</v>
      </c>
      <c r="BJ70" s="277" t="n">
        <v>0.726147005780052</v>
      </c>
      <c r="BK70" s="324" t="n">
        <v>0.689818287147137</v>
      </c>
      <c r="BL70" s="268"/>
      <c r="BM70" s="268"/>
      <c r="BN70" s="358"/>
      <c r="BO70" s="358"/>
      <c r="BP70" s="268"/>
      <c r="BQ70" s="358"/>
      <c r="BR70" s="268"/>
      <c r="BS70" s="268"/>
      <c r="BT70" s="268"/>
      <c r="BU70" s="295"/>
      <c r="BV70" s="295"/>
      <c r="BW70" s="295"/>
      <c r="BX70" s="268"/>
      <c r="BY70" s="268"/>
      <c r="BZ70" s="268"/>
      <c r="CA70" s="295"/>
      <c r="CB70" s="277"/>
      <c r="CC70" s="277"/>
      <c r="CD70" s="268"/>
      <c r="CE70" s="277"/>
      <c r="CF70" s="268"/>
      <c r="CG70" s="293"/>
      <c r="CH70" s="293"/>
      <c r="CI70" s="344"/>
      <c r="CJ70" s="268"/>
      <c r="CK70" s="293"/>
      <c r="CL70" s="268"/>
      <c r="CM70" s="295"/>
      <c r="CN70" s="295"/>
      <c r="CO70" s="268"/>
      <c r="CP70" s="293"/>
      <c r="CQ70" s="268"/>
      <c r="CR70" s="268"/>
      <c r="CS70" s="276"/>
      <c r="CT70" s="276"/>
      <c r="CU70" s="295"/>
      <c r="CV70" s="268"/>
      <c r="CW70" s="295"/>
      <c r="CX70" s="268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</row>
    <row r="71" customFormat="false" ht="12.75" hidden="false" customHeight="false" outlineLevel="0" collapsed="false">
      <c r="A71" s="323" t="n">
        <v>38596</v>
      </c>
      <c r="B71" s="276" t="n">
        <v>0.00999999999999997</v>
      </c>
      <c r="C71" s="276" t="n">
        <v>0.17</v>
      </c>
      <c r="D71" s="326" t="n">
        <v>0.17</v>
      </c>
      <c r="E71" s="327" t="n">
        <v>0.17</v>
      </c>
      <c r="F71" s="328" t="n">
        <v>0.135</v>
      </c>
      <c r="G71" s="327" t="n">
        <v>0.17</v>
      </c>
      <c r="H71" s="355" t="n">
        <v>0.165</v>
      </c>
      <c r="I71" s="343" t="n">
        <v>0.165</v>
      </c>
      <c r="J71" s="347" t="n">
        <v>0.165</v>
      </c>
      <c r="K71" s="279" t="n">
        <v>0.19</v>
      </c>
      <c r="L71" s="348" t="n">
        <v>0.19</v>
      </c>
      <c r="M71" s="343" t="n">
        <v>0.19</v>
      </c>
      <c r="N71" s="327" t="n">
        <v>0.21</v>
      </c>
      <c r="O71" s="279" t="n">
        <v>0.165</v>
      </c>
      <c r="P71" s="333" t="n">
        <v>0.165</v>
      </c>
      <c r="Q71" s="343" t="n">
        <v>0.165</v>
      </c>
      <c r="R71" s="327" t="n">
        <v>0.165</v>
      </c>
      <c r="T71" s="334" t="n">
        <v>-0.03</v>
      </c>
      <c r="U71" s="334" t="n">
        <v>0.025</v>
      </c>
      <c r="V71" s="334" t="n">
        <v>0.14</v>
      </c>
      <c r="X71" s="335" t="n">
        <v>0.14</v>
      </c>
      <c r="Y71" s="336" t="n">
        <v>0.14</v>
      </c>
      <c r="Z71" s="335" t="n">
        <v>0.0475</v>
      </c>
      <c r="AA71" s="337" t="n">
        <v>0.425</v>
      </c>
      <c r="AB71" s="337" t="n">
        <v>0.3825</v>
      </c>
      <c r="AC71" s="337" t="n">
        <v>0.1625</v>
      </c>
      <c r="AD71" s="338" t="n">
        <v>0.1625</v>
      </c>
      <c r="AE71" s="339" t="n">
        <v>-0.2925</v>
      </c>
      <c r="AF71" s="339" t="n">
        <v>0</v>
      </c>
      <c r="AG71" s="339"/>
      <c r="AH71" s="340" t="n">
        <v>38596</v>
      </c>
      <c r="AI71" s="343" t="n">
        <v>2.882</v>
      </c>
      <c r="AJ71" s="342"/>
      <c r="AK71" s="342"/>
      <c r="AL71" s="342" t="n">
        <v>2.09243008445937</v>
      </c>
      <c r="AM71" s="342" t="n">
        <v>3.052</v>
      </c>
      <c r="AN71" s="342" t="n">
        <v>3.052</v>
      </c>
      <c r="AO71" s="342" t="n">
        <v>3.052</v>
      </c>
      <c r="AP71" s="360" t="n">
        <v>3.047</v>
      </c>
      <c r="AQ71" s="268" t="n">
        <v>3.072</v>
      </c>
      <c r="AR71" s="268" t="n">
        <v>3.092</v>
      </c>
      <c r="AS71" s="268" t="n">
        <v>3.047</v>
      </c>
      <c r="AT71" s="277" t="n">
        <v>3.047</v>
      </c>
      <c r="AU71" s="277"/>
      <c r="AV71" s="277"/>
      <c r="AW71" s="268" t="n">
        <v>3.022</v>
      </c>
      <c r="AX71" s="268" t="n">
        <v>2.9295</v>
      </c>
      <c r="AY71" s="268" t="n">
        <v>3.307</v>
      </c>
      <c r="AZ71" s="343" t="n">
        <v>3.2645</v>
      </c>
      <c r="BA71" s="268" t="n">
        <v>3.0445</v>
      </c>
      <c r="BB71" s="280" t="n">
        <v>3.0445</v>
      </c>
      <c r="BC71" s="280" t="n">
        <v>2.5895</v>
      </c>
      <c r="BD71" s="280" t="n">
        <v>2.882</v>
      </c>
      <c r="BE71" s="343"/>
      <c r="BF71" s="268"/>
      <c r="BG71" s="268" t="n">
        <v>1.399787020295</v>
      </c>
      <c r="BH71" s="277" t="n">
        <v>0.063292953782482</v>
      </c>
      <c r="BI71" s="277" t="n">
        <v>0.073620094590962</v>
      </c>
      <c r="BJ71" s="277" t="n">
        <v>0.722284249313609</v>
      </c>
      <c r="BK71" s="324" t="n">
        <v>0.685593081408706</v>
      </c>
      <c r="BL71" s="268"/>
      <c r="BM71" s="268"/>
      <c r="BN71" s="358"/>
      <c r="BO71" s="358"/>
      <c r="BP71" s="268"/>
      <c r="BQ71" s="358"/>
      <c r="BR71" s="268"/>
      <c r="BS71" s="268"/>
      <c r="BT71" s="268"/>
      <c r="BU71" s="295"/>
      <c r="BV71" s="295"/>
      <c r="BW71" s="295"/>
      <c r="BX71" s="268"/>
      <c r="BY71" s="268"/>
      <c r="BZ71" s="268"/>
      <c r="CA71" s="295"/>
      <c r="CB71" s="277"/>
      <c r="CC71" s="277"/>
      <c r="CD71" s="268"/>
      <c r="CE71" s="277"/>
      <c r="CF71" s="268"/>
      <c r="CG71" s="293"/>
      <c r="CH71" s="293"/>
      <c r="CI71" s="344"/>
      <c r="CJ71" s="268"/>
      <c r="CK71" s="293"/>
      <c r="CL71" s="268"/>
      <c r="CM71" s="295"/>
      <c r="CN71" s="295"/>
      <c r="CO71" s="268"/>
      <c r="CP71" s="293"/>
      <c r="CQ71" s="268"/>
      <c r="CR71" s="268"/>
      <c r="CS71" s="276"/>
      <c r="CT71" s="276"/>
      <c r="CU71" s="295"/>
      <c r="CV71" s="268"/>
      <c r="CW71" s="295"/>
      <c r="CX71" s="268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</row>
    <row r="72" customFormat="false" ht="12.75" hidden="false" customHeight="false" outlineLevel="0" collapsed="false">
      <c r="A72" s="323" t="n">
        <v>38626</v>
      </c>
      <c r="B72" s="276" t="n">
        <v>-0.00500000000000002</v>
      </c>
      <c r="C72" s="276" t="n">
        <v>0.17</v>
      </c>
      <c r="D72" s="326" t="n">
        <v>0.17</v>
      </c>
      <c r="E72" s="327" t="n">
        <v>0.17</v>
      </c>
      <c r="F72" s="328" t="n">
        <v>0.135</v>
      </c>
      <c r="G72" s="327" t="n">
        <v>0.17</v>
      </c>
      <c r="H72" s="355" t="n">
        <v>0.165</v>
      </c>
      <c r="I72" s="343" t="n">
        <v>0.165</v>
      </c>
      <c r="J72" s="347" t="n">
        <v>0.165</v>
      </c>
      <c r="K72" s="279" t="n">
        <v>0.19</v>
      </c>
      <c r="L72" s="348" t="n">
        <v>0.19</v>
      </c>
      <c r="M72" s="343" t="n">
        <v>0.19</v>
      </c>
      <c r="N72" s="327" t="n">
        <v>0.21</v>
      </c>
      <c r="O72" s="279" t="n">
        <v>0.165</v>
      </c>
      <c r="P72" s="333" t="n">
        <v>0.165</v>
      </c>
      <c r="Q72" s="343" t="n">
        <v>0.165</v>
      </c>
      <c r="R72" s="327" t="n">
        <v>0.165</v>
      </c>
      <c r="T72" s="334" t="n">
        <v>-0.03</v>
      </c>
      <c r="U72" s="334" t="n">
        <v>0.025</v>
      </c>
      <c r="V72" s="334" t="n">
        <v>0.155</v>
      </c>
      <c r="X72" s="335" t="n">
        <v>0.155</v>
      </c>
      <c r="Y72" s="336" t="n">
        <v>0.155</v>
      </c>
      <c r="Z72" s="335" t="n">
        <v>0.0625</v>
      </c>
      <c r="AA72" s="337" t="n">
        <v>0.345</v>
      </c>
      <c r="AB72" s="337" t="n">
        <v>0.3625</v>
      </c>
      <c r="AC72" s="337" t="n">
        <v>0.185</v>
      </c>
      <c r="AD72" s="338" t="n">
        <v>0.165</v>
      </c>
      <c r="AE72" s="339" t="n">
        <v>-0.2925</v>
      </c>
      <c r="AF72" s="339" t="n">
        <v>0</v>
      </c>
      <c r="AG72" s="339"/>
      <c r="AH72" s="340" t="n">
        <v>38626</v>
      </c>
      <c r="AI72" s="343" t="n">
        <v>2.898</v>
      </c>
      <c r="AJ72" s="342"/>
      <c r="AK72" s="342"/>
      <c r="AL72" s="342" t="n">
        <v>2.09092989179015</v>
      </c>
      <c r="AM72" s="342" t="n">
        <v>3.068</v>
      </c>
      <c r="AN72" s="342" t="n">
        <v>3.068</v>
      </c>
      <c r="AO72" s="342" t="n">
        <v>3.068</v>
      </c>
      <c r="AP72" s="360" t="n">
        <v>3.063</v>
      </c>
      <c r="AQ72" s="268" t="n">
        <v>3.088</v>
      </c>
      <c r="AR72" s="268" t="n">
        <v>3.108</v>
      </c>
      <c r="AS72" s="268" t="n">
        <v>3.063</v>
      </c>
      <c r="AT72" s="277" t="n">
        <v>3.063</v>
      </c>
      <c r="AU72" s="277"/>
      <c r="AV72" s="277"/>
      <c r="AW72" s="268" t="n">
        <v>3.053</v>
      </c>
      <c r="AX72" s="268" t="n">
        <v>2.9605</v>
      </c>
      <c r="AY72" s="268" t="n">
        <v>3.243</v>
      </c>
      <c r="AZ72" s="343" t="n">
        <v>3.2605</v>
      </c>
      <c r="BA72" s="268" t="n">
        <v>3.083</v>
      </c>
      <c r="BB72" s="280" t="n">
        <v>3.063</v>
      </c>
      <c r="BC72" s="280" t="n">
        <v>2.6055</v>
      </c>
      <c r="BD72" s="280" t="n">
        <v>2.898</v>
      </c>
      <c r="BE72" s="343"/>
      <c r="BF72" s="268"/>
      <c r="BG72" s="268" t="n">
        <v>1.398691551573</v>
      </c>
      <c r="BH72" s="277" t="n">
        <v>0.06330171738453</v>
      </c>
      <c r="BI72" s="277" t="n">
        <v>0.073621619187152</v>
      </c>
      <c r="BJ72" s="277" t="n">
        <v>0.718564644179885</v>
      </c>
      <c r="BK72" s="324" t="n">
        <v>0.681528647910739</v>
      </c>
      <c r="BL72" s="268"/>
      <c r="BM72" s="268"/>
      <c r="BN72" s="358"/>
      <c r="BO72" s="358"/>
      <c r="BP72" s="268"/>
      <c r="BQ72" s="358"/>
      <c r="BR72" s="268"/>
      <c r="BS72" s="268"/>
      <c r="BT72" s="268"/>
      <c r="BU72" s="295"/>
      <c r="BV72" s="295"/>
      <c r="BW72" s="295"/>
      <c r="BX72" s="268"/>
      <c r="BY72" s="268"/>
      <c r="BZ72" s="268"/>
      <c r="CA72" s="295"/>
      <c r="CB72" s="277"/>
      <c r="CC72" s="277"/>
      <c r="CD72" s="268"/>
      <c r="CE72" s="277"/>
      <c r="CF72" s="268"/>
      <c r="CG72" s="293"/>
      <c r="CH72" s="293"/>
      <c r="CI72" s="344"/>
      <c r="CJ72" s="268"/>
      <c r="CK72" s="293"/>
      <c r="CL72" s="268"/>
      <c r="CM72" s="295"/>
      <c r="CN72" s="295"/>
      <c r="CO72" s="268"/>
      <c r="CP72" s="293"/>
      <c r="CQ72" s="268"/>
      <c r="CR72" s="268"/>
      <c r="CS72" s="276"/>
      <c r="CT72" s="276"/>
      <c r="CU72" s="295"/>
      <c r="CV72" s="268"/>
      <c r="CW72" s="295"/>
      <c r="CX72" s="268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</row>
    <row r="73" customFormat="false" ht="12.75" hidden="false" customHeight="false" outlineLevel="0" collapsed="false">
      <c r="A73" s="323" t="n">
        <v>38657</v>
      </c>
      <c r="B73" s="276" t="n">
        <v>0.075</v>
      </c>
      <c r="C73" s="276" t="n">
        <v>0.29</v>
      </c>
      <c r="D73" s="326" t="n">
        <v>0.29</v>
      </c>
      <c r="E73" s="327" t="n">
        <v>0.29</v>
      </c>
      <c r="F73" s="328" t="n">
        <v>0.255</v>
      </c>
      <c r="G73" s="327" t="n">
        <v>0.29</v>
      </c>
      <c r="H73" s="355" t="n">
        <v>0.41</v>
      </c>
      <c r="I73" s="343" t="n">
        <v>0.41</v>
      </c>
      <c r="J73" s="347" t="n">
        <v>0.41</v>
      </c>
      <c r="K73" s="276" t="n">
        <v>0.41</v>
      </c>
      <c r="L73" s="348" t="n">
        <v>0.41</v>
      </c>
      <c r="M73" s="343" t="n">
        <v>0.41</v>
      </c>
      <c r="N73" s="327" t="n">
        <v>0.44</v>
      </c>
      <c r="O73" s="279" t="n">
        <v>0.41</v>
      </c>
      <c r="P73" s="333" t="n">
        <v>0.41</v>
      </c>
      <c r="Q73" s="343" t="n">
        <v>0.41</v>
      </c>
      <c r="R73" s="327" t="n">
        <v>0.43</v>
      </c>
      <c r="T73" s="334" t="n">
        <v>0.13</v>
      </c>
      <c r="U73" s="334" t="n">
        <v>0.185</v>
      </c>
      <c r="V73" s="334" t="n">
        <v>0.239712</v>
      </c>
      <c r="X73" s="335" t="n">
        <v>0.195</v>
      </c>
      <c r="Y73" s="336" t="n">
        <v>0.195</v>
      </c>
      <c r="Z73" s="335" t="n">
        <v>0.13</v>
      </c>
      <c r="AA73" s="337" t="n">
        <v>0.725</v>
      </c>
      <c r="AB73" s="337" t="n">
        <v>0.695</v>
      </c>
      <c r="AC73" s="337" t="n">
        <v>0.2875</v>
      </c>
      <c r="AD73" s="338" t="n">
        <v>0.24</v>
      </c>
      <c r="AE73" s="339" t="n">
        <v>-0.25</v>
      </c>
      <c r="AF73" s="339" t="n">
        <v>0</v>
      </c>
      <c r="AG73" s="339"/>
      <c r="AH73" s="340" t="n">
        <v>38657</v>
      </c>
      <c r="AI73" s="343" t="n">
        <v>2.986</v>
      </c>
      <c r="AJ73" s="342"/>
      <c r="AK73" s="342"/>
      <c r="AL73" s="342" t="n">
        <v>2.2190112888199</v>
      </c>
      <c r="AM73" s="342" t="n">
        <v>3.276</v>
      </c>
      <c r="AN73" s="342" t="n">
        <v>3.276</v>
      </c>
      <c r="AO73" s="342" t="n">
        <v>3.276</v>
      </c>
      <c r="AP73" s="360" t="n">
        <v>3.396</v>
      </c>
      <c r="AQ73" s="268" t="n">
        <v>3.396</v>
      </c>
      <c r="AR73" s="268" t="n">
        <v>3.426</v>
      </c>
      <c r="AS73" s="268" t="n">
        <v>3.396</v>
      </c>
      <c r="AT73" s="277" t="n">
        <v>3.416</v>
      </c>
      <c r="AU73" s="277"/>
      <c r="AV73" s="277"/>
      <c r="AW73" s="268" t="n">
        <v>3.181</v>
      </c>
      <c r="AX73" s="268" t="n">
        <v>3.116</v>
      </c>
      <c r="AY73" s="268" t="n">
        <v>3.711</v>
      </c>
      <c r="AZ73" s="343" t="n">
        <v>3.681</v>
      </c>
      <c r="BA73" s="268" t="n">
        <v>3.2735</v>
      </c>
      <c r="BB73" s="280" t="n">
        <v>3.226</v>
      </c>
      <c r="BC73" s="280" t="n">
        <v>2.736</v>
      </c>
      <c r="BD73" s="280" t="n">
        <v>2.986</v>
      </c>
      <c r="BE73" s="343"/>
      <c r="BF73" s="268"/>
      <c r="BG73" s="268" t="n">
        <v>1.397562161749</v>
      </c>
      <c r="BH73" s="277" t="n">
        <v>0.063310773106672</v>
      </c>
      <c r="BI73" s="277" t="n">
        <v>0.073623194603217</v>
      </c>
      <c r="BJ73" s="277" t="n">
        <v>0.714740126947123</v>
      </c>
      <c r="BK73" s="324" t="n">
        <v>0.677353873266148</v>
      </c>
      <c r="BL73" s="268"/>
      <c r="BM73" s="268"/>
      <c r="BN73" s="358"/>
      <c r="BO73" s="358"/>
      <c r="BP73" s="268"/>
      <c r="BQ73" s="358"/>
      <c r="BR73" s="268"/>
      <c r="BS73" s="268"/>
      <c r="BT73" s="268"/>
      <c r="BU73" s="295"/>
      <c r="BV73" s="295"/>
      <c r="BW73" s="295"/>
      <c r="BX73" s="268"/>
      <c r="BY73" s="268"/>
      <c r="BZ73" s="268"/>
      <c r="CA73" s="295"/>
      <c r="CB73" s="277"/>
      <c r="CC73" s="277"/>
      <c r="CD73" s="268"/>
      <c r="CE73" s="277"/>
      <c r="CF73" s="268"/>
      <c r="CG73" s="293"/>
      <c r="CH73" s="293"/>
      <c r="CI73" s="344"/>
      <c r="CJ73" s="268"/>
      <c r="CK73" s="293"/>
      <c r="CL73" s="268"/>
      <c r="CM73" s="295"/>
      <c r="CN73" s="295"/>
      <c r="CO73" s="268"/>
      <c r="CP73" s="293"/>
      <c r="CQ73" s="268"/>
      <c r="CR73" s="268"/>
      <c r="CS73" s="276"/>
      <c r="CT73" s="276"/>
      <c r="CU73" s="295"/>
      <c r="CV73" s="268"/>
      <c r="CW73" s="295"/>
      <c r="CX73" s="268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</row>
    <row r="74" customFormat="false" ht="12.75" hidden="false" customHeight="false" outlineLevel="0" collapsed="false">
      <c r="A74" s="323" t="n">
        <v>38687</v>
      </c>
      <c r="B74" s="276" t="n">
        <v>0.055</v>
      </c>
      <c r="C74" s="276" t="n">
        <v>0.31</v>
      </c>
      <c r="D74" s="326" t="n">
        <v>0.31</v>
      </c>
      <c r="E74" s="327" t="n">
        <v>0.31</v>
      </c>
      <c r="F74" s="328" t="n">
        <v>0.275</v>
      </c>
      <c r="G74" s="327" t="n">
        <v>0.31</v>
      </c>
      <c r="H74" s="355" t="n">
        <v>0.43</v>
      </c>
      <c r="I74" s="343" t="n">
        <v>0.43</v>
      </c>
      <c r="J74" s="347" t="n">
        <v>0.43</v>
      </c>
      <c r="K74" s="276" t="n">
        <v>0.43</v>
      </c>
      <c r="L74" s="348" t="n">
        <v>0.43</v>
      </c>
      <c r="M74" s="343" t="n">
        <v>0.43</v>
      </c>
      <c r="N74" s="327" t="n">
        <v>0.46</v>
      </c>
      <c r="O74" s="279" t="n">
        <v>0.43</v>
      </c>
      <c r="P74" s="333" t="n">
        <v>0.43</v>
      </c>
      <c r="Q74" s="343" t="n">
        <v>0.43</v>
      </c>
      <c r="R74" s="327" t="n">
        <v>0.45</v>
      </c>
      <c r="T74" s="334" t="n">
        <v>0.15</v>
      </c>
      <c r="U74" s="334" t="n">
        <v>0.205</v>
      </c>
      <c r="V74" s="334" t="n">
        <v>0.26336</v>
      </c>
      <c r="X74" s="335" t="n">
        <v>0.235</v>
      </c>
      <c r="Y74" s="336" t="n">
        <v>0.235</v>
      </c>
      <c r="Z74" s="335" t="n">
        <v>0.17</v>
      </c>
      <c r="AA74" s="337" t="n">
        <v>1.045</v>
      </c>
      <c r="AB74" s="337" t="n">
        <v>1.01</v>
      </c>
      <c r="AC74" s="337" t="n">
        <v>0.3375</v>
      </c>
      <c r="AD74" s="338" t="n">
        <v>0.295</v>
      </c>
      <c r="AE74" s="339" t="n">
        <v>-0.25</v>
      </c>
      <c r="AF74" s="339" t="n">
        <v>0</v>
      </c>
      <c r="AG74" s="339"/>
      <c r="AH74" s="340" t="n">
        <v>38687</v>
      </c>
      <c r="AI74" s="343" t="n">
        <v>3.08</v>
      </c>
      <c r="AJ74" s="342"/>
      <c r="AK74" s="342"/>
      <c r="AL74" s="342" t="n">
        <v>2.2826156638586</v>
      </c>
      <c r="AM74" s="342" t="n">
        <v>3.39</v>
      </c>
      <c r="AN74" s="342" t="n">
        <v>3.39</v>
      </c>
      <c r="AO74" s="342" t="n">
        <v>3.39</v>
      </c>
      <c r="AP74" s="360" t="n">
        <v>3.51</v>
      </c>
      <c r="AQ74" s="268" t="n">
        <v>3.51</v>
      </c>
      <c r="AR74" s="268" t="n">
        <v>3.54</v>
      </c>
      <c r="AS74" s="268" t="n">
        <v>3.51</v>
      </c>
      <c r="AT74" s="277" t="n">
        <v>3.53</v>
      </c>
      <c r="AU74" s="277"/>
      <c r="AV74" s="277"/>
      <c r="AW74" s="268" t="n">
        <v>3.315</v>
      </c>
      <c r="AX74" s="268" t="n">
        <v>3.25</v>
      </c>
      <c r="AY74" s="268" t="n">
        <v>4.125</v>
      </c>
      <c r="AZ74" s="343" t="n">
        <v>4.09</v>
      </c>
      <c r="BA74" s="268" t="n">
        <v>3.4175</v>
      </c>
      <c r="BB74" s="280" t="n">
        <v>3.375</v>
      </c>
      <c r="BC74" s="280" t="n">
        <v>2.83</v>
      </c>
      <c r="BD74" s="280" t="n">
        <v>3.08</v>
      </c>
      <c r="BE74" s="343"/>
      <c r="BF74" s="268"/>
      <c r="BG74" s="268" t="n">
        <v>1.396471710096</v>
      </c>
      <c r="BH74" s="277" t="n">
        <v>0.063319536708771</v>
      </c>
      <c r="BI74" s="277" t="n">
        <v>0.073624719199409</v>
      </c>
      <c r="BJ74" s="277" t="n">
        <v>0.711057355116458</v>
      </c>
      <c r="BK74" s="324" t="n">
        <v>0.673337953940589</v>
      </c>
      <c r="BL74" s="268"/>
      <c r="BM74" s="268"/>
      <c r="BN74" s="358"/>
      <c r="BO74" s="358"/>
      <c r="BP74" s="268"/>
      <c r="BQ74" s="358"/>
      <c r="BR74" s="268"/>
      <c r="BS74" s="268"/>
      <c r="BT74" s="268"/>
      <c r="BU74" s="295"/>
      <c r="BV74" s="295"/>
      <c r="BW74" s="295"/>
      <c r="BX74" s="268"/>
      <c r="BY74" s="268"/>
      <c r="BZ74" s="268"/>
      <c r="CA74" s="295"/>
      <c r="CB74" s="277"/>
      <c r="CC74" s="277"/>
      <c r="CD74" s="268"/>
      <c r="CE74" s="277"/>
      <c r="CF74" s="268"/>
      <c r="CG74" s="293"/>
      <c r="CH74" s="293"/>
      <c r="CI74" s="344"/>
      <c r="CJ74" s="268"/>
      <c r="CK74" s="293"/>
      <c r="CL74" s="268"/>
      <c r="CM74" s="295"/>
      <c r="CN74" s="295"/>
      <c r="CO74" s="268"/>
      <c r="CP74" s="293"/>
      <c r="CQ74" s="268"/>
      <c r="CR74" s="268"/>
      <c r="CS74" s="276"/>
      <c r="CT74" s="276"/>
      <c r="CU74" s="295"/>
      <c r="CV74" s="268"/>
      <c r="CW74" s="295"/>
      <c r="CX74" s="268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</row>
    <row r="75" customFormat="false" ht="12.75" hidden="false" customHeight="false" outlineLevel="0" collapsed="false">
      <c r="A75" s="323" t="n">
        <v>38718</v>
      </c>
      <c r="B75" s="276" t="n">
        <v>0.0575</v>
      </c>
      <c r="C75" s="276" t="n">
        <v>0.325</v>
      </c>
      <c r="D75" s="326" t="n">
        <v>0.325</v>
      </c>
      <c r="E75" s="327" t="n">
        <v>0.325</v>
      </c>
      <c r="F75" s="328" t="n">
        <v>0.29</v>
      </c>
      <c r="G75" s="327" t="n">
        <v>0.325</v>
      </c>
      <c r="H75" s="355" t="n">
        <v>0.445</v>
      </c>
      <c r="I75" s="343" t="n">
        <v>0.445</v>
      </c>
      <c r="J75" s="347" t="n">
        <v>0.445</v>
      </c>
      <c r="K75" s="276" t="n">
        <v>0.445</v>
      </c>
      <c r="L75" s="348" t="n">
        <v>0.445</v>
      </c>
      <c r="M75" s="343" t="n">
        <v>0.445</v>
      </c>
      <c r="N75" s="327" t="n">
        <v>0.475</v>
      </c>
      <c r="O75" s="279" t="n">
        <v>0.445</v>
      </c>
      <c r="P75" s="333" t="n">
        <v>0.445</v>
      </c>
      <c r="Q75" s="343" t="n">
        <v>0.445</v>
      </c>
      <c r="R75" s="327" t="n">
        <v>0.465</v>
      </c>
      <c r="T75" s="334" t="n">
        <v>0.165</v>
      </c>
      <c r="U75" s="334" t="n">
        <v>0.22</v>
      </c>
      <c r="V75" s="334" t="n">
        <v>0.284216</v>
      </c>
      <c r="X75" s="335" t="n">
        <v>0.2475</v>
      </c>
      <c r="Y75" s="336" t="n">
        <v>0.2475</v>
      </c>
      <c r="Z75" s="335" t="n">
        <v>0.215</v>
      </c>
      <c r="AA75" s="337" t="n">
        <v>1.52</v>
      </c>
      <c r="AB75" s="337" t="n">
        <v>1.165</v>
      </c>
      <c r="AC75" s="337" t="n">
        <v>0.4375</v>
      </c>
      <c r="AD75" s="338" t="n">
        <v>0.3425</v>
      </c>
      <c r="AE75" s="339" t="n">
        <v>-0.25</v>
      </c>
      <c r="AF75" s="339" t="n">
        <v>0</v>
      </c>
      <c r="AG75" s="339"/>
      <c r="AH75" s="340" t="n">
        <v>38718</v>
      </c>
      <c r="AI75" s="343" t="n">
        <v>3.248</v>
      </c>
      <c r="AJ75" s="342"/>
      <c r="AK75" s="342"/>
      <c r="AL75" s="342" t="n">
        <v>2.39109809403466</v>
      </c>
      <c r="AM75" s="342" t="n">
        <v>3.573</v>
      </c>
      <c r="AN75" s="342" t="n">
        <v>3.573</v>
      </c>
      <c r="AO75" s="342" t="n">
        <v>3.573</v>
      </c>
      <c r="AP75" s="360" t="n">
        <v>3.693</v>
      </c>
      <c r="AQ75" s="268" t="n">
        <v>3.693</v>
      </c>
      <c r="AR75" s="268" t="n">
        <v>3.723</v>
      </c>
      <c r="AS75" s="268" t="n">
        <v>3.693</v>
      </c>
      <c r="AT75" s="277" t="n">
        <v>3.713</v>
      </c>
      <c r="AU75" s="277"/>
      <c r="AV75" s="277"/>
      <c r="AW75" s="268" t="n">
        <v>3.4955</v>
      </c>
      <c r="AX75" s="268" t="n">
        <v>3.463</v>
      </c>
      <c r="AY75" s="268" t="n">
        <v>4.768</v>
      </c>
      <c r="AZ75" s="343" t="n">
        <v>4.413</v>
      </c>
      <c r="BA75" s="268" t="n">
        <v>3.6855</v>
      </c>
      <c r="BB75" s="280" t="n">
        <v>3.5905</v>
      </c>
      <c r="BC75" s="280" t="n">
        <v>2.998</v>
      </c>
      <c r="BD75" s="280" t="n">
        <v>3.248</v>
      </c>
      <c r="BE75" s="343"/>
      <c r="BF75" s="268"/>
      <c r="BG75" s="268" t="n">
        <v>1.395347495057</v>
      </c>
      <c r="BH75" s="277" t="n">
        <v>0.063328592430967</v>
      </c>
      <c r="BI75" s="277" t="n">
        <v>0.073626294615475</v>
      </c>
      <c r="BJ75" s="277" t="n">
        <v>0.70727072158236</v>
      </c>
      <c r="BK75" s="324" t="n">
        <v>0.669213012604158</v>
      </c>
      <c r="BL75" s="268"/>
      <c r="BM75" s="268"/>
      <c r="BN75" s="358"/>
      <c r="BO75" s="358"/>
      <c r="BP75" s="268"/>
      <c r="BQ75" s="358"/>
      <c r="BR75" s="268"/>
      <c r="BS75" s="268"/>
      <c r="BT75" s="268"/>
      <c r="BU75" s="295"/>
      <c r="BV75" s="295"/>
      <c r="BW75" s="295"/>
      <c r="BX75" s="268"/>
      <c r="BY75" s="268"/>
      <c r="BZ75" s="268"/>
      <c r="CA75" s="295"/>
      <c r="CB75" s="277"/>
      <c r="CC75" s="277"/>
      <c r="CD75" s="268"/>
      <c r="CE75" s="277"/>
      <c r="CF75" s="268"/>
      <c r="CG75" s="293"/>
      <c r="CH75" s="293"/>
      <c r="CI75" s="344"/>
      <c r="CJ75" s="268"/>
      <c r="CK75" s="293"/>
      <c r="CL75" s="268"/>
      <c r="CM75" s="295"/>
      <c r="CN75" s="295"/>
      <c r="CO75" s="268"/>
      <c r="CP75" s="293"/>
      <c r="CQ75" s="268"/>
      <c r="CR75" s="268"/>
      <c r="CS75" s="276"/>
      <c r="CT75" s="276"/>
      <c r="CU75" s="295"/>
      <c r="CV75" s="268"/>
      <c r="CW75" s="295"/>
      <c r="CX75" s="268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</row>
    <row r="76" customFormat="false" ht="12.75" hidden="false" customHeight="false" outlineLevel="0" collapsed="false">
      <c r="A76" s="323" t="n">
        <v>38749</v>
      </c>
      <c r="B76" s="276" t="n">
        <v>0.125</v>
      </c>
      <c r="C76" s="276" t="n">
        <v>0.37</v>
      </c>
      <c r="D76" s="326" t="n">
        <v>0.37</v>
      </c>
      <c r="E76" s="327" t="n">
        <v>0.37</v>
      </c>
      <c r="F76" s="328" t="n">
        <v>0.335</v>
      </c>
      <c r="G76" s="327" t="n">
        <v>0.37</v>
      </c>
      <c r="H76" s="355" t="n">
        <v>0.49</v>
      </c>
      <c r="I76" s="343" t="n">
        <v>0.49</v>
      </c>
      <c r="J76" s="347" t="n">
        <v>0.49</v>
      </c>
      <c r="K76" s="276" t="n">
        <v>0.49</v>
      </c>
      <c r="L76" s="348" t="n">
        <v>0.49</v>
      </c>
      <c r="M76" s="343" t="n">
        <v>0.49</v>
      </c>
      <c r="N76" s="327" t="n">
        <v>0.52</v>
      </c>
      <c r="O76" s="279" t="n">
        <v>0.49</v>
      </c>
      <c r="P76" s="333" t="n">
        <v>0.49</v>
      </c>
      <c r="Q76" s="343" t="n">
        <v>0.49</v>
      </c>
      <c r="R76" s="327" t="n">
        <v>0.51</v>
      </c>
      <c r="T76" s="334" t="n">
        <v>0.21</v>
      </c>
      <c r="U76" s="334" t="n">
        <v>0.265</v>
      </c>
      <c r="V76" s="334" t="n">
        <v>0.32704</v>
      </c>
      <c r="X76" s="335" t="n">
        <v>0.225</v>
      </c>
      <c r="Y76" s="336" t="n">
        <v>0.225</v>
      </c>
      <c r="Z76" s="335" t="n">
        <v>0.19</v>
      </c>
      <c r="AA76" s="337" t="n">
        <v>1.4</v>
      </c>
      <c r="AB76" s="337" t="n">
        <v>1.155</v>
      </c>
      <c r="AC76" s="337" t="n">
        <v>0.435</v>
      </c>
      <c r="AD76" s="338" t="n">
        <v>0.3375</v>
      </c>
      <c r="AE76" s="339" t="n">
        <v>-0.25</v>
      </c>
      <c r="AF76" s="339" t="n">
        <v>0</v>
      </c>
      <c r="AG76" s="339"/>
      <c r="AH76" s="340" t="n">
        <v>38749</v>
      </c>
      <c r="AI76" s="343" t="n">
        <v>3.135</v>
      </c>
      <c r="AJ76" s="342"/>
      <c r="AK76" s="342"/>
      <c r="AL76" s="342" t="n">
        <v>2.33122165930628</v>
      </c>
      <c r="AM76" s="342" t="n">
        <v>3.505</v>
      </c>
      <c r="AN76" s="342" t="n">
        <v>3.505</v>
      </c>
      <c r="AO76" s="342" t="n">
        <v>3.505</v>
      </c>
      <c r="AP76" s="360" t="n">
        <v>3.625</v>
      </c>
      <c r="AQ76" s="268" t="n">
        <v>3.625</v>
      </c>
      <c r="AR76" s="268" t="n">
        <v>3.655</v>
      </c>
      <c r="AS76" s="268" t="n">
        <v>3.625</v>
      </c>
      <c r="AT76" s="277" t="n">
        <v>3.645</v>
      </c>
      <c r="AU76" s="277"/>
      <c r="AV76" s="277"/>
      <c r="AW76" s="268" t="n">
        <v>3.36</v>
      </c>
      <c r="AX76" s="268" t="n">
        <v>3.325</v>
      </c>
      <c r="AY76" s="268" t="n">
        <v>4.535</v>
      </c>
      <c r="AZ76" s="343" t="n">
        <v>4.29</v>
      </c>
      <c r="BA76" s="268" t="n">
        <v>3.57</v>
      </c>
      <c r="BB76" s="280" t="n">
        <v>3.4725</v>
      </c>
      <c r="BC76" s="280" t="n">
        <v>2.885</v>
      </c>
      <c r="BD76" s="280" t="n">
        <v>3.135</v>
      </c>
      <c r="BE76" s="343"/>
      <c r="BF76" s="268"/>
      <c r="BG76" s="268" t="n">
        <v>1.394225902553</v>
      </c>
      <c r="BH76" s="277" t="n">
        <v>0.06333764815319</v>
      </c>
      <c r="BI76" s="277" t="n">
        <v>0.073627870031542</v>
      </c>
      <c r="BJ76" s="277" t="n">
        <v>0.703503205149944</v>
      </c>
      <c r="BK76" s="324" t="n">
        <v>0.665113169559567</v>
      </c>
      <c r="BL76" s="268"/>
      <c r="BM76" s="268"/>
      <c r="BN76" s="358"/>
      <c r="BO76" s="358"/>
      <c r="BP76" s="268"/>
      <c r="BQ76" s="358"/>
      <c r="BR76" s="268"/>
      <c r="BS76" s="268"/>
      <c r="BT76" s="268"/>
      <c r="BU76" s="295"/>
      <c r="BV76" s="295"/>
      <c r="BW76" s="295"/>
      <c r="BX76" s="268"/>
      <c r="BY76" s="268"/>
      <c r="BZ76" s="268"/>
      <c r="CA76" s="295"/>
      <c r="CB76" s="277"/>
      <c r="CC76" s="277"/>
      <c r="CD76" s="268"/>
      <c r="CE76" s="277"/>
      <c r="CF76" s="268"/>
      <c r="CG76" s="293"/>
      <c r="CH76" s="293"/>
      <c r="CI76" s="344"/>
      <c r="CJ76" s="268"/>
      <c r="CK76" s="293"/>
      <c r="CL76" s="268"/>
      <c r="CM76" s="295"/>
      <c r="CN76" s="295"/>
      <c r="CO76" s="268"/>
      <c r="CP76" s="293"/>
      <c r="CQ76" s="268"/>
      <c r="CR76" s="268"/>
      <c r="CS76" s="276"/>
      <c r="CT76" s="276"/>
      <c r="CU76" s="295"/>
      <c r="CV76" s="268"/>
      <c r="CW76" s="295"/>
      <c r="CX76" s="268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</row>
    <row r="77" customFormat="false" ht="12.75" hidden="false" customHeight="false" outlineLevel="0" collapsed="false">
      <c r="A77" s="323" t="n">
        <v>38777</v>
      </c>
      <c r="B77" s="276" t="n">
        <v>0.1275</v>
      </c>
      <c r="C77" s="276" t="n">
        <v>0.37</v>
      </c>
      <c r="D77" s="326" t="n">
        <v>0.37</v>
      </c>
      <c r="E77" s="327" t="n">
        <v>0.37</v>
      </c>
      <c r="F77" s="328" t="n">
        <v>0.335</v>
      </c>
      <c r="G77" s="327" t="n">
        <v>0.37</v>
      </c>
      <c r="H77" s="355" t="n">
        <v>0.49</v>
      </c>
      <c r="I77" s="343" t="n">
        <v>0.49</v>
      </c>
      <c r="J77" s="347" t="n">
        <v>0.49</v>
      </c>
      <c r="K77" s="276" t="n">
        <v>0.49</v>
      </c>
      <c r="L77" s="348" t="n">
        <v>0.49</v>
      </c>
      <c r="M77" s="343" t="n">
        <v>0.49</v>
      </c>
      <c r="N77" s="327" t="n">
        <v>0.52</v>
      </c>
      <c r="O77" s="279" t="n">
        <v>0.49</v>
      </c>
      <c r="P77" s="333" t="n">
        <v>0.49</v>
      </c>
      <c r="Q77" s="343" t="n">
        <v>0.49</v>
      </c>
      <c r="R77" s="327" t="n">
        <v>0.51</v>
      </c>
      <c r="T77" s="334" t="n">
        <v>0.21</v>
      </c>
      <c r="U77" s="334" t="n">
        <v>0.265</v>
      </c>
      <c r="V77" s="334" t="n">
        <v>0.322944</v>
      </c>
      <c r="X77" s="335" t="n">
        <v>0.2225</v>
      </c>
      <c r="Y77" s="336" t="n">
        <v>0.2225</v>
      </c>
      <c r="Z77" s="335" t="n">
        <v>0.1875</v>
      </c>
      <c r="AA77" s="337" t="n">
        <v>0.88</v>
      </c>
      <c r="AB77" s="337" t="n">
        <v>0.795</v>
      </c>
      <c r="AC77" s="337" t="n">
        <v>0.3025</v>
      </c>
      <c r="AD77" s="338" t="n">
        <v>0.26</v>
      </c>
      <c r="AE77" s="339" t="n">
        <v>-0.25</v>
      </c>
      <c r="AF77" s="339" t="n">
        <v>0</v>
      </c>
      <c r="AG77" s="339"/>
      <c r="AH77" s="340" t="n">
        <v>38777</v>
      </c>
      <c r="AI77" s="343" t="n">
        <v>3.007</v>
      </c>
      <c r="AJ77" s="342"/>
      <c r="AK77" s="342"/>
      <c r="AL77" s="342" t="n">
        <v>2.23365428313935</v>
      </c>
      <c r="AM77" s="342" t="n">
        <v>3.377</v>
      </c>
      <c r="AN77" s="342" t="n">
        <v>3.377</v>
      </c>
      <c r="AO77" s="342" t="n">
        <v>3.377</v>
      </c>
      <c r="AP77" s="360" t="n">
        <v>3.497</v>
      </c>
      <c r="AQ77" s="268" t="n">
        <v>3.497</v>
      </c>
      <c r="AR77" s="268" t="n">
        <v>3.527</v>
      </c>
      <c r="AS77" s="268" t="n">
        <v>3.497</v>
      </c>
      <c r="AT77" s="277" t="n">
        <v>3.517</v>
      </c>
      <c r="AU77" s="277"/>
      <c r="AV77" s="277"/>
      <c r="AW77" s="268" t="n">
        <v>3.2295</v>
      </c>
      <c r="AX77" s="268" t="n">
        <v>3.1945</v>
      </c>
      <c r="AY77" s="268" t="n">
        <v>3.887</v>
      </c>
      <c r="AZ77" s="343" t="n">
        <v>3.802</v>
      </c>
      <c r="BA77" s="268" t="n">
        <v>3.3095</v>
      </c>
      <c r="BB77" s="280" t="n">
        <v>3.267</v>
      </c>
      <c r="BC77" s="280" t="n">
        <v>2.757</v>
      </c>
      <c r="BD77" s="280" t="n">
        <v>3.007</v>
      </c>
      <c r="BE77" s="343"/>
      <c r="BF77" s="268"/>
      <c r="BG77" s="268" t="n">
        <v>1.393215101322</v>
      </c>
      <c r="BH77" s="277" t="n">
        <v>0.063345827515221</v>
      </c>
      <c r="BI77" s="277" t="n">
        <v>0.073629292987989</v>
      </c>
      <c r="BJ77" s="277" t="n">
        <v>0.700116643244105</v>
      </c>
      <c r="BK77" s="324" t="n">
        <v>0.661431531874252</v>
      </c>
      <c r="BL77" s="268"/>
      <c r="BM77" s="268"/>
      <c r="BN77" s="358"/>
      <c r="BO77" s="358"/>
      <c r="BP77" s="268"/>
      <c r="BQ77" s="358"/>
      <c r="BR77" s="268"/>
      <c r="BS77" s="268"/>
      <c r="BT77" s="268"/>
      <c r="BU77" s="295"/>
      <c r="BV77" s="295"/>
      <c r="BW77" s="295"/>
      <c r="BX77" s="268"/>
      <c r="BY77" s="268"/>
      <c r="BZ77" s="268"/>
      <c r="CA77" s="295"/>
      <c r="CB77" s="277"/>
      <c r="CC77" s="277"/>
      <c r="CD77" s="268"/>
      <c r="CE77" s="277"/>
      <c r="CF77" s="268"/>
      <c r="CG77" s="293"/>
      <c r="CH77" s="293"/>
      <c r="CI77" s="344"/>
      <c r="CJ77" s="268"/>
      <c r="CK77" s="293"/>
      <c r="CL77" s="268"/>
      <c r="CM77" s="295"/>
      <c r="CN77" s="295"/>
      <c r="CO77" s="268"/>
      <c r="CP77" s="293"/>
      <c r="CQ77" s="268"/>
      <c r="CR77" s="268"/>
      <c r="CS77" s="276"/>
      <c r="CT77" s="276"/>
      <c r="CU77" s="295"/>
      <c r="CV77" s="268"/>
      <c r="CW77" s="295"/>
      <c r="CX77" s="268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</row>
    <row r="78" customFormat="false" ht="12.75" hidden="false" customHeight="false" outlineLevel="0" collapsed="false">
      <c r="A78" s="323" t="n">
        <v>38808</v>
      </c>
      <c r="B78" s="276" t="n">
        <v>-0.0225</v>
      </c>
      <c r="C78" s="276" t="n">
        <v>0.17</v>
      </c>
      <c r="D78" s="326" t="n">
        <v>0.17</v>
      </c>
      <c r="E78" s="327" t="n">
        <v>0.17</v>
      </c>
      <c r="F78" s="328" t="n">
        <v>0.135</v>
      </c>
      <c r="G78" s="327" t="n">
        <v>0.17</v>
      </c>
      <c r="H78" s="355" t="n">
        <v>0.17</v>
      </c>
      <c r="I78" s="343" t="n">
        <v>0.17</v>
      </c>
      <c r="J78" s="347" t="n">
        <v>0.17</v>
      </c>
      <c r="K78" s="279" t="n">
        <v>0.19</v>
      </c>
      <c r="L78" s="348" t="n">
        <v>0.19</v>
      </c>
      <c r="M78" s="343" t="n">
        <v>0.19</v>
      </c>
      <c r="N78" s="327" t="n">
        <v>0.21</v>
      </c>
      <c r="O78" s="279" t="n">
        <v>0.17</v>
      </c>
      <c r="P78" s="333" t="n">
        <v>0.17</v>
      </c>
      <c r="Q78" s="343" t="n">
        <v>0.17</v>
      </c>
      <c r="R78" s="327" t="n">
        <v>0.17</v>
      </c>
      <c r="T78" s="334" t="n">
        <v>-0.03</v>
      </c>
      <c r="U78" s="334" t="n">
        <v>0.025</v>
      </c>
      <c r="V78" s="334" t="n">
        <v>0.1725</v>
      </c>
      <c r="X78" s="335" t="n">
        <v>0.1725</v>
      </c>
      <c r="Y78" s="336" t="n">
        <v>0.1725</v>
      </c>
      <c r="Z78" s="335" t="n">
        <v>0.0875</v>
      </c>
      <c r="AA78" s="337" t="n">
        <v>0.54</v>
      </c>
      <c r="AB78" s="337" t="n">
        <v>0.43</v>
      </c>
      <c r="AC78" s="337" t="n">
        <v>0.1975</v>
      </c>
      <c r="AD78" s="338" t="n">
        <v>0.1775</v>
      </c>
      <c r="AE78" s="339" t="n">
        <v>-0.2925</v>
      </c>
      <c r="AF78" s="339" t="n">
        <v>0</v>
      </c>
      <c r="AG78" s="339"/>
      <c r="AH78" s="340" t="n">
        <v>38808</v>
      </c>
      <c r="AI78" s="343" t="n">
        <v>2.873</v>
      </c>
      <c r="AJ78" s="342"/>
      <c r="AK78" s="342"/>
      <c r="AL78" s="342" t="n">
        <v>2.00040441362362</v>
      </c>
      <c r="AM78" s="342" t="n">
        <v>3.043</v>
      </c>
      <c r="AN78" s="342" t="n">
        <v>3.043</v>
      </c>
      <c r="AO78" s="342" t="n">
        <v>3.043</v>
      </c>
      <c r="AP78" s="360" t="n">
        <v>3.043</v>
      </c>
      <c r="AQ78" s="268" t="n">
        <v>3.063</v>
      </c>
      <c r="AR78" s="268" t="n">
        <v>3.083</v>
      </c>
      <c r="AS78" s="268" t="n">
        <v>3.043</v>
      </c>
      <c r="AT78" s="277" t="n">
        <v>3.043</v>
      </c>
      <c r="AU78" s="277"/>
      <c r="AV78" s="277"/>
      <c r="AW78" s="268" t="n">
        <v>3.0455</v>
      </c>
      <c r="AX78" s="268" t="n">
        <v>2.9605</v>
      </c>
      <c r="AY78" s="268" t="n">
        <v>3.413</v>
      </c>
      <c r="AZ78" s="343" t="n">
        <v>3.303</v>
      </c>
      <c r="BA78" s="268" t="n">
        <v>3.0705</v>
      </c>
      <c r="BB78" s="280" t="n">
        <v>3.0505</v>
      </c>
      <c r="BC78" s="280" t="n">
        <v>2.5805</v>
      </c>
      <c r="BD78" s="280" t="n">
        <v>2.873</v>
      </c>
      <c r="BE78" s="343"/>
      <c r="BF78" s="268"/>
      <c r="BG78" s="268" t="n">
        <v>1.392098486615</v>
      </c>
      <c r="BH78" s="277" t="n">
        <v>0.063354883237496</v>
      </c>
      <c r="BI78" s="277" t="n">
        <v>0.073630868404058</v>
      </c>
      <c r="BJ78" s="277" t="n">
        <v>0.696385260912987</v>
      </c>
      <c r="BK78" s="324" t="n">
        <v>0.657379038325212</v>
      </c>
      <c r="BL78" s="268"/>
      <c r="BM78" s="268"/>
      <c r="BN78" s="358"/>
      <c r="BO78" s="358"/>
      <c r="BP78" s="268"/>
      <c r="BQ78" s="358"/>
      <c r="BR78" s="268"/>
      <c r="BS78" s="268"/>
      <c r="BT78" s="268"/>
      <c r="BU78" s="295"/>
      <c r="BV78" s="295"/>
      <c r="BW78" s="295"/>
      <c r="BX78" s="268"/>
      <c r="BY78" s="268"/>
      <c r="BZ78" s="268"/>
      <c r="CA78" s="295"/>
      <c r="CB78" s="277"/>
      <c r="CC78" s="277"/>
      <c r="CD78" s="268"/>
      <c r="CE78" s="277"/>
      <c r="CF78" s="268"/>
      <c r="CG78" s="293"/>
      <c r="CH78" s="293"/>
      <c r="CI78" s="344"/>
      <c r="CJ78" s="268"/>
      <c r="CK78" s="293"/>
      <c r="CL78" s="268"/>
      <c r="CM78" s="295"/>
      <c r="CN78" s="295"/>
      <c r="CO78" s="268"/>
      <c r="CP78" s="293"/>
      <c r="CQ78" s="268"/>
      <c r="CR78" s="268"/>
      <c r="CS78" s="276"/>
      <c r="CT78" s="276"/>
      <c r="CU78" s="295"/>
      <c r="CV78" s="268"/>
      <c r="CW78" s="295"/>
      <c r="CX78" s="268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</row>
    <row r="79" customFormat="false" ht="12.75" hidden="false" customHeight="false" outlineLevel="0" collapsed="false">
      <c r="A79" s="323" t="n">
        <v>38838</v>
      </c>
      <c r="B79" s="276" t="n">
        <v>-0.0125</v>
      </c>
      <c r="C79" s="276" t="n">
        <v>0.17</v>
      </c>
      <c r="D79" s="326" t="n">
        <v>0.17</v>
      </c>
      <c r="E79" s="327" t="n">
        <v>0.17</v>
      </c>
      <c r="F79" s="328" t="n">
        <v>0.135</v>
      </c>
      <c r="G79" s="327" t="n">
        <v>0.17</v>
      </c>
      <c r="H79" s="355" t="n">
        <v>0.17</v>
      </c>
      <c r="I79" s="343" t="n">
        <v>0.17</v>
      </c>
      <c r="J79" s="347" t="n">
        <v>0.17</v>
      </c>
      <c r="K79" s="279" t="n">
        <v>0.19</v>
      </c>
      <c r="L79" s="348" t="n">
        <v>0.19</v>
      </c>
      <c r="M79" s="343" t="n">
        <v>0.19</v>
      </c>
      <c r="N79" s="327" t="n">
        <v>0.21</v>
      </c>
      <c r="O79" s="279" t="n">
        <v>0.17</v>
      </c>
      <c r="P79" s="333" t="n">
        <v>0.17</v>
      </c>
      <c r="Q79" s="343" t="n">
        <v>0.17</v>
      </c>
      <c r="R79" s="327" t="n">
        <v>0.17</v>
      </c>
      <c r="T79" s="334" t="n">
        <v>-0.03</v>
      </c>
      <c r="U79" s="334" t="n">
        <v>0.025</v>
      </c>
      <c r="V79" s="334" t="n">
        <v>0.1625</v>
      </c>
      <c r="X79" s="335" t="n">
        <v>0.1625</v>
      </c>
      <c r="Y79" s="336" t="n">
        <v>0.1625</v>
      </c>
      <c r="Z79" s="335" t="n">
        <v>0.0875</v>
      </c>
      <c r="AA79" s="337" t="n">
        <v>0.425</v>
      </c>
      <c r="AB79" s="337" t="n">
        <v>0.3825</v>
      </c>
      <c r="AC79" s="337" t="n">
        <v>0.1725</v>
      </c>
      <c r="AD79" s="338" t="n">
        <v>0.1625</v>
      </c>
      <c r="AE79" s="339" t="n">
        <v>-0.2925</v>
      </c>
      <c r="AF79" s="339" t="n">
        <v>0</v>
      </c>
      <c r="AG79" s="339"/>
      <c r="AH79" s="340" t="n">
        <v>38838</v>
      </c>
      <c r="AI79" s="343" t="n">
        <v>2.851</v>
      </c>
      <c r="AJ79" s="342"/>
      <c r="AK79" s="342"/>
      <c r="AL79" s="342" t="n">
        <v>1.97416535179601</v>
      </c>
      <c r="AM79" s="342" t="n">
        <v>3.021</v>
      </c>
      <c r="AN79" s="342" t="n">
        <v>3.021</v>
      </c>
      <c r="AO79" s="342" t="n">
        <v>3.021</v>
      </c>
      <c r="AP79" s="360" t="n">
        <v>3.021</v>
      </c>
      <c r="AQ79" s="268" t="n">
        <v>3.041</v>
      </c>
      <c r="AR79" s="268" t="n">
        <v>3.061</v>
      </c>
      <c r="AS79" s="268" t="n">
        <v>3.021</v>
      </c>
      <c r="AT79" s="277" t="n">
        <v>3.021</v>
      </c>
      <c r="AU79" s="277"/>
      <c r="AV79" s="277"/>
      <c r="AW79" s="268" t="n">
        <v>3.0135</v>
      </c>
      <c r="AX79" s="268" t="n">
        <v>2.9385</v>
      </c>
      <c r="AY79" s="268" t="n">
        <v>3.276</v>
      </c>
      <c r="AZ79" s="343" t="n">
        <v>3.2335</v>
      </c>
      <c r="BA79" s="268" t="n">
        <v>3.0235</v>
      </c>
      <c r="BB79" s="280" t="n">
        <v>3.0135</v>
      </c>
      <c r="BC79" s="280" t="n">
        <v>2.5585</v>
      </c>
      <c r="BD79" s="280" t="n">
        <v>2.851</v>
      </c>
      <c r="BE79" s="343"/>
      <c r="BF79" s="268"/>
      <c r="BG79" s="268" t="n">
        <v>1.391020375326</v>
      </c>
      <c r="BH79" s="277" t="n">
        <v>0.063363646839724</v>
      </c>
      <c r="BI79" s="277" t="n">
        <v>0.073632393000253</v>
      </c>
      <c r="BJ79" s="277" t="n">
        <v>0.69279219921567</v>
      </c>
      <c r="BK79" s="324" t="n">
        <v>0.653480752001329</v>
      </c>
      <c r="BL79" s="268"/>
      <c r="BM79" s="268"/>
      <c r="BN79" s="358"/>
      <c r="BO79" s="358"/>
      <c r="BP79" s="268"/>
      <c r="BQ79" s="358"/>
      <c r="BR79" s="268"/>
      <c r="BS79" s="268"/>
      <c r="BT79" s="268"/>
      <c r="BU79" s="295"/>
      <c r="BV79" s="295"/>
      <c r="BW79" s="295"/>
      <c r="BX79" s="268"/>
      <c r="BY79" s="268"/>
      <c r="BZ79" s="268"/>
      <c r="CA79" s="295"/>
      <c r="CB79" s="277"/>
      <c r="CC79" s="277"/>
      <c r="CD79" s="268"/>
      <c r="CE79" s="277"/>
      <c r="CF79" s="268"/>
      <c r="CG79" s="293"/>
      <c r="CH79" s="293"/>
      <c r="CI79" s="344"/>
      <c r="CJ79" s="268"/>
      <c r="CK79" s="293"/>
      <c r="CL79" s="268"/>
      <c r="CM79" s="295"/>
      <c r="CN79" s="295"/>
      <c r="CO79" s="268"/>
      <c r="CP79" s="293"/>
      <c r="CQ79" s="268"/>
      <c r="CR79" s="268"/>
      <c r="CS79" s="276"/>
      <c r="CT79" s="276"/>
      <c r="CU79" s="295"/>
      <c r="CV79" s="268"/>
      <c r="CW79" s="295"/>
      <c r="CX79" s="268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</row>
    <row r="80" customFormat="false" ht="12.75" hidden="false" customHeight="false" outlineLevel="0" collapsed="false">
      <c r="A80" s="323" t="n">
        <v>38869</v>
      </c>
      <c r="B80" s="276" t="n">
        <v>-0.00750000000000002</v>
      </c>
      <c r="C80" s="276" t="n">
        <v>0.17</v>
      </c>
      <c r="D80" s="326" t="n">
        <v>0.17</v>
      </c>
      <c r="E80" s="327" t="n">
        <v>0.17</v>
      </c>
      <c r="F80" s="328" t="n">
        <v>0.135</v>
      </c>
      <c r="G80" s="327" t="n">
        <v>0.17</v>
      </c>
      <c r="H80" s="355" t="n">
        <v>0.17</v>
      </c>
      <c r="I80" s="343" t="n">
        <v>0.17</v>
      </c>
      <c r="J80" s="347" t="n">
        <v>0.17</v>
      </c>
      <c r="K80" s="279" t="n">
        <v>0.19</v>
      </c>
      <c r="L80" s="348" t="n">
        <v>0.19</v>
      </c>
      <c r="M80" s="343" t="n">
        <v>0.19</v>
      </c>
      <c r="N80" s="327" t="n">
        <v>0.21</v>
      </c>
      <c r="O80" s="279" t="n">
        <v>0.17</v>
      </c>
      <c r="P80" s="333" t="n">
        <v>0.17</v>
      </c>
      <c r="Q80" s="343" t="n">
        <v>0.17</v>
      </c>
      <c r="R80" s="327" t="n">
        <v>0.17</v>
      </c>
      <c r="T80" s="334" t="n">
        <v>-0.03</v>
      </c>
      <c r="U80" s="334" t="n">
        <v>0.025</v>
      </c>
      <c r="V80" s="334" t="n">
        <v>0.1575</v>
      </c>
      <c r="X80" s="335" t="n">
        <v>0.1575</v>
      </c>
      <c r="Y80" s="336" t="n">
        <v>0.1575</v>
      </c>
      <c r="Z80" s="335" t="n">
        <v>0.0825</v>
      </c>
      <c r="AA80" s="337" t="n">
        <v>0.425</v>
      </c>
      <c r="AB80" s="337" t="n">
        <v>0.3825</v>
      </c>
      <c r="AC80" s="337" t="n">
        <v>0.1725</v>
      </c>
      <c r="AD80" s="338" t="n">
        <v>0.1625</v>
      </c>
      <c r="AE80" s="339" t="n">
        <v>-0.2925</v>
      </c>
      <c r="AF80" s="339" t="n">
        <v>0</v>
      </c>
      <c r="AG80" s="339"/>
      <c r="AH80" s="340" t="n">
        <v>38869</v>
      </c>
      <c r="AI80" s="343" t="n">
        <v>2.859</v>
      </c>
      <c r="AJ80" s="342"/>
      <c r="AK80" s="342"/>
      <c r="AL80" s="342" t="n">
        <v>1.96726474888359</v>
      </c>
      <c r="AM80" s="342" t="n">
        <v>3.029</v>
      </c>
      <c r="AN80" s="342" t="n">
        <v>3.029</v>
      </c>
      <c r="AO80" s="342" t="n">
        <v>3.029</v>
      </c>
      <c r="AP80" s="360" t="n">
        <v>3.029</v>
      </c>
      <c r="AQ80" s="268" t="n">
        <v>3.049</v>
      </c>
      <c r="AR80" s="268" t="n">
        <v>3.069</v>
      </c>
      <c r="AS80" s="268" t="n">
        <v>3.029</v>
      </c>
      <c r="AT80" s="277" t="n">
        <v>3.029</v>
      </c>
      <c r="AU80" s="277"/>
      <c r="AV80" s="277"/>
      <c r="AW80" s="268" t="n">
        <v>3.0165</v>
      </c>
      <c r="AX80" s="268" t="n">
        <v>2.9415</v>
      </c>
      <c r="AY80" s="268" t="n">
        <v>3.284</v>
      </c>
      <c r="AZ80" s="343" t="n">
        <v>3.2415</v>
      </c>
      <c r="BA80" s="268" t="n">
        <v>3.0315</v>
      </c>
      <c r="BB80" s="280" t="n">
        <v>3.0215</v>
      </c>
      <c r="BC80" s="280" t="n">
        <v>2.5665</v>
      </c>
      <c r="BD80" s="280" t="n">
        <v>2.859</v>
      </c>
      <c r="BE80" s="343"/>
      <c r="BF80" s="268"/>
      <c r="BG80" s="268" t="n">
        <v>1.389908888655</v>
      </c>
      <c r="BH80" s="277" t="n">
        <v>0.063372702562052</v>
      </c>
      <c r="BI80" s="277" t="n">
        <v>0.073633968416324</v>
      </c>
      <c r="BJ80" s="277" t="n">
        <v>0.689097833609092</v>
      </c>
      <c r="BK80" s="324" t="n">
        <v>0.649476642087682</v>
      </c>
      <c r="BL80" s="268"/>
      <c r="BM80" s="268"/>
      <c r="BN80" s="358"/>
      <c r="BO80" s="358"/>
      <c r="BP80" s="268"/>
      <c r="BQ80" s="358"/>
      <c r="BR80" s="268"/>
      <c r="BS80" s="268"/>
      <c r="BT80" s="268"/>
      <c r="BU80" s="295"/>
      <c r="BV80" s="295"/>
      <c r="BW80" s="295"/>
      <c r="BX80" s="268"/>
      <c r="BY80" s="268"/>
      <c r="BZ80" s="268"/>
      <c r="CA80" s="295"/>
      <c r="CB80" s="277"/>
      <c r="CC80" s="277"/>
      <c r="CD80" s="268"/>
      <c r="CE80" s="277"/>
      <c r="CF80" s="268"/>
      <c r="CG80" s="293"/>
      <c r="CH80" s="293"/>
      <c r="CI80" s="344"/>
      <c r="CJ80" s="268"/>
      <c r="CK80" s="293"/>
      <c r="CL80" s="268"/>
      <c r="CM80" s="295"/>
      <c r="CN80" s="295"/>
      <c r="CO80" s="268"/>
      <c r="CP80" s="293"/>
      <c r="CQ80" s="268"/>
      <c r="CR80" s="268"/>
      <c r="CS80" s="276"/>
      <c r="CT80" s="276"/>
      <c r="CU80" s="295"/>
      <c r="CV80" s="268"/>
      <c r="CW80" s="295"/>
      <c r="CX80" s="268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</row>
    <row r="81" customFormat="false" ht="12.75" hidden="false" customHeight="false" outlineLevel="0" collapsed="false">
      <c r="A81" s="323" t="n">
        <v>38899</v>
      </c>
      <c r="B81" s="276" t="n">
        <v>0.00249999999999999</v>
      </c>
      <c r="C81" s="276" t="n">
        <v>0.17</v>
      </c>
      <c r="D81" s="326" t="n">
        <v>0.17</v>
      </c>
      <c r="E81" s="327" t="n">
        <v>0.17</v>
      </c>
      <c r="F81" s="328" t="n">
        <v>0.135</v>
      </c>
      <c r="G81" s="327" t="n">
        <v>0.17</v>
      </c>
      <c r="H81" s="355" t="n">
        <v>0.17</v>
      </c>
      <c r="I81" s="343" t="n">
        <v>0.17</v>
      </c>
      <c r="J81" s="347" t="n">
        <v>0.17</v>
      </c>
      <c r="K81" s="279" t="n">
        <v>0.19</v>
      </c>
      <c r="L81" s="348" t="n">
        <v>0.19</v>
      </c>
      <c r="M81" s="343" t="n">
        <v>0.19</v>
      </c>
      <c r="N81" s="327" t="n">
        <v>0.21</v>
      </c>
      <c r="O81" s="279" t="n">
        <v>0.17</v>
      </c>
      <c r="P81" s="333" t="n">
        <v>0.17</v>
      </c>
      <c r="Q81" s="343" t="n">
        <v>0.17</v>
      </c>
      <c r="R81" s="327" t="n">
        <v>0.17</v>
      </c>
      <c r="T81" s="334" t="n">
        <v>-0.03</v>
      </c>
      <c r="U81" s="334" t="n">
        <v>0.025</v>
      </c>
      <c r="V81" s="334" t="n">
        <v>0.1475</v>
      </c>
      <c r="X81" s="335" t="n">
        <v>0.1475</v>
      </c>
      <c r="Y81" s="336" t="n">
        <v>0.1475</v>
      </c>
      <c r="Z81" s="335" t="n">
        <v>0.0725</v>
      </c>
      <c r="AA81" s="337" t="n">
        <v>0.46</v>
      </c>
      <c r="AB81" s="337" t="n">
        <v>0.41</v>
      </c>
      <c r="AC81" s="337" t="n">
        <v>0.185</v>
      </c>
      <c r="AD81" s="338" t="n">
        <v>0.1625</v>
      </c>
      <c r="AE81" s="339" t="n">
        <v>-0.2925</v>
      </c>
      <c r="AF81" s="339" t="n">
        <v>0</v>
      </c>
      <c r="AG81" s="339"/>
      <c r="AH81" s="340" t="n">
        <v>38899</v>
      </c>
      <c r="AI81" s="343" t="n">
        <v>2.921</v>
      </c>
      <c r="AJ81" s="342"/>
      <c r="AK81" s="342"/>
      <c r="AL81" s="342" t="n">
        <v>1.99562656658363</v>
      </c>
      <c r="AM81" s="342" t="n">
        <v>3.091</v>
      </c>
      <c r="AN81" s="342" t="n">
        <v>3.091</v>
      </c>
      <c r="AO81" s="342" t="n">
        <v>3.091</v>
      </c>
      <c r="AP81" s="360" t="n">
        <v>3.091</v>
      </c>
      <c r="AQ81" s="268" t="n">
        <v>3.111</v>
      </c>
      <c r="AR81" s="268" t="n">
        <v>3.131</v>
      </c>
      <c r="AS81" s="268" t="n">
        <v>3.091</v>
      </c>
      <c r="AT81" s="277" t="n">
        <v>3.091</v>
      </c>
      <c r="AU81" s="277"/>
      <c r="AV81" s="277"/>
      <c r="AW81" s="268" t="n">
        <v>3.0685</v>
      </c>
      <c r="AX81" s="268" t="n">
        <v>2.9935</v>
      </c>
      <c r="AY81" s="268" t="n">
        <v>3.381</v>
      </c>
      <c r="AZ81" s="343" t="n">
        <v>3.331</v>
      </c>
      <c r="BA81" s="268" t="n">
        <v>3.106</v>
      </c>
      <c r="BB81" s="280" t="n">
        <v>3.0835</v>
      </c>
      <c r="BC81" s="280" t="n">
        <v>2.6285</v>
      </c>
      <c r="BD81" s="280" t="n">
        <v>2.921</v>
      </c>
      <c r="BE81" s="343"/>
      <c r="BF81" s="268"/>
      <c r="BG81" s="268" t="n">
        <v>1.388835730919</v>
      </c>
      <c r="BH81" s="277" t="n">
        <v>0.063381466164331</v>
      </c>
      <c r="BI81" s="277" t="n">
        <v>0.073635493012521</v>
      </c>
      <c r="BJ81" s="277" t="n">
        <v>0.685540427251149</v>
      </c>
      <c r="BK81" s="324" t="n">
        <v>0.645624900221169</v>
      </c>
      <c r="BL81" s="268"/>
      <c r="BM81" s="268"/>
      <c r="BN81" s="358"/>
      <c r="BO81" s="358"/>
      <c r="BP81" s="268"/>
      <c r="BQ81" s="358"/>
      <c r="BR81" s="268"/>
      <c r="BS81" s="268"/>
      <c r="BT81" s="268"/>
      <c r="BU81" s="295"/>
      <c r="BV81" s="295"/>
      <c r="BW81" s="295"/>
      <c r="BX81" s="268"/>
      <c r="BY81" s="268"/>
      <c r="BZ81" s="268"/>
      <c r="CA81" s="295"/>
      <c r="CB81" s="277"/>
      <c r="CC81" s="277"/>
      <c r="CD81" s="268"/>
      <c r="CE81" s="277"/>
      <c r="CF81" s="268"/>
      <c r="CG81" s="293"/>
      <c r="CH81" s="293"/>
      <c r="CI81" s="344"/>
      <c r="CJ81" s="268"/>
      <c r="CK81" s="293"/>
      <c r="CL81" s="268"/>
      <c r="CM81" s="295"/>
      <c r="CN81" s="295"/>
      <c r="CO81" s="268"/>
      <c r="CP81" s="293"/>
      <c r="CQ81" s="268"/>
      <c r="CR81" s="268"/>
      <c r="CS81" s="276"/>
      <c r="CT81" s="276"/>
      <c r="CU81" s="295"/>
      <c r="CV81" s="268"/>
      <c r="CW81" s="295"/>
      <c r="CX81" s="268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</row>
    <row r="82" customFormat="false" ht="12.75" hidden="false" customHeight="false" outlineLevel="0" collapsed="false">
      <c r="A82" s="323" t="n">
        <v>38930</v>
      </c>
      <c r="B82" s="276" t="n">
        <v>0.00499999999999999</v>
      </c>
      <c r="C82" s="276" t="n">
        <v>0.17</v>
      </c>
      <c r="D82" s="326" t="n">
        <v>0.17</v>
      </c>
      <c r="E82" s="327" t="n">
        <v>0.17</v>
      </c>
      <c r="F82" s="328" t="n">
        <v>0.135</v>
      </c>
      <c r="G82" s="327" t="n">
        <v>0.17</v>
      </c>
      <c r="H82" s="355" t="n">
        <v>0.17</v>
      </c>
      <c r="I82" s="343" t="n">
        <v>0.17</v>
      </c>
      <c r="J82" s="347" t="n">
        <v>0.17</v>
      </c>
      <c r="K82" s="279" t="n">
        <v>0.19</v>
      </c>
      <c r="L82" s="348" t="n">
        <v>0.19</v>
      </c>
      <c r="M82" s="343" t="n">
        <v>0.19</v>
      </c>
      <c r="N82" s="327" t="n">
        <v>0.21</v>
      </c>
      <c r="O82" s="279" t="n">
        <v>0.17</v>
      </c>
      <c r="P82" s="333" t="n">
        <v>0.17</v>
      </c>
      <c r="Q82" s="343" t="n">
        <v>0.17</v>
      </c>
      <c r="R82" s="327" t="n">
        <v>0.17</v>
      </c>
      <c r="T82" s="334" t="n">
        <v>-0.03</v>
      </c>
      <c r="U82" s="334" t="n">
        <v>0.025</v>
      </c>
      <c r="V82" s="334" t="n">
        <v>0.145</v>
      </c>
      <c r="X82" s="335" t="n">
        <v>0.145</v>
      </c>
      <c r="Y82" s="336" t="n">
        <v>0.145</v>
      </c>
      <c r="Z82" s="335" t="n">
        <v>0.07</v>
      </c>
      <c r="AA82" s="337" t="n">
        <v>0.525</v>
      </c>
      <c r="AB82" s="337" t="n">
        <v>0.41</v>
      </c>
      <c r="AC82" s="337" t="n">
        <v>0.185</v>
      </c>
      <c r="AD82" s="338" t="n">
        <v>0.1625</v>
      </c>
      <c r="AE82" s="339" t="n">
        <v>-0.2925</v>
      </c>
      <c r="AF82" s="339" t="n">
        <v>0</v>
      </c>
      <c r="AG82" s="339"/>
      <c r="AH82" s="340" t="n">
        <v>38930</v>
      </c>
      <c r="AI82" s="343" t="n">
        <v>2.913</v>
      </c>
      <c r="AJ82" s="342"/>
      <c r="AK82" s="342"/>
      <c r="AL82" s="342" t="n">
        <v>1.97826429459696</v>
      </c>
      <c r="AM82" s="342" t="n">
        <v>3.083</v>
      </c>
      <c r="AN82" s="342" t="n">
        <v>3.083</v>
      </c>
      <c r="AO82" s="342" t="n">
        <v>3.083</v>
      </c>
      <c r="AP82" s="360" t="n">
        <v>3.083</v>
      </c>
      <c r="AQ82" s="268" t="n">
        <v>3.103</v>
      </c>
      <c r="AR82" s="268" t="n">
        <v>3.123</v>
      </c>
      <c r="AS82" s="268" t="n">
        <v>3.083</v>
      </c>
      <c r="AT82" s="277" t="n">
        <v>3.083</v>
      </c>
      <c r="AU82" s="277"/>
      <c r="AV82" s="277"/>
      <c r="AW82" s="268" t="n">
        <v>3.058</v>
      </c>
      <c r="AX82" s="268" t="n">
        <v>2.983</v>
      </c>
      <c r="AY82" s="268" t="n">
        <v>3.438</v>
      </c>
      <c r="AZ82" s="343" t="n">
        <v>3.323</v>
      </c>
      <c r="BA82" s="268" t="n">
        <v>3.098</v>
      </c>
      <c r="BB82" s="280" t="n">
        <v>3.0755</v>
      </c>
      <c r="BC82" s="280" t="n">
        <v>2.6205</v>
      </c>
      <c r="BD82" s="280" t="n">
        <v>2.913</v>
      </c>
      <c r="BE82" s="343"/>
      <c r="BF82" s="268"/>
      <c r="BG82" s="268" t="n">
        <v>1.387729353579</v>
      </c>
      <c r="BH82" s="277" t="n">
        <v>0.063390521886713</v>
      </c>
      <c r="BI82" s="277" t="n">
        <v>0.073637068428592</v>
      </c>
      <c r="BJ82" s="277" t="n">
        <v>0.681882733373322</v>
      </c>
      <c r="BK82" s="324" t="n">
        <v>0.641668600258501</v>
      </c>
      <c r="BL82" s="268"/>
      <c r="BM82" s="268"/>
      <c r="BN82" s="358"/>
      <c r="BO82" s="358"/>
      <c r="BP82" s="268"/>
      <c r="BQ82" s="358"/>
      <c r="BR82" s="268"/>
      <c r="BS82" s="268"/>
      <c r="BT82" s="268"/>
      <c r="BU82" s="295"/>
      <c r="BV82" s="295"/>
      <c r="BW82" s="295"/>
      <c r="BX82" s="268"/>
      <c r="BY82" s="268"/>
      <c r="BZ82" s="268"/>
      <c r="CA82" s="295"/>
      <c r="CB82" s="277"/>
      <c r="CC82" s="277"/>
      <c r="CD82" s="268"/>
      <c r="CE82" s="277"/>
      <c r="CF82" s="268"/>
      <c r="CG82" s="293"/>
      <c r="CH82" s="293"/>
      <c r="CI82" s="344"/>
      <c r="CJ82" s="268"/>
      <c r="CK82" s="293"/>
      <c r="CL82" s="268"/>
      <c r="CM82" s="295"/>
      <c r="CN82" s="295"/>
      <c r="CO82" s="268"/>
      <c r="CP82" s="293"/>
      <c r="CQ82" s="268"/>
      <c r="CR82" s="268"/>
      <c r="CS82" s="276"/>
      <c r="CT82" s="276"/>
      <c r="CU82" s="295"/>
      <c r="CV82" s="268"/>
      <c r="CW82" s="295"/>
      <c r="CX82" s="268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</row>
    <row r="83" customFormat="false" ht="12.75" hidden="false" customHeight="false" outlineLevel="0" collapsed="false">
      <c r="A83" s="323" t="n">
        <v>38961</v>
      </c>
      <c r="B83" s="276" t="n">
        <v>0.0075</v>
      </c>
      <c r="C83" s="276" t="n">
        <v>0.17</v>
      </c>
      <c r="D83" s="326" t="n">
        <v>0.17</v>
      </c>
      <c r="E83" s="327" t="n">
        <v>0.17</v>
      </c>
      <c r="F83" s="328" t="n">
        <v>0.135</v>
      </c>
      <c r="G83" s="327" t="n">
        <v>0.17</v>
      </c>
      <c r="H83" s="355" t="n">
        <v>0.17</v>
      </c>
      <c r="I83" s="343" t="n">
        <v>0.17</v>
      </c>
      <c r="J83" s="347" t="n">
        <v>0.17</v>
      </c>
      <c r="K83" s="279" t="n">
        <v>0.19</v>
      </c>
      <c r="L83" s="348" t="n">
        <v>0.19</v>
      </c>
      <c r="M83" s="343" t="n">
        <v>0.19</v>
      </c>
      <c r="N83" s="327" t="n">
        <v>0.21</v>
      </c>
      <c r="O83" s="279" t="n">
        <v>0.17</v>
      </c>
      <c r="P83" s="333" t="n">
        <v>0.17</v>
      </c>
      <c r="Q83" s="343" t="n">
        <v>0.17</v>
      </c>
      <c r="R83" s="327" t="n">
        <v>0.17</v>
      </c>
      <c r="T83" s="334" t="n">
        <v>-0.03</v>
      </c>
      <c r="U83" s="334" t="n">
        <v>0.025</v>
      </c>
      <c r="V83" s="334" t="n">
        <v>0.1425</v>
      </c>
      <c r="X83" s="335" t="n">
        <v>0.1425</v>
      </c>
      <c r="Y83" s="336" t="n">
        <v>0.1425</v>
      </c>
      <c r="Z83" s="335" t="n">
        <v>0.0675</v>
      </c>
      <c r="AA83" s="337" t="n">
        <v>0.425</v>
      </c>
      <c r="AB83" s="337" t="n">
        <v>0.3825</v>
      </c>
      <c r="AC83" s="337" t="n">
        <v>0.1625</v>
      </c>
      <c r="AD83" s="338" t="n">
        <v>0.1625</v>
      </c>
      <c r="AE83" s="339" t="n">
        <v>-0.2925</v>
      </c>
      <c r="AF83" s="339" t="n">
        <v>0</v>
      </c>
      <c r="AG83" s="339"/>
      <c r="AH83" s="340" t="n">
        <v>38961</v>
      </c>
      <c r="AI83" s="343" t="n">
        <v>2.9</v>
      </c>
      <c r="AJ83" s="342"/>
      <c r="AK83" s="342"/>
      <c r="AL83" s="342" t="n">
        <v>1.95785068497333</v>
      </c>
      <c r="AM83" s="342" t="n">
        <v>3.07</v>
      </c>
      <c r="AN83" s="342" t="n">
        <v>3.07</v>
      </c>
      <c r="AO83" s="342" t="n">
        <v>3.07</v>
      </c>
      <c r="AP83" s="360" t="n">
        <v>3.07</v>
      </c>
      <c r="AQ83" s="268" t="n">
        <v>3.09</v>
      </c>
      <c r="AR83" s="268" t="n">
        <v>3.11</v>
      </c>
      <c r="AS83" s="268" t="n">
        <v>3.07</v>
      </c>
      <c r="AT83" s="277" t="n">
        <v>3.07</v>
      </c>
      <c r="AU83" s="277"/>
      <c r="AV83" s="277"/>
      <c r="AW83" s="268" t="n">
        <v>3.0425</v>
      </c>
      <c r="AX83" s="268" t="n">
        <v>2.9675</v>
      </c>
      <c r="AY83" s="268" t="n">
        <v>3.325</v>
      </c>
      <c r="AZ83" s="343" t="n">
        <v>3.2825</v>
      </c>
      <c r="BA83" s="268" t="n">
        <v>3.0625</v>
      </c>
      <c r="BB83" s="280" t="n">
        <v>3.0625</v>
      </c>
      <c r="BC83" s="280" t="n">
        <v>2.6075</v>
      </c>
      <c r="BD83" s="280" t="n">
        <v>2.9</v>
      </c>
      <c r="BE83" s="343"/>
      <c r="BF83" s="268"/>
      <c r="BG83" s="268" t="n">
        <v>1.386625565649</v>
      </c>
      <c r="BH83" s="277" t="n">
        <v>0.063399577609123</v>
      </c>
      <c r="BI83" s="277" t="n">
        <v>0.073638643844665</v>
      </c>
      <c r="BJ83" s="277" t="n">
        <v>0.678243544690579</v>
      </c>
      <c r="BK83" s="324" t="n">
        <v>0.637736379470141</v>
      </c>
      <c r="BL83" s="268"/>
      <c r="BM83" s="268"/>
      <c r="BN83" s="358"/>
      <c r="BO83" s="358"/>
      <c r="BP83" s="268"/>
      <c r="BQ83" s="358"/>
      <c r="BR83" s="268"/>
      <c r="BS83" s="268"/>
      <c r="BT83" s="268"/>
      <c r="BU83" s="295"/>
      <c r="BV83" s="295"/>
      <c r="BW83" s="295"/>
      <c r="BX83" s="268"/>
      <c r="BY83" s="268"/>
      <c r="BZ83" s="268"/>
      <c r="CA83" s="295"/>
      <c r="CB83" s="277"/>
      <c r="CC83" s="277"/>
      <c r="CD83" s="268"/>
      <c r="CE83" s="277"/>
      <c r="CF83" s="268"/>
      <c r="CG83" s="293"/>
      <c r="CH83" s="293"/>
      <c r="CI83" s="344"/>
      <c r="CJ83" s="268"/>
      <c r="CK83" s="293"/>
      <c r="CL83" s="268"/>
      <c r="CM83" s="295"/>
      <c r="CN83" s="295"/>
      <c r="CO83" s="268"/>
      <c r="CP83" s="293"/>
      <c r="CQ83" s="268"/>
      <c r="CR83" s="268"/>
      <c r="CS83" s="276"/>
      <c r="CT83" s="276"/>
      <c r="CU83" s="295"/>
      <c r="CV83" s="268"/>
      <c r="CW83" s="295"/>
      <c r="CX83" s="268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</row>
    <row r="84" customFormat="false" ht="12.75" hidden="false" customHeight="false" outlineLevel="0" collapsed="false">
      <c r="A84" s="323" t="n">
        <v>38991</v>
      </c>
      <c r="B84" s="276" t="n">
        <v>-0.00750000000000002</v>
      </c>
      <c r="C84" s="276" t="n">
        <v>0.17</v>
      </c>
      <c r="D84" s="326" t="n">
        <v>0.17</v>
      </c>
      <c r="E84" s="327" t="n">
        <v>0.17</v>
      </c>
      <c r="F84" s="328" t="n">
        <v>0.135</v>
      </c>
      <c r="G84" s="327" t="n">
        <v>0.17</v>
      </c>
      <c r="H84" s="355" t="n">
        <v>0.17</v>
      </c>
      <c r="I84" s="343" t="n">
        <v>0.17</v>
      </c>
      <c r="J84" s="347" t="n">
        <v>0.17</v>
      </c>
      <c r="K84" s="279" t="n">
        <v>0.19</v>
      </c>
      <c r="L84" s="348" t="n">
        <v>0.19</v>
      </c>
      <c r="M84" s="343" t="n">
        <v>0.19</v>
      </c>
      <c r="N84" s="327" t="n">
        <v>0.21</v>
      </c>
      <c r="O84" s="279" t="n">
        <v>0.17</v>
      </c>
      <c r="P84" s="333" t="n">
        <v>0.17</v>
      </c>
      <c r="Q84" s="343" t="n">
        <v>0.17</v>
      </c>
      <c r="R84" s="327" t="n">
        <v>0.17</v>
      </c>
      <c r="T84" s="334" t="n">
        <v>-0.03</v>
      </c>
      <c r="U84" s="334" t="n">
        <v>0.025</v>
      </c>
      <c r="V84" s="334" t="n">
        <v>0.1575</v>
      </c>
      <c r="X84" s="335" t="n">
        <v>0.1575</v>
      </c>
      <c r="Y84" s="336" t="n">
        <v>0.1575</v>
      </c>
      <c r="Z84" s="335" t="n">
        <v>0.0825</v>
      </c>
      <c r="AA84" s="337" t="n">
        <v>0.345</v>
      </c>
      <c r="AB84" s="337" t="n">
        <v>0.3625</v>
      </c>
      <c r="AC84" s="337" t="n">
        <v>0.185</v>
      </c>
      <c r="AD84" s="338" t="n">
        <v>0.165</v>
      </c>
      <c r="AE84" s="339" t="n">
        <v>-0.2925</v>
      </c>
      <c r="AF84" s="339" t="n">
        <v>0</v>
      </c>
      <c r="AG84" s="339"/>
      <c r="AH84" s="340" t="n">
        <v>38991</v>
      </c>
      <c r="AI84" s="343" t="n">
        <v>2.915</v>
      </c>
      <c r="AJ84" s="342"/>
      <c r="AK84" s="342"/>
      <c r="AL84" s="342" t="n">
        <v>1.95574745451146</v>
      </c>
      <c r="AM84" s="342" t="n">
        <v>3.085</v>
      </c>
      <c r="AN84" s="342" t="n">
        <v>3.085</v>
      </c>
      <c r="AO84" s="342" t="n">
        <v>3.085</v>
      </c>
      <c r="AP84" s="360" t="n">
        <v>3.085</v>
      </c>
      <c r="AQ84" s="268" t="n">
        <v>3.105</v>
      </c>
      <c r="AR84" s="268" t="n">
        <v>3.125</v>
      </c>
      <c r="AS84" s="268" t="n">
        <v>3.085</v>
      </c>
      <c r="AT84" s="277" t="n">
        <v>3.085</v>
      </c>
      <c r="AU84" s="277"/>
      <c r="AV84" s="277"/>
      <c r="AW84" s="268" t="n">
        <v>3.0725</v>
      </c>
      <c r="AX84" s="268" t="n">
        <v>2.9975</v>
      </c>
      <c r="AY84" s="268" t="n">
        <v>3.26</v>
      </c>
      <c r="AZ84" s="343" t="n">
        <v>3.2775</v>
      </c>
      <c r="BA84" s="268" t="n">
        <v>3.1</v>
      </c>
      <c r="BB84" s="280" t="n">
        <v>3.08</v>
      </c>
      <c r="BC84" s="280" t="n">
        <v>2.6225</v>
      </c>
      <c r="BD84" s="280" t="n">
        <v>2.915</v>
      </c>
      <c r="BE84" s="343"/>
      <c r="BF84" s="268"/>
      <c r="BG84" s="268" t="n">
        <v>1.385559844731</v>
      </c>
      <c r="BH84" s="277" t="n">
        <v>0.06340834121148</v>
      </c>
      <c r="BI84" s="277" t="n">
        <v>0.073640168440865</v>
      </c>
      <c r="BJ84" s="277" t="n">
        <v>0.674739285767247</v>
      </c>
      <c r="BK84" s="324" t="n">
        <v>0.633953794006957</v>
      </c>
      <c r="BL84" s="268"/>
      <c r="BM84" s="268"/>
      <c r="BN84" s="358"/>
      <c r="BO84" s="358"/>
      <c r="BP84" s="268"/>
      <c r="BQ84" s="358"/>
      <c r="BR84" s="268"/>
      <c r="BS84" s="268"/>
      <c r="BT84" s="268"/>
      <c r="BU84" s="295"/>
      <c r="BV84" s="295"/>
      <c r="BW84" s="295"/>
      <c r="BX84" s="268"/>
      <c r="BY84" s="268"/>
      <c r="BZ84" s="268"/>
      <c r="CA84" s="295"/>
      <c r="CB84" s="277"/>
      <c r="CC84" s="277"/>
      <c r="CD84" s="268"/>
      <c r="CE84" s="277"/>
      <c r="CF84" s="268"/>
      <c r="CG84" s="293"/>
      <c r="CH84" s="293"/>
      <c r="CI84" s="344"/>
      <c r="CJ84" s="268"/>
      <c r="CK84" s="293"/>
      <c r="CL84" s="268"/>
      <c r="CM84" s="295"/>
      <c r="CN84" s="295"/>
      <c r="CO84" s="268"/>
      <c r="CP84" s="293"/>
      <c r="CQ84" s="268"/>
      <c r="CR84" s="268"/>
      <c r="CS84" s="276"/>
      <c r="CT84" s="276"/>
      <c r="CU84" s="295"/>
      <c r="CV84" s="268"/>
      <c r="CW84" s="295"/>
      <c r="CX84" s="268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</row>
    <row r="85" customFormat="false" ht="12.75" hidden="false" customHeight="false" outlineLevel="0" collapsed="false">
      <c r="A85" s="323" t="n">
        <v>39022</v>
      </c>
      <c r="B85" s="276" t="n">
        <v>0.0725</v>
      </c>
      <c r="C85" s="276" t="n">
        <v>0.29</v>
      </c>
      <c r="D85" s="326" t="n">
        <v>0.29</v>
      </c>
      <c r="E85" s="327" t="n">
        <v>0.29</v>
      </c>
      <c r="F85" s="328" t="n">
        <v>0.255</v>
      </c>
      <c r="G85" s="327" t="n">
        <v>0.29</v>
      </c>
      <c r="H85" s="355" t="n">
        <v>0.41</v>
      </c>
      <c r="I85" s="343" t="n">
        <v>0.41</v>
      </c>
      <c r="J85" s="347" t="n">
        <v>0.41</v>
      </c>
      <c r="K85" s="276" t="n">
        <v>0.41</v>
      </c>
      <c r="L85" s="348" t="n">
        <v>0.41</v>
      </c>
      <c r="M85" s="343" t="n">
        <v>0.41</v>
      </c>
      <c r="N85" s="327" t="n">
        <v>0.44</v>
      </c>
      <c r="O85" s="279" t="n">
        <v>0.51</v>
      </c>
      <c r="P85" s="333" t="n">
        <v>0.51</v>
      </c>
      <c r="Q85" s="343" t="n">
        <v>0.51</v>
      </c>
      <c r="R85" s="327" t="n">
        <v>0.53</v>
      </c>
      <c r="T85" s="334" t="n">
        <v>0.13</v>
      </c>
      <c r="U85" s="334" t="n">
        <v>0.185</v>
      </c>
      <c r="V85" s="334" t="n">
        <v>0.240096</v>
      </c>
      <c r="X85" s="335" t="n">
        <v>0.1975</v>
      </c>
      <c r="Y85" s="336" t="n">
        <v>0.1975</v>
      </c>
      <c r="Z85" s="335" t="n">
        <v>0.135</v>
      </c>
      <c r="AA85" s="337" t="n">
        <v>0.725</v>
      </c>
      <c r="AB85" s="337" t="n">
        <v>0.695</v>
      </c>
      <c r="AC85" s="337" t="n">
        <v>0.2875</v>
      </c>
      <c r="AD85" s="338" t="n">
        <v>0.24</v>
      </c>
      <c r="AE85" s="339" t="n">
        <v>-0.25</v>
      </c>
      <c r="AF85" s="339" t="n">
        <v>0</v>
      </c>
      <c r="AG85" s="339"/>
      <c r="AH85" s="340" t="n">
        <v>39022</v>
      </c>
      <c r="AI85" s="343" t="n">
        <v>2.998</v>
      </c>
      <c r="AJ85" s="342"/>
      <c r="AK85" s="342"/>
      <c r="AL85" s="342" t="n">
        <v>2.07166532891061</v>
      </c>
      <c r="AM85" s="342" t="n">
        <v>3.288</v>
      </c>
      <c r="AN85" s="342" t="n">
        <v>3.288</v>
      </c>
      <c r="AO85" s="342" t="n">
        <v>3.288</v>
      </c>
      <c r="AP85" s="360" t="n">
        <v>3.408</v>
      </c>
      <c r="AQ85" s="268" t="n">
        <v>3.408</v>
      </c>
      <c r="AR85" s="268" t="n">
        <v>3.438</v>
      </c>
      <c r="AS85" s="268" t="n">
        <v>3.508</v>
      </c>
      <c r="AT85" s="277" t="n">
        <v>3.528</v>
      </c>
      <c r="AU85" s="277"/>
      <c r="AV85" s="277"/>
      <c r="AW85" s="268" t="n">
        <v>3.1955</v>
      </c>
      <c r="AX85" s="268" t="n">
        <v>3.133</v>
      </c>
      <c r="AY85" s="268" t="n">
        <v>3.723</v>
      </c>
      <c r="AZ85" s="343" t="n">
        <v>3.693</v>
      </c>
      <c r="BA85" s="268" t="n">
        <v>3.2855</v>
      </c>
      <c r="BB85" s="280" t="n">
        <v>3.238</v>
      </c>
      <c r="BC85" s="280" t="n">
        <v>2.748</v>
      </c>
      <c r="BD85" s="280" t="n">
        <v>2.998</v>
      </c>
      <c r="BE85" s="343"/>
      <c r="BF85" s="268"/>
      <c r="BG85" s="268" t="n">
        <v>1.384461138115</v>
      </c>
      <c r="BH85" s="277" t="n">
        <v>0.063417396933942</v>
      </c>
      <c r="BI85" s="277" t="n">
        <v>0.073641743856939</v>
      </c>
      <c r="BJ85" s="277" t="n">
        <v>0.671136254120038</v>
      </c>
      <c r="BK85" s="324" t="n">
        <v>0.630068530690576</v>
      </c>
      <c r="BL85" s="268"/>
      <c r="BM85" s="268"/>
      <c r="BN85" s="358"/>
      <c r="BO85" s="358"/>
      <c r="BP85" s="268"/>
      <c r="BQ85" s="358"/>
      <c r="BR85" s="268"/>
      <c r="BS85" s="268"/>
      <c r="BT85" s="268"/>
      <c r="BU85" s="295"/>
      <c r="BV85" s="295"/>
      <c r="BW85" s="295"/>
      <c r="BX85" s="268"/>
      <c r="BY85" s="268"/>
      <c r="BZ85" s="268"/>
      <c r="CA85" s="295"/>
      <c r="CB85" s="277"/>
      <c r="CC85" s="277"/>
      <c r="CD85" s="268"/>
      <c r="CE85" s="277"/>
      <c r="CF85" s="268"/>
      <c r="CG85" s="293"/>
      <c r="CH85" s="293"/>
      <c r="CI85" s="344"/>
      <c r="CJ85" s="268"/>
      <c r="CK85" s="293"/>
      <c r="CL85" s="268"/>
      <c r="CM85" s="295"/>
      <c r="CN85" s="295"/>
      <c r="CO85" s="268"/>
      <c r="CP85" s="293"/>
      <c r="CQ85" s="268"/>
      <c r="CR85" s="268"/>
      <c r="CS85" s="276"/>
      <c r="CT85" s="276"/>
      <c r="CU85" s="295"/>
      <c r="CV85" s="268"/>
      <c r="CW85" s="295"/>
      <c r="CX85" s="268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</row>
    <row r="86" customFormat="false" ht="12.75" hidden="false" customHeight="false" outlineLevel="0" collapsed="false">
      <c r="A86" s="323" t="n">
        <v>39052</v>
      </c>
      <c r="B86" s="276" t="n">
        <v>0.0525</v>
      </c>
      <c r="C86" s="276" t="n">
        <v>0.31</v>
      </c>
      <c r="D86" s="326" t="n">
        <v>0.31</v>
      </c>
      <c r="E86" s="327" t="n">
        <v>0.31</v>
      </c>
      <c r="F86" s="328" t="n">
        <v>0.275</v>
      </c>
      <c r="G86" s="327" t="n">
        <v>0.31</v>
      </c>
      <c r="H86" s="355" t="n">
        <v>0.43</v>
      </c>
      <c r="I86" s="343" t="n">
        <v>0.43</v>
      </c>
      <c r="J86" s="347" t="n">
        <v>0.43</v>
      </c>
      <c r="K86" s="276" t="n">
        <v>0.43</v>
      </c>
      <c r="L86" s="348" t="n">
        <v>0.43</v>
      </c>
      <c r="M86" s="343" t="n">
        <v>0.43</v>
      </c>
      <c r="N86" s="327" t="n">
        <v>0.46</v>
      </c>
      <c r="O86" s="279" t="n">
        <v>0.53</v>
      </c>
      <c r="P86" s="333" t="n">
        <v>0.53</v>
      </c>
      <c r="Q86" s="343" t="n">
        <v>0.53</v>
      </c>
      <c r="R86" s="327" t="n">
        <v>0.55</v>
      </c>
      <c r="T86" s="334" t="n">
        <v>0.15</v>
      </c>
      <c r="U86" s="334" t="n">
        <v>0.205</v>
      </c>
      <c r="V86" s="334" t="n">
        <v>0.263648</v>
      </c>
      <c r="X86" s="335" t="n">
        <v>0.2375</v>
      </c>
      <c r="Y86" s="336" t="n">
        <v>0.2375</v>
      </c>
      <c r="Z86" s="335" t="n">
        <v>0.175</v>
      </c>
      <c r="AA86" s="337" t="n">
        <v>1.045</v>
      </c>
      <c r="AB86" s="337" t="n">
        <v>1.01</v>
      </c>
      <c r="AC86" s="337" t="n">
        <v>0.3375</v>
      </c>
      <c r="AD86" s="338" t="n">
        <v>0.295</v>
      </c>
      <c r="AE86" s="339" t="n">
        <v>-0.25</v>
      </c>
      <c r="AF86" s="339" t="n">
        <v>0</v>
      </c>
      <c r="AG86" s="339"/>
      <c r="AH86" s="340" t="n">
        <v>39052</v>
      </c>
      <c r="AI86" s="343" t="n">
        <v>3.089</v>
      </c>
      <c r="AJ86" s="342"/>
      <c r="AK86" s="342"/>
      <c r="AL86" s="342" t="n">
        <v>2.12889946898022</v>
      </c>
      <c r="AM86" s="342" t="n">
        <v>3.399</v>
      </c>
      <c r="AN86" s="342" t="n">
        <v>3.399</v>
      </c>
      <c r="AO86" s="342" t="n">
        <v>3.399</v>
      </c>
      <c r="AP86" s="360" t="n">
        <v>3.519</v>
      </c>
      <c r="AQ86" s="268" t="n">
        <v>3.519</v>
      </c>
      <c r="AR86" s="268" t="n">
        <v>3.549</v>
      </c>
      <c r="AS86" s="268" t="n">
        <v>3.619</v>
      </c>
      <c r="AT86" s="277" t="n">
        <v>3.639</v>
      </c>
      <c r="AU86" s="277"/>
      <c r="AV86" s="277"/>
      <c r="AW86" s="268" t="n">
        <v>3.3265</v>
      </c>
      <c r="AX86" s="268" t="n">
        <v>3.264</v>
      </c>
      <c r="AY86" s="268" t="n">
        <v>4.134</v>
      </c>
      <c r="AZ86" s="343" t="n">
        <v>4.099</v>
      </c>
      <c r="BA86" s="268" t="n">
        <v>3.4265</v>
      </c>
      <c r="BB86" s="280" t="n">
        <v>3.384</v>
      </c>
      <c r="BC86" s="280" t="n">
        <v>2.839</v>
      </c>
      <c r="BD86" s="280" t="n">
        <v>3.089</v>
      </c>
      <c r="BE86" s="343"/>
      <c r="BF86" s="268"/>
      <c r="BG86" s="268" t="n">
        <v>1.383400325658</v>
      </c>
      <c r="BH86" s="277" t="n">
        <v>0.063426160536351</v>
      </c>
      <c r="BI86" s="277" t="n">
        <v>0.07364326845314</v>
      </c>
      <c r="BJ86" s="277" t="n">
        <v>0.667666822180959</v>
      </c>
      <c r="BK86" s="324" t="n">
        <v>0.626331117675853</v>
      </c>
      <c r="BL86" s="268"/>
      <c r="BM86" s="268"/>
      <c r="BN86" s="358"/>
      <c r="BO86" s="358"/>
      <c r="BP86" s="268"/>
      <c r="BQ86" s="358"/>
      <c r="BR86" s="268"/>
      <c r="BS86" s="268"/>
      <c r="BT86" s="268"/>
      <c r="BU86" s="295"/>
      <c r="BV86" s="295"/>
      <c r="BW86" s="295"/>
      <c r="BX86" s="268"/>
      <c r="BY86" s="268"/>
      <c r="BZ86" s="268"/>
      <c r="CA86" s="295"/>
      <c r="CB86" s="277"/>
      <c r="CC86" s="277"/>
      <c r="CD86" s="268"/>
      <c r="CE86" s="277"/>
      <c r="CF86" s="268"/>
      <c r="CG86" s="293"/>
      <c r="CH86" s="293"/>
      <c r="CI86" s="344"/>
      <c r="CJ86" s="268"/>
      <c r="CK86" s="293"/>
      <c r="CL86" s="268"/>
      <c r="CM86" s="295"/>
      <c r="CN86" s="295"/>
      <c r="CO86" s="268"/>
      <c r="CP86" s="293"/>
      <c r="CQ86" s="268"/>
      <c r="CR86" s="268"/>
      <c r="CS86" s="276"/>
      <c r="CT86" s="276"/>
      <c r="CU86" s="295"/>
      <c r="CV86" s="268"/>
      <c r="CW86" s="295"/>
      <c r="CX86" s="268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</row>
    <row r="87" customFormat="false" ht="12.75" hidden="false" customHeight="false" outlineLevel="0" collapsed="false">
      <c r="A87" s="323" t="n">
        <v>39083</v>
      </c>
      <c r="B87" s="276" t="n">
        <v>0.055</v>
      </c>
      <c r="C87" s="276" t="n">
        <v>0.325</v>
      </c>
      <c r="D87" s="326" t="n">
        <v>0.325</v>
      </c>
      <c r="E87" s="327" t="n">
        <v>0.325</v>
      </c>
      <c r="F87" s="328" t="n">
        <v>0.29</v>
      </c>
      <c r="G87" s="327" t="n">
        <v>0.325</v>
      </c>
      <c r="H87" s="355" t="n">
        <v>0.445</v>
      </c>
      <c r="I87" s="343" t="n">
        <v>0.445</v>
      </c>
      <c r="J87" s="347" t="n">
        <v>0.445</v>
      </c>
      <c r="K87" s="276" t="n">
        <v>0.445</v>
      </c>
      <c r="L87" s="348" t="n">
        <v>0.445</v>
      </c>
      <c r="M87" s="343" t="n">
        <v>0.445</v>
      </c>
      <c r="N87" s="327" t="n">
        <v>0.475</v>
      </c>
      <c r="O87" s="279" t="n">
        <v>0.545</v>
      </c>
      <c r="P87" s="333" t="n">
        <v>0.545</v>
      </c>
      <c r="Q87" s="343" t="n">
        <v>0.545</v>
      </c>
      <c r="R87" s="327" t="n">
        <v>0.565</v>
      </c>
      <c r="T87" s="334" t="n">
        <v>0.165</v>
      </c>
      <c r="U87" s="334" t="n">
        <v>0.22</v>
      </c>
      <c r="V87" s="334" t="n">
        <v>0.28492</v>
      </c>
      <c r="X87" s="335" t="n">
        <v>0.25</v>
      </c>
      <c r="Y87" s="336" t="n">
        <v>0.25</v>
      </c>
      <c r="Z87" s="335" t="n">
        <v>0.22</v>
      </c>
      <c r="AA87" s="337" t="n">
        <v>1.52</v>
      </c>
      <c r="AB87" s="337" t="n">
        <v>1.165</v>
      </c>
      <c r="AC87" s="337" t="n">
        <v>0.4375</v>
      </c>
      <c r="AD87" s="338" t="n">
        <v>0.3425</v>
      </c>
      <c r="AE87" s="339" t="n">
        <v>-0.25</v>
      </c>
      <c r="AF87" s="339" t="n">
        <v>0</v>
      </c>
      <c r="AG87" s="339"/>
      <c r="AH87" s="340" t="n">
        <v>39083</v>
      </c>
      <c r="AI87" s="343" t="n">
        <v>3.27</v>
      </c>
      <c r="AJ87" s="342"/>
      <c r="AK87" s="342"/>
      <c r="AL87" s="342" t="n">
        <v>2.23785965650622</v>
      </c>
      <c r="AM87" s="342" t="n">
        <v>3.595</v>
      </c>
      <c r="AN87" s="342" t="n">
        <v>3.595</v>
      </c>
      <c r="AO87" s="342" t="n">
        <v>3.595</v>
      </c>
      <c r="AP87" s="360" t="n">
        <v>3.715</v>
      </c>
      <c r="AQ87" s="268" t="n">
        <v>3.715</v>
      </c>
      <c r="AR87" s="268" t="n">
        <v>3.745</v>
      </c>
      <c r="AS87" s="268" t="n">
        <v>3.815</v>
      </c>
      <c r="AT87" s="277" t="n">
        <v>3.835</v>
      </c>
      <c r="AU87" s="277"/>
      <c r="AV87" s="277"/>
      <c r="AW87" s="268" t="n">
        <v>3.52</v>
      </c>
      <c r="AX87" s="268" t="n">
        <v>3.49</v>
      </c>
      <c r="AY87" s="268" t="n">
        <v>4.79</v>
      </c>
      <c r="AZ87" s="343" t="n">
        <v>4.435</v>
      </c>
      <c r="BA87" s="268" t="n">
        <v>3.7075</v>
      </c>
      <c r="BB87" s="280" t="n">
        <v>3.6125</v>
      </c>
      <c r="BC87" s="280" t="n">
        <v>3.02</v>
      </c>
      <c r="BD87" s="280" t="n">
        <v>3.27</v>
      </c>
      <c r="BE87" s="343"/>
      <c r="BF87" s="268"/>
      <c r="BG87" s="268" t="n">
        <v>1.382306681906</v>
      </c>
      <c r="BH87" s="277" t="n">
        <v>0.063435216258868</v>
      </c>
      <c r="BI87" s="277" t="n">
        <v>0.073644843869216</v>
      </c>
      <c r="BJ87" s="277" t="n">
        <v>0.664099610002918</v>
      </c>
      <c r="BK87" s="324" t="n">
        <v>0.622492254939144</v>
      </c>
      <c r="BL87" s="268"/>
      <c r="BM87" s="268"/>
      <c r="BN87" s="358"/>
      <c r="BO87" s="358"/>
      <c r="BP87" s="268"/>
      <c r="BQ87" s="358"/>
      <c r="BR87" s="268"/>
      <c r="BS87" s="268"/>
      <c r="BT87" s="268"/>
      <c r="BU87" s="295"/>
      <c r="BV87" s="295"/>
      <c r="BW87" s="295"/>
      <c r="BX87" s="268"/>
      <c r="BY87" s="268"/>
      <c r="BZ87" s="268"/>
      <c r="CA87" s="295"/>
      <c r="CB87" s="277"/>
      <c r="CC87" s="277"/>
      <c r="CD87" s="268"/>
      <c r="CE87" s="277"/>
      <c r="CF87" s="268"/>
      <c r="CG87" s="293"/>
      <c r="CH87" s="293"/>
      <c r="CI87" s="344"/>
      <c r="CJ87" s="268"/>
      <c r="CK87" s="293"/>
      <c r="CL87" s="268"/>
      <c r="CM87" s="295"/>
      <c r="CN87" s="295"/>
      <c r="CO87" s="268"/>
      <c r="CP87" s="293"/>
      <c r="CQ87" s="268"/>
      <c r="CR87" s="268"/>
      <c r="CS87" s="276"/>
      <c r="CT87" s="276"/>
      <c r="CU87" s="295"/>
      <c r="CV87" s="268"/>
      <c r="CW87" s="295"/>
      <c r="CX87" s="268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</row>
    <row r="88" customFormat="false" ht="12.75" hidden="false" customHeight="false" outlineLevel="0" collapsed="false">
      <c r="A88" s="323" t="n">
        <v>39114</v>
      </c>
      <c r="B88" s="276" t="n">
        <v>0.1225</v>
      </c>
      <c r="C88" s="276" t="n">
        <v>0.37</v>
      </c>
      <c r="D88" s="326" t="n">
        <v>0.37</v>
      </c>
      <c r="E88" s="327" t="n">
        <v>0.37</v>
      </c>
      <c r="F88" s="328" t="n">
        <v>0.335</v>
      </c>
      <c r="G88" s="327" t="n">
        <v>0.37</v>
      </c>
      <c r="H88" s="355" t="n">
        <v>0.49</v>
      </c>
      <c r="I88" s="343" t="n">
        <v>0.49</v>
      </c>
      <c r="J88" s="347" t="n">
        <v>0.49</v>
      </c>
      <c r="K88" s="276" t="n">
        <v>0.49</v>
      </c>
      <c r="L88" s="348" t="n">
        <v>0.49</v>
      </c>
      <c r="M88" s="343" t="n">
        <v>0.49</v>
      </c>
      <c r="N88" s="327" t="n">
        <v>0.52</v>
      </c>
      <c r="O88" s="279" t="n">
        <v>0.59</v>
      </c>
      <c r="P88" s="333" t="n">
        <v>0.59</v>
      </c>
      <c r="Q88" s="343" t="n">
        <v>0.59</v>
      </c>
      <c r="R88" s="327" t="n">
        <v>0.61</v>
      </c>
      <c r="T88" s="334" t="n">
        <v>0.21</v>
      </c>
      <c r="U88" s="334" t="n">
        <v>0.265</v>
      </c>
      <c r="V88" s="334" t="n">
        <v>0.327872</v>
      </c>
      <c r="X88" s="335" t="n">
        <v>0.2275</v>
      </c>
      <c r="Y88" s="336" t="n">
        <v>0.2275</v>
      </c>
      <c r="Z88" s="335" t="n">
        <v>0.195</v>
      </c>
      <c r="AA88" s="337" t="n">
        <v>1.4</v>
      </c>
      <c r="AB88" s="337" t="n">
        <v>1.155</v>
      </c>
      <c r="AC88" s="337" t="n">
        <v>0.435</v>
      </c>
      <c r="AD88" s="338" t="n">
        <v>0.3375</v>
      </c>
      <c r="AE88" s="339" t="n">
        <v>-0.25</v>
      </c>
      <c r="AF88" s="339" t="n">
        <v>0</v>
      </c>
      <c r="AG88" s="339"/>
      <c r="AH88" s="340" t="n">
        <v>39114</v>
      </c>
      <c r="AI88" s="343" t="n">
        <v>3.161</v>
      </c>
      <c r="AJ88" s="342"/>
      <c r="AK88" s="342"/>
      <c r="AL88" s="342" t="n">
        <v>2.18454764489586</v>
      </c>
      <c r="AM88" s="342" t="n">
        <v>3.531</v>
      </c>
      <c r="AN88" s="342" t="n">
        <v>3.531</v>
      </c>
      <c r="AO88" s="342" t="n">
        <v>3.531</v>
      </c>
      <c r="AP88" s="360" t="n">
        <v>3.651</v>
      </c>
      <c r="AQ88" s="268" t="n">
        <v>3.651</v>
      </c>
      <c r="AR88" s="268" t="n">
        <v>3.681</v>
      </c>
      <c r="AS88" s="268" t="n">
        <v>3.751</v>
      </c>
      <c r="AT88" s="277" t="n">
        <v>3.771</v>
      </c>
      <c r="AU88" s="277"/>
      <c r="AV88" s="277"/>
      <c r="AW88" s="268" t="n">
        <v>3.3885</v>
      </c>
      <c r="AX88" s="268" t="n">
        <v>3.356</v>
      </c>
      <c r="AY88" s="268" t="n">
        <v>4.561</v>
      </c>
      <c r="AZ88" s="343" t="n">
        <v>4.316</v>
      </c>
      <c r="BA88" s="268" t="n">
        <v>3.596</v>
      </c>
      <c r="BB88" s="280" t="n">
        <v>3.4985</v>
      </c>
      <c r="BC88" s="280" t="n">
        <v>2.911</v>
      </c>
      <c r="BD88" s="280" t="n">
        <v>3.161</v>
      </c>
      <c r="BE88" s="343"/>
      <c r="BF88" s="268"/>
      <c r="BG88" s="268" t="n">
        <v>1.381215604048</v>
      </c>
      <c r="BH88" s="277" t="n">
        <v>0.063444271981412</v>
      </c>
      <c r="BI88" s="277" t="n">
        <v>0.073646419285292</v>
      </c>
      <c r="BJ88" s="277" t="n">
        <v>0.66055047273295</v>
      </c>
      <c r="BK88" s="324" t="n">
        <v>0.618676761511147</v>
      </c>
      <c r="BL88" s="268"/>
      <c r="BM88" s="268"/>
      <c r="BN88" s="358"/>
      <c r="BO88" s="358"/>
      <c r="BP88" s="268"/>
      <c r="BQ88" s="358"/>
      <c r="BR88" s="268"/>
      <c r="BS88" s="268"/>
      <c r="BT88" s="268"/>
      <c r="BU88" s="295"/>
      <c r="BV88" s="295"/>
      <c r="BW88" s="295"/>
      <c r="BX88" s="268"/>
      <c r="BY88" s="268"/>
      <c r="BZ88" s="268"/>
      <c r="CA88" s="295"/>
      <c r="CB88" s="277"/>
      <c r="CC88" s="277"/>
      <c r="CD88" s="268"/>
      <c r="CE88" s="277"/>
      <c r="CF88" s="268"/>
      <c r="CG88" s="293"/>
      <c r="CH88" s="293"/>
      <c r="CI88" s="344"/>
      <c r="CJ88" s="268"/>
      <c r="CK88" s="293"/>
      <c r="CL88" s="268"/>
      <c r="CM88" s="295"/>
      <c r="CN88" s="295"/>
      <c r="CO88" s="268"/>
      <c r="CP88" s="293"/>
      <c r="CQ88" s="268"/>
      <c r="CR88" s="268"/>
      <c r="CS88" s="276"/>
      <c r="CT88" s="276"/>
      <c r="CU88" s="295"/>
      <c r="CV88" s="268"/>
      <c r="CW88" s="295"/>
      <c r="CX88" s="268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</row>
    <row r="89" customFormat="false" ht="12.75" hidden="false" customHeight="false" outlineLevel="0" collapsed="false">
      <c r="A89" s="323" t="n">
        <v>39142</v>
      </c>
      <c r="B89" s="276" t="n">
        <v>0.125</v>
      </c>
      <c r="C89" s="276" t="n">
        <v>0.37</v>
      </c>
      <c r="D89" s="326" t="n">
        <v>0.37</v>
      </c>
      <c r="E89" s="327" t="n">
        <v>0.37</v>
      </c>
      <c r="F89" s="328" t="n">
        <v>0.335</v>
      </c>
      <c r="G89" s="327" t="n">
        <v>0.37</v>
      </c>
      <c r="H89" s="355" t="n">
        <v>0.49</v>
      </c>
      <c r="I89" s="343" t="n">
        <v>0.49</v>
      </c>
      <c r="J89" s="347" t="n">
        <v>0.49</v>
      </c>
      <c r="K89" s="276" t="n">
        <v>0.49</v>
      </c>
      <c r="L89" s="348" t="n">
        <v>0.49</v>
      </c>
      <c r="M89" s="343" t="n">
        <v>0.49</v>
      </c>
      <c r="N89" s="327" t="n">
        <v>0.52</v>
      </c>
      <c r="O89" s="279" t="n">
        <v>0.59</v>
      </c>
      <c r="P89" s="333" t="n">
        <v>0.59</v>
      </c>
      <c r="Q89" s="343" t="n">
        <v>0.59</v>
      </c>
      <c r="R89" s="327" t="n">
        <v>0.61</v>
      </c>
      <c r="T89" s="334" t="n">
        <v>0.21</v>
      </c>
      <c r="U89" s="334" t="n">
        <v>0.265</v>
      </c>
      <c r="V89" s="334" t="n">
        <v>0.323872</v>
      </c>
      <c r="X89" s="335" t="n">
        <v>0.225</v>
      </c>
      <c r="Y89" s="336" t="n">
        <v>0.225</v>
      </c>
      <c r="Z89" s="335" t="n">
        <v>0.1925</v>
      </c>
      <c r="AA89" s="337" t="n">
        <v>0.88</v>
      </c>
      <c r="AB89" s="337" t="n">
        <v>0.795</v>
      </c>
      <c r="AC89" s="337" t="n">
        <v>0.3025</v>
      </c>
      <c r="AD89" s="338" t="n">
        <v>0.26</v>
      </c>
      <c r="AE89" s="339" t="n">
        <v>-0.25</v>
      </c>
      <c r="AF89" s="339" t="n">
        <v>0</v>
      </c>
      <c r="AG89" s="339"/>
      <c r="AH89" s="340" t="n">
        <v>39142</v>
      </c>
      <c r="AI89" s="343" t="n">
        <v>3.036</v>
      </c>
      <c r="AJ89" s="342"/>
      <c r="AK89" s="342"/>
      <c r="AL89" s="342" t="n">
        <v>2.09554312899203</v>
      </c>
      <c r="AM89" s="342" t="n">
        <v>3.406</v>
      </c>
      <c r="AN89" s="342" t="n">
        <v>3.406</v>
      </c>
      <c r="AO89" s="342" t="n">
        <v>3.406</v>
      </c>
      <c r="AP89" s="360" t="n">
        <v>3.526</v>
      </c>
      <c r="AQ89" s="268" t="n">
        <v>3.526</v>
      </c>
      <c r="AR89" s="268" t="n">
        <v>3.556</v>
      </c>
      <c r="AS89" s="268" t="n">
        <v>3.626</v>
      </c>
      <c r="AT89" s="277" t="n">
        <v>3.646</v>
      </c>
      <c r="AU89" s="277"/>
      <c r="AV89" s="277"/>
      <c r="AW89" s="268" t="n">
        <v>3.261</v>
      </c>
      <c r="AX89" s="268" t="n">
        <v>3.2285</v>
      </c>
      <c r="AY89" s="268" t="n">
        <v>3.916</v>
      </c>
      <c r="AZ89" s="343" t="n">
        <v>3.831</v>
      </c>
      <c r="BA89" s="268" t="n">
        <v>3.3385</v>
      </c>
      <c r="BB89" s="280" t="n">
        <v>3.296</v>
      </c>
      <c r="BC89" s="280" t="n">
        <v>2.786</v>
      </c>
      <c r="BD89" s="280" t="n">
        <v>3.036</v>
      </c>
      <c r="BE89" s="343"/>
      <c r="BF89" s="268"/>
      <c r="BG89" s="268" t="n">
        <v>1.380232315879</v>
      </c>
      <c r="BH89" s="277" t="n">
        <v>0.063452451343732</v>
      </c>
      <c r="BI89" s="277" t="n">
        <v>0.073647842241749</v>
      </c>
      <c r="BJ89" s="277" t="n">
        <v>0.657360264549557</v>
      </c>
      <c r="BK89" s="324" t="n">
        <v>0.615250478271294</v>
      </c>
      <c r="BL89" s="268"/>
      <c r="BM89" s="268"/>
      <c r="BN89" s="358"/>
      <c r="BO89" s="358"/>
      <c r="BP89" s="268"/>
      <c r="BQ89" s="358"/>
      <c r="BR89" s="268"/>
      <c r="BS89" s="268"/>
      <c r="BT89" s="268"/>
      <c r="BU89" s="295"/>
      <c r="BV89" s="295"/>
      <c r="BW89" s="295"/>
      <c r="BX89" s="268"/>
      <c r="BY89" s="268"/>
      <c r="BZ89" s="268"/>
      <c r="CA89" s="295"/>
      <c r="CB89" s="277"/>
      <c r="CC89" s="277"/>
      <c r="CD89" s="268"/>
      <c r="CE89" s="277"/>
      <c r="CF89" s="268"/>
      <c r="CG89" s="293"/>
      <c r="CH89" s="293"/>
      <c r="CI89" s="344"/>
      <c r="CJ89" s="268"/>
      <c r="CK89" s="293"/>
      <c r="CL89" s="268"/>
      <c r="CM89" s="295"/>
      <c r="CN89" s="295"/>
      <c r="CO89" s="268"/>
      <c r="CP89" s="293"/>
      <c r="CQ89" s="268"/>
      <c r="CR89" s="268"/>
      <c r="CS89" s="276"/>
      <c r="CT89" s="276"/>
      <c r="CU89" s="295"/>
      <c r="CV89" s="268"/>
      <c r="CW89" s="295"/>
      <c r="CX89" s="268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</row>
    <row r="90" customFormat="false" ht="12.75" hidden="false" customHeight="false" outlineLevel="0" collapsed="false">
      <c r="A90" s="323" t="n">
        <v>39173</v>
      </c>
      <c r="B90" s="276" t="n">
        <v>-0.025</v>
      </c>
      <c r="C90" s="276" t="n">
        <v>0.17</v>
      </c>
      <c r="D90" s="326" t="n">
        <v>0.17</v>
      </c>
      <c r="E90" s="327" t="n">
        <v>0.17</v>
      </c>
      <c r="F90" s="328" t="n">
        <v>0.135</v>
      </c>
      <c r="G90" s="327" t="n">
        <v>0.17</v>
      </c>
      <c r="H90" s="355" t="n">
        <v>0.17</v>
      </c>
      <c r="I90" s="343" t="n">
        <v>0.17</v>
      </c>
      <c r="J90" s="347" t="n">
        <v>0.17</v>
      </c>
      <c r="K90" s="279" t="n">
        <v>0.19</v>
      </c>
      <c r="L90" s="348" t="n">
        <v>0.19</v>
      </c>
      <c r="M90" s="343" t="n">
        <v>0.19</v>
      </c>
      <c r="N90" s="327" t="n">
        <v>0.21</v>
      </c>
      <c r="O90" s="279" t="n">
        <v>0.17</v>
      </c>
      <c r="P90" s="333" t="n">
        <v>0.17</v>
      </c>
      <c r="Q90" s="343" t="n">
        <v>0.17</v>
      </c>
      <c r="R90" s="327" t="n">
        <v>0.17</v>
      </c>
      <c r="T90" s="334" t="n">
        <v>-0.03</v>
      </c>
      <c r="U90" s="334" t="n">
        <v>0.025</v>
      </c>
      <c r="V90" s="334" t="n">
        <v>0.175</v>
      </c>
      <c r="X90" s="335" t="n">
        <v>0.175</v>
      </c>
      <c r="Y90" s="336" t="n">
        <v>0.175</v>
      </c>
      <c r="Z90" s="335" t="n">
        <v>0.0975</v>
      </c>
      <c r="AA90" s="337" t="n">
        <v>0.54</v>
      </c>
      <c r="AB90" s="337" t="n">
        <v>0.43</v>
      </c>
      <c r="AC90" s="337" t="n">
        <v>0.1975</v>
      </c>
      <c r="AD90" s="338" t="n">
        <v>0.1775</v>
      </c>
      <c r="AE90" s="339" t="n">
        <v>-0.2925</v>
      </c>
      <c r="AF90" s="339" t="n">
        <v>0</v>
      </c>
      <c r="AG90" s="339"/>
      <c r="AH90" s="340" t="n">
        <v>39173</v>
      </c>
      <c r="AI90" s="343" t="n">
        <v>2.905</v>
      </c>
      <c r="AJ90" s="342"/>
      <c r="AK90" s="342"/>
      <c r="AL90" s="342" t="n">
        <v>1.88029814734463</v>
      </c>
      <c r="AM90" s="342" t="n">
        <v>3.075</v>
      </c>
      <c r="AN90" s="342" t="n">
        <v>3.075</v>
      </c>
      <c r="AO90" s="342" t="n">
        <v>3.075</v>
      </c>
      <c r="AP90" s="360" t="n">
        <v>3.075</v>
      </c>
      <c r="AQ90" s="268" t="n">
        <v>3.095</v>
      </c>
      <c r="AR90" s="268" t="n">
        <v>3.115</v>
      </c>
      <c r="AS90" s="268" t="n">
        <v>3.075</v>
      </c>
      <c r="AT90" s="277" t="n">
        <v>3.075</v>
      </c>
      <c r="AU90" s="277"/>
      <c r="AV90" s="277"/>
      <c r="AW90" s="268" t="n">
        <v>3.08</v>
      </c>
      <c r="AX90" s="268" t="n">
        <v>3.0025</v>
      </c>
      <c r="AY90" s="268" t="n">
        <v>3.445</v>
      </c>
      <c r="AZ90" s="343" t="n">
        <v>3.335</v>
      </c>
      <c r="BA90" s="268" t="n">
        <v>3.1025</v>
      </c>
      <c r="BB90" s="280" t="n">
        <v>3.0825</v>
      </c>
      <c r="BC90" s="280" t="n">
        <v>2.6125</v>
      </c>
      <c r="BD90" s="280" t="n">
        <v>2.905</v>
      </c>
      <c r="BE90" s="343"/>
      <c r="BF90" s="268"/>
      <c r="BG90" s="268" t="n">
        <v>1.379146108453</v>
      </c>
      <c r="BH90" s="277" t="n">
        <v>0.063461507066327</v>
      </c>
      <c r="BI90" s="277" t="n">
        <v>0.073649417657827</v>
      </c>
      <c r="BJ90" s="277" t="n">
        <v>0.653845290505802</v>
      </c>
      <c r="BK90" s="324" t="n">
        <v>0.611479072307197</v>
      </c>
      <c r="BL90" s="268"/>
      <c r="BM90" s="268"/>
      <c r="BN90" s="358"/>
      <c r="BO90" s="358"/>
      <c r="BP90" s="268"/>
      <c r="BQ90" s="358"/>
      <c r="BR90" s="268"/>
      <c r="BS90" s="268"/>
      <c r="BT90" s="268"/>
      <c r="BU90" s="295"/>
      <c r="BV90" s="295"/>
      <c r="BW90" s="295"/>
      <c r="BX90" s="268"/>
      <c r="BY90" s="268"/>
      <c r="BZ90" s="268"/>
      <c r="CA90" s="295"/>
      <c r="CB90" s="277"/>
      <c r="CC90" s="277"/>
      <c r="CD90" s="268"/>
      <c r="CE90" s="277"/>
      <c r="CF90" s="268"/>
      <c r="CG90" s="293"/>
      <c r="CH90" s="293"/>
      <c r="CI90" s="344"/>
      <c r="CJ90" s="268"/>
      <c r="CK90" s="293"/>
      <c r="CL90" s="268"/>
      <c r="CM90" s="295"/>
      <c r="CN90" s="295"/>
      <c r="CO90" s="268"/>
      <c r="CP90" s="293"/>
      <c r="CQ90" s="268"/>
      <c r="CR90" s="268"/>
      <c r="CS90" s="276"/>
      <c r="CT90" s="276"/>
      <c r="CU90" s="295"/>
      <c r="CV90" s="268"/>
      <c r="CW90" s="295"/>
      <c r="CX90" s="268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</row>
    <row r="91" customFormat="false" ht="12.75" hidden="false" customHeight="false" outlineLevel="0" collapsed="false">
      <c r="A91" s="323" t="n">
        <v>39203</v>
      </c>
      <c r="B91" s="276" t="n">
        <v>-0.015</v>
      </c>
      <c r="C91" s="276" t="n">
        <v>0.17</v>
      </c>
      <c r="D91" s="326" t="n">
        <v>0.17</v>
      </c>
      <c r="E91" s="327" t="n">
        <v>0.17</v>
      </c>
      <c r="F91" s="328" t="n">
        <v>0.135</v>
      </c>
      <c r="G91" s="327" t="n">
        <v>0.17</v>
      </c>
      <c r="H91" s="355" t="n">
        <v>0.17</v>
      </c>
      <c r="I91" s="343" t="n">
        <v>0.17</v>
      </c>
      <c r="J91" s="347" t="n">
        <v>0.17</v>
      </c>
      <c r="K91" s="279" t="n">
        <v>0.19</v>
      </c>
      <c r="L91" s="348" t="n">
        <v>0.19</v>
      </c>
      <c r="M91" s="343" t="n">
        <v>0.19</v>
      </c>
      <c r="N91" s="327" t="n">
        <v>0.21</v>
      </c>
      <c r="O91" s="279" t="n">
        <v>0.17</v>
      </c>
      <c r="P91" s="333" t="n">
        <v>0.17</v>
      </c>
      <c r="Q91" s="343" t="n">
        <v>0.17</v>
      </c>
      <c r="R91" s="327" t="n">
        <v>0.17</v>
      </c>
      <c r="T91" s="334" t="n">
        <v>-0.03</v>
      </c>
      <c r="U91" s="334" t="n">
        <v>0.025</v>
      </c>
      <c r="V91" s="334" t="n">
        <v>0.165</v>
      </c>
      <c r="X91" s="335" t="n">
        <v>0.165</v>
      </c>
      <c r="Y91" s="336" t="n">
        <v>0.165</v>
      </c>
      <c r="Z91" s="335" t="n">
        <v>0.0975</v>
      </c>
      <c r="AA91" s="337" t="n">
        <v>0.425</v>
      </c>
      <c r="AB91" s="337" t="n">
        <v>0.3825</v>
      </c>
      <c r="AC91" s="337" t="n">
        <v>0.1725</v>
      </c>
      <c r="AD91" s="338" t="n">
        <v>0.1625</v>
      </c>
      <c r="AE91" s="339" t="n">
        <v>-0.2925</v>
      </c>
      <c r="AF91" s="339" t="n">
        <v>0</v>
      </c>
      <c r="AG91" s="339"/>
      <c r="AH91" s="340" t="n">
        <v>39203</v>
      </c>
      <c r="AI91" s="343" t="n">
        <v>2.884</v>
      </c>
      <c r="AJ91" s="342"/>
      <c r="AK91" s="342"/>
      <c r="AL91" s="342" t="n">
        <v>1.85637752942999</v>
      </c>
      <c r="AM91" s="342" t="n">
        <v>3.054</v>
      </c>
      <c r="AN91" s="342" t="n">
        <v>3.054</v>
      </c>
      <c r="AO91" s="342" t="n">
        <v>3.054</v>
      </c>
      <c r="AP91" s="360" t="n">
        <v>3.054</v>
      </c>
      <c r="AQ91" s="268" t="n">
        <v>3.074</v>
      </c>
      <c r="AR91" s="268" t="n">
        <v>3.094</v>
      </c>
      <c r="AS91" s="268" t="n">
        <v>3.054</v>
      </c>
      <c r="AT91" s="277" t="n">
        <v>3.054</v>
      </c>
      <c r="AU91" s="277"/>
      <c r="AV91" s="277"/>
      <c r="AW91" s="268" t="n">
        <v>3.049</v>
      </c>
      <c r="AX91" s="268" t="n">
        <v>2.9815</v>
      </c>
      <c r="AY91" s="268" t="n">
        <v>3.309</v>
      </c>
      <c r="AZ91" s="343" t="n">
        <v>3.2665</v>
      </c>
      <c r="BA91" s="268" t="n">
        <v>3.0565</v>
      </c>
      <c r="BB91" s="280" t="n">
        <v>3.0465</v>
      </c>
      <c r="BC91" s="280" t="n">
        <v>2.5915</v>
      </c>
      <c r="BD91" s="280" t="n">
        <v>2.884</v>
      </c>
      <c r="BE91" s="343"/>
      <c r="BF91" s="268"/>
      <c r="BG91" s="268" t="n">
        <v>1.378097370068</v>
      </c>
      <c r="BH91" s="277" t="n">
        <v>0.063470270668864</v>
      </c>
      <c r="BI91" s="277" t="n">
        <v>0.073650942254032</v>
      </c>
      <c r="BJ91" s="277" t="n">
        <v>0.650460676458527</v>
      </c>
      <c r="BK91" s="324" t="n">
        <v>0.607851188418463</v>
      </c>
      <c r="BL91" s="268"/>
      <c r="BM91" s="268"/>
      <c r="BN91" s="358"/>
      <c r="BO91" s="358"/>
      <c r="BP91" s="268"/>
      <c r="BQ91" s="358"/>
      <c r="BR91" s="268"/>
      <c r="BS91" s="268"/>
      <c r="BT91" s="268"/>
      <c r="BU91" s="295"/>
      <c r="BV91" s="295"/>
      <c r="BW91" s="295"/>
      <c r="BX91" s="268"/>
      <c r="BY91" s="268"/>
      <c r="BZ91" s="268"/>
      <c r="CA91" s="295"/>
      <c r="CB91" s="277"/>
      <c r="CC91" s="277"/>
      <c r="CD91" s="268"/>
      <c r="CE91" s="277"/>
      <c r="CF91" s="268"/>
      <c r="CG91" s="293"/>
      <c r="CH91" s="293"/>
      <c r="CI91" s="344"/>
      <c r="CJ91" s="268"/>
      <c r="CK91" s="293"/>
      <c r="CL91" s="268"/>
      <c r="CM91" s="295"/>
      <c r="CN91" s="295"/>
      <c r="CO91" s="268"/>
      <c r="CP91" s="293"/>
      <c r="CQ91" s="268"/>
      <c r="CR91" s="268"/>
      <c r="CS91" s="276"/>
      <c r="CT91" s="276"/>
      <c r="CU91" s="295"/>
      <c r="CV91" s="268"/>
      <c r="CW91" s="295"/>
      <c r="CX91" s="268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</row>
    <row r="92" customFormat="false" ht="12.75" hidden="false" customHeight="false" outlineLevel="0" collapsed="false">
      <c r="A92" s="323" t="n">
        <v>39234</v>
      </c>
      <c r="B92" s="276" t="n">
        <v>-0.01</v>
      </c>
      <c r="C92" s="276" t="n">
        <v>0.17</v>
      </c>
      <c r="D92" s="326" t="n">
        <v>0.17</v>
      </c>
      <c r="E92" s="327" t="n">
        <v>0.17</v>
      </c>
      <c r="F92" s="328" t="n">
        <v>0.135</v>
      </c>
      <c r="G92" s="327" t="n">
        <v>0.17</v>
      </c>
      <c r="H92" s="355" t="n">
        <v>0.17</v>
      </c>
      <c r="I92" s="343" t="n">
        <v>0.17</v>
      </c>
      <c r="J92" s="347" t="n">
        <v>0.17</v>
      </c>
      <c r="K92" s="279" t="n">
        <v>0.19</v>
      </c>
      <c r="L92" s="348" t="n">
        <v>0.19</v>
      </c>
      <c r="M92" s="343" t="n">
        <v>0.19</v>
      </c>
      <c r="N92" s="327" t="n">
        <v>0.21</v>
      </c>
      <c r="O92" s="279" t="n">
        <v>0.17</v>
      </c>
      <c r="P92" s="333" t="n">
        <v>0.17</v>
      </c>
      <c r="Q92" s="343" t="n">
        <v>0.17</v>
      </c>
      <c r="R92" s="327" t="n">
        <v>0.17</v>
      </c>
      <c r="T92" s="334" t="n">
        <v>-0.03</v>
      </c>
      <c r="U92" s="334" t="n">
        <v>0.025</v>
      </c>
      <c r="V92" s="334" t="n">
        <v>0.16</v>
      </c>
      <c r="X92" s="335" t="n">
        <v>0.16</v>
      </c>
      <c r="Y92" s="336" t="n">
        <v>0.16</v>
      </c>
      <c r="Z92" s="335" t="n">
        <v>0.0925</v>
      </c>
      <c r="AA92" s="337" t="n">
        <v>0.425</v>
      </c>
      <c r="AB92" s="337" t="n">
        <v>0.3825</v>
      </c>
      <c r="AC92" s="337" t="n">
        <v>0.1725</v>
      </c>
      <c r="AD92" s="338" t="n">
        <v>0.1625</v>
      </c>
      <c r="AE92" s="339" t="n">
        <v>-0.2925</v>
      </c>
      <c r="AF92" s="339" t="n">
        <v>0</v>
      </c>
      <c r="AG92" s="339"/>
      <c r="AH92" s="340" t="n">
        <v>39234</v>
      </c>
      <c r="AI92" s="343" t="n">
        <v>2.893</v>
      </c>
      <c r="AJ92" s="342"/>
      <c r="AK92" s="342"/>
      <c r="AL92" s="342" t="n">
        <v>1.8504343620851</v>
      </c>
      <c r="AM92" s="342" t="n">
        <v>3.063</v>
      </c>
      <c r="AN92" s="342" t="n">
        <v>3.063</v>
      </c>
      <c r="AO92" s="342" t="n">
        <v>3.063</v>
      </c>
      <c r="AP92" s="360" t="n">
        <v>3.063</v>
      </c>
      <c r="AQ92" s="268" t="n">
        <v>3.083</v>
      </c>
      <c r="AR92" s="268" t="n">
        <v>3.103</v>
      </c>
      <c r="AS92" s="268" t="n">
        <v>3.063</v>
      </c>
      <c r="AT92" s="277" t="n">
        <v>3.063</v>
      </c>
      <c r="AU92" s="277"/>
      <c r="AV92" s="277"/>
      <c r="AW92" s="268" t="n">
        <v>3.053</v>
      </c>
      <c r="AX92" s="268" t="n">
        <v>2.9855</v>
      </c>
      <c r="AY92" s="268" t="n">
        <v>3.318</v>
      </c>
      <c r="AZ92" s="343" t="n">
        <v>3.2755</v>
      </c>
      <c r="BA92" s="268" t="n">
        <v>3.0655</v>
      </c>
      <c r="BB92" s="280" t="n">
        <v>3.0555</v>
      </c>
      <c r="BC92" s="280" t="n">
        <v>2.6005</v>
      </c>
      <c r="BD92" s="280" t="n">
        <v>2.893</v>
      </c>
      <c r="BE92" s="343"/>
      <c r="BF92" s="268"/>
      <c r="BG92" s="268" t="n">
        <v>1.377016180273</v>
      </c>
      <c r="BH92" s="277" t="n">
        <v>0.063479326391513</v>
      </c>
      <c r="BI92" s="277" t="n">
        <v>0.073652517670112</v>
      </c>
      <c r="BJ92" s="277" t="n">
        <v>0.646980698786918</v>
      </c>
      <c r="BK92" s="324" t="n">
        <v>0.604124832544924</v>
      </c>
      <c r="BL92" s="268"/>
      <c r="BM92" s="268"/>
      <c r="BN92" s="358"/>
      <c r="BO92" s="358"/>
      <c r="BP92" s="268"/>
      <c r="BQ92" s="358"/>
      <c r="BR92" s="268"/>
      <c r="BS92" s="268"/>
      <c r="BT92" s="268"/>
      <c r="BU92" s="295"/>
      <c r="BV92" s="295"/>
      <c r="BW92" s="295"/>
      <c r="BX92" s="268"/>
      <c r="BY92" s="268"/>
      <c r="BZ92" s="268"/>
      <c r="CA92" s="295"/>
      <c r="CB92" s="277"/>
      <c r="CC92" s="277"/>
      <c r="CD92" s="268"/>
      <c r="CE92" s="277"/>
      <c r="CF92" s="268"/>
      <c r="CG92" s="293"/>
      <c r="CH92" s="293"/>
      <c r="CI92" s="344"/>
      <c r="CJ92" s="268"/>
      <c r="CK92" s="293"/>
      <c r="CL92" s="268"/>
      <c r="CM92" s="295"/>
      <c r="CN92" s="295"/>
      <c r="CO92" s="268"/>
      <c r="CP92" s="293"/>
      <c r="CQ92" s="268"/>
      <c r="CR92" s="268"/>
      <c r="CS92" s="276"/>
      <c r="CT92" s="276"/>
      <c r="CU92" s="295"/>
      <c r="CV92" s="268"/>
      <c r="CW92" s="295"/>
      <c r="CX92" s="268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</row>
    <row r="93" customFormat="false" ht="12.75" hidden="false" customHeight="false" outlineLevel="0" collapsed="false">
      <c r="A93" s="323" t="n">
        <v>39264</v>
      </c>
      <c r="B93" s="276" t="n">
        <v>0</v>
      </c>
      <c r="C93" s="276" t="n">
        <v>0.17</v>
      </c>
      <c r="D93" s="326" t="n">
        <v>0.17</v>
      </c>
      <c r="E93" s="327" t="n">
        <v>0.17</v>
      </c>
      <c r="F93" s="328" t="n">
        <v>0.135</v>
      </c>
      <c r="G93" s="327" t="n">
        <v>0.17</v>
      </c>
      <c r="H93" s="355" t="n">
        <v>0.17</v>
      </c>
      <c r="I93" s="343" t="n">
        <v>0.17</v>
      </c>
      <c r="J93" s="347" t="n">
        <v>0.17</v>
      </c>
      <c r="K93" s="279" t="n">
        <v>0.19</v>
      </c>
      <c r="L93" s="348" t="n">
        <v>0.19</v>
      </c>
      <c r="M93" s="343" t="n">
        <v>0.19</v>
      </c>
      <c r="N93" s="327" t="n">
        <v>0.21</v>
      </c>
      <c r="O93" s="279" t="n">
        <v>0.17</v>
      </c>
      <c r="P93" s="333" t="n">
        <v>0.17</v>
      </c>
      <c r="Q93" s="343" t="n">
        <v>0.17</v>
      </c>
      <c r="R93" s="327" t="n">
        <v>0.17</v>
      </c>
      <c r="T93" s="334" t="n">
        <v>-0.03</v>
      </c>
      <c r="U93" s="334" t="n">
        <v>0.025</v>
      </c>
      <c r="V93" s="334" t="n">
        <v>0.15</v>
      </c>
      <c r="X93" s="335" t="n">
        <v>0.15</v>
      </c>
      <c r="Y93" s="336" t="n">
        <v>0.15</v>
      </c>
      <c r="Z93" s="335" t="n">
        <v>0.0825</v>
      </c>
      <c r="AA93" s="337" t="n">
        <v>0.46</v>
      </c>
      <c r="AB93" s="337" t="n">
        <v>0.41</v>
      </c>
      <c r="AC93" s="337" t="n">
        <v>0.185</v>
      </c>
      <c r="AD93" s="338" t="n">
        <v>0.1625</v>
      </c>
      <c r="AE93" s="339" t="n">
        <v>-0.2925</v>
      </c>
      <c r="AF93" s="339" t="n">
        <v>0</v>
      </c>
      <c r="AG93" s="339"/>
      <c r="AH93" s="340" t="n">
        <v>39264</v>
      </c>
      <c r="AI93" s="343" t="n">
        <v>2.955</v>
      </c>
      <c r="AJ93" s="342"/>
      <c r="AK93" s="342"/>
      <c r="AL93" s="342" t="n">
        <v>1.87680253626338</v>
      </c>
      <c r="AM93" s="342" t="n">
        <v>3.125</v>
      </c>
      <c r="AN93" s="342" t="n">
        <v>3.125</v>
      </c>
      <c r="AO93" s="342" t="n">
        <v>3.125</v>
      </c>
      <c r="AP93" s="360" t="n">
        <v>3.125</v>
      </c>
      <c r="AQ93" s="268" t="n">
        <v>3.145</v>
      </c>
      <c r="AR93" s="268" t="n">
        <v>3.165</v>
      </c>
      <c r="AS93" s="268" t="n">
        <v>3.125</v>
      </c>
      <c r="AT93" s="277" t="n">
        <v>3.125</v>
      </c>
      <c r="AU93" s="277"/>
      <c r="AV93" s="277"/>
      <c r="AW93" s="268" t="n">
        <v>3.105</v>
      </c>
      <c r="AX93" s="268" t="n">
        <v>3.0375</v>
      </c>
      <c r="AY93" s="268" t="n">
        <v>3.415</v>
      </c>
      <c r="AZ93" s="343" t="n">
        <v>3.365</v>
      </c>
      <c r="BA93" s="268" t="n">
        <v>3.14</v>
      </c>
      <c r="BB93" s="280" t="n">
        <v>3.1175</v>
      </c>
      <c r="BC93" s="280" t="n">
        <v>2.6625</v>
      </c>
      <c r="BD93" s="280" t="n">
        <v>2.955</v>
      </c>
      <c r="BE93" s="343"/>
      <c r="BF93" s="268"/>
      <c r="BG93" s="268" t="n">
        <v>1.376055976879</v>
      </c>
      <c r="BH93" s="277" t="n">
        <v>0.063488089994102</v>
      </c>
      <c r="BI93" s="277" t="n">
        <v>0.073645097714309</v>
      </c>
      <c r="BJ93" s="277" t="n">
        <v>0.643629793376126</v>
      </c>
      <c r="BK93" s="324" t="n">
        <v>0.600576811604281</v>
      </c>
      <c r="BL93" s="268"/>
      <c r="BM93" s="268"/>
      <c r="BN93" s="358"/>
      <c r="BO93" s="358"/>
      <c r="BP93" s="268"/>
      <c r="BQ93" s="358"/>
      <c r="BR93" s="268"/>
      <c r="BS93" s="268"/>
      <c r="BT93" s="268"/>
      <c r="BU93" s="295"/>
      <c r="BV93" s="295"/>
      <c r="BW93" s="295"/>
      <c r="BX93" s="268"/>
      <c r="BY93" s="268"/>
      <c r="BZ93" s="268"/>
      <c r="CA93" s="295"/>
      <c r="CB93" s="277"/>
      <c r="CC93" s="277"/>
      <c r="CD93" s="268"/>
      <c r="CE93" s="277"/>
      <c r="CF93" s="268"/>
      <c r="CG93" s="293"/>
      <c r="CH93" s="293"/>
      <c r="CI93" s="344"/>
      <c r="CJ93" s="268"/>
      <c r="CK93" s="293"/>
      <c r="CL93" s="268"/>
      <c r="CM93" s="295"/>
      <c r="CN93" s="295"/>
      <c r="CO93" s="268"/>
      <c r="CP93" s="293"/>
      <c r="CQ93" s="268"/>
      <c r="CR93" s="268"/>
      <c r="CS93" s="276"/>
      <c r="CT93" s="276"/>
      <c r="CU93" s="295"/>
      <c r="CV93" s="268"/>
      <c r="CW93" s="295"/>
      <c r="CX93" s="268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</row>
    <row r="94" customFormat="false" ht="12.75" hidden="false" customHeight="false" outlineLevel="0" collapsed="false">
      <c r="A94" s="323" t="n">
        <v>39295</v>
      </c>
      <c r="B94" s="276" t="n">
        <v>0.00249999999999999</v>
      </c>
      <c r="C94" s="276" t="n">
        <v>0.17</v>
      </c>
      <c r="D94" s="326" t="n">
        <v>0.17</v>
      </c>
      <c r="E94" s="327" t="n">
        <v>0.17</v>
      </c>
      <c r="F94" s="328" t="n">
        <v>0.135</v>
      </c>
      <c r="G94" s="327" t="n">
        <v>0.17</v>
      </c>
      <c r="H94" s="355" t="n">
        <v>0.17</v>
      </c>
      <c r="I94" s="343" t="n">
        <v>0.17</v>
      </c>
      <c r="J94" s="347" t="n">
        <v>0.17</v>
      </c>
      <c r="K94" s="279" t="n">
        <v>0.19</v>
      </c>
      <c r="L94" s="348" t="n">
        <v>0.19</v>
      </c>
      <c r="M94" s="343" t="n">
        <v>0.19</v>
      </c>
      <c r="N94" s="327" t="n">
        <v>0.21</v>
      </c>
      <c r="O94" s="279" t="n">
        <v>0.17</v>
      </c>
      <c r="P94" s="333" t="n">
        <v>0.17</v>
      </c>
      <c r="Q94" s="343" t="n">
        <v>0.17</v>
      </c>
      <c r="R94" s="327" t="n">
        <v>0.17</v>
      </c>
      <c r="T94" s="334" t="n">
        <v>-0.03</v>
      </c>
      <c r="U94" s="334" t="n">
        <v>0.025</v>
      </c>
      <c r="V94" s="334" t="n">
        <v>0.1475</v>
      </c>
      <c r="X94" s="335" t="n">
        <v>0.1475</v>
      </c>
      <c r="Y94" s="336" t="n">
        <v>0.1475</v>
      </c>
      <c r="Z94" s="335" t="n">
        <v>0.08</v>
      </c>
      <c r="AA94" s="337" t="n">
        <v>0.525</v>
      </c>
      <c r="AB94" s="337" t="n">
        <v>0.41</v>
      </c>
      <c r="AC94" s="337" t="n">
        <v>0.185</v>
      </c>
      <c r="AD94" s="338" t="n">
        <v>0.1625</v>
      </c>
      <c r="AE94" s="339" t="n">
        <v>-0.2925</v>
      </c>
      <c r="AF94" s="339" t="n">
        <v>0</v>
      </c>
      <c r="AG94" s="339"/>
      <c r="AH94" s="340" t="n">
        <v>39295</v>
      </c>
      <c r="AI94" s="343" t="n">
        <v>2.947</v>
      </c>
      <c r="AJ94" s="342"/>
      <c r="AK94" s="342"/>
      <c r="AL94" s="342" t="n">
        <v>1.86073112907118</v>
      </c>
      <c r="AM94" s="342" t="n">
        <v>3.117</v>
      </c>
      <c r="AN94" s="342" t="n">
        <v>3.117</v>
      </c>
      <c r="AO94" s="342" t="n">
        <v>3.117</v>
      </c>
      <c r="AP94" s="360" t="n">
        <v>3.117</v>
      </c>
      <c r="AQ94" s="268" t="n">
        <v>3.137</v>
      </c>
      <c r="AR94" s="268" t="n">
        <v>3.157</v>
      </c>
      <c r="AS94" s="268" t="n">
        <v>3.117</v>
      </c>
      <c r="AT94" s="277" t="n">
        <v>3.117</v>
      </c>
      <c r="AU94" s="277"/>
      <c r="AV94" s="277"/>
      <c r="AW94" s="268" t="n">
        <v>3.0945</v>
      </c>
      <c r="AX94" s="268" t="n">
        <v>3.027</v>
      </c>
      <c r="AY94" s="268" t="n">
        <v>3.472</v>
      </c>
      <c r="AZ94" s="343" t="n">
        <v>3.357</v>
      </c>
      <c r="BA94" s="268" t="n">
        <v>3.132</v>
      </c>
      <c r="BB94" s="280" t="n">
        <v>3.1095</v>
      </c>
      <c r="BC94" s="280" t="n">
        <v>2.6545</v>
      </c>
      <c r="BD94" s="280" t="n">
        <v>2.947</v>
      </c>
      <c r="BE94" s="343"/>
      <c r="BF94" s="268"/>
      <c r="BG94" s="268" t="n">
        <v>1.375135066063</v>
      </c>
      <c r="BH94" s="277" t="n">
        <v>0.063497145716805</v>
      </c>
      <c r="BI94" s="277" t="n">
        <v>0.07363036247678</v>
      </c>
      <c r="BJ94" s="277" t="n">
        <v>0.640184484565067</v>
      </c>
      <c r="BK94" s="324" t="n">
        <v>0.596962184495085</v>
      </c>
      <c r="BL94" s="268"/>
      <c r="BM94" s="268"/>
      <c r="BN94" s="358"/>
      <c r="BO94" s="358"/>
      <c r="BP94" s="268"/>
      <c r="BQ94" s="358"/>
      <c r="BR94" s="268"/>
      <c r="BS94" s="268"/>
      <c r="BT94" s="268"/>
      <c r="BU94" s="295"/>
      <c r="BV94" s="295"/>
      <c r="BW94" s="295"/>
      <c r="BX94" s="268"/>
      <c r="BY94" s="268"/>
      <c r="BZ94" s="268"/>
      <c r="CA94" s="295"/>
      <c r="CB94" s="277"/>
      <c r="CC94" s="277"/>
      <c r="CD94" s="268"/>
      <c r="CE94" s="277"/>
      <c r="CF94" s="268"/>
      <c r="CG94" s="293"/>
      <c r="CH94" s="293"/>
      <c r="CI94" s="344"/>
      <c r="CJ94" s="268"/>
      <c r="CK94" s="293"/>
      <c r="CL94" s="268"/>
      <c r="CM94" s="295"/>
      <c r="CN94" s="295"/>
      <c r="CO94" s="268"/>
      <c r="CP94" s="293"/>
      <c r="CQ94" s="268"/>
      <c r="CR94" s="268"/>
      <c r="CS94" s="276"/>
      <c r="CT94" s="276"/>
      <c r="CU94" s="295"/>
      <c r="CV94" s="268"/>
      <c r="CW94" s="295"/>
      <c r="CX94" s="268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</row>
    <row r="95" customFormat="false" ht="12.75" hidden="false" customHeight="false" outlineLevel="0" collapsed="false">
      <c r="A95" s="323" t="n">
        <v>39326</v>
      </c>
      <c r="B95" s="276" t="n">
        <v>0.00499999999999999</v>
      </c>
      <c r="C95" s="276" t="n">
        <v>0.17</v>
      </c>
      <c r="D95" s="326" t="n">
        <v>0.17</v>
      </c>
      <c r="E95" s="327" t="n">
        <v>0.17</v>
      </c>
      <c r="F95" s="328" t="n">
        <v>0.135</v>
      </c>
      <c r="G95" s="327" t="n">
        <v>0.17</v>
      </c>
      <c r="H95" s="355" t="n">
        <v>0.17</v>
      </c>
      <c r="I95" s="343" t="n">
        <v>0.17</v>
      </c>
      <c r="J95" s="347" t="n">
        <v>0.17</v>
      </c>
      <c r="K95" s="279" t="n">
        <v>0.19</v>
      </c>
      <c r="L95" s="348" t="n">
        <v>0.19</v>
      </c>
      <c r="M95" s="343" t="n">
        <v>0.19</v>
      </c>
      <c r="N95" s="327" t="n">
        <v>0.21</v>
      </c>
      <c r="O95" s="279" t="n">
        <v>0.17</v>
      </c>
      <c r="P95" s="333" t="n">
        <v>0.17</v>
      </c>
      <c r="Q95" s="343" t="n">
        <v>0.17</v>
      </c>
      <c r="R95" s="327" t="n">
        <v>0.17</v>
      </c>
      <c r="T95" s="334" t="n">
        <v>-0.03</v>
      </c>
      <c r="U95" s="334" t="n">
        <v>0.025</v>
      </c>
      <c r="V95" s="334" t="n">
        <v>0.145</v>
      </c>
      <c r="X95" s="335" t="n">
        <v>0.145</v>
      </c>
      <c r="Y95" s="336" t="n">
        <v>0.145</v>
      </c>
      <c r="Z95" s="335" t="n">
        <v>0.0775</v>
      </c>
      <c r="AA95" s="337" t="n">
        <v>0.425</v>
      </c>
      <c r="AB95" s="337" t="n">
        <v>0.3825</v>
      </c>
      <c r="AC95" s="337" t="n">
        <v>0.1625</v>
      </c>
      <c r="AD95" s="338" t="n">
        <v>0.1625</v>
      </c>
      <c r="AE95" s="339" t="n">
        <v>-0.2925</v>
      </c>
      <c r="AF95" s="339" t="n">
        <v>0</v>
      </c>
      <c r="AG95" s="339"/>
      <c r="AH95" s="340" t="n">
        <v>39326</v>
      </c>
      <c r="AI95" s="343" t="n">
        <v>2.933</v>
      </c>
      <c r="AJ95" s="342"/>
      <c r="AK95" s="342"/>
      <c r="AL95" s="342" t="n">
        <v>1.84122941941665</v>
      </c>
      <c r="AM95" s="342" t="n">
        <v>3.103</v>
      </c>
      <c r="AN95" s="342" t="n">
        <v>3.103</v>
      </c>
      <c r="AO95" s="342" t="n">
        <v>3.103</v>
      </c>
      <c r="AP95" s="360" t="n">
        <v>3.103</v>
      </c>
      <c r="AQ95" s="268" t="n">
        <v>3.123</v>
      </c>
      <c r="AR95" s="268" t="n">
        <v>3.143</v>
      </c>
      <c r="AS95" s="268" t="n">
        <v>3.103</v>
      </c>
      <c r="AT95" s="277" t="n">
        <v>3.103</v>
      </c>
      <c r="AU95" s="277"/>
      <c r="AV95" s="277"/>
      <c r="AW95" s="268" t="n">
        <v>3.078</v>
      </c>
      <c r="AX95" s="268" t="n">
        <v>3.0105</v>
      </c>
      <c r="AY95" s="268" t="n">
        <v>3.358</v>
      </c>
      <c r="AZ95" s="343" t="n">
        <v>3.3155</v>
      </c>
      <c r="BA95" s="268" t="n">
        <v>3.0955</v>
      </c>
      <c r="BB95" s="280" t="n">
        <v>3.0955</v>
      </c>
      <c r="BC95" s="280" t="n">
        <v>2.6405</v>
      </c>
      <c r="BD95" s="280" t="n">
        <v>2.933</v>
      </c>
      <c r="BE95" s="343"/>
      <c r="BF95" s="268"/>
      <c r="BG95" s="268" t="n">
        <v>1.374220134807</v>
      </c>
      <c r="BH95" s="277" t="n">
        <v>0.063506201439534</v>
      </c>
      <c r="BI95" s="277" t="n">
        <v>0.073615627239323</v>
      </c>
      <c r="BJ95" s="277" t="n">
        <v>0.636756669754503</v>
      </c>
      <c r="BK95" s="324" t="n">
        <v>0.593370744252867</v>
      </c>
      <c r="BL95" s="268"/>
      <c r="BM95" s="268"/>
      <c r="BN95" s="358"/>
      <c r="BO95" s="358"/>
      <c r="BP95" s="268"/>
      <c r="BQ95" s="358"/>
      <c r="BR95" s="268"/>
      <c r="BS95" s="268"/>
      <c r="BT95" s="268"/>
      <c r="BU95" s="295"/>
      <c r="BV95" s="295"/>
      <c r="BW95" s="295"/>
      <c r="BX95" s="268"/>
      <c r="BY95" s="268"/>
      <c r="BZ95" s="268"/>
      <c r="CA95" s="295"/>
      <c r="CB95" s="277"/>
      <c r="CC95" s="277"/>
      <c r="CD95" s="268"/>
      <c r="CE95" s="277"/>
      <c r="CF95" s="268"/>
      <c r="CG95" s="293"/>
      <c r="CH95" s="293"/>
      <c r="CI95" s="344"/>
      <c r="CJ95" s="268"/>
      <c r="CK95" s="293"/>
      <c r="CL95" s="268"/>
      <c r="CM95" s="295"/>
      <c r="CN95" s="295"/>
      <c r="CO95" s="268"/>
      <c r="CP95" s="293"/>
      <c r="CQ95" s="268"/>
      <c r="CR95" s="268"/>
      <c r="CS95" s="276"/>
      <c r="CT95" s="276"/>
      <c r="CU95" s="295"/>
      <c r="CV95" s="268"/>
      <c r="CW95" s="295"/>
      <c r="CX95" s="268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</row>
    <row r="96" customFormat="false" ht="12.75" hidden="false" customHeight="false" outlineLevel="0" collapsed="false">
      <c r="A96" s="323" t="n">
        <v>39356</v>
      </c>
      <c r="B96" s="276" t="n">
        <v>-0.01</v>
      </c>
      <c r="C96" s="276" t="n">
        <v>0.17</v>
      </c>
      <c r="D96" s="326" t="n">
        <v>0.17</v>
      </c>
      <c r="E96" s="327" t="n">
        <v>0.17</v>
      </c>
      <c r="F96" s="328" t="n">
        <v>0.135</v>
      </c>
      <c r="G96" s="327" t="n">
        <v>0.17</v>
      </c>
      <c r="H96" s="355" t="n">
        <v>0.17</v>
      </c>
      <c r="I96" s="343" t="n">
        <v>0.17</v>
      </c>
      <c r="J96" s="347" t="n">
        <v>0.17</v>
      </c>
      <c r="K96" s="279" t="n">
        <v>0.19</v>
      </c>
      <c r="L96" s="348" t="n">
        <v>0.19</v>
      </c>
      <c r="M96" s="343" t="n">
        <v>0.19</v>
      </c>
      <c r="N96" s="327" t="n">
        <v>0.21</v>
      </c>
      <c r="O96" s="279" t="n">
        <v>0.17</v>
      </c>
      <c r="P96" s="333" t="n">
        <v>0.17</v>
      </c>
      <c r="Q96" s="343" t="n">
        <v>0.17</v>
      </c>
      <c r="R96" s="327" t="n">
        <v>0.17</v>
      </c>
      <c r="T96" s="334" t="n">
        <v>-0.03</v>
      </c>
      <c r="U96" s="334" t="n">
        <v>0.025</v>
      </c>
      <c r="V96" s="334" t="n">
        <v>0.16</v>
      </c>
      <c r="X96" s="335" t="n">
        <v>0.16</v>
      </c>
      <c r="Y96" s="336" t="n">
        <v>0.16</v>
      </c>
      <c r="Z96" s="335" t="n">
        <v>0.0925</v>
      </c>
      <c r="AA96" s="337" t="n">
        <v>0.345</v>
      </c>
      <c r="AB96" s="337" t="n">
        <v>0.3625</v>
      </c>
      <c r="AC96" s="337" t="n">
        <v>0.185</v>
      </c>
      <c r="AD96" s="338" t="n">
        <v>0.165</v>
      </c>
      <c r="AE96" s="339" t="n">
        <v>-0.2925</v>
      </c>
      <c r="AF96" s="339" t="n">
        <v>0</v>
      </c>
      <c r="AG96" s="339"/>
      <c r="AH96" s="340" t="n">
        <v>39356</v>
      </c>
      <c r="AI96" s="343" t="n">
        <v>2.947</v>
      </c>
      <c r="AJ96" s="342"/>
      <c r="AK96" s="342"/>
      <c r="AL96" s="342" t="n">
        <v>1.83877155782499</v>
      </c>
      <c r="AM96" s="342" t="n">
        <v>3.117</v>
      </c>
      <c r="AN96" s="342" t="n">
        <v>3.117</v>
      </c>
      <c r="AO96" s="342" t="n">
        <v>3.117</v>
      </c>
      <c r="AP96" s="360" t="n">
        <v>3.117</v>
      </c>
      <c r="AQ96" s="268" t="n">
        <v>3.137</v>
      </c>
      <c r="AR96" s="268" t="n">
        <v>3.157</v>
      </c>
      <c r="AS96" s="268" t="n">
        <v>3.117</v>
      </c>
      <c r="AT96" s="277" t="n">
        <v>3.117</v>
      </c>
      <c r="AU96" s="277"/>
      <c r="AV96" s="277"/>
      <c r="AW96" s="268" t="n">
        <v>3.107</v>
      </c>
      <c r="AX96" s="268" t="n">
        <v>3.0395</v>
      </c>
      <c r="AY96" s="268" t="n">
        <v>3.292</v>
      </c>
      <c r="AZ96" s="343" t="n">
        <v>3.3095</v>
      </c>
      <c r="BA96" s="268" t="n">
        <v>3.132</v>
      </c>
      <c r="BB96" s="280" t="n">
        <v>3.112</v>
      </c>
      <c r="BC96" s="280" t="n">
        <v>2.6545</v>
      </c>
      <c r="BD96" s="280" t="n">
        <v>2.947</v>
      </c>
      <c r="BE96" s="343"/>
      <c r="BF96" s="268"/>
      <c r="BG96" s="268" t="n">
        <v>1.37334040035</v>
      </c>
      <c r="BH96" s="277" t="n">
        <v>0.063514965042201</v>
      </c>
      <c r="BI96" s="277" t="n">
        <v>0.073601367332175</v>
      </c>
      <c r="BJ96" s="277" t="n">
        <v>0.633456007602394</v>
      </c>
      <c r="BK96" s="324" t="n">
        <v>0.589917086244783</v>
      </c>
      <c r="BL96" s="268"/>
      <c r="BM96" s="268"/>
      <c r="BN96" s="358"/>
      <c r="BO96" s="358"/>
      <c r="BP96" s="268"/>
      <c r="BQ96" s="358"/>
      <c r="BR96" s="268"/>
      <c r="BS96" s="268"/>
      <c r="BT96" s="268"/>
      <c r="BU96" s="295"/>
      <c r="BV96" s="295"/>
      <c r="BW96" s="295"/>
      <c r="BX96" s="268"/>
      <c r="BY96" s="268"/>
      <c r="BZ96" s="268"/>
      <c r="CA96" s="295"/>
      <c r="CB96" s="277"/>
      <c r="CC96" s="277"/>
      <c r="CD96" s="268"/>
      <c r="CE96" s="277"/>
      <c r="CF96" s="268"/>
      <c r="CG96" s="293"/>
      <c r="CH96" s="293"/>
      <c r="CI96" s="344"/>
      <c r="CJ96" s="268"/>
      <c r="CK96" s="293"/>
      <c r="CL96" s="268"/>
      <c r="CM96" s="295"/>
      <c r="CN96" s="295"/>
      <c r="CO96" s="268"/>
      <c r="CP96" s="293"/>
      <c r="CQ96" s="268"/>
      <c r="CR96" s="268"/>
      <c r="CS96" s="276"/>
      <c r="CT96" s="276"/>
      <c r="CU96" s="295"/>
      <c r="CV96" s="268"/>
      <c r="CW96" s="295"/>
      <c r="CX96" s="268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</row>
    <row r="97" customFormat="false" ht="12.75" hidden="false" customHeight="false" outlineLevel="0" collapsed="false">
      <c r="A97" s="323" t="n">
        <v>39387</v>
      </c>
      <c r="B97" s="276" t="n">
        <v>0.07</v>
      </c>
      <c r="C97" s="276" t="n">
        <v>0.29</v>
      </c>
      <c r="D97" s="326" t="n">
        <v>0.29</v>
      </c>
      <c r="E97" s="327" t="n">
        <v>0.29</v>
      </c>
      <c r="F97" s="328" t="n">
        <v>0.255</v>
      </c>
      <c r="G97" s="327" t="n">
        <v>0.29</v>
      </c>
      <c r="H97" s="355" t="n">
        <v>0.41</v>
      </c>
      <c r="I97" s="343" t="n">
        <v>0.41</v>
      </c>
      <c r="J97" s="347" t="n">
        <v>0.41</v>
      </c>
      <c r="K97" s="276" t="n">
        <v>0.41</v>
      </c>
      <c r="L97" s="348" t="n">
        <v>0.41</v>
      </c>
      <c r="M97" s="343" t="n">
        <v>0.41</v>
      </c>
      <c r="N97" s="327" t="n">
        <v>0.44</v>
      </c>
      <c r="O97" s="279" t="n">
        <v>0.51</v>
      </c>
      <c r="P97" s="333" t="n">
        <v>0.51</v>
      </c>
      <c r="Q97" s="343" t="n">
        <v>0.51</v>
      </c>
      <c r="R97" s="327" t="n">
        <v>0.53</v>
      </c>
      <c r="T97" s="334" t="n">
        <v>0.13</v>
      </c>
      <c r="U97" s="334" t="n">
        <v>0.185</v>
      </c>
      <c r="V97" s="334" t="n">
        <v>0.24096</v>
      </c>
      <c r="X97" s="335" t="n">
        <v>0.2</v>
      </c>
      <c r="Y97" s="336" t="n">
        <v>0.2</v>
      </c>
      <c r="Z97" s="335" t="n">
        <v>0.165</v>
      </c>
      <c r="AA97" s="337" t="n">
        <v>0.725</v>
      </c>
      <c r="AB97" s="337" t="n">
        <v>0.695</v>
      </c>
      <c r="AC97" s="337" t="n">
        <v>0.2875</v>
      </c>
      <c r="AD97" s="338" t="n">
        <v>0.24</v>
      </c>
      <c r="AE97" s="339" t="n">
        <v>-0.25</v>
      </c>
      <c r="AF97" s="339" t="n">
        <v>0</v>
      </c>
      <c r="AG97" s="339"/>
      <c r="AH97" s="340" t="n">
        <v>39387</v>
      </c>
      <c r="AI97" s="343" t="n">
        <v>3.025</v>
      </c>
      <c r="AJ97" s="342"/>
      <c r="AK97" s="342"/>
      <c r="AL97" s="342" t="n">
        <v>1.94381925202192</v>
      </c>
      <c r="AM97" s="342" t="n">
        <v>3.315</v>
      </c>
      <c r="AN97" s="342" t="n">
        <v>3.315</v>
      </c>
      <c r="AO97" s="342" t="n">
        <v>3.315</v>
      </c>
      <c r="AP97" s="360" t="n">
        <v>3.435</v>
      </c>
      <c r="AQ97" s="268" t="n">
        <v>3.435</v>
      </c>
      <c r="AR97" s="268" t="n">
        <v>3.465</v>
      </c>
      <c r="AS97" s="268" t="n">
        <v>3.535</v>
      </c>
      <c r="AT97" s="277" t="n">
        <v>3.555</v>
      </c>
      <c r="AU97" s="277"/>
      <c r="AV97" s="277"/>
      <c r="AW97" s="268" t="n">
        <v>3.225</v>
      </c>
      <c r="AX97" s="268" t="n">
        <v>3.19</v>
      </c>
      <c r="AY97" s="268" t="n">
        <v>3.75</v>
      </c>
      <c r="AZ97" s="343" t="n">
        <v>3.72</v>
      </c>
      <c r="BA97" s="268" t="n">
        <v>3.3125</v>
      </c>
      <c r="BB97" s="280" t="n">
        <v>3.265</v>
      </c>
      <c r="BC97" s="280" t="n">
        <v>2.775</v>
      </c>
      <c r="BD97" s="280" t="n">
        <v>3.025</v>
      </c>
      <c r="BE97" s="343"/>
      <c r="BF97" s="268"/>
      <c r="BG97" s="268" t="n">
        <v>1.372437203002</v>
      </c>
      <c r="BH97" s="277" t="n">
        <v>0.063524020764984</v>
      </c>
      <c r="BI97" s="277" t="n">
        <v>0.073586632094859</v>
      </c>
      <c r="BJ97" s="277" t="n">
        <v>0.630062373069405</v>
      </c>
      <c r="BK97" s="324" t="n">
        <v>0.586370815089569</v>
      </c>
      <c r="BL97" s="268"/>
      <c r="BM97" s="268"/>
      <c r="BN97" s="358"/>
      <c r="BO97" s="358"/>
      <c r="BP97" s="268"/>
      <c r="BQ97" s="358"/>
      <c r="BR97" s="268"/>
      <c r="BS97" s="268"/>
      <c r="BT97" s="268"/>
      <c r="BU97" s="295"/>
      <c r="BV97" s="295"/>
      <c r="BW97" s="295"/>
      <c r="BX97" s="268"/>
      <c r="BY97" s="268"/>
      <c r="BZ97" s="268"/>
      <c r="CA97" s="295"/>
      <c r="CB97" s="277"/>
      <c r="CC97" s="277"/>
      <c r="CD97" s="268"/>
      <c r="CE97" s="277"/>
      <c r="CF97" s="268"/>
      <c r="CG97" s="293"/>
      <c r="CH97" s="293"/>
      <c r="CI97" s="344"/>
      <c r="CJ97" s="268"/>
      <c r="CK97" s="293"/>
      <c r="CL97" s="268"/>
      <c r="CM97" s="295"/>
      <c r="CN97" s="295"/>
      <c r="CO97" s="268"/>
      <c r="CP97" s="293"/>
      <c r="CQ97" s="268"/>
      <c r="CR97" s="268"/>
      <c r="CS97" s="276"/>
      <c r="CT97" s="276"/>
      <c r="CU97" s="295"/>
      <c r="CV97" s="268"/>
      <c r="CW97" s="295"/>
      <c r="CX97" s="268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</row>
    <row r="98" customFormat="false" ht="12.75" hidden="false" customHeight="false" outlineLevel="0" collapsed="false">
      <c r="A98" s="323" t="n">
        <v>39417</v>
      </c>
      <c r="B98" s="276" t="n">
        <v>0.05</v>
      </c>
      <c r="C98" s="276" t="n">
        <v>0.31</v>
      </c>
      <c r="D98" s="326" t="n">
        <v>0.31</v>
      </c>
      <c r="E98" s="327" t="n">
        <v>0.31</v>
      </c>
      <c r="F98" s="328" t="n">
        <v>0.275</v>
      </c>
      <c r="G98" s="327" t="n">
        <v>0.31</v>
      </c>
      <c r="H98" s="355" t="n">
        <v>0.43</v>
      </c>
      <c r="I98" s="343" t="n">
        <v>0.43</v>
      </c>
      <c r="J98" s="347" t="n">
        <v>0.43</v>
      </c>
      <c r="K98" s="276" t="n">
        <v>0.43</v>
      </c>
      <c r="L98" s="348" t="n">
        <v>0.43</v>
      </c>
      <c r="M98" s="343" t="n">
        <v>0.43</v>
      </c>
      <c r="N98" s="327" t="n">
        <v>0.46</v>
      </c>
      <c r="O98" s="279" t="n">
        <v>0.53</v>
      </c>
      <c r="P98" s="333" t="n">
        <v>0.53</v>
      </c>
      <c r="Q98" s="343" t="n">
        <v>0.53</v>
      </c>
      <c r="R98" s="327" t="n">
        <v>0.55</v>
      </c>
      <c r="T98" s="334" t="n">
        <v>0.15</v>
      </c>
      <c r="U98" s="334" t="n">
        <v>0.205</v>
      </c>
      <c r="V98" s="334" t="n">
        <v>0.264416</v>
      </c>
      <c r="X98" s="335" t="n">
        <v>0.24</v>
      </c>
      <c r="Y98" s="336" t="n">
        <v>0.24</v>
      </c>
      <c r="Z98" s="335" t="n">
        <v>0.205</v>
      </c>
      <c r="AA98" s="337" t="n">
        <v>1.045</v>
      </c>
      <c r="AB98" s="337" t="n">
        <v>1.01</v>
      </c>
      <c r="AC98" s="337" t="n">
        <v>0.3375</v>
      </c>
      <c r="AD98" s="338" t="n">
        <v>0.295</v>
      </c>
      <c r="AE98" s="339" t="n">
        <v>-0.25</v>
      </c>
      <c r="AF98" s="339" t="n">
        <v>0</v>
      </c>
      <c r="AG98" s="339"/>
      <c r="AH98" s="340" t="n">
        <v>39417</v>
      </c>
      <c r="AI98" s="343" t="n">
        <v>3.113</v>
      </c>
      <c r="AJ98" s="342"/>
      <c r="AK98" s="342"/>
      <c r="AL98" s="342" t="n">
        <v>1.99547406003794</v>
      </c>
      <c r="AM98" s="342" t="n">
        <v>3.423</v>
      </c>
      <c r="AN98" s="342" t="n">
        <v>3.423</v>
      </c>
      <c r="AO98" s="342" t="n">
        <v>3.423</v>
      </c>
      <c r="AP98" s="360" t="n">
        <v>3.543</v>
      </c>
      <c r="AQ98" s="268" t="n">
        <v>3.543</v>
      </c>
      <c r="AR98" s="268" t="n">
        <v>3.573</v>
      </c>
      <c r="AS98" s="268" t="n">
        <v>3.643</v>
      </c>
      <c r="AT98" s="277" t="n">
        <v>3.663</v>
      </c>
      <c r="AU98" s="277"/>
      <c r="AV98" s="277"/>
      <c r="AW98" s="268" t="n">
        <v>3.353</v>
      </c>
      <c r="AX98" s="268" t="n">
        <v>3.318</v>
      </c>
      <c r="AY98" s="268" t="n">
        <v>4.158</v>
      </c>
      <c r="AZ98" s="343" t="n">
        <v>4.123</v>
      </c>
      <c r="BA98" s="268" t="n">
        <v>3.4505</v>
      </c>
      <c r="BB98" s="280" t="n">
        <v>3.408</v>
      </c>
      <c r="BC98" s="280" t="n">
        <v>2.863</v>
      </c>
      <c r="BD98" s="280" t="n">
        <v>3.113</v>
      </c>
      <c r="BE98" s="343"/>
      <c r="BF98" s="268"/>
      <c r="BG98" s="268" t="n">
        <v>1.371568803364</v>
      </c>
      <c r="BH98" s="277" t="n">
        <v>0.063532784367703</v>
      </c>
      <c r="BI98" s="277" t="n">
        <v>0.073572372187848</v>
      </c>
      <c r="BJ98" s="277" t="n">
        <v>0.626794633220808</v>
      </c>
      <c r="BK98" s="324" t="n">
        <v>0.582960578451048</v>
      </c>
      <c r="BL98" s="268"/>
      <c r="BM98" s="268"/>
      <c r="BN98" s="358"/>
      <c r="BO98" s="358"/>
      <c r="BP98" s="268"/>
      <c r="BQ98" s="358"/>
      <c r="BR98" s="268"/>
      <c r="BS98" s="268"/>
      <c r="BT98" s="268"/>
      <c r="BU98" s="295"/>
      <c r="BV98" s="295"/>
      <c r="BW98" s="295"/>
      <c r="BX98" s="268"/>
      <c r="BY98" s="268"/>
      <c r="BZ98" s="268"/>
      <c r="CA98" s="295"/>
      <c r="CB98" s="277"/>
      <c r="CC98" s="277"/>
      <c r="CD98" s="268"/>
      <c r="CE98" s="277"/>
      <c r="CF98" s="268"/>
      <c r="CG98" s="293"/>
      <c r="CH98" s="293"/>
      <c r="CI98" s="344"/>
      <c r="CJ98" s="268"/>
      <c r="CK98" s="293"/>
      <c r="CL98" s="268"/>
      <c r="CM98" s="295"/>
      <c r="CN98" s="295"/>
      <c r="CO98" s="268"/>
      <c r="CP98" s="293"/>
      <c r="CQ98" s="268"/>
      <c r="CR98" s="268"/>
      <c r="CS98" s="276"/>
      <c r="CT98" s="276"/>
      <c r="CU98" s="295"/>
      <c r="CV98" s="268"/>
      <c r="CW98" s="295"/>
      <c r="CX98" s="268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</row>
    <row r="99" customFormat="false" ht="12.75" hidden="false" customHeight="false" outlineLevel="0" collapsed="false">
      <c r="A99" s="323" t="n">
        <v>39448</v>
      </c>
      <c r="B99" s="276" t="n">
        <v>0.0525</v>
      </c>
      <c r="C99" s="276" t="n">
        <v>0.325</v>
      </c>
      <c r="D99" s="326" t="n">
        <v>0.325</v>
      </c>
      <c r="E99" s="327" t="n">
        <v>0.325</v>
      </c>
      <c r="F99" s="328" t="n">
        <v>0.29</v>
      </c>
      <c r="G99" s="327" t="n">
        <v>0.325</v>
      </c>
      <c r="H99" s="355" t="n">
        <v>0.445</v>
      </c>
      <c r="I99" s="343" t="n">
        <v>0.445</v>
      </c>
      <c r="J99" s="347" t="n">
        <v>0.445</v>
      </c>
      <c r="K99" s="276" t="n">
        <v>0.445</v>
      </c>
      <c r="L99" s="348" t="n">
        <v>0.445</v>
      </c>
      <c r="M99" s="343" t="n">
        <v>0.445</v>
      </c>
      <c r="N99" s="327" t="n">
        <v>0.475</v>
      </c>
      <c r="O99" s="279" t="n">
        <v>0.545</v>
      </c>
      <c r="P99" s="333" t="n">
        <v>0.545</v>
      </c>
      <c r="Q99" s="343" t="n">
        <v>0.545</v>
      </c>
      <c r="R99" s="327" t="n">
        <v>0.565</v>
      </c>
      <c r="T99" s="334" t="n">
        <v>0.165</v>
      </c>
      <c r="U99" s="334" t="n">
        <v>0.22</v>
      </c>
      <c r="V99" s="334" t="n">
        <v>0.286104</v>
      </c>
      <c r="X99" s="335" t="n">
        <v>0.2525</v>
      </c>
      <c r="Y99" s="336" t="n">
        <v>0.2525</v>
      </c>
      <c r="Z99" s="335" t="n">
        <v>0.26</v>
      </c>
      <c r="AA99" s="337" t="n">
        <v>1.52</v>
      </c>
      <c r="AB99" s="337" t="n">
        <v>1.165</v>
      </c>
      <c r="AC99" s="337" t="n">
        <v>0.4375</v>
      </c>
      <c r="AD99" s="338" t="n">
        <v>0.3425</v>
      </c>
      <c r="AE99" s="339" t="n">
        <v>-0.25</v>
      </c>
      <c r="AF99" s="339" t="n">
        <v>0</v>
      </c>
      <c r="AG99" s="339"/>
      <c r="AH99" s="340" t="n">
        <v>39448</v>
      </c>
      <c r="AI99" s="343" t="n">
        <v>3.307</v>
      </c>
      <c r="AJ99" s="342"/>
      <c r="AK99" s="342"/>
      <c r="AL99" s="342" t="n">
        <v>2.10459464419413</v>
      </c>
      <c r="AM99" s="342" t="n">
        <v>3.632</v>
      </c>
      <c r="AN99" s="342" t="n">
        <v>3.632</v>
      </c>
      <c r="AO99" s="342" t="n">
        <v>3.632</v>
      </c>
      <c r="AP99" s="360" t="n">
        <v>3.752</v>
      </c>
      <c r="AQ99" s="268" t="n">
        <v>3.752</v>
      </c>
      <c r="AR99" s="268" t="n">
        <v>3.782</v>
      </c>
      <c r="AS99" s="268" t="n">
        <v>3.852</v>
      </c>
      <c r="AT99" s="277" t="n">
        <v>3.872</v>
      </c>
      <c r="AU99" s="277"/>
      <c r="AV99" s="277"/>
      <c r="AW99" s="268" t="n">
        <v>3.5595</v>
      </c>
      <c r="AX99" s="268" t="n">
        <v>3.567</v>
      </c>
      <c r="AY99" s="268" t="n">
        <v>4.827</v>
      </c>
      <c r="AZ99" s="343" t="n">
        <v>4.472</v>
      </c>
      <c r="BA99" s="268" t="n">
        <v>3.7445</v>
      </c>
      <c r="BB99" s="280" t="n">
        <v>3.6495</v>
      </c>
      <c r="BC99" s="280" t="n">
        <v>3.057</v>
      </c>
      <c r="BD99" s="280" t="n">
        <v>3.307</v>
      </c>
      <c r="BE99" s="343"/>
      <c r="BF99" s="268"/>
      <c r="BG99" s="268" t="n">
        <v>1.370677297547</v>
      </c>
      <c r="BH99" s="277" t="n">
        <v>0.06354184009054</v>
      </c>
      <c r="BI99" s="277" t="n">
        <v>0.073557636950673</v>
      </c>
      <c r="BJ99" s="277" t="n">
        <v>0.623434858540704</v>
      </c>
      <c r="BK99" s="324" t="n">
        <v>0.579458877806754</v>
      </c>
      <c r="BL99" s="268"/>
      <c r="BM99" s="268"/>
      <c r="BN99" s="358"/>
      <c r="BO99" s="358"/>
      <c r="BP99" s="268"/>
      <c r="BQ99" s="358"/>
      <c r="BR99" s="268"/>
      <c r="BS99" s="268"/>
      <c r="BT99" s="268"/>
      <c r="BU99" s="295"/>
      <c r="BV99" s="295"/>
      <c r="BW99" s="295"/>
      <c r="BX99" s="268"/>
      <c r="BY99" s="268"/>
      <c r="BZ99" s="268"/>
      <c r="CA99" s="295"/>
      <c r="CB99" s="277"/>
      <c r="CC99" s="277"/>
      <c r="CD99" s="268"/>
      <c r="CE99" s="277"/>
      <c r="CF99" s="268"/>
      <c r="CG99" s="293"/>
      <c r="CH99" s="293"/>
      <c r="CI99" s="344"/>
      <c r="CJ99" s="268"/>
      <c r="CK99" s="293"/>
      <c r="CL99" s="268"/>
      <c r="CM99" s="295"/>
      <c r="CN99" s="295"/>
      <c r="CO99" s="268"/>
      <c r="CP99" s="293"/>
      <c r="CQ99" s="268"/>
      <c r="CR99" s="268"/>
      <c r="CS99" s="276"/>
      <c r="CT99" s="276"/>
      <c r="CU99" s="295"/>
      <c r="CV99" s="268"/>
      <c r="CW99" s="295"/>
      <c r="CX99" s="268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</row>
    <row r="100" customFormat="false" ht="12.75" hidden="false" customHeight="false" outlineLevel="0" collapsed="false">
      <c r="A100" s="323" t="n">
        <v>39479</v>
      </c>
      <c r="B100" s="276" t="n">
        <v>0.12</v>
      </c>
      <c r="C100" s="276" t="n">
        <v>0.37</v>
      </c>
      <c r="D100" s="326" t="n">
        <v>0.37</v>
      </c>
      <c r="E100" s="327" t="n">
        <v>0.37</v>
      </c>
      <c r="F100" s="328" t="n">
        <v>0.335</v>
      </c>
      <c r="G100" s="327" t="n">
        <v>0.37</v>
      </c>
      <c r="H100" s="355" t="n">
        <v>0.49</v>
      </c>
      <c r="I100" s="343" t="n">
        <v>0.49</v>
      </c>
      <c r="J100" s="347" t="n">
        <v>0.49</v>
      </c>
      <c r="K100" s="276" t="n">
        <v>0.49</v>
      </c>
      <c r="L100" s="348" t="n">
        <v>0.49</v>
      </c>
      <c r="M100" s="343" t="n">
        <v>0.49</v>
      </c>
      <c r="N100" s="327" t="n">
        <v>0.52</v>
      </c>
      <c r="O100" s="279" t="n">
        <v>0.59</v>
      </c>
      <c r="P100" s="333" t="n">
        <v>0.59</v>
      </c>
      <c r="Q100" s="343" t="n">
        <v>0.59</v>
      </c>
      <c r="R100" s="327" t="n">
        <v>0.61</v>
      </c>
      <c r="T100" s="334" t="n">
        <v>0.21</v>
      </c>
      <c r="U100" s="334" t="n">
        <v>0.265</v>
      </c>
      <c r="V100" s="334" t="n">
        <v>0.329184</v>
      </c>
      <c r="X100" s="335" t="n">
        <v>0.23</v>
      </c>
      <c r="Y100" s="336" t="n">
        <v>0.23</v>
      </c>
      <c r="Z100" s="335" t="n">
        <v>0.235</v>
      </c>
      <c r="AA100" s="337" t="n">
        <v>1.4</v>
      </c>
      <c r="AB100" s="337" t="n">
        <v>1.155</v>
      </c>
      <c r="AC100" s="337" t="n">
        <v>0.435</v>
      </c>
      <c r="AD100" s="338" t="n">
        <v>0.3375</v>
      </c>
      <c r="AE100" s="339" t="n">
        <v>-0.25</v>
      </c>
      <c r="AF100" s="339" t="n">
        <v>0</v>
      </c>
      <c r="AG100" s="339"/>
      <c r="AH100" s="340" t="n">
        <v>39479</v>
      </c>
      <c r="AI100" s="343" t="n">
        <v>3.202</v>
      </c>
      <c r="AJ100" s="342"/>
      <c r="AK100" s="342"/>
      <c r="AL100" s="342" t="n">
        <v>2.05739913484589</v>
      </c>
      <c r="AM100" s="342" t="n">
        <v>3.572</v>
      </c>
      <c r="AN100" s="342" t="n">
        <v>3.572</v>
      </c>
      <c r="AO100" s="342" t="n">
        <v>3.572</v>
      </c>
      <c r="AP100" s="360" t="n">
        <v>3.692</v>
      </c>
      <c r="AQ100" s="268" t="n">
        <v>3.692</v>
      </c>
      <c r="AR100" s="268" t="n">
        <v>3.722</v>
      </c>
      <c r="AS100" s="268" t="n">
        <v>3.792</v>
      </c>
      <c r="AT100" s="277" t="n">
        <v>3.812</v>
      </c>
      <c r="AU100" s="277"/>
      <c r="AV100" s="277"/>
      <c r="AW100" s="268" t="n">
        <v>3.432</v>
      </c>
      <c r="AX100" s="268" t="n">
        <v>3.437</v>
      </c>
      <c r="AY100" s="268" t="n">
        <v>4.602</v>
      </c>
      <c r="AZ100" s="343" t="n">
        <v>4.357</v>
      </c>
      <c r="BA100" s="268" t="n">
        <v>3.637</v>
      </c>
      <c r="BB100" s="280" t="n">
        <v>3.5395</v>
      </c>
      <c r="BC100" s="280" t="n">
        <v>2.952</v>
      </c>
      <c r="BD100" s="280" t="n">
        <v>3.202</v>
      </c>
      <c r="BE100" s="343"/>
      <c r="BF100" s="268"/>
      <c r="BG100" s="268" t="n">
        <v>1.369791717276</v>
      </c>
      <c r="BH100" s="277" t="n">
        <v>0.063550895813404</v>
      </c>
      <c r="BI100" s="277" t="n">
        <v>0.07354290171357</v>
      </c>
      <c r="BJ100" s="277" t="n">
        <v>0.620092169424037</v>
      </c>
      <c r="BK100" s="324" t="n">
        <v>0.575979601020687</v>
      </c>
      <c r="BL100" s="268"/>
      <c r="BM100" s="268"/>
      <c r="BN100" s="358"/>
      <c r="BO100" s="358"/>
      <c r="BP100" s="268"/>
      <c r="BQ100" s="358"/>
      <c r="BR100" s="268"/>
      <c r="BS100" s="268"/>
      <c r="BT100" s="268"/>
      <c r="BU100" s="295"/>
      <c r="BV100" s="295"/>
      <c r="BW100" s="295"/>
      <c r="BX100" s="268"/>
      <c r="BY100" s="268"/>
      <c r="BZ100" s="268"/>
      <c r="CA100" s="295"/>
      <c r="CB100" s="277"/>
      <c r="CC100" s="277"/>
      <c r="CD100" s="268"/>
      <c r="CE100" s="277"/>
      <c r="CF100" s="268"/>
      <c r="CG100" s="293"/>
      <c r="CH100" s="293"/>
      <c r="CI100" s="344"/>
      <c r="CJ100" s="268"/>
      <c r="CK100" s="293"/>
      <c r="CL100" s="268"/>
      <c r="CM100" s="295"/>
      <c r="CN100" s="295"/>
      <c r="CO100" s="268"/>
      <c r="CP100" s="293"/>
      <c r="CQ100" s="268"/>
      <c r="CR100" s="268"/>
      <c r="CS100" s="276"/>
      <c r="CT100" s="276"/>
      <c r="CU100" s="295"/>
      <c r="CV100" s="268"/>
      <c r="CW100" s="295"/>
      <c r="CX100" s="268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</row>
    <row r="101" customFormat="false" ht="12.75" hidden="false" customHeight="false" outlineLevel="0" collapsed="false">
      <c r="A101" s="323" t="n">
        <v>39508</v>
      </c>
      <c r="B101" s="276" t="n">
        <v>0.1225</v>
      </c>
      <c r="C101" s="276" t="n">
        <v>0.37</v>
      </c>
      <c r="D101" s="326" t="n">
        <v>0.37</v>
      </c>
      <c r="E101" s="327" t="n">
        <v>0.37</v>
      </c>
      <c r="F101" s="328" t="n">
        <v>0.335</v>
      </c>
      <c r="G101" s="327" t="n">
        <v>0.37</v>
      </c>
      <c r="H101" s="355" t="n">
        <v>0.49</v>
      </c>
      <c r="I101" s="343" t="n">
        <v>0.49</v>
      </c>
      <c r="J101" s="347" t="n">
        <v>0.49</v>
      </c>
      <c r="K101" s="276" t="n">
        <v>0.49</v>
      </c>
      <c r="L101" s="348" t="n">
        <v>0.49</v>
      </c>
      <c r="M101" s="343" t="n">
        <v>0.49</v>
      </c>
      <c r="N101" s="327" t="n">
        <v>0.52</v>
      </c>
      <c r="O101" s="279" t="n">
        <v>0.59</v>
      </c>
      <c r="P101" s="333" t="n">
        <v>0.59</v>
      </c>
      <c r="Q101" s="343" t="n">
        <v>0.59</v>
      </c>
      <c r="R101" s="327" t="n">
        <v>0.61</v>
      </c>
      <c r="T101" s="334" t="n">
        <v>0.21</v>
      </c>
      <c r="U101" s="334" t="n">
        <v>0.265</v>
      </c>
      <c r="V101" s="334" t="n">
        <v>0.32528</v>
      </c>
      <c r="X101" s="335" t="n">
        <v>0.2275</v>
      </c>
      <c r="Y101" s="336" t="n">
        <v>0.2275</v>
      </c>
      <c r="Z101" s="335" t="n">
        <v>0.2325</v>
      </c>
      <c r="AA101" s="337" t="n">
        <v>0.88</v>
      </c>
      <c r="AB101" s="337" t="n">
        <v>0.795</v>
      </c>
      <c r="AC101" s="337" t="n">
        <v>0.3025</v>
      </c>
      <c r="AD101" s="338" t="n">
        <v>0.26</v>
      </c>
      <c r="AE101" s="339" t="n">
        <v>-0.25</v>
      </c>
      <c r="AF101" s="339" t="n">
        <v>0</v>
      </c>
      <c r="AG101" s="339"/>
      <c r="AH101" s="340" t="n">
        <v>39508</v>
      </c>
      <c r="AI101" s="343" t="n">
        <v>3.08</v>
      </c>
      <c r="AJ101" s="342"/>
      <c r="AK101" s="342"/>
      <c r="AL101" s="342" t="n">
        <v>1.97597011226352</v>
      </c>
      <c r="AM101" s="342" t="n">
        <v>3.45</v>
      </c>
      <c r="AN101" s="342" t="n">
        <v>3.45</v>
      </c>
      <c r="AO101" s="342" t="n">
        <v>3.45</v>
      </c>
      <c r="AP101" s="360" t="n">
        <v>3.57</v>
      </c>
      <c r="AQ101" s="268" t="n">
        <v>3.57</v>
      </c>
      <c r="AR101" s="268" t="n">
        <v>3.6</v>
      </c>
      <c r="AS101" s="268" t="n">
        <v>3.67</v>
      </c>
      <c r="AT101" s="277" t="n">
        <v>3.69</v>
      </c>
      <c r="AU101" s="277"/>
      <c r="AV101" s="277"/>
      <c r="AW101" s="268" t="n">
        <v>3.3075</v>
      </c>
      <c r="AX101" s="268" t="n">
        <v>3.3125</v>
      </c>
      <c r="AY101" s="268" t="n">
        <v>3.96</v>
      </c>
      <c r="AZ101" s="343" t="n">
        <v>3.875</v>
      </c>
      <c r="BA101" s="268" t="n">
        <v>3.3825</v>
      </c>
      <c r="BB101" s="280" t="n">
        <v>3.34</v>
      </c>
      <c r="BC101" s="280" t="n">
        <v>2.83</v>
      </c>
      <c r="BD101" s="280" t="n">
        <v>3.08</v>
      </c>
      <c r="BE101" s="343"/>
      <c r="BF101" s="268"/>
      <c r="BG101" s="268" t="n">
        <v>1.368968626159</v>
      </c>
      <c r="BH101" s="277" t="n">
        <v>0.063559367296107</v>
      </c>
      <c r="BI101" s="277" t="n">
        <v>0.073529117137</v>
      </c>
      <c r="BJ101" s="277" t="n">
        <v>0.616980532997347</v>
      </c>
      <c r="BK101" s="324" t="n">
        <v>0.572744960076384</v>
      </c>
      <c r="BL101" s="268"/>
      <c r="BM101" s="268"/>
      <c r="BN101" s="358"/>
      <c r="BO101" s="358"/>
      <c r="BP101" s="268"/>
      <c r="BQ101" s="358"/>
      <c r="BR101" s="268"/>
      <c r="BS101" s="268"/>
      <c r="BT101" s="268"/>
      <c r="BU101" s="295"/>
      <c r="BV101" s="295"/>
      <c r="BW101" s="295"/>
      <c r="BX101" s="268"/>
      <c r="BY101" s="268"/>
      <c r="BZ101" s="268"/>
      <c r="CA101" s="295"/>
      <c r="CB101" s="277"/>
      <c r="CC101" s="277"/>
      <c r="CD101" s="268"/>
      <c r="CE101" s="277"/>
      <c r="CF101" s="268"/>
      <c r="CG101" s="293"/>
      <c r="CH101" s="293"/>
      <c r="CI101" s="344"/>
      <c r="CJ101" s="268"/>
      <c r="CK101" s="293"/>
      <c r="CL101" s="268"/>
      <c r="CM101" s="295"/>
      <c r="CN101" s="295"/>
      <c r="CO101" s="268"/>
      <c r="CP101" s="293"/>
      <c r="CQ101" s="268"/>
      <c r="CR101" s="268"/>
      <c r="CS101" s="276"/>
      <c r="CT101" s="276"/>
      <c r="CU101" s="295"/>
      <c r="CV101" s="268"/>
      <c r="CW101" s="295"/>
      <c r="CX101" s="268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</row>
    <row r="102" customFormat="false" ht="12.75" hidden="false" customHeight="false" outlineLevel="0" collapsed="false">
      <c r="A102" s="323" t="n">
        <v>39539</v>
      </c>
      <c r="B102" s="276" t="n">
        <v>-0.0275</v>
      </c>
      <c r="C102" s="276" t="n">
        <v>0.17</v>
      </c>
      <c r="D102" s="326" t="n">
        <v>0.17</v>
      </c>
      <c r="E102" s="327" t="n">
        <v>0.17</v>
      </c>
      <c r="F102" s="328" t="n">
        <v>0.135</v>
      </c>
      <c r="G102" s="327" t="n">
        <v>0.17</v>
      </c>
      <c r="H102" s="355" t="n">
        <v>0.17</v>
      </c>
      <c r="I102" s="343" t="n">
        <v>0.17</v>
      </c>
      <c r="J102" s="347" t="n">
        <v>0.17</v>
      </c>
      <c r="K102" s="279" t="n">
        <v>0.19</v>
      </c>
      <c r="L102" s="348" t="n">
        <v>0.19</v>
      </c>
      <c r="M102" s="343" t="n">
        <v>0.19</v>
      </c>
      <c r="N102" s="327" t="n">
        <v>0.21</v>
      </c>
      <c r="O102" s="279" t="n">
        <v>0.17</v>
      </c>
      <c r="P102" s="333" t="n">
        <v>0.17</v>
      </c>
      <c r="Q102" s="343" t="n">
        <v>0.17</v>
      </c>
      <c r="R102" s="327" t="n">
        <v>0.17</v>
      </c>
      <c r="T102" s="334" t="n">
        <v>-0.03</v>
      </c>
      <c r="U102" s="334" t="n">
        <v>0.025</v>
      </c>
      <c r="V102" s="334" t="n">
        <v>0.1775</v>
      </c>
      <c r="X102" s="335" t="n">
        <v>0.1775</v>
      </c>
      <c r="Y102" s="336" t="n">
        <v>0.1775</v>
      </c>
      <c r="Z102" s="335" t="n">
        <v>0.1375</v>
      </c>
      <c r="AA102" s="337" t="n">
        <v>0.54</v>
      </c>
      <c r="AB102" s="337" t="n">
        <v>0.43</v>
      </c>
      <c r="AC102" s="337" t="n">
        <v>0.1975</v>
      </c>
      <c r="AD102" s="338" t="n">
        <v>0.1775</v>
      </c>
      <c r="AE102" s="339" t="n">
        <v>-0.2925</v>
      </c>
      <c r="AF102" s="339" t="n">
        <v>0</v>
      </c>
      <c r="AG102" s="339"/>
      <c r="AH102" s="340" t="n">
        <v>39539</v>
      </c>
      <c r="AI102" s="343" t="n">
        <v>2.952</v>
      </c>
      <c r="AJ102" s="342"/>
      <c r="AK102" s="342"/>
      <c r="AL102" s="342" t="n">
        <v>1.77738162168019</v>
      </c>
      <c r="AM102" s="342" t="n">
        <v>3.122</v>
      </c>
      <c r="AN102" s="342" t="n">
        <v>3.122</v>
      </c>
      <c r="AO102" s="342" t="n">
        <v>3.122</v>
      </c>
      <c r="AP102" s="360" t="n">
        <v>3.122</v>
      </c>
      <c r="AQ102" s="268" t="n">
        <v>3.142</v>
      </c>
      <c r="AR102" s="268" t="n">
        <v>3.162</v>
      </c>
      <c r="AS102" s="268" t="n">
        <v>3.122</v>
      </c>
      <c r="AT102" s="277" t="n">
        <v>3.122</v>
      </c>
      <c r="AU102" s="277"/>
      <c r="AV102" s="277"/>
      <c r="AW102" s="268" t="n">
        <v>3.1295</v>
      </c>
      <c r="AX102" s="268" t="n">
        <v>3.0895</v>
      </c>
      <c r="AY102" s="268" t="n">
        <v>3.492</v>
      </c>
      <c r="AZ102" s="343" t="n">
        <v>3.382</v>
      </c>
      <c r="BA102" s="268" t="n">
        <v>3.1495</v>
      </c>
      <c r="BB102" s="280" t="n">
        <v>3.1295</v>
      </c>
      <c r="BC102" s="280" t="n">
        <v>2.6595</v>
      </c>
      <c r="BD102" s="280" t="n">
        <v>2.952</v>
      </c>
      <c r="BE102" s="343"/>
      <c r="BF102" s="268"/>
      <c r="BG102" s="268" t="n">
        <v>1.368094484309</v>
      </c>
      <c r="BH102" s="277" t="n">
        <v>0.063568423019023</v>
      </c>
      <c r="BI102" s="277" t="n">
        <v>0.073514381900025</v>
      </c>
      <c r="BJ102" s="277" t="n">
        <v>0.613670681024834</v>
      </c>
      <c r="BK102" s="324" t="n">
        <v>0.569308655246697</v>
      </c>
      <c r="BL102" s="268"/>
      <c r="BM102" s="268"/>
      <c r="BN102" s="358"/>
      <c r="BO102" s="358"/>
      <c r="BP102" s="268"/>
      <c r="BQ102" s="358"/>
      <c r="BR102" s="268"/>
      <c r="BS102" s="268"/>
      <c r="BT102" s="268"/>
      <c r="BU102" s="295"/>
      <c r="BV102" s="295"/>
      <c r="BW102" s="295"/>
      <c r="BX102" s="268"/>
      <c r="BY102" s="268"/>
      <c r="BZ102" s="268"/>
      <c r="CA102" s="295"/>
      <c r="CB102" s="277"/>
      <c r="CC102" s="277"/>
      <c r="CD102" s="268"/>
      <c r="CE102" s="277"/>
      <c r="CF102" s="268"/>
      <c r="CG102" s="293"/>
      <c r="CH102" s="293"/>
      <c r="CI102" s="344"/>
      <c r="CJ102" s="268"/>
      <c r="CK102" s="293"/>
      <c r="CL102" s="268"/>
      <c r="CM102" s="295"/>
      <c r="CN102" s="295"/>
      <c r="CO102" s="268"/>
      <c r="CP102" s="293"/>
      <c r="CQ102" s="268"/>
      <c r="CR102" s="268"/>
      <c r="CS102" s="276"/>
      <c r="CT102" s="276"/>
      <c r="CU102" s="295"/>
      <c r="CV102" s="268"/>
      <c r="CW102" s="295"/>
      <c r="CX102" s="268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</row>
    <row r="103" customFormat="false" ht="12.75" hidden="false" customHeight="false" outlineLevel="0" collapsed="false">
      <c r="A103" s="323" t="n">
        <v>39569</v>
      </c>
      <c r="B103" s="276"/>
      <c r="C103" s="276" t="n">
        <v>0.17</v>
      </c>
      <c r="D103" s="326" t="n">
        <v>0.17</v>
      </c>
      <c r="E103" s="327" t="n">
        <v>0.17</v>
      </c>
      <c r="F103" s="328" t="n">
        <v>0.135</v>
      </c>
      <c r="G103" s="327" t="n">
        <v>0.17</v>
      </c>
      <c r="H103" s="355" t="n">
        <v>0.17</v>
      </c>
      <c r="I103" s="343" t="n">
        <v>0.17</v>
      </c>
      <c r="J103" s="347" t="n">
        <v>0.17</v>
      </c>
      <c r="K103" s="279" t="n">
        <v>0.19</v>
      </c>
      <c r="L103" s="348" t="n">
        <v>0.19</v>
      </c>
      <c r="M103" s="343" t="n">
        <v>0.19</v>
      </c>
      <c r="N103" s="327" t="n">
        <v>0.21</v>
      </c>
      <c r="O103" s="279" t="n">
        <v>0.17</v>
      </c>
      <c r="P103" s="333" t="n">
        <v>0.17</v>
      </c>
      <c r="Q103" s="343" t="n">
        <v>0.17</v>
      </c>
      <c r="R103" s="327" t="n">
        <v>0.17</v>
      </c>
      <c r="T103" s="334" t="n">
        <v>-0.03</v>
      </c>
      <c r="U103" s="334" t="n">
        <v>0.025</v>
      </c>
      <c r="V103" s="334" t="n">
        <v>0.1675</v>
      </c>
      <c r="X103" s="335" t="n">
        <v>0.1675</v>
      </c>
      <c r="Y103" s="336" t="n">
        <v>0.1675</v>
      </c>
      <c r="Z103" s="335" t="n">
        <v>0.1375</v>
      </c>
      <c r="AA103" s="337" t="n">
        <v>0.425</v>
      </c>
      <c r="AB103" s="337" t="n">
        <v>0.3825</v>
      </c>
      <c r="AC103" s="337" t="n">
        <v>0.1725</v>
      </c>
      <c r="AD103" s="338" t="n">
        <v>0.1625</v>
      </c>
      <c r="AE103" s="339" t="n">
        <v>-0.2925</v>
      </c>
      <c r="AF103" s="339" t="n">
        <v>0</v>
      </c>
      <c r="AG103" s="339"/>
      <c r="AH103" s="340" t="n">
        <v>39569</v>
      </c>
      <c r="AI103" s="343" t="n">
        <v>2.932</v>
      </c>
      <c r="AJ103" s="342"/>
      <c r="AK103" s="342"/>
      <c r="AL103" s="342" t="n">
        <v>1.75574481372391</v>
      </c>
      <c r="AM103" s="342" t="n">
        <v>3.102</v>
      </c>
      <c r="AN103" s="342" t="n">
        <v>3.102</v>
      </c>
      <c r="AO103" s="342" t="n">
        <v>3.102</v>
      </c>
      <c r="AP103" s="360" t="n">
        <v>3.102</v>
      </c>
      <c r="AQ103" s="268" t="n">
        <v>3.122</v>
      </c>
      <c r="AR103" s="268" t="n">
        <v>3.142</v>
      </c>
      <c r="AS103" s="268" t="n">
        <v>3.102</v>
      </c>
      <c r="AT103" s="277" t="n">
        <v>3.102</v>
      </c>
      <c r="AU103" s="277"/>
      <c r="AV103" s="277"/>
      <c r="AW103" s="268" t="n">
        <v>3.0995</v>
      </c>
      <c r="AX103" s="268" t="n">
        <v>3.0695</v>
      </c>
      <c r="AY103" s="268" t="n">
        <v>3.357</v>
      </c>
      <c r="AZ103" s="343" t="n">
        <v>3.3145</v>
      </c>
      <c r="BA103" s="268" t="n">
        <v>3.1045</v>
      </c>
      <c r="BB103" s="280" t="n">
        <v>3.0945</v>
      </c>
      <c r="BC103" s="280" t="n">
        <v>2.6395</v>
      </c>
      <c r="BD103" s="280" t="n">
        <v>2.932</v>
      </c>
      <c r="BE103" s="343"/>
      <c r="BF103" s="268"/>
      <c r="BG103" s="268" t="n">
        <v>1.36725415285</v>
      </c>
      <c r="BH103" s="277" t="n">
        <v>0.063577186621871</v>
      </c>
      <c r="BI103" s="277" t="n">
        <v>0.073500121993354</v>
      </c>
      <c r="BJ103" s="277" t="n">
        <v>0.610483639740268</v>
      </c>
      <c r="BK103" s="324" t="n">
        <v>0.566004130794298</v>
      </c>
      <c r="BL103" s="268"/>
      <c r="BM103" s="268"/>
      <c r="BN103" s="358"/>
      <c r="BO103" s="358"/>
      <c r="BP103" s="268"/>
      <c r="BQ103" s="358"/>
      <c r="BR103" s="268"/>
      <c r="BS103" s="268"/>
      <c r="BT103" s="268"/>
      <c r="BU103" s="295"/>
      <c r="BV103" s="295"/>
      <c r="BW103" s="295"/>
      <c r="BX103" s="268"/>
      <c r="BY103" s="268"/>
      <c r="BZ103" s="268"/>
      <c r="CA103" s="295"/>
      <c r="CB103" s="277"/>
      <c r="CC103" s="277"/>
      <c r="CD103" s="268"/>
      <c r="CE103" s="277"/>
      <c r="CF103" s="268"/>
      <c r="CG103" s="293"/>
      <c r="CH103" s="293"/>
      <c r="CI103" s="344"/>
      <c r="CJ103" s="268"/>
      <c r="CK103" s="293"/>
      <c r="CL103" s="268"/>
      <c r="CM103" s="295"/>
      <c r="CN103" s="295"/>
      <c r="CO103" s="268"/>
      <c r="CP103" s="293"/>
      <c r="CQ103" s="268"/>
      <c r="CR103" s="268"/>
      <c r="CS103" s="276"/>
      <c r="CT103" s="276"/>
      <c r="CU103" s="295"/>
      <c r="CV103" s="268"/>
      <c r="CW103" s="295"/>
      <c r="CX103" s="268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</row>
    <row r="104" customFormat="false" ht="12.75" hidden="false" customHeight="false" outlineLevel="0" collapsed="false">
      <c r="A104" s="323" t="n">
        <v>39600</v>
      </c>
      <c r="B104" s="276"/>
      <c r="C104" s="276" t="n">
        <v>0.17</v>
      </c>
      <c r="D104" s="326" t="n">
        <v>0.17</v>
      </c>
      <c r="E104" s="327" t="n">
        <v>0.17</v>
      </c>
      <c r="F104" s="328" t="n">
        <v>0.135</v>
      </c>
      <c r="G104" s="327" t="n">
        <v>0.17</v>
      </c>
      <c r="H104" s="355" t="n">
        <v>0.17</v>
      </c>
      <c r="I104" s="343" t="n">
        <v>0.17</v>
      </c>
      <c r="J104" s="347" t="n">
        <v>0.17</v>
      </c>
      <c r="K104" s="279" t="n">
        <v>0.19</v>
      </c>
      <c r="L104" s="348" t="n">
        <v>0.19</v>
      </c>
      <c r="M104" s="343" t="n">
        <v>0.19</v>
      </c>
      <c r="N104" s="327" t="n">
        <v>0.21</v>
      </c>
      <c r="O104" s="279" t="n">
        <v>0.17</v>
      </c>
      <c r="P104" s="333" t="n">
        <v>0.17</v>
      </c>
      <c r="Q104" s="343" t="n">
        <v>0.17</v>
      </c>
      <c r="R104" s="327" t="n">
        <v>0.17</v>
      </c>
      <c r="T104" s="334" t="n">
        <v>-0.03</v>
      </c>
      <c r="U104" s="334" t="n">
        <v>0.025</v>
      </c>
      <c r="V104" s="334" t="n">
        <v>0.1625</v>
      </c>
      <c r="X104" s="335" t="n">
        <v>0.1625</v>
      </c>
      <c r="Y104" s="336" t="n">
        <v>0.1625</v>
      </c>
      <c r="Z104" s="335" t="n">
        <v>0.1325</v>
      </c>
      <c r="AA104" s="337" t="n">
        <v>0.425</v>
      </c>
      <c r="AB104" s="337" t="n">
        <v>0.3825</v>
      </c>
      <c r="AC104" s="337" t="n">
        <v>0.1725</v>
      </c>
      <c r="AD104" s="338" t="n">
        <v>0.1625</v>
      </c>
      <c r="AE104" s="339" t="n">
        <v>-0.2925</v>
      </c>
      <c r="AF104" s="339" t="n">
        <v>0</v>
      </c>
      <c r="AG104" s="339"/>
      <c r="AH104" s="340" t="n">
        <v>39600</v>
      </c>
      <c r="AI104" s="343" t="n">
        <v>2.942</v>
      </c>
      <c r="AJ104" s="342"/>
      <c r="AK104" s="342"/>
      <c r="AL104" s="342" t="n">
        <v>1.75084524770673</v>
      </c>
      <c r="AM104" s="342" t="n">
        <v>3.112</v>
      </c>
      <c r="AN104" s="342" t="n">
        <v>3.112</v>
      </c>
      <c r="AO104" s="342" t="n">
        <v>3.112</v>
      </c>
      <c r="AP104" s="360" t="n">
        <v>3.112</v>
      </c>
      <c r="AQ104" s="268" t="n">
        <v>3.132</v>
      </c>
      <c r="AR104" s="268" t="n">
        <v>3.152</v>
      </c>
      <c r="AS104" s="268" t="n">
        <v>3.112</v>
      </c>
      <c r="AT104" s="277" t="n">
        <v>3.112</v>
      </c>
      <c r="AU104" s="277"/>
      <c r="AV104" s="277"/>
      <c r="AW104" s="268" t="n">
        <v>3.1045</v>
      </c>
      <c r="AX104" s="268" t="n">
        <v>3.0745</v>
      </c>
      <c r="AY104" s="268" t="n">
        <v>3.367</v>
      </c>
      <c r="AZ104" s="343" t="n">
        <v>3.3245</v>
      </c>
      <c r="BA104" s="268" t="n">
        <v>3.1145</v>
      </c>
      <c r="BB104" s="280" t="n">
        <v>3.1045</v>
      </c>
      <c r="BC104" s="280" t="n">
        <v>2.6495</v>
      </c>
      <c r="BD104" s="280" t="n">
        <v>2.942</v>
      </c>
      <c r="BE104" s="343"/>
      <c r="BF104" s="268"/>
      <c r="BG104" s="268" t="n">
        <v>1.366391599472</v>
      </c>
      <c r="BH104" s="277" t="n">
        <v>0.063586242344841</v>
      </c>
      <c r="BI104" s="277" t="n">
        <v>0.073485386756531</v>
      </c>
      <c r="BJ104" s="277" t="n">
        <v>0.6072068612602</v>
      </c>
      <c r="BK104" s="324" t="n">
        <v>0.562610940779797</v>
      </c>
      <c r="BL104" s="268"/>
      <c r="BM104" s="268"/>
      <c r="BN104" s="358"/>
      <c r="BO104" s="358"/>
      <c r="BP104" s="268"/>
      <c r="BQ104" s="358"/>
      <c r="BR104" s="268"/>
      <c r="BS104" s="268"/>
      <c r="BT104" s="268"/>
      <c r="BU104" s="293"/>
      <c r="BV104" s="295"/>
      <c r="BW104" s="295"/>
      <c r="BX104" s="268"/>
      <c r="BY104" s="268"/>
      <c r="BZ104" s="268"/>
      <c r="CA104" s="295"/>
      <c r="CB104" s="277"/>
      <c r="CC104" s="277"/>
      <c r="CD104" s="268"/>
      <c r="CE104" s="277"/>
      <c r="CF104" s="268"/>
      <c r="CG104" s="293"/>
      <c r="CH104" s="293"/>
      <c r="CI104" s="344"/>
      <c r="CJ104" s="268"/>
      <c r="CK104" s="293"/>
      <c r="CL104" s="268"/>
      <c r="CM104" s="295"/>
      <c r="CN104" s="295"/>
      <c r="CO104" s="268"/>
      <c r="CP104" s="293"/>
      <c r="CQ104" s="268"/>
      <c r="CR104" s="268"/>
      <c r="CS104" s="276"/>
      <c r="CT104" s="276"/>
      <c r="CU104" s="295"/>
      <c r="CV104" s="268"/>
      <c r="CW104" s="295"/>
      <c r="CX104" s="268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</row>
    <row r="105" customFormat="false" ht="12.75" hidden="false" customHeight="false" outlineLevel="0" collapsed="false">
      <c r="A105" s="323" t="n">
        <v>39630</v>
      </c>
      <c r="B105" s="276"/>
      <c r="C105" s="276" t="n">
        <v>0.17</v>
      </c>
      <c r="D105" s="326" t="n">
        <v>0.17</v>
      </c>
      <c r="E105" s="327" t="n">
        <v>0.17</v>
      </c>
      <c r="F105" s="328" t="n">
        <v>0.135</v>
      </c>
      <c r="G105" s="327" t="n">
        <v>0.17</v>
      </c>
      <c r="H105" s="355" t="n">
        <v>0.17</v>
      </c>
      <c r="I105" s="343" t="n">
        <v>0.17</v>
      </c>
      <c r="J105" s="347" t="n">
        <v>0.17</v>
      </c>
      <c r="K105" s="279" t="n">
        <v>0.19</v>
      </c>
      <c r="L105" s="348" t="n">
        <v>0.19</v>
      </c>
      <c r="M105" s="343" t="n">
        <v>0.19</v>
      </c>
      <c r="N105" s="327" t="n">
        <v>0.21</v>
      </c>
      <c r="O105" s="279" t="n">
        <v>0.17</v>
      </c>
      <c r="P105" s="333" t="n">
        <v>0.17</v>
      </c>
      <c r="Q105" s="343" t="n">
        <v>0.17</v>
      </c>
      <c r="R105" s="327" t="n">
        <v>0.17</v>
      </c>
      <c r="T105" s="334" t="n">
        <v>-0.03</v>
      </c>
      <c r="U105" s="334" t="n">
        <v>0.025</v>
      </c>
      <c r="V105" s="334" t="n">
        <v>0.1525</v>
      </c>
      <c r="X105" s="335" t="n">
        <v>0.1525</v>
      </c>
      <c r="Y105" s="336" t="n">
        <v>0.1525</v>
      </c>
      <c r="Z105" s="335" t="n">
        <v>0.1225</v>
      </c>
      <c r="AA105" s="337" t="n">
        <v>0.46</v>
      </c>
      <c r="AB105" s="337" t="n">
        <v>0.41</v>
      </c>
      <c r="AC105" s="337" t="n">
        <v>0.185</v>
      </c>
      <c r="AD105" s="338" t="n">
        <v>0.1625</v>
      </c>
      <c r="AE105" s="339" t="n">
        <v>-0.2925</v>
      </c>
      <c r="AF105" s="339" t="n">
        <v>0</v>
      </c>
      <c r="AG105" s="339"/>
      <c r="AH105" s="340" t="n">
        <v>39630</v>
      </c>
      <c r="AI105" s="343" t="n">
        <v>3.004</v>
      </c>
      <c r="AJ105" s="342"/>
      <c r="AK105" s="342"/>
      <c r="AL105" s="342" t="n">
        <v>1.77537011878411</v>
      </c>
      <c r="AM105" s="342" t="n">
        <v>3.174</v>
      </c>
      <c r="AN105" s="342" t="n">
        <v>3.174</v>
      </c>
      <c r="AO105" s="342" t="n">
        <v>3.174</v>
      </c>
      <c r="AP105" s="360" t="n">
        <v>3.174</v>
      </c>
      <c r="AQ105" s="268" t="n">
        <v>3.194</v>
      </c>
      <c r="AR105" s="268" t="n">
        <v>3.214</v>
      </c>
      <c r="AS105" s="268" t="n">
        <v>3.174</v>
      </c>
      <c r="AT105" s="277" t="n">
        <v>3.174</v>
      </c>
      <c r="AU105" s="277"/>
      <c r="AV105" s="277"/>
      <c r="AW105" s="268" t="n">
        <v>3.1565</v>
      </c>
      <c r="AX105" s="268" t="n">
        <v>3.1265</v>
      </c>
      <c r="AY105" s="268" t="n">
        <v>3.464</v>
      </c>
      <c r="AZ105" s="343" t="n">
        <v>3.414</v>
      </c>
      <c r="BA105" s="268" t="n">
        <v>3.189</v>
      </c>
      <c r="BB105" s="280" t="n">
        <v>3.1665</v>
      </c>
      <c r="BC105" s="280" t="n">
        <v>2.7115</v>
      </c>
      <c r="BD105" s="280" t="n">
        <v>3.004</v>
      </c>
      <c r="BE105" s="343"/>
      <c r="BF105" s="268"/>
      <c r="BG105" s="268" t="n">
        <v>1.36556246307</v>
      </c>
      <c r="BH105" s="277" t="n">
        <v>0.063595005947741</v>
      </c>
      <c r="BI105" s="277" t="n">
        <v>0.07347112685</v>
      </c>
      <c r="BJ105" s="277" t="n">
        <v>0.604051675867881</v>
      </c>
      <c r="BK105" s="324" t="n">
        <v>0.559347863511061</v>
      </c>
      <c r="BL105" s="268"/>
      <c r="BM105" s="268"/>
      <c r="BN105" s="358"/>
      <c r="BO105" s="358"/>
      <c r="BP105" s="268"/>
      <c r="BQ105" s="358"/>
      <c r="BR105" s="268"/>
      <c r="BS105" s="268"/>
      <c r="BT105" s="268"/>
      <c r="BU105" s="293"/>
      <c r="BV105" s="295"/>
      <c r="BW105" s="295"/>
      <c r="BX105" s="268"/>
      <c r="BY105" s="268"/>
      <c r="BZ105" s="268"/>
      <c r="CA105" s="295"/>
      <c r="CB105" s="277"/>
      <c r="CC105" s="277"/>
      <c r="CD105" s="268"/>
      <c r="CE105" s="277"/>
      <c r="CF105" s="268"/>
      <c r="CG105" s="293"/>
      <c r="CH105" s="293"/>
      <c r="CI105" s="344"/>
      <c r="CJ105" s="268"/>
      <c r="CK105" s="293"/>
      <c r="CL105" s="268"/>
      <c r="CM105" s="295"/>
      <c r="CN105" s="295"/>
      <c r="CO105" s="268"/>
      <c r="CP105" s="293"/>
      <c r="CQ105" s="268"/>
      <c r="CR105" s="268"/>
      <c r="CS105" s="276"/>
      <c r="CT105" s="276"/>
      <c r="CU105" s="295"/>
      <c r="CV105" s="268"/>
      <c r="CW105" s="295"/>
      <c r="CX105" s="268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</row>
    <row r="106" customFormat="false" ht="12.75" hidden="false" customHeight="false" outlineLevel="0" collapsed="false">
      <c r="A106" s="323" t="n">
        <v>39661</v>
      </c>
      <c r="B106" s="276"/>
      <c r="C106" s="276" t="n">
        <v>0.17</v>
      </c>
      <c r="D106" s="326" t="n">
        <v>0.17</v>
      </c>
      <c r="E106" s="327" t="n">
        <v>0.17</v>
      </c>
      <c r="F106" s="328" t="n">
        <v>0.135</v>
      </c>
      <c r="G106" s="327" t="n">
        <v>0.17</v>
      </c>
      <c r="H106" s="355" t="n">
        <v>0.17</v>
      </c>
      <c r="I106" s="343" t="n">
        <v>0.17</v>
      </c>
      <c r="J106" s="347" t="n">
        <v>0.17</v>
      </c>
      <c r="K106" s="279" t="n">
        <v>0.19</v>
      </c>
      <c r="L106" s="348" t="n">
        <v>0.19</v>
      </c>
      <c r="M106" s="343" t="n">
        <v>0.19</v>
      </c>
      <c r="N106" s="327" t="n">
        <v>0.21</v>
      </c>
      <c r="O106" s="279" t="n">
        <v>0.17</v>
      </c>
      <c r="P106" s="333" t="n">
        <v>0.17</v>
      </c>
      <c r="Q106" s="343" t="n">
        <v>0.17</v>
      </c>
      <c r="R106" s="327" t="n">
        <v>0.17</v>
      </c>
      <c r="T106" s="334" t="n">
        <v>-0.03</v>
      </c>
      <c r="U106" s="334" t="n">
        <v>0.025</v>
      </c>
      <c r="V106" s="334" t="n">
        <v>0.15</v>
      </c>
      <c r="X106" s="335" t="n">
        <v>0.15</v>
      </c>
      <c r="Y106" s="336" t="n">
        <v>0.15</v>
      </c>
      <c r="Z106" s="335" t="n">
        <v>0.12</v>
      </c>
      <c r="AA106" s="337" t="n">
        <v>0.525</v>
      </c>
      <c r="AB106" s="337" t="n">
        <v>0.41</v>
      </c>
      <c r="AC106" s="337" t="n">
        <v>0.185</v>
      </c>
      <c r="AD106" s="338" t="n">
        <v>0.1625</v>
      </c>
      <c r="AE106" s="339" t="n">
        <v>-0.2925</v>
      </c>
      <c r="AF106" s="339" t="n">
        <v>0</v>
      </c>
      <c r="AG106" s="339"/>
      <c r="AH106" s="340" t="n">
        <v>39661</v>
      </c>
      <c r="AI106" s="343" t="n">
        <v>2.996</v>
      </c>
      <c r="AJ106" s="342"/>
      <c r="AK106" s="342"/>
      <c r="AL106" s="342" t="n">
        <v>1.76028719279343</v>
      </c>
      <c r="AM106" s="342" t="n">
        <v>3.166</v>
      </c>
      <c r="AN106" s="342" t="n">
        <v>3.166</v>
      </c>
      <c r="AO106" s="342" t="n">
        <v>3.166</v>
      </c>
      <c r="AP106" s="360" t="n">
        <v>3.166</v>
      </c>
      <c r="AQ106" s="268" t="n">
        <v>3.186</v>
      </c>
      <c r="AR106" s="268" t="n">
        <v>3.206</v>
      </c>
      <c r="AS106" s="268" t="n">
        <v>3.166</v>
      </c>
      <c r="AT106" s="277" t="n">
        <v>3.166</v>
      </c>
      <c r="AU106" s="277"/>
      <c r="AV106" s="277"/>
      <c r="AW106" s="268" t="n">
        <v>3.146</v>
      </c>
      <c r="AX106" s="268" t="n">
        <v>3.116</v>
      </c>
      <c r="AY106" s="268" t="n">
        <v>3.521</v>
      </c>
      <c r="AZ106" s="343" t="n">
        <v>3.406</v>
      </c>
      <c r="BA106" s="268" t="n">
        <v>3.181</v>
      </c>
      <c r="BB106" s="280" t="n">
        <v>3.1585</v>
      </c>
      <c r="BC106" s="280" t="n">
        <v>2.7035</v>
      </c>
      <c r="BD106" s="280" t="n">
        <v>2.996</v>
      </c>
      <c r="BE106" s="343"/>
      <c r="BF106" s="268"/>
      <c r="BG106" s="268" t="n">
        <v>1.364711457812</v>
      </c>
      <c r="BH106" s="277" t="n">
        <v>0.063604061670764</v>
      </c>
      <c r="BI106" s="277" t="n">
        <v>0.073456391613313</v>
      </c>
      <c r="BJ106" s="277" t="n">
        <v>0.600807660090001</v>
      </c>
      <c r="BK106" s="324" t="n">
        <v>0.555997218191227</v>
      </c>
      <c r="BL106" s="268"/>
      <c r="BM106" s="268"/>
      <c r="BN106" s="358"/>
      <c r="BO106" s="358"/>
      <c r="BP106" s="268"/>
      <c r="BQ106" s="358"/>
      <c r="BR106" s="268"/>
      <c r="BS106" s="268"/>
      <c r="BT106" s="268"/>
      <c r="BU106" s="293"/>
      <c r="BV106" s="295"/>
      <c r="BW106" s="295"/>
      <c r="BX106" s="268"/>
      <c r="BY106" s="268"/>
      <c r="BZ106" s="268"/>
      <c r="CA106" s="295"/>
      <c r="CB106" s="277"/>
      <c r="CC106" s="277"/>
      <c r="CD106" s="268"/>
      <c r="CE106" s="277"/>
      <c r="CF106" s="268"/>
      <c r="CG106" s="293"/>
      <c r="CH106" s="293"/>
      <c r="CI106" s="344"/>
      <c r="CJ106" s="268"/>
      <c r="CK106" s="293"/>
      <c r="CL106" s="268"/>
      <c r="CM106" s="295"/>
      <c r="CN106" s="295"/>
      <c r="CO106" s="268"/>
      <c r="CP106" s="293"/>
      <c r="CQ106" s="268"/>
      <c r="CR106" s="268"/>
      <c r="CS106" s="276"/>
      <c r="CT106" s="276"/>
      <c r="CU106" s="295"/>
      <c r="CV106" s="268"/>
      <c r="CW106" s="295"/>
      <c r="CX106" s="268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</row>
    <row r="107" customFormat="false" ht="12.75" hidden="false" customHeight="false" outlineLevel="0" collapsed="false">
      <c r="A107" s="323" t="n">
        <v>39692</v>
      </c>
      <c r="B107" s="276"/>
      <c r="C107" s="276" t="n">
        <v>0.17</v>
      </c>
      <c r="D107" s="326" t="n">
        <v>0.17</v>
      </c>
      <c r="E107" s="327" t="n">
        <v>0.17</v>
      </c>
      <c r="F107" s="328" t="n">
        <v>0.135</v>
      </c>
      <c r="G107" s="327" t="n">
        <v>0.17</v>
      </c>
      <c r="H107" s="355" t="n">
        <v>0.17</v>
      </c>
      <c r="I107" s="343" t="n">
        <v>0.17</v>
      </c>
      <c r="J107" s="347" t="n">
        <v>0.17</v>
      </c>
      <c r="K107" s="279" t="n">
        <v>0.19</v>
      </c>
      <c r="L107" s="348" t="n">
        <v>0.19</v>
      </c>
      <c r="M107" s="343" t="n">
        <v>0.19</v>
      </c>
      <c r="N107" s="327" t="n">
        <v>0.21</v>
      </c>
      <c r="O107" s="279" t="n">
        <v>0.17</v>
      </c>
      <c r="P107" s="333" t="n">
        <v>0.17</v>
      </c>
      <c r="Q107" s="343" t="n">
        <v>0.17</v>
      </c>
      <c r="R107" s="327" t="n">
        <v>0.17</v>
      </c>
      <c r="T107" s="334" t="n">
        <v>-0.03</v>
      </c>
      <c r="U107" s="334" t="n">
        <v>0.025</v>
      </c>
      <c r="V107" s="334" t="n">
        <v>0.1475</v>
      </c>
      <c r="X107" s="335" t="n">
        <v>0.1475</v>
      </c>
      <c r="Y107" s="336" t="n">
        <v>0.1475</v>
      </c>
      <c r="Z107" s="335" t="n">
        <v>0.1175</v>
      </c>
      <c r="AA107" s="337" t="n">
        <v>0.425</v>
      </c>
      <c r="AB107" s="337" t="n">
        <v>0.3825</v>
      </c>
      <c r="AC107" s="337" t="n">
        <v>0.1625</v>
      </c>
      <c r="AD107" s="338" t="n">
        <v>0.1625</v>
      </c>
      <c r="AE107" s="339" t="n">
        <v>-0.2925</v>
      </c>
      <c r="AF107" s="339" t="n">
        <v>0</v>
      </c>
      <c r="AG107" s="339"/>
      <c r="AH107" s="340" t="n">
        <v>39692</v>
      </c>
      <c r="AI107" s="343" t="n">
        <v>2.981</v>
      </c>
      <c r="AJ107" s="342"/>
      <c r="AK107" s="342"/>
      <c r="AL107" s="342" t="n">
        <v>1.74145679864576</v>
      </c>
      <c r="AM107" s="342" t="n">
        <v>3.151</v>
      </c>
      <c r="AN107" s="342" t="n">
        <v>3.151</v>
      </c>
      <c r="AO107" s="342" t="n">
        <v>3.151</v>
      </c>
      <c r="AP107" s="360" t="n">
        <v>3.151</v>
      </c>
      <c r="AQ107" s="268" t="n">
        <v>3.171</v>
      </c>
      <c r="AR107" s="268" t="n">
        <v>3.191</v>
      </c>
      <c r="AS107" s="268" t="n">
        <v>3.151</v>
      </c>
      <c r="AT107" s="277" t="n">
        <v>3.151</v>
      </c>
      <c r="AU107" s="277"/>
      <c r="AV107" s="277"/>
      <c r="AW107" s="268" t="n">
        <v>3.1285</v>
      </c>
      <c r="AX107" s="268" t="n">
        <v>3.0985</v>
      </c>
      <c r="AY107" s="268" t="n">
        <v>3.406</v>
      </c>
      <c r="AZ107" s="343" t="n">
        <v>3.3635</v>
      </c>
      <c r="BA107" s="268" t="n">
        <v>3.1435</v>
      </c>
      <c r="BB107" s="280" t="n">
        <v>3.1435</v>
      </c>
      <c r="BC107" s="280" t="n">
        <v>2.6885</v>
      </c>
      <c r="BD107" s="280" t="n">
        <v>2.981</v>
      </c>
      <c r="BE107" s="343"/>
      <c r="BF107" s="268"/>
      <c r="BG107" s="268" t="n">
        <v>1.363866305992</v>
      </c>
      <c r="BH107" s="277" t="n">
        <v>0.063613117393815</v>
      </c>
      <c r="BI107" s="277" t="n">
        <v>0.073441656376702</v>
      </c>
      <c r="BJ107" s="277" t="n">
        <v>0.597580175974939</v>
      </c>
      <c r="BK107" s="324" t="n">
        <v>0.55266797798977</v>
      </c>
      <c r="BL107" s="268"/>
      <c r="BM107" s="268"/>
      <c r="BN107" s="358"/>
      <c r="BO107" s="358"/>
      <c r="BP107" s="268"/>
      <c r="BQ107" s="358"/>
      <c r="BR107" s="268"/>
      <c r="BS107" s="268"/>
      <c r="BT107" s="268"/>
      <c r="BU107" s="293"/>
      <c r="BV107" s="295"/>
      <c r="BW107" s="295"/>
      <c r="BX107" s="268"/>
      <c r="BY107" s="268"/>
      <c r="BZ107" s="268"/>
      <c r="CA107" s="295"/>
      <c r="CB107" s="277"/>
      <c r="CC107" s="277"/>
      <c r="CD107" s="268"/>
      <c r="CE107" s="277"/>
      <c r="CF107" s="268"/>
      <c r="CG107" s="293"/>
      <c r="CH107" s="293"/>
      <c r="CI107" s="344"/>
      <c r="CJ107" s="268"/>
      <c r="CK107" s="293"/>
      <c r="CL107" s="268"/>
      <c r="CM107" s="295"/>
      <c r="CN107" s="295"/>
      <c r="CO107" s="268"/>
      <c r="CP107" s="293"/>
      <c r="CQ107" s="268"/>
      <c r="CR107" s="268"/>
      <c r="CS107" s="276"/>
      <c r="CT107" s="276"/>
      <c r="CU107" s="295"/>
      <c r="CV107" s="268"/>
      <c r="CW107" s="295"/>
      <c r="CX107" s="268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</row>
    <row r="108" customFormat="false" ht="12.75" hidden="false" customHeight="false" outlineLevel="0" collapsed="false">
      <c r="A108" s="323" t="n">
        <v>39722</v>
      </c>
      <c r="B108" s="276"/>
      <c r="C108" s="276" t="n">
        <v>0.17</v>
      </c>
      <c r="D108" s="326" t="n">
        <v>0.17</v>
      </c>
      <c r="E108" s="327" t="n">
        <v>0.17</v>
      </c>
      <c r="F108" s="328" t="n">
        <v>0.135</v>
      </c>
      <c r="G108" s="327" t="n">
        <v>0.17</v>
      </c>
      <c r="H108" s="355" t="n">
        <v>0.17</v>
      </c>
      <c r="I108" s="343" t="n">
        <v>0.17</v>
      </c>
      <c r="J108" s="347" t="n">
        <v>0.17</v>
      </c>
      <c r="K108" s="279" t="n">
        <v>0.19</v>
      </c>
      <c r="L108" s="348" t="n">
        <v>0.19</v>
      </c>
      <c r="M108" s="343" t="n">
        <v>0.19</v>
      </c>
      <c r="N108" s="327" t="n">
        <v>0.21</v>
      </c>
      <c r="O108" s="279" t="n">
        <v>0.17</v>
      </c>
      <c r="P108" s="333" t="n">
        <v>0.17</v>
      </c>
      <c r="Q108" s="343" t="n">
        <v>0.17</v>
      </c>
      <c r="R108" s="327" t="n">
        <v>0.17</v>
      </c>
      <c r="T108" s="334" t="n">
        <v>-0.03</v>
      </c>
      <c r="U108" s="334" t="n">
        <v>0.025</v>
      </c>
      <c r="V108" s="334" t="n">
        <v>0.1625</v>
      </c>
      <c r="X108" s="335" t="n">
        <v>0.1625</v>
      </c>
      <c r="Y108" s="336" t="n">
        <v>0.1625</v>
      </c>
      <c r="Z108" s="335" t="n">
        <v>0.1325</v>
      </c>
      <c r="AA108" s="337" t="n">
        <v>0.345</v>
      </c>
      <c r="AB108" s="337" t="n">
        <v>0.3625</v>
      </c>
      <c r="AC108" s="337" t="n">
        <v>0.185</v>
      </c>
      <c r="AD108" s="338" t="n">
        <v>0.165</v>
      </c>
      <c r="AE108" s="339" t="n">
        <v>-0.2925</v>
      </c>
      <c r="AF108" s="339" t="n">
        <v>0</v>
      </c>
      <c r="AG108" s="339"/>
      <c r="AH108" s="340" t="n">
        <v>39722</v>
      </c>
      <c r="AI108" s="343" t="n">
        <v>2.994</v>
      </c>
      <c r="AJ108" s="342"/>
      <c r="AK108" s="342"/>
      <c r="AL108" s="342" t="n">
        <v>1.73851161792943</v>
      </c>
      <c r="AM108" s="342" t="n">
        <v>3.164</v>
      </c>
      <c r="AN108" s="342" t="n">
        <v>3.164</v>
      </c>
      <c r="AO108" s="342" t="n">
        <v>3.164</v>
      </c>
      <c r="AP108" s="360" t="n">
        <v>3.164</v>
      </c>
      <c r="AQ108" s="268" t="n">
        <v>3.184</v>
      </c>
      <c r="AR108" s="268" t="n">
        <v>3.204</v>
      </c>
      <c r="AS108" s="268" t="n">
        <v>3.164</v>
      </c>
      <c r="AT108" s="277" t="n">
        <v>3.164</v>
      </c>
      <c r="AU108" s="277"/>
      <c r="AV108" s="277"/>
      <c r="AW108" s="268" t="n">
        <v>3.1565</v>
      </c>
      <c r="AX108" s="268" t="n">
        <v>3.1265</v>
      </c>
      <c r="AY108" s="268" t="n">
        <v>3.339</v>
      </c>
      <c r="AZ108" s="343" t="n">
        <v>3.3565</v>
      </c>
      <c r="BA108" s="268" t="n">
        <v>3.179</v>
      </c>
      <c r="BB108" s="280" t="n">
        <v>3.159</v>
      </c>
      <c r="BC108" s="280" t="n">
        <v>2.7015</v>
      </c>
      <c r="BD108" s="280" t="n">
        <v>2.994</v>
      </c>
      <c r="BE108" s="343"/>
      <c r="BF108" s="268"/>
      <c r="BG108" s="268" t="n">
        <v>1.36305398078</v>
      </c>
      <c r="BH108" s="277" t="n">
        <v>0.063621880996793</v>
      </c>
      <c r="BI108" s="277" t="n">
        <v>0.073427396470373</v>
      </c>
      <c r="BJ108" s="277" t="n">
        <v>0.594472469983537</v>
      </c>
      <c r="BK108" s="324" t="n">
        <v>0.549466377348113</v>
      </c>
      <c r="BL108" s="268"/>
      <c r="BM108" s="268"/>
      <c r="BN108" s="358"/>
      <c r="BO108" s="358"/>
      <c r="BP108" s="268"/>
      <c r="BQ108" s="358"/>
      <c r="BR108" s="268"/>
      <c r="BS108" s="268"/>
      <c r="BT108" s="268"/>
      <c r="BU108" s="293"/>
      <c r="BV108" s="295"/>
      <c r="BW108" s="295"/>
      <c r="BX108" s="268"/>
      <c r="BY108" s="268"/>
      <c r="BZ108" s="268"/>
      <c r="CA108" s="295"/>
      <c r="CB108" s="277"/>
      <c r="CC108" s="277"/>
      <c r="CD108" s="268"/>
      <c r="CE108" s="277"/>
      <c r="CF108" s="268"/>
      <c r="CG108" s="293"/>
      <c r="CH108" s="293"/>
      <c r="CI108" s="344"/>
      <c r="CJ108" s="268"/>
      <c r="CK108" s="293"/>
      <c r="CL108" s="268"/>
      <c r="CM108" s="295"/>
      <c r="CN108" s="295"/>
      <c r="CO108" s="268"/>
      <c r="CP108" s="293"/>
      <c r="CQ108" s="268"/>
      <c r="CR108" s="268"/>
      <c r="CS108" s="276"/>
      <c r="CT108" s="276"/>
      <c r="CU108" s="295"/>
      <c r="CV108" s="268"/>
      <c r="CW108" s="295"/>
      <c r="CX108" s="268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</row>
    <row r="109" customFormat="false" ht="12.75" hidden="false" customHeight="false" outlineLevel="0" collapsed="false">
      <c r="A109" s="323" t="n">
        <v>39753</v>
      </c>
      <c r="B109" s="276"/>
      <c r="C109" s="276" t="n">
        <v>0.29</v>
      </c>
      <c r="D109" s="326" t="n">
        <v>0.29</v>
      </c>
      <c r="E109" s="327" t="n">
        <v>0.29</v>
      </c>
      <c r="F109" s="328" t="n">
        <v>0.255</v>
      </c>
      <c r="G109" s="327" t="n">
        <v>0.29</v>
      </c>
      <c r="H109" s="355" t="n">
        <v>0.405</v>
      </c>
      <c r="I109" s="343" t="n">
        <v>0.405</v>
      </c>
      <c r="J109" s="347" t="n">
        <v>0.405</v>
      </c>
      <c r="K109" s="276" t="n">
        <v>0.41</v>
      </c>
      <c r="L109" s="348" t="n">
        <v>0.41</v>
      </c>
      <c r="M109" s="343" t="n">
        <v>0.41</v>
      </c>
      <c r="N109" s="327" t="n">
        <v>0.44</v>
      </c>
      <c r="O109" s="279" t="n">
        <v>0.51</v>
      </c>
      <c r="P109" s="333" t="n">
        <v>0.51</v>
      </c>
      <c r="Q109" s="343" t="n">
        <v>0.51</v>
      </c>
      <c r="R109" s="327" t="n">
        <v>0.53</v>
      </c>
      <c r="T109" s="334" t="n">
        <v>0.13</v>
      </c>
      <c r="U109" s="334" t="n">
        <v>0.185</v>
      </c>
      <c r="V109" s="334" t="n">
        <v>0.242304</v>
      </c>
      <c r="X109" s="335" t="n">
        <v>0.2025</v>
      </c>
      <c r="Y109" s="336" t="n">
        <v>0.2025</v>
      </c>
      <c r="Z109" s="335" t="n">
        <v>0.205</v>
      </c>
      <c r="AA109" s="337" t="n">
        <v>0.725</v>
      </c>
      <c r="AB109" s="337" t="n">
        <v>0.695</v>
      </c>
      <c r="AC109" s="337" t="n">
        <v>0.2875</v>
      </c>
      <c r="AD109" s="338" t="n">
        <v>0.24</v>
      </c>
      <c r="AE109" s="339" t="n">
        <v>-0.25</v>
      </c>
      <c r="AF109" s="339" t="n">
        <v>0</v>
      </c>
      <c r="AG109" s="339"/>
      <c r="AH109" s="340" t="n">
        <v>39753</v>
      </c>
      <c r="AI109" s="343" t="n">
        <v>3.067</v>
      </c>
      <c r="AJ109" s="342"/>
      <c r="AK109" s="342"/>
      <c r="AL109" s="342" t="n">
        <v>1.83352235536821</v>
      </c>
      <c r="AM109" s="342" t="n">
        <v>3.357</v>
      </c>
      <c r="AN109" s="342" t="n">
        <v>3.357</v>
      </c>
      <c r="AO109" s="342" t="n">
        <v>3.357</v>
      </c>
      <c r="AP109" s="360" t="n">
        <v>3.472</v>
      </c>
      <c r="AQ109" s="268" t="n">
        <v>3.477</v>
      </c>
      <c r="AR109" s="268" t="n">
        <v>3.507</v>
      </c>
      <c r="AS109" s="268" t="n">
        <v>3.577</v>
      </c>
      <c r="AT109" s="277" t="n">
        <v>3.597</v>
      </c>
      <c r="AU109" s="277"/>
      <c r="AV109" s="277"/>
      <c r="AW109" s="268" t="n">
        <v>3.2695</v>
      </c>
      <c r="AX109" s="268" t="n">
        <v>3.272</v>
      </c>
      <c r="AY109" s="268" t="n">
        <v>3.792</v>
      </c>
      <c r="AZ109" s="343" t="n">
        <v>3.762</v>
      </c>
      <c r="BA109" s="268" t="n">
        <v>3.3545</v>
      </c>
      <c r="BB109" s="280" t="n">
        <v>3.307</v>
      </c>
      <c r="BC109" s="280" t="n">
        <v>2.817</v>
      </c>
      <c r="BD109" s="280" t="n">
        <v>3.067</v>
      </c>
      <c r="BE109" s="343"/>
      <c r="BF109" s="268"/>
      <c r="BG109" s="268" t="n">
        <v>1.362220317305</v>
      </c>
      <c r="BH109" s="277" t="n">
        <v>0.063630936719897</v>
      </c>
      <c r="BI109" s="277" t="n">
        <v>0.073412661233903</v>
      </c>
      <c r="BJ109" s="277" t="n">
        <v>0.591277284957234</v>
      </c>
      <c r="BK109" s="324" t="n">
        <v>0.546178836868695</v>
      </c>
      <c r="BL109" s="268"/>
      <c r="BM109" s="268"/>
      <c r="BN109" s="358"/>
      <c r="BO109" s="358"/>
      <c r="BP109" s="268"/>
      <c r="BQ109" s="358"/>
      <c r="BR109" s="268"/>
      <c r="BS109" s="268"/>
      <c r="BT109" s="268"/>
      <c r="BU109" s="293"/>
      <c r="BV109" s="295"/>
      <c r="BW109" s="295"/>
      <c r="BX109" s="268"/>
      <c r="BY109" s="268"/>
      <c r="BZ109" s="268"/>
      <c r="CA109" s="295"/>
      <c r="CB109" s="277"/>
      <c r="CC109" s="277"/>
      <c r="CD109" s="268"/>
      <c r="CE109" s="277"/>
      <c r="CF109" s="268"/>
      <c r="CG109" s="293"/>
      <c r="CH109" s="293"/>
      <c r="CI109" s="344"/>
      <c r="CJ109" s="268"/>
      <c r="CK109" s="293"/>
      <c r="CL109" s="268"/>
      <c r="CM109" s="295"/>
      <c r="CN109" s="295"/>
      <c r="CO109" s="268"/>
      <c r="CP109" s="293"/>
      <c r="CQ109" s="268"/>
      <c r="CR109" s="268"/>
      <c r="CS109" s="276"/>
      <c r="CT109" s="276"/>
      <c r="CU109" s="295"/>
      <c r="CV109" s="268"/>
      <c r="CW109" s="295"/>
      <c r="CX109" s="268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</row>
    <row r="110" customFormat="false" ht="12.75" hidden="false" customHeight="false" outlineLevel="0" collapsed="false">
      <c r="A110" s="323" t="n">
        <v>39783</v>
      </c>
      <c r="B110" s="276"/>
      <c r="C110" s="276" t="n">
        <v>0.31</v>
      </c>
      <c r="D110" s="326" t="n">
        <v>0.31</v>
      </c>
      <c r="E110" s="327" t="n">
        <v>0.31</v>
      </c>
      <c r="F110" s="328" t="n">
        <v>0.275</v>
      </c>
      <c r="G110" s="327" t="n">
        <v>0.31</v>
      </c>
      <c r="H110" s="355" t="n">
        <v>0.425</v>
      </c>
      <c r="I110" s="343" t="n">
        <v>0.425</v>
      </c>
      <c r="J110" s="347" t="n">
        <v>0.425</v>
      </c>
      <c r="K110" s="276" t="n">
        <v>0.43</v>
      </c>
      <c r="L110" s="348" t="n">
        <v>0.43</v>
      </c>
      <c r="M110" s="343" t="n">
        <v>0.43</v>
      </c>
      <c r="N110" s="327" t="n">
        <v>0.46</v>
      </c>
      <c r="O110" s="279" t="n">
        <v>0.53</v>
      </c>
      <c r="P110" s="333" t="n">
        <v>0.53</v>
      </c>
      <c r="Q110" s="343" t="n">
        <v>0.53</v>
      </c>
      <c r="R110" s="327" t="n">
        <v>0.55</v>
      </c>
      <c r="T110" s="334" t="n">
        <v>0.15</v>
      </c>
      <c r="U110" s="334" t="n">
        <v>0.205</v>
      </c>
      <c r="V110" s="334" t="n">
        <v>0.265664</v>
      </c>
      <c r="X110" s="335" t="n">
        <v>0.2425</v>
      </c>
      <c r="Y110" s="336" t="n">
        <v>0.2425</v>
      </c>
      <c r="Z110" s="335" t="n">
        <v>0.245</v>
      </c>
      <c r="AA110" s="337" t="n">
        <v>1.045</v>
      </c>
      <c r="AB110" s="337" t="n">
        <v>1.01</v>
      </c>
      <c r="AC110" s="337" t="n">
        <v>0.3375</v>
      </c>
      <c r="AD110" s="338" t="n">
        <v>0.295</v>
      </c>
      <c r="AE110" s="339" t="n">
        <v>-0.25</v>
      </c>
      <c r="AF110" s="339" t="n">
        <v>0</v>
      </c>
      <c r="AG110" s="356"/>
      <c r="AH110" s="340" t="n">
        <v>39783</v>
      </c>
      <c r="AI110" s="343" t="n">
        <v>3.152</v>
      </c>
      <c r="AJ110" s="342"/>
      <c r="AK110" s="342"/>
      <c r="AL110" s="342" t="n">
        <v>1.87992597384847</v>
      </c>
      <c r="AM110" s="342" t="n">
        <v>3.462</v>
      </c>
      <c r="AN110" s="342" t="n">
        <v>3.462</v>
      </c>
      <c r="AO110" s="342" t="n">
        <v>3.462</v>
      </c>
      <c r="AP110" s="360" t="n">
        <v>3.577</v>
      </c>
      <c r="AQ110" s="268" t="n">
        <v>3.582</v>
      </c>
      <c r="AR110" s="268" t="n">
        <v>3.612</v>
      </c>
      <c r="AS110" s="268" t="n">
        <v>3.682</v>
      </c>
      <c r="AT110" s="277" t="n">
        <v>3.702</v>
      </c>
      <c r="AU110" s="277"/>
      <c r="AV110" s="277"/>
      <c r="AW110" s="268" t="n">
        <v>3.3945</v>
      </c>
      <c r="AX110" s="268" t="n">
        <v>3.397</v>
      </c>
      <c r="AY110" s="268" t="n">
        <v>4.197</v>
      </c>
      <c r="AZ110" s="343" t="n">
        <v>4.162</v>
      </c>
      <c r="BA110" s="268" t="n">
        <v>3.4895</v>
      </c>
      <c r="BB110" s="280" t="n">
        <v>3.447</v>
      </c>
      <c r="BC110" s="280" t="n">
        <v>2.902</v>
      </c>
      <c r="BD110" s="280" t="n">
        <v>3.152</v>
      </c>
      <c r="BE110" s="343"/>
      <c r="BF110" s="268"/>
      <c r="BG110" s="268" t="n">
        <v>1.361419090945</v>
      </c>
      <c r="BH110" s="277" t="n">
        <v>0.063639700322927</v>
      </c>
      <c r="BI110" s="277" t="n">
        <v>0.07339840132771</v>
      </c>
      <c r="BJ110" s="277" t="n">
        <v>0.588200688711384</v>
      </c>
      <c r="BK110" s="324" t="n">
        <v>0.54301732346865</v>
      </c>
      <c r="BL110" s="268"/>
      <c r="BM110" s="268"/>
      <c r="BN110" s="358"/>
      <c r="BO110" s="358"/>
      <c r="BP110" s="268"/>
      <c r="BQ110" s="358"/>
      <c r="BR110" s="268"/>
      <c r="BS110" s="268"/>
      <c r="BT110" s="268"/>
      <c r="BU110" s="293"/>
      <c r="BV110" s="295"/>
      <c r="BW110" s="295"/>
      <c r="BX110" s="268"/>
      <c r="BY110" s="268"/>
      <c r="BZ110" s="268"/>
      <c r="CA110" s="295"/>
      <c r="CB110" s="277"/>
      <c r="CC110" s="277"/>
      <c r="CD110" s="268"/>
      <c r="CE110" s="277"/>
      <c r="CF110" s="268"/>
      <c r="CG110" s="293"/>
      <c r="CH110" s="293"/>
      <c r="CI110" s="344"/>
      <c r="CJ110" s="268"/>
      <c r="CK110" s="293"/>
      <c r="CL110" s="268"/>
      <c r="CM110" s="295"/>
      <c r="CN110" s="295"/>
      <c r="CO110" s="268"/>
      <c r="CP110" s="293"/>
      <c r="CQ110" s="268"/>
      <c r="CR110" s="268"/>
      <c r="CS110" s="276"/>
      <c r="CT110" s="276"/>
      <c r="CU110" s="295"/>
      <c r="CV110" s="268"/>
      <c r="CW110" s="295"/>
      <c r="CX110" s="268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</row>
    <row r="111" customFormat="false" ht="12.75" hidden="false" customHeight="false" outlineLevel="0" collapsed="false">
      <c r="A111" s="323" t="n">
        <v>39814</v>
      </c>
      <c r="B111" s="268"/>
      <c r="C111" s="276" t="n">
        <v>0.325</v>
      </c>
      <c r="D111" s="326" t="n">
        <v>0.325</v>
      </c>
      <c r="E111" s="327" t="n">
        <v>0.325</v>
      </c>
      <c r="F111" s="328" t="n">
        <v>0.29</v>
      </c>
      <c r="G111" s="327" t="n">
        <v>0.325</v>
      </c>
      <c r="H111" s="355" t="n">
        <v>0.44</v>
      </c>
      <c r="I111" s="343" t="n">
        <v>0.44</v>
      </c>
      <c r="J111" s="347" t="n">
        <v>0.44</v>
      </c>
      <c r="K111" s="276" t="n">
        <v>0.445</v>
      </c>
      <c r="L111" s="348" t="n">
        <v>0.445</v>
      </c>
      <c r="M111" s="343" t="n">
        <v>0.445</v>
      </c>
      <c r="N111" s="327" t="n">
        <v>0.475</v>
      </c>
      <c r="O111" s="279" t="n">
        <v>0.545</v>
      </c>
      <c r="P111" s="333" t="n">
        <v>0.545</v>
      </c>
      <c r="Q111" s="343" t="n">
        <v>0.545</v>
      </c>
      <c r="R111" s="327" t="n">
        <v>0.565</v>
      </c>
      <c r="T111" s="334" t="n">
        <v>0.165</v>
      </c>
      <c r="U111" s="334" t="n">
        <v>0.22</v>
      </c>
      <c r="V111" s="334" t="n">
        <v>0.287768</v>
      </c>
      <c r="X111" s="335" t="n">
        <v>0.255</v>
      </c>
      <c r="Y111" s="336" t="n">
        <v>0.255</v>
      </c>
      <c r="Z111" s="335" t="n">
        <v>0.31</v>
      </c>
      <c r="AA111" s="337" t="n">
        <v>1.52</v>
      </c>
      <c r="AB111" s="337" t="n">
        <v>1.165</v>
      </c>
      <c r="AC111" s="337" t="n">
        <v>0.4375</v>
      </c>
      <c r="AD111" s="338" t="n">
        <v>0.3425</v>
      </c>
      <c r="AE111" s="339" t="n">
        <v>-0.25</v>
      </c>
      <c r="AF111" s="339" t="n">
        <v>0</v>
      </c>
      <c r="AG111" s="356"/>
      <c r="AH111" s="340" t="n">
        <v>39814</v>
      </c>
      <c r="AI111" s="343" t="n">
        <v>3.359</v>
      </c>
      <c r="AJ111" s="342"/>
      <c r="AK111" s="342"/>
      <c r="AL111" s="342" t="n">
        <v>1.98851611407307</v>
      </c>
      <c r="AM111" s="342" t="n">
        <v>3.684</v>
      </c>
      <c r="AN111" s="342" t="n">
        <v>3.684</v>
      </c>
      <c r="AO111" s="342" t="n">
        <v>3.684</v>
      </c>
      <c r="AP111" s="360" t="n">
        <v>3.799</v>
      </c>
      <c r="AQ111" s="268" t="n">
        <v>3.804</v>
      </c>
      <c r="AR111" s="268" t="n">
        <v>3.834</v>
      </c>
      <c r="AS111" s="268" t="n">
        <v>3.904</v>
      </c>
      <c r="AT111" s="277" t="n">
        <v>3.924</v>
      </c>
      <c r="AU111" s="277"/>
      <c r="AV111" s="277"/>
      <c r="AW111" s="268" t="n">
        <v>3.614</v>
      </c>
      <c r="AX111" s="268" t="n">
        <v>3.669</v>
      </c>
      <c r="AY111" s="268" t="n">
        <v>4.879</v>
      </c>
      <c r="AZ111" s="343" t="n">
        <v>4.524</v>
      </c>
      <c r="BA111" s="268" t="n">
        <v>3.7965</v>
      </c>
      <c r="BB111" s="280" t="n">
        <v>3.7015</v>
      </c>
      <c r="BC111" s="280" t="n">
        <v>3.109</v>
      </c>
      <c r="BD111" s="280" t="n">
        <v>3.359</v>
      </c>
      <c r="BE111" s="343"/>
      <c r="BF111" s="268"/>
      <c r="BG111" s="268" t="n">
        <v>1.360596876897</v>
      </c>
      <c r="BH111" s="277" t="n">
        <v>0.063648756046084</v>
      </c>
      <c r="BI111" s="277" t="n">
        <v>0.073383666091382</v>
      </c>
      <c r="BJ111" s="277" t="n">
        <v>0.585037498740929</v>
      </c>
      <c r="BK111" s="324" t="n">
        <v>0.539770932158815</v>
      </c>
      <c r="BL111" s="268"/>
      <c r="BM111" s="268"/>
      <c r="BN111" s="358"/>
      <c r="BO111" s="358"/>
      <c r="BP111" s="268"/>
      <c r="BQ111" s="358"/>
      <c r="BR111" s="268"/>
      <c r="BS111" s="268"/>
      <c r="BT111" s="268"/>
      <c r="BU111" s="293"/>
      <c r="BV111" s="295"/>
      <c r="BW111" s="295"/>
      <c r="BX111" s="268"/>
      <c r="BY111" s="268"/>
      <c r="BZ111" s="268"/>
      <c r="CA111" s="295"/>
      <c r="CB111" s="277"/>
      <c r="CC111" s="277"/>
      <c r="CD111" s="268"/>
      <c r="CE111" s="277"/>
      <c r="CF111" s="268"/>
      <c r="CG111" s="293"/>
      <c r="CH111" s="293"/>
      <c r="CI111" s="344"/>
      <c r="CJ111" s="268"/>
      <c r="CK111" s="293"/>
      <c r="CL111" s="268"/>
      <c r="CM111" s="295"/>
      <c r="CN111" s="295"/>
      <c r="CO111" s="268"/>
      <c r="CP111" s="293"/>
      <c r="CQ111" s="268"/>
      <c r="CR111" s="268"/>
      <c r="CS111" s="276"/>
      <c r="CT111" s="276"/>
      <c r="CU111" s="295"/>
      <c r="CV111" s="268"/>
      <c r="CW111" s="295"/>
      <c r="CX111" s="268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</row>
    <row r="112" customFormat="false" ht="12.75" hidden="false" customHeight="false" outlineLevel="0" collapsed="false">
      <c r="A112" s="323" t="n">
        <v>39845</v>
      </c>
      <c r="B112" s="268"/>
      <c r="C112" s="276" t="n">
        <v>0.37</v>
      </c>
      <c r="D112" s="326" t="n">
        <v>0.37</v>
      </c>
      <c r="E112" s="327" t="n">
        <v>0.37</v>
      </c>
      <c r="F112" s="328" t="n">
        <v>0.335</v>
      </c>
      <c r="G112" s="327" t="n">
        <v>0.37</v>
      </c>
      <c r="H112" s="355" t="n">
        <v>0.485</v>
      </c>
      <c r="I112" s="343" t="n">
        <v>0.485</v>
      </c>
      <c r="J112" s="347" t="n">
        <v>0.485</v>
      </c>
      <c r="K112" s="276" t="n">
        <v>0.49</v>
      </c>
      <c r="L112" s="348" t="n">
        <v>0.49</v>
      </c>
      <c r="M112" s="343" t="n">
        <v>0.49</v>
      </c>
      <c r="N112" s="327" t="n">
        <v>0.52</v>
      </c>
      <c r="O112" s="279" t="n">
        <v>0.59</v>
      </c>
      <c r="P112" s="333" t="n">
        <v>0.59</v>
      </c>
      <c r="Q112" s="343" t="n">
        <v>0.59</v>
      </c>
      <c r="R112" s="327" t="n">
        <v>0.61</v>
      </c>
      <c r="T112" s="334" t="n">
        <v>0.21</v>
      </c>
      <c r="U112" s="334" t="n">
        <v>0.265</v>
      </c>
      <c r="V112" s="334" t="n">
        <v>0.330976</v>
      </c>
      <c r="X112" s="335" t="n">
        <v>0.2325</v>
      </c>
      <c r="Y112" s="336" t="n">
        <v>0.2325</v>
      </c>
      <c r="Z112" s="335" t="n">
        <v>0.285</v>
      </c>
      <c r="AA112" s="337" t="n">
        <v>1.4</v>
      </c>
      <c r="AB112" s="337" t="n">
        <v>1.155</v>
      </c>
      <c r="AC112" s="337" t="n">
        <v>0.435</v>
      </c>
      <c r="AD112" s="338" t="n">
        <v>0.3375</v>
      </c>
      <c r="AE112" s="339" t="n">
        <v>-0.25</v>
      </c>
      <c r="AF112" s="339" t="n">
        <v>0</v>
      </c>
      <c r="AG112" s="356"/>
      <c r="AH112" s="340" t="n">
        <v>39845</v>
      </c>
      <c r="AI112" s="343" t="n">
        <v>3.258</v>
      </c>
      <c r="AJ112" s="342"/>
      <c r="AK112" s="342"/>
      <c r="AL112" s="342" t="n">
        <v>1.9465861458663</v>
      </c>
      <c r="AM112" s="342" t="n">
        <v>3.628</v>
      </c>
      <c r="AN112" s="342" t="n">
        <v>3.628</v>
      </c>
      <c r="AO112" s="342" t="n">
        <v>3.628</v>
      </c>
      <c r="AP112" s="360" t="n">
        <v>3.743</v>
      </c>
      <c r="AQ112" s="268" t="n">
        <v>3.748</v>
      </c>
      <c r="AR112" s="268" t="n">
        <v>3.778</v>
      </c>
      <c r="AS112" s="268" t="n">
        <v>3.848</v>
      </c>
      <c r="AT112" s="277" t="n">
        <v>3.868</v>
      </c>
      <c r="AU112" s="277"/>
      <c r="AV112" s="277"/>
      <c r="AW112" s="268" t="n">
        <v>3.4905</v>
      </c>
      <c r="AX112" s="268" t="n">
        <v>3.543</v>
      </c>
      <c r="AY112" s="268" t="n">
        <v>4.658</v>
      </c>
      <c r="AZ112" s="343" t="n">
        <v>4.413</v>
      </c>
      <c r="BA112" s="268" t="n">
        <v>3.693</v>
      </c>
      <c r="BB112" s="280" t="n">
        <v>3.5955</v>
      </c>
      <c r="BC112" s="280" t="n">
        <v>3.008</v>
      </c>
      <c r="BD112" s="280" t="n">
        <v>3.258</v>
      </c>
      <c r="BE112" s="343"/>
      <c r="BF112" s="268"/>
      <c r="BG112" s="268" t="n">
        <v>1.359780466674</v>
      </c>
      <c r="BH112" s="277" t="n">
        <v>0.063657811769269</v>
      </c>
      <c r="BI112" s="277" t="n">
        <v>0.073368930855125</v>
      </c>
      <c r="BJ112" s="277" t="n">
        <v>0.581890452890375</v>
      </c>
      <c r="BK112" s="324" t="n">
        <v>0.536545244174835</v>
      </c>
      <c r="BL112" s="268"/>
      <c r="BM112" s="268"/>
      <c r="BN112" s="358"/>
      <c r="BO112" s="358"/>
      <c r="BP112" s="268"/>
      <c r="BQ112" s="358"/>
      <c r="BR112" s="268"/>
      <c r="BS112" s="268"/>
      <c r="BT112" s="268"/>
      <c r="BU112" s="293"/>
      <c r="BV112" s="295"/>
      <c r="BW112" s="295"/>
      <c r="BX112" s="268"/>
      <c r="BY112" s="268"/>
      <c r="BZ112" s="268"/>
      <c r="CA112" s="295"/>
      <c r="CB112" s="277"/>
      <c r="CC112" s="277"/>
      <c r="CD112" s="268"/>
      <c r="CE112" s="277"/>
      <c r="CF112" s="268"/>
      <c r="CG112" s="293"/>
      <c r="CH112" s="293"/>
      <c r="CI112" s="344"/>
      <c r="CJ112" s="268"/>
      <c r="CK112" s="293"/>
      <c r="CL112" s="268"/>
      <c r="CM112" s="295"/>
      <c r="CN112" s="295"/>
      <c r="CO112" s="268"/>
      <c r="CP112" s="293"/>
      <c r="CQ112" s="268"/>
      <c r="CR112" s="268"/>
      <c r="CS112" s="276"/>
      <c r="CT112" s="276"/>
      <c r="CU112" s="295"/>
      <c r="CV112" s="268"/>
      <c r="CW112" s="295"/>
      <c r="CX112" s="268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</row>
    <row r="113" customFormat="false" ht="12.75" hidden="false" customHeight="false" outlineLevel="0" collapsed="false">
      <c r="A113" s="323" t="n">
        <v>39873</v>
      </c>
      <c r="B113" s="268"/>
      <c r="C113" s="276" t="n">
        <v>0.37</v>
      </c>
      <c r="D113" s="326" t="n">
        <v>0.37</v>
      </c>
      <c r="E113" s="327" t="n">
        <v>0.37</v>
      </c>
      <c r="F113" s="328" t="n">
        <v>0.335</v>
      </c>
      <c r="G113" s="327" t="n">
        <v>0.37</v>
      </c>
      <c r="H113" s="355" t="n">
        <v>0.485</v>
      </c>
      <c r="I113" s="343" t="n">
        <v>0.485</v>
      </c>
      <c r="J113" s="347" t="n">
        <v>0.485</v>
      </c>
      <c r="K113" s="276" t="n">
        <v>0.49</v>
      </c>
      <c r="L113" s="348" t="n">
        <v>0.49</v>
      </c>
      <c r="M113" s="343" t="n">
        <v>0.49</v>
      </c>
      <c r="N113" s="327" t="n">
        <v>0.52</v>
      </c>
      <c r="O113" s="279" t="n">
        <v>0.59</v>
      </c>
      <c r="P113" s="333" t="n">
        <v>0.59</v>
      </c>
      <c r="Q113" s="343" t="n">
        <v>0.59</v>
      </c>
      <c r="R113" s="327" t="n">
        <v>0.61</v>
      </c>
      <c r="T113" s="334" t="n">
        <v>0.21</v>
      </c>
      <c r="U113" s="334" t="n">
        <v>0.265</v>
      </c>
      <c r="V113" s="334" t="n">
        <v>0.327168</v>
      </c>
      <c r="X113" s="335" t="n">
        <v>0.23</v>
      </c>
      <c r="Y113" s="336" t="n">
        <v>0.23</v>
      </c>
      <c r="Z113" s="335" t="n">
        <v>0.2825</v>
      </c>
      <c r="AA113" s="337" t="n">
        <v>0.88</v>
      </c>
      <c r="AB113" s="337" t="n">
        <v>0.795</v>
      </c>
      <c r="AC113" s="337" t="n">
        <v>0.3025</v>
      </c>
      <c r="AD113" s="338" t="n">
        <v>0.26</v>
      </c>
      <c r="AE113" s="339" t="n">
        <v>-0.25</v>
      </c>
      <c r="AF113" s="339" t="n">
        <v>0</v>
      </c>
      <c r="AG113" s="356"/>
      <c r="AH113" s="340" t="n">
        <v>39873</v>
      </c>
      <c r="AI113" s="343" t="n">
        <v>3.139</v>
      </c>
      <c r="AJ113" s="342"/>
      <c r="AK113" s="342"/>
      <c r="AL113" s="342" t="n">
        <v>1.87257573989813</v>
      </c>
      <c r="AM113" s="342" t="n">
        <v>3.509</v>
      </c>
      <c r="AN113" s="342" t="n">
        <v>3.509</v>
      </c>
      <c r="AO113" s="342" t="n">
        <v>3.509</v>
      </c>
      <c r="AP113" s="360" t="n">
        <v>3.624</v>
      </c>
      <c r="AQ113" s="268" t="n">
        <v>3.629</v>
      </c>
      <c r="AR113" s="268" t="n">
        <v>3.659</v>
      </c>
      <c r="AS113" s="268" t="n">
        <v>3.729</v>
      </c>
      <c r="AT113" s="277" t="n">
        <v>3.749</v>
      </c>
      <c r="AU113" s="277"/>
      <c r="AV113" s="277"/>
      <c r="AW113" s="268" t="n">
        <v>3.369</v>
      </c>
      <c r="AX113" s="268" t="n">
        <v>3.4215</v>
      </c>
      <c r="AY113" s="268" t="n">
        <v>4.019</v>
      </c>
      <c r="AZ113" s="343" t="n">
        <v>3.934</v>
      </c>
      <c r="BA113" s="268" t="n">
        <v>3.4415</v>
      </c>
      <c r="BB113" s="280" t="n">
        <v>3.399</v>
      </c>
      <c r="BC113" s="280" t="n">
        <v>2.889</v>
      </c>
      <c r="BD113" s="280" t="n">
        <v>3.139</v>
      </c>
      <c r="BE113" s="343"/>
      <c r="BF113" s="268"/>
      <c r="BG113" s="268" t="n">
        <v>1.359048044225</v>
      </c>
      <c r="BH113" s="277" t="n">
        <v>0.06366599113217</v>
      </c>
      <c r="BI113" s="277" t="n">
        <v>0.073355621609535</v>
      </c>
      <c r="BJ113" s="277" t="n">
        <v>0.579061771618714</v>
      </c>
      <c r="BK113" s="324" t="n">
        <v>0.533649398660056</v>
      </c>
      <c r="BL113" s="268"/>
      <c r="BM113" s="268"/>
      <c r="BN113" s="358"/>
      <c r="BO113" s="358"/>
      <c r="BP113" s="268"/>
      <c r="BQ113" s="358"/>
      <c r="BR113" s="268"/>
      <c r="BS113" s="268"/>
      <c r="BT113" s="268"/>
      <c r="BU113" s="293"/>
      <c r="BV113" s="295"/>
      <c r="BW113" s="295"/>
      <c r="BX113" s="268"/>
      <c r="BY113" s="268"/>
      <c r="BZ113" s="268"/>
      <c r="CA113" s="295"/>
      <c r="CB113" s="277"/>
      <c r="CC113" s="277"/>
      <c r="CD113" s="268"/>
      <c r="CE113" s="277"/>
      <c r="CF113" s="268"/>
      <c r="CG113" s="293"/>
      <c r="CH113" s="293"/>
      <c r="CI113" s="344"/>
      <c r="CJ113" s="268"/>
      <c r="CK113" s="293"/>
      <c r="CL113" s="268"/>
      <c r="CM113" s="295"/>
      <c r="CN113" s="295"/>
      <c r="CO113" s="268"/>
      <c r="CP113" s="293"/>
      <c r="CQ113" s="268"/>
      <c r="CR113" s="268"/>
      <c r="CS113" s="276"/>
      <c r="CT113" s="276"/>
      <c r="CU113" s="295"/>
      <c r="CV113" s="268"/>
      <c r="CW113" s="295"/>
      <c r="CX113" s="268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</row>
    <row r="114" customFormat="false" ht="12.75" hidden="false" customHeight="false" outlineLevel="0" collapsed="false">
      <c r="A114" s="323" t="n">
        <v>39904</v>
      </c>
      <c r="B114" s="268"/>
      <c r="C114" s="276" t="n">
        <v>0.17</v>
      </c>
      <c r="D114" s="326" t="n">
        <v>0.17</v>
      </c>
      <c r="E114" s="327" t="n">
        <v>0.17</v>
      </c>
      <c r="F114" s="328" t="n">
        <v>0.135</v>
      </c>
      <c r="G114" s="327" t="n">
        <v>0.17</v>
      </c>
      <c r="H114" s="355" t="n">
        <v>0.17</v>
      </c>
      <c r="I114" s="343" t="n">
        <v>0.17</v>
      </c>
      <c r="J114" s="347" t="n">
        <v>0.17</v>
      </c>
      <c r="K114" s="279" t="n">
        <v>0.19</v>
      </c>
      <c r="L114" s="348" t="n">
        <v>0.19</v>
      </c>
      <c r="M114" s="343" t="n">
        <v>0.19</v>
      </c>
      <c r="N114" s="327" t="n">
        <v>0.21</v>
      </c>
      <c r="O114" s="279" t="n">
        <v>0.17</v>
      </c>
      <c r="P114" s="333" t="n">
        <v>0.17</v>
      </c>
      <c r="Q114" s="343" t="n">
        <v>0.17</v>
      </c>
      <c r="R114" s="327" t="n">
        <v>0.17</v>
      </c>
      <c r="T114" s="334" t="n">
        <v>-0.03</v>
      </c>
      <c r="U114" s="334" t="n">
        <v>0.025</v>
      </c>
      <c r="V114" s="334" t="n">
        <v>0.18</v>
      </c>
      <c r="X114" s="335" t="n">
        <v>0.18</v>
      </c>
      <c r="Y114" s="336" t="n">
        <v>0.18</v>
      </c>
      <c r="Z114" s="335" t="n">
        <v>0.1875</v>
      </c>
      <c r="AA114" s="337" t="n">
        <v>0.54</v>
      </c>
      <c r="AB114" s="337" t="n">
        <v>0.43</v>
      </c>
      <c r="AC114" s="337" t="n">
        <v>0.1975</v>
      </c>
      <c r="AD114" s="338" t="n">
        <v>0.1775</v>
      </c>
      <c r="AE114" s="339" t="n">
        <v>-0.2925</v>
      </c>
      <c r="AF114" s="339" t="n">
        <v>0</v>
      </c>
      <c r="AG114" s="356"/>
      <c r="AH114" s="340" t="n">
        <v>39904</v>
      </c>
      <c r="AI114" s="343" t="n">
        <v>3.014</v>
      </c>
      <c r="AJ114" s="342"/>
      <c r="AK114" s="342"/>
      <c r="AL114" s="342" t="n">
        <v>1.68899333208366</v>
      </c>
      <c r="AM114" s="342" t="n">
        <v>3.184</v>
      </c>
      <c r="AN114" s="342" t="n">
        <v>3.184</v>
      </c>
      <c r="AO114" s="342" t="n">
        <v>3.184</v>
      </c>
      <c r="AP114" s="360" t="n">
        <v>3.184</v>
      </c>
      <c r="AQ114" s="268" t="n">
        <v>3.204</v>
      </c>
      <c r="AR114" s="268" t="n">
        <v>3.224</v>
      </c>
      <c r="AS114" s="268" t="n">
        <v>3.184</v>
      </c>
      <c r="AT114" s="277" t="n">
        <v>3.184</v>
      </c>
      <c r="AU114" s="277"/>
      <c r="AV114" s="277"/>
      <c r="AW114" s="268" t="n">
        <v>3.194</v>
      </c>
      <c r="AX114" s="268" t="n">
        <v>3.2015</v>
      </c>
      <c r="AY114" s="268" t="n">
        <v>3.554</v>
      </c>
      <c r="AZ114" s="343" t="n">
        <v>3.444</v>
      </c>
      <c r="BA114" s="268" t="n">
        <v>3.2115</v>
      </c>
      <c r="BB114" s="280" t="n">
        <v>3.1915</v>
      </c>
      <c r="BC114" s="280" t="n">
        <v>2.7215</v>
      </c>
      <c r="BD114" s="280" t="n">
        <v>3.014</v>
      </c>
      <c r="BE114" s="343"/>
      <c r="BF114" s="268"/>
      <c r="BG114" s="268" t="n">
        <v>1.358242652892</v>
      </c>
      <c r="BH114" s="277" t="n">
        <v>0.063675046855406</v>
      </c>
      <c r="BI114" s="277" t="n">
        <v>0.073340886373415</v>
      </c>
      <c r="BJ114" s="277" t="n">
        <v>0.575945237882111</v>
      </c>
      <c r="BK114" s="324" t="n">
        <v>0.530462729925773</v>
      </c>
      <c r="BL114" s="268"/>
      <c r="BM114" s="268"/>
      <c r="BN114" s="358"/>
      <c r="BO114" s="358"/>
      <c r="BP114" s="268"/>
      <c r="BQ114" s="358"/>
      <c r="BR114" s="268"/>
      <c r="BS114" s="268"/>
      <c r="BT114" s="268"/>
      <c r="BU114" s="293"/>
      <c r="BV114" s="295"/>
      <c r="BW114" s="295"/>
      <c r="BX114" s="268"/>
      <c r="BY114" s="268"/>
      <c r="BZ114" s="268"/>
      <c r="CA114" s="295"/>
      <c r="CB114" s="277"/>
      <c r="CC114" s="277"/>
      <c r="CD114" s="268"/>
      <c r="CE114" s="277"/>
      <c r="CF114" s="268"/>
      <c r="CG114" s="293"/>
      <c r="CH114" s="293"/>
      <c r="CI114" s="344"/>
      <c r="CJ114" s="268"/>
      <c r="CK114" s="293"/>
      <c r="CL114" s="268"/>
      <c r="CM114" s="295"/>
      <c r="CN114" s="295"/>
      <c r="CO114" s="268"/>
      <c r="CP114" s="293"/>
      <c r="CQ114" s="268"/>
      <c r="CR114" s="268"/>
      <c r="CS114" s="276"/>
      <c r="CT114" s="276"/>
      <c r="CU114" s="295"/>
      <c r="CV114" s="268"/>
      <c r="CW114" s="295"/>
      <c r="CX114" s="268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</row>
    <row r="115" customFormat="false" ht="12.75" hidden="false" customHeight="false" outlineLevel="0" collapsed="false">
      <c r="A115" s="323" t="n">
        <v>39934</v>
      </c>
      <c r="B115" s="268"/>
      <c r="C115" s="276" t="n">
        <v>0.17</v>
      </c>
      <c r="D115" s="326" t="n">
        <v>0.17</v>
      </c>
      <c r="E115" s="327" t="n">
        <v>0.17</v>
      </c>
      <c r="F115" s="328" t="n">
        <v>0.135</v>
      </c>
      <c r="G115" s="327" t="n">
        <v>0.17</v>
      </c>
      <c r="H115" s="355" t="n">
        <v>0.17</v>
      </c>
      <c r="I115" s="343" t="n">
        <v>0.17</v>
      </c>
      <c r="J115" s="347" t="n">
        <v>0.17</v>
      </c>
      <c r="K115" s="279" t="n">
        <v>0.19</v>
      </c>
      <c r="L115" s="348" t="n">
        <v>0.19</v>
      </c>
      <c r="M115" s="343" t="n">
        <v>0.19</v>
      </c>
      <c r="N115" s="327" t="n">
        <v>0.21</v>
      </c>
      <c r="O115" s="279" t="n">
        <v>0.17</v>
      </c>
      <c r="P115" s="333" t="n">
        <v>0.17</v>
      </c>
      <c r="Q115" s="343" t="n">
        <v>0.17</v>
      </c>
      <c r="R115" s="327" t="n">
        <v>0.17</v>
      </c>
      <c r="T115" s="334" t="n">
        <v>-0.03</v>
      </c>
      <c r="U115" s="334" t="n">
        <v>0.025</v>
      </c>
      <c r="V115" s="334" t="n">
        <v>0.17</v>
      </c>
      <c r="X115" s="335" t="n">
        <v>0.17</v>
      </c>
      <c r="Y115" s="336" t="n">
        <v>0.17</v>
      </c>
      <c r="Z115" s="335" t="n">
        <v>0.1875</v>
      </c>
      <c r="AA115" s="337" t="n">
        <v>0.425</v>
      </c>
      <c r="AB115" s="337" t="n">
        <v>0.3825</v>
      </c>
      <c r="AC115" s="337" t="n">
        <v>0.1725</v>
      </c>
      <c r="AD115" s="338" t="n">
        <v>0.1625</v>
      </c>
      <c r="AE115" s="339" t="n">
        <v>-0.2925</v>
      </c>
      <c r="AF115" s="339" t="n">
        <v>0</v>
      </c>
      <c r="AG115" s="356"/>
      <c r="AH115" s="340" t="n">
        <v>39934</v>
      </c>
      <c r="AI115" s="343" t="n">
        <v>2.995</v>
      </c>
      <c r="AJ115" s="342"/>
      <c r="AK115" s="342"/>
      <c r="AL115" s="342" t="n">
        <v>1.66921526619878</v>
      </c>
      <c r="AM115" s="342" t="n">
        <v>3.165</v>
      </c>
      <c r="AN115" s="342" t="n">
        <v>3.165</v>
      </c>
      <c r="AO115" s="342" t="n">
        <v>3.165</v>
      </c>
      <c r="AP115" s="360" t="n">
        <v>3.165</v>
      </c>
      <c r="AQ115" s="268" t="n">
        <v>3.185</v>
      </c>
      <c r="AR115" s="268" t="n">
        <v>3.205</v>
      </c>
      <c r="AS115" s="268" t="n">
        <v>3.165</v>
      </c>
      <c r="AT115" s="277" t="n">
        <v>3.165</v>
      </c>
      <c r="AU115" s="277"/>
      <c r="AV115" s="277"/>
      <c r="AW115" s="268" t="n">
        <v>3.165</v>
      </c>
      <c r="AX115" s="268" t="n">
        <v>3.1825</v>
      </c>
      <c r="AY115" s="268" t="n">
        <v>3.42</v>
      </c>
      <c r="AZ115" s="343" t="n">
        <v>3.3775</v>
      </c>
      <c r="BA115" s="268" t="n">
        <v>3.1675</v>
      </c>
      <c r="BB115" s="280" t="n">
        <v>3.1575</v>
      </c>
      <c r="BC115" s="280" t="n">
        <v>2.7025</v>
      </c>
      <c r="BD115" s="280" t="n">
        <v>2.995</v>
      </c>
      <c r="BE115" s="343"/>
      <c r="BF115" s="268"/>
      <c r="BG115" s="268" t="n">
        <v>1.357468741054</v>
      </c>
      <c r="BH115" s="277" t="n">
        <v>0.063683810458564</v>
      </c>
      <c r="BI115" s="277" t="n">
        <v>0.07332662646756</v>
      </c>
      <c r="BJ115" s="277" t="n">
        <v>0.572944396339347</v>
      </c>
      <c r="BK115" s="324" t="n">
        <v>0.527398188372443</v>
      </c>
      <c r="BL115" s="268"/>
      <c r="BM115" s="268"/>
      <c r="BN115" s="358"/>
      <c r="BO115" s="358"/>
      <c r="BP115" s="268"/>
      <c r="BQ115" s="358"/>
      <c r="BR115" s="268"/>
      <c r="BS115" s="268"/>
      <c r="BT115" s="268"/>
      <c r="BU115" s="293"/>
      <c r="BV115" s="295"/>
      <c r="BW115" s="295"/>
      <c r="BX115" s="268"/>
      <c r="BY115" s="268"/>
      <c r="BZ115" s="268"/>
      <c r="CA115" s="268"/>
      <c r="CB115" s="277"/>
      <c r="CC115" s="277"/>
      <c r="CD115" s="268"/>
      <c r="CE115" s="277"/>
      <c r="CF115" s="268"/>
      <c r="CG115" s="293"/>
      <c r="CH115" s="293"/>
      <c r="CI115" s="344"/>
      <c r="CJ115" s="268"/>
      <c r="CK115" s="293"/>
      <c r="CL115" s="268"/>
      <c r="CM115" s="295"/>
      <c r="CN115" s="295"/>
      <c r="CO115" s="268"/>
      <c r="CP115" s="293"/>
      <c r="CQ115" s="268"/>
      <c r="CR115" s="268"/>
      <c r="CS115" s="276"/>
      <c r="CT115" s="276"/>
      <c r="CU115" s="295"/>
      <c r="CV115" s="268"/>
      <c r="CW115" s="295"/>
      <c r="CX115" s="268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</row>
    <row r="116" customFormat="false" ht="12.75" hidden="false" customHeight="false" outlineLevel="0" collapsed="false">
      <c r="A116" s="323" t="n">
        <v>39965</v>
      </c>
      <c r="B116" s="268"/>
      <c r="C116" s="276" t="n">
        <v>0.17</v>
      </c>
      <c r="D116" s="326" t="n">
        <v>0.17</v>
      </c>
      <c r="E116" s="327" t="n">
        <v>0.17</v>
      </c>
      <c r="F116" s="328" t="n">
        <v>0.135</v>
      </c>
      <c r="G116" s="327" t="n">
        <v>0.17</v>
      </c>
      <c r="H116" s="355" t="n">
        <v>0.17</v>
      </c>
      <c r="I116" s="343" t="n">
        <v>0.17</v>
      </c>
      <c r="J116" s="347" t="n">
        <v>0.17</v>
      </c>
      <c r="K116" s="279" t="n">
        <v>0.19</v>
      </c>
      <c r="L116" s="348" t="n">
        <v>0.19</v>
      </c>
      <c r="M116" s="343" t="n">
        <v>0.19</v>
      </c>
      <c r="N116" s="327" t="n">
        <v>0.21</v>
      </c>
      <c r="O116" s="279" t="n">
        <v>0.17</v>
      </c>
      <c r="P116" s="333" t="n">
        <v>0.17</v>
      </c>
      <c r="Q116" s="343" t="n">
        <v>0.17</v>
      </c>
      <c r="R116" s="327" t="n">
        <v>0.17</v>
      </c>
      <c r="T116" s="334" t="n">
        <v>-0.03</v>
      </c>
      <c r="U116" s="334" t="n">
        <v>0.025</v>
      </c>
      <c r="V116" s="334" t="n">
        <v>0.165</v>
      </c>
      <c r="X116" s="335" t="n">
        <v>0.165</v>
      </c>
      <c r="Y116" s="336" t="n">
        <v>0.165</v>
      </c>
      <c r="Z116" s="335" t="n">
        <v>0.1825</v>
      </c>
      <c r="AA116" s="337" t="n">
        <v>0.425</v>
      </c>
      <c r="AB116" s="337" t="n">
        <v>0.3825</v>
      </c>
      <c r="AC116" s="337" t="n">
        <v>0.1725</v>
      </c>
      <c r="AD116" s="338" t="n">
        <v>0.1625</v>
      </c>
      <c r="AE116" s="339" t="n">
        <v>-0.2925</v>
      </c>
      <c r="AF116" s="339" t="n">
        <v>0</v>
      </c>
      <c r="AG116" s="356"/>
      <c r="AH116" s="340" t="n">
        <v>39965</v>
      </c>
      <c r="AI116" s="343" t="n">
        <v>3.006</v>
      </c>
      <c r="AJ116" s="342"/>
      <c r="AK116" s="342"/>
      <c r="AL116" s="342" t="n">
        <v>1.66502225091457</v>
      </c>
      <c r="AM116" s="342" t="n">
        <v>3.176</v>
      </c>
      <c r="AN116" s="342" t="n">
        <v>3.176</v>
      </c>
      <c r="AO116" s="342" t="n">
        <v>3.176</v>
      </c>
      <c r="AP116" s="360" t="n">
        <v>3.176</v>
      </c>
      <c r="AQ116" s="268" t="n">
        <v>3.196</v>
      </c>
      <c r="AR116" s="268" t="n">
        <v>3.216</v>
      </c>
      <c r="AS116" s="268" t="n">
        <v>3.176</v>
      </c>
      <c r="AT116" s="277" t="n">
        <v>3.176</v>
      </c>
      <c r="AU116" s="277"/>
      <c r="AV116" s="277"/>
      <c r="AW116" s="268" t="n">
        <v>3.171</v>
      </c>
      <c r="AX116" s="268" t="n">
        <v>3.1885</v>
      </c>
      <c r="AY116" s="268" t="n">
        <v>3.431</v>
      </c>
      <c r="AZ116" s="343" t="n">
        <v>3.3885</v>
      </c>
      <c r="BA116" s="268" t="n">
        <v>3.1785</v>
      </c>
      <c r="BB116" s="280" t="n">
        <v>3.1685</v>
      </c>
      <c r="BC116" s="280" t="n">
        <v>2.7135</v>
      </c>
      <c r="BD116" s="280" t="n">
        <v>3.006</v>
      </c>
      <c r="BE116" s="343"/>
      <c r="BF116" s="268"/>
      <c r="BG116" s="268" t="n">
        <v>1.356674705226</v>
      </c>
      <c r="BH116" s="277" t="n">
        <v>0.063692866181854</v>
      </c>
      <c r="BI116" s="277" t="n">
        <v>0.07331189123158</v>
      </c>
      <c r="BJ116" s="277" t="n">
        <v>0.569859116435751</v>
      </c>
      <c r="BK116" s="324" t="n">
        <v>0.524251338449172</v>
      </c>
      <c r="BL116" s="268"/>
      <c r="BM116" s="268"/>
      <c r="BN116" s="358"/>
      <c r="BO116" s="358"/>
      <c r="BP116" s="268"/>
      <c r="BQ116" s="358"/>
      <c r="BR116" s="268"/>
      <c r="BS116" s="268"/>
      <c r="BT116" s="268"/>
      <c r="BU116" s="293"/>
      <c r="BV116" s="295"/>
      <c r="BW116" s="295"/>
      <c r="BX116" s="268"/>
      <c r="BY116" s="268"/>
      <c r="BZ116" s="268"/>
      <c r="CA116" s="268"/>
      <c r="CB116" s="277"/>
      <c r="CC116" s="277"/>
      <c r="CD116" s="268"/>
      <c r="CE116" s="277"/>
      <c r="CF116" s="268"/>
      <c r="CG116" s="293"/>
      <c r="CH116" s="293"/>
      <c r="CI116" s="344"/>
      <c r="CJ116" s="268"/>
      <c r="CK116" s="293"/>
      <c r="CL116" s="268"/>
      <c r="CM116" s="295"/>
      <c r="CN116" s="295"/>
      <c r="CO116" s="268"/>
      <c r="CP116" s="293"/>
      <c r="CQ116" s="268"/>
      <c r="CR116" s="268"/>
      <c r="CS116" s="276"/>
      <c r="CT116" s="276"/>
      <c r="CU116" s="295"/>
      <c r="CV116" s="268"/>
      <c r="CW116" s="295"/>
      <c r="CX116" s="268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</row>
    <row r="117" customFormat="false" ht="12.75" hidden="false" customHeight="false" outlineLevel="0" collapsed="false">
      <c r="A117" s="323" t="n">
        <v>39995</v>
      </c>
      <c r="B117" s="268"/>
      <c r="C117" s="276" t="n">
        <v>0.17</v>
      </c>
      <c r="D117" s="326" t="n">
        <v>0.17</v>
      </c>
      <c r="E117" s="327" t="n">
        <v>0.17</v>
      </c>
      <c r="F117" s="328" t="n">
        <v>0.135</v>
      </c>
      <c r="G117" s="327" t="n">
        <v>0.17</v>
      </c>
      <c r="H117" s="355" t="n">
        <v>0.17</v>
      </c>
      <c r="I117" s="343" t="n">
        <v>0.17</v>
      </c>
      <c r="J117" s="347" t="n">
        <v>0.17</v>
      </c>
      <c r="K117" s="279" t="n">
        <v>0.19</v>
      </c>
      <c r="L117" s="348" t="n">
        <v>0.19</v>
      </c>
      <c r="M117" s="343" t="n">
        <v>0.19</v>
      </c>
      <c r="N117" s="327" t="n">
        <v>0.21</v>
      </c>
      <c r="O117" s="279" t="n">
        <v>0.17</v>
      </c>
      <c r="P117" s="333" t="n">
        <v>0.17</v>
      </c>
      <c r="Q117" s="343" t="n">
        <v>0.17</v>
      </c>
      <c r="R117" s="327" t="n">
        <v>0.17</v>
      </c>
      <c r="T117" s="334" t="n">
        <v>-0.03</v>
      </c>
      <c r="U117" s="334" t="n">
        <v>0.025</v>
      </c>
      <c r="V117" s="334" t="n">
        <v>0.155</v>
      </c>
      <c r="X117" s="335" t="n">
        <v>0.155</v>
      </c>
      <c r="Y117" s="336" t="n">
        <v>0.155</v>
      </c>
      <c r="Z117" s="335" t="n">
        <v>0.1725</v>
      </c>
      <c r="AA117" s="337" t="n">
        <v>0.46</v>
      </c>
      <c r="AB117" s="337" t="n">
        <v>0.41</v>
      </c>
      <c r="AC117" s="337" t="n">
        <v>0.185</v>
      </c>
      <c r="AD117" s="338" t="n">
        <v>0.1625</v>
      </c>
      <c r="AE117" s="339" t="n">
        <v>-0.2925</v>
      </c>
      <c r="AF117" s="339" t="n">
        <v>0</v>
      </c>
      <c r="AG117" s="356"/>
      <c r="AH117" s="340" t="n">
        <v>39995</v>
      </c>
      <c r="AI117" s="343" t="n">
        <v>3.068</v>
      </c>
      <c r="AJ117" s="342"/>
      <c r="AK117" s="342"/>
      <c r="AL117" s="342" t="n">
        <v>1.68772679774112</v>
      </c>
      <c r="AM117" s="342" t="n">
        <v>3.238</v>
      </c>
      <c r="AN117" s="342" t="n">
        <v>3.238</v>
      </c>
      <c r="AO117" s="342" t="n">
        <v>3.238</v>
      </c>
      <c r="AP117" s="360" t="n">
        <v>3.238</v>
      </c>
      <c r="AQ117" s="268" t="n">
        <v>3.258</v>
      </c>
      <c r="AR117" s="268" t="n">
        <v>3.278</v>
      </c>
      <c r="AS117" s="268" t="n">
        <v>3.238</v>
      </c>
      <c r="AT117" s="277" t="n">
        <v>3.238</v>
      </c>
      <c r="AU117" s="277"/>
      <c r="AV117" s="277"/>
      <c r="AW117" s="268" t="n">
        <v>3.223</v>
      </c>
      <c r="AX117" s="268" t="n">
        <v>3.2405</v>
      </c>
      <c r="AY117" s="268" t="n">
        <v>3.528</v>
      </c>
      <c r="AZ117" s="343" t="n">
        <v>3.478</v>
      </c>
      <c r="BA117" s="268" t="n">
        <v>3.253</v>
      </c>
      <c r="BB117" s="280" t="n">
        <v>3.2305</v>
      </c>
      <c r="BC117" s="280" t="n">
        <v>2.7755</v>
      </c>
      <c r="BD117" s="280" t="n">
        <v>3.068</v>
      </c>
      <c r="BE117" s="343"/>
      <c r="BF117" s="268"/>
      <c r="BG117" s="268" t="n">
        <v>1.35591176463</v>
      </c>
      <c r="BH117" s="277" t="n">
        <v>0.063701629785064</v>
      </c>
      <c r="BI117" s="277" t="n">
        <v>0.073297631325862</v>
      </c>
      <c r="BJ117" s="277" t="n">
        <v>0.566888377533425</v>
      </c>
      <c r="BK117" s="324" t="n">
        <v>0.521225076510538</v>
      </c>
      <c r="BL117" s="268"/>
      <c r="BM117" s="268"/>
      <c r="BN117" s="358"/>
      <c r="BO117" s="358"/>
      <c r="BP117" s="268"/>
      <c r="BQ117" s="358"/>
      <c r="BR117" s="268"/>
      <c r="BS117" s="268"/>
      <c r="BT117" s="268"/>
      <c r="BU117" s="293"/>
      <c r="BV117" s="295"/>
      <c r="BW117" s="295"/>
      <c r="BX117" s="268"/>
      <c r="BY117" s="268"/>
      <c r="BZ117" s="268"/>
      <c r="CA117" s="268"/>
      <c r="CB117" s="277"/>
      <c r="CC117" s="277"/>
      <c r="CD117" s="268"/>
      <c r="CE117" s="277"/>
      <c r="CF117" s="268"/>
      <c r="CG117" s="293"/>
      <c r="CH117" s="293"/>
      <c r="CI117" s="344"/>
      <c r="CJ117" s="268"/>
      <c r="CK117" s="293"/>
      <c r="CL117" s="268"/>
      <c r="CM117" s="295"/>
      <c r="CN117" s="295"/>
      <c r="CO117" s="268"/>
      <c r="CP117" s="293"/>
      <c r="CQ117" s="268"/>
      <c r="CR117" s="268"/>
      <c r="CS117" s="276"/>
      <c r="CT117" s="276"/>
      <c r="CU117" s="295"/>
      <c r="CV117" s="268"/>
      <c r="CW117" s="295"/>
      <c r="CX117" s="268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</row>
    <row r="118" customFormat="false" ht="12.75" hidden="false" customHeight="false" outlineLevel="0" collapsed="false">
      <c r="A118" s="323" t="n">
        <v>40026</v>
      </c>
      <c r="B118" s="268"/>
      <c r="C118" s="276" t="n">
        <v>0.17</v>
      </c>
      <c r="D118" s="326" t="n">
        <v>0.17</v>
      </c>
      <c r="E118" s="327" t="n">
        <v>0.17</v>
      </c>
      <c r="F118" s="328" t="n">
        <v>0.135</v>
      </c>
      <c r="G118" s="327" t="n">
        <v>0.17</v>
      </c>
      <c r="H118" s="355" t="n">
        <v>0.17</v>
      </c>
      <c r="I118" s="343" t="n">
        <v>0.17</v>
      </c>
      <c r="J118" s="347" t="n">
        <v>0.17</v>
      </c>
      <c r="K118" s="279" t="n">
        <v>0.19</v>
      </c>
      <c r="L118" s="348" t="n">
        <v>0.19</v>
      </c>
      <c r="M118" s="343" t="n">
        <v>0.19</v>
      </c>
      <c r="N118" s="327" t="n">
        <v>0.21</v>
      </c>
      <c r="O118" s="279" t="n">
        <v>0.17</v>
      </c>
      <c r="P118" s="333" t="n">
        <v>0.17</v>
      </c>
      <c r="Q118" s="343" t="n">
        <v>0.17</v>
      </c>
      <c r="R118" s="327" t="n">
        <v>0.17</v>
      </c>
      <c r="T118" s="334" t="n">
        <v>-0.03</v>
      </c>
      <c r="U118" s="334" t="n">
        <v>0.025</v>
      </c>
      <c r="V118" s="334" t="n">
        <v>0.1525</v>
      </c>
      <c r="X118" s="335" t="n">
        <v>0.1525</v>
      </c>
      <c r="Y118" s="336" t="n">
        <v>0.1525</v>
      </c>
      <c r="Z118" s="335" t="n">
        <v>0.17</v>
      </c>
      <c r="AA118" s="337" t="n">
        <v>0.525</v>
      </c>
      <c r="AB118" s="337" t="n">
        <v>0.41</v>
      </c>
      <c r="AC118" s="337" t="n">
        <v>0.185</v>
      </c>
      <c r="AD118" s="338" t="n">
        <v>0.1625</v>
      </c>
      <c r="AE118" s="339" t="n">
        <v>-0.2925</v>
      </c>
      <c r="AF118" s="339" t="n">
        <v>0</v>
      </c>
      <c r="AG118" s="356"/>
      <c r="AH118" s="340" t="n">
        <v>40026</v>
      </c>
      <c r="AI118" s="343" t="n">
        <v>3.06</v>
      </c>
      <c r="AJ118" s="342"/>
      <c r="AK118" s="342"/>
      <c r="AL118" s="342" t="n">
        <v>1.67351959221994</v>
      </c>
      <c r="AM118" s="342" t="n">
        <v>3.23</v>
      </c>
      <c r="AN118" s="342" t="n">
        <v>3.23</v>
      </c>
      <c r="AO118" s="342" t="n">
        <v>3.23</v>
      </c>
      <c r="AP118" s="360" t="n">
        <v>3.23</v>
      </c>
      <c r="AQ118" s="268" t="n">
        <v>3.25</v>
      </c>
      <c r="AR118" s="268" t="n">
        <v>3.27</v>
      </c>
      <c r="AS118" s="268" t="n">
        <v>3.23</v>
      </c>
      <c r="AT118" s="277" t="n">
        <v>3.23</v>
      </c>
      <c r="AU118" s="277"/>
      <c r="AV118" s="277"/>
      <c r="AW118" s="268" t="n">
        <v>3.2125</v>
      </c>
      <c r="AX118" s="268" t="n">
        <v>3.23</v>
      </c>
      <c r="AY118" s="268" t="n">
        <v>3.585</v>
      </c>
      <c r="AZ118" s="343" t="n">
        <v>3.47</v>
      </c>
      <c r="BA118" s="268" t="n">
        <v>3.245</v>
      </c>
      <c r="BB118" s="280" t="n">
        <v>3.2225</v>
      </c>
      <c r="BC118" s="280" t="n">
        <v>2.7675</v>
      </c>
      <c r="BD118" s="280" t="n">
        <v>3.06</v>
      </c>
      <c r="BE118" s="343"/>
      <c r="BF118" s="268"/>
      <c r="BG118" s="268" t="n">
        <v>1.355129047338</v>
      </c>
      <c r="BH118" s="277" t="n">
        <v>0.063710685508407</v>
      </c>
      <c r="BI118" s="277" t="n">
        <v>0.073282896090024</v>
      </c>
      <c r="BJ118" s="277" t="n">
        <v>0.563834056572521</v>
      </c>
      <c r="BK118" s="324" t="n">
        <v>0.518117520811126</v>
      </c>
      <c r="BL118" s="268"/>
      <c r="BM118" s="268"/>
      <c r="BN118" s="358"/>
      <c r="BO118" s="358"/>
      <c r="BP118" s="268"/>
      <c r="BQ118" s="358"/>
      <c r="BR118" s="268"/>
      <c r="BS118" s="268"/>
      <c r="BT118" s="268"/>
      <c r="BU118" s="293"/>
      <c r="BV118" s="295"/>
      <c r="BW118" s="295"/>
      <c r="BX118" s="268"/>
      <c r="BY118" s="268"/>
      <c r="BZ118" s="268"/>
      <c r="CA118" s="268"/>
      <c r="CB118" s="277"/>
      <c r="CC118" s="277"/>
      <c r="CD118" s="268"/>
      <c r="CE118" s="277"/>
      <c r="CF118" s="268"/>
      <c r="CG118" s="293"/>
      <c r="CH118" s="293"/>
      <c r="CI118" s="344"/>
      <c r="CJ118" s="268"/>
      <c r="CK118" s="293"/>
      <c r="CL118" s="268"/>
      <c r="CM118" s="295"/>
      <c r="CN118" s="295"/>
      <c r="CO118" s="268"/>
      <c r="CP118" s="293"/>
      <c r="CQ118" s="268"/>
      <c r="CR118" s="268"/>
      <c r="CS118" s="276"/>
      <c r="CT118" s="276"/>
      <c r="CU118" s="295"/>
      <c r="CV118" s="268"/>
      <c r="CW118" s="295"/>
      <c r="CX118" s="268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</row>
    <row r="119" customFormat="false" ht="12.75" hidden="false" customHeight="false" outlineLevel="0" collapsed="false">
      <c r="A119" s="323" t="n">
        <v>40057</v>
      </c>
      <c r="B119" s="268"/>
      <c r="C119" s="276" t="n">
        <v>0.17</v>
      </c>
      <c r="D119" s="326" t="n">
        <v>0.17</v>
      </c>
      <c r="E119" s="327" t="n">
        <v>0.17</v>
      </c>
      <c r="F119" s="328" t="n">
        <v>0.135</v>
      </c>
      <c r="G119" s="327" t="n">
        <v>0.17</v>
      </c>
      <c r="H119" s="355" t="n">
        <v>0.17</v>
      </c>
      <c r="I119" s="343" t="n">
        <v>0.17</v>
      </c>
      <c r="J119" s="347" t="n">
        <v>0.17</v>
      </c>
      <c r="K119" s="279" t="n">
        <v>0.19</v>
      </c>
      <c r="L119" s="348" t="n">
        <v>0.19</v>
      </c>
      <c r="M119" s="343" t="n">
        <v>0.19</v>
      </c>
      <c r="N119" s="327" t="n">
        <v>0.21</v>
      </c>
      <c r="O119" s="279" t="n">
        <v>0.17</v>
      </c>
      <c r="P119" s="333" t="n">
        <v>0.17</v>
      </c>
      <c r="Q119" s="343" t="n">
        <v>0.17</v>
      </c>
      <c r="R119" s="327" t="n">
        <v>0.17</v>
      </c>
      <c r="T119" s="334" t="n">
        <v>-0.03</v>
      </c>
      <c r="U119" s="334" t="n">
        <v>0.025</v>
      </c>
      <c r="V119" s="334" t="n">
        <v>0.15</v>
      </c>
      <c r="X119" s="335" t="n">
        <v>0.15</v>
      </c>
      <c r="Y119" s="336" t="n">
        <v>0.15</v>
      </c>
      <c r="Z119" s="335" t="n">
        <v>0.1675</v>
      </c>
      <c r="AA119" s="337" t="n">
        <v>0.425</v>
      </c>
      <c r="AB119" s="337" t="n">
        <v>0.3825</v>
      </c>
      <c r="AC119" s="337" t="n">
        <v>0.1625</v>
      </c>
      <c r="AD119" s="338" t="n">
        <v>0.1625</v>
      </c>
      <c r="AE119" s="339" t="n">
        <v>-0.2925</v>
      </c>
      <c r="AF119" s="339" t="n">
        <v>0</v>
      </c>
      <c r="AG119" s="356"/>
      <c r="AH119" s="340" t="n">
        <v>40057</v>
      </c>
      <c r="AI119" s="343" t="n">
        <v>3.044</v>
      </c>
      <c r="AJ119" s="342"/>
      <c r="AK119" s="342"/>
      <c r="AL119" s="342" t="n">
        <v>1.65530557019003</v>
      </c>
      <c r="AM119" s="342" t="n">
        <v>3.214</v>
      </c>
      <c r="AN119" s="342" t="n">
        <v>3.214</v>
      </c>
      <c r="AO119" s="342" t="n">
        <v>3.214</v>
      </c>
      <c r="AP119" s="360" t="n">
        <v>3.214</v>
      </c>
      <c r="AQ119" s="268" t="n">
        <v>3.234</v>
      </c>
      <c r="AR119" s="268" t="n">
        <v>3.254</v>
      </c>
      <c r="AS119" s="268" t="n">
        <v>3.214</v>
      </c>
      <c r="AT119" s="277" t="n">
        <v>3.214</v>
      </c>
      <c r="AU119" s="277"/>
      <c r="AV119" s="277"/>
      <c r="AW119" s="268" t="n">
        <v>3.194</v>
      </c>
      <c r="AX119" s="268" t="n">
        <v>3.2115</v>
      </c>
      <c r="AY119" s="268" t="n">
        <v>3.469</v>
      </c>
      <c r="AZ119" s="343" t="n">
        <v>3.4265</v>
      </c>
      <c r="BA119" s="268" t="n">
        <v>3.2065</v>
      </c>
      <c r="BB119" s="280" t="n">
        <v>3.2065</v>
      </c>
      <c r="BC119" s="280" t="n">
        <v>2.7515</v>
      </c>
      <c r="BD119" s="280" t="n">
        <v>3.044</v>
      </c>
      <c r="BE119" s="343"/>
      <c r="BF119" s="268"/>
      <c r="BG119" s="268" t="n">
        <v>1.3543520681</v>
      </c>
      <c r="BH119" s="277" t="n">
        <v>0.063719741231778</v>
      </c>
      <c r="BI119" s="277" t="n">
        <v>0.073268160854257</v>
      </c>
      <c r="BJ119" s="277" t="n">
        <v>0.560795356662599</v>
      </c>
      <c r="BK119" s="324" t="n">
        <v>0.515029735591174</v>
      </c>
      <c r="BL119" s="268"/>
      <c r="BM119" s="268"/>
      <c r="BN119" s="358"/>
      <c r="BO119" s="358"/>
      <c r="BP119" s="268"/>
      <c r="BQ119" s="358"/>
      <c r="BR119" s="268"/>
      <c r="BS119" s="268"/>
      <c r="BT119" s="268"/>
      <c r="BU119" s="293"/>
      <c r="BV119" s="295"/>
      <c r="BW119" s="295"/>
      <c r="BX119" s="268"/>
      <c r="BY119" s="268"/>
      <c r="BZ119" s="268"/>
      <c r="CA119" s="268"/>
      <c r="CB119" s="277"/>
      <c r="CC119" s="277"/>
      <c r="CD119" s="268"/>
      <c r="CE119" s="277"/>
      <c r="CF119" s="268"/>
      <c r="CG119" s="293"/>
      <c r="CH119" s="293"/>
      <c r="CI119" s="344"/>
      <c r="CJ119" s="268"/>
      <c r="CK119" s="293"/>
      <c r="CL119" s="268"/>
      <c r="CM119" s="295"/>
      <c r="CN119" s="295"/>
      <c r="CO119" s="268"/>
      <c r="CP119" s="293"/>
      <c r="CQ119" s="268"/>
      <c r="CR119" s="268"/>
      <c r="CS119" s="276"/>
      <c r="CT119" s="276"/>
      <c r="CU119" s="295"/>
      <c r="CV119" s="268"/>
      <c r="CW119" s="295"/>
      <c r="CX119" s="268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</row>
    <row r="120" customFormat="false" ht="12.75" hidden="false" customHeight="false" outlineLevel="0" collapsed="false">
      <c r="A120" s="323" t="n">
        <v>40087</v>
      </c>
      <c r="B120" s="268"/>
      <c r="C120" s="276" t="n">
        <v>0.17</v>
      </c>
      <c r="D120" s="326" t="n">
        <v>0.17</v>
      </c>
      <c r="E120" s="327" t="n">
        <v>0.17</v>
      </c>
      <c r="F120" s="328" t="n">
        <v>0.135</v>
      </c>
      <c r="G120" s="327" t="n">
        <v>0.17</v>
      </c>
      <c r="H120" s="355" t="n">
        <v>0.17</v>
      </c>
      <c r="I120" s="343" t="n">
        <v>0.17</v>
      </c>
      <c r="J120" s="347" t="n">
        <v>0.17</v>
      </c>
      <c r="K120" s="279" t="n">
        <v>0.19</v>
      </c>
      <c r="L120" s="348" t="n">
        <v>0.19</v>
      </c>
      <c r="M120" s="343" t="n">
        <v>0.19</v>
      </c>
      <c r="N120" s="327" t="n">
        <v>0.21</v>
      </c>
      <c r="O120" s="279" t="n">
        <v>0.17</v>
      </c>
      <c r="P120" s="333" t="n">
        <v>0.17</v>
      </c>
      <c r="Q120" s="343" t="n">
        <v>0.17</v>
      </c>
      <c r="R120" s="327" t="n">
        <v>0.17</v>
      </c>
      <c r="T120" s="334" t="n">
        <v>-0.03</v>
      </c>
      <c r="U120" s="334" t="n">
        <v>0.025</v>
      </c>
      <c r="V120" s="334" t="n">
        <v>0.165</v>
      </c>
      <c r="X120" s="335" t="n">
        <v>0.165</v>
      </c>
      <c r="Y120" s="336" t="n">
        <v>0.165</v>
      </c>
      <c r="Z120" s="335" t="n">
        <v>0.1825</v>
      </c>
      <c r="AA120" s="337" t="n">
        <v>0.345</v>
      </c>
      <c r="AB120" s="337" t="n">
        <v>0.3625</v>
      </c>
      <c r="AC120" s="337" t="n">
        <v>0.185</v>
      </c>
      <c r="AD120" s="338" t="n">
        <v>0.165</v>
      </c>
      <c r="AE120" s="339" t="n">
        <v>-0.2925</v>
      </c>
      <c r="AF120" s="339" t="n">
        <v>0</v>
      </c>
      <c r="AG120" s="356"/>
      <c r="AH120" s="340" t="n">
        <v>40087</v>
      </c>
      <c r="AI120" s="343" t="n">
        <v>3.056</v>
      </c>
      <c r="AJ120" s="342"/>
      <c r="AK120" s="342"/>
      <c r="AL120" s="342" t="n">
        <v>1.65190638425671</v>
      </c>
      <c r="AM120" s="342" t="n">
        <v>3.226</v>
      </c>
      <c r="AN120" s="342" t="n">
        <v>3.226</v>
      </c>
      <c r="AO120" s="342" t="n">
        <v>3.226</v>
      </c>
      <c r="AP120" s="360" t="n">
        <v>3.226</v>
      </c>
      <c r="AQ120" s="268" t="n">
        <v>3.246</v>
      </c>
      <c r="AR120" s="268" t="n">
        <v>3.266</v>
      </c>
      <c r="AS120" s="268" t="n">
        <v>3.226</v>
      </c>
      <c r="AT120" s="277" t="n">
        <v>3.226</v>
      </c>
      <c r="AU120" s="277"/>
      <c r="AV120" s="277"/>
      <c r="AW120" s="268" t="n">
        <v>3.221</v>
      </c>
      <c r="AX120" s="268" t="n">
        <v>3.2385</v>
      </c>
      <c r="AY120" s="268" t="n">
        <v>3.401</v>
      </c>
      <c r="AZ120" s="343" t="n">
        <v>3.4185</v>
      </c>
      <c r="BA120" s="268" t="n">
        <v>3.241</v>
      </c>
      <c r="BB120" s="280" t="n">
        <v>3.221</v>
      </c>
      <c r="BC120" s="280" t="n">
        <v>2.7635</v>
      </c>
      <c r="BD120" s="280" t="n">
        <v>3.056</v>
      </c>
      <c r="BE120" s="343"/>
      <c r="BF120" s="268"/>
      <c r="BG120" s="268" t="n">
        <v>1.353605607305</v>
      </c>
      <c r="BH120" s="277" t="n">
        <v>0.063728504835066</v>
      </c>
      <c r="BI120" s="277" t="n">
        <v>0.073253900948744</v>
      </c>
      <c r="BJ120" s="277" t="n">
        <v>0.557869481861138</v>
      </c>
      <c r="BK120" s="324" t="n">
        <v>0.51206025550425</v>
      </c>
      <c r="BL120" s="268"/>
      <c r="BM120" s="268"/>
      <c r="BN120" s="358"/>
      <c r="BO120" s="358"/>
      <c r="BP120" s="268"/>
      <c r="BQ120" s="358"/>
      <c r="BR120" s="268"/>
      <c r="BS120" s="268"/>
      <c r="BT120" s="268"/>
      <c r="BU120" s="293"/>
      <c r="BV120" s="295"/>
      <c r="BW120" s="295"/>
      <c r="BX120" s="268"/>
      <c r="BY120" s="268"/>
      <c r="BZ120" s="268"/>
      <c r="CA120" s="268"/>
      <c r="CB120" s="277"/>
      <c r="CC120" s="277"/>
      <c r="CD120" s="268"/>
      <c r="CE120" s="277"/>
      <c r="CF120" s="268"/>
      <c r="CG120" s="293"/>
      <c r="CH120" s="293"/>
      <c r="CI120" s="344"/>
      <c r="CJ120" s="268"/>
      <c r="CK120" s="293"/>
      <c r="CL120" s="268"/>
      <c r="CM120" s="295"/>
      <c r="CN120" s="295"/>
      <c r="CO120" s="268"/>
      <c r="CP120" s="293"/>
      <c r="CQ120" s="268"/>
      <c r="CR120" s="268"/>
      <c r="CS120" s="276"/>
      <c r="CT120" s="276"/>
      <c r="CU120" s="295"/>
      <c r="CV120" s="268"/>
      <c r="CW120" s="295"/>
      <c r="CX120" s="268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</row>
    <row r="121" customFormat="false" ht="12.75" hidden="false" customHeight="false" outlineLevel="0" collapsed="false">
      <c r="A121" s="323" t="n">
        <v>40118</v>
      </c>
      <c r="B121" s="268"/>
      <c r="C121" s="276" t="n">
        <v>0.29</v>
      </c>
      <c r="D121" s="326" t="n">
        <v>0.29</v>
      </c>
      <c r="E121" s="327" t="n">
        <v>0.29</v>
      </c>
      <c r="F121" s="328" t="n">
        <v>0.255</v>
      </c>
      <c r="G121" s="327" t="n">
        <v>0.29</v>
      </c>
      <c r="H121" s="355" t="n">
        <v>0.4</v>
      </c>
      <c r="I121" s="343" t="n">
        <v>0.4</v>
      </c>
      <c r="J121" s="347" t="n">
        <v>0.4</v>
      </c>
      <c r="K121" s="276" t="n">
        <v>0.41</v>
      </c>
      <c r="L121" s="348" t="n">
        <v>0.41</v>
      </c>
      <c r="M121" s="343" t="n">
        <v>0.41</v>
      </c>
      <c r="N121" s="327" t="n">
        <v>0.44</v>
      </c>
      <c r="O121" s="279" t="n">
        <v>0.51</v>
      </c>
      <c r="P121" s="333" t="n">
        <v>0.51</v>
      </c>
      <c r="Q121" s="343" t="n">
        <v>0.51</v>
      </c>
      <c r="R121" s="327" t="n">
        <v>0.53</v>
      </c>
      <c r="T121" s="334" t="n">
        <v>0.13</v>
      </c>
      <c r="U121" s="334" t="n">
        <v>0.185</v>
      </c>
      <c r="V121" s="334" t="n">
        <v>0.244128</v>
      </c>
      <c r="X121" s="335" t="n">
        <v>0.205</v>
      </c>
      <c r="Y121" s="336" t="n">
        <v>0.205</v>
      </c>
      <c r="Z121" s="335" t="n">
        <v>0.255</v>
      </c>
      <c r="AA121" s="337" t="n">
        <v>0.725</v>
      </c>
      <c r="AB121" s="337" t="n">
        <v>0.695</v>
      </c>
      <c r="AC121" s="337" t="n">
        <v>0.2875</v>
      </c>
      <c r="AD121" s="338" t="n">
        <v>0.24</v>
      </c>
      <c r="AE121" s="339" t="n">
        <v>-0.25</v>
      </c>
      <c r="AF121" s="339" t="n">
        <v>0</v>
      </c>
      <c r="AG121" s="356"/>
      <c r="AH121" s="340" t="n">
        <v>40118</v>
      </c>
      <c r="AI121" s="343" t="n">
        <v>3.124</v>
      </c>
      <c r="AJ121" s="342"/>
      <c r="AK121" s="342"/>
      <c r="AL121" s="342" t="n">
        <v>1.73776350952877</v>
      </c>
      <c r="AM121" s="342" t="n">
        <v>3.414</v>
      </c>
      <c r="AN121" s="342" t="n">
        <v>3.414</v>
      </c>
      <c r="AO121" s="342" t="n">
        <v>3.414</v>
      </c>
      <c r="AP121" s="360" t="n">
        <v>3.524</v>
      </c>
      <c r="AQ121" s="268" t="n">
        <v>3.534</v>
      </c>
      <c r="AR121" s="268" t="n">
        <v>3.564</v>
      </c>
      <c r="AS121" s="268" t="n">
        <v>3.634</v>
      </c>
      <c r="AT121" s="277" t="n">
        <v>3.654</v>
      </c>
      <c r="AU121" s="277"/>
      <c r="AV121" s="277"/>
      <c r="AW121" s="268" t="n">
        <v>3.329</v>
      </c>
      <c r="AX121" s="268" t="n">
        <v>3.379</v>
      </c>
      <c r="AY121" s="268" t="n">
        <v>3.849</v>
      </c>
      <c r="AZ121" s="343" t="n">
        <v>3.819</v>
      </c>
      <c r="BA121" s="268" t="n">
        <v>3.4115</v>
      </c>
      <c r="BB121" s="280" t="n">
        <v>3.364</v>
      </c>
      <c r="BC121" s="280" t="n">
        <v>2.874</v>
      </c>
      <c r="BD121" s="280" t="n">
        <v>3.124</v>
      </c>
      <c r="BE121" s="343"/>
      <c r="BF121" s="268"/>
      <c r="BG121" s="268" t="n">
        <v>1.352839891893</v>
      </c>
      <c r="BH121" s="277" t="n">
        <v>0.063737560558491</v>
      </c>
      <c r="BI121" s="277" t="n">
        <v>0.073239165713119</v>
      </c>
      <c r="BJ121" s="277" t="n">
        <v>0.554861301022043</v>
      </c>
      <c r="BK121" s="324" t="n">
        <v>0.509010986973864</v>
      </c>
      <c r="BL121" s="268"/>
      <c r="BM121" s="268"/>
      <c r="BN121" s="358"/>
      <c r="BO121" s="358"/>
      <c r="BP121" s="268"/>
      <c r="BQ121" s="358"/>
      <c r="BR121" s="268"/>
      <c r="BS121" s="268"/>
      <c r="BT121" s="268"/>
      <c r="BU121" s="293"/>
      <c r="BV121" s="295"/>
      <c r="BW121" s="295"/>
      <c r="BX121" s="268"/>
      <c r="BY121" s="268"/>
      <c r="BZ121" s="268"/>
      <c r="CA121" s="268"/>
      <c r="CB121" s="277"/>
      <c r="CC121" s="277"/>
      <c r="CD121" s="268"/>
      <c r="CE121" s="277"/>
      <c r="CF121" s="268"/>
      <c r="CG121" s="293"/>
      <c r="CH121" s="293"/>
      <c r="CI121" s="344"/>
      <c r="CJ121" s="268"/>
      <c r="CK121" s="293"/>
      <c r="CL121" s="268"/>
      <c r="CM121" s="295"/>
      <c r="CN121" s="295"/>
      <c r="CO121" s="268"/>
      <c r="CP121" s="293"/>
      <c r="CQ121" s="268"/>
      <c r="CR121" s="268"/>
      <c r="CS121" s="276"/>
      <c r="CT121" s="276"/>
      <c r="CU121" s="295"/>
      <c r="CV121" s="268"/>
      <c r="CW121" s="295"/>
      <c r="CX121" s="268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</row>
    <row r="122" customFormat="false" ht="12.75" hidden="false" customHeight="false" outlineLevel="0" collapsed="false">
      <c r="A122" s="323" t="n">
        <v>40148</v>
      </c>
      <c r="B122" s="268"/>
      <c r="C122" s="276" t="n">
        <v>0.31</v>
      </c>
      <c r="D122" s="326" t="n">
        <v>0.31</v>
      </c>
      <c r="E122" s="327" t="n">
        <v>0.31</v>
      </c>
      <c r="F122" s="328" t="n">
        <v>0.275</v>
      </c>
      <c r="G122" s="327" t="n">
        <v>0.31</v>
      </c>
      <c r="H122" s="355" t="n">
        <v>0.42</v>
      </c>
      <c r="I122" s="343" t="n">
        <v>0.42</v>
      </c>
      <c r="J122" s="347" t="n">
        <v>0.42</v>
      </c>
      <c r="K122" s="276" t="n">
        <v>0.43</v>
      </c>
      <c r="L122" s="348" t="n">
        <v>0.43</v>
      </c>
      <c r="M122" s="343" t="n">
        <v>0.43</v>
      </c>
      <c r="N122" s="327" t="n">
        <v>0.46</v>
      </c>
      <c r="O122" s="279" t="n">
        <v>0.53</v>
      </c>
      <c r="P122" s="333" t="n">
        <v>0.53</v>
      </c>
      <c r="Q122" s="343" t="n">
        <v>0.53</v>
      </c>
      <c r="R122" s="327" t="n">
        <v>0.55</v>
      </c>
      <c r="T122" s="334" t="n">
        <v>0.15</v>
      </c>
      <c r="U122" s="334" t="n">
        <v>0.205</v>
      </c>
      <c r="V122" s="334" t="n">
        <v>0.267392</v>
      </c>
      <c r="X122" s="335" t="n">
        <v>0.245</v>
      </c>
      <c r="Y122" s="336" t="n">
        <v>0.245</v>
      </c>
      <c r="Z122" s="335" t="n">
        <v>0.295</v>
      </c>
      <c r="AA122" s="337" t="n">
        <v>1.045</v>
      </c>
      <c r="AB122" s="337" t="n">
        <v>1.01</v>
      </c>
      <c r="AC122" s="337" t="n">
        <v>0.3375</v>
      </c>
      <c r="AD122" s="338" t="n">
        <v>0.295</v>
      </c>
      <c r="AE122" s="339" t="n">
        <v>-0.25</v>
      </c>
      <c r="AF122" s="339" t="n">
        <v>0</v>
      </c>
      <c r="AG122" s="356"/>
      <c r="AH122" s="340" t="n">
        <v>40148</v>
      </c>
      <c r="AI122" s="343" t="n">
        <v>3.206</v>
      </c>
      <c r="AJ122" s="342"/>
      <c r="AK122" s="342"/>
      <c r="AL122" s="342" t="n">
        <v>1.77937212940638</v>
      </c>
      <c r="AM122" s="342" t="n">
        <v>3.516</v>
      </c>
      <c r="AN122" s="342" t="n">
        <v>3.516</v>
      </c>
      <c r="AO122" s="342" t="n">
        <v>3.516</v>
      </c>
      <c r="AP122" s="360" t="n">
        <v>3.626</v>
      </c>
      <c r="AQ122" s="268" t="n">
        <v>3.636</v>
      </c>
      <c r="AR122" s="268" t="n">
        <v>3.666</v>
      </c>
      <c r="AS122" s="268" t="n">
        <v>3.736</v>
      </c>
      <c r="AT122" s="277" t="n">
        <v>3.756</v>
      </c>
      <c r="AU122" s="277"/>
      <c r="AV122" s="277"/>
      <c r="AW122" s="268" t="n">
        <v>3.451</v>
      </c>
      <c r="AX122" s="268" t="n">
        <v>3.501</v>
      </c>
      <c r="AY122" s="268" t="n">
        <v>4.251</v>
      </c>
      <c r="AZ122" s="343" t="n">
        <v>4.216</v>
      </c>
      <c r="BA122" s="268" t="n">
        <v>3.5435</v>
      </c>
      <c r="BB122" s="280" t="n">
        <v>3.501</v>
      </c>
      <c r="BC122" s="280" t="n">
        <v>2.956</v>
      </c>
      <c r="BD122" s="280" t="n">
        <v>3.206</v>
      </c>
      <c r="BE122" s="343"/>
      <c r="BF122" s="268"/>
      <c r="BG122" s="268" t="n">
        <v>1.352104314293</v>
      </c>
      <c r="BH122" s="277" t="n">
        <v>0.06374632416183</v>
      </c>
      <c r="BI122" s="277" t="n">
        <v>0.073224905807743</v>
      </c>
      <c r="BJ122" s="277" t="n">
        <v>0.551964820924293</v>
      </c>
      <c r="BK122" s="324" t="n">
        <v>0.506078535098515</v>
      </c>
      <c r="BL122" s="268"/>
      <c r="BM122" s="268"/>
      <c r="BN122" s="358"/>
      <c r="BO122" s="358"/>
      <c r="BP122" s="268"/>
      <c r="BQ122" s="358"/>
      <c r="BR122" s="268"/>
      <c r="BS122" s="268"/>
      <c r="BT122" s="268"/>
      <c r="BU122" s="293"/>
      <c r="BV122" s="295"/>
      <c r="BW122" s="295"/>
      <c r="BX122" s="268"/>
      <c r="BY122" s="268"/>
      <c r="BZ122" s="268"/>
      <c r="CA122" s="268"/>
      <c r="CB122" s="277"/>
      <c r="CC122" s="277"/>
      <c r="CD122" s="268"/>
      <c r="CE122" s="277"/>
      <c r="CF122" s="268"/>
      <c r="CG122" s="293"/>
      <c r="CH122" s="293"/>
      <c r="CI122" s="344"/>
      <c r="CJ122" s="268"/>
      <c r="CK122" s="293"/>
      <c r="CL122" s="268"/>
      <c r="CM122" s="295"/>
      <c r="CN122" s="295"/>
      <c r="CO122" s="268"/>
      <c r="CP122" s="293"/>
      <c r="CQ122" s="268"/>
      <c r="CR122" s="268"/>
      <c r="CS122" s="276"/>
      <c r="CT122" s="276"/>
      <c r="CU122" s="295"/>
      <c r="CV122" s="268"/>
      <c r="CW122" s="295"/>
      <c r="CX122" s="268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</row>
    <row r="123" customFormat="false" ht="12.75" hidden="false" customHeight="false" outlineLevel="0" collapsed="false">
      <c r="A123" s="323" t="n">
        <v>40179</v>
      </c>
      <c r="B123" s="268"/>
      <c r="C123" s="276" t="n">
        <v>0.325</v>
      </c>
      <c r="D123" s="326" t="n">
        <v>0.325</v>
      </c>
      <c r="E123" s="327" t="n">
        <v>0.325</v>
      </c>
      <c r="F123" s="328" t="n">
        <v>0.29</v>
      </c>
      <c r="G123" s="327" t="n">
        <v>0.325</v>
      </c>
      <c r="H123" s="355" t="n">
        <v>0.435</v>
      </c>
      <c r="I123" s="343" t="n">
        <v>0.435</v>
      </c>
      <c r="J123" s="347" t="n">
        <v>0.435</v>
      </c>
      <c r="K123" s="276" t="n">
        <v>0.445</v>
      </c>
      <c r="L123" s="348" t="n">
        <v>0.445</v>
      </c>
      <c r="M123" s="343" t="n">
        <v>0.445</v>
      </c>
      <c r="N123" s="327" t="n">
        <v>0.475</v>
      </c>
      <c r="O123" s="279" t="n">
        <v>0.545</v>
      </c>
      <c r="P123" s="333" t="n">
        <v>0.545</v>
      </c>
      <c r="Q123" s="343" t="n">
        <v>0.545</v>
      </c>
      <c r="R123" s="327" t="n">
        <v>0.565</v>
      </c>
      <c r="T123" s="334" t="n">
        <v>0.165</v>
      </c>
      <c r="U123" s="334" t="n">
        <v>0.22</v>
      </c>
      <c r="V123" s="334" t="n">
        <v>0.290072</v>
      </c>
      <c r="X123" s="335" t="n">
        <v>0.2575</v>
      </c>
      <c r="Y123" s="336" t="n">
        <v>0.2575</v>
      </c>
      <c r="Z123" s="335" t="n">
        <v>0.305</v>
      </c>
      <c r="AA123" s="337" t="n">
        <v>1.52</v>
      </c>
      <c r="AB123" s="337" t="n">
        <v>1.165</v>
      </c>
      <c r="AC123" s="337" t="n">
        <v>0.4375</v>
      </c>
      <c r="AD123" s="338" t="n">
        <v>0.3425</v>
      </c>
      <c r="AE123" s="339" t="n">
        <v>-0.25</v>
      </c>
      <c r="AF123" s="339" t="n">
        <v>0</v>
      </c>
      <c r="AG123" s="356"/>
      <c r="AH123" s="340" t="n">
        <v>40179</v>
      </c>
      <c r="AI123" s="343" t="n">
        <v>3.431</v>
      </c>
      <c r="AJ123" s="342"/>
      <c r="AK123" s="342"/>
      <c r="AL123" s="342" t="n">
        <v>1.88952069096643</v>
      </c>
      <c r="AM123" s="342" t="n">
        <v>3.756</v>
      </c>
      <c r="AN123" s="342" t="n">
        <v>3.756</v>
      </c>
      <c r="AO123" s="342" t="n">
        <v>3.756</v>
      </c>
      <c r="AP123" s="360" t="n">
        <v>3.866</v>
      </c>
      <c r="AQ123" s="268" t="n">
        <v>3.876</v>
      </c>
      <c r="AR123" s="268" t="n">
        <v>3.906</v>
      </c>
      <c r="AS123" s="268" t="n">
        <v>3.976</v>
      </c>
      <c r="AT123" s="277" t="n">
        <v>3.996</v>
      </c>
      <c r="AU123" s="277"/>
      <c r="AV123" s="277"/>
      <c r="AW123" s="268" t="n">
        <v>3.6885</v>
      </c>
      <c r="AX123" s="268" t="n">
        <v>3.736</v>
      </c>
      <c r="AY123" s="268" t="n">
        <v>4.951</v>
      </c>
      <c r="AZ123" s="343" t="n">
        <v>4.596</v>
      </c>
      <c r="BA123" s="268" t="n">
        <v>3.8685</v>
      </c>
      <c r="BB123" s="280" t="n">
        <v>3.7735</v>
      </c>
      <c r="BC123" s="280" t="n">
        <v>3.181</v>
      </c>
      <c r="BD123" s="280" t="n">
        <v>3.431</v>
      </c>
      <c r="BE123" s="343"/>
      <c r="BF123" s="268"/>
      <c r="BG123" s="268" t="n">
        <v>1.351349827123</v>
      </c>
      <c r="BH123" s="277" t="n">
        <v>0.063755379885308</v>
      </c>
      <c r="BI123" s="277" t="n">
        <v>0.073210170572258</v>
      </c>
      <c r="BJ123" s="277" t="n">
        <v>0.54898687070785</v>
      </c>
      <c r="BK123" s="324" t="n">
        <v>0.503067276615131</v>
      </c>
      <c r="BL123" s="268"/>
      <c r="BM123" s="268"/>
      <c r="BN123" s="358"/>
      <c r="BO123" s="358"/>
      <c r="BP123" s="268"/>
      <c r="BQ123" s="358"/>
      <c r="BR123" s="268"/>
      <c r="BS123" s="268"/>
      <c r="BT123" s="268"/>
      <c r="BU123" s="293"/>
      <c r="BV123" s="295"/>
      <c r="BW123" s="295"/>
      <c r="BX123" s="268"/>
      <c r="BY123" s="268"/>
      <c r="BZ123" s="268"/>
      <c r="CA123" s="268"/>
      <c r="CB123" s="277"/>
      <c r="CC123" s="277"/>
      <c r="CD123" s="268"/>
      <c r="CE123" s="277"/>
      <c r="CF123" s="268"/>
      <c r="CG123" s="293"/>
      <c r="CH123" s="293"/>
      <c r="CI123" s="344"/>
      <c r="CJ123" s="268"/>
      <c r="CK123" s="293"/>
      <c r="CL123" s="268"/>
      <c r="CM123" s="295"/>
      <c r="CN123" s="295"/>
      <c r="CO123" s="268"/>
      <c r="CP123" s="293"/>
      <c r="CQ123" s="268"/>
      <c r="CR123" s="268"/>
      <c r="CS123" s="276"/>
      <c r="CT123" s="276"/>
      <c r="CU123" s="295"/>
      <c r="CV123" s="268"/>
      <c r="CW123" s="295"/>
      <c r="CX123" s="268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</row>
    <row r="124" customFormat="false" ht="12.75" hidden="false" customHeight="false" outlineLevel="0" collapsed="false">
      <c r="A124" s="323" t="n">
        <v>40210</v>
      </c>
      <c r="B124" s="268"/>
      <c r="C124" s="276" t="n">
        <v>0.37</v>
      </c>
      <c r="D124" s="326" t="n">
        <v>0.37</v>
      </c>
      <c r="E124" s="327" t="n">
        <v>0.37</v>
      </c>
      <c r="F124" s="328" t="n">
        <v>0.335</v>
      </c>
      <c r="G124" s="327" t="n">
        <v>0.37</v>
      </c>
      <c r="H124" s="355" t="n">
        <v>0.48</v>
      </c>
      <c r="I124" s="343" t="n">
        <v>0.48</v>
      </c>
      <c r="J124" s="347" t="n">
        <v>0.48</v>
      </c>
      <c r="K124" s="276" t="n">
        <v>0.49</v>
      </c>
      <c r="L124" s="348" t="n">
        <v>0.49</v>
      </c>
      <c r="M124" s="343" t="n">
        <v>0.49</v>
      </c>
      <c r="N124" s="327" t="n">
        <v>0.52</v>
      </c>
      <c r="O124" s="279" t="n">
        <v>0.59</v>
      </c>
      <c r="P124" s="333" t="n">
        <v>0.59</v>
      </c>
      <c r="Q124" s="343" t="n">
        <v>0.59</v>
      </c>
      <c r="R124" s="327" t="n">
        <v>0.61</v>
      </c>
      <c r="T124" s="334" t="n">
        <v>0.21</v>
      </c>
      <c r="U124" s="334" t="n">
        <v>0.265</v>
      </c>
      <c r="V124" s="334" t="n">
        <v>0.333408</v>
      </c>
      <c r="X124" s="335" t="n">
        <v>0.235</v>
      </c>
      <c r="Y124" s="336" t="n">
        <v>0.235</v>
      </c>
      <c r="Z124" s="335" t="n">
        <v>0.28</v>
      </c>
      <c r="AA124" s="337" t="n">
        <v>1.4</v>
      </c>
      <c r="AB124" s="337" t="n">
        <v>1.155</v>
      </c>
      <c r="AC124" s="337" t="n">
        <v>0.435</v>
      </c>
      <c r="AD124" s="338" t="n">
        <v>0.3375</v>
      </c>
      <c r="AE124" s="339" t="n">
        <v>-0.25</v>
      </c>
      <c r="AF124" s="339" t="n">
        <v>0</v>
      </c>
      <c r="AG124" s="356"/>
      <c r="AH124" s="340" t="n">
        <v>40210</v>
      </c>
      <c r="AI124" s="343" t="n">
        <v>3.334</v>
      </c>
      <c r="AJ124" s="342"/>
      <c r="AK124" s="342"/>
      <c r="AL124" s="342" t="n">
        <v>1.8522783288979</v>
      </c>
      <c r="AM124" s="342" t="n">
        <v>3.704</v>
      </c>
      <c r="AN124" s="342" t="n">
        <v>3.704</v>
      </c>
      <c r="AO124" s="342" t="n">
        <v>3.704</v>
      </c>
      <c r="AP124" s="360" t="n">
        <v>3.814</v>
      </c>
      <c r="AQ124" s="268" t="n">
        <v>3.824</v>
      </c>
      <c r="AR124" s="268" t="n">
        <v>3.854</v>
      </c>
      <c r="AS124" s="268" t="n">
        <v>3.924</v>
      </c>
      <c r="AT124" s="277" t="n">
        <v>3.944</v>
      </c>
      <c r="AU124" s="277"/>
      <c r="AV124" s="277"/>
      <c r="AW124" s="268" t="n">
        <v>3.569</v>
      </c>
      <c r="AX124" s="268" t="n">
        <v>3.614</v>
      </c>
      <c r="AY124" s="268" t="n">
        <v>4.734</v>
      </c>
      <c r="AZ124" s="343" t="n">
        <v>4.489</v>
      </c>
      <c r="BA124" s="268" t="n">
        <v>3.769</v>
      </c>
      <c r="BB124" s="280" t="n">
        <v>3.6715</v>
      </c>
      <c r="BC124" s="280" t="n">
        <v>3.084</v>
      </c>
      <c r="BD124" s="280" t="n">
        <v>3.334</v>
      </c>
      <c r="BE124" s="343"/>
      <c r="BF124" s="268"/>
      <c r="BG124" s="268" t="n">
        <v>1.35060103265</v>
      </c>
      <c r="BH124" s="277" t="n">
        <v>0.063764435608814</v>
      </c>
      <c r="BI124" s="277" t="n">
        <v>0.073195435336845</v>
      </c>
      <c r="BJ124" s="277" t="n">
        <v>0.546024173864876</v>
      </c>
      <c r="BK124" s="324" t="n">
        <v>0.500075142791011</v>
      </c>
      <c r="BL124" s="268"/>
      <c r="BM124" s="268"/>
      <c r="BN124" s="358"/>
      <c r="BO124" s="358"/>
      <c r="BP124" s="268"/>
      <c r="BQ124" s="358"/>
      <c r="BR124" s="268"/>
      <c r="BS124" s="268"/>
      <c r="BT124" s="268"/>
      <c r="BU124" s="293"/>
      <c r="BV124" s="295"/>
      <c r="BW124" s="295"/>
      <c r="BX124" s="268"/>
      <c r="BY124" s="268"/>
      <c r="BZ124" s="268"/>
      <c r="CA124" s="268"/>
      <c r="CB124" s="277"/>
      <c r="CC124" s="277"/>
      <c r="CD124" s="268"/>
      <c r="CE124" s="277"/>
      <c r="CF124" s="268"/>
      <c r="CG124" s="293"/>
      <c r="CH124" s="293"/>
      <c r="CI124" s="344"/>
      <c r="CJ124" s="268"/>
      <c r="CK124" s="293"/>
      <c r="CL124" s="268"/>
      <c r="CM124" s="295"/>
      <c r="CN124" s="295"/>
      <c r="CO124" s="268"/>
      <c r="CP124" s="293"/>
      <c r="CQ124" s="268"/>
      <c r="CR124" s="268"/>
      <c r="CS124" s="276"/>
      <c r="CT124" s="276"/>
      <c r="CU124" s="295"/>
      <c r="CV124" s="268"/>
      <c r="CW124" s="295"/>
      <c r="CX124" s="268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</row>
    <row r="125" customFormat="false" ht="12.75" hidden="false" customHeight="false" outlineLevel="0" collapsed="false">
      <c r="A125" s="323" t="n">
        <v>40238</v>
      </c>
      <c r="B125" s="268"/>
      <c r="C125" s="276" t="n">
        <v>0.37</v>
      </c>
      <c r="D125" s="326" t="n">
        <v>0.37</v>
      </c>
      <c r="E125" s="327" t="n">
        <v>0.37</v>
      </c>
      <c r="F125" s="328" t="n">
        <v>0.335</v>
      </c>
      <c r="G125" s="327" t="n">
        <v>0.37</v>
      </c>
      <c r="H125" s="355" t="n">
        <v>0.48</v>
      </c>
      <c r="I125" s="343" t="n">
        <v>0.48</v>
      </c>
      <c r="J125" s="347" t="n">
        <v>0.48</v>
      </c>
      <c r="K125" s="276" t="n">
        <v>0.49</v>
      </c>
      <c r="L125" s="348" t="n">
        <v>0.49</v>
      </c>
      <c r="M125" s="343" t="n">
        <v>0.49</v>
      </c>
      <c r="N125" s="327" t="n">
        <v>0.52</v>
      </c>
      <c r="O125" s="279" t="n">
        <v>0.59</v>
      </c>
      <c r="P125" s="333" t="n">
        <v>0.59</v>
      </c>
      <c r="Q125" s="343" t="n">
        <v>0.59</v>
      </c>
      <c r="R125" s="327" t="n">
        <v>0.61</v>
      </c>
      <c r="T125" s="334" t="n">
        <v>0.21</v>
      </c>
      <c r="U125" s="334" t="n">
        <v>0.265</v>
      </c>
      <c r="V125" s="334" t="n">
        <v>0.329696</v>
      </c>
      <c r="X125" s="335" t="n">
        <v>0.2325</v>
      </c>
      <c r="Y125" s="336" t="n">
        <v>0.2325</v>
      </c>
      <c r="Z125" s="335" t="n">
        <v>0.278</v>
      </c>
      <c r="AA125" s="337" t="n">
        <v>0.88</v>
      </c>
      <c r="AB125" s="337" t="n">
        <v>0.795</v>
      </c>
      <c r="AC125" s="337" t="n">
        <v>0.3025</v>
      </c>
      <c r="AD125" s="338" t="n">
        <v>0.26</v>
      </c>
      <c r="AE125" s="339" t="n">
        <v>-0.25</v>
      </c>
      <c r="AF125" s="339" t="n">
        <v>0</v>
      </c>
      <c r="AG125" s="356"/>
      <c r="AH125" s="340" t="n">
        <v>40238</v>
      </c>
      <c r="AI125" s="343" t="n">
        <v>3.218</v>
      </c>
      <c r="AJ125" s="342"/>
      <c r="AK125" s="342"/>
      <c r="AL125" s="342" t="n">
        <v>1.78463137949287</v>
      </c>
      <c r="AM125" s="342" t="n">
        <v>3.588</v>
      </c>
      <c r="AN125" s="342" t="n">
        <v>3.588</v>
      </c>
      <c r="AO125" s="342" t="n">
        <v>3.588</v>
      </c>
      <c r="AP125" s="360" t="n">
        <v>3.698</v>
      </c>
      <c r="AQ125" s="268" t="n">
        <v>3.708</v>
      </c>
      <c r="AR125" s="268" t="n">
        <v>3.738</v>
      </c>
      <c r="AS125" s="268" t="n">
        <v>3.808</v>
      </c>
      <c r="AT125" s="277" t="n">
        <v>3.828</v>
      </c>
      <c r="AU125" s="277"/>
      <c r="AV125" s="277"/>
      <c r="AW125" s="268" t="n">
        <v>3.4505</v>
      </c>
      <c r="AX125" s="268" t="n">
        <v>3.496</v>
      </c>
      <c r="AY125" s="268" t="n">
        <v>4.098</v>
      </c>
      <c r="AZ125" s="343" t="n">
        <v>4.013</v>
      </c>
      <c r="BA125" s="268" t="n">
        <v>3.5205</v>
      </c>
      <c r="BB125" s="280" t="n">
        <v>3.478</v>
      </c>
      <c r="BC125" s="280" t="n">
        <v>2.968</v>
      </c>
      <c r="BD125" s="280" t="n">
        <v>3.218</v>
      </c>
      <c r="BE125" s="343"/>
      <c r="BF125" s="268"/>
      <c r="BG125" s="268" t="n">
        <v>1.349929587683</v>
      </c>
      <c r="BH125" s="277" t="n">
        <v>0.063772614972003</v>
      </c>
      <c r="BI125" s="277" t="n">
        <v>0.073182126092018</v>
      </c>
      <c r="BJ125" s="277" t="n">
        <v>0.543361239066818</v>
      </c>
      <c r="BK125" s="324" t="n">
        <v>0.497388901753867</v>
      </c>
      <c r="BL125" s="268"/>
      <c r="BM125" s="268"/>
      <c r="BN125" s="358"/>
      <c r="BO125" s="358"/>
      <c r="BP125" s="268"/>
      <c r="BQ125" s="358"/>
      <c r="BR125" s="268"/>
      <c r="BS125" s="268"/>
      <c r="BT125" s="268"/>
      <c r="BU125" s="293"/>
      <c r="BV125" s="295"/>
      <c r="BW125" s="295"/>
      <c r="BX125" s="268"/>
      <c r="BY125" s="268"/>
      <c r="BZ125" s="268"/>
      <c r="CA125" s="268"/>
      <c r="CB125" s="277"/>
      <c r="CC125" s="277"/>
      <c r="CD125" s="268"/>
      <c r="CE125" s="277"/>
      <c r="CF125" s="268"/>
      <c r="CG125" s="293"/>
      <c r="CH125" s="293"/>
      <c r="CI125" s="344"/>
      <c r="CJ125" s="268"/>
      <c r="CK125" s="293"/>
      <c r="CL125" s="268"/>
      <c r="CM125" s="295"/>
      <c r="CN125" s="295"/>
      <c r="CO125" s="268"/>
      <c r="CP125" s="293"/>
      <c r="CQ125" s="268"/>
      <c r="CR125" s="268"/>
      <c r="CS125" s="276"/>
      <c r="CT125" s="276"/>
      <c r="CU125" s="295"/>
      <c r="CV125" s="268"/>
      <c r="CW125" s="295"/>
      <c r="CX125" s="268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</row>
    <row r="126" customFormat="false" ht="12.75" hidden="false" customHeight="false" outlineLevel="0" collapsed="false">
      <c r="A126" s="323" t="n">
        <v>40269</v>
      </c>
      <c r="B126" s="268"/>
      <c r="C126" s="276" t="n">
        <v>0.17</v>
      </c>
      <c r="D126" s="326" t="n">
        <v>0.17</v>
      </c>
      <c r="E126" s="327" t="n">
        <v>0.17</v>
      </c>
      <c r="F126" s="328" t="n">
        <v>0.135</v>
      </c>
      <c r="G126" s="327" t="n">
        <v>0.17</v>
      </c>
      <c r="H126" s="355" t="n">
        <v>0.17</v>
      </c>
      <c r="I126" s="343" t="n">
        <v>0.17</v>
      </c>
      <c r="J126" s="347" t="n">
        <v>0.17</v>
      </c>
      <c r="K126" s="279" t="n">
        <v>0.19</v>
      </c>
      <c r="L126" s="348" t="n">
        <v>0.19</v>
      </c>
      <c r="M126" s="343" t="n">
        <v>0.19</v>
      </c>
      <c r="N126" s="327" t="n">
        <v>0.21</v>
      </c>
      <c r="O126" s="279" t="n">
        <v>0.17</v>
      </c>
      <c r="P126" s="333" t="n">
        <v>0.17</v>
      </c>
      <c r="Q126" s="343" t="n">
        <v>0.17</v>
      </c>
      <c r="R126" s="327" t="n">
        <v>0.17</v>
      </c>
      <c r="T126" s="334" t="n">
        <v>-0.03</v>
      </c>
      <c r="U126" s="334" t="n">
        <v>0.025</v>
      </c>
      <c r="V126" s="334" t="n">
        <v>0.1825</v>
      </c>
      <c r="X126" s="335" t="n">
        <v>0.1825</v>
      </c>
      <c r="Y126" s="336" t="n">
        <v>0.1825</v>
      </c>
      <c r="Z126" s="335" t="n">
        <v>0.183</v>
      </c>
      <c r="AA126" s="337" t="n">
        <v>0.54</v>
      </c>
      <c r="AB126" s="337" t="n">
        <v>0.43</v>
      </c>
      <c r="AC126" s="337" t="n">
        <v>0.1975</v>
      </c>
      <c r="AD126" s="338" t="n">
        <v>0.1775</v>
      </c>
      <c r="AE126" s="339" t="n">
        <v>-0.2925</v>
      </c>
      <c r="AF126" s="339" t="n">
        <v>0</v>
      </c>
      <c r="AG126" s="356"/>
      <c r="AH126" s="340" t="n">
        <v>40269</v>
      </c>
      <c r="AI126" s="343" t="n">
        <v>3.096</v>
      </c>
      <c r="AJ126" s="342"/>
      <c r="AK126" s="342"/>
      <c r="AL126" s="342" t="n">
        <v>1.6148175679344</v>
      </c>
      <c r="AM126" s="342" t="n">
        <v>3.266</v>
      </c>
      <c r="AN126" s="342" t="n">
        <v>3.266</v>
      </c>
      <c r="AO126" s="342" t="n">
        <v>3.266</v>
      </c>
      <c r="AP126" s="360" t="n">
        <v>3.266</v>
      </c>
      <c r="AQ126" s="268" t="n">
        <v>3.286</v>
      </c>
      <c r="AR126" s="268" t="n">
        <v>3.306</v>
      </c>
      <c r="AS126" s="268" t="n">
        <v>3.266</v>
      </c>
      <c r="AT126" s="277" t="n">
        <v>3.266</v>
      </c>
      <c r="AU126" s="277"/>
      <c r="AV126" s="277"/>
      <c r="AW126" s="268" t="n">
        <v>3.2785</v>
      </c>
      <c r="AX126" s="268" t="n">
        <v>3.279</v>
      </c>
      <c r="AY126" s="268" t="n">
        <v>3.636</v>
      </c>
      <c r="AZ126" s="343" t="n">
        <v>3.526</v>
      </c>
      <c r="BA126" s="268" t="n">
        <v>3.2935</v>
      </c>
      <c r="BB126" s="280" t="n">
        <v>3.2735</v>
      </c>
      <c r="BC126" s="280" t="n">
        <v>2.8035</v>
      </c>
      <c r="BD126" s="280" t="n">
        <v>3.096</v>
      </c>
      <c r="BE126" s="343"/>
      <c r="BF126" s="268"/>
      <c r="BG126" s="268" t="n">
        <v>1.349191602953</v>
      </c>
      <c r="BH126" s="277" t="n">
        <v>0.06378167069556</v>
      </c>
      <c r="BI126" s="277" t="n">
        <v>0.073167390856741</v>
      </c>
      <c r="BJ126" s="277" t="n">
        <v>0.540427370019354</v>
      </c>
      <c r="BK126" s="324" t="n">
        <v>0.494432813207105</v>
      </c>
      <c r="BL126" s="268"/>
      <c r="BM126" s="268"/>
      <c r="BN126" s="358"/>
      <c r="BO126" s="358"/>
      <c r="BP126" s="268"/>
      <c r="BQ126" s="358"/>
      <c r="BR126" s="268"/>
      <c r="BS126" s="268"/>
      <c r="BT126" s="268"/>
      <c r="BU126" s="293"/>
      <c r="BV126" s="295"/>
      <c r="BW126" s="295"/>
      <c r="BX126" s="268"/>
      <c r="BY126" s="268"/>
      <c r="BZ126" s="268"/>
      <c r="CA126" s="268"/>
      <c r="CB126" s="277"/>
      <c r="CC126" s="277"/>
      <c r="CD126" s="268"/>
      <c r="CE126" s="277"/>
      <c r="CF126" s="268"/>
      <c r="CG126" s="293"/>
      <c r="CH126" s="293"/>
      <c r="CI126" s="344"/>
      <c r="CJ126" s="268"/>
      <c r="CK126" s="293"/>
      <c r="CL126" s="268"/>
      <c r="CM126" s="295"/>
      <c r="CN126" s="295"/>
      <c r="CO126" s="268"/>
      <c r="CP126" s="293"/>
      <c r="CQ126" s="268"/>
      <c r="CR126" s="268"/>
      <c r="CS126" s="276"/>
      <c r="CT126" s="276"/>
      <c r="CU126" s="295"/>
      <c r="CV126" s="268"/>
      <c r="CW126" s="295"/>
      <c r="CX126" s="268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</row>
    <row r="127" customFormat="false" ht="12.75" hidden="false" customHeight="false" outlineLevel="0" collapsed="false">
      <c r="A127" s="323" t="n">
        <v>40299</v>
      </c>
      <c r="B127" s="268"/>
      <c r="C127" s="276" t="n">
        <v>0.17</v>
      </c>
      <c r="D127" s="326" t="n">
        <v>0.17</v>
      </c>
      <c r="E127" s="327" t="n">
        <v>0.17</v>
      </c>
      <c r="F127" s="328" t="n">
        <v>0.135</v>
      </c>
      <c r="G127" s="327" t="n">
        <v>0.17</v>
      </c>
      <c r="H127" s="355" t="n">
        <v>0.17</v>
      </c>
      <c r="I127" s="343" t="n">
        <v>0.17</v>
      </c>
      <c r="J127" s="347" t="n">
        <v>0.17</v>
      </c>
      <c r="K127" s="279" t="n">
        <v>0.19</v>
      </c>
      <c r="L127" s="348" t="n">
        <v>0.19</v>
      </c>
      <c r="M127" s="343" t="n">
        <v>0.19</v>
      </c>
      <c r="N127" s="327" t="n">
        <v>0.21</v>
      </c>
      <c r="O127" s="279" t="n">
        <v>0.17</v>
      </c>
      <c r="P127" s="333" t="n">
        <v>0.17</v>
      </c>
      <c r="Q127" s="343" t="n">
        <v>0.17</v>
      </c>
      <c r="R127" s="327" t="n">
        <v>0.17</v>
      </c>
      <c r="T127" s="334" t="n">
        <v>-0.03</v>
      </c>
      <c r="U127" s="334" t="n">
        <v>0.025</v>
      </c>
      <c r="V127" s="334" t="n">
        <v>0.1725</v>
      </c>
      <c r="X127" s="335" t="n">
        <v>0.1725</v>
      </c>
      <c r="Y127" s="336" t="n">
        <v>0.1725</v>
      </c>
      <c r="Z127" s="335" t="n">
        <v>0.183</v>
      </c>
      <c r="AA127" s="337" t="n">
        <v>0.425</v>
      </c>
      <c r="AB127" s="337" t="n">
        <v>0.3825</v>
      </c>
      <c r="AC127" s="337" t="n">
        <v>0.1725</v>
      </c>
      <c r="AD127" s="338" t="n">
        <v>0.1625</v>
      </c>
      <c r="AE127" s="339" t="n">
        <v>-0.2925</v>
      </c>
      <c r="AF127" s="339" t="n">
        <v>0</v>
      </c>
      <c r="AG127" s="356"/>
      <c r="AH127" s="340" t="n">
        <v>40299</v>
      </c>
      <c r="AI127" s="343" t="n">
        <v>3.078</v>
      </c>
      <c r="AJ127" s="342"/>
      <c r="AK127" s="342"/>
      <c r="AL127" s="342" t="n">
        <v>1.59668412842098</v>
      </c>
      <c r="AM127" s="342" t="n">
        <v>3.248</v>
      </c>
      <c r="AN127" s="342" t="n">
        <v>3.248</v>
      </c>
      <c r="AO127" s="342" t="n">
        <v>3.248</v>
      </c>
      <c r="AP127" s="360" t="n">
        <v>3.248</v>
      </c>
      <c r="AQ127" s="268" t="n">
        <v>3.268</v>
      </c>
      <c r="AR127" s="268" t="n">
        <v>3.288</v>
      </c>
      <c r="AS127" s="268" t="n">
        <v>3.248</v>
      </c>
      <c r="AT127" s="277" t="n">
        <v>3.248</v>
      </c>
      <c r="AU127" s="277"/>
      <c r="AV127" s="277"/>
      <c r="AW127" s="268" t="n">
        <v>3.2505</v>
      </c>
      <c r="AX127" s="268" t="n">
        <v>3.261</v>
      </c>
      <c r="AY127" s="268" t="n">
        <v>3.503</v>
      </c>
      <c r="AZ127" s="343" t="n">
        <v>3.4605</v>
      </c>
      <c r="BA127" s="268" t="n">
        <v>3.2505</v>
      </c>
      <c r="BB127" s="280" t="n">
        <v>3.2405</v>
      </c>
      <c r="BC127" s="280" t="n">
        <v>2.7855</v>
      </c>
      <c r="BD127" s="280" t="n">
        <v>3.078</v>
      </c>
      <c r="BE127" s="343"/>
      <c r="BF127" s="268"/>
      <c r="BG127" s="268" t="n">
        <v>1.348482819851</v>
      </c>
      <c r="BH127" s="277" t="n">
        <v>0.063790434299027</v>
      </c>
      <c r="BI127" s="277" t="n">
        <v>0.073153130951703</v>
      </c>
      <c r="BJ127" s="277" t="n">
        <v>0.537602463557051</v>
      </c>
      <c r="BK127" s="324" t="n">
        <v>0.491589941016313</v>
      </c>
      <c r="BL127" s="268"/>
      <c r="BM127" s="268"/>
      <c r="BN127" s="358"/>
      <c r="BO127" s="358"/>
      <c r="BP127" s="268"/>
      <c r="BQ127" s="358"/>
      <c r="BR127" s="268"/>
      <c r="BS127" s="268"/>
      <c r="BT127" s="268"/>
      <c r="BU127" s="293"/>
      <c r="BV127" s="295"/>
      <c r="BW127" s="295"/>
      <c r="BX127" s="268"/>
      <c r="BY127" s="268"/>
      <c r="BZ127" s="268"/>
      <c r="CA127" s="268"/>
      <c r="CB127" s="277"/>
      <c r="CC127" s="277"/>
      <c r="CD127" s="268"/>
      <c r="CE127" s="277"/>
      <c r="CF127" s="268"/>
      <c r="CG127" s="293"/>
      <c r="CH127" s="293"/>
      <c r="CI127" s="344"/>
      <c r="CJ127" s="268"/>
      <c r="CK127" s="293"/>
      <c r="CL127" s="268"/>
      <c r="CM127" s="295"/>
      <c r="CN127" s="295"/>
      <c r="CO127" s="268"/>
      <c r="CP127" s="293"/>
      <c r="CQ127" s="268"/>
      <c r="CR127" s="268"/>
      <c r="CS127" s="276"/>
      <c r="CT127" s="276"/>
      <c r="CU127" s="295"/>
      <c r="CV127" s="268"/>
      <c r="CW127" s="295"/>
      <c r="CX127" s="268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</row>
    <row r="128" customFormat="false" ht="12.75" hidden="false" customHeight="false" outlineLevel="0" collapsed="false">
      <c r="A128" s="323" t="n">
        <v>40330</v>
      </c>
      <c r="B128" s="268"/>
      <c r="C128" s="276" t="n">
        <v>0.17</v>
      </c>
      <c r="D128" s="326" t="n">
        <v>0.17</v>
      </c>
      <c r="E128" s="327" t="n">
        <v>0.17</v>
      </c>
      <c r="F128" s="328" t="n">
        <v>0.135</v>
      </c>
      <c r="G128" s="327" t="n">
        <v>0.17</v>
      </c>
      <c r="H128" s="355" t="n">
        <v>0.17</v>
      </c>
      <c r="I128" s="343" t="n">
        <v>0.17</v>
      </c>
      <c r="J128" s="347" t="n">
        <v>0.17</v>
      </c>
      <c r="K128" s="279" t="n">
        <v>0.19</v>
      </c>
      <c r="L128" s="348" t="n">
        <v>0.19</v>
      </c>
      <c r="M128" s="343" t="n">
        <v>0.19</v>
      </c>
      <c r="N128" s="327" t="n">
        <v>0.21</v>
      </c>
      <c r="O128" s="279" t="n">
        <v>0.17</v>
      </c>
      <c r="P128" s="333" t="n">
        <v>0.17</v>
      </c>
      <c r="Q128" s="343" t="n">
        <v>0.17</v>
      </c>
      <c r="R128" s="327" t="n">
        <v>0.17</v>
      </c>
      <c r="T128" s="334" t="n">
        <v>-0.03</v>
      </c>
      <c r="U128" s="334" t="n">
        <v>0.025</v>
      </c>
      <c r="V128" s="334" t="n">
        <v>0.1675</v>
      </c>
      <c r="X128" s="335" t="n">
        <v>0.1675</v>
      </c>
      <c r="Y128" s="336" t="n">
        <v>0.1675</v>
      </c>
      <c r="Z128" s="335" t="n">
        <v>0.178</v>
      </c>
      <c r="AA128" s="337" t="n">
        <v>0.425</v>
      </c>
      <c r="AB128" s="337" t="n">
        <v>0.3825</v>
      </c>
      <c r="AC128" s="337" t="n">
        <v>0.1725</v>
      </c>
      <c r="AD128" s="338" t="n">
        <v>0.1625</v>
      </c>
      <c r="AE128" s="339" t="n">
        <v>-0.2925</v>
      </c>
      <c r="AF128" s="339" t="n">
        <v>0</v>
      </c>
      <c r="AG128" s="356"/>
      <c r="AH128" s="340" t="n">
        <v>40330</v>
      </c>
      <c r="AI128" s="343" t="n">
        <v>3.09</v>
      </c>
      <c r="AJ128" s="342"/>
      <c r="AK128" s="342"/>
      <c r="AL128" s="342" t="n">
        <v>1.59306628040415</v>
      </c>
      <c r="AM128" s="342" t="n">
        <v>3.26</v>
      </c>
      <c r="AN128" s="342" t="n">
        <v>3.26</v>
      </c>
      <c r="AO128" s="342" t="n">
        <v>3.26</v>
      </c>
      <c r="AP128" s="360" t="n">
        <v>3.26</v>
      </c>
      <c r="AQ128" s="268" t="n">
        <v>3.28</v>
      </c>
      <c r="AR128" s="268" t="n">
        <v>3.3</v>
      </c>
      <c r="AS128" s="268" t="n">
        <v>3.26</v>
      </c>
      <c r="AT128" s="277" t="n">
        <v>3.26</v>
      </c>
      <c r="AU128" s="277"/>
      <c r="AV128" s="277"/>
      <c r="AW128" s="268" t="n">
        <v>3.2575</v>
      </c>
      <c r="AX128" s="268" t="n">
        <v>3.268</v>
      </c>
      <c r="AY128" s="268" t="n">
        <v>3.515</v>
      </c>
      <c r="AZ128" s="343" t="n">
        <v>3.4725</v>
      </c>
      <c r="BA128" s="268" t="n">
        <v>3.2625</v>
      </c>
      <c r="BB128" s="280" t="n">
        <v>3.2525</v>
      </c>
      <c r="BC128" s="280" t="n">
        <v>2.7975</v>
      </c>
      <c r="BD128" s="280" t="n">
        <v>3.09</v>
      </c>
      <c r="BE128" s="343"/>
      <c r="BF128" s="268"/>
      <c r="BG128" s="268" t="n">
        <v>1.347755977634</v>
      </c>
      <c r="BH128" s="277" t="n">
        <v>0.063799490022638</v>
      </c>
      <c r="BI128" s="277" t="n">
        <v>0.073138395716568</v>
      </c>
      <c r="BJ128" s="277" t="n">
        <v>0.534698121955838</v>
      </c>
      <c r="BK128" s="324" t="n">
        <v>0.488670638160781</v>
      </c>
      <c r="BL128" s="268"/>
      <c r="BM128" s="268"/>
      <c r="BN128" s="358"/>
      <c r="BO128" s="358"/>
      <c r="BP128" s="268"/>
      <c r="BQ128" s="358"/>
      <c r="BR128" s="268"/>
      <c r="BS128" s="268"/>
      <c r="BT128" s="268"/>
      <c r="BU128" s="293"/>
      <c r="BV128" s="295"/>
      <c r="BW128" s="295"/>
      <c r="BX128" s="268"/>
      <c r="BY128" s="268"/>
      <c r="BZ128" s="268"/>
      <c r="CA128" s="268"/>
      <c r="CB128" s="277"/>
      <c r="CC128" s="277"/>
      <c r="CD128" s="268"/>
      <c r="CE128" s="277"/>
      <c r="CF128" s="268"/>
      <c r="CG128" s="293"/>
      <c r="CH128" s="293"/>
      <c r="CI128" s="344"/>
      <c r="CJ128" s="268"/>
      <c r="CK128" s="293"/>
      <c r="CL128" s="268"/>
      <c r="CM128" s="295"/>
      <c r="CN128" s="295"/>
      <c r="CO128" s="268"/>
      <c r="CP128" s="293"/>
      <c r="CQ128" s="268"/>
      <c r="CR128" s="268"/>
      <c r="CS128" s="276"/>
      <c r="CT128" s="276"/>
      <c r="CU128" s="295"/>
      <c r="CV128" s="268"/>
      <c r="CW128" s="295"/>
      <c r="CX128" s="268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</row>
    <row r="129" customFormat="false" ht="12.75" hidden="false" customHeight="false" outlineLevel="0" collapsed="false">
      <c r="A129" s="323" t="n">
        <v>40360</v>
      </c>
      <c r="B129" s="268"/>
      <c r="C129" s="276" t="n">
        <v>0.17</v>
      </c>
      <c r="D129" s="326" t="n">
        <v>0.17</v>
      </c>
      <c r="E129" s="327" t="n">
        <v>0.17</v>
      </c>
      <c r="F129" s="328" t="n">
        <v>0.135</v>
      </c>
      <c r="G129" s="327" t="n">
        <v>0.17</v>
      </c>
      <c r="H129" s="355" t="n">
        <v>0.17</v>
      </c>
      <c r="I129" s="343" t="n">
        <v>0.17</v>
      </c>
      <c r="J129" s="347" t="n">
        <v>0.17</v>
      </c>
      <c r="K129" s="279" t="n">
        <v>0.19</v>
      </c>
      <c r="L129" s="348" t="n">
        <v>0.19</v>
      </c>
      <c r="M129" s="343" t="n">
        <v>0.19</v>
      </c>
      <c r="N129" s="327" t="n">
        <v>0.21</v>
      </c>
      <c r="O129" s="279" t="n">
        <v>0.17</v>
      </c>
      <c r="P129" s="333" t="n">
        <v>0.17</v>
      </c>
      <c r="Q129" s="343" t="n">
        <v>0.17</v>
      </c>
      <c r="R129" s="327" t="n">
        <v>0.17</v>
      </c>
      <c r="T129" s="334" t="n">
        <v>-0.03</v>
      </c>
      <c r="U129" s="334" t="n">
        <v>0.025</v>
      </c>
      <c r="V129" s="334" t="n">
        <v>0.1575</v>
      </c>
      <c r="X129" s="335" t="n">
        <v>0.1575</v>
      </c>
      <c r="Y129" s="336" t="n">
        <v>0.1575</v>
      </c>
      <c r="Z129" s="335" t="n">
        <v>0.167</v>
      </c>
      <c r="AA129" s="337" t="n">
        <v>0.46</v>
      </c>
      <c r="AB129" s="337" t="n">
        <v>0.41</v>
      </c>
      <c r="AC129" s="337" t="n">
        <v>0.185</v>
      </c>
      <c r="AD129" s="338" t="n">
        <v>0.1625</v>
      </c>
      <c r="AE129" s="339" t="n">
        <v>-0.2925</v>
      </c>
      <c r="AF129" s="339" t="n">
        <v>0</v>
      </c>
      <c r="AG129" s="356"/>
      <c r="AH129" s="340" t="n">
        <v>40360</v>
      </c>
      <c r="AI129" s="343" t="n">
        <v>3.152</v>
      </c>
      <c r="AJ129" s="342"/>
      <c r="AK129" s="342"/>
      <c r="AL129" s="342" t="n">
        <v>1.61389943788225</v>
      </c>
      <c r="AM129" s="342" t="n">
        <v>3.322</v>
      </c>
      <c r="AN129" s="342" t="n">
        <v>3.322</v>
      </c>
      <c r="AO129" s="342" t="n">
        <v>3.322</v>
      </c>
      <c r="AP129" s="360" t="n">
        <v>3.322</v>
      </c>
      <c r="AQ129" s="268" t="n">
        <v>3.342</v>
      </c>
      <c r="AR129" s="268" t="n">
        <v>3.362</v>
      </c>
      <c r="AS129" s="268" t="n">
        <v>3.322</v>
      </c>
      <c r="AT129" s="277" t="n">
        <v>3.322</v>
      </c>
      <c r="AU129" s="277"/>
      <c r="AV129" s="277"/>
      <c r="AW129" s="268" t="n">
        <v>3.3095</v>
      </c>
      <c r="AX129" s="268" t="n">
        <v>3.319</v>
      </c>
      <c r="AY129" s="268" t="n">
        <v>3.612</v>
      </c>
      <c r="AZ129" s="343" t="n">
        <v>3.562</v>
      </c>
      <c r="BA129" s="268" t="n">
        <v>3.337</v>
      </c>
      <c r="BB129" s="280" t="n">
        <v>3.3145</v>
      </c>
      <c r="BC129" s="280" t="n">
        <v>2.8595</v>
      </c>
      <c r="BD129" s="280" t="n">
        <v>3.152</v>
      </c>
      <c r="BE129" s="343"/>
      <c r="BF129" s="268"/>
      <c r="BG129" s="268" t="n">
        <v>1.347034905566</v>
      </c>
      <c r="BH129" s="277" t="n">
        <v>0.063815267529874</v>
      </c>
      <c r="BI129" s="277" t="n">
        <v>0.073132946592482</v>
      </c>
      <c r="BJ129" s="277" t="n">
        <v>0.531865319349618</v>
      </c>
      <c r="BK129" s="324" t="n">
        <v>0.485821624889297</v>
      </c>
      <c r="BL129" s="268"/>
      <c r="BM129" s="268"/>
      <c r="BN129" s="358"/>
      <c r="BO129" s="358"/>
      <c r="BP129" s="268"/>
      <c r="BQ129" s="358"/>
      <c r="BR129" s="268"/>
      <c r="BS129" s="268"/>
      <c r="BT129" s="268"/>
      <c r="BU129" s="293"/>
      <c r="BV129" s="268"/>
      <c r="BW129" s="295"/>
      <c r="BX129" s="268"/>
      <c r="BY129" s="268"/>
      <c r="BZ129" s="268"/>
      <c r="CA129" s="268"/>
      <c r="CB129" s="277"/>
      <c r="CC129" s="277"/>
      <c r="CD129" s="268"/>
      <c r="CE129" s="277"/>
      <c r="CF129" s="268"/>
      <c r="CG129" s="293"/>
      <c r="CH129" s="293"/>
      <c r="CI129" s="344"/>
      <c r="CJ129" s="268"/>
      <c r="CK129" s="293"/>
      <c r="CL129" s="268"/>
      <c r="CM129" s="295"/>
      <c r="CN129" s="295"/>
      <c r="CO129" s="268"/>
      <c r="CP129" s="293"/>
      <c r="CQ129" s="268"/>
      <c r="CR129" s="268"/>
      <c r="CS129" s="276"/>
      <c r="CT129" s="276"/>
      <c r="CU129" s="295"/>
      <c r="CV129" s="268"/>
      <c r="CW129" s="295"/>
      <c r="CX129" s="268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</row>
    <row r="130" customFormat="false" ht="12.75" hidden="false" customHeight="false" outlineLevel="0" collapsed="false">
      <c r="A130" s="323" t="n">
        <v>40391</v>
      </c>
      <c r="B130" s="268"/>
      <c r="C130" s="276" t="n">
        <v>0.17</v>
      </c>
      <c r="D130" s="326" t="n">
        <v>0.17</v>
      </c>
      <c r="E130" s="327" t="n">
        <v>0.17</v>
      </c>
      <c r="F130" s="328" t="n">
        <v>0.135</v>
      </c>
      <c r="G130" s="327" t="n">
        <v>0.17</v>
      </c>
      <c r="H130" s="355" t="n">
        <v>0.17</v>
      </c>
      <c r="I130" s="343" t="n">
        <v>0.17</v>
      </c>
      <c r="J130" s="347" t="n">
        <v>0.17</v>
      </c>
      <c r="K130" s="279" t="n">
        <v>0.19</v>
      </c>
      <c r="L130" s="348" t="n">
        <v>0.19</v>
      </c>
      <c r="M130" s="343" t="n">
        <v>0.19</v>
      </c>
      <c r="N130" s="327" t="n">
        <v>0.21</v>
      </c>
      <c r="O130" s="279" t="n">
        <v>0.17</v>
      </c>
      <c r="P130" s="333" t="n">
        <v>0.17</v>
      </c>
      <c r="Q130" s="343" t="n">
        <v>0.17</v>
      </c>
      <c r="R130" s="327" t="n">
        <v>0.17</v>
      </c>
      <c r="T130" s="334" t="n">
        <v>-0.03</v>
      </c>
      <c r="U130" s="334" t="n">
        <v>0.025</v>
      </c>
      <c r="V130" s="334" t="n">
        <v>0.155</v>
      </c>
      <c r="X130" s="335" t="n">
        <v>0.155</v>
      </c>
      <c r="Y130" s="336" t="n">
        <v>0.155</v>
      </c>
      <c r="Z130" s="335" t="n">
        <v>0.165</v>
      </c>
      <c r="AA130" s="337" t="n">
        <v>0.525</v>
      </c>
      <c r="AB130" s="337" t="n">
        <v>0.41</v>
      </c>
      <c r="AC130" s="337" t="n">
        <v>0.185</v>
      </c>
      <c r="AD130" s="338" t="n">
        <v>0.1625</v>
      </c>
      <c r="AE130" s="339" t="n">
        <v>-0.2925</v>
      </c>
      <c r="AF130" s="339" t="n">
        <v>0</v>
      </c>
      <c r="AG130" s="356"/>
      <c r="AH130" s="340" t="n">
        <v>40391</v>
      </c>
      <c r="AI130" s="343" t="n">
        <v>3.144</v>
      </c>
      <c r="AJ130" s="342"/>
      <c r="AK130" s="342"/>
      <c r="AL130" s="342" t="n">
        <v>1.60020685044424</v>
      </c>
      <c r="AM130" s="342" t="n">
        <v>3.314</v>
      </c>
      <c r="AN130" s="342" t="n">
        <v>3.314</v>
      </c>
      <c r="AO130" s="342" t="n">
        <v>3.314</v>
      </c>
      <c r="AP130" s="360" t="n">
        <v>3.314</v>
      </c>
      <c r="AQ130" s="268" t="n">
        <v>3.334</v>
      </c>
      <c r="AR130" s="268" t="n">
        <v>3.354</v>
      </c>
      <c r="AS130" s="268" t="n">
        <v>3.314</v>
      </c>
      <c r="AT130" s="277" t="n">
        <v>3.314</v>
      </c>
      <c r="AU130" s="277"/>
      <c r="AV130" s="277"/>
      <c r="AW130" s="268" t="n">
        <v>3.299</v>
      </c>
      <c r="AX130" s="268" t="n">
        <v>3.309</v>
      </c>
      <c r="AY130" s="268" t="n">
        <v>3.669</v>
      </c>
      <c r="AZ130" s="343" t="n">
        <v>3.554</v>
      </c>
      <c r="BA130" s="268" t="n">
        <v>3.329</v>
      </c>
      <c r="BB130" s="280" t="n">
        <v>3.3065</v>
      </c>
      <c r="BC130" s="280" t="n">
        <v>2.8515</v>
      </c>
      <c r="BD130" s="280" t="n">
        <v>3.144</v>
      </c>
      <c r="BE130" s="343"/>
      <c r="BF130" s="268"/>
      <c r="BG130" s="268" t="n">
        <v>1.346276612644</v>
      </c>
      <c r="BH130" s="277" t="n">
        <v>0.063837113313356</v>
      </c>
      <c r="BI130" s="277" t="n">
        <v>0.073134278075391</v>
      </c>
      <c r="BJ130" s="277" t="n">
        <v>0.528923666860292</v>
      </c>
      <c r="BK130" s="324" t="n">
        <v>0.482862658552879</v>
      </c>
      <c r="BL130" s="268"/>
      <c r="BM130" s="268"/>
      <c r="BN130" s="358"/>
      <c r="BO130" s="358"/>
      <c r="BP130" s="268"/>
      <c r="BQ130" s="358"/>
      <c r="BR130" s="268"/>
      <c r="BS130" s="268"/>
      <c r="BT130" s="268"/>
      <c r="BU130" s="293"/>
      <c r="BV130" s="268"/>
      <c r="BW130" s="295"/>
      <c r="BX130" s="268"/>
      <c r="BY130" s="268"/>
      <c r="BZ130" s="268"/>
      <c r="CA130" s="268"/>
      <c r="CB130" s="277"/>
      <c r="CC130" s="277"/>
      <c r="CD130" s="268"/>
      <c r="CE130" s="277"/>
      <c r="CF130" s="268"/>
      <c r="CG130" s="293"/>
      <c r="CH130" s="293"/>
      <c r="CI130" s="344"/>
      <c r="CJ130" s="268"/>
      <c r="CK130" s="293"/>
      <c r="CL130" s="268"/>
      <c r="CM130" s="295"/>
      <c r="CN130" s="295"/>
      <c r="CO130" s="268"/>
      <c r="CP130" s="293"/>
      <c r="CQ130" s="268"/>
      <c r="CR130" s="268"/>
      <c r="CS130" s="276"/>
      <c r="CT130" s="276"/>
      <c r="CU130" s="295"/>
      <c r="CV130" s="268"/>
      <c r="CW130" s="295"/>
      <c r="CX130" s="268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</row>
    <row r="131" customFormat="false" ht="12.75" hidden="false" customHeight="false" outlineLevel="0" collapsed="false">
      <c r="A131" s="323" t="n">
        <v>40422</v>
      </c>
      <c r="B131" s="268"/>
      <c r="C131" s="276" t="n">
        <v>0.17</v>
      </c>
      <c r="D131" s="326" t="n">
        <v>0.17</v>
      </c>
      <c r="E131" s="327" t="n">
        <v>0.17</v>
      </c>
      <c r="F131" s="328" t="n">
        <v>0.135</v>
      </c>
      <c r="G131" s="327" t="n">
        <v>0.17</v>
      </c>
      <c r="H131" s="355" t="n">
        <v>0.17</v>
      </c>
      <c r="I131" s="343" t="n">
        <v>0.17</v>
      </c>
      <c r="J131" s="347" t="n">
        <v>0.17</v>
      </c>
      <c r="K131" s="279" t="n">
        <v>0.19</v>
      </c>
      <c r="L131" s="348" t="n">
        <v>0.19</v>
      </c>
      <c r="M131" s="343" t="n">
        <v>0.19</v>
      </c>
      <c r="N131" s="327" t="n">
        <v>0.21</v>
      </c>
      <c r="O131" s="279" t="n">
        <v>0.17</v>
      </c>
      <c r="P131" s="333" t="n">
        <v>0.17</v>
      </c>
      <c r="Q131" s="343" t="n">
        <v>0.17</v>
      </c>
      <c r="R131" s="327" t="n">
        <v>0.17</v>
      </c>
      <c r="T131" s="334" t="n">
        <v>-0.03</v>
      </c>
      <c r="U131" s="334" t="n">
        <v>0.025</v>
      </c>
      <c r="V131" s="334" t="n">
        <v>0.1525</v>
      </c>
      <c r="X131" s="335" t="n">
        <v>0.1525</v>
      </c>
      <c r="Y131" s="336" t="n">
        <v>0.1525</v>
      </c>
      <c r="Z131" s="335" t="n">
        <v>0.162</v>
      </c>
      <c r="AA131" s="337" t="n">
        <v>0.425</v>
      </c>
      <c r="AB131" s="337" t="n">
        <v>0.3825</v>
      </c>
      <c r="AC131" s="337" t="n">
        <v>0.1625</v>
      </c>
      <c r="AD131" s="338" t="n">
        <v>0.1625</v>
      </c>
      <c r="AE131" s="339" t="n">
        <v>-0.2925</v>
      </c>
      <c r="AF131" s="339" t="n">
        <v>0</v>
      </c>
      <c r="AG131" s="356"/>
      <c r="AH131" s="340" t="n">
        <v>40422</v>
      </c>
      <c r="AI131" s="343" t="n">
        <v>3.127</v>
      </c>
      <c r="AJ131" s="342"/>
      <c r="AK131" s="342"/>
      <c r="AL131" s="342" t="n">
        <v>1.58230154680733</v>
      </c>
      <c r="AM131" s="342" t="n">
        <v>3.297</v>
      </c>
      <c r="AN131" s="342" t="n">
        <v>3.297</v>
      </c>
      <c r="AO131" s="342" t="n">
        <v>3.297</v>
      </c>
      <c r="AP131" s="360" t="n">
        <v>3.297</v>
      </c>
      <c r="AQ131" s="268" t="n">
        <v>3.317</v>
      </c>
      <c r="AR131" s="268" t="n">
        <v>3.337</v>
      </c>
      <c r="AS131" s="268" t="n">
        <v>3.297</v>
      </c>
      <c r="AT131" s="277" t="n">
        <v>3.297</v>
      </c>
      <c r="AU131" s="277"/>
      <c r="AV131" s="277"/>
      <c r="AW131" s="268" t="n">
        <v>3.2795</v>
      </c>
      <c r="AX131" s="268" t="n">
        <v>3.289</v>
      </c>
      <c r="AY131" s="268" t="n">
        <v>3.552</v>
      </c>
      <c r="AZ131" s="343" t="n">
        <v>3.5095</v>
      </c>
      <c r="BA131" s="268" t="n">
        <v>3.2895</v>
      </c>
      <c r="BB131" s="280" t="n">
        <v>3.2895</v>
      </c>
      <c r="BC131" s="280" t="n">
        <v>2.8345</v>
      </c>
      <c r="BD131" s="280" t="n">
        <v>3.127</v>
      </c>
      <c r="BE131" s="343"/>
      <c r="BF131" s="268"/>
      <c r="BG131" s="268" t="n">
        <v>1.345523285365</v>
      </c>
      <c r="BH131" s="277" t="n">
        <v>0.063858959097</v>
      </c>
      <c r="BI131" s="277" t="n">
        <v>0.073135609558301</v>
      </c>
      <c r="BJ131" s="277" t="n">
        <v>0.525996395123894</v>
      </c>
      <c r="BK131" s="324" t="n">
        <v>0.479921609586694</v>
      </c>
      <c r="BL131" s="268"/>
      <c r="BM131" s="268"/>
      <c r="BN131" s="358"/>
      <c r="BO131" s="358"/>
      <c r="BP131" s="268"/>
      <c r="BQ131" s="358"/>
      <c r="BR131" s="268"/>
      <c r="BS131" s="268"/>
      <c r="BT131" s="268"/>
      <c r="BU131" s="295"/>
      <c r="BV131" s="268"/>
      <c r="BW131" s="295"/>
      <c r="BX131" s="268"/>
      <c r="BY131" s="268"/>
      <c r="BZ131" s="268"/>
      <c r="CA131" s="268"/>
      <c r="CB131" s="277"/>
      <c r="CC131" s="277"/>
      <c r="CD131" s="268"/>
      <c r="CE131" s="277"/>
      <c r="CF131" s="268"/>
      <c r="CG131" s="293"/>
      <c r="CH131" s="293"/>
      <c r="CI131" s="344"/>
      <c r="CJ131" s="268"/>
      <c r="CK131" s="293"/>
      <c r="CL131" s="268"/>
      <c r="CM131" s="295"/>
      <c r="CN131" s="295"/>
      <c r="CO131" s="268"/>
      <c r="CP131" s="293"/>
      <c r="CQ131" s="268"/>
      <c r="CR131" s="268"/>
      <c r="CS131" s="276"/>
      <c r="CT131" s="276"/>
      <c r="CU131" s="295"/>
      <c r="CV131" s="268"/>
      <c r="CW131" s="295"/>
      <c r="CX131" s="268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</row>
    <row r="132" customFormat="false" ht="12.75" hidden="false" customHeight="false" outlineLevel="0" collapsed="false">
      <c r="A132" s="323" t="n">
        <v>40452</v>
      </c>
      <c r="B132" s="268"/>
      <c r="C132" s="276" t="n">
        <v>0.17</v>
      </c>
      <c r="D132" s="326" t="n">
        <v>0.17</v>
      </c>
      <c r="E132" s="327" t="n">
        <v>0.17</v>
      </c>
      <c r="F132" s="328" t="n">
        <v>0.135</v>
      </c>
      <c r="G132" s="327" t="n">
        <v>0.17</v>
      </c>
      <c r="H132" s="355" t="n">
        <v>0.17</v>
      </c>
      <c r="I132" s="343" t="n">
        <v>0.17</v>
      </c>
      <c r="J132" s="347" t="n">
        <v>0.17</v>
      </c>
      <c r="K132" s="279" t="n">
        <v>0.19</v>
      </c>
      <c r="L132" s="348" t="n">
        <v>0.19</v>
      </c>
      <c r="M132" s="343" t="n">
        <v>0.19</v>
      </c>
      <c r="N132" s="327" t="n">
        <v>0.21</v>
      </c>
      <c r="O132" s="279" t="n">
        <v>0.17</v>
      </c>
      <c r="P132" s="333" t="n">
        <v>0.17</v>
      </c>
      <c r="Q132" s="343" t="n">
        <v>0.17</v>
      </c>
      <c r="R132" s="327" t="n">
        <v>0.17</v>
      </c>
      <c r="T132" s="334" t="n">
        <v>-0.03</v>
      </c>
      <c r="U132" s="334" t="n">
        <v>0.025</v>
      </c>
      <c r="V132" s="334" t="n">
        <v>0.1675</v>
      </c>
      <c r="X132" s="335" t="n">
        <v>0.1675</v>
      </c>
      <c r="Y132" s="336" t="n">
        <v>0.1675</v>
      </c>
      <c r="Z132" s="335" t="n">
        <v>0.178</v>
      </c>
      <c r="AA132" s="337" t="n">
        <v>0.345</v>
      </c>
      <c r="AB132" s="337" t="n">
        <v>0.3625</v>
      </c>
      <c r="AC132" s="337" t="n">
        <v>0.185</v>
      </c>
      <c r="AD132" s="338" t="n">
        <v>0.165</v>
      </c>
      <c r="AE132" s="339" t="n">
        <v>-0.2925</v>
      </c>
      <c r="AF132" s="339" t="n">
        <v>0</v>
      </c>
      <c r="AG132" s="356"/>
      <c r="AH132" s="340" t="n">
        <v>40452</v>
      </c>
      <c r="AI132" s="343" t="n">
        <v>3.138</v>
      </c>
      <c r="AJ132" s="342"/>
      <c r="AK132" s="342"/>
      <c r="AL132" s="342" t="n">
        <v>1.57822163041758</v>
      </c>
      <c r="AM132" s="342" t="n">
        <v>3.308</v>
      </c>
      <c r="AN132" s="342" t="n">
        <v>3.308</v>
      </c>
      <c r="AO132" s="342" t="n">
        <v>3.308</v>
      </c>
      <c r="AP132" s="360" t="n">
        <v>3.308</v>
      </c>
      <c r="AQ132" s="268" t="n">
        <v>3.328</v>
      </c>
      <c r="AR132" s="268" t="n">
        <v>3.348</v>
      </c>
      <c r="AS132" s="268" t="n">
        <v>3.308</v>
      </c>
      <c r="AT132" s="277" t="n">
        <v>3.308</v>
      </c>
      <c r="AU132" s="277"/>
      <c r="AV132" s="277"/>
      <c r="AW132" s="268" t="n">
        <v>3.3055</v>
      </c>
      <c r="AX132" s="268" t="n">
        <v>3.316</v>
      </c>
      <c r="AY132" s="268" t="n">
        <v>3.483</v>
      </c>
      <c r="AZ132" s="343" t="n">
        <v>3.5005</v>
      </c>
      <c r="BA132" s="268" t="n">
        <v>3.323</v>
      </c>
      <c r="BB132" s="280" t="n">
        <v>3.303</v>
      </c>
      <c r="BC132" s="280" t="n">
        <v>2.8455</v>
      </c>
      <c r="BD132" s="280" t="n">
        <v>3.138</v>
      </c>
      <c r="BE132" s="343"/>
      <c r="BF132" s="268"/>
      <c r="BG132" s="268" t="n">
        <v>1.344798979446</v>
      </c>
      <c r="BH132" s="277" t="n">
        <v>0.06388010017809</v>
      </c>
      <c r="BI132" s="277" t="n">
        <v>0.07313689809015</v>
      </c>
      <c r="BJ132" s="277" t="n">
        <v>0.523177188711618</v>
      </c>
      <c r="BK132" s="324" t="n">
        <v>0.477092391299148</v>
      </c>
      <c r="BL132" s="268"/>
      <c r="BM132" s="268"/>
      <c r="BN132" s="358"/>
      <c r="BO132" s="358"/>
      <c r="BP132" s="268"/>
      <c r="BQ132" s="358"/>
      <c r="BR132" s="268"/>
      <c r="BS132" s="268"/>
      <c r="BT132" s="268"/>
      <c r="BU132" s="295"/>
      <c r="BV132" s="268"/>
      <c r="BW132" s="295"/>
      <c r="BX132" s="268"/>
      <c r="BY132" s="268"/>
      <c r="BZ132" s="268"/>
      <c r="CA132" s="268"/>
      <c r="CB132" s="277"/>
      <c r="CC132" s="277"/>
      <c r="CD132" s="268"/>
      <c r="CE132" s="277"/>
      <c r="CF132" s="268"/>
      <c r="CG132" s="293"/>
      <c r="CH132" s="293"/>
      <c r="CI132" s="344"/>
      <c r="CJ132" s="268"/>
      <c r="CK132" s="293"/>
      <c r="CL132" s="268"/>
      <c r="CM132" s="295"/>
      <c r="CN132" s="295"/>
      <c r="CO132" s="268"/>
      <c r="CP132" s="293"/>
      <c r="CQ132" s="268"/>
      <c r="CR132" s="268"/>
      <c r="CS132" s="276"/>
      <c r="CT132" s="276"/>
      <c r="CU132" s="295"/>
      <c r="CV132" s="268"/>
      <c r="CW132" s="295"/>
      <c r="CX132" s="268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</row>
    <row r="133" customFormat="false" ht="12.75" hidden="false" customHeight="false" outlineLevel="0" collapsed="false">
      <c r="A133" s="323" t="n">
        <v>40483</v>
      </c>
      <c r="B133" s="268"/>
      <c r="C133" s="276" t="n">
        <v>0.29</v>
      </c>
      <c r="D133" s="326" t="n">
        <v>0.29</v>
      </c>
      <c r="E133" s="327" t="n">
        <v>0.29</v>
      </c>
      <c r="F133" s="328" t="n">
        <v>0.255</v>
      </c>
      <c r="G133" s="327" t="n">
        <v>0.29</v>
      </c>
      <c r="H133" s="355" t="n">
        <v>0.395</v>
      </c>
      <c r="I133" s="343" t="n">
        <v>0.395</v>
      </c>
      <c r="J133" s="347" t="n">
        <v>0.395</v>
      </c>
      <c r="K133" s="276" t="n">
        <v>0.41</v>
      </c>
      <c r="L133" s="348" t="n">
        <v>0.41</v>
      </c>
      <c r="M133" s="343" t="n">
        <v>0.41</v>
      </c>
      <c r="N133" s="327" t="n">
        <v>0.44</v>
      </c>
      <c r="O133" s="279" t="n">
        <v>0.51</v>
      </c>
      <c r="P133" s="333" t="n">
        <v>0.51</v>
      </c>
      <c r="Q133" s="343" t="n">
        <v>0.51</v>
      </c>
      <c r="R133" s="327" t="n">
        <v>0.53</v>
      </c>
      <c r="T133" s="334" t="n">
        <v>0.13</v>
      </c>
      <c r="U133" s="334" t="n">
        <v>0.185</v>
      </c>
      <c r="V133" s="334" t="n">
        <v>0.246592</v>
      </c>
      <c r="X133" s="335" t="n">
        <v>0.2075</v>
      </c>
      <c r="Y133" s="336" t="n">
        <v>0.2075</v>
      </c>
      <c r="Z133" s="335" t="n">
        <v>0.25</v>
      </c>
      <c r="AA133" s="337" t="n">
        <v>0.725</v>
      </c>
      <c r="AB133" s="337" t="n">
        <v>0.695</v>
      </c>
      <c r="AC133" s="337" t="n">
        <v>0.2875</v>
      </c>
      <c r="AD133" s="338" t="n">
        <v>0.24</v>
      </c>
      <c r="AE133" s="339" t="n">
        <v>-0.25</v>
      </c>
      <c r="AF133" s="339" t="n">
        <v>0</v>
      </c>
      <c r="AG133" s="356"/>
      <c r="AH133" s="340" t="n">
        <v>40483</v>
      </c>
      <c r="AI133" s="343" t="n">
        <v>3.201</v>
      </c>
      <c r="AJ133" s="342"/>
      <c r="AK133" s="342"/>
      <c r="AL133" s="342" t="n">
        <v>1.65538432017679</v>
      </c>
      <c r="AM133" s="342" t="n">
        <v>3.491</v>
      </c>
      <c r="AN133" s="342" t="n">
        <v>3.491</v>
      </c>
      <c r="AO133" s="342" t="n">
        <v>3.491</v>
      </c>
      <c r="AP133" s="360" t="n">
        <v>3.596</v>
      </c>
      <c r="AQ133" s="268" t="n">
        <v>3.611</v>
      </c>
      <c r="AR133" s="268" t="n">
        <v>3.641</v>
      </c>
      <c r="AS133" s="268" t="n">
        <v>3.711</v>
      </c>
      <c r="AT133" s="277" t="n">
        <v>3.731</v>
      </c>
      <c r="AU133" s="277"/>
      <c r="AV133" s="277"/>
      <c r="AW133" s="268" t="n">
        <v>3.4085</v>
      </c>
      <c r="AX133" s="268" t="n">
        <v>3.451</v>
      </c>
      <c r="AY133" s="268" t="n">
        <v>3.926</v>
      </c>
      <c r="AZ133" s="343" t="n">
        <v>3.896</v>
      </c>
      <c r="BA133" s="268" t="n">
        <v>3.4885</v>
      </c>
      <c r="BB133" s="280" t="n">
        <v>3.441</v>
      </c>
      <c r="BC133" s="280" t="n">
        <v>2.951</v>
      </c>
      <c r="BD133" s="280" t="n">
        <v>3.201</v>
      </c>
      <c r="BE133" s="343"/>
      <c r="BF133" s="268"/>
      <c r="BG133" s="268" t="n">
        <v>1.344055400153</v>
      </c>
      <c r="BH133" s="277" t="n">
        <v>0.063901945962043</v>
      </c>
      <c r="BI133" s="277" t="n">
        <v>0.073138229573061</v>
      </c>
      <c r="BJ133" s="277" t="n">
        <v>0.520278043665082</v>
      </c>
      <c r="BK133" s="324" t="n">
        <v>0.47418628478281</v>
      </c>
      <c r="BL133" s="268"/>
      <c r="BM133" s="268"/>
      <c r="BN133" s="358"/>
      <c r="BO133" s="358"/>
      <c r="BP133" s="268"/>
      <c r="BQ133" s="358"/>
      <c r="BR133" s="268"/>
      <c r="BS133" s="268"/>
      <c r="BT133" s="268"/>
      <c r="BU133" s="295"/>
      <c r="BV133" s="268"/>
      <c r="BW133" s="295"/>
      <c r="BX133" s="268"/>
      <c r="BY133" s="268"/>
      <c r="BZ133" s="268"/>
      <c r="CA133" s="268"/>
      <c r="CB133" s="277"/>
      <c r="CC133" s="277"/>
      <c r="CD133" s="268"/>
      <c r="CE133" s="277"/>
      <c r="CF133" s="268"/>
      <c r="CG133" s="293"/>
      <c r="CH133" s="293"/>
      <c r="CI133" s="344"/>
      <c r="CJ133" s="268"/>
      <c r="CK133" s="293"/>
      <c r="CL133" s="268"/>
      <c r="CM133" s="295"/>
      <c r="CN133" s="295"/>
      <c r="CO133" s="268"/>
      <c r="CP133" s="293"/>
      <c r="CQ133" s="268"/>
      <c r="CR133" s="268"/>
      <c r="CS133" s="276"/>
      <c r="CT133" s="276"/>
      <c r="CU133" s="295"/>
      <c r="CV133" s="268"/>
      <c r="CW133" s="295"/>
      <c r="CX133" s="268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</row>
    <row r="134" customFormat="false" ht="12.75" hidden="false" customHeight="false" outlineLevel="0" collapsed="false">
      <c r="A134" s="323" t="n">
        <v>40513</v>
      </c>
      <c r="B134" s="268"/>
      <c r="C134" s="276" t="n">
        <v>0.31</v>
      </c>
      <c r="D134" s="326" t="n">
        <v>0.31</v>
      </c>
      <c r="E134" s="327" t="n">
        <v>0.31</v>
      </c>
      <c r="F134" s="328" t="n">
        <v>0.275</v>
      </c>
      <c r="G134" s="327" t="n">
        <v>0.31</v>
      </c>
      <c r="H134" s="355" t="n">
        <v>0.415</v>
      </c>
      <c r="I134" s="343" t="n">
        <v>0.415</v>
      </c>
      <c r="J134" s="347" t="n">
        <v>0.415</v>
      </c>
      <c r="K134" s="276" t="n">
        <v>0.43</v>
      </c>
      <c r="L134" s="348" t="n">
        <v>0.43</v>
      </c>
      <c r="M134" s="343" t="n">
        <v>0.43</v>
      </c>
      <c r="N134" s="327" t="n">
        <v>0.46</v>
      </c>
      <c r="O134" s="279" t="n">
        <v>0.53</v>
      </c>
      <c r="P134" s="333" t="n">
        <v>0.53</v>
      </c>
      <c r="Q134" s="343" t="n">
        <v>0.53</v>
      </c>
      <c r="R134" s="327" t="n">
        <v>0.55</v>
      </c>
      <c r="T134" s="334" t="n">
        <v>0.15</v>
      </c>
      <c r="U134" s="334" t="n">
        <v>0.205</v>
      </c>
      <c r="V134" s="334" t="n">
        <v>0.26976</v>
      </c>
      <c r="X134" s="335" t="n">
        <v>0.2475</v>
      </c>
      <c r="Y134" s="336" t="n">
        <v>0.2475</v>
      </c>
      <c r="Z134" s="335" t="n">
        <v>0.29</v>
      </c>
      <c r="AA134" s="337" t="n">
        <v>1.045</v>
      </c>
      <c r="AB134" s="337" t="n">
        <v>1.01</v>
      </c>
      <c r="AC134" s="337" t="n">
        <v>0.3375</v>
      </c>
      <c r="AD134" s="338" t="n">
        <v>0.295</v>
      </c>
      <c r="AE134" s="339" t="n">
        <v>-0.25</v>
      </c>
      <c r="AF134" s="339" t="n">
        <v>0</v>
      </c>
      <c r="AG134" s="356"/>
      <c r="AH134" s="340" t="n">
        <v>40513</v>
      </c>
      <c r="AI134" s="343" t="n">
        <v>3.28</v>
      </c>
      <c r="AJ134" s="342"/>
      <c r="AK134" s="342"/>
      <c r="AL134" s="342" t="n">
        <v>1.69229254650535</v>
      </c>
      <c r="AM134" s="342" t="n">
        <v>3.59</v>
      </c>
      <c r="AN134" s="342" t="n">
        <v>3.59</v>
      </c>
      <c r="AO134" s="342" t="n">
        <v>3.59</v>
      </c>
      <c r="AP134" s="360" t="n">
        <v>3.695</v>
      </c>
      <c r="AQ134" s="268" t="n">
        <v>3.71</v>
      </c>
      <c r="AR134" s="268" t="n">
        <v>3.74</v>
      </c>
      <c r="AS134" s="268" t="n">
        <v>3.81</v>
      </c>
      <c r="AT134" s="277" t="n">
        <v>3.83</v>
      </c>
      <c r="AU134" s="277"/>
      <c r="AV134" s="277"/>
      <c r="AW134" s="268" t="n">
        <v>3.5275</v>
      </c>
      <c r="AX134" s="268" t="n">
        <v>3.57</v>
      </c>
      <c r="AY134" s="268" t="n">
        <v>4.325</v>
      </c>
      <c r="AZ134" s="343" t="n">
        <v>4.29</v>
      </c>
      <c r="BA134" s="268" t="n">
        <v>3.6175</v>
      </c>
      <c r="BB134" s="280" t="n">
        <v>3.575</v>
      </c>
      <c r="BC134" s="280" t="n">
        <v>3.03</v>
      </c>
      <c r="BD134" s="280" t="n">
        <v>3.28</v>
      </c>
      <c r="BE134" s="343"/>
      <c r="BF134" s="268"/>
      <c r="BG134" s="268" t="n">
        <v>1.343340513051</v>
      </c>
      <c r="BH134" s="277" t="n">
        <v>0.063923087043438</v>
      </c>
      <c r="BI134" s="277" t="n">
        <v>0.073139518104911</v>
      </c>
      <c r="BJ134" s="277" t="n">
        <v>0.517485947324252</v>
      </c>
      <c r="BK134" s="324" t="n">
        <v>0.471390681477814</v>
      </c>
      <c r="BL134" s="268"/>
      <c r="BM134" s="268"/>
      <c r="BN134" s="358"/>
      <c r="BO134" s="358"/>
      <c r="BP134" s="268"/>
      <c r="BQ134" s="358"/>
      <c r="BR134" s="268"/>
      <c r="BS134" s="268"/>
      <c r="BT134" s="268"/>
      <c r="BU134" s="295"/>
      <c r="BV134" s="268"/>
      <c r="BW134" s="295"/>
      <c r="BX134" s="268"/>
      <c r="BY134" s="268"/>
      <c r="BZ134" s="268"/>
      <c r="CA134" s="268"/>
      <c r="CB134" s="277"/>
      <c r="CC134" s="277"/>
      <c r="CD134" s="268"/>
      <c r="CE134" s="277"/>
      <c r="CF134" s="268"/>
      <c r="CG134" s="293"/>
      <c r="CH134" s="293"/>
      <c r="CI134" s="344"/>
      <c r="CJ134" s="268"/>
      <c r="CK134" s="293"/>
      <c r="CL134" s="268"/>
      <c r="CM134" s="295"/>
      <c r="CN134" s="295"/>
      <c r="CO134" s="268"/>
      <c r="CP134" s="293"/>
      <c r="CQ134" s="268"/>
      <c r="CR134" s="268"/>
      <c r="CS134" s="276"/>
      <c r="CT134" s="276"/>
      <c r="CU134" s="295"/>
      <c r="CV134" s="268"/>
      <c r="CW134" s="295"/>
      <c r="CX134" s="268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</row>
    <row r="135" customFormat="false" ht="12.75" hidden="false" customHeight="false" outlineLevel="0" collapsed="false">
      <c r="A135" s="323" t="n">
        <v>40544</v>
      </c>
      <c r="B135" s="268"/>
      <c r="C135" s="276" t="n">
        <v>0.325</v>
      </c>
      <c r="D135" s="326" t="n">
        <v>0.325</v>
      </c>
      <c r="E135" s="327" t="n">
        <v>0.325</v>
      </c>
      <c r="F135" s="328" t="n">
        <v>0.29</v>
      </c>
      <c r="G135" s="327" t="n">
        <v>0.325</v>
      </c>
      <c r="H135" s="355" t="n">
        <v>0.43</v>
      </c>
      <c r="I135" s="343" t="n">
        <v>0.43</v>
      </c>
      <c r="J135" s="347" t="n">
        <v>0.43</v>
      </c>
      <c r="K135" s="276" t="n">
        <v>0.445</v>
      </c>
      <c r="L135" s="348" t="n">
        <v>0.445</v>
      </c>
      <c r="M135" s="343" t="n">
        <v>0.445</v>
      </c>
      <c r="N135" s="327" t="n">
        <v>0.475</v>
      </c>
      <c r="O135" s="279" t="n">
        <v>0.545</v>
      </c>
      <c r="P135" s="333" t="n">
        <v>0.545</v>
      </c>
      <c r="Q135" s="343" t="n">
        <v>0.545</v>
      </c>
      <c r="R135" s="327" t="n">
        <v>0.565</v>
      </c>
      <c r="T135" s="334" t="n">
        <v>0.165</v>
      </c>
      <c r="U135" s="334" t="n">
        <v>0.22</v>
      </c>
      <c r="V135" s="334" t="n">
        <v>0.293016</v>
      </c>
      <c r="X135" s="335" t="n">
        <v>0.26</v>
      </c>
      <c r="Y135" s="336" t="n">
        <v>0.26</v>
      </c>
      <c r="Z135" s="335" t="n">
        <v>0.3</v>
      </c>
      <c r="AA135" s="337" t="n">
        <v>1.52</v>
      </c>
      <c r="AB135" s="337" t="n">
        <v>1.165</v>
      </c>
      <c r="AC135" s="337" t="n">
        <v>0.4375</v>
      </c>
      <c r="AD135" s="338" t="n">
        <v>0.3425</v>
      </c>
      <c r="AE135" s="339" t="n">
        <v>-0.25</v>
      </c>
      <c r="AF135" s="339" t="n">
        <v>0</v>
      </c>
      <c r="AG135" s="356"/>
      <c r="AH135" s="340" t="n">
        <v>40544</v>
      </c>
      <c r="AI135" s="343" t="n">
        <v>3.523</v>
      </c>
      <c r="AJ135" s="342"/>
      <c r="AK135" s="342"/>
      <c r="AL135" s="342" t="n">
        <v>1.80286151488829</v>
      </c>
      <c r="AM135" s="342" t="n">
        <v>3.848</v>
      </c>
      <c r="AN135" s="342" t="n">
        <v>3.848</v>
      </c>
      <c r="AO135" s="342" t="n">
        <v>3.848</v>
      </c>
      <c r="AP135" s="360" t="n">
        <v>3.953</v>
      </c>
      <c r="AQ135" s="268" t="n">
        <v>3.968</v>
      </c>
      <c r="AR135" s="268" t="n">
        <v>3.998</v>
      </c>
      <c r="AS135" s="268" t="n">
        <v>4.068</v>
      </c>
      <c r="AT135" s="277" t="n">
        <v>4.088</v>
      </c>
      <c r="AU135" s="277"/>
      <c r="AV135" s="277"/>
      <c r="AW135" s="268" t="n">
        <v>3.783</v>
      </c>
      <c r="AX135" s="268" t="n">
        <v>3.823</v>
      </c>
      <c r="AY135" s="268" t="n">
        <v>5.043</v>
      </c>
      <c r="AZ135" s="343" t="n">
        <v>4.688</v>
      </c>
      <c r="BA135" s="268" t="n">
        <v>3.9605</v>
      </c>
      <c r="BB135" s="280" t="n">
        <v>3.8655</v>
      </c>
      <c r="BC135" s="280" t="n">
        <v>3.273</v>
      </c>
      <c r="BD135" s="280" t="n">
        <v>3.523</v>
      </c>
      <c r="BE135" s="343"/>
      <c r="BF135" s="268"/>
      <c r="BG135" s="268" t="n">
        <v>1.342606651432</v>
      </c>
      <c r="BH135" s="277" t="n">
        <v>0.063944932827701</v>
      </c>
      <c r="BI135" s="277" t="n">
        <v>0.073140849587822</v>
      </c>
      <c r="BJ135" s="277" t="n">
        <v>0.514614703394203</v>
      </c>
      <c r="BK135" s="324" t="n">
        <v>0.468519104700699</v>
      </c>
      <c r="BL135" s="268"/>
      <c r="BM135" s="268"/>
      <c r="BN135" s="358"/>
      <c r="BO135" s="358"/>
      <c r="BP135" s="268"/>
      <c r="BQ135" s="358"/>
      <c r="BR135" s="268"/>
      <c r="BS135" s="268"/>
      <c r="BT135" s="268"/>
      <c r="BU135" s="295"/>
      <c r="BV135" s="268"/>
      <c r="BW135" s="295"/>
      <c r="BX135" s="268"/>
      <c r="BY135" s="268"/>
      <c r="BZ135" s="268"/>
      <c r="CA135" s="268"/>
      <c r="CB135" s="277"/>
      <c r="CC135" s="277"/>
      <c r="CD135" s="268"/>
      <c r="CE135" s="277"/>
      <c r="CF135" s="268"/>
      <c r="CG135" s="293"/>
      <c r="CH135" s="293"/>
      <c r="CI135" s="344"/>
      <c r="CJ135" s="268"/>
      <c r="CK135" s="293"/>
      <c r="CL135" s="268"/>
      <c r="CM135" s="295"/>
      <c r="CN135" s="295"/>
      <c r="CO135" s="268"/>
      <c r="CP135" s="293"/>
      <c r="CQ135" s="268"/>
      <c r="CR135" s="268"/>
      <c r="CS135" s="276"/>
      <c r="CT135" s="276"/>
      <c r="CU135" s="295"/>
      <c r="CV135" s="268"/>
      <c r="CW135" s="295"/>
      <c r="CX135" s="268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</row>
    <row r="136" customFormat="false" ht="12.75" hidden="false" customHeight="false" outlineLevel="0" collapsed="false">
      <c r="A136" s="323" t="n">
        <v>40575</v>
      </c>
      <c r="B136" s="268"/>
      <c r="C136" s="276" t="n">
        <v>0.37</v>
      </c>
      <c r="D136" s="326" t="n">
        <v>0.37</v>
      </c>
      <c r="E136" s="327" t="n">
        <v>0.37</v>
      </c>
      <c r="F136" s="328" t="n">
        <v>0.335</v>
      </c>
      <c r="G136" s="327" t="n">
        <v>0.37</v>
      </c>
      <c r="H136" s="355" t="n">
        <v>0.475</v>
      </c>
      <c r="I136" s="343" t="n">
        <v>0.475</v>
      </c>
      <c r="J136" s="347" t="n">
        <v>0.475</v>
      </c>
      <c r="K136" s="276" t="n">
        <v>0.49</v>
      </c>
      <c r="L136" s="348" t="n">
        <v>0.49</v>
      </c>
      <c r="M136" s="343" t="n">
        <v>0.49</v>
      </c>
      <c r="N136" s="327" t="n">
        <v>0.52</v>
      </c>
      <c r="O136" s="279" t="n">
        <v>0.59</v>
      </c>
      <c r="P136" s="333" t="n">
        <v>0.59</v>
      </c>
      <c r="Q136" s="343" t="n">
        <v>0.59</v>
      </c>
      <c r="R136" s="327" t="n">
        <v>0.61</v>
      </c>
      <c r="T136" s="334" t="n">
        <v>0.21</v>
      </c>
      <c r="U136" s="334" t="n">
        <v>0.265</v>
      </c>
      <c r="V136" s="334" t="n">
        <v>0.33648</v>
      </c>
      <c r="X136" s="335" t="n">
        <v>0.2375</v>
      </c>
      <c r="Y136" s="336" t="n">
        <v>0.2375</v>
      </c>
      <c r="Z136" s="335" t="n">
        <v>0.275</v>
      </c>
      <c r="AA136" s="337" t="n">
        <v>1.4</v>
      </c>
      <c r="AB136" s="337" t="n">
        <v>1.155</v>
      </c>
      <c r="AC136" s="337" t="n">
        <v>0.435</v>
      </c>
      <c r="AD136" s="338" t="n">
        <v>0.3375</v>
      </c>
      <c r="AE136" s="339" t="n">
        <v>-0.25</v>
      </c>
      <c r="AF136" s="339" t="n">
        <v>0</v>
      </c>
      <c r="AG136" s="356"/>
      <c r="AH136" s="340" t="n">
        <v>40575</v>
      </c>
      <c r="AI136" s="343" t="n">
        <v>3.43</v>
      </c>
      <c r="AJ136" s="342"/>
      <c r="AK136" s="342"/>
      <c r="AL136" s="342" t="n">
        <v>1.7695266930183</v>
      </c>
      <c r="AM136" s="342" t="n">
        <v>3.8</v>
      </c>
      <c r="AN136" s="342" t="n">
        <v>3.8</v>
      </c>
      <c r="AO136" s="342" t="n">
        <v>3.8</v>
      </c>
      <c r="AP136" s="360" t="n">
        <v>3.905</v>
      </c>
      <c r="AQ136" s="268" t="n">
        <v>3.92</v>
      </c>
      <c r="AR136" s="268" t="n">
        <v>3.95</v>
      </c>
      <c r="AS136" s="268" t="n">
        <v>4.02</v>
      </c>
      <c r="AT136" s="277" t="n">
        <v>4.04</v>
      </c>
      <c r="AU136" s="277"/>
      <c r="AV136" s="277"/>
      <c r="AW136" s="268" t="n">
        <v>3.6675</v>
      </c>
      <c r="AX136" s="268" t="n">
        <v>3.705</v>
      </c>
      <c r="AY136" s="268" t="n">
        <v>4.83</v>
      </c>
      <c r="AZ136" s="343" t="n">
        <v>4.585</v>
      </c>
      <c r="BA136" s="268" t="n">
        <v>3.865</v>
      </c>
      <c r="BB136" s="280" t="n">
        <v>3.7675</v>
      </c>
      <c r="BC136" s="280" t="n">
        <v>3.18</v>
      </c>
      <c r="BD136" s="280" t="n">
        <v>3.43</v>
      </c>
      <c r="BE136" s="343"/>
      <c r="BF136" s="268"/>
      <c r="BG136" s="268" t="n">
        <v>1.341877716821</v>
      </c>
      <c r="BH136" s="277" t="n">
        <v>0.063966778612123</v>
      </c>
      <c r="BI136" s="277" t="n">
        <v>0.073142181070736</v>
      </c>
      <c r="BJ136" s="277" t="n">
        <v>0.511757552687976</v>
      </c>
      <c r="BK136" s="324" t="n">
        <v>0.465664919215343</v>
      </c>
      <c r="BL136" s="268"/>
      <c r="BM136" s="268"/>
      <c r="BN136" s="358"/>
      <c r="BO136" s="358"/>
      <c r="BP136" s="268"/>
      <c r="BQ136" s="358"/>
      <c r="BR136" s="268"/>
      <c r="BS136" s="268"/>
      <c r="BT136" s="268"/>
      <c r="BU136" s="295"/>
      <c r="BV136" s="268"/>
      <c r="BW136" s="295"/>
      <c r="BX136" s="268"/>
      <c r="BY136" s="268"/>
      <c r="BZ136" s="268"/>
      <c r="CA136" s="268"/>
      <c r="CB136" s="277"/>
      <c r="CC136" s="277"/>
      <c r="CD136" s="268"/>
      <c r="CE136" s="277"/>
      <c r="CF136" s="268"/>
      <c r="CG136" s="293"/>
      <c r="CH136" s="293"/>
      <c r="CI136" s="344"/>
      <c r="CJ136" s="268"/>
      <c r="CK136" s="293"/>
      <c r="CL136" s="268"/>
      <c r="CM136" s="295"/>
      <c r="CN136" s="295"/>
      <c r="CO136" s="268"/>
      <c r="CP136" s="293"/>
      <c r="CQ136" s="268"/>
      <c r="CR136" s="268"/>
      <c r="CS136" s="276"/>
      <c r="CT136" s="276"/>
      <c r="CU136" s="295"/>
      <c r="CV136" s="268"/>
      <c r="CW136" s="295"/>
      <c r="CX136" s="268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</row>
    <row r="137" customFormat="false" ht="12.75" hidden="false" customHeight="false" outlineLevel="0" collapsed="false">
      <c r="A137" s="323" t="n">
        <v>40603</v>
      </c>
      <c r="B137" s="268"/>
      <c r="C137" s="276" t="n">
        <v>0.37</v>
      </c>
      <c r="D137" s="326" t="n">
        <v>0.37</v>
      </c>
      <c r="E137" s="327" t="n">
        <v>0.37</v>
      </c>
      <c r="F137" s="328" t="n">
        <v>0.335</v>
      </c>
      <c r="G137" s="327" t="n">
        <v>0.37</v>
      </c>
      <c r="H137" s="355" t="n">
        <v>0.475</v>
      </c>
      <c r="I137" s="343" t="n">
        <v>0.475</v>
      </c>
      <c r="J137" s="347" t="n">
        <v>0.475</v>
      </c>
      <c r="K137" s="276" t="n">
        <v>0.49</v>
      </c>
      <c r="L137" s="348" t="n">
        <v>0.49</v>
      </c>
      <c r="M137" s="343" t="n">
        <v>0.49</v>
      </c>
      <c r="N137" s="327" t="n">
        <v>0.52</v>
      </c>
      <c r="O137" s="279" t="n">
        <v>0.59</v>
      </c>
      <c r="P137" s="333" t="n">
        <v>0.59</v>
      </c>
      <c r="Q137" s="343" t="n">
        <v>0.59</v>
      </c>
      <c r="R137" s="327" t="n">
        <v>0.61</v>
      </c>
      <c r="T137" s="334" t="n">
        <v>0.21</v>
      </c>
      <c r="U137" s="334" t="n">
        <v>0.265</v>
      </c>
      <c r="V137" s="334" t="n">
        <v>0.332864</v>
      </c>
      <c r="X137" s="335" t="n">
        <v>0.235</v>
      </c>
      <c r="Y137" s="336" t="n">
        <v>0.235</v>
      </c>
      <c r="Z137" s="335" t="n">
        <v>0.273</v>
      </c>
      <c r="AA137" s="337" t="n">
        <v>0.88</v>
      </c>
      <c r="AB137" s="337" t="n">
        <v>0.795</v>
      </c>
      <c r="AC137" s="337" t="n">
        <v>0.3025</v>
      </c>
      <c r="AD137" s="338" t="n">
        <v>0.26</v>
      </c>
      <c r="AE137" s="339" t="n">
        <v>-0.25</v>
      </c>
      <c r="AF137" s="339" t="n">
        <v>0</v>
      </c>
      <c r="AG137" s="356"/>
      <c r="AH137" s="340" t="n">
        <v>40603</v>
      </c>
      <c r="AI137" s="343" t="n">
        <v>3.317</v>
      </c>
      <c r="AJ137" s="342"/>
      <c r="AK137" s="342"/>
      <c r="AL137" s="342" t="n">
        <v>1.70745635985994</v>
      </c>
      <c r="AM137" s="342" t="n">
        <v>3.687</v>
      </c>
      <c r="AN137" s="342" t="n">
        <v>3.687</v>
      </c>
      <c r="AO137" s="342" t="n">
        <v>3.687</v>
      </c>
      <c r="AP137" s="360" t="n">
        <v>3.792</v>
      </c>
      <c r="AQ137" s="268" t="n">
        <v>3.807</v>
      </c>
      <c r="AR137" s="268" t="n">
        <v>3.837</v>
      </c>
      <c r="AS137" s="268" t="n">
        <v>3.907</v>
      </c>
      <c r="AT137" s="277" t="n">
        <v>3.927</v>
      </c>
      <c r="AU137" s="277"/>
      <c r="AV137" s="277"/>
      <c r="AW137" s="268" t="n">
        <v>3.552</v>
      </c>
      <c r="AX137" s="268" t="n">
        <v>3.59</v>
      </c>
      <c r="AY137" s="268" t="n">
        <v>4.197</v>
      </c>
      <c r="AZ137" s="343" t="n">
        <v>4.112</v>
      </c>
      <c r="BA137" s="268" t="n">
        <v>3.6195</v>
      </c>
      <c r="BB137" s="280" t="n">
        <v>3.577</v>
      </c>
      <c r="BC137" s="280" t="n">
        <v>3.067</v>
      </c>
      <c r="BD137" s="280" t="n">
        <v>3.317</v>
      </c>
      <c r="BE137" s="343"/>
      <c r="BF137" s="268"/>
      <c r="BG137" s="268" t="n">
        <v>1.341223552757</v>
      </c>
      <c r="BH137" s="277" t="n">
        <v>0.063986510288512</v>
      </c>
      <c r="BI137" s="277" t="n">
        <v>0.073143383700463</v>
      </c>
      <c r="BJ137" s="277" t="n">
        <v>0.509188965820964</v>
      </c>
      <c r="BK137" s="324" t="n">
        <v>0.463101806308635</v>
      </c>
      <c r="BL137" s="268"/>
      <c r="BM137" s="268"/>
      <c r="BN137" s="358"/>
      <c r="BO137" s="358"/>
      <c r="BP137" s="268"/>
      <c r="BQ137" s="358"/>
      <c r="BR137" s="268"/>
      <c r="BS137" s="268"/>
      <c r="BT137" s="268"/>
      <c r="BU137" s="295"/>
      <c r="BV137" s="268"/>
      <c r="BW137" s="295"/>
      <c r="BX137" s="268"/>
      <c r="BY137" s="268"/>
      <c r="BZ137" s="268"/>
      <c r="CA137" s="268"/>
      <c r="CB137" s="277"/>
      <c r="CC137" s="277"/>
      <c r="CD137" s="268"/>
      <c r="CE137" s="277"/>
      <c r="CF137" s="268"/>
      <c r="CG137" s="293"/>
      <c r="CH137" s="293"/>
      <c r="CI137" s="344"/>
      <c r="CJ137" s="268"/>
      <c r="CK137" s="293"/>
      <c r="CL137" s="268"/>
      <c r="CM137" s="295"/>
      <c r="CN137" s="295"/>
      <c r="CO137" s="268"/>
      <c r="CP137" s="293"/>
      <c r="CQ137" s="268"/>
      <c r="CR137" s="268"/>
      <c r="CS137" s="276"/>
      <c r="CT137" s="276"/>
      <c r="CU137" s="295"/>
      <c r="CV137" s="268"/>
      <c r="CW137" s="295"/>
      <c r="CX137" s="268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</row>
    <row r="138" customFormat="false" ht="12.75" hidden="false" customHeight="false" outlineLevel="0" collapsed="false">
      <c r="A138" s="323" t="n">
        <v>40634</v>
      </c>
      <c r="B138" s="268"/>
      <c r="C138" s="276" t="n">
        <v>0.17</v>
      </c>
      <c r="D138" s="326" t="n">
        <v>0.17</v>
      </c>
      <c r="E138" s="327" t="n">
        <v>0.17</v>
      </c>
      <c r="F138" s="328" t="n">
        <v>0.135</v>
      </c>
      <c r="G138" s="327" t="n">
        <v>0.17</v>
      </c>
      <c r="H138" s="355" t="n">
        <v>0.17</v>
      </c>
      <c r="I138" s="343" t="n">
        <v>0.17</v>
      </c>
      <c r="J138" s="347" t="n">
        <v>0.17</v>
      </c>
      <c r="K138" s="279" t="n">
        <v>0.19</v>
      </c>
      <c r="L138" s="348" t="n">
        <v>0.19</v>
      </c>
      <c r="M138" s="343" t="n">
        <v>0.19</v>
      </c>
      <c r="N138" s="327" t="n">
        <v>0.21</v>
      </c>
      <c r="O138" s="279" t="n">
        <v>0.17</v>
      </c>
      <c r="P138" s="333" t="n">
        <v>0.17</v>
      </c>
      <c r="Q138" s="343" t="n">
        <v>0.17</v>
      </c>
      <c r="R138" s="327" t="n">
        <v>0.17</v>
      </c>
      <c r="T138" s="334" t="n">
        <v>-0.03</v>
      </c>
      <c r="U138" s="334" t="n">
        <v>0.025</v>
      </c>
      <c r="V138" s="334" t="n">
        <v>0.185</v>
      </c>
      <c r="X138" s="335" t="n">
        <v>0.185</v>
      </c>
      <c r="Y138" s="336" t="n">
        <v>0.185</v>
      </c>
      <c r="Z138" s="335" t="n">
        <v>0.178</v>
      </c>
      <c r="AA138" s="337" t="n">
        <v>0.54</v>
      </c>
      <c r="AB138" s="337" t="n">
        <v>0.43</v>
      </c>
      <c r="AC138" s="337" t="n">
        <v>0.1975</v>
      </c>
      <c r="AD138" s="338" t="n">
        <v>0.1775</v>
      </c>
      <c r="AE138" s="339" t="n">
        <v>0</v>
      </c>
      <c r="AF138" s="339" t="n">
        <v>0</v>
      </c>
      <c r="AG138" s="356"/>
      <c r="AH138" s="340" t="n">
        <v>40634</v>
      </c>
      <c r="AI138" s="343" t="n">
        <v>3.198</v>
      </c>
      <c r="AJ138" s="342"/>
      <c r="AK138" s="342"/>
      <c r="AL138" s="342" t="n">
        <v>1.55022449371211</v>
      </c>
      <c r="AM138" s="342" t="n">
        <v>3.368</v>
      </c>
      <c r="AN138" s="342" t="n">
        <v>3.368</v>
      </c>
      <c r="AO138" s="342" t="n">
        <v>3.368</v>
      </c>
      <c r="AP138" s="360" t="n">
        <v>3.368</v>
      </c>
      <c r="AQ138" s="268" t="n">
        <v>3.388</v>
      </c>
      <c r="AR138" s="268" t="n">
        <v>3.408</v>
      </c>
      <c r="AS138" s="268" t="n">
        <v>3.368</v>
      </c>
      <c r="AT138" s="277" t="n">
        <v>3.368</v>
      </c>
      <c r="AU138" s="277"/>
      <c r="AV138" s="277"/>
      <c r="AW138" s="268" t="n">
        <v>3.383</v>
      </c>
      <c r="AX138" s="268" t="n">
        <v>3.376</v>
      </c>
      <c r="AY138" s="268" t="n">
        <v>3.738</v>
      </c>
      <c r="AZ138" s="343" t="n">
        <v>3.628</v>
      </c>
      <c r="BA138" s="268" t="n">
        <v>3.3955</v>
      </c>
      <c r="BB138" s="280" t="n">
        <v>3.3755</v>
      </c>
      <c r="BC138" s="280" t="n">
        <v>3.198</v>
      </c>
      <c r="BD138" s="280" t="n">
        <v>3.198</v>
      </c>
      <c r="BE138" s="343"/>
      <c r="BF138" s="268"/>
      <c r="BG138" s="268" t="n">
        <v>1.340503974215</v>
      </c>
      <c r="BH138" s="277" t="n">
        <v>0.064008356073235</v>
      </c>
      <c r="BI138" s="277" t="n">
        <v>0.073144715183377</v>
      </c>
      <c r="BJ138" s="277" t="n">
        <v>0.506358478283822</v>
      </c>
      <c r="BK138" s="324" t="n">
        <v>0.460280431624734</v>
      </c>
      <c r="BL138" s="268"/>
      <c r="BM138" s="268"/>
      <c r="BN138" s="358"/>
      <c r="BO138" s="358"/>
      <c r="BP138" s="268"/>
      <c r="BQ138" s="358"/>
      <c r="BR138" s="268"/>
      <c r="BS138" s="268"/>
      <c r="BT138" s="268"/>
      <c r="BU138" s="295"/>
      <c r="BV138" s="268"/>
      <c r="BW138" s="295"/>
      <c r="BX138" s="268"/>
      <c r="BY138" s="268"/>
      <c r="BZ138" s="268"/>
      <c r="CA138" s="268"/>
      <c r="CB138" s="277"/>
      <c r="CC138" s="277"/>
      <c r="CD138" s="268"/>
      <c r="CE138" s="277"/>
      <c r="CF138" s="268"/>
      <c r="CG138" s="293"/>
      <c r="CH138" s="293"/>
      <c r="CI138" s="344"/>
      <c r="CJ138" s="268"/>
      <c r="CK138" s="293"/>
      <c r="CL138" s="268"/>
      <c r="CM138" s="295"/>
      <c r="CN138" s="295"/>
      <c r="CO138" s="268"/>
      <c r="CP138" s="293"/>
      <c r="CQ138" s="268"/>
      <c r="CR138" s="268"/>
      <c r="CS138" s="276"/>
      <c r="CT138" s="276"/>
      <c r="CU138" s="295"/>
      <c r="CV138" s="268"/>
      <c r="CW138" s="295"/>
      <c r="CX138" s="268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</row>
    <row r="139" customFormat="false" ht="12.75" hidden="false" customHeight="false" outlineLevel="0" collapsed="false">
      <c r="A139" s="323" t="n">
        <v>40664</v>
      </c>
      <c r="B139" s="268"/>
      <c r="C139" s="276" t="n">
        <v>0.17</v>
      </c>
      <c r="D139" s="326" t="n">
        <v>0.17</v>
      </c>
      <c r="E139" s="327" t="n">
        <v>0.17</v>
      </c>
      <c r="F139" s="328" t="n">
        <v>0.135</v>
      </c>
      <c r="G139" s="327" t="n">
        <v>0.17</v>
      </c>
      <c r="H139" s="355" t="n">
        <v>0.17</v>
      </c>
      <c r="I139" s="343" t="n">
        <v>0.17</v>
      </c>
      <c r="J139" s="347" t="n">
        <v>0.17</v>
      </c>
      <c r="K139" s="279" t="n">
        <v>0.19</v>
      </c>
      <c r="L139" s="348" t="n">
        <v>0.19</v>
      </c>
      <c r="M139" s="343" t="n">
        <v>0.19</v>
      </c>
      <c r="N139" s="327" t="n">
        <v>0.21</v>
      </c>
      <c r="O139" s="279" t="n">
        <v>0.17</v>
      </c>
      <c r="P139" s="333" t="n">
        <v>0.17</v>
      </c>
      <c r="Q139" s="343" t="n">
        <v>0.17</v>
      </c>
      <c r="R139" s="327" t="n">
        <v>0.17</v>
      </c>
      <c r="T139" s="334" t="n">
        <v>-0.03</v>
      </c>
      <c r="U139" s="334" t="n">
        <v>0.025</v>
      </c>
      <c r="V139" s="334" t="n">
        <v>0.175</v>
      </c>
      <c r="X139" s="335" t="n">
        <v>0.175</v>
      </c>
      <c r="Y139" s="336" t="n">
        <v>0.175</v>
      </c>
      <c r="Z139" s="335" t="n">
        <v>0.178</v>
      </c>
      <c r="AA139" s="337" t="n">
        <v>0.425</v>
      </c>
      <c r="AB139" s="337" t="n">
        <v>0.3825</v>
      </c>
      <c r="AC139" s="337" t="n">
        <v>0.1725</v>
      </c>
      <c r="AD139" s="338" t="n">
        <v>0.1625</v>
      </c>
      <c r="AE139" s="339" t="n">
        <v>0</v>
      </c>
      <c r="AF139" s="339" t="n">
        <v>0</v>
      </c>
      <c r="AG139" s="356"/>
      <c r="AH139" s="340" t="n">
        <v>40664</v>
      </c>
      <c r="AI139" s="343" t="n">
        <v>3.181</v>
      </c>
      <c r="AJ139" s="342"/>
      <c r="AK139" s="342"/>
      <c r="AL139" s="342" t="n">
        <v>1.53330480909551</v>
      </c>
      <c r="AM139" s="342" t="n">
        <v>3.351</v>
      </c>
      <c r="AN139" s="342" t="n">
        <v>3.351</v>
      </c>
      <c r="AO139" s="342" t="n">
        <v>3.351</v>
      </c>
      <c r="AP139" s="360" t="n">
        <v>3.351</v>
      </c>
      <c r="AQ139" s="268" t="n">
        <v>3.371</v>
      </c>
      <c r="AR139" s="268" t="n">
        <v>3.391</v>
      </c>
      <c r="AS139" s="268" t="n">
        <v>3.351</v>
      </c>
      <c r="AT139" s="277" t="n">
        <v>3.351</v>
      </c>
      <c r="AU139" s="277"/>
      <c r="AV139" s="277"/>
      <c r="AW139" s="268" t="n">
        <v>3.356</v>
      </c>
      <c r="AX139" s="268" t="n">
        <v>3.359</v>
      </c>
      <c r="AY139" s="268" t="n">
        <v>3.606</v>
      </c>
      <c r="AZ139" s="343" t="n">
        <v>3.5635</v>
      </c>
      <c r="BA139" s="268" t="n">
        <v>3.3535</v>
      </c>
      <c r="BB139" s="280" t="n">
        <v>3.3435</v>
      </c>
      <c r="BC139" s="280" t="n">
        <v>3.181</v>
      </c>
      <c r="BD139" s="280" t="n">
        <v>3.181</v>
      </c>
      <c r="BE139" s="343"/>
      <c r="BF139" s="268"/>
      <c r="BG139" s="268" t="n">
        <v>1.339812278075</v>
      </c>
      <c r="BH139" s="277" t="n">
        <v>0.064029497155376</v>
      </c>
      <c r="BI139" s="277" t="n">
        <v>0.073146003715229</v>
      </c>
      <c r="BJ139" s="277" t="n">
        <v>0.503632556808512</v>
      </c>
      <c r="BK139" s="268" t="n">
        <v>0.457566341120714</v>
      </c>
      <c r="BL139" s="268"/>
      <c r="BM139" s="268"/>
      <c r="BN139" s="358"/>
      <c r="BO139" s="358"/>
      <c r="BP139" s="268"/>
      <c r="BQ139" s="358"/>
      <c r="BR139" s="268"/>
      <c r="BS139" s="268"/>
      <c r="BT139" s="268"/>
      <c r="BU139" s="295"/>
      <c r="BV139" s="268"/>
      <c r="BW139" s="295"/>
      <c r="BX139" s="268"/>
      <c r="BY139" s="268"/>
      <c r="BZ139" s="268"/>
      <c r="CA139" s="268"/>
      <c r="CB139" s="277"/>
      <c r="CC139" s="277"/>
      <c r="CD139" s="268"/>
      <c r="CE139" s="277"/>
      <c r="CF139" s="268"/>
      <c r="CG139" s="293"/>
      <c r="CH139" s="293"/>
      <c r="CI139" s="344"/>
      <c r="CJ139" s="268"/>
      <c r="CK139" s="293"/>
      <c r="CL139" s="268"/>
      <c r="CM139" s="295"/>
      <c r="CN139" s="295"/>
      <c r="CO139" s="268"/>
      <c r="CP139" s="293"/>
      <c r="CQ139" s="268"/>
      <c r="CR139" s="268"/>
      <c r="CS139" s="276"/>
      <c r="CT139" s="276"/>
      <c r="CU139" s="295"/>
      <c r="CV139" s="268"/>
      <c r="CW139" s="295"/>
      <c r="CX139" s="268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</row>
    <row r="140" customFormat="false" ht="12.75" hidden="false" customHeight="false" outlineLevel="0" collapsed="false">
      <c r="A140" s="323" t="n">
        <v>40695</v>
      </c>
      <c r="B140" s="268"/>
      <c r="C140" s="276" t="n">
        <v>0.17</v>
      </c>
      <c r="D140" s="326" t="n">
        <v>0.17</v>
      </c>
      <c r="E140" s="327" t="n">
        <v>0.17</v>
      </c>
      <c r="F140" s="328" t="n">
        <v>0.135</v>
      </c>
      <c r="G140" s="327" t="n">
        <v>0.17</v>
      </c>
      <c r="H140" s="355" t="n">
        <v>0.17</v>
      </c>
      <c r="I140" s="343" t="n">
        <v>0.17</v>
      </c>
      <c r="J140" s="347" t="n">
        <v>0.17</v>
      </c>
      <c r="K140" s="279" t="n">
        <v>0.19</v>
      </c>
      <c r="L140" s="348" t="n">
        <v>0.19</v>
      </c>
      <c r="M140" s="343" t="n">
        <v>0.19</v>
      </c>
      <c r="N140" s="327" t="n">
        <v>0.21</v>
      </c>
      <c r="O140" s="279" t="n">
        <v>0.17</v>
      </c>
      <c r="P140" s="333" t="n">
        <v>0.17</v>
      </c>
      <c r="Q140" s="343" t="n">
        <v>0.17</v>
      </c>
      <c r="R140" s="327" t="n">
        <v>0.17</v>
      </c>
      <c r="T140" s="334" t="n">
        <v>-0.03</v>
      </c>
      <c r="U140" s="334" t="n">
        <v>0.025</v>
      </c>
      <c r="V140" s="334" t="n">
        <v>0.17</v>
      </c>
      <c r="X140" s="335" t="n">
        <v>0.17</v>
      </c>
      <c r="Y140" s="336" t="n">
        <v>0.17</v>
      </c>
      <c r="Z140" s="335" t="n">
        <v>0.173</v>
      </c>
      <c r="AA140" s="337" t="n">
        <v>0.425</v>
      </c>
      <c r="AB140" s="337" t="n">
        <v>0.3825</v>
      </c>
      <c r="AC140" s="337" t="n">
        <v>0.1725</v>
      </c>
      <c r="AD140" s="338" t="n">
        <v>0.1625</v>
      </c>
      <c r="AE140" s="339" t="n">
        <v>0</v>
      </c>
      <c r="AF140" s="339" t="n">
        <v>0</v>
      </c>
      <c r="AG140" s="356"/>
      <c r="AH140" s="340" t="n">
        <v>40695</v>
      </c>
      <c r="AI140" s="343" t="n">
        <v>3.194</v>
      </c>
      <c r="AJ140" s="342"/>
      <c r="AK140" s="342"/>
      <c r="AL140" s="342" t="n">
        <v>1.52987485809298</v>
      </c>
      <c r="AM140" s="342" t="n">
        <v>3.364</v>
      </c>
      <c r="AN140" s="342" t="n">
        <v>3.364</v>
      </c>
      <c r="AO140" s="342" t="n">
        <v>3.364</v>
      </c>
      <c r="AP140" s="360" t="n">
        <v>3.364</v>
      </c>
      <c r="AQ140" s="268" t="n">
        <v>3.384</v>
      </c>
      <c r="AR140" s="268" t="n">
        <v>3.404</v>
      </c>
      <c r="AS140" s="268" t="n">
        <v>3.364</v>
      </c>
      <c r="AT140" s="277" t="n">
        <v>3.364</v>
      </c>
      <c r="AU140" s="277"/>
      <c r="AV140" s="277"/>
      <c r="AW140" s="268" t="n">
        <v>3.364</v>
      </c>
      <c r="AX140" s="268" t="n">
        <v>3.367</v>
      </c>
      <c r="AY140" s="268" t="n">
        <v>3.619</v>
      </c>
      <c r="AZ140" s="343" t="n">
        <v>3.5765</v>
      </c>
      <c r="BA140" s="268" t="n">
        <v>3.3665</v>
      </c>
      <c r="BB140" s="280" t="n">
        <v>3.3565</v>
      </c>
      <c r="BC140" s="280" t="n">
        <v>3.194</v>
      </c>
      <c r="BD140" s="280" t="n">
        <v>3.194</v>
      </c>
      <c r="BE140" s="343"/>
      <c r="BF140" s="268"/>
      <c r="BG140" s="268" t="n">
        <v>1.339102343952</v>
      </c>
      <c r="BH140" s="277" t="n">
        <v>0.06405134294041</v>
      </c>
      <c r="BI140" s="277" t="n">
        <v>0.073147335198145</v>
      </c>
      <c r="BJ140" s="277" t="n">
        <v>0.500829417561333</v>
      </c>
      <c r="BK140" s="268" t="n">
        <v>0.454778495271397</v>
      </c>
      <c r="BL140" s="268"/>
      <c r="BM140" s="268"/>
      <c r="BN140" s="358"/>
      <c r="BO140" s="358"/>
      <c r="BP140" s="268"/>
      <c r="BQ140" s="358"/>
      <c r="BR140" s="268"/>
      <c r="BS140" s="268"/>
      <c r="BT140" s="268"/>
      <c r="BU140" s="295"/>
      <c r="BV140" s="268"/>
      <c r="BW140" s="295"/>
      <c r="BX140" s="268"/>
      <c r="BY140" s="268"/>
      <c r="BZ140" s="268"/>
      <c r="CA140" s="268"/>
      <c r="CB140" s="277"/>
      <c r="CC140" s="277"/>
      <c r="CD140" s="268"/>
      <c r="CE140" s="277"/>
      <c r="CF140" s="268"/>
      <c r="CG140" s="293"/>
      <c r="CH140" s="293"/>
      <c r="CI140" s="344"/>
      <c r="CJ140" s="268"/>
      <c r="CK140" s="293"/>
      <c r="CL140" s="268"/>
      <c r="CM140" s="295"/>
      <c r="CN140" s="295"/>
      <c r="CO140" s="268"/>
      <c r="CP140" s="293"/>
      <c r="CQ140" s="268"/>
      <c r="CR140" s="268"/>
      <c r="CS140" s="276"/>
      <c r="CT140" s="276"/>
      <c r="CU140" s="295"/>
      <c r="CV140" s="268"/>
      <c r="CW140" s="295"/>
      <c r="CX140" s="268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</row>
    <row r="141" customFormat="false" ht="12.75" hidden="false" customHeight="false" outlineLevel="0" collapsed="false">
      <c r="A141" s="323" t="n">
        <v>40725</v>
      </c>
      <c r="B141" s="268"/>
      <c r="C141" s="276" t="n">
        <v>0.17</v>
      </c>
      <c r="D141" s="326" t="n">
        <v>0.17</v>
      </c>
      <c r="E141" s="327" t="n">
        <v>0.17</v>
      </c>
      <c r="F141" s="328" t="n">
        <v>0.135</v>
      </c>
      <c r="G141" s="327" t="n">
        <v>0.17</v>
      </c>
      <c r="H141" s="355" t="n">
        <v>0.17</v>
      </c>
      <c r="I141" s="343" t="n">
        <v>0.17</v>
      </c>
      <c r="J141" s="347" t="n">
        <v>0.17</v>
      </c>
      <c r="K141" s="279" t="n">
        <v>0.19</v>
      </c>
      <c r="L141" s="348" t="n">
        <v>0.19</v>
      </c>
      <c r="M141" s="343" t="n">
        <v>0.19</v>
      </c>
      <c r="N141" s="327" t="n">
        <v>0.21</v>
      </c>
      <c r="O141" s="279" t="n">
        <v>0.17</v>
      </c>
      <c r="P141" s="333" t="n">
        <v>0.17</v>
      </c>
      <c r="Q141" s="343" t="n">
        <v>0.17</v>
      </c>
      <c r="R141" s="327" t="n">
        <v>0.17</v>
      </c>
      <c r="T141" s="334" t="n">
        <v>-0.03</v>
      </c>
      <c r="U141" s="334" t="n">
        <v>0.025</v>
      </c>
      <c r="V141" s="334" t="n">
        <v>0.16</v>
      </c>
      <c r="X141" s="335" t="n">
        <v>0.16</v>
      </c>
      <c r="Y141" s="336" t="n">
        <v>0.16</v>
      </c>
      <c r="Z141" s="335" t="n">
        <v>0.162</v>
      </c>
      <c r="AA141" s="337" t="n">
        <v>0.46</v>
      </c>
      <c r="AB141" s="337" t="n">
        <v>0.41</v>
      </c>
      <c r="AC141" s="337" t="n">
        <v>0.185</v>
      </c>
      <c r="AD141" s="338" t="n">
        <v>0.1625</v>
      </c>
      <c r="AE141" s="339" t="n">
        <v>0</v>
      </c>
      <c r="AF141" s="339" t="n">
        <v>0</v>
      </c>
      <c r="AG141" s="356"/>
      <c r="AH141" s="340" t="n">
        <v>40725</v>
      </c>
      <c r="AI141" s="343" t="n">
        <v>3.256</v>
      </c>
      <c r="AJ141" s="342"/>
      <c r="AK141" s="342"/>
      <c r="AL141" s="342" t="n">
        <v>1.54888315644104</v>
      </c>
      <c r="AM141" s="342" t="n">
        <v>3.426</v>
      </c>
      <c r="AN141" s="342" t="n">
        <v>3.426</v>
      </c>
      <c r="AO141" s="342" t="n">
        <v>3.426</v>
      </c>
      <c r="AP141" s="360" t="n">
        <v>3.426</v>
      </c>
      <c r="AQ141" s="268" t="n">
        <v>3.446</v>
      </c>
      <c r="AR141" s="268" t="n">
        <v>3.466</v>
      </c>
      <c r="AS141" s="268" t="n">
        <v>3.426</v>
      </c>
      <c r="AT141" s="277" t="n">
        <v>3.426</v>
      </c>
      <c r="AU141" s="277"/>
      <c r="AV141" s="277"/>
      <c r="AW141" s="268" t="n">
        <v>3.416</v>
      </c>
      <c r="AX141" s="268" t="n">
        <v>3.418</v>
      </c>
      <c r="AY141" s="268" t="n">
        <v>3.716</v>
      </c>
      <c r="AZ141" s="343" t="n">
        <v>3.666</v>
      </c>
      <c r="BA141" s="268" t="n">
        <v>3.441</v>
      </c>
      <c r="BB141" s="280" t="n">
        <v>3.4185</v>
      </c>
      <c r="BC141" s="280" t="n">
        <v>3.256</v>
      </c>
      <c r="BD141" s="280" t="n">
        <v>3.256</v>
      </c>
      <c r="BE141" s="343"/>
      <c r="BF141" s="268"/>
      <c r="BG141" s="268" t="n">
        <v>1.338419967097</v>
      </c>
      <c r="BH141" s="277" t="n">
        <v>0.064072484022853</v>
      </c>
      <c r="BI141" s="277" t="n">
        <v>0.07314862373</v>
      </c>
      <c r="BJ141" s="277" t="n">
        <v>0.498129855039535</v>
      </c>
      <c r="BK141" s="268" t="n">
        <v>0.452096659790146</v>
      </c>
      <c r="BL141" s="268"/>
      <c r="BM141" s="268"/>
      <c r="BN141" s="358"/>
      <c r="BO141" s="358"/>
      <c r="BP141" s="268"/>
      <c r="BQ141" s="358"/>
      <c r="BR141" s="268"/>
      <c r="BS141" s="268"/>
      <c r="BT141" s="268"/>
      <c r="BU141" s="295"/>
      <c r="BV141" s="268"/>
      <c r="BW141" s="295"/>
      <c r="BX141" s="268"/>
      <c r="BY141" s="268"/>
      <c r="BZ141" s="268"/>
      <c r="CA141" s="268"/>
      <c r="CB141" s="277"/>
      <c r="CC141" s="277"/>
      <c r="CD141" s="268"/>
      <c r="CE141" s="277"/>
      <c r="CF141" s="268"/>
      <c r="CG141" s="293"/>
      <c r="CH141" s="293"/>
      <c r="CI141" s="344"/>
      <c r="CJ141" s="268"/>
      <c r="CK141" s="293"/>
      <c r="CL141" s="268"/>
      <c r="CM141" s="295"/>
      <c r="CN141" s="295"/>
      <c r="CO141" s="268"/>
      <c r="CP141" s="293"/>
      <c r="CQ141" s="268"/>
      <c r="CR141" s="268"/>
      <c r="CS141" s="276"/>
      <c r="CT141" s="276"/>
      <c r="CU141" s="295"/>
      <c r="CV141" s="268"/>
      <c r="CW141" s="295"/>
      <c r="CX141" s="268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</row>
    <row r="142" customFormat="false" ht="12.75" hidden="false" customHeight="false" outlineLevel="0" collapsed="false">
      <c r="A142" s="323" t="n">
        <v>40756</v>
      </c>
      <c r="B142" s="268"/>
      <c r="C142" s="276" t="n">
        <v>0.17</v>
      </c>
      <c r="D142" s="326" t="n">
        <v>0.17</v>
      </c>
      <c r="E142" s="327" t="n">
        <v>0.17</v>
      </c>
      <c r="F142" s="328" t="n">
        <v>0.135</v>
      </c>
      <c r="G142" s="327" t="n">
        <v>0.17</v>
      </c>
      <c r="H142" s="355" t="n">
        <v>0.17</v>
      </c>
      <c r="I142" s="343" t="n">
        <v>0.17</v>
      </c>
      <c r="J142" s="347" t="n">
        <v>0.17</v>
      </c>
      <c r="K142" s="279" t="n">
        <v>0.19</v>
      </c>
      <c r="L142" s="348" t="n">
        <v>0.19</v>
      </c>
      <c r="M142" s="343" t="n">
        <v>0.19</v>
      </c>
      <c r="N142" s="327" t="n">
        <v>0.21</v>
      </c>
      <c r="O142" s="279" t="n">
        <v>0.17</v>
      </c>
      <c r="P142" s="333" t="n">
        <v>0.17</v>
      </c>
      <c r="Q142" s="343" t="n">
        <v>0.17</v>
      </c>
      <c r="R142" s="327" t="n">
        <v>0.17</v>
      </c>
      <c r="T142" s="334" t="n">
        <v>-0.03</v>
      </c>
      <c r="U142" s="334" t="n">
        <v>0.025</v>
      </c>
      <c r="V142" s="334" t="n">
        <v>0.1575</v>
      </c>
      <c r="X142" s="335" t="n">
        <v>0.1575</v>
      </c>
      <c r="Y142" s="336" t="n">
        <v>0.1575</v>
      </c>
      <c r="Z142" s="335" t="n">
        <v>0.16</v>
      </c>
      <c r="AA142" s="337" t="n">
        <v>0.525</v>
      </c>
      <c r="AB142" s="337" t="n">
        <v>0.41</v>
      </c>
      <c r="AC142" s="337" t="n">
        <v>0.185</v>
      </c>
      <c r="AD142" s="338" t="n">
        <v>0.1625</v>
      </c>
      <c r="AE142" s="339" t="n">
        <v>0</v>
      </c>
      <c r="AF142" s="339" t="n">
        <v>0</v>
      </c>
      <c r="AG142" s="356"/>
      <c r="AH142" s="340" t="n">
        <v>40756</v>
      </c>
      <c r="AI142" s="343" t="n">
        <v>3.248</v>
      </c>
      <c r="AJ142" s="342"/>
      <c r="AK142" s="342"/>
      <c r="AL142" s="342" t="n">
        <v>1.53585077369354</v>
      </c>
      <c r="AM142" s="342" t="n">
        <v>3.418</v>
      </c>
      <c r="AN142" s="342" t="n">
        <v>3.418</v>
      </c>
      <c r="AO142" s="342" t="n">
        <v>3.418</v>
      </c>
      <c r="AP142" s="360" t="n">
        <v>3.418</v>
      </c>
      <c r="AQ142" s="268" t="n">
        <v>3.438</v>
      </c>
      <c r="AR142" s="268" t="n">
        <v>3.458</v>
      </c>
      <c r="AS142" s="268" t="n">
        <v>3.418</v>
      </c>
      <c r="AT142" s="277" t="n">
        <v>3.418</v>
      </c>
      <c r="AU142" s="277"/>
      <c r="AV142" s="277"/>
      <c r="AW142" s="268" t="n">
        <v>3.4055</v>
      </c>
      <c r="AX142" s="268" t="n">
        <v>3.408</v>
      </c>
      <c r="AY142" s="268" t="n">
        <v>3.773</v>
      </c>
      <c r="AZ142" s="343" t="n">
        <v>3.658</v>
      </c>
      <c r="BA142" s="268" t="n">
        <v>3.433</v>
      </c>
      <c r="BB142" s="280" t="n">
        <v>3.4105</v>
      </c>
      <c r="BC142" s="280" t="n">
        <v>3.248</v>
      </c>
      <c r="BD142" s="280" t="n">
        <v>3.248</v>
      </c>
      <c r="BE142" s="343"/>
      <c r="BF142" s="268"/>
      <c r="BG142" s="268" t="n">
        <v>1.337719648513</v>
      </c>
      <c r="BH142" s="277" t="n">
        <v>0.064094329808199</v>
      </c>
      <c r="BI142" s="277" t="n">
        <v>0.073149955212914</v>
      </c>
      <c r="BJ142" s="277" t="n">
        <v>0.495353842996844</v>
      </c>
      <c r="BK142" s="268" t="n">
        <v>0.449341946662827</v>
      </c>
      <c r="BL142" s="268"/>
      <c r="BM142" s="268"/>
      <c r="BN142" s="358"/>
      <c r="BO142" s="358"/>
      <c r="BP142" s="268"/>
      <c r="BQ142" s="358"/>
      <c r="BR142" s="268"/>
      <c r="BS142" s="268"/>
      <c r="BT142" s="268"/>
      <c r="BU142" s="295"/>
      <c r="BV142" s="268"/>
      <c r="BW142" s="295"/>
      <c r="BX142" s="268"/>
      <c r="BY142" s="268"/>
      <c r="BZ142" s="268"/>
      <c r="CA142" s="268"/>
      <c r="CB142" s="277"/>
      <c r="CC142" s="277"/>
      <c r="CD142" s="268"/>
      <c r="CE142" s="277"/>
      <c r="CF142" s="268"/>
      <c r="CG142" s="293"/>
      <c r="CH142" s="293"/>
      <c r="CI142" s="344"/>
      <c r="CJ142" s="268"/>
      <c r="CK142" s="293"/>
      <c r="CL142" s="268"/>
      <c r="CM142" s="295"/>
      <c r="CN142" s="295"/>
      <c r="CO142" s="268"/>
      <c r="CP142" s="293"/>
      <c r="CQ142" s="268"/>
      <c r="CR142" s="268"/>
      <c r="CS142" s="276"/>
      <c r="CT142" s="276"/>
      <c r="CU142" s="295"/>
      <c r="CV142" s="268"/>
      <c r="CW142" s="295"/>
      <c r="CX142" s="268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</row>
    <row r="143" customFormat="false" ht="12.75" hidden="false" customHeight="false" outlineLevel="0" collapsed="false">
      <c r="A143" s="323" t="n">
        <v>40787</v>
      </c>
      <c r="B143" s="268"/>
      <c r="C143" s="276" t="n">
        <v>0.17</v>
      </c>
      <c r="D143" s="326" t="n">
        <v>0.17</v>
      </c>
      <c r="E143" s="327" t="n">
        <v>0.17</v>
      </c>
      <c r="F143" s="328" t="n">
        <v>0.135</v>
      </c>
      <c r="G143" s="327" t="n">
        <v>0.17</v>
      </c>
      <c r="H143" s="355" t="n">
        <v>0.17</v>
      </c>
      <c r="I143" s="343" t="n">
        <v>0.17</v>
      </c>
      <c r="J143" s="347" t="n">
        <v>0.17</v>
      </c>
      <c r="K143" s="279" t="n">
        <v>0.19</v>
      </c>
      <c r="L143" s="348" t="n">
        <v>0.19</v>
      </c>
      <c r="M143" s="343" t="n">
        <v>0.19</v>
      </c>
      <c r="N143" s="327" t="n">
        <v>0.21</v>
      </c>
      <c r="O143" s="279" t="n">
        <v>0.17</v>
      </c>
      <c r="P143" s="333" t="n">
        <v>0.17</v>
      </c>
      <c r="Q143" s="343" t="n">
        <v>0.17</v>
      </c>
      <c r="R143" s="327" t="n">
        <v>0.17</v>
      </c>
      <c r="T143" s="334" t="n">
        <v>-0.03</v>
      </c>
      <c r="U143" s="334" t="n">
        <v>0.025</v>
      </c>
      <c r="V143" s="334" t="n">
        <v>0.155</v>
      </c>
      <c r="X143" s="335" t="n">
        <v>0.155</v>
      </c>
      <c r="Y143" s="336" t="n">
        <v>0.155</v>
      </c>
      <c r="Z143" s="335" t="n">
        <v>0.157</v>
      </c>
      <c r="AA143" s="337" t="n">
        <v>0.425</v>
      </c>
      <c r="AB143" s="337" t="n">
        <v>0.3825</v>
      </c>
      <c r="AC143" s="337" t="n">
        <v>0.1625</v>
      </c>
      <c r="AD143" s="338" t="n">
        <v>0.1625</v>
      </c>
      <c r="AE143" s="339" t="n">
        <v>0</v>
      </c>
      <c r="AF143" s="339" t="n">
        <v>0</v>
      </c>
      <c r="AG143" s="356"/>
      <c r="AH143" s="340" t="n">
        <v>40787</v>
      </c>
      <c r="AI143" s="343" t="n">
        <v>3.23</v>
      </c>
      <c r="AJ143" s="342"/>
      <c r="AK143" s="342"/>
      <c r="AL143" s="342" t="n">
        <v>1.51845333196579</v>
      </c>
      <c r="AM143" s="342" t="n">
        <v>3.4</v>
      </c>
      <c r="AN143" s="342" t="n">
        <v>3.4</v>
      </c>
      <c r="AO143" s="342" t="n">
        <v>3.4</v>
      </c>
      <c r="AP143" s="360" t="n">
        <v>3.4</v>
      </c>
      <c r="AQ143" s="268" t="n">
        <v>3.42</v>
      </c>
      <c r="AR143" s="268" t="n">
        <v>3.44</v>
      </c>
      <c r="AS143" s="268" t="n">
        <v>3.4</v>
      </c>
      <c r="AT143" s="277" t="n">
        <v>3.4</v>
      </c>
      <c r="AU143" s="277"/>
      <c r="AV143" s="277"/>
      <c r="AW143" s="268" t="n">
        <v>3.385</v>
      </c>
      <c r="AX143" s="268" t="n">
        <v>3.387</v>
      </c>
      <c r="AY143" s="268" t="n">
        <v>3.655</v>
      </c>
      <c r="AZ143" s="343" t="n">
        <v>3.6125</v>
      </c>
      <c r="BA143" s="268" t="n">
        <v>3.3925</v>
      </c>
      <c r="BB143" s="280" t="n">
        <v>3.3925</v>
      </c>
      <c r="BC143" s="280" t="n">
        <v>3.23</v>
      </c>
      <c r="BD143" s="280" t="n">
        <v>3.23</v>
      </c>
      <c r="BE143" s="343"/>
      <c r="BF143" s="268"/>
      <c r="BG143" s="268" t="n">
        <v>1.337024205577</v>
      </c>
      <c r="BH143" s="277" t="n">
        <v>0.064116175593703</v>
      </c>
      <c r="BI143" s="277" t="n">
        <v>0.073151286695831</v>
      </c>
      <c r="BJ143" s="277" t="n">
        <v>0.492591532596467</v>
      </c>
      <c r="BK143" s="268" t="n">
        <v>0.446603921166407</v>
      </c>
      <c r="BL143" s="268"/>
      <c r="BM143" s="268"/>
      <c r="BN143" s="358"/>
      <c r="BO143" s="358"/>
      <c r="BP143" s="268"/>
      <c r="BQ143" s="358"/>
      <c r="BR143" s="268"/>
      <c r="BS143" s="268"/>
      <c r="BT143" s="268"/>
      <c r="BU143" s="295"/>
      <c r="BV143" s="268"/>
      <c r="BW143" s="295"/>
      <c r="BX143" s="268"/>
      <c r="BY143" s="268"/>
      <c r="BZ143" s="268"/>
      <c r="CA143" s="268"/>
      <c r="CB143" s="277"/>
      <c r="CC143" s="277"/>
      <c r="CD143" s="268"/>
      <c r="CE143" s="277"/>
      <c r="CF143" s="268"/>
      <c r="CG143" s="293"/>
      <c r="CH143" s="293"/>
      <c r="CI143" s="344"/>
      <c r="CJ143" s="268"/>
      <c r="CK143" s="293"/>
      <c r="CL143" s="268"/>
      <c r="CM143" s="295"/>
      <c r="CN143" s="295"/>
      <c r="CO143" s="268"/>
      <c r="CP143" s="293"/>
      <c r="CQ143" s="268"/>
      <c r="CR143" s="268"/>
      <c r="CS143" s="276"/>
      <c r="CT143" s="276"/>
      <c r="CU143" s="295"/>
      <c r="CV143" s="268"/>
      <c r="CW143" s="295"/>
      <c r="CX143" s="268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</row>
    <row r="144" customFormat="false" ht="12.75" hidden="false" customHeight="false" outlineLevel="0" collapsed="false">
      <c r="A144" s="323" t="n">
        <v>40817</v>
      </c>
      <c r="B144" s="268"/>
      <c r="C144" s="276" t="n">
        <v>0.17</v>
      </c>
      <c r="D144" s="326" t="n">
        <v>0.17</v>
      </c>
      <c r="E144" s="327" t="n">
        <v>0.17</v>
      </c>
      <c r="F144" s="328" t="n">
        <v>0.135</v>
      </c>
      <c r="G144" s="327" t="n">
        <v>0.17</v>
      </c>
      <c r="H144" s="355" t="n">
        <v>0.17</v>
      </c>
      <c r="I144" s="343" t="n">
        <v>0.17</v>
      </c>
      <c r="J144" s="347" t="n">
        <v>0.17</v>
      </c>
      <c r="K144" s="279" t="n">
        <v>0.19</v>
      </c>
      <c r="L144" s="348" t="n">
        <v>0.19</v>
      </c>
      <c r="M144" s="343" t="n">
        <v>0.19</v>
      </c>
      <c r="N144" s="327" t="n">
        <v>0.21</v>
      </c>
      <c r="O144" s="279" t="n">
        <v>0.17</v>
      </c>
      <c r="P144" s="333" t="n">
        <v>0.17</v>
      </c>
      <c r="Q144" s="343" t="n">
        <v>0.17</v>
      </c>
      <c r="R144" s="327" t="n">
        <v>0.17</v>
      </c>
      <c r="T144" s="334" t="n">
        <v>-0.03</v>
      </c>
      <c r="U144" s="334" t="n">
        <v>0.025</v>
      </c>
      <c r="V144" s="334" t="n">
        <v>0.17</v>
      </c>
      <c r="X144" s="335" t="n">
        <v>0.17</v>
      </c>
      <c r="Y144" s="336" t="n">
        <v>0.17</v>
      </c>
      <c r="Z144" s="335" t="n">
        <v>0.173</v>
      </c>
      <c r="AA144" s="337" t="n">
        <v>0.345</v>
      </c>
      <c r="AB144" s="337" t="n">
        <v>0.3625</v>
      </c>
      <c r="AC144" s="337" t="n">
        <v>0.185</v>
      </c>
      <c r="AD144" s="338" t="n">
        <v>0.165</v>
      </c>
      <c r="AE144" s="339" t="n">
        <v>0</v>
      </c>
      <c r="AF144" s="339" t="n">
        <v>0</v>
      </c>
      <c r="AG144" s="356"/>
      <c r="AH144" s="340" t="n">
        <v>40817</v>
      </c>
      <c r="AI144" s="343" t="n">
        <v>3.24</v>
      </c>
      <c r="AJ144" s="342"/>
      <c r="AK144" s="342"/>
      <c r="AL144" s="342" t="n">
        <v>1.51393774521949</v>
      </c>
      <c r="AM144" s="342" t="n">
        <v>3.41</v>
      </c>
      <c r="AN144" s="342" t="n">
        <v>3.41</v>
      </c>
      <c r="AO144" s="342" t="n">
        <v>3.41</v>
      </c>
      <c r="AP144" s="360" t="n">
        <v>3.41</v>
      </c>
      <c r="AQ144" s="268" t="n">
        <v>3.43</v>
      </c>
      <c r="AR144" s="268" t="n">
        <v>3.45</v>
      </c>
      <c r="AS144" s="268" t="n">
        <v>3.41</v>
      </c>
      <c r="AT144" s="277" t="n">
        <v>3.41</v>
      </c>
      <c r="AU144" s="277"/>
      <c r="AV144" s="277"/>
      <c r="AW144" s="268" t="n">
        <v>3.41</v>
      </c>
      <c r="AX144" s="268" t="n">
        <v>3.413</v>
      </c>
      <c r="AY144" s="268" t="n">
        <v>3.585</v>
      </c>
      <c r="AZ144" s="343" t="n">
        <v>3.6025</v>
      </c>
      <c r="BA144" s="268" t="n">
        <v>3.425</v>
      </c>
      <c r="BB144" s="280" t="n">
        <v>3.405</v>
      </c>
      <c r="BC144" s="280" t="n">
        <v>3.24</v>
      </c>
      <c r="BD144" s="280" t="n">
        <v>3.24</v>
      </c>
      <c r="BE144" s="343"/>
      <c r="BF144" s="268"/>
      <c r="BG144" s="268" t="n">
        <v>1.336355831674</v>
      </c>
      <c r="BH144" s="277" t="n">
        <v>0.0641373166766</v>
      </c>
      <c r="BI144" s="277" t="n">
        <v>0.073152575227686</v>
      </c>
      <c r="BJ144" s="277" t="n">
        <v>0.489931321461879</v>
      </c>
      <c r="BK144" s="268" t="n">
        <v>0.443970013260848</v>
      </c>
      <c r="BL144" s="268"/>
      <c r="BM144" s="268"/>
      <c r="BN144" s="358"/>
      <c r="BO144" s="358"/>
      <c r="BP144" s="268"/>
      <c r="BQ144" s="358"/>
      <c r="BR144" s="268"/>
      <c r="BS144" s="268"/>
      <c r="BT144" s="268"/>
      <c r="BU144" s="295"/>
      <c r="BV144" s="268"/>
      <c r="BW144" s="295"/>
      <c r="BX144" s="268"/>
      <c r="BY144" s="268"/>
      <c r="BZ144" s="268"/>
      <c r="CA144" s="268"/>
      <c r="CB144" s="277"/>
      <c r="CC144" s="277"/>
      <c r="CD144" s="268"/>
      <c r="CE144" s="277"/>
      <c r="CF144" s="268"/>
      <c r="CG144" s="293"/>
      <c r="CH144" s="293"/>
      <c r="CI144" s="344"/>
      <c r="CJ144" s="268"/>
      <c r="CK144" s="293"/>
      <c r="CL144" s="268"/>
      <c r="CM144" s="295"/>
      <c r="CN144" s="295"/>
      <c r="CO144" s="268"/>
      <c r="CP144" s="293"/>
      <c r="CQ144" s="268"/>
      <c r="CR144" s="268"/>
      <c r="CS144" s="276"/>
      <c r="CT144" s="276"/>
      <c r="CU144" s="295"/>
      <c r="CV144" s="268"/>
      <c r="CW144" s="295"/>
      <c r="CX144" s="268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</row>
    <row r="145" customFormat="false" ht="12.75" hidden="false" customHeight="false" outlineLevel="0" collapsed="false">
      <c r="A145" s="323" t="n">
        <v>40848</v>
      </c>
      <c r="B145" s="268"/>
      <c r="C145" s="276" t="n">
        <v>0.29</v>
      </c>
      <c r="D145" s="326" t="n">
        <v>0.29</v>
      </c>
      <c r="E145" s="327" t="n">
        <v>0.29</v>
      </c>
      <c r="F145" s="328" t="n">
        <v>0.255</v>
      </c>
      <c r="G145" s="327" t="n">
        <v>0.29</v>
      </c>
      <c r="H145" s="355" t="n">
        <v>0.39</v>
      </c>
      <c r="I145" s="343" t="n">
        <v>0.39</v>
      </c>
      <c r="J145" s="347" t="n">
        <v>0.39</v>
      </c>
      <c r="K145" s="276" t="n">
        <v>0.41</v>
      </c>
      <c r="L145" s="348" t="n">
        <v>0.41</v>
      </c>
      <c r="M145" s="343" t="n">
        <v>0.41</v>
      </c>
      <c r="N145" s="327" t="n">
        <v>0.44</v>
      </c>
      <c r="O145" s="279" t="n">
        <v>0.51</v>
      </c>
      <c r="P145" s="333" t="n">
        <v>0.51</v>
      </c>
      <c r="Q145" s="343" t="n">
        <v>0.51</v>
      </c>
      <c r="R145" s="327" t="n">
        <v>0.53</v>
      </c>
      <c r="T145" s="334" t="n">
        <v>0.13</v>
      </c>
      <c r="U145" s="334" t="n">
        <v>0.185</v>
      </c>
      <c r="V145" s="334" t="n">
        <v>0.249696</v>
      </c>
      <c r="X145" s="335" t="n">
        <v>0.21</v>
      </c>
      <c r="Y145" s="336" t="n">
        <v>0.21</v>
      </c>
      <c r="Z145" s="335" t="n">
        <v>0.245</v>
      </c>
      <c r="AA145" s="337" t="n">
        <v>0.725</v>
      </c>
      <c r="AB145" s="337" t="n">
        <v>0.695</v>
      </c>
      <c r="AC145" s="337" t="n">
        <v>0.2875</v>
      </c>
      <c r="AD145" s="338" t="n">
        <v>0.24</v>
      </c>
      <c r="AE145" s="339" t="n">
        <v>0</v>
      </c>
      <c r="AF145" s="339" t="n">
        <v>0</v>
      </c>
      <c r="AG145" s="356"/>
      <c r="AH145" s="340" t="n">
        <v>40848</v>
      </c>
      <c r="AI145" s="343" t="n">
        <v>3.298</v>
      </c>
      <c r="AJ145" s="342"/>
      <c r="AK145" s="342"/>
      <c r="AL145" s="342" t="n">
        <v>1.5832571402838</v>
      </c>
      <c r="AM145" s="342" t="n">
        <v>3.588</v>
      </c>
      <c r="AN145" s="342" t="n">
        <v>3.588</v>
      </c>
      <c r="AO145" s="342" t="n">
        <v>3.588</v>
      </c>
      <c r="AP145" s="360" t="n">
        <v>3.688</v>
      </c>
      <c r="AQ145" s="268" t="n">
        <v>3.708</v>
      </c>
      <c r="AR145" s="268" t="n">
        <v>3.738</v>
      </c>
      <c r="AS145" s="268" t="n">
        <v>3.808</v>
      </c>
      <c r="AT145" s="277" t="n">
        <v>3.828</v>
      </c>
      <c r="AU145" s="277"/>
      <c r="AV145" s="277"/>
      <c r="AW145" s="268" t="n">
        <v>3.508</v>
      </c>
      <c r="AX145" s="268" t="n">
        <v>3.543</v>
      </c>
      <c r="AY145" s="268" t="n">
        <v>4.023</v>
      </c>
      <c r="AZ145" s="343" t="n">
        <v>3.993</v>
      </c>
      <c r="BA145" s="268" t="n">
        <v>3.5855</v>
      </c>
      <c r="BB145" s="280" t="n">
        <v>3.538</v>
      </c>
      <c r="BC145" s="280" t="n">
        <v>3.298</v>
      </c>
      <c r="BD145" s="280" t="n">
        <v>3.298</v>
      </c>
      <c r="BE145" s="343"/>
      <c r="BF145" s="268"/>
      <c r="BG145" s="268" t="n">
        <v>1.33566996149</v>
      </c>
      <c r="BH145" s="277" t="n">
        <v>0.064159162462415</v>
      </c>
      <c r="BI145" s="277" t="n">
        <v>0.073153906710604</v>
      </c>
      <c r="BJ145" s="277" t="n">
        <v>0.487195807260186</v>
      </c>
      <c r="BK145" s="268" t="n">
        <v>0.441264531851671</v>
      </c>
      <c r="BL145" s="268"/>
      <c r="BM145" s="268"/>
      <c r="BN145" s="358"/>
      <c r="BO145" s="358"/>
      <c r="BP145" s="268"/>
      <c r="BQ145" s="358"/>
      <c r="BR145" s="268"/>
      <c r="BS145" s="268"/>
      <c r="BT145" s="268"/>
      <c r="BU145" s="295"/>
      <c r="BV145" s="268"/>
      <c r="BW145" s="295"/>
      <c r="BX145" s="268"/>
      <c r="BY145" s="268"/>
      <c r="BZ145" s="268"/>
      <c r="CA145" s="268"/>
      <c r="CB145" s="277"/>
      <c r="CC145" s="277"/>
      <c r="CD145" s="268"/>
      <c r="CE145" s="277"/>
      <c r="CF145" s="268"/>
      <c r="CG145" s="293"/>
      <c r="CH145" s="293"/>
      <c r="CI145" s="344"/>
      <c r="CJ145" s="268"/>
      <c r="CK145" s="293"/>
      <c r="CL145" s="268"/>
      <c r="CM145" s="295"/>
      <c r="CN145" s="295"/>
      <c r="CO145" s="268"/>
      <c r="CP145" s="293"/>
      <c r="CQ145" s="268"/>
      <c r="CR145" s="268"/>
      <c r="CS145" s="276"/>
      <c r="CT145" s="276"/>
      <c r="CU145" s="295"/>
      <c r="CV145" s="268"/>
      <c r="CW145" s="295"/>
      <c r="CX145" s="268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</row>
    <row r="146" customFormat="false" ht="12.75" hidden="false" customHeight="false" outlineLevel="0" collapsed="false">
      <c r="A146" s="323" t="n">
        <v>40878</v>
      </c>
      <c r="B146" s="268"/>
      <c r="C146" s="276" t="n">
        <v>0.31</v>
      </c>
      <c r="D146" s="326" t="n">
        <v>0.31</v>
      </c>
      <c r="E146" s="327" t="n">
        <v>0.31</v>
      </c>
      <c r="F146" s="328" t="n">
        <v>0.275</v>
      </c>
      <c r="G146" s="327" t="n">
        <v>0.31</v>
      </c>
      <c r="H146" s="355" t="n">
        <v>0.41</v>
      </c>
      <c r="I146" s="343" t="n">
        <v>0.41</v>
      </c>
      <c r="J146" s="347" t="n">
        <v>0.41</v>
      </c>
      <c r="K146" s="276" t="n">
        <v>0.43</v>
      </c>
      <c r="L146" s="348" t="n">
        <v>0.43</v>
      </c>
      <c r="M146" s="343" t="n">
        <v>0.43</v>
      </c>
      <c r="N146" s="327" t="n">
        <v>0.46</v>
      </c>
      <c r="O146" s="279" t="n">
        <v>0.53</v>
      </c>
      <c r="P146" s="333" t="n">
        <v>0.53</v>
      </c>
      <c r="Q146" s="343" t="n">
        <v>0.53</v>
      </c>
      <c r="R146" s="327" t="n">
        <v>0.55</v>
      </c>
      <c r="T146" s="334" t="n">
        <v>0.15</v>
      </c>
      <c r="U146" s="334" t="n">
        <v>0.205</v>
      </c>
      <c r="V146" s="334" t="n">
        <v>0.272768</v>
      </c>
      <c r="X146" s="335" t="n">
        <v>0.25</v>
      </c>
      <c r="Y146" s="336" t="n">
        <v>0.25</v>
      </c>
      <c r="Z146" s="335" t="n">
        <v>0.285</v>
      </c>
      <c r="AA146" s="337" t="n">
        <v>1.045</v>
      </c>
      <c r="AB146" s="337" t="n">
        <v>1.01</v>
      </c>
      <c r="AC146" s="337" t="n">
        <v>0.3375</v>
      </c>
      <c r="AD146" s="338" t="n">
        <v>0.295</v>
      </c>
      <c r="AE146" s="339" t="n">
        <v>0</v>
      </c>
      <c r="AF146" s="339" t="n">
        <v>0</v>
      </c>
      <c r="AG146" s="356"/>
      <c r="AH146" s="340" t="n">
        <v>40878</v>
      </c>
      <c r="AI146" s="343" t="n">
        <v>3.374</v>
      </c>
      <c r="AJ146" s="342"/>
      <c r="AK146" s="342"/>
      <c r="AL146" s="342" t="n">
        <v>1.61603055601458</v>
      </c>
      <c r="AM146" s="342" t="n">
        <v>3.684</v>
      </c>
      <c r="AN146" s="342" t="n">
        <v>3.684</v>
      </c>
      <c r="AO146" s="342" t="n">
        <v>3.684</v>
      </c>
      <c r="AP146" s="360" t="n">
        <v>3.784</v>
      </c>
      <c r="AQ146" s="268" t="n">
        <v>3.804</v>
      </c>
      <c r="AR146" s="268" t="n">
        <v>3.834</v>
      </c>
      <c r="AS146" s="268" t="n">
        <v>3.904</v>
      </c>
      <c r="AT146" s="277" t="n">
        <v>3.924</v>
      </c>
      <c r="AU146" s="277"/>
      <c r="AV146" s="277"/>
      <c r="AW146" s="268" t="n">
        <v>3.624</v>
      </c>
      <c r="AX146" s="268" t="n">
        <v>3.659</v>
      </c>
      <c r="AY146" s="268" t="n">
        <v>4.419</v>
      </c>
      <c r="AZ146" s="343" t="n">
        <v>4.384</v>
      </c>
      <c r="BA146" s="268" t="n">
        <v>3.7115</v>
      </c>
      <c r="BB146" s="280" t="n">
        <v>3.669</v>
      </c>
      <c r="BC146" s="280" t="n">
        <v>3.374</v>
      </c>
      <c r="BD146" s="280" t="n">
        <v>3.374</v>
      </c>
      <c r="BE146" s="343"/>
      <c r="BF146" s="268"/>
      <c r="BG146" s="268" t="n">
        <v>1.33501083801</v>
      </c>
      <c r="BH146" s="277" t="n">
        <v>0.064180303545614</v>
      </c>
      <c r="BI146" s="277" t="n">
        <v>0.073155195242461</v>
      </c>
      <c r="BJ146" s="277" t="n">
        <v>0.484561422358624</v>
      </c>
      <c r="BK146" s="268" t="n">
        <v>0.43866193160005</v>
      </c>
      <c r="BL146" s="268"/>
      <c r="BM146" s="268"/>
      <c r="BN146" s="358"/>
      <c r="BO146" s="358"/>
      <c r="BP146" s="268"/>
      <c r="BQ146" s="358"/>
      <c r="BR146" s="268"/>
      <c r="BS146" s="268"/>
      <c r="BT146" s="268"/>
      <c r="BU146" s="295"/>
      <c r="BV146" s="268"/>
      <c r="BW146" s="295"/>
      <c r="BX146" s="268"/>
      <c r="BY146" s="268"/>
      <c r="BZ146" s="268"/>
      <c r="CA146" s="268"/>
      <c r="CB146" s="277"/>
      <c r="CC146" s="277"/>
      <c r="CD146" s="268"/>
      <c r="CE146" s="277"/>
      <c r="CF146" s="268"/>
      <c r="CG146" s="293"/>
      <c r="CH146" s="293"/>
      <c r="CI146" s="344"/>
      <c r="CJ146" s="268"/>
      <c r="CK146" s="293"/>
      <c r="CL146" s="268"/>
      <c r="CM146" s="295"/>
      <c r="CN146" s="295"/>
      <c r="CO146" s="268"/>
      <c r="CP146" s="293"/>
      <c r="CQ146" s="268"/>
      <c r="CR146" s="268"/>
      <c r="CS146" s="276"/>
      <c r="CT146" s="276"/>
      <c r="CU146" s="295"/>
      <c r="CV146" s="268"/>
      <c r="CW146" s="295"/>
      <c r="CX146" s="268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</row>
    <row r="147" customFormat="false" ht="12.75" hidden="false" customHeight="false" outlineLevel="0" collapsed="false">
      <c r="A147" s="323" t="n">
        <v>40909</v>
      </c>
      <c r="B147" s="268"/>
      <c r="C147" s="276" t="n">
        <v>0.325</v>
      </c>
      <c r="D147" s="326" t="n">
        <v>0.325</v>
      </c>
      <c r="E147" s="327" t="n">
        <v>0.325</v>
      </c>
      <c r="F147" s="328" t="n">
        <v>0.29</v>
      </c>
      <c r="G147" s="327" t="n">
        <v>0.325</v>
      </c>
      <c r="H147" s="355" t="n">
        <v>0.425</v>
      </c>
      <c r="I147" s="343" t="n">
        <v>0.425</v>
      </c>
      <c r="J147" s="347" t="n">
        <v>0.425</v>
      </c>
      <c r="K147" s="276" t="n">
        <v>0.445</v>
      </c>
      <c r="L147" s="348" t="n">
        <v>0.445</v>
      </c>
      <c r="M147" s="343" t="n">
        <v>0.445</v>
      </c>
      <c r="N147" s="327" t="n">
        <v>0.475</v>
      </c>
      <c r="O147" s="279" t="n">
        <v>0.545</v>
      </c>
      <c r="P147" s="333" t="n">
        <v>0.545</v>
      </c>
      <c r="Q147" s="343" t="n">
        <v>0.545</v>
      </c>
      <c r="R147" s="327" t="n">
        <v>0.565</v>
      </c>
      <c r="T147" s="334" t="n">
        <v>0.165</v>
      </c>
      <c r="U147" s="334" t="n">
        <v>0.22</v>
      </c>
      <c r="V147" s="334" t="n">
        <v>0.2966</v>
      </c>
      <c r="X147" s="335" t="n">
        <v>0.2625</v>
      </c>
      <c r="Y147" s="336" t="n">
        <v>0.2625</v>
      </c>
      <c r="Z147" s="335" t="n">
        <v>0.295</v>
      </c>
      <c r="AA147" s="337" t="n">
        <v>1.52</v>
      </c>
      <c r="AB147" s="337" t="n">
        <v>1.165</v>
      </c>
      <c r="AC147" s="337" t="n">
        <v>0.4375</v>
      </c>
      <c r="AD147" s="338" t="n">
        <v>0.3425</v>
      </c>
      <c r="AE147" s="339" t="n">
        <v>0</v>
      </c>
      <c r="AF147" s="339" t="n">
        <v>0</v>
      </c>
      <c r="AG147" s="356"/>
      <c r="AH147" s="340" t="n">
        <v>40909</v>
      </c>
      <c r="AI147" s="343" t="n">
        <v>3.635</v>
      </c>
      <c r="AJ147" s="342"/>
      <c r="AK147" s="342"/>
      <c r="AL147" s="342" t="n">
        <v>1.72651489453272</v>
      </c>
      <c r="AM147" s="342" t="n">
        <v>3.96</v>
      </c>
      <c r="AN147" s="342" t="n">
        <v>3.96</v>
      </c>
      <c r="AO147" s="342" t="n">
        <v>3.96</v>
      </c>
      <c r="AP147" s="360" t="n">
        <v>4.06</v>
      </c>
      <c r="AQ147" s="268" t="n">
        <v>4.08</v>
      </c>
      <c r="AR147" s="268" t="n">
        <v>4.11</v>
      </c>
      <c r="AS147" s="268" t="n">
        <v>4.18</v>
      </c>
      <c r="AT147" s="277" t="n">
        <v>4.2</v>
      </c>
      <c r="AU147" s="277"/>
      <c r="AV147" s="277"/>
      <c r="AW147" s="268" t="n">
        <v>3.8975</v>
      </c>
      <c r="AX147" s="268" t="n">
        <v>3.93</v>
      </c>
      <c r="AY147" s="268" t="n">
        <v>5.155</v>
      </c>
      <c r="AZ147" s="343" t="n">
        <v>4.8</v>
      </c>
      <c r="BA147" s="268" t="n">
        <v>4.0725</v>
      </c>
      <c r="BB147" s="280" t="n">
        <v>3.9775</v>
      </c>
      <c r="BC147" s="280" t="n">
        <v>3.635</v>
      </c>
      <c r="BD147" s="280" t="n">
        <v>3.635</v>
      </c>
      <c r="BE147" s="343"/>
      <c r="BF147" s="268"/>
      <c r="BG147" s="268" t="n">
        <v>1.334334512716</v>
      </c>
      <c r="BH147" s="277" t="n">
        <v>0.064202149331741</v>
      </c>
      <c r="BI147" s="277" t="n">
        <v>0.073156526725379</v>
      </c>
      <c r="BJ147" s="277" t="n">
        <v>0.481852486495842</v>
      </c>
      <c r="BK147" s="268" t="n">
        <v>0.435988609730485</v>
      </c>
      <c r="BL147" s="268"/>
      <c r="BM147" s="268"/>
      <c r="BN147" s="358"/>
      <c r="BO147" s="358"/>
      <c r="BP147" s="268"/>
      <c r="BQ147" s="358"/>
      <c r="BR147" s="268"/>
      <c r="BS147" s="268"/>
      <c r="BT147" s="268"/>
      <c r="BU147" s="295"/>
      <c r="BV147" s="268"/>
      <c r="BW147" s="295"/>
      <c r="BX147" s="268"/>
      <c r="BY147" s="268"/>
      <c r="BZ147" s="268"/>
      <c r="CA147" s="268"/>
      <c r="CB147" s="277"/>
      <c r="CC147" s="277"/>
      <c r="CD147" s="268"/>
      <c r="CE147" s="277"/>
      <c r="CF147" s="268"/>
      <c r="CG147" s="293"/>
      <c r="CH147" s="293"/>
      <c r="CI147" s="344"/>
      <c r="CJ147" s="268"/>
      <c r="CK147" s="293"/>
      <c r="CL147" s="268"/>
      <c r="CM147" s="295"/>
      <c r="CN147" s="295"/>
      <c r="CO147" s="268"/>
      <c r="CP147" s="293"/>
      <c r="CQ147" s="268"/>
      <c r="CR147" s="268"/>
      <c r="CS147" s="276"/>
      <c r="CT147" s="276"/>
      <c r="CU147" s="295"/>
      <c r="CV147" s="268"/>
      <c r="CW147" s="295"/>
      <c r="CX147" s="268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</row>
    <row r="148" customFormat="false" ht="12.75" hidden="false" customHeight="false" outlineLevel="0" collapsed="false">
      <c r="A148" s="323" t="n">
        <v>40940</v>
      </c>
      <c r="B148" s="268"/>
      <c r="C148" s="276" t="n">
        <v>0.37</v>
      </c>
      <c r="D148" s="326" t="n">
        <v>0.37</v>
      </c>
      <c r="E148" s="327" t="n">
        <v>0.37</v>
      </c>
      <c r="F148" s="328" t="n">
        <v>0.335</v>
      </c>
      <c r="G148" s="327" t="n">
        <v>0.37</v>
      </c>
      <c r="H148" s="355" t="n">
        <v>0.47</v>
      </c>
      <c r="I148" s="343" t="n">
        <v>0.47</v>
      </c>
      <c r="J148" s="347" t="n">
        <v>0.47</v>
      </c>
      <c r="K148" s="276" t="n">
        <v>0.49</v>
      </c>
      <c r="L148" s="348" t="n">
        <v>0.49</v>
      </c>
      <c r="M148" s="343" t="n">
        <v>0.49</v>
      </c>
      <c r="N148" s="327" t="n">
        <v>0.52</v>
      </c>
      <c r="O148" s="279" t="n">
        <v>0.59</v>
      </c>
      <c r="P148" s="333" t="n">
        <v>0.59</v>
      </c>
      <c r="Q148" s="343" t="n">
        <v>0.59</v>
      </c>
      <c r="R148" s="327" t="n">
        <v>0.61</v>
      </c>
      <c r="T148" s="334" t="n">
        <v>0.21</v>
      </c>
      <c r="U148" s="334" t="n">
        <v>0.265</v>
      </c>
      <c r="V148" s="334" t="n">
        <v>0.340192</v>
      </c>
      <c r="X148" s="335" t="n">
        <v>0.24</v>
      </c>
      <c r="Y148" s="336" t="n">
        <v>0.24</v>
      </c>
      <c r="Z148" s="335" t="n">
        <v>0.27</v>
      </c>
      <c r="AA148" s="337" t="n">
        <v>1.4</v>
      </c>
      <c r="AB148" s="337" t="n">
        <v>1.155</v>
      </c>
      <c r="AC148" s="337" t="n">
        <v>0.435</v>
      </c>
      <c r="AD148" s="338" t="n">
        <v>0.3375</v>
      </c>
      <c r="AE148" s="339" t="n">
        <v>0</v>
      </c>
      <c r="AF148" s="339" t="n">
        <v>0</v>
      </c>
      <c r="AG148" s="356"/>
      <c r="AH148" s="340" t="n">
        <v>40940</v>
      </c>
      <c r="AI148" s="343" t="n">
        <v>3.546</v>
      </c>
      <c r="AJ148" s="342"/>
      <c r="AK148" s="342"/>
      <c r="AL148" s="342" t="n">
        <v>1.69692609648358</v>
      </c>
      <c r="AM148" s="342" t="n">
        <v>3.916</v>
      </c>
      <c r="AN148" s="342" t="n">
        <v>3.916</v>
      </c>
      <c r="AO148" s="342" t="n">
        <v>3.916</v>
      </c>
      <c r="AP148" s="360" t="n">
        <v>4.016</v>
      </c>
      <c r="AQ148" s="268" t="n">
        <v>4.036</v>
      </c>
      <c r="AR148" s="268" t="n">
        <v>4.066</v>
      </c>
      <c r="AS148" s="268" t="n">
        <v>4.136</v>
      </c>
      <c r="AT148" s="277" t="n">
        <v>4.156</v>
      </c>
      <c r="AU148" s="277"/>
      <c r="AV148" s="277"/>
      <c r="AW148" s="268" t="n">
        <v>3.786</v>
      </c>
      <c r="AX148" s="268" t="n">
        <v>3.816</v>
      </c>
      <c r="AY148" s="268" t="n">
        <v>4.946</v>
      </c>
      <c r="AZ148" s="343" t="n">
        <v>4.701</v>
      </c>
      <c r="BA148" s="268" t="n">
        <v>3.981</v>
      </c>
      <c r="BB148" s="280" t="n">
        <v>3.8835</v>
      </c>
      <c r="BC148" s="280" t="n">
        <v>3.546</v>
      </c>
      <c r="BD148" s="280" t="n">
        <v>3.546</v>
      </c>
      <c r="BE148" s="343"/>
      <c r="BF148" s="268"/>
      <c r="BG148" s="268" t="n">
        <v>1.333663027555</v>
      </c>
      <c r="BH148" s="277" t="n">
        <v>0.064223995118027</v>
      </c>
      <c r="BI148" s="277" t="n">
        <v>0.073157858208299</v>
      </c>
      <c r="BJ148" s="277" t="n">
        <v>0.479156974578346</v>
      </c>
      <c r="BK148" s="268" t="n">
        <v>0.433331485312457</v>
      </c>
      <c r="BL148" s="268"/>
      <c r="BM148" s="268"/>
      <c r="BN148" s="358"/>
      <c r="BO148" s="358"/>
      <c r="BP148" s="268"/>
      <c r="BQ148" s="358"/>
      <c r="BR148" s="268"/>
      <c r="BS148" s="268"/>
      <c r="BT148" s="268"/>
      <c r="BU148" s="295"/>
      <c r="BV148" s="268"/>
      <c r="BW148" s="295"/>
      <c r="BX148" s="268"/>
      <c r="BY148" s="268"/>
      <c r="BZ148" s="268"/>
      <c r="CA148" s="268"/>
      <c r="CB148" s="277"/>
      <c r="CC148" s="277"/>
      <c r="CD148" s="268"/>
      <c r="CE148" s="277"/>
      <c r="CF148" s="268"/>
      <c r="CG148" s="293"/>
      <c r="CH148" s="293"/>
      <c r="CI148" s="344"/>
      <c r="CJ148" s="268"/>
      <c r="CK148" s="293"/>
      <c r="CL148" s="268"/>
      <c r="CM148" s="295"/>
      <c r="CN148" s="295"/>
      <c r="CO148" s="268"/>
      <c r="CP148" s="293"/>
      <c r="CQ148" s="268"/>
      <c r="CR148" s="268"/>
      <c r="CS148" s="276"/>
      <c r="CT148" s="276"/>
      <c r="CU148" s="295"/>
      <c r="CV148" s="268"/>
      <c r="CW148" s="295"/>
      <c r="CX148" s="268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</row>
    <row r="149" customFormat="false" ht="12.75" hidden="false" customHeight="false" outlineLevel="0" collapsed="false">
      <c r="A149" s="323" t="n">
        <v>40969</v>
      </c>
      <c r="B149" s="268"/>
      <c r="C149" s="276" t="n">
        <v>0.37</v>
      </c>
      <c r="D149" s="326" t="n">
        <v>0.37</v>
      </c>
      <c r="E149" s="327" t="n">
        <v>0.37</v>
      </c>
      <c r="F149" s="328" t="n">
        <v>0.335</v>
      </c>
      <c r="G149" s="327" t="n">
        <v>0.37</v>
      </c>
      <c r="H149" s="355" t="n">
        <v>0.47</v>
      </c>
      <c r="I149" s="343" t="n">
        <v>0.47</v>
      </c>
      <c r="J149" s="347" t="n">
        <v>0.47</v>
      </c>
      <c r="K149" s="276" t="n">
        <v>0.49</v>
      </c>
      <c r="L149" s="348" t="n">
        <v>0.49</v>
      </c>
      <c r="M149" s="343" t="n">
        <v>0.49</v>
      </c>
      <c r="N149" s="327" t="n">
        <v>0.52</v>
      </c>
      <c r="O149" s="279" t="n">
        <v>0.59</v>
      </c>
      <c r="P149" s="333" t="n">
        <v>0.59</v>
      </c>
      <c r="Q149" s="343" t="n">
        <v>0.59</v>
      </c>
      <c r="R149" s="327" t="n">
        <v>0.61</v>
      </c>
      <c r="T149" s="334" t="n">
        <v>0.21</v>
      </c>
      <c r="U149" s="334" t="n">
        <v>0.265</v>
      </c>
      <c r="V149" s="334" t="n">
        <v>0.336672</v>
      </c>
      <c r="X149" s="335" t="n">
        <v>0.2375</v>
      </c>
      <c r="Y149" s="336" t="n">
        <v>0.2375</v>
      </c>
      <c r="Z149" s="335" t="n">
        <v>0.268</v>
      </c>
      <c r="AA149" s="337" t="n">
        <v>0.88</v>
      </c>
      <c r="AB149" s="337" t="n">
        <v>0.795</v>
      </c>
      <c r="AC149" s="337" t="n">
        <v>0.3025</v>
      </c>
      <c r="AD149" s="338" t="n">
        <v>0.26</v>
      </c>
      <c r="AE149" s="339" t="n">
        <v>0</v>
      </c>
      <c r="AF149" s="339" t="n">
        <v>0</v>
      </c>
      <c r="AG149" s="356"/>
      <c r="AH149" s="340" t="n">
        <v>40969</v>
      </c>
      <c r="AI149" s="343" t="n">
        <v>3.436</v>
      </c>
      <c r="AJ149" s="342"/>
      <c r="AK149" s="342"/>
      <c r="AL149" s="342" t="n">
        <v>1.63985455113671</v>
      </c>
      <c r="AM149" s="342" t="n">
        <v>3.806</v>
      </c>
      <c r="AN149" s="342" t="n">
        <v>3.806</v>
      </c>
      <c r="AO149" s="342" t="n">
        <v>3.806</v>
      </c>
      <c r="AP149" s="360" t="n">
        <v>3.906</v>
      </c>
      <c r="AQ149" s="268" t="n">
        <v>3.926</v>
      </c>
      <c r="AR149" s="268" t="n">
        <v>3.956</v>
      </c>
      <c r="AS149" s="268" t="n">
        <v>4.026</v>
      </c>
      <c r="AT149" s="277" t="n">
        <v>4.046</v>
      </c>
      <c r="AU149" s="277"/>
      <c r="AV149" s="277"/>
      <c r="AW149" s="268" t="n">
        <v>3.6735</v>
      </c>
      <c r="AX149" s="268" t="n">
        <v>3.704</v>
      </c>
      <c r="AY149" s="268" t="n">
        <v>4.316</v>
      </c>
      <c r="AZ149" s="343" t="n">
        <v>4.231</v>
      </c>
      <c r="BA149" s="268" t="n">
        <v>3.7385</v>
      </c>
      <c r="BB149" s="280" t="n">
        <v>3.696</v>
      </c>
      <c r="BC149" s="280" t="n">
        <v>3.436</v>
      </c>
      <c r="BD149" s="280" t="n">
        <v>3.436</v>
      </c>
      <c r="BE149" s="343"/>
      <c r="BF149" s="268"/>
      <c r="BG149" s="268" t="n">
        <v>1.333039239587</v>
      </c>
      <c r="BH149" s="277" t="n">
        <v>0.064244431498889</v>
      </c>
      <c r="BI149" s="277" t="n">
        <v>0.073159103789095</v>
      </c>
      <c r="BJ149" s="277" t="n">
        <v>0.476647470044876</v>
      </c>
      <c r="BK149" s="268" t="n">
        <v>0.430860365511484</v>
      </c>
      <c r="BL149" s="268"/>
      <c r="BM149" s="268"/>
      <c r="BN149" s="358"/>
      <c r="BO149" s="358"/>
      <c r="BP149" s="268"/>
      <c r="BQ149" s="358"/>
      <c r="BR149" s="268"/>
      <c r="BS149" s="268"/>
      <c r="BT149" s="268"/>
      <c r="BU149" s="295"/>
      <c r="BV149" s="268"/>
      <c r="BW149" s="295"/>
      <c r="BX149" s="268"/>
      <c r="BY149" s="268"/>
      <c r="BZ149" s="268"/>
      <c r="CA149" s="268"/>
      <c r="CB149" s="277"/>
      <c r="CC149" s="277"/>
      <c r="CD149" s="268"/>
      <c r="CE149" s="277"/>
      <c r="CF149" s="268"/>
      <c r="CG149" s="293"/>
      <c r="CH149" s="293"/>
      <c r="CI149" s="344"/>
      <c r="CJ149" s="268"/>
      <c r="CK149" s="293"/>
      <c r="CL149" s="268"/>
      <c r="CM149" s="295"/>
      <c r="CN149" s="295"/>
      <c r="CO149" s="268"/>
      <c r="CP149" s="293"/>
      <c r="CQ149" s="268"/>
      <c r="CR149" s="268"/>
      <c r="CS149" s="276"/>
      <c r="CT149" s="276"/>
      <c r="CU149" s="295"/>
      <c r="CV149" s="268"/>
      <c r="CW149" s="295"/>
      <c r="CX149" s="268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</row>
    <row r="150" customFormat="false" ht="12.75" hidden="false" customHeight="false" outlineLevel="0" collapsed="false">
      <c r="A150" s="323" t="n">
        <v>41000</v>
      </c>
      <c r="B150" s="268"/>
      <c r="C150" s="276" t="n">
        <v>0.17</v>
      </c>
      <c r="D150" s="326" t="n">
        <v>0.17</v>
      </c>
      <c r="E150" s="327" t="n">
        <v>0.17</v>
      </c>
      <c r="F150" s="328" t="n">
        <v>0.135</v>
      </c>
      <c r="G150" s="327" t="n">
        <v>0.17</v>
      </c>
      <c r="H150" s="355" t="n">
        <v>0.17</v>
      </c>
      <c r="I150" s="343" t="n">
        <v>0.17</v>
      </c>
      <c r="J150" s="347" t="n">
        <v>0.17</v>
      </c>
      <c r="K150" s="279" t="n">
        <v>0.19</v>
      </c>
      <c r="L150" s="348" t="n">
        <v>0.19</v>
      </c>
      <c r="M150" s="343" t="n">
        <v>0.19</v>
      </c>
      <c r="N150" s="327" t="n">
        <v>0.21</v>
      </c>
      <c r="O150" s="279" t="n">
        <v>0.17</v>
      </c>
      <c r="P150" s="333" t="n">
        <v>0.17</v>
      </c>
      <c r="Q150" s="343" t="n">
        <v>0.17</v>
      </c>
      <c r="R150" s="327" t="n">
        <v>0.17</v>
      </c>
      <c r="T150" s="334" t="n">
        <v>-0.03</v>
      </c>
      <c r="U150" s="334" t="n">
        <v>0.025</v>
      </c>
      <c r="V150" s="334" t="n">
        <v>0.1875</v>
      </c>
      <c r="X150" s="335" t="n">
        <v>0.1875</v>
      </c>
      <c r="Y150" s="336" t="n">
        <v>0.1875</v>
      </c>
      <c r="Z150" s="335" t="n">
        <v>0.173</v>
      </c>
      <c r="AA150" s="337" t="n">
        <v>0.54</v>
      </c>
      <c r="AB150" s="337" t="n">
        <v>0.43</v>
      </c>
      <c r="AC150" s="337" t="n">
        <v>0.1975</v>
      </c>
      <c r="AD150" s="338" t="n">
        <v>0.1775</v>
      </c>
      <c r="AE150" s="339" t="n">
        <v>0</v>
      </c>
      <c r="AF150" s="339" t="n">
        <v>0</v>
      </c>
      <c r="AG150" s="356"/>
      <c r="AH150" s="340" t="n">
        <v>41000</v>
      </c>
      <c r="AI150" s="343" t="n">
        <v>3.32</v>
      </c>
      <c r="AJ150" s="342"/>
      <c r="AK150" s="342"/>
      <c r="AL150" s="342" t="n">
        <v>1.49453775715141</v>
      </c>
      <c r="AM150" s="342" t="n">
        <v>3.49</v>
      </c>
      <c r="AN150" s="342" t="n">
        <v>3.49</v>
      </c>
      <c r="AO150" s="342" t="n">
        <v>3.49</v>
      </c>
      <c r="AP150" s="360" t="n">
        <v>3.49</v>
      </c>
      <c r="AQ150" s="268" t="n">
        <v>3.51</v>
      </c>
      <c r="AR150" s="268" t="n">
        <v>3.53</v>
      </c>
      <c r="AS150" s="268" t="n">
        <v>3.49</v>
      </c>
      <c r="AT150" s="277" t="n">
        <v>3.49</v>
      </c>
      <c r="AU150" s="277"/>
      <c r="AV150" s="277"/>
      <c r="AW150" s="268" t="n">
        <v>3.5075</v>
      </c>
      <c r="AX150" s="268" t="n">
        <v>3.493</v>
      </c>
      <c r="AY150" s="268" t="n">
        <v>3.86</v>
      </c>
      <c r="AZ150" s="343" t="n">
        <v>3.75</v>
      </c>
      <c r="BA150" s="268" t="n">
        <v>3.5175</v>
      </c>
      <c r="BB150" s="280" t="n">
        <v>3.4975</v>
      </c>
      <c r="BC150" s="280" t="n">
        <v>3.32</v>
      </c>
      <c r="BD150" s="280" t="n">
        <v>3.32</v>
      </c>
      <c r="BE150" s="343"/>
      <c r="BF150" s="268"/>
      <c r="BG150" s="268" t="n">
        <v>1.332377102475</v>
      </c>
      <c r="BH150" s="277" t="n">
        <v>0.06426627728548</v>
      </c>
      <c r="BI150" s="277" t="n">
        <v>0.073160435272016</v>
      </c>
      <c r="BJ150" s="277" t="n">
        <v>0.473977781686685</v>
      </c>
      <c r="BK150" s="268" t="n">
        <v>0.428234314370032</v>
      </c>
      <c r="BL150" s="268"/>
      <c r="BM150" s="268"/>
      <c r="BN150" s="358"/>
      <c r="BO150" s="358"/>
      <c r="BP150" s="268"/>
      <c r="BQ150" s="358"/>
      <c r="BR150" s="268"/>
      <c r="BS150" s="268"/>
      <c r="BT150" s="268"/>
      <c r="BU150" s="295"/>
      <c r="BV150" s="268"/>
      <c r="BW150" s="295"/>
      <c r="BX150" s="268"/>
      <c r="BY150" s="268"/>
      <c r="BZ150" s="268"/>
      <c r="CA150" s="268"/>
      <c r="CB150" s="277"/>
      <c r="CC150" s="277"/>
      <c r="CD150" s="268"/>
      <c r="CE150" s="277"/>
      <c r="CF150" s="268"/>
      <c r="CG150" s="293"/>
      <c r="CH150" s="293"/>
      <c r="CI150" s="344"/>
      <c r="CJ150" s="268"/>
      <c r="CK150" s="293"/>
      <c r="CL150" s="268"/>
      <c r="CM150" s="295"/>
      <c r="CN150" s="295"/>
      <c r="CO150" s="268"/>
      <c r="CP150" s="293"/>
      <c r="CQ150" s="268"/>
      <c r="CR150" s="268"/>
      <c r="CS150" s="276"/>
      <c r="CT150" s="276"/>
      <c r="CU150" s="295"/>
      <c r="CV150" s="268"/>
      <c r="CW150" s="295"/>
      <c r="CX150" s="268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</row>
    <row r="151" customFormat="false" ht="12.75" hidden="false" customHeight="false" outlineLevel="0" collapsed="false">
      <c r="A151" s="323" t="n">
        <v>41030</v>
      </c>
      <c r="B151" s="268"/>
      <c r="C151" s="276" t="n">
        <v>0.17</v>
      </c>
      <c r="D151" s="326" t="n">
        <v>0.17</v>
      </c>
      <c r="E151" s="327" t="n">
        <v>0.17</v>
      </c>
      <c r="F151" s="328" t="n">
        <v>0.135</v>
      </c>
      <c r="G151" s="327" t="n">
        <v>0.17</v>
      </c>
      <c r="H151" s="355" t="n">
        <v>0.17</v>
      </c>
      <c r="I151" s="343" t="n">
        <v>0.17</v>
      </c>
      <c r="J151" s="347" t="n">
        <v>0.17</v>
      </c>
      <c r="K151" s="279" t="n">
        <v>0.19</v>
      </c>
      <c r="L151" s="348" t="n">
        <v>0.19</v>
      </c>
      <c r="M151" s="343" t="n">
        <v>0.19</v>
      </c>
      <c r="N151" s="327" t="n">
        <v>0.21</v>
      </c>
      <c r="O151" s="279" t="n">
        <v>0.17</v>
      </c>
      <c r="P151" s="333" t="n">
        <v>0.17</v>
      </c>
      <c r="Q151" s="343" t="n">
        <v>0.17</v>
      </c>
      <c r="R151" s="327" t="n">
        <v>0.17</v>
      </c>
      <c r="T151" s="334" t="n">
        <v>-0.03</v>
      </c>
      <c r="U151" s="334" t="n">
        <v>0.025</v>
      </c>
      <c r="V151" s="334" t="n">
        <v>0.1775</v>
      </c>
      <c r="X151" s="335" t="n">
        <v>0.1775</v>
      </c>
      <c r="Y151" s="336" t="n">
        <v>0.1775</v>
      </c>
      <c r="Z151" s="335" t="n">
        <v>0.173</v>
      </c>
      <c r="AA151" s="337" t="n">
        <v>0.425</v>
      </c>
      <c r="AB151" s="337" t="n">
        <v>0.3825</v>
      </c>
      <c r="AC151" s="337" t="n">
        <v>0.1725</v>
      </c>
      <c r="AD151" s="338" t="n">
        <v>0.1625</v>
      </c>
      <c r="AE151" s="339" t="n">
        <v>0</v>
      </c>
      <c r="AF151" s="339" t="n">
        <v>0</v>
      </c>
      <c r="AG151" s="356"/>
      <c r="AH151" s="340" t="n">
        <v>41030</v>
      </c>
      <c r="AI151" s="343" t="n">
        <v>3.304</v>
      </c>
      <c r="AJ151" s="342"/>
      <c r="AK151" s="342"/>
      <c r="AL151" s="342" t="n">
        <v>1.47891003170356</v>
      </c>
      <c r="AM151" s="342" t="n">
        <v>3.474</v>
      </c>
      <c r="AN151" s="342" t="n">
        <v>3.474</v>
      </c>
      <c r="AO151" s="342" t="n">
        <v>3.474</v>
      </c>
      <c r="AP151" s="360" t="n">
        <v>3.474</v>
      </c>
      <c r="AQ151" s="268" t="n">
        <v>3.494</v>
      </c>
      <c r="AR151" s="268" t="n">
        <v>3.514</v>
      </c>
      <c r="AS151" s="268" t="n">
        <v>3.474</v>
      </c>
      <c r="AT151" s="277" t="n">
        <v>3.474</v>
      </c>
      <c r="AU151" s="277"/>
      <c r="AV151" s="277"/>
      <c r="AW151" s="268" t="n">
        <v>3.4815</v>
      </c>
      <c r="AX151" s="268" t="n">
        <v>3.477</v>
      </c>
      <c r="AY151" s="268" t="n">
        <v>3.729</v>
      </c>
      <c r="AZ151" s="343" t="n">
        <v>3.6865</v>
      </c>
      <c r="BA151" s="268" t="n">
        <v>3.4765</v>
      </c>
      <c r="BB151" s="280" t="n">
        <v>3.4665</v>
      </c>
      <c r="BC151" s="280" t="n">
        <v>3.304</v>
      </c>
      <c r="BD151" s="280" t="n">
        <v>3.304</v>
      </c>
      <c r="BE151" s="343"/>
      <c r="BF151" s="268"/>
      <c r="BG151" s="268" t="n">
        <v>1.331740913615</v>
      </c>
      <c r="BH151" s="277" t="n">
        <v>0.064287418369429</v>
      </c>
      <c r="BI151" s="277" t="n">
        <v>0.073161723803875</v>
      </c>
      <c r="BJ151" s="277" t="n">
        <v>0.471406838848372</v>
      </c>
      <c r="BK151" s="268" t="n">
        <v>0.42570812656982</v>
      </c>
      <c r="BL151" s="268"/>
      <c r="BM151" s="268"/>
      <c r="BN151" s="358"/>
      <c r="BO151" s="358"/>
      <c r="BP151" s="268"/>
      <c r="BQ151" s="358"/>
      <c r="BR151" s="268"/>
      <c r="BS151" s="268"/>
      <c r="BT151" s="268"/>
      <c r="BU151" s="295"/>
      <c r="BV151" s="268"/>
      <c r="BW151" s="295"/>
      <c r="BX151" s="268"/>
      <c r="BY151" s="268"/>
      <c r="BZ151" s="268"/>
      <c r="CA151" s="268"/>
      <c r="CB151" s="277"/>
      <c r="CC151" s="277"/>
      <c r="CD151" s="268"/>
      <c r="CE151" s="277"/>
      <c r="CF151" s="268"/>
      <c r="CG151" s="293"/>
      <c r="CH151" s="293"/>
      <c r="CI151" s="344"/>
      <c r="CJ151" s="268"/>
      <c r="CK151" s="293"/>
      <c r="CL151" s="268"/>
      <c r="CM151" s="295"/>
      <c r="CN151" s="295"/>
      <c r="CO151" s="268"/>
      <c r="CP151" s="293"/>
      <c r="CQ151" s="268"/>
      <c r="CR151" s="268"/>
      <c r="CS151" s="276"/>
      <c r="CT151" s="276"/>
      <c r="CU151" s="295"/>
      <c r="CV151" s="268"/>
      <c r="CW151" s="295"/>
      <c r="CX151" s="268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</row>
    <row r="152" customFormat="false" ht="12.75" hidden="false" customHeight="false" outlineLevel="0" collapsed="false">
      <c r="A152" s="323" t="n">
        <v>41061</v>
      </c>
      <c r="B152" s="268"/>
      <c r="C152" s="276" t="n">
        <v>0.17</v>
      </c>
      <c r="D152" s="326" t="n">
        <v>0.17</v>
      </c>
      <c r="E152" s="327" t="n">
        <v>0.17</v>
      </c>
      <c r="F152" s="328" t="n">
        <v>0.135</v>
      </c>
      <c r="G152" s="327" t="n">
        <v>0.17</v>
      </c>
      <c r="H152" s="355" t="n">
        <v>0.17</v>
      </c>
      <c r="I152" s="343" t="n">
        <v>0.17</v>
      </c>
      <c r="J152" s="347" t="n">
        <v>0.17</v>
      </c>
      <c r="K152" s="279" t="n">
        <v>0.19</v>
      </c>
      <c r="L152" s="348" t="n">
        <v>0.19</v>
      </c>
      <c r="M152" s="343" t="n">
        <v>0.19</v>
      </c>
      <c r="N152" s="327" t="n">
        <v>0.21</v>
      </c>
      <c r="O152" s="279" t="n">
        <v>0.17</v>
      </c>
      <c r="P152" s="333" t="n">
        <v>0.17</v>
      </c>
      <c r="Q152" s="343" t="n">
        <v>0.17</v>
      </c>
      <c r="R152" s="327" t="n">
        <v>0.17</v>
      </c>
      <c r="T152" s="334" t="n">
        <v>-0.03</v>
      </c>
      <c r="U152" s="334" t="n">
        <v>0.025</v>
      </c>
      <c r="V152" s="334" t="n">
        <v>0.1725</v>
      </c>
      <c r="X152" s="335" t="n">
        <v>0.1725</v>
      </c>
      <c r="Y152" s="336" t="n">
        <v>0.1725</v>
      </c>
      <c r="Z152" s="335" t="n">
        <v>0.168</v>
      </c>
      <c r="AA152" s="337" t="n">
        <v>0.425</v>
      </c>
      <c r="AB152" s="337" t="n">
        <v>0.3825</v>
      </c>
      <c r="AC152" s="337" t="n">
        <v>0.1725</v>
      </c>
      <c r="AD152" s="338" t="n">
        <v>0.1625</v>
      </c>
      <c r="AE152" s="339" t="n">
        <v>0</v>
      </c>
      <c r="AF152" s="339" t="n">
        <v>0</v>
      </c>
      <c r="AG152" s="356"/>
      <c r="AH152" s="340" t="n">
        <v>41061</v>
      </c>
      <c r="AI152" s="343" t="n">
        <v>3.318</v>
      </c>
      <c r="AJ152" s="342"/>
      <c r="AK152" s="342"/>
      <c r="AL152" s="342" t="n">
        <v>1.4758191774484</v>
      </c>
      <c r="AM152" s="342" t="n">
        <v>3.488</v>
      </c>
      <c r="AN152" s="342" t="n">
        <v>3.488</v>
      </c>
      <c r="AO152" s="342" t="n">
        <v>3.488</v>
      </c>
      <c r="AP152" s="360" t="n">
        <v>3.488</v>
      </c>
      <c r="AQ152" s="268" t="n">
        <v>3.508</v>
      </c>
      <c r="AR152" s="268" t="n">
        <v>3.528</v>
      </c>
      <c r="AS152" s="268" t="n">
        <v>3.488</v>
      </c>
      <c r="AT152" s="277" t="n">
        <v>3.488</v>
      </c>
      <c r="AU152" s="277"/>
      <c r="AV152" s="277"/>
      <c r="AW152" s="268" t="n">
        <v>3.4905</v>
      </c>
      <c r="AX152" s="268" t="n">
        <v>3.486</v>
      </c>
      <c r="AY152" s="268" t="n">
        <v>3.743</v>
      </c>
      <c r="AZ152" s="343" t="n">
        <v>3.7005</v>
      </c>
      <c r="BA152" s="268" t="n">
        <v>3.4905</v>
      </c>
      <c r="BB152" s="280" t="n">
        <v>3.4805</v>
      </c>
      <c r="BC152" s="280" t="n">
        <v>3.318</v>
      </c>
      <c r="BD152" s="280" t="n">
        <v>3.318</v>
      </c>
      <c r="BE152" s="343"/>
      <c r="BF152" s="268"/>
      <c r="BG152" s="268" t="n">
        <v>1.331088253714</v>
      </c>
      <c r="BH152" s="277" t="n">
        <v>0.064309264156332</v>
      </c>
      <c r="BI152" s="277" t="n">
        <v>0.073163055286797</v>
      </c>
      <c r="BJ152" s="277" t="n">
        <v>0.46876319154129</v>
      </c>
      <c r="BK152" s="268" t="n">
        <v>0.423113296286812</v>
      </c>
      <c r="BL152" s="268"/>
      <c r="BM152" s="268"/>
      <c r="BN152" s="358"/>
      <c r="BO152" s="358"/>
      <c r="BP152" s="268"/>
      <c r="BQ152" s="358"/>
      <c r="BR152" s="268"/>
      <c r="BS152" s="268"/>
      <c r="BT152" s="268"/>
      <c r="BU152" s="295"/>
      <c r="BV152" s="268"/>
      <c r="BW152" s="295"/>
      <c r="BX152" s="268"/>
      <c r="BY152" s="268"/>
      <c r="BZ152" s="268"/>
      <c r="CA152" s="268"/>
      <c r="CB152" s="277"/>
      <c r="CC152" s="277"/>
      <c r="CD152" s="268"/>
      <c r="CE152" s="277"/>
      <c r="CF152" s="268"/>
      <c r="CG152" s="293"/>
      <c r="CH152" s="293"/>
      <c r="CI152" s="344"/>
      <c r="CJ152" s="268"/>
      <c r="CK152" s="293"/>
      <c r="CL152" s="268"/>
      <c r="CM152" s="295"/>
      <c r="CN152" s="295"/>
      <c r="CO152" s="268"/>
      <c r="CP152" s="293"/>
      <c r="CQ152" s="268"/>
      <c r="CR152" s="268"/>
      <c r="CS152" s="276"/>
      <c r="CT152" s="276"/>
      <c r="CU152" s="295"/>
      <c r="CV152" s="268"/>
      <c r="CW152" s="295"/>
      <c r="CX152" s="268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</row>
    <row r="153" customFormat="false" ht="12.75" hidden="false" customHeight="false" outlineLevel="0" collapsed="false">
      <c r="A153" s="323" t="n">
        <v>41091</v>
      </c>
      <c r="B153" s="268"/>
      <c r="C153" s="276" t="n">
        <v>0.17</v>
      </c>
      <c r="D153" s="326" t="n">
        <v>0.17</v>
      </c>
      <c r="E153" s="327" t="n">
        <v>0.17</v>
      </c>
      <c r="F153" s="328" t="n">
        <v>0.135</v>
      </c>
      <c r="G153" s="327" t="n">
        <v>0.17</v>
      </c>
      <c r="H153" s="355" t="n">
        <v>0.17</v>
      </c>
      <c r="I153" s="343" t="n">
        <v>0.17</v>
      </c>
      <c r="J153" s="347" t="n">
        <v>0.17</v>
      </c>
      <c r="K153" s="279" t="n">
        <v>0.19</v>
      </c>
      <c r="L153" s="348" t="n">
        <v>0.19</v>
      </c>
      <c r="M153" s="343" t="n">
        <v>0.19</v>
      </c>
      <c r="N153" s="327" t="n">
        <v>0.21</v>
      </c>
      <c r="O153" s="279" t="n">
        <v>0.17</v>
      </c>
      <c r="P153" s="333" t="n">
        <v>0.17</v>
      </c>
      <c r="Q153" s="343" t="n">
        <v>0.17</v>
      </c>
      <c r="R153" s="327" t="n">
        <v>0.17</v>
      </c>
      <c r="T153" s="334" t="n">
        <v>-0.03</v>
      </c>
      <c r="U153" s="334" t="n">
        <v>0.025</v>
      </c>
      <c r="V153" s="334" t="n">
        <v>0.1625</v>
      </c>
      <c r="X153" s="335" t="n">
        <v>0.1625</v>
      </c>
      <c r="Y153" s="336" t="n">
        <v>0.1625</v>
      </c>
      <c r="Z153" s="335" t="n">
        <v>0.157</v>
      </c>
      <c r="AA153" s="337" t="n">
        <v>0.46</v>
      </c>
      <c r="AB153" s="337" t="n">
        <v>0.41</v>
      </c>
      <c r="AC153" s="337" t="n">
        <v>0.185</v>
      </c>
      <c r="AD153" s="338" t="n">
        <v>0.1625</v>
      </c>
      <c r="AE153" s="339" t="n">
        <v>0</v>
      </c>
      <c r="AF153" s="339" t="n">
        <v>0</v>
      </c>
      <c r="AG153" s="356"/>
      <c r="AH153" s="340" t="n">
        <v>41091</v>
      </c>
      <c r="AI153" s="343" t="n">
        <v>3.38</v>
      </c>
      <c r="AJ153" s="342"/>
      <c r="AK153" s="342"/>
      <c r="AL153" s="342" t="n">
        <v>1.49319085814625</v>
      </c>
      <c r="AM153" s="342" t="n">
        <v>3.55</v>
      </c>
      <c r="AN153" s="342" t="n">
        <v>3.55</v>
      </c>
      <c r="AO153" s="342" t="n">
        <v>3.55</v>
      </c>
      <c r="AP153" s="360" t="n">
        <v>3.55</v>
      </c>
      <c r="AQ153" s="268" t="n">
        <v>3.57</v>
      </c>
      <c r="AR153" s="268" t="n">
        <v>3.59</v>
      </c>
      <c r="AS153" s="268" t="n">
        <v>3.55</v>
      </c>
      <c r="AT153" s="277" t="n">
        <v>3.55</v>
      </c>
      <c r="AU153" s="277"/>
      <c r="AV153" s="277"/>
      <c r="AW153" s="268" t="n">
        <v>3.5425</v>
      </c>
      <c r="AX153" s="268" t="n">
        <v>3.537</v>
      </c>
      <c r="AY153" s="268" t="n">
        <v>3.84</v>
      </c>
      <c r="AZ153" s="343" t="n">
        <v>3.79</v>
      </c>
      <c r="BA153" s="268" t="n">
        <v>3.565</v>
      </c>
      <c r="BB153" s="280" t="n">
        <v>3.5425</v>
      </c>
      <c r="BC153" s="280" t="n">
        <v>3.38</v>
      </c>
      <c r="BD153" s="280" t="n">
        <v>3.38</v>
      </c>
      <c r="BE153" s="343"/>
      <c r="BF153" s="268"/>
      <c r="BG153" s="268" t="n">
        <v>1.330461223494</v>
      </c>
      <c r="BH153" s="277" t="n">
        <v>0.064330405240583</v>
      </c>
      <c r="BI153" s="277" t="n">
        <v>0.073164343818657</v>
      </c>
      <c r="BJ153" s="277" t="n">
        <v>0.466217346311793</v>
      </c>
      <c r="BK153" s="268" t="n">
        <v>0.42061714313979</v>
      </c>
      <c r="BL153" s="268"/>
      <c r="BM153" s="268"/>
      <c r="BN153" s="358"/>
      <c r="BO153" s="358"/>
      <c r="BP153" s="268"/>
      <c r="BQ153" s="358"/>
      <c r="BR153" s="268"/>
      <c r="BS153" s="268"/>
      <c r="BT153" s="268"/>
      <c r="BU153" s="295"/>
      <c r="BV153" s="268"/>
      <c r="BW153" s="295"/>
      <c r="BX153" s="268"/>
      <c r="BY153" s="268"/>
      <c r="BZ153" s="268"/>
      <c r="CA153" s="268"/>
      <c r="CB153" s="277"/>
      <c r="CC153" s="277"/>
      <c r="CD153" s="268"/>
      <c r="CE153" s="277"/>
      <c r="CF153" s="268"/>
      <c r="CG153" s="293"/>
      <c r="CH153" s="293"/>
      <c r="CI153" s="344"/>
      <c r="CJ153" s="268"/>
      <c r="CK153" s="293"/>
      <c r="CL153" s="268"/>
      <c r="CM153" s="295"/>
      <c r="CN153" s="295"/>
      <c r="CO153" s="268"/>
      <c r="CP153" s="293"/>
      <c r="CQ153" s="268"/>
      <c r="CR153" s="268"/>
      <c r="CS153" s="276"/>
      <c r="CT153" s="276"/>
      <c r="CU153" s="295"/>
      <c r="CV153" s="268"/>
      <c r="CW153" s="295"/>
      <c r="CX153" s="268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</row>
    <row r="154" customFormat="false" ht="12.75" hidden="false" customHeight="false" outlineLevel="0" collapsed="false">
      <c r="A154" s="323" t="n">
        <v>41122</v>
      </c>
      <c r="B154" s="268"/>
      <c r="C154" s="276" t="n">
        <v>0.17</v>
      </c>
      <c r="D154" s="326" t="n">
        <v>0.17</v>
      </c>
      <c r="E154" s="327" t="n">
        <v>0.17</v>
      </c>
      <c r="F154" s="328" t="n">
        <v>0.135</v>
      </c>
      <c r="G154" s="327" t="n">
        <v>0.17</v>
      </c>
      <c r="H154" s="355" t="n">
        <v>0.17</v>
      </c>
      <c r="I154" s="343" t="n">
        <v>0.17</v>
      </c>
      <c r="J154" s="347" t="n">
        <v>0.17</v>
      </c>
      <c r="K154" s="279" t="n">
        <v>0.19</v>
      </c>
      <c r="L154" s="348" t="n">
        <v>0.19</v>
      </c>
      <c r="M154" s="343" t="n">
        <v>0.19</v>
      </c>
      <c r="N154" s="327" t="n">
        <v>0.21</v>
      </c>
      <c r="O154" s="279" t="n">
        <v>0.17</v>
      </c>
      <c r="P154" s="333" t="n">
        <v>0.17</v>
      </c>
      <c r="Q154" s="343" t="n">
        <v>0.17</v>
      </c>
      <c r="R154" s="327" t="n">
        <v>0.17</v>
      </c>
      <c r="T154" s="334" t="n">
        <v>-0.03</v>
      </c>
      <c r="U154" s="334" t="n">
        <v>0.025</v>
      </c>
      <c r="V154" s="334" t="n">
        <v>0.16</v>
      </c>
      <c r="X154" s="335" t="n">
        <v>0.16</v>
      </c>
      <c r="Y154" s="336" t="n">
        <v>0.16</v>
      </c>
      <c r="Z154" s="335" t="n">
        <v>0.155</v>
      </c>
      <c r="AA154" s="337" t="n">
        <v>0.525</v>
      </c>
      <c r="AB154" s="337" t="n">
        <v>0.41</v>
      </c>
      <c r="AC154" s="337" t="n">
        <v>0.185</v>
      </c>
      <c r="AD154" s="338" t="n">
        <v>0.1625</v>
      </c>
      <c r="AE154" s="339" t="n">
        <v>0</v>
      </c>
      <c r="AF154" s="339" t="n">
        <v>0</v>
      </c>
      <c r="AG154" s="356"/>
      <c r="AH154" s="340" t="n">
        <v>41122</v>
      </c>
      <c r="AI154" s="343" t="n">
        <v>3.372</v>
      </c>
      <c r="AJ154" s="342"/>
      <c r="AK154" s="342"/>
      <c r="AL154" s="342" t="n">
        <v>1.48074430940663</v>
      </c>
      <c r="AM154" s="342" t="n">
        <v>3.542</v>
      </c>
      <c r="AN154" s="342" t="n">
        <v>3.542</v>
      </c>
      <c r="AO154" s="342" t="n">
        <v>3.542</v>
      </c>
      <c r="AP154" s="360" t="n">
        <v>3.542</v>
      </c>
      <c r="AQ154" s="268" t="n">
        <v>3.562</v>
      </c>
      <c r="AR154" s="268" t="n">
        <v>3.582</v>
      </c>
      <c r="AS154" s="268" t="n">
        <v>3.542</v>
      </c>
      <c r="AT154" s="277" t="n">
        <v>3.542</v>
      </c>
      <c r="AU154" s="277"/>
      <c r="AV154" s="277"/>
      <c r="AW154" s="268" t="n">
        <v>3.532</v>
      </c>
      <c r="AX154" s="268" t="n">
        <v>3.527</v>
      </c>
      <c r="AY154" s="268" t="n">
        <v>3.897</v>
      </c>
      <c r="AZ154" s="343" t="n">
        <v>3.782</v>
      </c>
      <c r="BA154" s="268" t="n">
        <v>3.557</v>
      </c>
      <c r="BB154" s="280" t="n">
        <v>3.5345</v>
      </c>
      <c r="BC154" s="280" t="n">
        <v>3.372</v>
      </c>
      <c r="BD154" s="280" t="n">
        <v>3.372</v>
      </c>
      <c r="BE154" s="343"/>
      <c r="BF154" s="268"/>
      <c r="BG154" s="268" t="n">
        <v>1.329818014338</v>
      </c>
      <c r="BH154" s="277" t="n">
        <v>0.064352251027797</v>
      </c>
      <c r="BI154" s="277" t="n">
        <v>0.07316567530158</v>
      </c>
      <c r="BJ154" s="277" t="n">
        <v>0.463599526666007</v>
      </c>
      <c r="BK154" s="268" t="n">
        <v>0.418053164711077</v>
      </c>
      <c r="BL154" s="268"/>
      <c r="BM154" s="268"/>
      <c r="BN154" s="358"/>
      <c r="BO154" s="358"/>
      <c r="BP154" s="268"/>
      <c r="BQ154" s="358"/>
      <c r="BR154" s="268"/>
      <c r="BS154" s="268"/>
      <c r="BT154" s="268"/>
      <c r="BU154" s="295"/>
      <c r="BV154" s="268"/>
      <c r="BW154" s="295"/>
      <c r="BX154" s="268"/>
      <c r="BY154" s="268"/>
      <c r="BZ154" s="268"/>
      <c r="CA154" s="268"/>
      <c r="CB154" s="277"/>
      <c r="CC154" s="277"/>
      <c r="CD154" s="268"/>
      <c r="CE154" s="277"/>
      <c r="CF154" s="268"/>
      <c r="CG154" s="293"/>
      <c r="CH154" s="293"/>
      <c r="CI154" s="344"/>
      <c r="CJ154" s="268"/>
      <c r="CK154" s="293"/>
      <c r="CL154" s="268"/>
      <c r="CM154" s="295"/>
      <c r="CN154" s="295"/>
      <c r="CO154" s="268"/>
      <c r="CP154" s="293"/>
      <c r="CQ154" s="268"/>
      <c r="CR154" s="268"/>
      <c r="CS154" s="276"/>
      <c r="CT154" s="276"/>
      <c r="CU154" s="295"/>
      <c r="CV154" s="268"/>
      <c r="CW154" s="295"/>
      <c r="CX154" s="268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</row>
    <row r="155" customFormat="false" ht="12.75" hidden="false" customHeight="false" outlineLevel="0" collapsed="false">
      <c r="A155" s="323" t="n">
        <v>41153</v>
      </c>
      <c r="B155" s="268"/>
      <c r="C155" s="276" t="n">
        <v>0.17</v>
      </c>
      <c r="D155" s="326" t="n">
        <v>0.17</v>
      </c>
      <c r="E155" s="327" t="n">
        <v>0.17</v>
      </c>
      <c r="F155" s="328" t="n">
        <v>0.135</v>
      </c>
      <c r="G155" s="327" t="n">
        <v>0.17</v>
      </c>
      <c r="H155" s="355" t="n">
        <v>0.17</v>
      </c>
      <c r="I155" s="343" t="n">
        <v>0.17</v>
      </c>
      <c r="J155" s="347" t="n">
        <v>0.17</v>
      </c>
      <c r="K155" s="279" t="n">
        <v>0.19</v>
      </c>
      <c r="L155" s="348" t="n">
        <v>0.19</v>
      </c>
      <c r="M155" s="343" t="n">
        <v>0.19</v>
      </c>
      <c r="N155" s="327" t="n">
        <v>0.21</v>
      </c>
      <c r="O155" s="279" t="n">
        <v>0.17</v>
      </c>
      <c r="P155" s="333" t="n">
        <v>0.17</v>
      </c>
      <c r="Q155" s="343" t="n">
        <v>0.17</v>
      </c>
      <c r="R155" s="327" t="n">
        <v>0.17</v>
      </c>
      <c r="T155" s="334" t="n">
        <v>-0.03</v>
      </c>
      <c r="U155" s="334" t="n">
        <v>0.025</v>
      </c>
      <c r="V155" s="334" t="n">
        <v>0.1575</v>
      </c>
      <c r="X155" s="335" t="n">
        <v>0.1575</v>
      </c>
      <c r="Y155" s="336" t="n">
        <v>0.1575</v>
      </c>
      <c r="Z155" s="335" t="n">
        <v>0.152</v>
      </c>
      <c r="AA155" s="337" t="n">
        <v>0.425</v>
      </c>
      <c r="AB155" s="337" t="n">
        <v>0.3825</v>
      </c>
      <c r="AC155" s="337" t="n">
        <v>0.1625</v>
      </c>
      <c r="AD155" s="338" t="n">
        <v>0.1625</v>
      </c>
      <c r="AE155" s="339" t="n">
        <v>0</v>
      </c>
      <c r="AF155" s="339" t="n">
        <v>0</v>
      </c>
      <c r="AG155" s="356"/>
      <c r="AH155" s="340" t="n">
        <v>41153</v>
      </c>
      <c r="AI155" s="343" t="n">
        <v>3.353</v>
      </c>
      <c r="AJ155" s="342"/>
      <c r="AK155" s="342"/>
      <c r="AL155" s="342" t="n">
        <v>1.46382314642524</v>
      </c>
      <c r="AM155" s="342" t="n">
        <v>3.523</v>
      </c>
      <c r="AN155" s="342" t="n">
        <v>3.523</v>
      </c>
      <c r="AO155" s="342" t="n">
        <v>3.523</v>
      </c>
      <c r="AP155" s="360" t="n">
        <v>3.523</v>
      </c>
      <c r="AQ155" s="268" t="n">
        <v>3.543</v>
      </c>
      <c r="AR155" s="268" t="n">
        <v>3.563</v>
      </c>
      <c r="AS155" s="268" t="n">
        <v>3.523</v>
      </c>
      <c r="AT155" s="277" t="n">
        <v>3.523</v>
      </c>
      <c r="AU155" s="277"/>
      <c r="AV155" s="277"/>
      <c r="AW155" s="268" t="n">
        <v>3.5105</v>
      </c>
      <c r="AX155" s="268" t="n">
        <v>3.505</v>
      </c>
      <c r="AY155" s="268" t="n">
        <v>3.778</v>
      </c>
      <c r="AZ155" s="343" t="n">
        <v>3.7355</v>
      </c>
      <c r="BA155" s="268" t="n">
        <v>3.5155</v>
      </c>
      <c r="BB155" s="280" t="n">
        <v>3.5155</v>
      </c>
      <c r="BC155" s="280" t="n">
        <v>3.353</v>
      </c>
      <c r="BD155" s="280" t="n">
        <v>3.353</v>
      </c>
      <c r="BE155" s="343"/>
      <c r="BF155" s="268"/>
      <c r="BG155" s="268" t="n">
        <v>1.329179598006</v>
      </c>
      <c r="BH155" s="277" t="n">
        <v>0.06437409681517</v>
      </c>
      <c r="BI155" s="277" t="n">
        <v>0.073167006784504</v>
      </c>
      <c r="BJ155" s="277" t="n">
        <v>0.460994751184269</v>
      </c>
      <c r="BK155" s="268" t="n">
        <v>0.41550472507103</v>
      </c>
      <c r="BL155" s="268"/>
      <c r="BM155" s="268"/>
      <c r="BN155" s="358"/>
      <c r="BO155" s="358"/>
      <c r="BP155" s="268"/>
      <c r="BQ155" s="358"/>
      <c r="BR155" s="268"/>
      <c r="BS155" s="268"/>
      <c r="BT155" s="268"/>
      <c r="BU155" s="295"/>
      <c r="BV155" s="268"/>
      <c r="BW155" s="295"/>
      <c r="BX155" s="268"/>
      <c r="BY155" s="268"/>
      <c r="BZ155" s="268"/>
      <c r="CA155" s="268"/>
      <c r="CB155" s="277"/>
      <c r="CC155" s="277"/>
      <c r="CD155" s="268"/>
      <c r="CE155" s="277"/>
      <c r="CF155" s="268"/>
      <c r="CG155" s="293"/>
      <c r="CH155" s="293"/>
      <c r="CI155" s="344"/>
      <c r="CJ155" s="268"/>
      <c r="CK155" s="293"/>
      <c r="CL155" s="268"/>
      <c r="CM155" s="295"/>
      <c r="CN155" s="295"/>
      <c r="CO155" s="268"/>
      <c r="CP155" s="293"/>
      <c r="CQ155" s="268"/>
      <c r="CR155" s="268"/>
      <c r="CS155" s="276"/>
      <c r="CT155" s="276"/>
      <c r="CU155" s="295"/>
      <c r="CV155" s="268"/>
      <c r="CW155" s="295"/>
      <c r="CX155" s="268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</row>
    <row r="156" customFormat="false" ht="12.75" hidden="false" customHeight="false" outlineLevel="0" collapsed="false">
      <c r="A156" s="323" t="n">
        <v>41183</v>
      </c>
      <c r="B156" s="268"/>
      <c r="C156" s="276" t="n">
        <v>0.17</v>
      </c>
      <c r="D156" s="326" t="n">
        <v>0.17</v>
      </c>
      <c r="E156" s="327" t="n">
        <v>0.17</v>
      </c>
      <c r="F156" s="328" t="n">
        <v>0.135</v>
      </c>
      <c r="G156" s="327" t="n">
        <v>0.17</v>
      </c>
      <c r="H156" s="355" t="n">
        <v>0.17</v>
      </c>
      <c r="I156" s="343" t="n">
        <v>0.17</v>
      </c>
      <c r="J156" s="347" t="n">
        <v>0.17</v>
      </c>
      <c r="K156" s="279" t="n">
        <v>0.19</v>
      </c>
      <c r="L156" s="348" t="n">
        <v>0.19</v>
      </c>
      <c r="M156" s="343" t="n">
        <v>0.19</v>
      </c>
      <c r="N156" s="327" t="n">
        <v>0.21</v>
      </c>
      <c r="O156" s="279" t="n">
        <v>0.17</v>
      </c>
      <c r="P156" s="333" t="n">
        <v>0.17</v>
      </c>
      <c r="Q156" s="343" t="n">
        <v>0.17</v>
      </c>
      <c r="R156" s="327" t="n">
        <v>0.17</v>
      </c>
      <c r="T156" s="334" t="n">
        <v>-0.03</v>
      </c>
      <c r="U156" s="334" t="n">
        <v>0.025</v>
      </c>
      <c r="V156" s="334" t="n">
        <v>0.1725</v>
      </c>
      <c r="X156" s="335" t="n">
        <v>0.1725</v>
      </c>
      <c r="Y156" s="336" t="n">
        <v>0.1725</v>
      </c>
      <c r="Z156" s="335" t="n">
        <v>0.168</v>
      </c>
      <c r="AA156" s="337" t="n">
        <v>0.345</v>
      </c>
      <c r="AB156" s="337" t="n">
        <v>0.3625</v>
      </c>
      <c r="AC156" s="337" t="n">
        <v>0.185</v>
      </c>
      <c r="AD156" s="338" t="n">
        <v>0.165</v>
      </c>
      <c r="AE156" s="339" t="n">
        <v>0</v>
      </c>
      <c r="AF156" s="339" t="n">
        <v>0</v>
      </c>
      <c r="AG156" s="356"/>
      <c r="AH156" s="340" t="n">
        <v>41183</v>
      </c>
      <c r="AI156" s="343" t="n">
        <v>3.362</v>
      </c>
      <c r="AJ156" s="342"/>
      <c r="AK156" s="342"/>
      <c r="AL156" s="342" t="n">
        <v>1.45890390231894</v>
      </c>
      <c r="AM156" s="342" t="n">
        <v>3.532</v>
      </c>
      <c r="AN156" s="342" t="n">
        <v>3.532</v>
      </c>
      <c r="AO156" s="342" t="n">
        <v>3.532</v>
      </c>
      <c r="AP156" s="360" t="n">
        <v>3.532</v>
      </c>
      <c r="AQ156" s="268" t="n">
        <v>3.552</v>
      </c>
      <c r="AR156" s="268" t="n">
        <v>3.572</v>
      </c>
      <c r="AS156" s="268" t="n">
        <v>3.532</v>
      </c>
      <c r="AT156" s="277" t="n">
        <v>3.532</v>
      </c>
      <c r="AU156" s="277"/>
      <c r="AV156" s="277"/>
      <c r="AW156" s="268" t="n">
        <v>3.5345</v>
      </c>
      <c r="AX156" s="268" t="n">
        <v>3.53</v>
      </c>
      <c r="AY156" s="268" t="n">
        <v>3.707</v>
      </c>
      <c r="AZ156" s="343" t="n">
        <v>3.7245</v>
      </c>
      <c r="BA156" s="268" t="n">
        <v>3.547</v>
      </c>
      <c r="BB156" s="280" t="n">
        <v>3.527</v>
      </c>
      <c r="BC156" s="280" t="n">
        <v>3.362</v>
      </c>
      <c r="BD156" s="280" t="n">
        <v>3.362</v>
      </c>
      <c r="BE156" s="343"/>
      <c r="BF156" s="268"/>
      <c r="BG156" s="268" t="n">
        <v>1.328566332862</v>
      </c>
      <c r="BH156" s="277" t="n">
        <v>0.064395237899874</v>
      </c>
      <c r="BI156" s="277" t="n">
        <v>0.073168295316366</v>
      </c>
      <c r="BJ156" s="277" t="n">
        <v>0.45848636905743</v>
      </c>
      <c r="BK156" s="268" t="n">
        <v>0.41305319997705</v>
      </c>
      <c r="BL156" s="268"/>
      <c r="BM156" s="268"/>
      <c r="BN156" s="358"/>
      <c r="BO156" s="358"/>
      <c r="BP156" s="268"/>
      <c r="BQ156" s="358"/>
      <c r="BR156" s="268"/>
      <c r="BS156" s="268"/>
      <c r="BT156" s="268"/>
      <c r="BU156" s="295"/>
      <c r="BV156" s="268"/>
      <c r="BW156" s="295"/>
      <c r="BX156" s="268"/>
      <c r="BY156" s="268"/>
      <c r="BZ156" s="268"/>
      <c r="CA156" s="268"/>
      <c r="CB156" s="277"/>
      <c r="CC156" s="277"/>
      <c r="CD156" s="268"/>
      <c r="CE156" s="277"/>
      <c r="CF156" s="268"/>
      <c r="CG156" s="293"/>
      <c r="CH156" s="293"/>
      <c r="CI156" s="344"/>
      <c r="CJ156" s="268"/>
      <c r="CK156" s="293"/>
      <c r="CL156" s="268"/>
      <c r="CM156" s="295"/>
      <c r="CN156" s="295"/>
      <c r="CO156" s="268"/>
      <c r="CP156" s="293"/>
      <c r="CQ156" s="268"/>
      <c r="CR156" s="268"/>
      <c r="CS156" s="276"/>
      <c r="CT156" s="276"/>
      <c r="CU156" s="295"/>
      <c r="CV156" s="268"/>
      <c r="CW156" s="295"/>
      <c r="CX156" s="268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</row>
    <row r="157" customFormat="false" ht="12.75" hidden="false" customHeight="false" outlineLevel="0" collapsed="false">
      <c r="A157" s="323" t="n">
        <v>41214</v>
      </c>
      <c r="B157" s="268"/>
      <c r="C157" s="276" t="n">
        <v>0.29</v>
      </c>
      <c r="D157" s="326" t="n">
        <v>0.29</v>
      </c>
      <c r="E157" s="327" t="n">
        <v>0.29</v>
      </c>
      <c r="F157" s="328" t="n">
        <v>0.255</v>
      </c>
      <c r="G157" s="327" t="n">
        <v>0.29</v>
      </c>
      <c r="H157" s="355" t="n">
        <v>0.385</v>
      </c>
      <c r="I157" s="343" t="n">
        <v>0.385</v>
      </c>
      <c r="J157" s="347" t="n">
        <v>0.385</v>
      </c>
      <c r="K157" s="276" t="n">
        <v>0.41</v>
      </c>
      <c r="L157" s="348" t="n">
        <v>0.41</v>
      </c>
      <c r="M157" s="343" t="n">
        <v>0.41</v>
      </c>
      <c r="N157" s="327" t="n">
        <v>0.44</v>
      </c>
      <c r="O157" s="279" t="n">
        <v>0.51</v>
      </c>
      <c r="P157" s="333" t="n">
        <v>0.51</v>
      </c>
      <c r="Q157" s="343" t="n">
        <v>0.51</v>
      </c>
      <c r="R157" s="327" t="n">
        <v>0.53</v>
      </c>
      <c r="T157" s="334" t="n">
        <v>0.13</v>
      </c>
      <c r="U157" s="334" t="n">
        <v>0.185</v>
      </c>
      <c r="V157" s="334" t="n">
        <v>0.25344</v>
      </c>
      <c r="X157" s="335" t="n">
        <v>0.2125</v>
      </c>
      <c r="Y157" s="336" t="n">
        <v>0.2125</v>
      </c>
      <c r="Z157" s="335" t="n">
        <v>0.24</v>
      </c>
      <c r="AA157" s="337" t="n">
        <v>0.725</v>
      </c>
      <c r="AB157" s="337" t="n">
        <v>0.695</v>
      </c>
      <c r="AC157" s="337" t="n">
        <v>0.2875</v>
      </c>
      <c r="AD157" s="338" t="n">
        <v>0.24</v>
      </c>
      <c r="AE157" s="339" t="n">
        <v>0</v>
      </c>
      <c r="AF157" s="339" t="n">
        <v>0</v>
      </c>
      <c r="AG157" s="356"/>
      <c r="AH157" s="340" t="n">
        <v>41214</v>
      </c>
      <c r="AI157" s="343" t="n">
        <v>3.415</v>
      </c>
      <c r="AJ157" s="342"/>
      <c r="AK157" s="342"/>
      <c r="AL157" s="342" t="n">
        <v>1.52103241154218</v>
      </c>
      <c r="AM157" s="342" t="n">
        <v>3.705</v>
      </c>
      <c r="AN157" s="342" t="n">
        <v>3.705</v>
      </c>
      <c r="AO157" s="342" t="n">
        <v>3.705</v>
      </c>
      <c r="AP157" s="360" t="n">
        <v>3.8</v>
      </c>
      <c r="AQ157" s="268" t="n">
        <v>3.825</v>
      </c>
      <c r="AR157" s="268" t="n">
        <v>3.855</v>
      </c>
      <c r="AS157" s="268" t="n">
        <v>3.925</v>
      </c>
      <c r="AT157" s="277" t="n">
        <v>3.945</v>
      </c>
      <c r="AU157" s="277"/>
      <c r="AV157" s="277"/>
      <c r="AW157" s="268" t="n">
        <v>3.6275</v>
      </c>
      <c r="AX157" s="268" t="n">
        <v>3.655</v>
      </c>
      <c r="AY157" s="268" t="n">
        <v>4.14</v>
      </c>
      <c r="AZ157" s="343" t="n">
        <v>4.11</v>
      </c>
      <c r="BA157" s="268" t="n">
        <v>3.7025</v>
      </c>
      <c r="BB157" s="280" t="n">
        <v>3.655</v>
      </c>
      <c r="BC157" s="280" t="n">
        <v>3.415</v>
      </c>
      <c r="BD157" s="280" t="n">
        <v>3.415</v>
      </c>
      <c r="BE157" s="343"/>
      <c r="BF157" s="268"/>
      <c r="BG157" s="268" t="n">
        <v>1.327937328111</v>
      </c>
      <c r="BH157" s="277" t="n">
        <v>0.064417083687558</v>
      </c>
      <c r="BI157" s="277" t="n">
        <v>0.073169626799291</v>
      </c>
      <c r="BJ157" s="277" t="n">
        <v>0.455907101814626</v>
      </c>
      <c r="BK157" s="268" t="n">
        <v>0.410535063844043</v>
      </c>
      <c r="BL157" s="268"/>
      <c r="BM157" s="268"/>
      <c r="BN157" s="358"/>
      <c r="BO157" s="358"/>
      <c r="BP157" s="268"/>
      <c r="BQ157" s="358"/>
      <c r="BR157" s="268"/>
      <c r="BS157" s="268"/>
      <c r="BT157" s="268"/>
      <c r="BU157" s="295"/>
      <c r="BV157" s="268"/>
      <c r="BW157" s="295"/>
      <c r="BX157" s="268"/>
      <c r="BY157" s="268"/>
      <c r="BZ157" s="268"/>
      <c r="CA157" s="268"/>
      <c r="CB157" s="277"/>
      <c r="CC157" s="277"/>
      <c r="CD157" s="268"/>
      <c r="CE157" s="277"/>
      <c r="CF157" s="268"/>
      <c r="CG157" s="293"/>
      <c r="CH157" s="293"/>
      <c r="CI157" s="344"/>
      <c r="CJ157" s="268"/>
      <c r="CK157" s="293"/>
      <c r="CL157" s="268"/>
      <c r="CM157" s="295"/>
      <c r="CN157" s="295"/>
      <c r="CO157" s="268"/>
      <c r="CP157" s="293"/>
      <c r="CQ157" s="268"/>
      <c r="CR157" s="268"/>
      <c r="CS157" s="276"/>
      <c r="CT157" s="276"/>
      <c r="CU157" s="295"/>
      <c r="CV157" s="268"/>
      <c r="CW157" s="295"/>
      <c r="CX157" s="268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</row>
    <row r="158" customFormat="false" ht="12.75" hidden="false" customHeight="false" outlineLevel="0" collapsed="false">
      <c r="A158" s="323" t="n">
        <v>41244</v>
      </c>
      <c r="B158" s="268"/>
      <c r="C158" s="276" t="n">
        <v>0.31</v>
      </c>
      <c r="D158" s="326" t="n">
        <v>0.31</v>
      </c>
      <c r="E158" s="327" t="n">
        <v>0.31</v>
      </c>
      <c r="F158" s="328" t="n">
        <v>0.275</v>
      </c>
      <c r="G158" s="327" t="n">
        <v>0.31</v>
      </c>
      <c r="H158" s="355" t="n">
        <v>0.405</v>
      </c>
      <c r="I158" s="343" t="n">
        <v>0.405</v>
      </c>
      <c r="J158" s="347" t="n">
        <v>0.405</v>
      </c>
      <c r="K158" s="276" t="n">
        <v>0.43</v>
      </c>
      <c r="L158" s="348" t="n">
        <v>0.43</v>
      </c>
      <c r="M158" s="343" t="n">
        <v>0.43</v>
      </c>
      <c r="N158" s="327" t="n">
        <v>0.46</v>
      </c>
      <c r="O158" s="279" t="n">
        <v>0.53</v>
      </c>
      <c r="P158" s="333" t="n">
        <v>0.53</v>
      </c>
      <c r="Q158" s="343" t="n">
        <v>0.53</v>
      </c>
      <c r="R158" s="327" t="n">
        <v>0.55</v>
      </c>
      <c r="T158" s="334" t="n">
        <v>0.15</v>
      </c>
      <c r="U158" s="334" t="n">
        <v>0.205</v>
      </c>
      <c r="V158" s="334" t="n">
        <v>0.276416</v>
      </c>
      <c r="X158" s="335" t="n">
        <v>0.2525</v>
      </c>
      <c r="Y158" s="336" t="n">
        <v>0.2525</v>
      </c>
      <c r="Z158" s="335" t="n">
        <v>0.28</v>
      </c>
      <c r="AA158" s="337" t="n">
        <v>1.045</v>
      </c>
      <c r="AB158" s="337" t="n">
        <v>1.01</v>
      </c>
      <c r="AC158" s="337" t="n">
        <v>0.3375</v>
      </c>
      <c r="AD158" s="338" t="n">
        <v>0.295</v>
      </c>
      <c r="AE158" s="339" t="n">
        <v>0</v>
      </c>
      <c r="AF158" s="339" t="n">
        <v>0</v>
      </c>
      <c r="AG158" s="356"/>
      <c r="AH158" s="340" t="n">
        <v>41244</v>
      </c>
      <c r="AI158" s="343" t="n">
        <v>3.488</v>
      </c>
      <c r="AJ158" s="342"/>
      <c r="AK158" s="342"/>
      <c r="AL158" s="342" t="n">
        <v>1.55001199994119</v>
      </c>
      <c r="AM158" s="342" t="n">
        <v>3.798</v>
      </c>
      <c r="AN158" s="342" t="n">
        <v>3.798</v>
      </c>
      <c r="AO158" s="342" t="n">
        <v>3.798</v>
      </c>
      <c r="AP158" s="360" t="n">
        <v>3.893</v>
      </c>
      <c r="AQ158" s="268" t="n">
        <v>3.918</v>
      </c>
      <c r="AR158" s="268" t="n">
        <v>3.948</v>
      </c>
      <c r="AS158" s="268" t="n">
        <v>4.018</v>
      </c>
      <c r="AT158" s="277" t="n">
        <v>4.038</v>
      </c>
      <c r="AU158" s="277"/>
      <c r="AV158" s="277"/>
      <c r="AW158" s="268" t="n">
        <v>3.7405</v>
      </c>
      <c r="AX158" s="268" t="n">
        <v>3.768</v>
      </c>
      <c r="AY158" s="268" t="n">
        <v>4.533</v>
      </c>
      <c r="AZ158" s="343" t="n">
        <v>4.498</v>
      </c>
      <c r="BA158" s="268" t="n">
        <v>3.8255</v>
      </c>
      <c r="BB158" s="280" t="n">
        <v>3.783</v>
      </c>
      <c r="BC158" s="280" t="n">
        <v>3.488</v>
      </c>
      <c r="BD158" s="280" t="n">
        <v>3.488</v>
      </c>
      <c r="BE158" s="343"/>
      <c r="BF158" s="268"/>
      <c r="BG158" s="268" t="n">
        <v>1.327333158575</v>
      </c>
      <c r="BH158" s="277" t="n">
        <v>0.064438224772565</v>
      </c>
      <c r="BI158" s="277" t="n">
        <v>0.073170915331154</v>
      </c>
      <c r="BJ158" s="277" t="n">
        <v>0.453423303218311</v>
      </c>
      <c r="BK158" s="268" t="n">
        <v>0.408112690874457</v>
      </c>
      <c r="BL158" s="268"/>
      <c r="BM158" s="268"/>
      <c r="BN158" s="358"/>
      <c r="BO158" s="358"/>
      <c r="BP158" s="268"/>
      <c r="BQ158" s="358"/>
      <c r="BR158" s="268"/>
      <c r="BS158" s="268"/>
      <c r="BT158" s="268"/>
      <c r="BU158" s="295"/>
      <c r="BV158" s="268"/>
      <c r="BW158" s="295"/>
      <c r="BX158" s="268"/>
      <c r="BY158" s="268"/>
      <c r="BZ158" s="268"/>
      <c r="CA158" s="268"/>
      <c r="CB158" s="277"/>
      <c r="CC158" s="277"/>
      <c r="CD158" s="268"/>
      <c r="CE158" s="277"/>
      <c r="CF158" s="268"/>
      <c r="CG158" s="293"/>
      <c r="CH158" s="293"/>
      <c r="CI158" s="344"/>
      <c r="CJ158" s="268"/>
      <c r="CK158" s="293"/>
      <c r="CL158" s="268"/>
      <c r="CM158" s="295"/>
      <c r="CN158" s="295"/>
      <c r="CO158" s="268"/>
      <c r="CP158" s="293"/>
      <c r="CQ158" s="268"/>
      <c r="CR158" s="268"/>
      <c r="CS158" s="276"/>
      <c r="CT158" s="276"/>
      <c r="CU158" s="295"/>
      <c r="CV158" s="268"/>
      <c r="CW158" s="295"/>
      <c r="CX158" s="268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</row>
    <row r="159" customFormat="false" ht="12.75" hidden="false" customHeight="false" outlineLevel="0" collapsed="false">
      <c r="A159" s="323" t="n">
        <v>41275</v>
      </c>
      <c r="B159" s="268"/>
      <c r="C159" s="276" t="n">
        <v>0.325</v>
      </c>
      <c r="D159" s="326" t="n">
        <v>0.325</v>
      </c>
      <c r="E159" s="327" t="n">
        <v>0.325</v>
      </c>
      <c r="F159" s="328" t="n">
        <v>0.29</v>
      </c>
      <c r="G159" s="327" t="n">
        <v>0.325</v>
      </c>
      <c r="H159" s="355" t="n">
        <v>0.42</v>
      </c>
      <c r="I159" s="343" t="n">
        <v>0.42</v>
      </c>
      <c r="J159" s="347" t="n">
        <v>0.42</v>
      </c>
      <c r="K159" s="276" t="n">
        <v>0.445</v>
      </c>
      <c r="L159" s="348" t="n">
        <v>0.445</v>
      </c>
      <c r="M159" s="343" t="n">
        <v>0.445</v>
      </c>
      <c r="N159" s="327" t="n">
        <v>0.475</v>
      </c>
      <c r="O159" s="279" t="n">
        <v>0.545</v>
      </c>
      <c r="P159" s="333" t="n">
        <v>0.545</v>
      </c>
      <c r="Q159" s="343" t="n">
        <v>0.545</v>
      </c>
      <c r="R159" s="327" t="n">
        <v>0.565</v>
      </c>
      <c r="T159" s="334" t="n">
        <v>0.165</v>
      </c>
      <c r="U159" s="334" t="n">
        <v>0.22</v>
      </c>
      <c r="V159" s="334" t="n">
        <v>0.300664</v>
      </c>
      <c r="X159" s="335" t="n">
        <v>0.265</v>
      </c>
      <c r="Y159" s="336" t="n">
        <v>0.265</v>
      </c>
      <c r="Z159" s="335" t="n">
        <v>0.29</v>
      </c>
      <c r="AA159" s="337" t="n">
        <v>1.52</v>
      </c>
      <c r="AB159" s="337" t="n">
        <v>1.165</v>
      </c>
      <c r="AC159" s="337" t="n">
        <v>0.4375</v>
      </c>
      <c r="AD159" s="338" t="n">
        <v>0.3425</v>
      </c>
      <c r="AE159" s="339" t="n">
        <v>0</v>
      </c>
      <c r="AF159" s="339" t="n">
        <v>0</v>
      </c>
      <c r="AG159" s="356"/>
      <c r="AH159" s="340" t="n">
        <v>41275</v>
      </c>
      <c r="AI159" s="343" t="n">
        <v>3.762</v>
      </c>
      <c r="AJ159" s="342"/>
      <c r="AK159" s="342"/>
      <c r="AL159" s="342" t="n">
        <v>1.6577873315919</v>
      </c>
      <c r="AM159" s="342" t="n">
        <v>4.087</v>
      </c>
      <c r="AN159" s="342" t="n">
        <v>4.087</v>
      </c>
      <c r="AO159" s="342" t="n">
        <v>4.087</v>
      </c>
      <c r="AP159" s="360" t="n">
        <v>4.182</v>
      </c>
      <c r="AQ159" s="268" t="n">
        <v>4.207</v>
      </c>
      <c r="AR159" s="268" t="n">
        <v>4.237</v>
      </c>
      <c r="AS159" s="268" t="n">
        <v>4.307</v>
      </c>
      <c r="AT159" s="277" t="n">
        <v>4.327</v>
      </c>
      <c r="AU159" s="277"/>
      <c r="AV159" s="277"/>
      <c r="AW159" s="268" t="n">
        <v>4.027</v>
      </c>
      <c r="AX159" s="268" t="n">
        <v>4.052</v>
      </c>
      <c r="AY159" s="268" t="n">
        <v>5.282</v>
      </c>
      <c r="AZ159" s="343" t="n">
        <v>4.927</v>
      </c>
      <c r="BA159" s="268" t="n">
        <v>4.1995</v>
      </c>
      <c r="BB159" s="280" t="n">
        <v>4.1045</v>
      </c>
      <c r="BC159" s="280" t="n">
        <v>3.762</v>
      </c>
      <c r="BD159" s="280" t="n">
        <v>3.762</v>
      </c>
      <c r="BE159" s="343"/>
      <c r="BF159" s="268"/>
      <c r="BG159" s="268" t="n">
        <v>1.326713539931</v>
      </c>
      <c r="BH159" s="277" t="n">
        <v>0.06446007056056</v>
      </c>
      <c r="BI159" s="277" t="n">
        <v>0.073172246814079</v>
      </c>
      <c r="BJ159" s="277" t="n">
        <v>0.450869334019094</v>
      </c>
      <c r="BK159" s="268" t="n">
        <v>0.405624500022487</v>
      </c>
      <c r="BL159" s="268"/>
      <c r="BM159" s="268"/>
      <c r="BN159" s="358"/>
      <c r="BO159" s="358"/>
      <c r="BP159" s="268"/>
      <c r="BQ159" s="358"/>
      <c r="BR159" s="268"/>
      <c r="BS159" s="268"/>
      <c r="BT159" s="268"/>
      <c r="BU159" s="295"/>
      <c r="BV159" s="268"/>
      <c r="BW159" s="295"/>
      <c r="BX159" s="268"/>
      <c r="BY159" s="268"/>
      <c r="BZ159" s="268"/>
      <c r="CA159" s="268"/>
      <c r="CB159" s="277"/>
      <c r="CC159" s="277"/>
      <c r="CD159" s="268"/>
      <c r="CE159" s="277"/>
      <c r="CF159" s="268"/>
      <c r="CG159" s="293"/>
      <c r="CH159" s="293"/>
      <c r="CI159" s="344"/>
      <c r="CJ159" s="268"/>
      <c r="CK159" s="293"/>
      <c r="CL159" s="268"/>
      <c r="CM159" s="295"/>
      <c r="CN159" s="295"/>
      <c r="CO159" s="268"/>
      <c r="CP159" s="293"/>
      <c r="CQ159" s="268"/>
      <c r="CR159" s="268"/>
      <c r="CS159" s="276"/>
      <c r="CT159" s="276"/>
      <c r="CU159" s="295"/>
      <c r="CV159" s="268"/>
      <c r="CW159" s="295"/>
      <c r="CX159" s="268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</row>
    <row r="160" customFormat="false" ht="12.75" hidden="false" customHeight="false" outlineLevel="0" collapsed="false">
      <c r="A160" s="323" t="n">
        <v>41306</v>
      </c>
      <c r="B160" s="268"/>
      <c r="C160" s="276" t="n">
        <v>0.37</v>
      </c>
      <c r="D160" s="326" t="n">
        <v>0.37</v>
      </c>
      <c r="E160" s="327" t="n">
        <v>0.37</v>
      </c>
      <c r="F160" s="328" t="n">
        <v>0.335</v>
      </c>
      <c r="G160" s="327" t="n">
        <v>0.37</v>
      </c>
      <c r="H160" s="355" t="n">
        <v>0.465</v>
      </c>
      <c r="I160" s="343" t="n">
        <v>0.465</v>
      </c>
      <c r="J160" s="347" t="n">
        <v>0.465</v>
      </c>
      <c r="K160" s="276" t="n">
        <v>0.49</v>
      </c>
      <c r="L160" s="348" t="n">
        <v>0.49</v>
      </c>
      <c r="M160" s="343" t="n">
        <v>0.49</v>
      </c>
      <c r="N160" s="327" t="n">
        <v>0.52</v>
      </c>
      <c r="O160" s="279" t="n">
        <v>0.59</v>
      </c>
      <c r="P160" s="333" t="n">
        <v>0.59</v>
      </c>
      <c r="Q160" s="343" t="n">
        <v>0.59</v>
      </c>
      <c r="R160" s="327" t="n">
        <v>0.61</v>
      </c>
      <c r="T160" s="334" t="n">
        <v>0.21</v>
      </c>
      <c r="U160" s="334" t="n">
        <v>0.265</v>
      </c>
      <c r="V160" s="334" t="n">
        <v>0.344384</v>
      </c>
      <c r="X160" s="335" t="n">
        <v>0.2425</v>
      </c>
      <c r="Y160" s="336" t="n">
        <v>0.2425</v>
      </c>
      <c r="Z160" s="335" t="n">
        <v>0.265</v>
      </c>
      <c r="AA160" s="337" t="n">
        <v>1.4</v>
      </c>
      <c r="AB160" s="337" t="n">
        <v>1.155</v>
      </c>
      <c r="AC160" s="337" t="n">
        <v>0.435</v>
      </c>
      <c r="AD160" s="338" t="n">
        <v>0.3375</v>
      </c>
      <c r="AE160" s="339" t="n">
        <v>0</v>
      </c>
      <c r="AF160" s="339" t="n">
        <v>0</v>
      </c>
      <c r="AG160" s="356"/>
      <c r="AH160" s="340" t="n">
        <v>41306</v>
      </c>
      <c r="AI160" s="343" t="n">
        <v>3.677</v>
      </c>
      <c r="AJ160" s="342"/>
      <c r="AK160" s="342"/>
      <c r="AL160" s="342" t="n">
        <v>1.63155368071955</v>
      </c>
      <c r="AM160" s="342" t="n">
        <v>4.047</v>
      </c>
      <c r="AN160" s="342" t="n">
        <v>4.047</v>
      </c>
      <c r="AO160" s="342" t="n">
        <v>4.047</v>
      </c>
      <c r="AP160" s="360" t="n">
        <v>4.142</v>
      </c>
      <c r="AQ160" s="268" t="n">
        <v>4.167</v>
      </c>
      <c r="AR160" s="268" t="n">
        <v>4.197</v>
      </c>
      <c r="AS160" s="268" t="n">
        <v>4.267</v>
      </c>
      <c r="AT160" s="277" t="n">
        <v>4.287</v>
      </c>
      <c r="AU160" s="277"/>
      <c r="AV160" s="277"/>
      <c r="AW160" s="268" t="n">
        <v>3.9195</v>
      </c>
      <c r="AX160" s="268" t="n">
        <v>3.942</v>
      </c>
      <c r="AY160" s="268" t="n">
        <v>5.077</v>
      </c>
      <c r="AZ160" s="343" t="n">
        <v>4.832</v>
      </c>
      <c r="BA160" s="268" t="n">
        <v>4.112</v>
      </c>
      <c r="BB160" s="280" t="n">
        <v>4.0145</v>
      </c>
      <c r="BC160" s="280" t="n">
        <v>3.677</v>
      </c>
      <c r="BD160" s="280" t="n">
        <v>3.677</v>
      </c>
      <c r="BE160" s="343"/>
      <c r="BF160" s="268"/>
      <c r="BG160" s="268" t="n">
        <v>1.32609868164</v>
      </c>
      <c r="BH160" s="277" t="n">
        <v>0.064481916348714</v>
      </c>
      <c r="BI160" s="277" t="n">
        <v>0.073173578297006</v>
      </c>
      <c r="BJ160" s="277" t="n">
        <v>0.448328141056315</v>
      </c>
      <c r="BK160" s="268" t="n">
        <v>0.403151391331738</v>
      </c>
      <c r="BL160" s="268"/>
      <c r="BM160" s="268"/>
      <c r="BN160" s="358"/>
      <c r="BO160" s="358"/>
      <c r="BP160" s="268"/>
      <c r="BQ160" s="358"/>
      <c r="BR160" s="268"/>
      <c r="BS160" s="268"/>
      <c r="BT160" s="268"/>
      <c r="BU160" s="295"/>
      <c r="BV160" s="268"/>
      <c r="BW160" s="295"/>
      <c r="BX160" s="268"/>
      <c r="BY160" s="268"/>
      <c r="BZ160" s="268"/>
      <c r="CA160" s="268"/>
      <c r="CB160" s="277"/>
      <c r="CC160" s="277"/>
      <c r="CD160" s="268"/>
      <c r="CE160" s="277"/>
      <c r="CF160" s="268"/>
      <c r="CG160" s="293"/>
      <c r="CH160" s="293"/>
      <c r="CI160" s="344"/>
      <c r="CJ160" s="268"/>
      <c r="CK160" s="293"/>
      <c r="CL160" s="268"/>
      <c r="CM160" s="295"/>
      <c r="CN160" s="295"/>
      <c r="CO160" s="268"/>
      <c r="CP160" s="293"/>
      <c r="CQ160" s="268"/>
      <c r="CR160" s="268"/>
      <c r="CS160" s="276"/>
      <c r="CT160" s="276"/>
      <c r="CU160" s="295"/>
      <c r="CV160" s="268"/>
      <c r="CW160" s="295"/>
      <c r="CX160" s="268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</row>
    <row r="161" customFormat="false" ht="12.75" hidden="false" customHeight="false" outlineLevel="0" collapsed="false">
      <c r="A161" s="323" t="n">
        <v>41334</v>
      </c>
      <c r="B161" s="268"/>
      <c r="C161" s="276" t="n">
        <v>0.37</v>
      </c>
      <c r="D161" s="326" t="n">
        <v>0.37</v>
      </c>
      <c r="E161" s="327" t="n">
        <v>0.37</v>
      </c>
      <c r="F161" s="328" t="n">
        <v>0.335</v>
      </c>
      <c r="G161" s="327" t="n">
        <v>0.37</v>
      </c>
      <c r="H161" s="355" t="n">
        <v>0.465</v>
      </c>
      <c r="I161" s="343" t="n">
        <v>0.465</v>
      </c>
      <c r="J161" s="347" t="n">
        <v>0.465</v>
      </c>
      <c r="K161" s="276" t="n">
        <v>0.49</v>
      </c>
      <c r="L161" s="348" t="n">
        <v>0.49</v>
      </c>
      <c r="M161" s="343" t="n">
        <v>0.49</v>
      </c>
      <c r="N161" s="327" t="n">
        <v>0.52</v>
      </c>
      <c r="O161" s="279" t="n">
        <v>0.59</v>
      </c>
      <c r="P161" s="333" t="n">
        <v>0.59</v>
      </c>
      <c r="Q161" s="343" t="n">
        <v>0.59</v>
      </c>
      <c r="R161" s="327" t="n">
        <v>0.61</v>
      </c>
      <c r="T161" s="334" t="n">
        <v>0.21</v>
      </c>
      <c r="U161" s="334" t="n">
        <v>0.265</v>
      </c>
      <c r="V161" s="334" t="n">
        <v>0.34096</v>
      </c>
      <c r="X161" s="335" t="n">
        <v>0.24</v>
      </c>
      <c r="Y161" s="336" t="n">
        <v>0.24</v>
      </c>
      <c r="Z161" s="335" t="n">
        <v>0.263</v>
      </c>
      <c r="AA161" s="337" t="n">
        <v>0.88</v>
      </c>
      <c r="AB161" s="337" t="n">
        <v>0.795</v>
      </c>
      <c r="AC161" s="337" t="n">
        <v>0.3025</v>
      </c>
      <c r="AD161" s="338" t="n">
        <v>0.26</v>
      </c>
      <c r="AE161" s="339" t="n">
        <v>0</v>
      </c>
      <c r="AF161" s="339" t="n">
        <v>0</v>
      </c>
      <c r="AG161" s="356"/>
      <c r="AH161" s="340" t="n">
        <v>41334</v>
      </c>
      <c r="AI161" s="343" t="n">
        <v>3.57</v>
      </c>
      <c r="AJ161" s="342"/>
      <c r="AK161" s="342"/>
      <c r="AL161" s="342" t="n">
        <v>1.57966618408083</v>
      </c>
      <c r="AM161" s="342" t="n">
        <v>3.94</v>
      </c>
      <c r="AN161" s="342" t="n">
        <v>3.94</v>
      </c>
      <c r="AO161" s="342" t="n">
        <v>3.94</v>
      </c>
      <c r="AP161" s="360" t="n">
        <v>4.035</v>
      </c>
      <c r="AQ161" s="268" t="n">
        <v>4.06</v>
      </c>
      <c r="AR161" s="268" t="n">
        <v>4.09</v>
      </c>
      <c r="AS161" s="268" t="n">
        <v>4.16</v>
      </c>
      <c r="AT161" s="277" t="n">
        <v>4.18</v>
      </c>
      <c r="AU161" s="277"/>
      <c r="AV161" s="277"/>
      <c r="AW161" s="268" t="n">
        <v>3.81</v>
      </c>
      <c r="AX161" s="268" t="n">
        <v>3.833</v>
      </c>
      <c r="AY161" s="268" t="n">
        <v>4.45</v>
      </c>
      <c r="AZ161" s="343" t="n">
        <v>4.365</v>
      </c>
      <c r="BA161" s="268" t="n">
        <v>3.8725</v>
      </c>
      <c r="BB161" s="280" t="n">
        <v>3.83</v>
      </c>
      <c r="BC161" s="280" t="n">
        <v>3.57</v>
      </c>
      <c r="BD161" s="280" t="n">
        <v>3.57</v>
      </c>
      <c r="BE161" s="343"/>
      <c r="BF161" s="268"/>
      <c r="BG161" s="268" t="n">
        <v>1.325547412041</v>
      </c>
      <c r="BH161" s="277" t="n">
        <v>0.064501648028472</v>
      </c>
      <c r="BI161" s="277" t="n">
        <v>0.073174780926747</v>
      </c>
      <c r="BJ161" s="277" t="n">
        <v>0.446043806694035</v>
      </c>
      <c r="BK161" s="268" t="n">
        <v>0.400930503573815</v>
      </c>
      <c r="BL161" s="268"/>
      <c r="BM161" s="268"/>
      <c r="BN161" s="358"/>
      <c r="BO161" s="358"/>
      <c r="BP161" s="268"/>
      <c r="BQ161" s="358"/>
      <c r="BR161" s="268"/>
      <c r="BS161" s="268"/>
      <c r="BT161" s="268"/>
      <c r="BU161" s="295"/>
      <c r="BV161" s="268"/>
      <c r="BW161" s="295"/>
      <c r="BX161" s="268"/>
      <c r="BY161" s="268"/>
      <c r="BZ161" s="268"/>
      <c r="CA161" s="268"/>
      <c r="CB161" s="277"/>
      <c r="CC161" s="277"/>
      <c r="CD161" s="268"/>
      <c r="CE161" s="277"/>
      <c r="CF161" s="268"/>
      <c r="CG161" s="293"/>
      <c r="CH161" s="293"/>
      <c r="CI161" s="344"/>
      <c r="CJ161" s="268"/>
      <c r="CK161" s="293"/>
      <c r="CL161" s="268"/>
      <c r="CM161" s="295"/>
      <c r="CN161" s="295"/>
      <c r="CO161" s="268"/>
      <c r="CP161" s="293"/>
      <c r="CQ161" s="268"/>
      <c r="CR161" s="268"/>
      <c r="CS161" s="276"/>
      <c r="CT161" s="276"/>
      <c r="CU161" s="295"/>
      <c r="CV161" s="268"/>
      <c r="CW161" s="295"/>
      <c r="CX161" s="268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</row>
    <row r="162" customFormat="false" ht="12.75" hidden="false" customHeight="false" outlineLevel="0" collapsed="false">
      <c r="A162" s="323" t="n">
        <v>41365</v>
      </c>
      <c r="B162" s="268"/>
      <c r="C162" s="276" t="n">
        <v>0.17</v>
      </c>
      <c r="D162" s="326" t="n">
        <v>0.17</v>
      </c>
      <c r="E162" s="327" t="n">
        <v>0.17</v>
      </c>
      <c r="F162" s="328" t="n">
        <v>0.135</v>
      </c>
      <c r="G162" s="327" t="n">
        <v>0.17</v>
      </c>
      <c r="H162" s="355" t="n">
        <v>0.17</v>
      </c>
      <c r="I162" s="343" t="n">
        <v>0.17</v>
      </c>
      <c r="J162" s="347" t="n">
        <v>0.17</v>
      </c>
      <c r="K162" s="279" t="n">
        <v>0.19</v>
      </c>
      <c r="L162" s="348" t="n">
        <v>0.19</v>
      </c>
      <c r="M162" s="343" t="n">
        <v>0.19</v>
      </c>
      <c r="N162" s="327" t="n">
        <v>0.21</v>
      </c>
      <c r="O162" s="279" t="n">
        <v>0.17</v>
      </c>
      <c r="P162" s="333" t="n">
        <v>0.17</v>
      </c>
      <c r="Q162" s="343" t="n">
        <v>0.17</v>
      </c>
      <c r="R162" s="327" t="n">
        <v>0.17</v>
      </c>
      <c r="T162" s="334" t="n">
        <v>-0.03</v>
      </c>
      <c r="U162" s="334" t="n">
        <v>0.025</v>
      </c>
      <c r="V162" s="334" t="n">
        <v>0.19</v>
      </c>
      <c r="X162" s="335" t="n">
        <v>0.19</v>
      </c>
      <c r="Y162" s="336" t="n">
        <v>0.19</v>
      </c>
      <c r="Z162" s="335" t="n">
        <v>0.168</v>
      </c>
      <c r="AA162" s="337" t="n">
        <v>0.54</v>
      </c>
      <c r="AB162" s="337" t="n">
        <v>0.43</v>
      </c>
      <c r="AC162" s="337" t="n">
        <v>0.1975</v>
      </c>
      <c r="AD162" s="338" t="n">
        <v>0.1775</v>
      </c>
      <c r="AE162" s="339" t="n">
        <v>0</v>
      </c>
      <c r="AF162" s="339" t="n">
        <v>0</v>
      </c>
      <c r="AG162" s="356"/>
      <c r="AH162" s="340" t="n">
        <v>41365</v>
      </c>
      <c r="AI162" s="343" t="n">
        <v>3.457</v>
      </c>
      <c r="AJ162" s="342"/>
      <c r="AK162" s="342"/>
      <c r="AL162" s="342" t="n">
        <v>1.44530817436743</v>
      </c>
      <c r="AM162" s="342" t="n">
        <v>3.627</v>
      </c>
      <c r="AN162" s="342" t="n">
        <v>3.627</v>
      </c>
      <c r="AO162" s="342" t="n">
        <v>3.627</v>
      </c>
      <c r="AP162" s="360" t="n">
        <v>3.627</v>
      </c>
      <c r="AQ162" s="268" t="n">
        <v>3.647</v>
      </c>
      <c r="AR162" s="268" t="n">
        <v>3.667</v>
      </c>
      <c r="AS162" s="268" t="n">
        <v>3.627</v>
      </c>
      <c r="AT162" s="277" t="n">
        <v>3.627</v>
      </c>
      <c r="AU162" s="277"/>
      <c r="AV162" s="277"/>
      <c r="AW162" s="268" t="n">
        <v>3.647</v>
      </c>
      <c r="AX162" s="268" t="n">
        <v>3.625</v>
      </c>
      <c r="AY162" s="268" t="n">
        <v>3.997</v>
      </c>
      <c r="AZ162" s="343" t="n">
        <v>3.887</v>
      </c>
      <c r="BA162" s="268" t="n">
        <v>3.6545</v>
      </c>
      <c r="BB162" s="280" t="n">
        <v>3.6345</v>
      </c>
      <c r="BC162" s="280" t="n">
        <v>3.457</v>
      </c>
      <c r="BD162" s="280" t="n">
        <v>3.457</v>
      </c>
      <c r="BE162" s="343"/>
      <c r="BF162" s="268"/>
      <c r="BG162" s="268" t="n">
        <v>1.324941596062</v>
      </c>
      <c r="BH162" s="277" t="n">
        <v>0.064523493816927</v>
      </c>
      <c r="BI162" s="277" t="n">
        <v>0.073176112409675</v>
      </c>
      <c r="BJ162" s="277" t="n">
        <v>0.443526781319934</v>
      </c>
      <c r="BK162" s="268" t="n">
        <v>0.398485849012251</v>
      </c>
      <c r="BL162" s="268"/>
      <c r="BM162" s="268"/>
      <c r="BN162" s="358"/>
      <c r="BO162" s="358"/>
      <c r="BP162" s="268"/>
      <c r="BQ162" s="358"/>
      <c r="BR162" s="268"/>
      <c r="BS162" s="268"/>
      <c r="BT162" s="268"/>
      <c r="BU162" s="295"/>
      <c r="BV162" s="268"/>
      <c r="BW162" s="295"/>
      <c r="BX162" s="268"/>
      <c r="BY162" s="268"/>
      <c r="BZ162" s="268"/>
      <c r="CA162" s="268"/>
      <c r="CB162" s="277"/>
      <c r="CC162" s="277"/>
      <c r="CD162" s="268"/>
      <c r="CE162" s="277"/>
      <c r="CF162" s="268"/>
      <c r="CG162" s="293"/>
      <c r="CH162" s="293"/>
      <c r="CI162" s="344"/>
      <c r="CJ162" s="268"/>
      <c r="CK162" s="293"/>
      <c r="CL162" s="268"/>
      <c r="CM162" s="295"/>
      <c r="CN162" s="295"/>
      <c r="CO162" s="268"/>
      <c r="CP162" s="293"/>
      <c r="CQ162" s="268"/>
      <c r="CR162" s="268"/>
      <c r="CS162" s="276"/>
      <c r="CT162" s="276"/>
      <c r="CU162" s="295"/>
      <c r="CV162" s="268"/>
      <c r="CW162" s="295"/>
      <c r="CX162" s="268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</row>
    <row r="163" customFormat="false" ht="12.75" hidden="false" customHeight="false" outlineLevel="0" collapsed="false">
      <c r="A163" s="323" t="n">
        <v>41395</v>
      </c>
      <c r="B163" s="268"/>
      <c r="C163" s="276" t="n">
        <v>0.17</v>
      </c>
      <c r="D163" s="326" t="n">
        <v>0.17</v>
      </c>
      <c r="E163" s="327" t="n">
        <v>0.17</v>
      </c>
      <c r="F163" s="328" t="n">
        <v>0.135</v>
      </c>
      <c r="G163" s="327" t="n">
        <v>0.17</v>
      </c>
      <c r="H163" s="355" t="n">
        <v>0.17</v>
      </c>
      <c r="I163" s="343" t="n">
        <v>0.17</v>
      </c>
      <c r="J163" s="347" t="n">
        <v>0.17</v>
      </c>
      <c r="K163" s="279" t="n">
        <v>0.19</v>
      </c>
      <c r="L163" s="348" t="n">
        <v>0.19</v>
      </c>
      <c r="M163" s="343" t="n">
        <v>0.19</v>
      </c>
      <c r="N163" s="327" t="n">
        <v>0.21</v>
      </c>
      <c r="O163" s="279" t="n">
        <v>0.17</v>
      </c>
      <c r="P163" s="333" t="n">
        <v>0.17</v>
      </c>
      <c r="Q163" s="343" t="n">
        <v>0.17</v>
      </c>
      <c r="R163" s="327" t="n">
        <v>0.17</v>
      </c>
      <c r="T163" s="334" t="n">
        <v>-0.03</v>
      </c>
      <c r="U163" s="334" t="n">
        <v>0.025</v>
      </c>
      <c r="V163" s="334" t="n">
        <v>0.18</v>
      </c>
      <c r="X163" s="335" t="n">
        <v>0.18</v>
      </c>
      <c r="Y163" s="336" t="n">
        <v>0.18</v>
      </c>
      <c r="Z163" s="335" t="n">
        <v>0.168</v>
      </c>
      <c r="AA163" s="337" t="n">
        <v>0.425</v>
      </c>
      <c r="AB163" s="337" t="n">
        <v>0.3825</v>
      </c>
      <c r="AC163" s="337" t="n">
        <v>0.1725</v>
      </c>
      <c r="AD163" s="338" t="n">
        <v>0.1625</v>
      </c>
      <c r="AE163" s="339" t="n">
        <v>0</v>
      </c>
      <c r="AF163" s="339" t="n">
        <v>0</v>
      </c>
      <c r="AG163" s="356"/>
      <c r="AH163" s="340" t="n">
        <v>41395</v>
      </c>
      <c r="AI163" s="343" t="n">
        <v>3.442</v>
      </c>
      <c r="AJ163" s="342"/>
      <c r="AK163" s="342"/>
      <c r="AL163" s="342" t="n">
        <v>1.4308366062458</v>
      </c>
      <c r="AM163" s="342" t="n">
        <v>3.612</v>
      </c>
      <c r="AN163" s="342" t="n">
        <v>3.612</v>
      </c>
      <c r="AO163" s="342" t="n">
        <v>3.612</v>
      </c>
      <c r="AP163" s="360" t="n">
        <v>3.612</v>
      </c>
      <c r="AQ163" s="268" t="n">
        <v>3.632</v>
      </c>
      <c r="AR163" s="268" t="n">
        <v>3.652</v>
      </c>
      <c r="AS163" s="268" t="n">
        <v>3.612</v>
      </c>
      <c r="AT163" s="277" t="n">
        <v>3.612</v>
      </c>
      <c r="AU163" s="277"/>
      <c r="AV163" s="277"/>
      <c r="AW163" s="268" t="n">
        <v>3.622</v>
      </c>
      <c r="AX163" s="268" t="n">
        <v>3.61</v>
      </c>
      <c r="AY163" s="268" t="n">
        <v>3.867</v>
      </c>
      <c r="AZ163" s="343" t="n">
        <v>3.8245</v>
      </c>
      <c r="BA163" s="268" t="n">
        <v>3.6145</v>
      </c>
      <c r="BB163" s="280" t="n">
        <v>3.6045</v>
      </c>
      <c r="BC163" s="280" t="n">
        <v>3.442</v>
      </c>
      <c r="BD163" s="280" t="n">
        <v>3.442</v>
      </c>
      <c r="BE163" s="343"/>
      <c r="BF163" s="268"/>
      <c r="BG163" s="268" t="n">
        <v>1.324359837457</v>
      </c>
      <c r="BH163" s="277" t="n">
        <v>0.064544634902679</v>
      </c>
      <c r="BI163" s="277" t="n">
        <v>0.07317740094154</v>
      </c>
      <c r="BJ163" s="277" t="n">
        <v>0.441102967281155</v>
      </c>
      <c r="BK163" s="268" t="n">
        <v>0.396134165627297</v>
      </c>
      <c r="BL163" s="268"/>
      <c r="BM163" s="268"/>
      <c r="BN163" s="358"/>
      <c r="BO163" s="358"/>
      <c r="BP163" s="268"/>
      <c r="BQ163" s="358"/>
      <c r="BR163" s="268"/>
      <c r="BS163" s="268"/>
      <c r="BT163" s="268"/>
      <c r="BU163" s="295"/>
      <c r="BV163" s="268"/>
      <c r="BW163" s="295"/>
      <c r="BX163" s="268"/>
      <c r="BY163" s="268"/>
      <c r="BZ163" s="268"/>
      <c r="CA163" s="268"/>
      <c r="CB163" s="277"/>
      <c r="CC163" s="277"/>
      <c r="CD163" s="268"/>
      <c r="CE163" s="277"/>
      <c r="CF163" s="268"/>
      <c r="CG163" s="293"/>
      <c r="CH163" s="293"/>
      <c r="CI163" s="344"/>
      <c r="CJ163" s="268"/>
      <c r="CK163" s="293"/>
      <c r="CL163" s="268"/>
      <c r="CM163" s="295"/>
      <c r="CN163" s="295"/>
      <c r="CO163" s="268"/>
      <c r="CP163" s="293"/>
      <c r="CQ163" s="268"/>
      <c r="CR163" s="268"/>
      <c r="CS163" s="276"/>
      <c r="CT163" s="276"/>
      <c r="CU163" s="295"/>
      <c r="CV163" s="268"/>
      <c r="CW163" s="295"/>
      <c r="CX163" s="268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</row>
    <row r="164" customFormat="false" ht="12.75" hidden="false" customHeight="false" outlineLevel="0" collapsed="false">
      <c r="A164" s="323" t="n">
        <v>41426</v>
      </c>
      <c r="B164" s="268"/>
      <c r="C164" s="276" t="n">
        <v>0.17</v>
      </c>
      <c r="D164" s="326" t="n">
        <v>0.17</v>
      </c>
      <c r="E164" s="327" t="n">
        <v>0.17</v>
      </c>
      <c r="F164" s="328" t="n">
        <v>0.135</v>
      </c>
      <c r="G164" s="327" t="n">
        <v>0.17</v>
      </c>
      <c r="H164" s="355" t="n">
        <v>0.17</v>
      </c>
      <c r="I164" s="343" t="n">
        <v>0.17</v>
      </c>
      <c r="J164" s="347" t="n">
        <v>0.17</v>
      </c>
      <c r="K164" s="279" t="n">
        <v>0.19</v>
      </c>
      <c r="L164" s="348" t="n">
        <v>0.19</v>
      </c>
      <c r="M164" s="343" t="n">
        <v>0.19</v>
      </c>
      <c r="N164" s="327" t="n">
        <v>0.21</v>
      </c>
      <c r="O164" s="279" t="n">
        <v>0.17</v>
      </c>
      <c r="P164" s="333" t="n">
        <v>0.17</v>
      </c>
      <c r="Q164" s="343" t="n">
        <v>0.17</v>
      </c>
      <c r="R164" s="327" t="n">
        <v>0.17</v>
      </c>
      <c r="T164" s="334" t="n">
        <v>-0.03</v>
      </c>
      <c r="U164" s="334" t="n">
        <v>0.025</v>
      </c>
      <c r="V164" s="334" t="n">
        <v>0.175</v>
      </c>
      <c r="X164" s="335" t="n">
        <v>0.175</v>
      </c>
      <c r="Y164" s="336" t="n">
        <v>0.175</v>
      </c>
      <c r="Z164" s="335" t="n">
        <v>0.163</v>
      </c>
      <c r="AA164" s="337" t="n">
        <v>0.425</v>
      </c>
      <c r="AB164" s="337" t="n">
        <v>0.3825</v>
      </c>
      <c r="AC164" s="337" t="n">
        <v>0.1725</v>
      </c>
      <c r="AD164" s="338" t="n">
        <v>0.1625</v>
      </c>
      <c r="AE164" s="339" t="n">
        <v>0</v>
      </c>
      <c r="AF164" s="339" t="n">
        <v>0</v>
      </c>
      <c r="AG164" s="356"/>
      <c r="AH164" s="340" t="n">
        <v>41426</v>
      </c>
      <c r="AI164" s="343" t="n">
        <v>3.457</v>
      </c>
      <c r="AJ164" s="342"/>
      <c r="AK164" s="342"/>
      <c r="AL164" s="342" t="n">
        <v>1.42801731720193</v>
      </c>
      <c r="AM164" s="342" t="n">
        <v>3.627</v>
      </c>
      <c r="AN164" s="342" t="n">
        <v>3.627</v>
      </c>
      <c r="AO164" s="342" t="n">
        <v>3.627</v>
      </c>
      <c r="AP164" s="360" t="n">
        <v>3.627</v>
      </c>
      <c r="AQ164" s="268" t="n">
        <v>3.647</v>
      </c>
      <c r="AR164" s="268" t="n">
        <v>3.667</v>
      </c>
      <c r="AS164" s="268" t="n">
        <v>3.627</v>
      </c>
      <c r="AT164" s="277" t="n">
        <v>3.627</v>
      </c>
      <c r="AU164" s="277"/>
      <c r="AV164" s="277"/>
      <c r="AW164" s="268" t="n">
        <v>3.632</v>
      </c>
      <c r="AX164" s="268" t="n">
        <v>3.62</v>
      </c>
      <c r="AY164" s="268" t="n">
        <v>3.882</v>
      </c>
      <c r="AZ164" s="343" t="n">
        <v>3.8395</v>
      </c>
      <c r="BA164" s="268" t="n">
        <v>3.6295</v>
      </c>
      <c r="BB164" s="280" t="n">
        <v>3.6195</v>
      </c>
      <c r="BC164" s="280" t="n">
        <v>3.457</v>
      </c>
      <c r="BD164" s="280" t="n">
        <v>3.457</v>
      </c>
      <c r="BE164" s="343"/>
      <c r="BF164" s="268"/>
      <c r="BG164" s="268" t="n">
        <v>1.323763346209</v>
      </c>
      <c r="BH164" s="277" t="n">
        <v>0.064566480691444</v>
      </c>
      <c r="BI164" s="277" t="n">
        <v>0.073178732424469</v>
      </c>
      <c r="BJ164" s="277" t="n">
        <v>0.438610725086879</v>
      </c>
      <c r="BK164" s="268" t="n">
        <v>0.393718587593583</v>
      </c>
      <c r="BL164" s="268"/>
      <c r="BM164" s="268"/>
      <c r="BN164" s="358"/>
      <c r="BO164" s="358"/>
      <c r="BP164" s="268"/>
      <c r="BQ164" s="358"/>
      <c r="BR164" s="268"/>
      <c r="BS164" s="268"/>
      <c r="BT164" s="268"/>
      <c r="BU164" s="295"/>
      <c r="BV164" s="268"/>
      <c r="BW164" s="295"/>
      <c r="BX164" s="268"/>
      <c r="BY164" s="268"/>
      <c r="BZ164" s="268"/>
      <c r="CA164" s="268"/>
      <c r="CB164" s="277"/>
      <c r="CC164" s="277"/>
      <c r="CD164" s="268"/>
      <c r="CE164" s="277"/>
      <c r="CF164" s="268"/>
      <c r="CG164" s="293"/>
      <c r="CH164" s="293"/>
      <c r="CI164" s="344"/>
      <c r="CJ164" s="268"/>
      <c r="CK164" s="293"/>
      <c r="CL164" s="268"/>
      <c r="CM164" s="295"/>
      <c r="CN164" s="295"/>
      <c r="CO164" s="268"/>
      <c r="CP164" s="293"/>
      <c r="CQ164" s="268"/>
      <c r="CR164" s="268"/>
      <c r="CS164" s="276"/>
      <c r="CT164" s="276"/>
      <c r="CU164" s="295"/>
      <c r="CV164" s="268"/>
      <c r="CW164" s="295"/>
      <c r="CX164" s="268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</row>
    <row r="165" customFormat="false" ht="12.75" hidden="false" customHeight="false" outlineLevel="0" collapsed="false">
      <c r="A165" s="323" t="n">
        <v>41456</v>
      </c>
      <c r="B165" s="268"/>
      <c r="C165" s="276" t="n">
        <v>0.17</v>
      </c>
      <c r="D165" s="326" t="n">
        <v>0.17</v>
      </c>
      <c r="E165" s="327" t="n">
        <v>0.17</v>
      </c>
      <c r="F165" s="328" t="n">
        <v>0.135</v>
      </c>
      <c r="G165" s="327" t="n">
        <v>0.17</v>
      </c>
      <c r="H165" s="355" t="n">
        <v>0.17</v>
      </c>
      <c r="I165" s="343" t="n">
        <v>0.17</v>
      </c>
      <c r="J165" s="347" t="n">
        <v>0.17</v>
      </c>
      <c r="K165" s="279" t="n">
        <v>0.19</v>
      </c>
      <c r="L165" s="348" t="n">
        <v>0.19</v>
      </c>
      <c r="M165" s="343" t="n">
        <v>0.19</v>
      </c>
      <c r="N165" s="327" t="n">
        <v>0.21</v>
      </c>
      <c r="O165" s="279" t="n">
        <v>0.17</v>
      </c>
      <c r="P165" s="333" t="n">
        <v>0.17</v>
      </c>
      <c r="Q165" s="343" t="n">
        <v>0.17</v>
      </c>
      <c r="R165" s="327" t="n">
        <v>0.17</v>
      </c>
      <c r="T165" s="334" t="n">
        <v>-0.03</v>
      </c>
      <c r="U165" s="334" t="n">
        <v>0.025</v>
      </c>
      <c r="V165" s="334" t="n">
        <v>0.165</v>
      </c>
      <c r="X165" s="335" t="n">
        <v>0.165</v>
      </c>
      <c r="Y165" s="336" t="n">
        <v>0.165</v>
      </c>
      <c r="Z165" s="335" t="n">
        <v>0.152</v>
      </c>
      <c r="AA165" s="337" t="n">
        <v>0.46</v>
      </c>
      <c r="AB165" s="337" t="n">
        <v>0.41</v>
      </c>
      <c r="AC165" s="337" t="n">
        <v>0.185</v>
      </c>
      <c r="AD165" s="338" t="n">
        <v>0.1625</v>
      </c>
      <c r="AE165" s="339" t="n">
        <v>0</v>
      </c>
      <c r="AF165" s="339" t="n">
        <v>0</v>
      </c>
      <c r="AG165" s="356"/>
      <c r="AH165" s="340" t="n">
        <v>41456</v>
      </c>
      <c r="AI165" s="343" t="n">
        <v>3.519</v>
      </c>
      <c r="AJ165" s="342"/>
      <c r="AK165" s="342"/>
      <c r="AL165" s="342" t="n">
        <v>1.44385569731094</v>
      </c>
      <c r="AM165" s="342" t="n">
        <v>3.689</v>
      </c>
      <c r="AN165" s="342" t="n">
        <v>3.689</v>
      </c>
      <c r="AO165" s="342" t="n">
        <v>3.689</v>
      </c>
      <c r="AP165" s="360" t="n">
        <v>3.689</v>
      </c>
      <c r="AQ165" s="268" t="n">
        <v>3.709</v>
      </c>
      <c r="AR165" s="268" t="n">
        <v>3.729</v>
      </c>
      <c r="AS165" s="268" t="n">
        <v>3.689</v>
      </c>
      <c r="AT165" s="277" t="n">
        <v>3.689</v>
      </c>
      <c r="AU165" s="277"/>
      <c r="AV165" s="277"/>
      <c r="AW165" s="268" t="n">
        <v>3.684</v>
      </c>
      <c r="AX165" s="268" t="n">
        <v>3.671</v>
      </c>
      <c r="AY165" s="268" t="n">
        <v>3.979</v>
      </c>
      <c r="AZ165" s="343" t="n">
        <v>3.929</v>
      </c>
      <c r="BA165" s="268" t="n">
        <v>3.704</v>
      </c>
      <c r="BB165" s="280" t="n">
        <v>3.6815</v>
      </c>
      <c r="BC165" s="280" t="n">
        <v>3.519</v>
      </c>
      <c r="BD165" s="280" t="n">
        <v>3.519</v>
      </c>
      <c r="BE165" s="343"/>
      <c r="BF165" s="268"/>
      <c r="BG165" s="268" t="n">
        <v>1.323190599819</v>
      </c>
      <c r="BH165" s="277" t="n">
        <v>0.064587621777498</v>
      </c>
      <c r="BI165" s="277" t="n">
        <v>0.073180020956336</v>
      </c>
      <c r="BJ165" s="277" t="n">
        <v>0.436210795039394</v>
      </c>
      <c r="BK165" s="268" t="n">
        <v>0.391394875931402</v>
      </c>
      <c r="BL165" s="268"/>
      <c r="BM165" s="268"/>
      <c r="BN165" s="358"/>
      <c r="BO165" s="358"/>
      <c r="BP165" s="268"/>
      <c r="BQ165" s="358"/>
      <c r="BR165" s="268"/>
      <c r="BS165" s="268"/>
      <c r="BT165" s="268"/>
      <c r="BU165" s="295"/>
      <c r="BV165" s="268"/>
      <c r="BW165" s="295"/>
      <c r="BX165" s="268"/>
      <c r="BY165" s="268"/>
      <c r="BZ165" s="268"/>
      <c r="CA165" s="268"/>
      <c r="CB165" s="277"/>
      <c r="CC165" s="277"/>
      <c r="CD165" s="268"/>
      <c r="CE165" s="277"/>
      <c r="CF165" s="268"/>
      <c r="CG165" s="293"/>
      <c r="CH165" s="293"/>
      <c r="CI165" s="344"/>
      <c r="CJ165" s="268"/>
      <c r="CK165" s="293"/>
      <c r="CL165" s="268"/>
      <c r="CM165" s="295"/>
      <c r="CN165" s="295"/>
      <c r="CO165" s="268"/>
      <c r="CP165" s="293"/>
      <c r="CQ165" s="268"/>
      <c r="CR165" s="268"/>
      <c r="CS165" s="276"/>
      <c r="CT165" s="276"/>
      <c r="CU165" s="295"/>
      <c r="CV165" s="268"/>
      <c r="CW165" s="295"/>
      <c r="CX165" s="268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</row>
    <row r="166" customFormat="false" ht="12.75" hidden="false" customHeight="false" outlineLevel="0" collapsed="false">
      <c r="A166" s="323" t="n">
        <v>41487</v>
      </c>
      <c r="B166" s="268"/>
      <c r="C166" s="276" t="n">
        <v>0.17</v>
      </c>
      <c r="D166" s="326" t="n">
        <v>0.17</v>
      </c>
      <c r="E166" s="327" t="n">
        <v>0.17</v>
      </c>
      <c r="F166" s="328" t="n">
        <v>0.135</v>
      </c>
      <c r="G166" s="327" t="n">
        <v>0.17</v>
      </c>
      <c r="H166" s="355" t="n">
        <v>0.17</v>
      </c>
      <c r="I166" s="343" t="n">
        <v>0.17</v>
      </c>
      <c r="J166" s="347" t="n">
        <v>0.17</v>
      </c>
      <c r="K166" s="279" t="n">
        <v>0.19</v>
      </c>
      <c r="L166" s="348" t="n">
        <v>0.19</v>
      </c>
      <c r="M166" s="343" t="n">
        <v>0.19</v>
      </c>
      <c r="N166" s="327" t="n">
        <v>0.21</v>
      </c>
      <c r="O166" s="279" t="n">
        <v>0.17</v>
      </c>
      <c r="P166" s="333" t="n">
        <v>0.17</v>
      </c>
      <c r="Q166" s="343" t="n">
        <v>0.17</v>
      </c>
      <c r="R166" s="327" t="n">
        <v>0.17</v>
      </c>
      <c r="T166" s="334" t="n">
        <v>-0.03</v>
      </c>
      <c r="U166" s="334" t="n">
        <v>0.025</v>
      </c>
      <c r="V166" s="334" t="n">
        <v>0.1625</v>
      </c>
      <c r="X166" s="335" t="n">
        <v>0.1625</v>
      </c>
      <c r="Y166" s="336" t="n">
        <v>0.1625</v>
      </c>
      <c r="Z166" s="335" t="n">
        <v>0.15</v>
      </c>
      <c r="AA166" s="337" t="n">
        <v>0.525</v>
      </c>
      <c r="AB166" s="337" t="n">
        <v>0.41</v>
      </c>
      <c r="AC166" s="337" t="n">
        <v>0.185</v>
      </c>
      <c r="AD166" s="338" t="n">
        <v>0.1625</v>
      </c>
      <c r="AE166" s="339" t="n">
        <v>0</v>
      </c>
      <c r="AF166" s="339" t="n">
        <v>0</v>
      </c>
      <c r="AG166" s="356"/>
      <c r="AH166" s="340" t="n">
        <v>41487</v>
      </c>
      <c r="AI166" s="343" t="n">
        <v>3.511</v>
      </c>
      <c r="AJ166" s="342"/>
      <c r="AK166" s="342"/>
      <c r="AL166" s="342" t="n">
        <v>1.43193856070727</v>
      </c>
      <c r="AM166" s="342" t="n">
        <v>3.681</v>
      </c>
      <c r="AN166" s="342" t="n">
        <v>3.681</v>
      </c>
      <c r="AO166" s="342" t="n">
        <v>3.681</v>
      </c>
      <c r="AP166" s="360" t="n">
        <v>3.681</v>
      </c>
      <c r="AQ166" s="268" t="n">
        <v>3.701</v>
      </c>
      <c r="AR166" s="268" t="n">
        <v>3.721</v>
      </c>
      <c r="AS166" s="268" t="n">
        <v>3.681</v>
      </c>
      <c r="AT166" s="277" t="n">
        <v>3.681</v>
      </c>
      <c r="AU166" s="277"/>
      <c r="AV166" s="277"/>
      <c r="AW166" s="268" t="n">
        <v>3.6735</v>
      </c>
      <c r="AX166" s="268" t="n">
        <v>3.661</v>
      </c>
      <c r="AY166" s="268" t="n">
        <v>4.036</v>
      </c>
      <c r="AZ166" s="343" t="n">
        <v>3.921</v>
      </c>
      <c r="BA166" s="268" t="n">
        <v>3.696</v>
      </c>
      <c r="BB166" s="280" t="n">
        <v>3.6735</v>
      </c>
      <c r="BC166" s="280" t="n">
        <v>3.511</v>
      </c>
      <c r="BD166" s="280" t="n">
        <v>3.511</v>
      </c>
      <c r="BE166" s="343"/>
      <c r="BF166" s="268"/>
      <c r="BG166" s="268" t="n">
        <v>1.322603409182</v>
      </c>
      <c r="BH166" s="277" t="n">
        <v>0.064609467566575</v>
      </c>
      <c r="BI166" s="277" t="n">
        <v>0.073181352439266</v>
      </c>
      <c r="BJ166" s="277" t="n">
        <v>0.433743130231247</v>
      </c>
      <c r="BK166" s="268" t="n">
        <v>0.389008030618655</v>
      </c>
      <c r="BL166" s="268"/>
      <c r="BM166" s="268"/>
      <c r="BN166" s="358"/>
      <c r="BO166" s="358"/>
      <c r="BP166" s="268"/>
      <c r="BQ166" s="358"/>
      <c r="BR166" s="268"/>
      <c r="BS166" s="268"/>
      <c r="BT166" s="268"/>
      <c r="BU166" s="295"/>
      <c r="BV166" s="268"/>
      <c r="BW166" s="295"/>
      <c r="BX166" s="268"/>
      <c r="BY166" s="268"/>
      <c r="BZ166" s="268"/>
      <c r="CA166" s="268"/>
      <c r="CB166" s="277"/>
      <c r="CC166" s="277"/>
      <c r="CD166" s="268"/>
      <c r="CE166" s="277"/>
      <c r="CF166" s="268"/>
      <c r="CG166" s="293"/>
      <c r="CH166" s="293"/>
      <c r="CI166" s="344"/>
      <c r="CJ166" s="268"/>
      <c r="CK166" s="293"/>
      <c r="CL166" s="268"/>
      <c r="CM166" s="295"/>
      <c r="CN166" s="295"/>
      <c r="CO166" s="268"/>
      <c r="CP166" s="293"/>
      <c r="CQ166" s="268"/>
      <c r="CR166" s="268"/>
      <c r="CS166" s="276"/>
      <c r="CT166" s="276"/>
      <c r="CU166" s="295"/>
      <c r="CV166" s="268"/>
      <c r="CW166" s="295"/>
      <c r="CX166" s="268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</row>
    <row r="167" customFormat="false" ht="12.75" hidden="false" customHeight="false" outlineLevel="0" collapsed="false">
      <c r="A167" s="323" t="n">
        <v>41518</v>
      </c>
      <c r="B167" s="268"/>
      <c r="C167" s="276" t="n">
        <v>0.17</v>
      </c>
      <c r="D167" s="326" t="n">
        <v>0.17</v>
      </c>
      <c r="E167" s="327" t="n">
        <v>0.17</v>
      </c>
      <c r="F167" s="328" t="n">
        <v>0.135</v>
      </c>
      <c r="G167" s="327" t="n">
        <v>0.17</v>
      </c>
      <c r="H167" s="355" t="n">
        <v>0.17</v>
      </c>
      <c r="I167" s="343" t="n">
        <v>0.17</v>
      </c>
      <c r="J167" s="347" t="n">
        <v>0.17</v>
      </c>
      <c r="K167" s="279" t="n">
        <v>0.19</v>
      </c>
      <c r="L167" s="348" t="n">
        <v>0.19</v>
      </c>
      <c r="M167" s="343" t="n">
        <v>0.19</v>
      </c>
      <c r="N167" s="327" t="n">
        <v>0.21</v>
      </c>
      <c r="O167" s="279" t="n">
        <v>0.17</v>
      </c>
      <c r="P167" s="333" t="n">
        <v>0.17</v>
      </c>
      <c r="Q167" s="343" t="n">
        <v>0.17</v>
      </c>
      <c r="R167" s="327" t="n">
        <v>0.17</v>
      </c>
      <c r="T167" s="334" t="n">
        <v>-0.03</v>
      </c>
      <c r="U167" s="334" t="n">
        <v>0.025</v>
      </c>
      <c r="V167" s="334" t="n">
        <v>0.16</v>
      </c>
      <c r="X167" s="335" t="n">
        <v>0.16</v>
      </c>
      <c r="Y167" s="336" t="n">
        <v>0.16</v>
      </c>
      <c r="Z167" s="335" t="n">
        <v>0.147</v>
      </c>
      <c r="AA167" s="337" t="n">
        <v>0.425</v>
      </c>
      <c r="AB167" s="337" t="n">
        <v>0.3825</v>
      </c>
      <c r="AC167" s="337" t="n">
        <v>0.1625</v>
      </c>
      <c r="AD167" s="338" t="n">
        <v>0.1625</v>
      </c>
      <c r="AE167" s="339" t="n">
        <v>0</v>
      </c>
      <c r="AF167" s="339" t="n">
        <v>0</v>
      </c>
      <c r="AG167" s="356"/>
      <c r="AH167" s="340" t="n">
        <v>41518</v>
      </c>
      <c r="AI167" s="343" t="n">
        <v>3.491</v>
      </c>
      <c r="AJ167" s="342"/>
      <c r="AK167" s="342"/>
      <c r="AL167" s="342" t="n">
        <v>1.41547313925156</v>
      </c>
      <c r="AM167" s="342" t="n">
        <v>3.661</v>
      </c>
      <c r="AN167" s="342" t="n">
        <v>3.661</v>
      </c>
      <c r="AO167" s="342" t="n">
        <v>3.661</v>
      </c>
      <c r="AP167" s="360" t="n">
        <v>3.661</v>
      </c>
      <c r="AQ167" s="268" t="n">
        <v>3.681</v>
      </c>
      <c r="AR167" s="268" t="n">
        <v>3.701</v>
      </c>
      <c r="AS167" s="268" t="n">
        <v>3.661</v>
      </c>
      <c r="AT167" s="277" t="n">
        <v>3.661</v>
      </c>
      <c r="AU167" s="277"/>
      <c r="AV167" s="277"/>
      <c r="AW167" s="268" t="n">
        <v>3.651</v>
      </c>
      <c r="AX167" s="268" t="n">
        <v>3.638</v>
      </c>
      <c r="AY167" s="268" t="n">
        <v>3.916</v>
      </c>
      <c r="AZ167" s="343" t="n">
        <v>3.8735</v>
      </c>
      <c r="BA167" s="268" t="n">
        <v>3.6535</v>
      </c>
      <c r="BB167" s="280" t="n">
        <v>3.6535</v>
      </c>
      <c r="BC167" s="280" t="n">
        <v>3.491</v>
      </c>
      <c r="BD167" s="280" t="n">
        <v>3.491</v>
      </c>
      <c r="BE167" s="343"/>
      <c r="BF167" s="268"/>
      <c r="BG167" s="268" t="n">
        <v>1.322020935965</v>
      </c>
      <c r="BH167" s="277" t="n">
        <v>0.064631313355811</v>
      </c>
      <c r="BI167" s="277" t="n">
        <v>0.073182683922196</v>
      </c>
      <c r="BJ167" s="277" t="n">
        <v>0.431287877107868</v>
      </c>
      <c r="BK167" s="268" t="n">
        <v>0.386635656719903</v>
      </c>
      <c r="BL167" s="268"/>
      <c r="BM167" s="268"/>
      <c r="BN167" s="358"/>
      <c r="BO167" s="358"/>
      <c r="BP167" s="268"/>
      <c r="BQ167" s="358"/>
      <c r="BR167" s="268"/>
      <c r="BS167" s="268"/>
      <c r="BT167" s="268"/>
      <c r="BU167" s="295"/>
      <c r="BV167" s="268"/>
      <c r="BW167" s="295"/>
      <c r="BX167" s="268"/>
      <c r="BY167" s="268"/>
      <c r="BZ167" s="268"/>
      <c r="CA167" s="268"/>
      <c r="CB167" s="277"/>
      <c r="CC167" s="277"/>
      <c r="CD167" s="268"/>
      <c r="CE167" s="277"/>
      <c r="CF167" s="268"/>
      <c r="CG167" s="293"/>
      <c r="CH167" s="293"/>
      <c r="CI167" s="344"/>
      <c r="CJ167" s="268"/>
      <c r="CK167" s="293"/>
      <c r="CL167" s="268"/>
      <c r="CM167" s="295"/>
      <c r="CN167" s="295"/>
      <c r="CO167" s="268"/>
      <c r="CP167" s="293"/>
      <c r="CQ167" s="268"/>
      <c r="CR167" s="268"/>
      <c r="CS167" s="276"/>
      <c r="CT167" s="276"/>
      <c r="CU167" s="295"/>
      <c r="CV167" s="268"/>
      <c r="CW167" s="295"/>
      <c r="CX167" s="268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</row>
    <row r="168" customFormat="false" ht="12.75" hidden="false" customHeight="false" outlineLevel="0" collapsed="false">
      <c r="A168" s="323" t="n">
        <v>41548</v>
      </c>
      <c r="B168" s="268"/>
      <c r="C168" s="276" t="n">
        <v>0.17</v>
      </c>
      <c r="D168" s="326" t="n">
        <v>0.17</v>
      </c>
      <c r="E168" s="327" t="n">
        <v>0.17</v>
      </c>
      <c r="F168" s="328" t="n">
        <v>0.135</v>
      </c>
      <c r="G168" s="327" t="n">
        <v>0.17</v>
      </c>
      <c r="H168" s="355" t="n">
        <v>0.17</v>
      </c>
      <c r="I168" s="343" t="n">
        <v>0.17</v>
      </c>
      <c r="J168" s="347" t="n">
        <v>0.17</v>
      </c>
      <c r="K168" s="279" t="n">
        <v>0.19</v>
      </c>
      <c r="L168" s="348" t="n">
        <v>0.19</v>
      </c>
      <c r="M168" s="343" t="n">
        <v>0.19</v>
      </c>
      <c r="N168" s="327" t="n">
        <v>0.21</v>
      </c>
      <c r="O168" s="279" t="n">
        <v>0.17</v>
      </c>
      <c r="P168" s="333" t="n">
        <v>0.17</v>
      </c>
      <c r="Q168" s="343" t="n">
        <v>0.17</v>
      </c>
      <c r="R168" s="327" t="n">
        <v>0.17</v>
      </c>
      <c r="T168" s="334" t="n">
        <v>-0.03</v>
      </c>
      <c r="U168" s="334" t="n">
        <v>0.025</v>
      </c>
      <c r="V168" s="334" t="n">
        <v>0.175</v>
      </c>
      <c r="X168" s="335" t="n">
        <v>0.175</v>
      </c>
      <c r="Y168" s="336" t="n">
        <v>0.175</v>
      </c>
      <c r="Z168" s="335" t="n">
        <v>0.163</v>
      </c>
      <c r="AA168" s="337" t="n">
        <v>0.345</v>
      </c>
      <c r="AB168" s="337" t="n">
        <v>0.3625</v>
      </c>
      <c r="AC168" s="337" t="n">
        <v>0.185</v>
      </c>
      <c r="AD168" s="338" t="n">
        <v>0.165</v>
      </c>
      <c r="AE168" s="339" t="n">
        <v>0</v>
      </c>
      <c r="AF168" s="339" t="n">
        <v>0</v>
      </c>
      <c r="AG168" s="356"/>
      <c r="AH168" s="340" t="n">
        <v>41548</v>
      </c>
      <c r="AI168" s="343" t="n">
        <v>3.499</v>
      </c>
      <c r="AJ168" s="342"/>
      <c r="AK168" s="342"/>
      <c r="AL168" s="342" t="n">
        <v>1.41019301926083</v>
      </c>
      <c r="AM168" s="342" t="n">
        <v>3.669</v>
      </c>
      <c r="AN168" s="342" t="n">
        <v>3.669</v>
      </c>
      <c r="AO168" s="342" t="n">
        <v>3.669</v>
      </c>
      <c r="AP168" s="360" t="n">
        <v>3.669</v>
      </c>
      <c r="AQ168" s="268" t="n">
        <v>3.689</v>
      </c>
      <c r="AR168" s="268" t="n">
        <v>3.709</v>
      </c>
      <c r="AS168" s="268" t="n">
        <v>3.669</v>
      </c>
      <c r="AT168" s="277" t="n">
        <v>3.669</v>
      </c>
      <c r="AU168" s="277"/>
      <c r="AV168" s="277"/>
      <c r="AW168" s="268" t="n">
        <v>3.674</v>
      </c>
      <c r="AX168" s="268" t="n">
        <v>3.662</v>
      </c>
      <c r="AY168" s="268" t="n">
        <v>3.844</v>
      </c>
      <c r="AZ168" s="343" t="n">
        <v>3.8615</v>
      </c>
      <c r="BA168" s="268" t="n">
        <v>3.684</v>
      </c>
      <c r="BB168" s="280" t="n">
        <v>3.664</v>
      </c>
      <c r="BC168" s="280" t="n">
        <v>3.499</v>
      </c>
      <c r="BD168" s="280" t="n">
        <v>3.499</v>
      </c>
      <c r="BE168" s="343"/>
      <c r="BF168" s="268"/>
      <c r="BG168" s="268" t="n">
        <v>1.321461738094</v>
      </c>
      <c r="BH168" s="277" t="n">
        <v>0.064652454442318</v>
      </c>
      <c r="BI168" s="277" t="n">
        <v>0.073183972454065</v>
      </c>
      <c r="BJ168" s="277" t="n">
        <v>0.42892359367549</v>
      </c>
      <c r="BK168" s="268" t="n">
        <v>0.384353507566321</v>
      </c>
      <c r="BL168" s="268"/>
      <c r="BM168" s="268"/>
      <c r="BN168" s="358"/>
      <c r="BO168" s="358"/>
      <c r="BP168" s="268"/>
      <c r="BQ168" s="358"/>
      <c r="BR168" s="268"/>
      <c r="BS168" s="268"/>
      <c r="BT168" s="268"/>
      <c r="BU168" s="295"/>
      <c r="BV168" s="268"/>
      <c r="BW168" s="295"/>
      <c r="BX168" s="268"/>
      <c r="BY168" s="268"/>
      <c r="BZ168" s="268"/>
      <c r="CA168" s="268"/>
      <c r="CB168" s="277"/>
      <c r="CC168" s="277"/>
      <c r="CD168" s="268"/>
      <c r="CE168" s="277"/>
      <c r="CF168" s="268"/>
      <c r="CG168" s="293"/>
      <c r="CH168" s="293"/>
      <c r="CI168" s="344"/>
      <c r="CJ168" s="268"/>
      <c r="CK168" s="293"/>
      <c r="CL168" s="268"/>
      <c r="CM168" s="295"/>
      <c r="CN168" s="295"/>
      <c r="CO168" s="268"/>
      <c r="CP168" s="293"/>
      <c r="CQ168" s="268"/>
      <c r="CR168" s="268"/>
      <c r="CS168" s="276"/>
      <c r="CT168" s="276"/>
      <c r="CU168" s="295"/>
      <c r="CV168" s="268"/>
      <c r="CW168" s="295"/>
      <c r="CX168" s="268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</row>
    <row r="169" customFormat="false" ht="12.75" hidden="false" customHeight="false" outlineLevel="0" collapsed="false">
      <c r="A169" s="323" t="n">
        <v>41579</v>
      </c>
      <c r="B169" s="268"/>
      <c r="C169" s="276" t="n">
        <v>0.29</v>
      </c>
      <c r="D169" s="326" t="n">
        <v>0.29</v>
      </c>
      <c r="E169" s="327" t="n">
        <v>0.29</v>
      </c>
      <c r="F169" s="328" t="n">
        <v>0.255</v>
      </c>
      <c r="G169" s="327" t="n">
        <v>0.29</v>
      </c>
      <c r="H169" s="355" t="n">
        <v>0.38</v>
      </c>
      <c r="I169" s="343" t="n">
        <v>0.38</v>
      </c>
      <c r="J169" s="347" t="n">
        <v>0.38</v>
      </c>
      <c r="K169" s="276" t="n">
        <v>0.41</v>
      </c>
      <c r="L169" s="348" t="n">
        <v>0.41</v>
      </c>
      <c r="M169" s="343" t="n">
        <v>0.41</v>
      </c>
      <c r="N169" s="327" t="n">
        <v>0.44</v>
      </c>
      <c r="O169" s="279" t="n">
        <v>0.51</v>
      </c>
      <c r="P169" s="333" t="n">
        <v>0.51</v>
      </c>
      <c r="Q169" s="343" t="n">
        <v>0.51</v>
      </c>
      <c r="R169" s="327" t="n">
        <v>0.53</v>
      </c>
      <c r="T169" s="334" t="n">
        <v>0.13</v>
      </c>
      <c r="U169" s="334" t="n">
        <v>0.185</v>
      </c>
      <c r="V169" s="334" t="n">
        <v>0.257664</v>
      </c>
      <c r="X169" s="335" t="n">
        <v>0.215</v>
      </c>
      <c r="Y169" s="336" t="n">
        <v>0.215</v>
      </c>
      <c r="Z169" s="335" t="n">
        <v>0.235</v>
      </c>
      <c r="AA169" s="337" t="n">
        <v>0.725</v>
      </c>
      <c r="AB169" s="337" t="n">
        <v>0.695</v>
      </c>
      <c r="AC169" s="337" t="n">
        <v>0.2875</v>
      </c>
      <c r="AD169" s="338" t="n">
        <v>0.24</v>
      </c>
      <c r="AE169" s="339" t="n">
        <v>0</v>
      </c>
      <c r="AF169" s="339" t="n">
        <v>0</v>
      </c>
      <c r="AG169" s="356"/>
      <c r="AH169" s="340" t="n">
        <v>41579</v>
      </c>
      <c r="AI169" s="343" t="n">
        <v>3.547</v>
      </c>
      <c r="AJ169" s="342"/>
      <c r="AK169" s="342"/>
      <c r="AL169" s="342" t="n">
        <v>1.46576989700813</v>
      </c>
      <c r="AM169" s="342" t="n">
        <v>3.837</v>
      </c>
      <c r="AN169" s="342" t="n">
        <v>3.837</v>
      </c>
      <c r="AO169" s="342" t="n">
        <v>3.837</v>
      </c>
      <c r="AP169" s="360" t="n">
        <v>3.927</v>
      </c>
      <c r="AQ169" s="268" t="n">
        <v>3.957</v>
      </c>
      <c r="AR169" s="268" t="n">
        <v>3.987</v>
      </c>
      <c r="AS169" s="268" t="n">
        <v>4.057</v>
      </c>
      <c r="AT169" s="277" t="n">
        <v>4.077</v>
      </c>
      <c r="AU169" s="277"/>
      <c r="AV169" s="277"/>
      <c r="AW169" s="268" t="n">
        <v>3.762</v>
      </c>
      <c r="AX169" s="268" t="n">
        <v>3.782</v>
      </c>
      <c r="AY169" s="268" t="n">
        <v>4.272</v>
      </c>
      <c r="AZ169" s="343" t="n">
        <v>4.242</v>
      </c>
      <c r="BA169" s="268" t="n">
        <v>3.8345</v>
      </c>
      <c r="BB169" s="280" t="n">
        <v>3.787</v>
      </c>
      <c r="BC169" s="280" t="n">
        <v>3.547</v>
      </c>
      <c r="BD169" s="280" t="n">
        <v>3.547</v>
      </c>
      <c r="BE169" s="343"/>
      <c r="BF169" s="268"/>
      <c r="BG169" s="268" t="n">
        <v>1.320888529841</v>
      </c>
      <c r="BH169" s="277" t="n">
        <v>0.064674300231865</v>
      </c>
      <c r="BI169" s="277" t="n">
        <v>0.073185303937</v>
      </c>
      <c r="BJ169" s="277" t="n">
        <v>0.426492609944915</v>
      </c>
      <c r="BK169" s="268" t="n">
        <v>0.382009355488175</v>
      </c>
      <c r="BL169" s="268"/>
      <c r="BM169" s="268"/>
      <c r="BN169" s="358"/>
      <c r="BO169" s="358"/>
      <c r="BP169" s="268"/>
      <c r="BQ169" s="358"/>
      <c r="BR169" s="268"/>
      <c r="BS169" s="268"/>
      <c r="BT169" s="268"/>
      <c r="BU169" s="295"/>
      <c r="BV169" s="268"/>
      <c r="BW169" s="295"/>
      <c r="BX169" s="268"/>
      <c r="BY169" s="268"/>
      <c r="BZ169" s="268"/>
      <c r="CA169" s="268"/>
      <c r="CB169" s="277"/>
      <c r="CC169" s="277"/>
      <c r="CD169" s="268"/>
      <c r="CE169" s="277"/>
      <c r="CF169" s="268"/>
      <c r="CG169" s="293"/>
      <c r="CH169" s="293"/>
      <c r="CI169" s="344"/>
      <c r="CJ169" s="268"/>
      <c r="CK169" s="293"/>
      <c r="CL169" s="268"/>
      <c r="CM169" s="295"/>
      <c r="CN169" s="295"/>
      <c r="CO169" s="268"/>
      <c r="CP169" s="293"/>
      <c r="CQ169" s="268"/>
      <c r="CR169" s="268"/>
      <c r="CS169" s="276"/>
      <c r="CT169" s="276"/>
      <c r="CU169" s="295"/>
      <c r="CV169" s="268"/>
      <c r="CW169" s="295"/>
      <c r="CX169" s="268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</row>
    <row r="170" customFormat="false" ht="12.75" hidden="false" customHeight="false" outlineLevel="0" collapsed="false">
      <c r="A170" s="323" t="n">
        <v>41609</v>
      </c>
      <c r="B170" s="268"/>
      <c r="C170" s="276" t="n">
        <v>0.31</v>
      </c>
      <c r="D170" s="326" t="n">
        <v>0.31</v>
      </c>
      <c r="E170" s="327" t="n">
        <v>0.31</v>
      </c>
      <c r="F170" s="328" t="n">
        <v>0.275</v>
      </c>
      <c r="G170" s="327" t="n">
        <v>0.31</v>
      </c>
      <c r="H170" s="355" t="n">
        <v>0.4</v>
      </c>
      <c r="I170" s="343" t="n">
        <v>0.4</v>
      </c>
      <c r="J170" s="347" t="n">
        <v>0.4</v>
      </c>
      <c r="K170" s="276" t="n">
        <v>0.43</v>
      </c>
      <c r="L170" s="348" t="n">
        <v>0.43</v>
      </c>
      <c r="M170" s="343" t="n">
        <v>0.43</v>
      </c>
      <c r="N170" s="327" t="n">
        <v>0.46</v>
      </c>
      <c r="O170" s="279" t="n">
        <v>0.53</v>
      </c>
      <c r="P170" s="333" t="n">
        <v>0.53</v>
      </c>
      <c r="Q170" s="343" t="n">
        <v>0.53</v>
      </c>
      <c r="R170" s="327" t="n">
        <v>0.55</v>
      </c>
      <c r="T170" s="334" t="n">
        <v>0.15</v>
      </c>
      <c r="U170" s="334" t="n">
        <v>0.205</v>
      </c>
      <c r="V170" s="334" t="n">
        <v>0.280544</v>
      </c>
      <c r="X170" s="335" t="n">
        <v>0.255</v>
      </c>
      <c r="Y170" s="336" t="n">
        <v>0.255</v>
      </c>
      <c r="Z170" s="335" t="n">
        <v>0.275</v>
      </c>
      <c r="AA170" s="337" t="n">
        <v>1.045</v>
      </c>
      <c r="AB170" s="337" t="n">
        <v>1.01</v>
      </c>
      <c r="AC170" s="337" t="n">
        <v>0.3375</v>
      </c>
      <c r="AD170" s="338" t="n">
        <v>0.295</v>
      </c>
      <c r="AE170" s="339" t="n">
        <v>0</v>
      </c>
      <c r="AF170" s="339" t="n">
        <v>0</v>
      </c>
      <c r="AG170" s="356"/>
      <c r="AH170" s="340" t="n">
        <v>41609</v>
      </c>
      <c r="AI170" s="343" t="n">
        <v>3.617</v>
      </c>
      <c r="AJ170" s="342"/>
      <c r="AK170" s="342"/>
      <c r="AL170" s="342" t="n">
        <v>1.49129535521451</v>
      </c>
      <c r="AM170" s="342" t="n">
        <v>3.927</v>
      </c>
      <c r="AN170" s="342" t="n">
        <v>3.927</v>
      </c>
      <c r="AO170" s="342" t="n">
        <v>3.927</v>
      </c>
      <c r="AP170" s="360" t="n">
        <v>4.017</v>
      </c>
      <c r="AQ170" s="268" t="n">
        <v>4.047</v>
      </c>
      <c r="AR170" s="268" t="n">
        <v>4.077</v>
      </c>
      <c r="AS170" s="268" t="n">
        <v>4.147</v>
      </c>
      <c r="AT170" s="277" t="n">
        <v>4.167</v>
      </c>
      <c r="AU170" s="277"/>
      <c r="AV170" s="277"/>
      <c r="AW170" s="268" t="n">
        <v>3.872</v>
      </c>
      <c r="AX170" s="268" t="n">
        <v>3.892</v>
      </c>
      <c r="AY170" s="268" t="n">
        <v>4.662</v>
      </c>
      <c r="AZ170" s="343" t="n">
        <v>4.627</v>
      </c>
      <c r="BA170" s="268" t="n">
        <v>3.9545</v>
      </c>
      <c r="BB170" s="280" t="n">
        <v>3.912</v>
      </c>
      <c r="BC170" s="280" t="n">
        <v>3.617</v>
      </c>
      <c r="BD170" s="280" t="n">
        <v>3.617</v>
      </c>
      <c r="BE170" s="343"/>
      <c r="BF170" s="268"/>
      <c r="BG170" s="268" t="n">
        <v>1.320338286814</v>
      </c>
      <c r="BH170" s="277" t="n">
        <v>0.064695441318675</v>
      </c>
      <c r="BI170" s="277" t="n">
        <v>0.073186592468866</v>
      </c>
      <c r="BJ170" s="277" t="n">
        <v>0.424151714819239</v>
      </c>
      <c r="BK170" s="268" t="n">
        <v>0.379754355796921</v>
      </c>
      <c r="BL170" s="268"/>
      <c r="BM170" s="268"/>
      <c r="BN170" s="358"/>
      <c r="BO170" s="358"/>
      <c r="BP170" s="268"/>
      <c r="BQ170" s="358"/>
      <c r="BR170" s="268"/>
      <c r="BS170" s="268"/>
      <c r="BT170" s="268"/>
      <c r="BU170" s="295"/>
      <c r="BV170" s="268"/>
      <c r="BW170" s="295"/>
      <c r="BX170" s="268"/>
      <c r="BY170" s="268"/>
      <c r="BZ170" s="268"/>
      <c r="CA170" s="268"/>
      <c r="CB170" s="277"/>
      <c r="CC170" s="277"/>
      <c r="CD170" s="268"/>
      <c r="CE170" s="277"/>
      <c r="CF170" s="268"/>
      <c r="CG170" s="293"/>
      <c r="CH170" s="293"/>
      <c r="CI170" s="344"/>
      <c r="CJ170" s="268"/>
      <c r="CK170" s="293"/>
      <c r="CL170" s="268"/>
      <c r="CM170" s="295"/>
      <c r="CN170" s="295"/>
      <c r="CO170" s="268"/>
      <c r="CP170" s="293"/>
      <c r="CQ170" s="268"/>
      <c r="CR170" s="268"/>
      <c r="CS170" s="276"/>
      <c r="CT170" s="276"/>
      <c r="CU170" s="295"/>
      <c r="CV170" s="268"/>
      <c r="CW170" s="295"/>
      <c r="CX170" s="268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</row>
    <row r="171" customFormat="false" ht="12.75" hidden="false" customHeight="false" outlineLevel="0" collapsed="false">
      <c r="A171" s="323" t="n">
        <v>41640</v>
      </c>
      <c r="B171" s="268"/>
      <c r="C171" s="276" t="n">
        <v>0.325</v>
      </c>
      <c r="D171" s="326" t="n">
        <v>0.325</v>
      </c>
      <c r="E171" s="327" t="n">
        <v>0.325</v>
      </c>
      <c r="F171" s="328" t="n">
        <v>0.29</v>
      </c>
      <c r="G171" s="327" t="n">
        <v>0.325</v>
      </c>
      <c r="H171" s="355" t="n">
        <v>0.415</v>
      </c>
      <c r="I171" s="343" t="n">
        <v>0.415</v>
      </c>
      <c r="J171" s="347" t="n">
        <v>0.415</v>
      </c>
      <c r="K171" s="276" t="n">
        <v>0.445</v>
      </c>
      <c r="L171" s="348" t="n">
        <v>0.445</v>
      </c>
      <c r="M171" s="343" t="n">
        <v>0.445</v>
      </c>
      <c r="N171" s="327" t="n">
        <v>0.475</v>
      </c>
      <c r="O171" s="279" t="n">
        <v>0.545</v>
      </c>
      <c r="P171" s="333" t="n">
        <v>0.545</v>
      </c>
      <c r="Q171" s="343" t="n">
        <v>0.545</v>
      </c>
      <c r="R171" s="327" t="n">
        <v>0.565</v>
      </c>
      <c r="T171" s="334" t="n">
        <v>0.165</v>
      </c>
      <c r="U171" s="334" t="n">
        <v>0.22</v>
      </c>
      <c r="V171" s="334" t="n">
        <v>0.305048</v>
      </c>
      <c r="X171" s="335" t="n">
        <v>0.2675</v>
      </c>
      <c r="Y171" s="336" t="n">
        <v>0.2675</v>
      </c>
      <c r="Z171" s="335" t="n">
        <v>0.285</v>
      </c>
      <c r="AA171" s="337" t="n">
        <v>1.52</v>
      </c>
      <c r="AB171" s="337" t="n">
        <v>1.165</v>
      </c>
      <c r="AC171" s="337" t="n">
        <v>0.4375</v>
      </c>
      <c r="AD171" s="338" t="n">
        <v>0.3425</v>
      </c>
      <c r="AE171" s="339" t="n">
        <v>0</v>
      </c>
      <c r="AF171" s="339" t="n">
        <v>0</v>
      </c>
      <c r="AG171" s="356"/>
      <c r="AH171" s="340" t="n">
        <v>41640</v>
      </c>
      <c r="AI171" s="343" t="n">
        <v>3.899</v>
      </c>
      <c r="AJ171" s="342"/>
      <c r="AK171" s="342"/>
      <c r="AL171" s="342" t="n">
        <v>1.59429849967449</v>
      </c>
      <c r="AM171" s="342" t="n">
        <v>4.224</v>
      </c>
      <c r="AN171" s="342" t="n">
        <v>4.224</v>
      </c>
      <c r="AO171" s="342" t="n">
        <v>4.224</v>
      </c>
      <c r="AP171" s="360" t="n">
        <v>4.314</v>
      </c>
      <c r="AQ171" s="268" t="n">
        <v>4.344</v>
      </c>
      <c r="AR171" s="268" t="n">
        <v>4.374</v>
      </c>
      <c r="AS171" s="268" t="n">
        <v>4.444</v>
      </c>
      <c r="AT171" s="277" t="n">
        <v>4.464</v>
      </c>
      <c r="AU171" s="277"/>
      <c r="AV171" s="277"/>
      <c r="AW171" s="268" t="n">
        <v>4.1665</v>
      </c>
      <c r="AX171" s="268" t="n">
        <v>4.184</v>
      </c>
      <c r="AY171" s="268" t="n">
        <v>5.419</v>
      </c>
      <c r="AZ171" s="343" t="n">
        <v>5.064</v>
      </c>
      <c r="BA171" s="268" t="n">
        <v>4.3365</v>
      </c>
      <c r="BB171" s="280" t="n">
        <v>4.2415</v>
      </c>
      <c r="BC171" s="280" t="n">
        <v>3.899</v>
      </c>
      <c r="BD171" s="280" t="n">
        <v>3.899</v>
      </c>
      <c r="BE171" s="343"/>
      <c r="BF171" s="268"/>
      <c r="BG171" s="268" t="n">
        <v>1.319774320371</v>
      </c>
      <c r="BH171" s="277" t="n">
        <v>0.064717287108533</v>
      </c>
      <c r="BI171" s="277" t="n">
        <v>0.073187923951799</v>
      </c>
      <c r="BJ171" s="277" t="n">
        <v>0.421744797845335</v>
      </c>
      <c r="BK171" s="268" t="n">
        <v>0.377438091778998</v>
      </c>
      <c r="BL171" s="268"/>
      <c r="BM171" s="268"/>
      <c r="BN171" s="358"/>
      <c r="BO171" s="358"/>
      <c r="BP171" s="268"/>
      <c r="BQ171" s="358"/>
      <c r="BR171" s="268"/>
      <c r="BS171" s="268"/>
      <c r="BT171" s="268"/>
      <c r="BU171" s="295"/>
      <c r="BV171" s="268"/>
      <c r="BW171" s="295"/>
      <c r="BX171" s="268"/>
      <c r="BY171" s="268"/>
      <c r="BZ171" s="268"/>
      <c r="CA171" s="268"/>
      <c r="CB171" s="277"/>
      <c r="CC171" s="277"/>
      <c r="CD171" s="268"/>
      <c r="CE171" s="277"/>
      <c r="CF171" s="268"/>
      <c r="CG171" s="293"/>
      <c r="CH171" s="293"/>
      <c r="CI171" s="344"/>
      <c r="CJ171" s="268"/>
      <c r="CK171" s="293"/>
      <c r="CL171" s="268"/>
      <c r="CM171" s="295"/>
      <c r="CN171" s="295"/>
      <c r="CO171" s="268"/>
      <c r="CP171" s="293"/>
      <c r="CQ171" s="268"/>
      <c r="CR171" s="268"/>
      <c r="CS171" s="276"/>
      <c r="CT171" s="276"/>
      <c r="CU171" s="295"/>
      <c r="CV171" s="268"/>
      <c r="CW171" s="295"/>
      <c r="CX171" s="268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</row>
    <row r="172" customFormat="false" ht="12.75" hidden="false" customHeight="false" outlineLevel="0" collapsed="false">
      <c r="A172" s="323" t="n">
        <v>41671</v>
      </c>
      <c r="B172" s="268"/>
      <c r="C172" s="276" t="n">
        <v>0.37</v>
      </c>
      <c r="D172" s="326" t="n">
        <v>0.37</v>
      </c>
      <c r="E172" s="327" t="n">
        <v>0.37</v>
      </c>
      <c r="F172" s="328" t="n">
        <v>0.335</v>
      </c>
      <c r="G172" s="327" t="n">
        <v>0.37</v>
      </c>
      <c r="H172" s="355" t="n">
        <v>0.46</v>
      </c>
      <c r="I172" s="343" t="n">
        <v>0.46</v>
      </c>
      <c r="J172" s="347" t="n">
        <v>0.46</v>
      </c>
      <c r="K172" s="276" t="n">
        <v>0.49</v>
      </c>
      <c r="L172" s="348" t="n">
        <v>0.49</v>
      </c>
      <c r="M172" s="343" t="n">
        <v>0.49</v>
      </c>
      <c r="N172" s="327" t="n">
        <v>0.52</v>
      </c>
      <c r="O172" s="279" t="n">
        <v>0.59</v>
      </c>
      <c r="P172" s="333" t="n">
        <v>0.59</v>
      </c>
      <c r="Q172" s="343" t="n">
        <v>0.59</v>
      </c>
      <c r="R172" s="327" t="n">
        <v>0.61</v>
      </c>
      <c r="T172" s="334" t="n">
        <v>0.21</v>
      </c>
      <c r="U172" s="334" t="n">
        <v>0.265</v>
      </c>
      <c r="V172" s="334" t="n">
        <v>0.348896</v>
      </c>
      <c r="X172" s="343"/>
      <c r="Y172" s="356"/>
      <c r="Z172" s="343"/>
      <c r="AA172" s="343"/>
      <c r="AB172" s="343"/>
      <c r="AC172" s="343"/>
      <c r="AD172" s="356"/>
      <c r="AE172" s="339"/>
      <c r="AF172" s="339"/>
      <c r="AG172" s="356"/>
      <c r="AH172" s="340" t="n">
        <v>41671</v>
      </c>
      <c r="AI172" s="343" t="n">
        <v>3.818</v>
      </c>
      <c r="AJ172" s="342"/>
      <c r="AK172" s="342"/>
      <c r="AL172" s="342" t="n">
        <v>1.57106903919666</v>
      </c>
      <c r="AM172" s="342" t="n">
        <v>4.188</v>
      </c>
      <c r="AN172" s="342" t="n">
        <v>4.188</v>
      </c>
      <c r="AO172" s="342" t="n">
        <v>4.188</v>
      </c>
      <c r="AP172" s="360" t="n">
        <v>4.278</v>
      </c>
      <c r="AQ172" s="268" t="n">
        <v>4.308</v>
      </c>
      <c r="AR172" s="268" t="n">
        <v>4.338</v>
      </c>
      <c r="AS172" s="268" t="n">
        <v>4.408</v>
      </c>
      <c r="AT172" s="277" t="n">
        <v>4.428</v>
      </c>
      <c r="AU172" s="277"/>
      <c r="AV172" s="277"/>
      <c r="AW172" s="268" t="n">
        <v>3.818</v>
      </c>
      <c r="AX172" s="268" t="n">
        <v>3.818</v>
      </c>
      <c r="AY172" s="268" t="n">
        <v>3.818</v>
      </c>
      <c r="AZ172" s="343" t="n">
        <v>3.818</v>
      </c>
      <c r="BA172" s="268" t="n">
        <v>3.818</v>
      </c>
      <c r="BB172" s="280" t="n">
        <v>3.818</v>
      </c>
      <c r="BC172" s="280" t="n">
        <v>3.818</v>
      </c>
      <c r="BD172" s="280" t="n">
        <v>3.818</v>
      </c>
      <c r="BE172" s="343"/>
      <c r="BF172" s="268"/>
      <c r="BG172" s="268" t="n">
        <v>1.319215041835</v>
      </c>
      <c r="BH172" s="277" t="n">
        <v>0.064739132898549</v>
      </c>
      <c r="BI172" s="277" t="n">
        <v>0.073189255434733</v>
      </c>
      <c r="BJ172" s="277" t="n">
        <v>0.419350034263912</v>
      </c>
      <c r="BK172" s="268" t="n">
        <v>0.375135873733682</v>
      </c>
      <c r="BL172" s="268"/>
      <c r="BM172" s="268"/>
      <c r="BN172" s="358"/>
      <c r="BO172" s="358"/>
      <c r="BP172" s="268"/>
      <c r="BQ172" s="358"/>
      <c r="BR172" s="268"/>
      <c r="BS172" s="268"/>
      <c r="BT172" s="268"/>
      <c r="BU172" s="295"/>
      <c r="BV172" s="268"/>
      <c r="BW172" s="295"/>
      <c r="BX172" s="268"/>
      <c r="BY172" s="268"/>
      <c r="BZ172" s="268"/>
      <c r="CA172" s="268"/>
      <c r="CB172" s="277"/>
      <c r="CC172" s="277"/>
      <c r="CD172" s="268"/>
      <c r="CE172" s="277"/>
      <c r="CF172" s="268"/>
      <c r="CG172" s="293"/>
      <c r="CH172" s="293"/>
      <c r="CI172" s="344"/>
      <c r="CJ172" s="268"/>
      <c r="CK172" s="293"/>
      <c r="CL172" s="268"/>
      <c r="CM172" s="295"/>
      <c r="CN172" s="295"/>
      <c r="CO172" s="268"/>
      <c r="CP172" s="293"/>
      <c r="CQ172" s="268"/>
      <c r="CR172" s="268"/>
      <c r="CS172" s="276"/>
      <c r="CT172" s="276"/>
      <c r="CU172" s="295"/>
      <c r="CV172" s="268"/>
      <c r="CW172" s="295"/>
      <c r="CX172" s="268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</row>
    <row r="173" customFormat="false" ht="12.75" hidden="false" customHeight="false" outlineLevel="0" collapsed="false">
      <c r="A173" s="323" t="n">
        <v>41699</v>
      </c>
      <c r="B173" s="268"/>
      <c r="C173" s="276" t="n">
        <v>0.37</v>
      </c>
      <c r="D173" s="326" t="n">
        <v>0.37</v>
      </c>
      <c r="E173" s="327" t="n">
        <v>0.37</v>
      </c>
      <c r="F173" s="328" t="n">
        <v>0.335</v>
      </c>
      <c r="G173" s="327" t="n">
        <v>0.37</v>
      </c>
      <c r="H173" s="355" t="n">
        <v>0.46</v>
      </c>
      <c r="I173" s="343" t="n">
        <v>0.46</v>
      </c>
      <c r="J173" s="347" t="n">
        <v>0.46</v>
      </c>
      <c r="K173" s="276" t="n">
        <v>0.49</v>
      </c>
      <c r="L173" s="348" t="n">
        <v>0.49</v>
      </c>
      <c r="M173" s="343" t="n">
        <v>0.49</v>
      </c>
      <c r="N173" s="327" t="n">
        <v>0.52</v>
      </c>
      <c r="O173" s="279" t="n">
        <v>0.59</v>
      </c>
      <c r="P173" s="333" t="n">
        <v>0.59</v>
      </c>
      <c r="Q173" s="343" t="n">
        <v>0.59</v>
      </c>
      <c r="R173" s="327" t="n">
        <v>0.61</v>
      </c>
      <c r="T173" s="334" t="n">
        <v>0.21</v>
      </c>
      <c r="U173" s="334" t="n">
        <v>0.265</v>
      </c>
      <c r="V173" s="334" t="n">
        <v>0.345568</v>
      </c>
      <c r="X173" s="343"/>
      <c r="Z173" s="343"/>
      <c r="AA173" s="343"/>
      <c r="AB173" s="343"/>
      <c r="AG173" s="340"/>
      <c r="AH173" s="340" t="n">
        <v>41699</v>
      </c>
      <c r="AI173" s="343" t="n">
        <v>3.714</v>
      </c>
      <c r="AJ173" s="342"/>
      <c r="AK173" s="342"/>
      <c r="AL173" s="342" t="n">
        <v>1.52361156350068</v>
      </c>
      <c r="AM173" s="342" t="n">
        <v>4.084</v>
      </c>
      <c r="AN173" s="342" t="n">
        <v>4.084</v>
      </c>
      <c r="AO173" s="342" t="n">
        <v>4.084</v>
      </c>
      <c r="AP173" s="360" t="n">
        <v>4.174</v>
      </c>
      <c r="AQ173" s="268" t="n">
        <v>4.204</v>
      </c>
      <c r="AR173" s="268" t="n">
        <v>4.234</v>
      </c>
      <c r="AS173" s="268" t="n">
        <v>4.304</v>
      </c>
      <c r="AT173" s="277" t="n">
        <v>4.324</v>
      </c>
      <c r="AU173" s="277"/>
      <c r="AV173" s="277"/>
      <c r="AW173" s="268" t="n">
        <v>3.714</v>
      </c>
      <c r="AX173" s="268" t="n">
        <v>3.714</v>
      </c>
      <c r="AY173" s="268" t="n">
        <v>3.714</v>
      </c>
      <c r="AZ173" s="343" t="n">
        <v>3.714</v>
      </c>
      <c r="BA173" s="268" t="n">
        <v>3.714</v>
      </c>
      <c r="BB173" s="280" t="n">
        <v>3.714</v>
      </c>
      <c r="BC173" s="280" t="n">
        <v>3.714</v>
      </c>
      <c r="BD173" s="280" t="n">
        <v>3.714</v>
      </c>
      <c r="BE173" s="343"/>
      <c r="BF173" s="268"/>
      <c r="BG173" s="268" t="n">
        <v>1.318713911532</v>
      </c>
      <c r="BH173" s="277" t="n">
        <v>0.06475886458</v>
      </c>
      <c r="BI173" s="277" t="n">
        <v>0.073190458064479</v>
      </c>
      <c r="BJ173" s="277" t="n">
        <v>0.417197424968895</v>
      </c>
      <c r="BK173" s="268" t="n">
        <v>0.373068453354721</v>
      </c>
      <c r="BL173" s="268"/>
      <c r="BM173" s="268"/>
      <c r="BN173" s="358"/>
      <c r="BO173" s="358"/>
      <c r="BP173" s="268"/>
      <c r="BQ173" s="358"/>
      <c r="BR173" s="268"/>
      <c r="BS173" s="268"/>
      <c r="BT173" s="268"/>
      <c r="BU173" s="295"/>
      <c r="BV173" s="268"/>
      <c r="BW173" s="295"/>
      <c r="BX173" s="268"/>
      <c r="BY173" s="268"/>
      <c r="BZ173" s="268"/>
      <c r="CA173" s="268"/>
      <c r="CB173" s="277"/>
      <c r="CC173" s="277"/>
      <c r="CD173" s="268"/>
      <c r="CE173" s="277"/>
      <c r="CF173" s="268"/>
      <c r="CG173" s="293"/>
      <c r="CH173" s="293"/>
      <c r="CI173" s="344"/>
      <c r="CJ173" s="268"/>
      <c r="CK173" s="293"/>
      <c r="CL173" s="268"/>
      <c r="CM173" s="295"/>
      <c r="CN173" s="295"/>
      <c r="CO173" s="268"/>
      <c r="CP173" s="293"/>
      <c r="CQ173" s="268"/>
      <c r="CR173" s="268"/>
      <c r="CS173" s="276"/>
      <c r="CT173" s="276"/>
      <c r="CU173" s="295"/>
      <c r="CV173" s="268"/>
      <c r="CW173" s="295"/>
      <c r="CX173" s="268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</row>
    <row r="174" customFormat="false" ht="12.75" hidden="false" customHeight="false" outlineLevel="0" collapsed="false">
      <c r="A174" s="323" t="n">
        <v>41730</v>
      </c>
      <c r="B174" s="268"/>
      <c r="C174" s="276" t="n">
        <v>0.17</v>
      </c>
      <c r="D174" s="326" t="n">
        <v>0.17</v>
      </c>
      <c r="E174" s="327" t="n">
        <v>0.17</v>
      </c>
      <c r="F174" s="328" t="n">
        <v>0.135</v>
      </c>
      <c r="G174" s="327" t="n">
        <v>0.17</v>
      </c>
      <c r="H174" s="355" t="n">
        <v>0.17</v>
      </c>
      <c r="I174" s="343" t="n">
        <v>0.17</v>
      </c>
      <c r="J174" s="347" t="n">
        <v>0.17</v>
      </c>
      <c r="K174" s="279" t="n">
        <v>0.19</v>
      </c>
      <c r="L174" s="348" t="n">
        <v>0.19</v>
      </c>
      <c r="M174" s="343" t="n">
        <v>0.19</v>
      </c>
      <c r="N174" s="327" t="n">
        <v>0.21</v>
      </c>
      <c r="O174" s="279" t="n">
        <v>0.17</v>
      </c>
      <c r="P174" s="333" t="n">
        <v>0.17</v>
      </c>
      <c r="Q174" s="343" t="n">
        <v>0.17</v>
      </c>
      <c r="R174" s="327" t="n">
        <v>0.17</v>
      </c>
      <c r="T174" s="334" t="n">
        <v>-0.03</v>
      </c>
      <c r="U174" s="334" t="n">
        <v>0.025</v>
      </c>
      <c r="V174" s="334"/>
      <c r="X174" s="343"/>
      <c r="Z174" s="343"/>
      <c r="AA174" s="343"/>
      <c r="AB174" s="343"/>
      <c r="AG174" s="340"/>
      <c r="AH174" s="340" t="n">
        <v>41730</v>
      </c>
      <c r="AI174" s="343" t="n">
        <v>3.604</v>
      </c>
      <c r="AJ174" s="342"/>
      <c r="AK174" s="342"/>
      <c r="AL174" s="342" t="n">
        <v>1.39937177983987</v>
      </c>
      <c r="AM174" s="342" t="n">
        <v>3.774</v>
      </c>
      <c r="AN174" s="342" t="n">
        <v>3.774</v>
      </c>
      <c r="AO174" s="342" t="n">
        <v>3.774</v>
      </c>
      <c r="AP174" s="360" t="n">
        <v>3.774</v>
      </c>
      <c r="AQ174" s="268" t="n">
        <v>3.794</v>
      </c>
      <c r="AR174" s="268" t="n">
        <v>3.814</v>
      </c>
      <c r="AS174" s="268" t="n">
        <v>3.774</v>
      </c>
      <c r="AT174" s="277" t="n">
        <v>3.774</v>
      </c>
      <c r="AU174" s="277"/>
      <c r="AV174" s="277"/>
      <c r="AW174" s="268" t="n">
        <v>3.604</v>
      </c>
      <c r="AX174" s="268" t="n">
        <v>3.604</v>
      </c>
      <c r="AY174" s="268" t="n">
        <v>3.604</v>
      </c>
      <c r="AZ174" s="343" t="n">
        <v>3.604</v>
      </c>
      <c r="BA174" s="268" t="n">
        <v>3.604</v>
      </c>
      <c r="BB174" s="280" t="n">
        <v>3.604</v>
      </c>
      <c r="BC174" s="280" t="n">
        <v>3.604</v>
      </c>
      <c r="BD174" s="280" t="n">
        <v>3.604</v>
      </c>
      <c r="BE174" s="343"/>
      <c r="BF174" s="268"/>
      <c r="BG174" s="268" t="n">
        <v>1.318163539072</v>
      </c>
      <c r="BH174" s="277" t="n">
        <v>0.064780710370308</v>
      </c>
      <c r="BI174" s="277" t="n">
        <v>0.073191789547414</v>
      </c>
      <c r="BJ174" s="277" t="n">
        <v>0.414825648938797</v>
      </c>
      <c r="BK174" s="268" t="n">
        <v>0.370792734456775</v>
      </c>
      <c r="BL174" s="268"/>
      <c r="BM174" s="268"/>
      <c r="BN174" s="358"/>
      <c r="BO174" s="358"/>
      <c r="BP174" s="268"/>
      <c r="BQ174" s="358"/>
      <c r="BR174" s="268"/>
      <c r="BS174" s="268"/>
      <c r="BT174" s="268"/>
      <c r="BU174" s="295"/>
      <c r="BV174" s="268"/>
      <c r="BW174" s="295"/>
      <c r="BX174" s="268"/>
      <c r="BY174" s="268"/>
      <c r="BZ174" s="268"/>
      <c r="CA174" s="268"/>
      <c r="CB174" s="277"/>
      <c r="CC174" s="277"/>
      <c r="CD174" s="268"/>
      <c r="CE174" s="277"/>
      <c r="CF174" s="268"/>
      <c r="CG174" s="293"/>
      <c r="CH174" s="293"/>
      <c r="CI174" s="344"/>
      <c r="CJ174" s="268"/>
      <c r="CK174" s="293"/>
      <c r="CL174" s="268"/>
      <c r="CM174" s="295"/>
      <c r="CN174" s="295"/>
      <c r="CO174" s="268"/>
      <c r="CP174" s="293"/>
      <c r="CQ174" s="268"/>
      <c r="CR174" s="268"/>
      <c r="CS174" s="276"/>
      <c r="CT174" s="276"/>
      <c r="CU174" s="295"/>
      <c r="CV174" s="268"/>
      <c r="CW174" s="295"/>
      <c r="CX174" s="268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</row>
    <row r="175" customFormat="false" ht="12.75" hidden="false" customHeight="false" outlineLevel="0" collapsed="false">
      <c r="A175" s="323" t="n">
        <v>41760</v>
      </c>
      <c r="B175" s="268"/>
      <c r="C175" s="276" t="n">
        <v>0.17</v>
      </c>
      <c r="D175" s="326" t="n">
        <v>0.17</v>
      </c>
      <c r="E175" s="327" t="n">
        <v>0.17</v>
      </c>
      <c r="F175" s="328" t="n">
        <v>0.135</v>
      </c>
      <c r="G175" s="327" t="n">
        <v>0.17</v>
      </c>
      <c r="H175" s="355" t="n">
        <v>0.17</v>
      </c>
      <c r="I175" s="343" t="n">
        <v>0.17</v>
      </c>
      <c r="J175" s="347" t="n">
        <v>0.17</v>
      </c>
      <c r="K175" s="279" t="n">
        <v>0.19</v>
      </c>
      <c r="L175" s="348" t="n">
        <v>0.19</v>
      </c>
      <c r="M175" s="343" t="n">
        <v>0.19</v>
      </c>
      <c r="N175" s="327" t="n">
        <v>0.21</v>
      </c>
      <c r="O175" s="279" t="n">
        <v>0.17</v>
      </c>
      <c r="P175" s="333" t="n">
        <v>0.17</v>
      </c>
      <c r="Q175" s="343" t="n">
        <v>0.17</v>
      </c>
      <c r="R175" s="327" t="n">
        <v>0.17</v>
      </c>
      <c r="T175" s="334" t="n">
        <v>-0.03</v>
      </c>
      <c r="U175" s="334" t="n">
        <v>0.025</v>
      </c>
      <c r="V175" s="334"/>
      <c r="X175" s="343"/>
      <c r="Z175" s="343"/>
      <c r="AA175" s="343"/>
      <c r="AB175" s="343"/>
      <c r="AG175" s="340"/>
      <c r="AH175" s="340" t="n">
        <v>41760</v>
      </c>
      <c r="AI175" s="343" t="n">
        <v>3.59</v>
      </c>
      <c r="AJ175" s="342"/>
      <c r="AK175" s="342"/>
      <c r="AL175" s="342" t="n">
        <v>1.38594941420587</v>
      </c>
      <c r="AM175" s="342" t="n">
        <v>3.76</v>
      </c>
      <c r="AN175" s="342" t="n">
        <v>3.76</v>
      </c>
      <c r="AO175" s="342" t="n">
        <v>3.76</v>
      </c>
      <c r="AP175" s="360" t="n">
        <v>3.76</v>
      </c>
      <c r="AQ175" s="268" t="n">
        <v>3.78</v>
      </c>
      <c r="AR175" s="268" t="n">
        <v>3.8</v>
      </c>
      <c r="AS175" s="268" t="n">
        <v>3.76</v>
      </c>
      <c r="AT175" s="277" t="n">
        <v>3.76</v>
      </c>
      <c r="AU175" s="277"/>
      <c r="AV175" s="277"/>
      <c r="AW175" s="268" t="n">
        <v>3.59</v>
      </c>
      <c r="AX175" s="268" t="n">
        <v>3.59</v>
      </c>
      <c r="AY175" s="268" t="n">
        <v>3.59</v>
      </c>
      <c r="AZ175" s="343" t="n">
        <v>3.59</v>
      </c>
      <c r="BA175" s="268" t="n">
        <v>3.59</v>
      </c>
      <c r="BB175" s="280" t="n">
        <v>3.59</v>
      </c>
      <c r="BC175" s="280" t="n">
        <v>3.59</v>
      </c>
      <c r="BD175" s="280" t="n">
        <v>3.59</v>
      </c>
      <c r="BE175" s="343"/>
      <c r="BF175" s="268"/>
      <c r="BG175" s="268" t="n">
        <v>1.317635368145</v>
      </c>
      <c r="BH175" s="277" t="n">
        <v>0.064801851457863</v>
      </c>
      <c r="BI175" s="277" t="n">
        <v>0.073193078079286</v>
      </c>
      <c r="BJ175" s="277" t="n">
        <v>0.412541811105467</v>
      </c>
      <c r="BK175" s="268" t="n">
        <v>0.368603567607945</v>
      </c>
      <c r="BL175" s="268"/>
      <c r="BM175" s="268"/>
      <c r="BN175" s="358"/>
      <c r="BO175" s="358"/>
      <c r="BP175" s="268"/>
      <c r="BQ175" s="358"/>
      <c r="BR175" s="268"/>
      <c r="BS175" s="268"/>
      <c r="BT175" s="268"/>
      <c r="BU175" s="295"/>
      <c r="BV175" s="268"/>
      <c r="BW175" s="295"/>
      <c r="BX175" s="268"/>
      <c r="BY175" s="268"/>
      <c r="BZ175" s="268"/>
      <c r="CA175" s="268"/>
      <c r="CB175" s="277"/>
      <c r="CC175" s="277"/>
      <c r="CD175" s="268"/>
      <c r="CE175" s="277"/>
      <c r="CF175" s="268"/>
      <c r="CG175" s="293"/>
      <c r="CH175" s="293"/>
      <c r="CI175" s="344"/>
      <c r="CJ175" s="268"/>
      <c r="CK175" s="293"/>
      <c r="CL175" s="268"/>
      <c r="CM175" s="295"/>
      <c r="CN175" s="295"/>
      <c r="CO175" s="268"/>
      <c r="CP175" s="293"/>
      <c r="CQ175" s="268"/>
      <c r="CR175" s="268"/>
      <c r="CS175" s="276"/>
      <c r="CT175" s="276"/>
      <c r="CU175" s="295"/>
      <c r="CV175" s="268"/>
      <c r="CW175" s="295"/>
      <c r="CX175" s="268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</row>
    <row r="176" customFormat="false" ht="12.75" hidden="false" customHeight="false" outlineLevel="0" collapsed="false">
      <c r="A176" s="323" t="n">
        <v>41791</v>
      </c>
      <c r="B176" s="268"/>
      <c r="C176" s="276" t="n">
        <v>0.17</v>
      </c>
      <c r="D176" s="326" t="n">
        <v>0.17</v>
      </c>
      <c r="E176" s="327" t="n">
        <v>0.17</v>
      </c>
      <c r="F176" s="328" t="n">
        <v>0.135</v>
      </c>
      <c r="G176" s="327" t="n">
        <v>0.17</v>
      </c>
      <c r="H176" s="355" t="n">
        <v>0.17</v>
      </c>
      <c r="I176" s="343" t="n">
        <v>0.17</v>
      </c>
      <c r="J176" s="347" t="n">
        <v>0.17</v>
      </c>
      <c r="K176" s="279" t="n">
        <v>0.19</v>
      </c>
      <c r="L176" s="348" t="n">
        <v>0.19</v>
      </c>
      <c r="M176" s="343" t="n">
        <v>0.19</v>
      </c>
      <c r="N176" s="327" t="n">
        <v>0.21</v>
      </c>
      <c r="O176" s="279" t="n">
        <v>0.17</v>
      </c>
      <c r="P176" s="333" t="n">
        <v>0.17</v>
      </c>
      <c r="Q176" s="343" t="n">
        <v>0.17</v>
      </c>
      <c r="R176" s="327" t="n">
        <v>0.17</v>
      </c>
      <c r="T176" s="334" t="n">
        <v>-0.03</v>
      </c>
      <c r="U176" s="334" t="n">
        <v>0.025</v>
      </c>
      <c r="V176" s="334"/>
      <c r="X176" s="343"/>
      <c r="Z176" s="343"/>
      <c r="AA176" s="343"/>
      <c r="AB176" s="343"/>
      <c r="AG176" s="340"/>
      <c r="AH176" s="340" t="n">
        <v>41791</v>
      </c>
      <c r="AI176" s="343" t="n">
        <v>3.606</v>
      </c>
      <c r="AJ176" s="342"/>
      <c r="AK176" s="342"/>
      <c r="AL176" s="342" t="n">
        <v>1.3833562057003</v>
      </c>
      <c r="AM176" s="342" t="n">
        <v>3.776</v>
      </c>
      <c r="AN176" s="342" t="n">
        <v>3.776</v>
      </c>
      <c r="AO176" s="342" t="n">
        <v>3.776</v>
      </c>
      <c r="AP176" s="360" t="n">
        <v>3.776</v>
      </c>
      <c r="AQ176" s="268" t="n">
        <v>3.796</v>
      </c>
      <c r="AR176" s="268" t="n">
        <v>3.816</v>
      </c>
      <c r="AS176" s="268" t="n">
        <v>3.776</v>
      </c>
      <c r="AT176" s="277" t="n">
        <v>3.776</v>
      </c>
      <c r="AU176" s="277"/>
      <c r="AV176" s="277"/>
      <c r="AW176" s="268" t="n">
        <v>3.606</v>
      </c>
      <c r="AX176" s="268" t="n">
        <v>3.606</v>
      </c>
      <c r="AY176" s="268" t="n">
        <v>3.606</v>
      </c>
      <c r="AZ176" s="343" t="n">
        <v>3.606</v>
      </c>
      <c r="BA176" s="268" t="n">
        <v>3.606</v>
      </c>
      <c r="BB176" s="280" t="n">
        <v>3.606</v>
      </c>
      <c r="BC176" s="280" t="n">
        <v>3.606</v>
      </c>
      <c r="BD176" s="280" t="n">
        <v>3.606</v>
      </c>
      <c r="BE176" s="343"/>
      <c r="BF176" s="268"/>
      <c r="BG176" s="268" t="n">
        <v>1.31709418182</v>
      </c>
      <c r="BH176" s="277" t="n">
        <v>0.064823697248491</v>
      </c>
      <c r="BI176" s="277" t="n">
        <v>0.073194409562222</v>
      </c>
      <c r="BJ176" s="277" t="n">
        <v>0.410193605613556</v>
      </c>
      <c r="BK176" s="268" t="n">
        <v>0.366354927357071</v>
      </c>
      <c r="BL176" s="268"/>
      <c r="BM176" s="268"/>
      <c r="BN176" s="358"/>
      <c r="BO176" s="358"/>
      <c r="BP176" s="268"/>
      <c r="BQ176" s="358"/>
      <c r="BR176" s="268"/>
      <c r="BS176" s="268"/>
      <c r="BT176" s="268"/>
      <c r="BU176" s="295"/>
      <c r="BV176" s="268"/>
      <c r="BW176" s="295"/>
      <c r="BX176" s="268"/>
      <c r="BY176" s="268"/>
      <c r="BZ176" s="268"/>
      <c r="CA176" s="268"/>
      <c r="CB176" s="277"/>
      <c r="CC176" s="277"/>
      <c r="CD176" s="268"/>
      <c r="CE176" s="277"/>
      <c r="CF176" s="268"/>
      <c r="CG176" s="293"/>
      <c r="CH176" s="293"/>
      <c r="CI176" s="344"/>
      <c r="CJ176" s="268"/>
      <c r="CK176" s="293"/>
      <c r="CL176" s="268"/>
      <c r="CM176" s="295"/>
      <c r="CN176" s="295"/>
      <c r="CO176" s="268"/>
      <c r="CP176" s="293"/>
      <c r="CQ176" s="268"/>
      <c r="CR176" s="268"/>
      <c r="CS176" s="276"/>
      <c r="CT176" s="276"/>
      <c r="CU176" s="295"/>
      <c r="CV176" s="268"/>
      <c r="CW176" s="295"/>
      <c r="CX176" s="268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</row>
    <row r="177" customFormat="false" ht="12.75" hidden="false" customHeight="false" outlineLevel="0" collapsed="false">
      <c r="A177" s="323" t="n">
        <v>41821</v>
      </c>
      <c r="B177" s="268"/>
      <c r="C177" s="276" t="n">
        <v>0.17</v>
      </c>
      <c r="D177" s="326" t="n">
        <v>0.17</v>
      </c>
      <c r="E177" s="327" t="n">
        <v>0.17</v>
      </c>
      <c r="F177" s="328" t="n">
        <v>0.135</v>
      </c>
      <c r="G177" s="327" t="n">
        <v>0.17</v>
      </c>
      <c r="H177" s="355" t="n">
        <v>0.17</v>
      </c>
      <c r="I177" s="343" t="n">
        <v>0.17</v>
      </c>
      <c r="J177" s="347" t="n">
        <v>0.17</v>
      </c>
      <c r="K177" s="279" t="n">
        <v>0.19</v>
      </c>
      <c r="L177" s="348" t="n">
        <v>0.19</v>
      </c>
      <c r="M177" s="343" t="n">
        <v>0.19</v>
      </c>
      <c r="N177" s="327" t="n">
        <v>0.21</v>
      </c>
      <c r="O177" s="279" t="n">
        <v>0.17</v>
      </c>
      <c r="P177" s="333" t="n">
        <v>0.17</v>
      </c>
      <c r="Q177" s="343" t="n">
        <v>0.17</v>
      </c>
      <c r="R177" s="327" t="n">
        <v>0.17</v>
      </c>
      <c r="T177" s="334" t="n">
        <v>-0.03</v>
      </c>
      <c r="U177" s="334" t="n">
        <v>0.025</v>
      </c>
      <c r="V177" s="334"/>
      <c r="X177" s="343"/>
      <c r="Z177" s="343"/>
      <c r="AA177" s="343"/>
      <c r="AB177" s="343"/>
      <c r="AG177" s="340"/>
      <c r="AH177" s="340" t="n">
        <v>41821</v>
      </c>
      <c r="AI177" s="343" t="n">
        <v>3.668</v>
      </c>
      <c r="AJ177" s="342"/>
      <c r="AK177" s="342"/>
      <c r="AL177" s="342" t="n">
        <v>1.39776816753236</v>
      </c>
      <c r="AM177" s="342" t="n">
        <v>3.838</v>
      </c>
      <c r="AN177" s="342" t="n">
        <v>3.838</v>
      </c>
      <c r="AO177" s="342" t="n">
        <v>3.838</v>
      </c>
      <c r="AP177" s="360" t="n">
        <v>3.838</v>
      </c>
      <c r="AQ177" s="268" t="n">
        <v>3.858</v>
      </c>
      <c r="AR177" s="268" t="n">
        <v>3.878</v>
      </c>
      <c r="AS177" s="268" t="n">
        <v>3.838</v>
      </c>
      <c r="AT177" s="277" t="n">
        <v>3.838</v>
      </c>
      <c r="AU177" s="277"/>
      <c r="AV177" s="277"/>
      <c r="AW177" s="268" t="n">
        <v>3.668</v>
      </c>
      <c r="AX177" s="268" t="n">
        <v>3.668</v>
      </c>
      <c r="AY177" s="268" t="n">
        <v>3.668</v>
      </c>
      <c r="AZ177" s="343" t="n">
        <v>3.668</v>
      </c>
      <c r="BA177" s="268" t="n">
        <v>3.668</v>
      </c>
      <c r="BB177" s="280" t="n">
        <v>3.668</v>
      </c>
      <c r="BC177" s="280" t="n">
        <v>3.668</v>
      </c>
      <c r="BD177" s="280" t="n">
        <v>3.668</v>
      </c>
      <c r="BE177" s="343"/>
      <c r="BF177" s="268"/>
      <c r="BG177" s="268" t="n">
        <v>1.31657489009</v>
      </c>
      <c r="BH177" s="277" t="n">
        <v>0.064844838336347</v>
      </c>
      <c r="BI177" s="277" t="n">
        <v>0.073195698094096</v>
      </c>
      <c r="BJ177" s="277" t="n">
        <v>0.407932481880524</v>
      </c>
      <c r="BK177" s="268" t="n">
        <v>0.36419181019603</v>
      </c>
      <c r="BL177" s="268"/>
      <c r="BM177" s="268"/>
      <c r="BN177" s="358"/>
      <c r="BO177" s="358"/>
      <c r="BP177" s="268"/>
      <c r="BQ177" s="358"/>
      <c r="BR177" s="268"/>
      <c r="BS177" s="268"/>
      <c r="BT177" s="268"/>
      <c r="BU177" s="295"/>
      <c r="BV177" s="268"/>
      <c r="BW177" s="295"/>
      <c r="BX177" s="268"/>
      <c r="BY177" s="268"/>
      <c r="BZ177" s="268"/>
      <c r="CA177" s="268"/>
      <c r="CB177" s="277"/>
      <c r="CC177" s="277"/>
      <c r="CD177" s="268"/>
      <c r="CE177" s="277"/>
      <c r="CF177" s="268"/>
      <c r="CG177" s="293"/>
      <c r="CH177" s="293"/>
      <c r="CI177" s="344"/>
      <c r="CJ177" s="268"/>
      <c r="CK177" s="268"/>
      <c r="CL177" s="268"/>
      <c r="CM177" s="268"/>
      <c r="CN177" s="268"/>
      <c r="CO177" s="268"/>
      <c r="CP177" s="293"/>
      <c r="CQ177" s="268"/>
      <c r="CR177" s="268"/>
      <c r="CS177" s="276"/>
      <c r="CT177" s="276"/>
      <c r="CU177" s="295"/>
      <c r="CV177" s="268"/>
      <c r="CW177" s="295"/>
      <c r="CX177" s="268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</row>
    <row r="178" customFormat="false" ht="12.75" hidden="false" customHeight="false" outlineLevel="0" collapsed="false">
      <c r="A178" s="323" t="n">
        <v>41852</v>
      </c>
      <c r="B178" s="268"/>
      <c r="C178" s="276" t="n">
        <v>0.17</v>
      </c>
      <c r="D178" s="326" t="n">
        <v>0.17</v>
      </c>
      <c r="E178" s="327" t="n">
        <v>0.17</v>
      </c>
      <c r="F178" s="328" t="n">
        <v>0.135</v>
      </c>
      <c r="G178" s="327" t="n">
        <v>0.17</v>
      </c>
      <c r="H178" s="355" t="n">
        <v>0.17</v>
      </c>
      <c r="I178" s="343" t="n">
        <v>0.17</v>
      </c>
      <c r="J178" s="347" t="n">
        <v>0.17</v>
      </c>
      <c r="K178" s="279" t="n">
        <v>0.19</v>
      </c>
      <c r="L178" s="348" t="n">
        <v>0.19</v>
      </c>
      <c r="M178" s="343" t="n">
        <v>0.19</v>
      </c>
      <c r="N178" s="327" t="n">
        <v>0.21</v>
      </c>
      <c r="O178" s="279" t="n">
        <v>0.17</v>
      </c>
      <c r="P178" s="333" t="n">
        <v>0.17</v>
      </c>
      <c r="Q178" s="343" t="n">
        <v>0.17</v>
      </c>
      <c r="R178" s="327" t="n">
        <v>0.17</v>
      </c>
      <c r="T178" s="334" t="n">
        <v>-0.03</v>
      </c>
      <c r="U178" s="334" t="n">
        <v>0.025</v>
      </c>
      <c r="V178" s="334"/>
      <c r="X178" s="343"/>
      <c r="Z178" s="343"/>
      <c r="AA178" s="343"/>
      <c r="AB178" s="343"/>
      <c r="AG178" s="340"/>
      <c r="AH178" s="340" t="n">
        <v>41852</v>
      </c>
      <c r="AI178" s="343" t="n">
        <v>3.66</v>
      </c>
      <c r="AJ178" s="342"/>
      <c r="AK178" s="342"/>
      <c r="AL178" s="342" t="n">
        <v>1.38634482528135</v>
      </c>
      <c r="AM178" s="342" t="n">
        <v>3.83</v>
      </c>
      <c r="AN178" s="342" t="n">
        <v>3.83</v>
      </c>
      <c r="AO178" s="342" t="n">
        <v>3.83</v>
      </c>
      <c r="AP178" s="360" t="n">
        <v>3.83</v>
      </c>
      <c r="AQ178" s="268" t="n">
        <v>3.85</v>
      </c>
      <c r="AR178" s="268" t="n">
        <v>3.87</v>
      </c>
      <c r="AS178" s="268" t="n">
        <v>3.83</v>
      </c>
      <c r="AT178" s="277" t="n">
        <v>3.83</v>
      </c>
      <c r="AU178" s="277"/>
      <c r="AV178" s="277"/>
      <c r="AW178" s="268" t="n">
        <v>3.66</v>
      </c>
      <c r="AX178" s="268" t="n">
        <v>3.66</v>
      </c>
      <c r="AY178" s="268" t="n">
        <v>3.66</v>
      </c>
      <c r="AZ178" s="343" t="n">
        <v>3.66</v>
      </c>
      <c r="BA178" s="268" t="n">
        <v>3.66</v>
      </c>
      <c r="BB178" s="280" t="n">
        <v>3.66</v>
      </c>
      <c r="BC178" s="280" t="n">
        <v>3.66</v>
      </c>
      <c r="BD178" s="280" t="n">
        <v>3.66</v>
      </c>
      <c r="BE178" s="343"/>
      <c r="BF178" s="268"/>
      <c r="BG178" s="268" t="n">
        <v>1.316042868066</v>
      </c>
      <c r="BH178" s="277" t="n">
        <v>0.064866684127287</v>
      </c>
      <c r="BI178" s="277" t="n">
        <v>0.073197029577032</v>
      </c>
      <c r="BJ178" s="277" t="n">
        <v>0.405607648637471</v>
      </c>
      <c r="BK178" s="268" t="n">
        <v>0.361969928271892</v>
      </c>
      <c r="BL178" s="268"/>
      <c r="BM178" s="268"/>
      <c r="BN178" s="358"/>
      <c r="BO178" s="358"/>
      <c r="BP178" s="268"/>
      <c r="BQ178" s="358"/>
      <c r="BR178" s="268"/>
      <c r="BS178" s="268"/>
      <c r="BT178" s="268"/>
      <c r="BU178" s="295"/>
      <c r="BV178" s="268"/>
      <c r="BW178" s="295"/>
      <c r="BX178" s="268"/>
      <c r="BY178" s="268"/>
      <c r="BZ178" s="268"/>
      <c r="CA178" s="268"/>
      <c r="CB178" s="277"/>
      <c r="CC178" s="277"/>
      <c r="CD178" s="268"/>
      <c r="CE178" s="277"/>
      <c r="CF178" s="268"/>
      <c r="CG178" s="293"/>
      <c r="CH178" s="293"/>
      <c r="CI178" s="344"/>
      <c r="CJ178" s="268"/>
      <c r="CK178" s="268"/>
      <c r="CL178" s="268"/>
      <c r="CM178" s="268"/>
      <c r="CN178" s="268"/>
      <c r="CO178" s="268"/>
      <c r="CP178" s="293"/>
      <c r="CQ178" s="268"/>
      <c r="CR178" s="268"/>
      <c r="CS178" s="276"/>
      <c r="CT178" s="276"/>
      <c r="CU178" s="295"/>
      <c r="CV178" s="268"/>
      <c r="CW178" s="295"/>
      <c r="CX178" s="268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</row>
    <row r="179" customFormat="false" ht="12.75" hidden="false" customHeight="false" outlineLevel="0" collapsed="false">
      <c r="A179" s="323" t="n">
        <v>41883</v>
      </c>
      <c r="B179" s="268"/>
      <c r="C179" s="276" t="n">
        <v>0.17</v>
      </c>
      <c r="D179" s="326" t="n">
        <v>0.17</v>
      </c>
      <c r="E179" s="327" t="n">
        <v>0.17</v>
      </c>
      <c r="F179" s="328" t="n">
        <v>0.135</v>
      </c>
      <c r="G179" s="327" t="n">
        <v>0.17</v>
      </c>
      <c r="H179" s="355" t="n">
        <v>0.17</v>
      </c>
      <c r="I179" s="343" t="n">
        <v>0.17</v>
      </c>
      <c r="J179" s="347" t="n">
        <v>0.17</v>
      </c>
      <c r="K179" s="279" t="n">
        <v>0.19</v>
      </c>
      <c r="L179" s="348" t="n">
        <v>0.19</v>
      </c>
      <c r="M179" s="343" t="n">
        <v>0.19</v>
      </c>
      <c r="N179" s="327" t="n">
        <v>0.21</v>
      </c>
      <c r="O179" s="279" t="n">
        <v>0.17</v>
      </c>
      <c r="P179" s="333" t="n">
        <v>0.17</v>
      </c>
      <c r="Q179" s="343" t="n">
        <v>0.17</v>
      </c>
      <c r="R179" s="327" t="n">
        <v>0.17</v>
      </c>
      <c r="T179" s="334" t="n">
        <v>-0.03</v>
      </c>
      <c r="U179" s="334" t="n">
        <v>0.025</v>
      </c>
      <c r="V179" s="334"/>
      <c r="X179" s="343"/>
      <c r="Z179" s="343"/>
      <c r="AA179" s="343"/>
      <c r="AB179" s="343"/>
      <c r="AG179" s="340"/>
      <c r="AH179" s="340" t="n">
        <v>41883</v>
      </c>
      <c r="AI179" s="343" t="n">
        <v>3.639</v>
      </c>
      <c r="AJ179" s="342"/>
      <c r="AK179" s="342"/>
      <c r="AL179" s="342" t="n">
        <v>1.37033164222594</v>
      </c>
      <c r="AM179" s="342" t="n">
        <v>3.809</v>
      </c>
      <c r="AN179" s="342" t="n">
        <v>3.809</v>
      </c>
      <c r="AO179" s="342" t="n">
        <v>3.809</v>
      </c>
      <c r="AP179" s="360" t="n">
        <v>3.809</v>
      </c>
      <c r="AQ179" s="268" t="n">
        <v>3.829</v>
      </c>
      <c r="AR179" s="268" t="n">
        <v>3.849</v>
      </c>
      <c r="AS179" s="268" t="n">
        <v>3.809</v>
      </c>
      <c r="AT179" s="277" t="n">
        <v>3.809</v>
      </c>
      <c r="AU179" s="277"/>
      <c r="AV179" s="277"/>
      <c r="AW179" s="268" t="n">
        <v>3.639</v>
      </c>
      <c r="AX179" s="268" t="n">
        <v>3.639</v>
      </c>
      <c r="AY179" s="268" t="n">
        <v>3.639</v>
      </c>
      <c r="AZ179" s="343" t="n">
        <v>3.639</v>
      </c>
      <c r="BA179" s="268" t="n">
        <v>3.639</v>
      </c>
      <c r="BB179" s="280" t="n">
        <v>3.639</v>
      </c>
      <c r="BC179" s="280" t="n">
        <v>3.639</v>
      </c>
      <c r="BD179" s="280" t="n">
        <v>3.639</v>
      </c>
      <c r="BE179" s="343"/>
      <c r="BF179" s="268"/>
      <c r="BG179" s="268" t="n">
        <v>1.315515495064</v>
      </c>
      <c r="BH179" s="277" t="n">
        <v>0.064888529918386</v>
      </c>
      <c r="BI179" s="277" t="n">
        <v>0.07319836105997</v>
      </c>
      <c r="BJ179" s="277" t="n">
        <v>0.403294617502957</v>
      </c>
      <c r="BK179" s="268" t="n">
        <v>0.359761523293761</v>
      </c>
      <c r="BL179" s="268"/>
      <c r="BM179" s="268"/>
      <c r="BN179" s="358"/>
      <c r="BO179" s="358"/>
      <c r="BP179" s="268"/>
      <c r="BQ179" s="358"/>
      <c r="BR179" s="268"/>
      <c r="BS179" s="268"/>
      <c r="BT179" s="268"/>
      <c r="BU179" s="295"/>
      <c r="BV179" s="268"/>
      <c r="BW179" s="295"/>
      <c r="BX179" s="268"/>
      <c r="BY179" s="268"/>
      <c r="BZ179" s="268"/>
      <c r="CA179" s="268"/>
      <c r="CB179" s="277"/>
      <c r="CC179" s="277"/>
      <c r="CD179" s="268"/>
      <c r="CE179" s="277"/>
      <c r="CF179" s="268"/>
      <c r="CG179" s="293"/>
      <c r="CH179" s="293"/>
      <c r="CI179" s="344"/>
      <c r="CJ179" s="268"/>
      <c r="CK179" s="268"/>
      <c r="CL179" s="268"/>
      <c r="CM179" s="268"/>
      <c r="CN179" s="268"/>
      <c r="CO179" s="268"/>
      <c r="CP179" s="293"/>
      <c r="CQ179" s="268"/>
      <c r="CR179" s="268"/>
      <c r="CS179" s="276"/>
      <c r="CT179" s="276"/>
      <c r="CU179" s="295"/>
      <c r="CV179" s="268"/>
      <c r="CW179" s="295"/>
      <c r="CX179" s="268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</row>
    <row r="180" customFormat="false" ht="12.75" hidden="false" customHeight="false" outlineLevel="0" collapsed="false">
      <c r="A180" s="323" t="n">
        <v>41913</v>
      </c>
      <c r="B180" s="268"/>
      <c r="C180" s="276" t="n">
        <v>0.17</v>
      </c>
      <c r="D180" s="326" t="n">
        <v>0.17</v>
      </c>
      <c r="E180" s="327" t="n">
        <v>0.17</v>
      </c>
      <c r="F180" s="328" t="n">
        <v>0.135</v>
      </c>
      <c r="G180" s="327" t="n">
        <v>0.17</v>
      </c>
      <c r="H180" s="355" t="n">
        <v>0.17</v>
      </c>
      <c r="I180" s="343" t="n">
        <v>0.17</v>
      </c>
      <c r="J180" s="347" t="n">
        <v>0.17</v>
      </c>
      <c r="K180" s="279" t="n">
        <v>0.19</v>
      </c>
      <c r="L180" s="348" t="n">
        <v>0.19</v>
      </c>
      <c r="M180" s="343" t="n">
        <v>0.19</v>
      </c>
      <c r="N180" s="327" t="n">
        <v>0.21</v>
      </c>
      <c r="O180" s="279" t="n">
        <v>0.17</v>
      </c>
      <c r="P180" s="333" t="n">
        <v>0.17</v>
      </c>
      <c r="Q180" s="343" t="n">
        <v>0.17</v>
      </c>
      <c r="R180" s="327" t="n">
        <v>0.17</v>
      </c>
      <c r="T180" s="334" t="n">
        <v>-0.03</v>
      </c>
      <c r="U180" s="334" t="n">
        <v>0.025</v>
      </c>
      <c r="V180" s="334"/>
      <c r="X180" s="343"/>
      <c r="Z180" s="343"/>
      <c r="AA180" s="343"/>
      <c r="AB180" s="343"/>
      <c r="AG180" s="340"/>
      <c r="AH180" s="340" t="n">
        <v>41913</v>
      </c>
      <c r="AI180" s="343" t="n">
        <v>3.646</v>
      </c>
      <c r="AJ180" s="342"/>
      <c r="AK180" s="342"/>
      <c r="AL180" s="342" t="n">
        <v>1.36474322125399</v>
      </c>
      <c r="AM180" s="342" t="n">
        <v>3.816</v>
      </c>
      <c r="AN180" s="342" t="n">
        <v>3.816</v>
      </c>
      <c r="AO180" s="342" t="n">
        <v>3.816</v>
      </c>
      <c r="AP180" s="360" t="n">
        <v>3.816</v>
      </c>
      <c r="AQ180" s="268" t="n">
        <v>3.836</v>
      </c>
      <c r="AR180" s="268" t="n">
        <v>3.856</v>
      </c>
      <c r="AS180" s="268" t="n">
        <v>3.816</v>
      </c>
      <c r="AT180" s="277" t="n">
        <v>3.816</v>
      </c>
      <c r="AU180" s="277"/>
      <c r="AV180" s="277"/>
      <c r="AW180" s="268" t="n">
        <v>3.646</v>
      </c>
      <c r="AX180" s="268" t="n">
        <v>3.646</v>
      </c>
      <c r="AY180" s="268" t="n">
        <v>3.646</v>
      </c>
      <c r="AZ180" s="343" t="n">
        <v>3.646</v>
      </c>
      <c r="BA180" s="268" t="n">
        <v>3.646</v>
      </c>
      <c r="BB180" s="280" t="n">
        <v>3.646</v>
      </c>
      <c r="BC180" s="280" t="n">
        <v>3.646</v>
      </c>
      <c r="BD180" s="280" t="n">
        <v>3.646</v>
      </c>
      <c r="BE180" s="343"/>
      <c r="BF180" s="268"/>
      <c r="BG180" s="268" t="n">
        <v>1.31500955541</v>
      </c>
      <c r="BH180" s="277" t="n">
        <v>0.064909671006696</v>
      </c>
      <c r="BI180" s="277" t="n">
        <v>0.073199649591845</v>
      </c>
      <c r="BJ180" s="277" t="n">
        <v>0.401067389674982</v>
      </c>
      <c r="BK180" s="268" t="n">
        <v>0.357637112487942</v>
      </c>
      <c r="BL180" s="268"/>
      <c r="BM180" s="268"/>
      <c r="BN180" s="358"/>
      <c r="BO180" s="358"/>
      <c r="BP180" s="268"/>
      <c r="BQ180" s="358"/>
      <c r="BR180" s="268"/>
      <c r="BS180" s="268"/>
      <c r="BT180" s="268"/>
      <c r="BU180" s="295"/>
      <c r="BV180" s="268"/>
      <c r="BW180" s="295"/>
      <c r="BX180" s="268"/>
      <c r="BY180" s="268"/>
      <c r="BZ180" s="268"/>
      <c r="CA180" s="268"/>
      <c r="CB180" s="277"/>
      <c r="CC180" s="277"/>
      <c r="CD180" s="268"/>
      <c r="CE180" s="277"/>
      <c r="CF180" s="268"/>
      <c r="CG180" s="293"/>
      <c r="CH180" s="293"/>
      <c r="CI180" s="344"/>
      <c r="CJ180" s="268"/>
      <c r="CK180" s="268"/>
      <c r="CL180" s="268"/>
      <c r="CM180" s="268"/>
      <c r="CN180" s="268"/>
      <c r="CO180" s="268"/>
      <c r="CP180" s="293"/>
      <c r="CQ180" s="268"/>
      <c r="CR180" s="268"/>
      <c r="CS180" s="276"/>
      <c r="CT180" s="276"/>
      <c r="CU180" s="295"/>
      <c r="CV180" s="268"/>
      <c r="CW180" s="295"/>
      <c r="CX180" s="268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</row>
    <row r="181" customFormat="false" ht="12.75" hidden="false" customHeight="false" outlineLevel="0" collapsed="false">
      <c r="A181" s="323" t="n">
        <v>41944</v>
      </c>
      <c r="B181" s="268"/>
      <c r="C181" s="276"/>
      <c r="D181" s="276"/>
      <c r="E181" s="268"/>
      <c r="F181" s="294"/>
      <c r="G181" s="268"/>
      <c r="H181" s="358"/>
      <c r="I181" s="343"/>
      <c r="J181" s="268"/>
      <c r="K181" s="279"/>
      <c r="L181" s="279"/>
      <c r="M181" s="343"/>
      <c r="N181" s="268"/>
      <c r="O181" s="294"/>
      <c r="P181" s="294"/>
      <c r="Q181" s="343"/>
      <c r="R181" s="268"/>
      <c r="T181" s="294"/>
      <c r="U181" s="294"/>
      <c r="X181" s="343"/>
      <c r="Z181" s="343"/>
      <c r="AA181" s="343"/>
      <c r="AB181" s="343"/>
      <c r="AG181" s="340"/>
      <c r="AH181" s="340" t="n">
        <v>41944</v>
      </c>
      <c r="AI181" s="343" t="n">
        <v>3.689</v>
      </c>
      <c r="AJ181" s="342"/>
      <c r="AK181" s="342"/>
      <c r="AL181" s="342" t="n">
        <v>1.31127345752163</v>
      </c>
      <c r="AM181" s="342" t="n">
        <v>3.689</v>
      </c>
      <c r="AN181" s="342" t="n">
        <v>3.689</v>
      </c>
      <c r="AO181" s="342" t="n">
        <v>3.689</v>
      </c>
      <c r="AP181" s="360" t="n">
        <v>3.689</v>
      </c>
      <c r="AQ181" s="268" t="n">
        <v>3.689</v>
      </c>
      <c r="AR181" s="268" t="n">
        <v>3.689</v>
      </c>
      <c r="AS181" s="268" t="n">
        <v>3.689</v>
      </c>
      <c r="AT181" s="277" t="n">
        <v>3.689</v>
      </c>
      <c r="AU181" s="277"/>
      <c r="AV181" s="277"/>
      <c r="AW181" s="268" t="n">
        <v>3.689</v>
      </c>
      <c r="AX181" s="268" t="n">
        <v>3.689</v>
      </c>
      <c r="AY181" s="268" t="n">
        <v>3.689</v>
      </c>
      <c r="AZ181" s="343" t="n">
        <v>3.689</v>
      </c>
      <c r="BA181" s="268" t="n">
        <v>3.689</v>
      </c>
      <c r="BB181" s="280" t="n">
        <v>3.689</v>
      </c>
      <c r="BC181" s="280" t="n">
        <v>3.689</v>
      </c>
      <c r="BD181" s="280" t="n">
        <v>3.689</v>
      </c>
      <c r="BE181" s="343"/>
      <c r="BF181" s="268"/>
      <c r="BG181" s="268" t="n">
        <v>1.314491314494</v>
      </c>
      <c r="BH181" s="277" t="n">
        <v>0.064931516798106</v>
      </c>
      <c r="BI181" s="277" t="n">
        <v>0.073200981074783</v>
      </c>
      <c r="BJ181" s="277" t="n">
        <v>0.39877743408252</v>
      </c>
      <c r="BK181" s="268" t="n">
        <v>0.355454989840508</v>
      </c>
      <c r="BL181" s="268"/>
      <c r="BM181" s="268"/>
      <c r="BN181" s="358"/>
      <c r="BO181" s="358"/>
      <c r="BP181" s="268"/>
      <c r="BQ181" s="358"/>
      <c r="BR181" s="268"/>
      <c r="BS181" s="268"/>
      <c r="BT181" s="268"/>
      <c r="BU181" s="295"/>
      <c r="BV181" s="268"/>
      <c r="BW181" s="295"/>
      <c r="BX181" s="268"/>
      <c r="BY181" s="268"/>
      <c r="BZ181" s="268"/>
      <c r="CA181" s="268"/>
      <c r="CB181" s="277"/>
      <c r="CC181" s="277"/>
      <c r="CD181" s="268"/>
      <c r="CE181" s="277"/>
      <c r="CF181" s="268"/>
      <c r="CG181" s="293"/>
      <c r="CH181" s="293"/>
      <c r="CI181" s="344"/>
      <c r="CJ181" s="268"/>
      <c r="CK181" s="268"/>
      <c r="CL181" s="268"/>
      <c r="CM181" s="268"/>
      <c r="CN181" s="268"/>
      <c r="CO181" s="268"/>
      <c r="CP181" s="293"/>
      <c r="CQ181" s="268"/>
      <c r="CR181" s="268"/>
      <c r="CS181" s="276"/>
      <c r="CT181" s="276"/>
      <c r="CU181" s="295"/>
      <c r="CV181" s="268"/>
      <c r="CW181" s="295"/>
      <c r="CX181" s="268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</row>
    <row r="182" customFormat="false" ht="12.75" hidden="false" customHeight="false" outlineLevel="0" collapsed="false">
      <c r="A182" s="323" t="n">
        <v>41974</v>
      </c>
      <c r="B182" s="268"/>
      <c r="C182" s="276"/>
      <c r="D182" s="276"/>
      <c r="E182" s="268"/>
      <c r="F182" s="294"/>
      <c r="G182" s="268"/>
      <c r="H182" s="358"/>
      <c r="I182" s="343"/>
      <c r="J182" s="268"/>
      <c r="K182" s="279"/>
      <c r="L182" s="279"/>
      <c r="M182" s="343"/>
      <c r="N182" s="268"/>
      <c r="O182" s="294"/>
      <c r="P182" s="294"/>
      <c r="Q182" s="343"/>
      <c r="R182" s="268"/>
      <c r="T182" s="294"/>
      <c r="U182" s="294"/>
      <c r="X182" s="343"/>
      <c r="Z182" s="343"/>
      <c r="AA182" s="343"/>
      <c r="AB182" s="343"/>
      <c r="AG182" s="340"/>
      <c r="AH182" s="340" t="n">
        <v>41974</v>
      </c>
      <c r="AI182" s="343" t="n">
        <v>3.756</v>
      </c>
      <c r="AJ182" s="342"/>
      <c r="AK182" s="342"/>
      <c r="AL182" s="342" t="n">
        <v>1.32720462006895</v>
      </c>
      <c r="AM182" s="342" t="n">
        <v>3.756</v>
      </c>
      <c r="AN182" s="342" t="n">
        <v>3.756</v>
      </c>
      <c r="AO182" s="342" t="n">
        <v>3.756</v>
      </c>
      <c r="AP182" s="360" t="n">
        <v>3.756</v>
      </c>
      <c r="AQ182" s="268" t="n">
        <v>3.756</v>
      </c>
      <c r="AR182" s="268" t="n">
        <v>3.756</v>
      </c>
      <c r="AS182" s="268" t="n">
        <v>3.756</v>
      </c>
      <c r="AT182" s="277" t="n">
        <v>3.756</v>
      </c>
      <c r="AU182" s="277"/>
      <c r="AV182" s="277"/>
      <c r="AW182" s="268" t="n">
        <v>3.756</v>
      </c>
      <c r="AX182" s="268" t="n">
        <v>3.756</v>
      </c>
      <c r="AY182" s="268" t="n">
        <v>3.756</v>
      </c>
      <c r="AZ182" s="343" t="n">
        <v>3.756</v>
      </c>
      <c r="BA182" s="268" t="n">
        <v>3.756</v>
      </c>
      <c r="BB182" s="280" t="n">
        <v>3.756</v>
      </c>
      <c r="BC182" s="280" t="n">
        <v>3.756</v>
      </c>
      <c r="BD182" s="280" t="n">
        <v>3.756</v>
      </c>
      <c r="BE182" s="343"/>
      <c r="BF182" s="268"/>
      <c r="BG182" s="268" t="n">
        <v>1.313994202188</v>
      </c>
      <c r="BH182" s="277" t="n">
        <v>0.064952657886717</v>
      </c>
      <c r="BI182" s="277" t="n">
        <v>0.07320226960666</v>
      </c>
      <c r="BJ182" s="277" t="n">
        <v>0.396572442834617</v>
      </c>
      <c r="BK182" s="268" t="n">
        <v>0.353355862638167</v>
      </c>
      <c r="BL182" s="268"/>
      <c r="BM182" s="268"/>
      <c r="BN182" s="358"/>
      <c r="BO182" s="358"/>
      <c r="BP182" s="268"/>
      <c r="BQ182" s="358"/>
      <c r="BR182" s="268"/>
      <c r="BS182" s="268"/>
      <c r="BT182" s="268"/>
      <c r="BU182" s="295"/>
      <c r="BV182" s="268"/>
      <c r="BW182" s="295"/>
      <c r="BX182" s="268"/>
      <c r="BY182" s="268"/>
      <c r="BZ182" s="268"/>
      <c r="CA182" s="268"/>
      <c r="CB182" s="277"/>
      <c r="CC182" s="277"/>
      <c r="CD182" s="268"/>
      <c r="CE182" s="277"/>
      <c r="CF182" s="268"/>
      <c r="CG182" s="293"/>
      <c r="CH182" s="293"/>
      <c r="CI182" s="344"/>
      <c r="CJ182" s="268"/>
      <c r="CK182" s="268"/>
      <c r="CL182" s="268"/>
      <c r="CM182" s="268"/>
      <c r="CN182" s="268"/>
      <c r="CO182" s="268"/>
      <c r="CP182" s="293"/>
      <c r="CQ182" s="268"/>
      <c r="CR182" s="268"/>
      <c r="CS182" s="276"/>
      <c r="CT182" s="276"/>
      <c r="CU182" s="295"/>
      <c r="CV182" s="268"/>
      <c r="CW182" s="295"/>
      <c r="CX182" s="268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</row>
    <row r="183" customFormat="false" ht="12.75" hidden="false" customHeight="false" outlineLevel="0" collapsed="false">
      <c r="A183" s="323" t="n">
        <v>42005</v>
      </c>
      <c r="B183" s="268"/>
      <c r="C183" s="276"/>
      <c r="D183" s="276"/>
      <c r="E183" s="268"/>
      <c r="F183" s="294"/>
      <c r="G183" s="268"/>
      <c r="H183" s="358"/>
      <c r="I183" s="343"/>
      <c r="J183" s="268"/>
      <c r="K183" s="279"/>
      <c r="L183" s="279"/>
      <c r="M183" s="343"/>
      <c r="N183" s="268"/>
      <c r="O183" s="294"/>
      <c r="P183" s="294"/>
      <c r="Q183" s="343"/>
      <c r="R183" s="268"/>
      <c r="T183" s="294"/>
      <c r="U183" s="294"/>
      <c r="X183" s="343"/>
      <c r="Z183" s="343"/>
      <c r="AA183" s="343"/>
      <c r="AB183" s="343"/>
      <c r="AG183" s="340"/>
      <c r="AH183" s="340" t="n">
        <v>42005</v>
      </c>
      <c r="AI183" s="343" t="n">
        <v>4.041</v>
      </c>
      <c r="AJ183" s="342"/>
      <c r="AK183" s="342"/>
      <c r="AL183" s="342" t="n">
        <v>1.49721723030052</v>
      </c>
      <c r="AM183" s="342" t="n">
        <v>4.041</v>
      </c>
      <c r="AN183" s="342" t="n">
        <v>4.041</v>
      </c>
      <c r="AO183" s="342" t="n">
        <v>4.041</v>
      </c>
      <c r="AP183" s="360" t="n">
        <v>4.041</v>
      </c>
      <c r="AQ183" s="268" t="n">
        <v>4.041</v>
      </c>
      <c r="AR183" s="268" t="n">
        <v>4.041</v>
      </c>
      <c r="AS183" s="268" t="n">
        <v>4.041</v>
      </c>
      <c r="AT183" s="277" t="n">
        <v>4.041</v>
      </c>
      <c r="AU183" s="277"/>
      <c r="AV183" s="277"/>
      <c r="AW183" s="268" t="n">
        <v>4.041</v>
      </c>
      <c r="AX183" s="268" t="n">
        <v>4.041</v>
      </c>
      <c r="AY183" s="268" t="n">
        <v>4.041</v>
      </c>
      <c r="AZ183" s="343" t="n">
        <v>4.041</v>
      </c>
      <c r="BA183" s="268" t="n">
        <v>4.041</v>
      </c>
      <c r="BB183" s="280" t="n">
        <v>4.041</v>
      </c>
      <c r="BC183" s="280" t="n">
        <v>4.041</v>
      </c>
      <c r="BD183" s="280" t="n">
        <v>4.041</v>
      </c>
      <c r="BE183" s="343"/>
      <c r="BF183" s="268"/>
      <c r="BG183" s="268" t="n">
        <v>1.313485072468</v>
      </c>
      <c r="BH183" s="277" t="n">
        <v>0.064974503678438</v>
      </c>
      <c r="BI183" s="277" t="n">
        <v>0.0732036010896</v>
      </c>
      <c r="BJ183" s="277"/>
      <c r="BK183" s="268" t="n">
        <v>0.370506614773699</v>
      </c>
      <c r="BL183" s="268"/>
      <c r="BM183" s="268"/>
      <c r="BN183" s="358"/>
      <c r="BO183" s="358"/>
      <c r="BP183" s="268"/>
      <c r="BQ183" s="358"/>
      <c r="BR183" s="268"/>
      <c r="BS183" s="268"/>
      <c r="BT183" s="268"/>
      <c r="BU183" s="295"/>
      <c r="BV183" s="268"/>
      <c r="BW183" s="295"/>
      <c r="BX183" s="268"/>
      <c r="BY183" s="268"/>
      <c r="BZ183" s="268"/>
      <c r="CA183" s="268"/>
      <c r="CB183" s="277"/>
      <c r="CC183" s="277"/>
      <c r="CD183" s="268"/>
      <c r="CE183" s="277"/>
      <c r="CF183" s="268"/>
      <c r="CG183" s="293"/>
      <c r="CH183" s="293"/>
      <c r="CI183" s="344"/>
      <c r="CJ183" s="268"/>
      <c r="CK183" s="268"/>
      <c r="CL183" s="268"/>
      <c r="CM183" s="268"/>
      <c r="CN183" s="268"/>
      <c r="CO183" s="268"/>
      <c r="CP183" s="293"/>
      <c r="CQ183" s="268"/>
      <c r="CR183" s="268"/>
      <c r="CS183" s="276"/>
      <c r="CT183" s="276"/>
      <c r="CU183" s="295"/>
      <c r="CV183" s="268"/>
      <c r="CW183" s="295"/>
      <c r="CX183" s="268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</row>
    <row r="184" customFormat="false" ht="12.75" hidden="false" customHeight="false" outlineLevel="0" collapsed="false">
      <c r="A184" s="323" t="n">
        <v>42036</v>
      </c>
      <c r="B184" s="268"/>
      <c r="C184" s="276"/>
      <c r="D184" s="276"/>
      <c r="E184" s="268"/>
      <c r="F184" s="294"/>
      <c r="G184" s="268"/>
      <c r="H184" s="358"/>
      <c r="I184" s="343"/>
      <c r="J184" s="268"/>
      <c r="K184" s="279"/>
      <c r="L184" s="279"/>
      <c r="M184" s="343"/>
      <c r="N184" s="268"/>
      <c r="O184" s="294"/>
      <c r="P184" s="294"/>
      <c r="Q184" s="343"/>
      <c r="R184" s="268"/>
      <c r="T184" s="294"/>
      <c r="U184" s="294"/>
      <c r="X184" s="343"/>
      <c r="Z184" s="343"/>
      <c r="AA184" s="343"/>
      <c r="AB184" s="343"/>
      <c r="AG184" s="340"/>
      <c r="AH184" s="340" t="n">
        <v>42036</v>
      </c>
      <c r="AI184" s="343" t="n">
        <v>3.964</v>
      </c>
      <c r="AJ184" s="342"/>
      <c r="AK184" s="342"/>
      <c r="AL184" s="342" t="n">
        <v>1.46090013201253</v>
      </c>
      <c r="AM184" s="342" t="n">
        <v>3.964</v>
      </c>
      <c r="AN184" s="342" t="n">
        <v>3.964</v>
      </c>
      <c r="AO184" s="342" t="n">
        <v>3.964</v>
      </c>
      <c r="AP184" s="360" t="n">
        <v>3.964</v>
      </c>
      <c r="AQ184" s="268" t="n">
        <v>3.964</v>
      </c>
      <c r="AR184" s="268" t="n">
        <v>3.964</v>
      </c>
      <c r="AS184" s="268" t="n">
        <v>3.964</v>
      </c>
      <c r="AT184" s="277" t="n">
        <v>3.964</v>
      </c>
      <c r="AU184" s="277"/>
      <c r="AV184" s="277"/>
      <c r="AW184" s="268" t="n">
        <v>3.964</v>
      </c>
      <c r="AX184" s="268" t="n">
        <v>3.964</v>
      </c>
      <c r="AY184" s="268" t="n">
        <v>3.964</v>
      </c>
      <c r="AZ184" s="343" t="n">
        <v>3.964</v>
      </c>
      <c r="BA184" s="268" t="n">
        <v>3.964</v>
      </c>
      <c r="BB184" s="280" t="n">
        <v>3.964</v>
      </c>
      <c r="BC184" s="280" t="n">
        <v>3.964</v>
      </c>
      <c r="BD184" s="280" t="n">
        <v>3.964</v>
      </c>
      <c r="BE184" s="343"/>
      <c r="BF184" s="268"/>
      <c r="BG184" s="268" t="n">
        <v>1.312980565142</v>
      </c>
      <c r="BH184" s="280" t="n">
        <v>0.064996349470317</v>
      </c>
      <c r="BI184" s="280" t="n">
        <v>0.07320493257254</v>
      </c>
      <c r="BJ184" s="280"/>
      <c r="BK184" s="268" t="n">
        <v>0.368541910194887</v>
      </c>
      <c r="BL184" s="268"/>
      <c r="BM184" s="268"/>
      <c r="BN184" s="358"/>
      <c r="BO184" s="358"/>
      <c r="BP184" s="268"/>
      <c r="BQ184" s="358"/>
      <c r="BR184" s="268"/>
      <c r="BS184" s="268"/>
      <c r="BT184" s="268"/>
      <c r="BU184" s="295"/>
      <c r="BV184" s="268"/>
      <c r="BW184" s="295"/>
      <c r="BX184" s="268"/>
      <c r="BY184" s="268"/>
      <c r="BZ184" s="268"/>
      <c r="CA184" s="268"/>
      <c r="CB184" s="277"/>
      <c r="CC184" s="277"/>
      <c r="CD184" s="268"/>
      <c r="CE184" s="277"/>
      <c r="CF184" s="268"/>
      <c r="CG184" s="293"/>
      <c r="CH184" s="293"/>
      <c r="CI184" s="344"/>
      <c r="CJ184" s="268"/>
      <c r="CK184" s="268"/>
      <c r="CL184" s="268"/>
      <c r="CM184" s="268"/>
      <c r="CN184" s="268"/>
      <c r="CO184" s="268"/>
      <c r="CP184" s="293"/>
      <c r="CQ184" s="268"/>
      <c r="CR184" s="268"/>
      <c r="CS184" s="276"/>
      <c r="CT184" s="276"/>
      <c r="CU184" s="295"/>
      <c r="CV184" s="268"/>
      <c r="CW184" s="295"/>
      <c r="CX184" s="268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</row>
    <row r="185" customFormat="false" ht="12.75" hidden="false" customHeight="false" outlineLevel="0" collapsed="false">
      <c r="A185" s="323" t="n">
        <v>42064</v>
      </c>
      <c r="B185" s="268"/>
      <c r="C185" s="276"/>
      <c r="D185" s="276"/>
      <c r="E185" s="268"/>
      <c r="F185" s="294"/>
      <c r="G185" s="268"/>
      <c r="H185" s="358"/>
      <c r="I185" s="343"/>
      <c r="J185" s="268"/>
      <c r="K185" s="279"/>
      <c r="L185" s="279"/>
      <c r="M185" s="343"/>
      <c r="N185" s="268"/>
      <c r="O185" s="294"/>
      <c r="P185" s="294"/>
      <c r="Q185" s="343"/>
      <c r="R185" s="268"/>
      <c r="T185" s="294"/>
      <c r="U185" s="294"/>
      <c r="X185" s="343"/>
      <c r="Z185" s="343"/>
      <c r="AA185" s="343"/>
      <c r="AB185" s="343"/>
      <c r="AG185" s="340"/>
      <c r="AH185" s="340" t="n">
        <v>42064</v>
      </c>
      <c r="AI185" s="343" t="n">
        <v>3.863</v>
      </c>
      <c r="AJ185" s="342"/>
      <c r="AK185" s="342"/>
      <c r="AL185" s="342" t="n">
        <v>1.41685421117101</v>
      </c>
      <c r="AM185" s="342" t="n">
        <v>3.863</v>
      </c>
      <c r="AN185" s="342" t="n">
        <v>3.863</v>
      </c>
      <c r="AO185" s="342" t="n">
        <v>3.863</v>
      </c>
      <c r="AP185" s="360" t="n">
        <v>3.863</v>
      </c>
      <c r="AQ185" s="268" t="n">
        <v>3.863</v>
      </c>
      <c r="AR185" s="268" t="n">
        <v>3.863</v>
      </c>
      <c r="AS185" s="268" t="n">
        <v>3.863</v>
      </c>
      <c r="AT185" s="277" t="n">
        <v>3.863</v>
      </c>
      <c r="AU185" s="277"/>
      <c r="AV185" s="277"/>
      <c r="AW185" s="268" t="n">
        <v>3.863</v>
      </c>
      <c r="AX185" s="268" t="n">
        <v>3.863</v>
      </c>
      <c r="AY185" s="268" t="n">
        <v>3.863</v>
      </c>
      <c r="AZ185" s="343" t="n">
        <v>3.863</v>
      </c>
      <c r="BA185" s="268" t="n">
        <v>3.863</v>
      </c>
      <c r="BB185" s="280" t="n">
        <v>3.863</v>
      </c>
      <c r="BC185" s="280" t="n">
        <v>3.863</v>
      </c>
      <c r="BD185" s="280" t="n">
        <v>3.863</v>
      </c>
      <c r="BE185" s="343"/>
      <c r="BF185" s="268"/>
      <c r="BG185" s="268" t="n">
        <v>1.312528849784</v>
      </c>
      <c r="BH185" s="280" t="n">
        <v>0.06501608115344</v>
      </c>
      <c r="BI185" s="280" t="n">
        <v>0.073206135202293</v>
      </c>
      <c r="BJ185" s="280"/>
      <c r="BK185" s="268" t="n">
        <v>0.366775617698941</v>
      </c>
      <c r="BL185" s="268"/>
      <c r="BM185" s="268"/>
      <c r="BN185" s="358"/>
      <c r="BO185" s="358"/>
      <c r="BP185" s="268"/>
      <c r="BQ185" s="358"/>
      <c r="BR185" s="268"/>
      <c r="BS185" s="268"/>
      <c r="BT185" s="268"/>
      <c r="BU185" s="295"/>
      <c r="BV185" s="268"/>
      <c r="BW185" s="295"/>
      <c r="BX185" s="268"/>
      <c r="BY185" s="268"/>
      <c r="BZ185" s="268"/>
      <c r="CA185" s="268"/>
      <c r="CB185" s="277"/>
      <c r="CC185" s="277"/>
      <c r="CD185" s="268"/>
      <c r="CE185" s="277"/>
      <c r="CF185" s="268"/>
      <c r="CG185" s="293"/>
      <c r="CH185" s="293"/>
      <c r="CI185" s="344"/>
      <c r="CJ185" s="268"/>
      <c r="CK185" s="268"/>
      <c r="CL185" s="268"/>
      <c r="CM185" s="268"/>
      <c r="CN185" s="268"/>
      <c r="CO185" s="268"/>
      <c r="CP185" s="293"/>
      <c r="CQ185" s="268"/>
      <c r="CR185" s="268"/>
      <c r="CS185" s="276"/>
      <c r="CT185" s="276"/>
      <c r="CU185" s="295"/>
      <c r="CV185" s="268"/>
      <c r="CW185" s="295"/>
      <c r="CX185" s="268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</row>
    <row r="186" customFormat="false" ht="12.75" hidden="false" customHeight="false" outlineLevel="0" collapsed="false">
      <c r="A186" s="323" t="n">
        <v>42095</v>
      </c>
      <c r="B186" s="268"/>
      <c r="C186" s="276"/>
      <c r="D186" s="276"/>
      <c r="E186" s="268"/>
      <c r="F186" s="294"/>
      <c r="G186" s="268"/>
      <c r="H186" s="358"/>
      <c r="I186" s="343"/>
      <c r="J186" s="268"/>
      <c r="K186" s="279"/>
      <c r="L186" s="279"/>
      <c r="M186" s="343"/>
      <c r="N186" s="268"/>
      <c r="O186" s="294"/>
      <c r="P186" s="294"/>
      <c r="Q186" s="343"/>
      <c r="R186" s="268"/>
      <c r="T186" s="294"/>
      <c r="U186" s="294"/>
      <c r="X186" s="343"/>
      <c r="Z186" s="343"/>
      <c r="AA186" s="343"/>
      <c r="AB186" s="343"/>
      <c r="AG186" s="340"/>
      <c r="AH186" s="340"/>
      <c r="AI186" s="343"/>
      <c r="AJ186" s="342"/>
      <c r="AK186" s="342"/>
      <c r="AL186" s="342"/>
      <c r="AM186" s="342"/>
      <c r="AN186" s="342"/>
      <c r="AO186" s="342"/>
      <c r="AP186" s="360"/>
      <c r="AQ186" s="268"/>
      <c r="AR186" s="268"/>
      <c r="AS186" s="268"/>
      <c r="AT186" s="277"/>
      <c r="AU186" s="277"/>
      <c r="AV186" s="277"/>
      <c r="AW186" s="268"/>
      <c r="AX186" s="268"/>
      <c r="AY186" s="268"/>
      <c r="AZ186" s="343"/>
      <c r="BA186" s="268"/>
      <c r="BB186" s="280"/>
      <c r="BC186" s="280"/>
      <c r="BD186" s="280"/>
      <c r="BE186" s="343"/>
      <c r="BF186" s="268"/>
      <c r="BG186" s="268"/>
      <c r="BH186" s="280"/>
      <c r="BI186" s="280"/>
      <c r="BJ186" s="280"/>
      <c r="BK186" s="268"/>
      <c r="BL186" s="268"/>
      <c r="BM186" s="268"/>
      <c r="BN186" s="358"/>
      <c r="BO186" s="358"/>
      <c r="BP186" s="268"/>
      <c r="BQ186" s="358"/>
      <c r="BR186" s="268"/>
      <c r="BS186" s="268"/>
      <c r="BT186" s="268"/>
      <c r="BU186" s="295"/>
      <c r="BV186" s="268"/>
      <c r="BW186" s="295"/>
      <c r="BX186" s="268"/>
      <c r="BY186" s="268"/>
      <c r="BZ186" s="268"/>
      <c r="CA186" s="268"/>
      <c r="CB186" s="277"/>
      <c r="CC186" s="277"/>
      <c r="CD186" s="268"/>
      <c r="CE186" s="277"/>
      <c r="CF186" s="268"/>
      <c r="CG186" s="293"/>
      <c r="CH186" s="293"/>
      <c r="CI186" s="344"/>
      <c r="CJ186" s="268"/>
      <c r="CK186" s="268"/>
      <c r="CL186" s="268"/>
      <c r="CM186" s="268"/>
      <c r="CN186" s="268"/>
      <c r="CO186" s="268"/>
      <c r="CP186" s="293"/>
      <c r="CQ186" s="268"/>
      <c r="CR186" s="268"/>
      <c r="CS186" s="276"/>
      <c r="CT186" s="276"/>
      <c r="CU186" s="295"/>
      <c r="CV186" s="268"/>
      <c r="CW186" s="295"/>
      <c r="CX186" s="268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</row>
    <row r="187" customFormat="false" ht="12.75" hidden="false" customHeight="false" outlineLevel="0" collapsed="false">
      <c r="A187" s="323" t="n">
        <v>42125</v>
      </c>
      <c r="B187" s="268"/>
      <c r="C187" s="276"/>
      <c r="D187" s="276"/>
      <c r="E187" s="268"/>
      <c r="F187" s="294"/>
      <c r="G187" s="268"/>
      <c r="H187" s="358"/>
      <c r="I187" s="343"/>
      <c r="J187" s="268"/>
      <c r="K187" s="279"/>
      <c r="L187" s="279"/>
      <c r="M187" s="343"/>
      <c r="N187" s="268"/>
      <c r="O187" s="294"/>
      <c r="P187" s="294"/>
      <c r="Q187" s="343"/>
      <c r="R187" s="268"/>
      <c r="T187" s="294"/>
      <c r="U187" s="294"/>
      <c r="X187" s="343"/>
      <c r="Z187" s="343"/>
      <c r="AA187" s="343"/>
      <c r="AB187" s="343"/>
      <c r="AG187" s="340"/>
      <c r="AH187" s="343"/>
      <c r="AI187" s="343"/>
      <c r="AJ187" s="342"/>
      <c r="AK187" s="342"/>
      <c r="AL187" s="342"/>
      <c r="AM187" s="342"/>
      <c r="AN187" s="342"/>
      <c r="AO187" s="342"/>
      <c r="AP187" s="360"/>
      <c r="AQ187" s="268"/>
      <c r="AR187" s="268"/>
      <c r="AS187" s="268"/>
      <c r="AT187" s="277"/>
      <c r="AU187" s="277"/>
      <c r="AV187" s="277"/>
      <c r="AW187" s="268"/>
      <c r="AX187" s="268"/>
      <c r="AY187" s="268"/>
      <c r="AZ187" s="343"/>
      <c r="BA187" s="268"/>
      <c r="BB187" s="280"/>
      <c r="BC187" s="280"/>
      <c r="BD187" s="280"/>
      <c r="BE187" s="268"/>
      <c r="BF187" s="359"/>
      <c r="BG187" s="268"/>
      <c r="BH187" s="268"/>
      <c r="BI187" s="268"/>
      <c r="BJ187" s="268"/>
      <c r="BK187" s="268"/>
      <c r="BL187" s="268"/>
      <c r="BM187" s="268"/>
      <c r="BN187" s="358"/>
      <c r="BO187" s="358"/>
      <c r="BP187" s="268"/>
      <c r="BQ187" s="358"/>
      <c r="BR187" s="268"/>
      <c r="BS187" s="268"/>
      <c r="BT187" s="268"/>
      <c r="BU187" s="295"/>
      <c r="BV187" s="268"/>
      <c r="BW187" s="295"/>
      <c r="BX187" s="268"/>
      <c r="BY187" s="268"/>
      <c r="BZ187" s="268"/>
      <c r="CA187" s="268"/>
      <c r="CB187" s="277"/>
      <c r="CC187" s="277"/>
      <c r="CD187" s="268"/>
      <c r="CE187" s="277"/>
      <c r="CF187" s="268"/>
      <c r="CG187" s="293"/>
      <c r="CH187" s="293"/>
      <c r="CI187" s="344"/>
      <c r="CJ187" s="268"/>
      <c r="CK187" s="268"/>
      <c r="CL187" s="268"/>
      <c r="CM187" s="268"/>
      <c r="CN187" s="268"/>
      <c r="CO187" s="268"/>
      <c r="CP187" s="268"/>
      <c r="CQ187" s="268"/>
      <c r="CR187" s="268"/>
      <c r="CS187" s="268"/>
      <c r="CT187" s="268"/>
      <c r="CU187" s="268"/>
      <c r="CV187" s="268"/>
      <c r="CW187" s="268"/>
      <c r="CX187" s="268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</row>
    <row r="188" customFormat="false" ht="12.75" hidden="false" customHeight="false" outlineLevel="0" collapsed="false">
      <c r="A188" s="323" t="n">
        <v>42156</v>
      </c>
      <c r="B188" s="268"/>
      <c r="C188" s="276"/>
      <c r="D188" s="276"/>
      <c r="E188" s="268"/>
      <c r="F188" s="294"/>
      <c r="G188" s="268"/>
      <c r="H188" s="358"/>
      <c r="I188" s="343"/>
      <c r="J188" s="268"/>
      <c r="K188" s="279"/>
      <c r="L188" s="279"/>
      <c r="M188" s="343"/>
      <c r="N188" s="268"/>
      <c r="O188" s="294"/>
      <c r="P188" s="294"/>
      <c r="Q188" s="343"/>
      <c r="R188" s="268"/>
      <c r="T188" s="294"/>
      <c r="U188" s="294"/>
      <c r="X188" s="343"/>
      <c r="Z188" s="343"/>
      <c r="AA188" s="343"/>
      <c r="AB188" s="343"/>
      <c r="AG188" s="340"/>
      <c r="AH188" s="343"/>
      <c r="AI188" s="343"/>
      <c r="AJ188" s="342"/>
      <c r="AK188" s="342"/>
      <c r="AL188" s="342"/>
      <c r="AM188" s="342"/>
      <c r="AN188" s="342"/>
      <c r="AO188" s="342"/>
      <c r="AP188" s="360"/>
      <c r="AQ188" s="268"/>
      <c r="AR188" s="268"/>
      <c r="AS188" s="268"/>
      <c r="AT188" s="277"/>
      <c r="AU188" s="277"/>
      <c r="AV188" s="277"/>
      <c r="AW188" s="268"/>
      <c r="AX188" s="268"/>
      <c r="AY188" s="268"/>
      <c r="AZ188" s="343"/>
      <c r="BA188" s="268"/>
      <c r="BB188" s="280"/>
      <c r="BC188" s="280"/>
      <c r="BD188" s="280"/>
      <c r="BE188" s="268"/>
      <c r="BF188" s="359"/>
      <c r="BG188" s="268"/>
      <c r="BH188" s="268"/>
      <c r="BI188" s="268"/>
      <c r="BJ188" s="268"/>
      <c r="BK188" s="268"/>
      <c r="BL188" s="268"/>
      <c r="BM188" s="268"/>
      <c r="BN188" s="358"/>
      <c r="BO188" s="358"/>
      <c r="BP188" s="268"/>
      <c r="BQ188" s="358"/>
      <c r="BR188" s="268"/>
      <c r="BS188" s="268"/>
      <c r="BT188" s="268"/>
      <c r="BU188" s="295"/>
      <c r="BV188" s="268"/>
      <c r="BW188" s="295"/>
      <c r="BX188" s="268"/>
      <c r="BY188" s="268"/>
      <c r="BZ188" s="268"/>
      <c r="CA188" s="268"/>
      <c r="CB188" s="277"/>
      <c r="CC188" s="277"/>
      <c r="CD188" s="268"/>
      <c r="CE188" s="277"/>
      <c r="CF188" s="268"/>
      <c r="CG188" s="293"/>
      <c r="CH188" s="293"/>
      <c r="CI188" s="344"/>
      <c r="CJ188" s="268"/>
      <c r="CK188" s="268"/>
      <c r="CL188" s="268"/>
      <c r="CM188" s="268"/>
      <c r="CN188" s="268"/>
      <c r="CO188" s="268"/>
      <c r="CP188" s="268"/>
      <c r="CQ188" s="268"/>
      <c r="CR188" s="268"/>
      <c r="CS188" s="268"/>
      <c r="CT188" s="268"/>
      <c r="CU188" s="268"/>
      <c r="CV188" s="268"/>
      <c r="CW188" s="268"/>
      <c r="CX188" s="268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</row>
    <row r="189" customFormat="false" ht="12.75" hidden="false" customHeight="false" outlineLevel="0" collapsed="false">
      <c r="A189" s="323" t="n">
        <v>42186</v>
      </c>
      <c r="B189" s="268"/>
      <c r="C189" s="276"/>
      <c r="D189" s="276"/>
      <c r="E189" s="268"/>
      <c r="F189" s="268"/>
      <c r="G189" s="268"/>
      <c r="H189" s="268"/>
      <c r="I189" s="343"/>
      <c r="J189" s="268"/>
      <c r="K189" s="268"/>
      <c r="L189" s="268"/>
      <c r="M189" s="343"/>
      <c r="N189" s="268"/>
      <c r="O189" s="268"/>
      <c r="P189" s="268"/>
      <c r="Q189" s="343"/>
      <c r="R189" s="268"/>
      <c r="T189" s="268"/>
      <c r="U189" s="268"/>
      <c r="X189" s="343"/>
      <c r="Z189" s="343"/>
      <c r="AA189" s="343"/>
      <c r="AB189" s="343"/>
      <c r="AG189" s="340"/>
      <c r="AH189" s="343"/>
      <c r="AI189" s="343"/>
      <c r="AJ189" s="342"/>
      <c r="AK189" s="342"/>
      <c r="AL189" s="342"/>
      <c r="AM189" s="342"/>
      <c r="AN189" s="360"/>
      <c r="AO189" s="342"/>
      <c r="AP189" s="360"/>
      <c r="AQ189" s="268"/>
      <c r="AR189" s="276"/>
      <c r="AS189" s="268"/>
      <c r="AT189" s="277"/>
      <c r="AU189" s="277"/>
      <c r="AV189" s="268"/>
      <c r="AW189" s="268"/>
      <c r="AX189" s="268"/>
      <c r="AY189" s="268"/>
      <c r="AZ189" s="343"/>
      <c r="BA189" s="268"/>
      <c r="BB189" s="268"/>
      <c r="BC189" s="268"/>
      <c r="BD189" s="268"/>
      <c r="BE189" s="268"/>
      <c r="BF189" s="359"/>
      <c r="BG189" s="294"/>
      <c r="BH189" s="268"/>
      <c r="BI189" s="268"/>
      <c r="BJ189" s="268"/>
      <c r="BK189" s="268"/>
      <c r="BL189" s="268"/>
      <c r="BM189" s="268"/>
      <c r="BN189" s="358"/>
      <c r="BO189" s="358"/>
      <c r="BP189" s="268"/>
      <c r="BQ189" s="358"/>
      <c r="BR189" s="384"/>
      <c r="BS189" s="268"/>
      <c r="BT189" s="268"/>
      <c r="BU189" s="268"/>
      <c r="BV189" s="268"/>
      <c r="BW189" s="268"/>
      <c r="BX189" s="268"/>
      <c r="BY189" s="268"/>
      <c r="BZ189" s="268"/>
      <c r="CA189" s="268"/>
      <c r="CB189" s="268"/>
      <c r="CC189" s="268"/>
      <c r="CD189" s="268"/>
      <c r="CE189" s="268"/>
      <c r="CF189" s="268"/>
      <c r="CG189" s="268"/>
      <c r="CH189" s="268"/>
      <c r="CI189" s="268"/>
      <c r="CJ189" s="268"/>
      <c r="CK189" s="268"/>
      <c r="CL189" s="268"/>
      <c r="CM189" s="268"/>
      <c r="CN189" s="268"/>
      <c r="CO189" s="268"/>
      <c r="CP189" s="268"/>
      <c r="CQ189" s="268"/>
      <c r="CR189" s="268"/>
      <c r="CS189" s="268"/>
      <c r="CT189" s="268"/>
      <c r="CU189" s="268"/>
      <c r="CV189" s="268"/>
      <c r="CW189" s="268"/>
      <c r="CX189" s="268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</row>
    <row r="190" customFormat="false" ht="12.75" hidden="false" customHeight="false" outlineLevel="0" collapsed="false">
      <c r="A190" s="323" t="n">
        <v>42217</v>
      </c>
      <c r="B190" s="268"/>
      <c r="C190" s="276"/>
      <c r="D190" s="276"/>
      <c r="E190" s="268"/>
      <c r="F190" s="268"/>
      <c r="G190" s="268"/>
      <c r="H190" s="268"/>
      <c r="I190" s="343"/>
      <c r="J190" s="268"/>
      <c r="K190" s="268"/>
      <c r="L190" s="268"/>
      <c r="M190" s="343"/>
      <c r="N190" s="268"/>
      <c r="O190" s="268"/>
      <c r="P190" s="268"/>
      <c r="Q190" s="343"/>
      <c r="R190" s="268"/>
      <c r="T190" s="268"/>
      <c r="U190" s="268"/>
      <c r="X190" s="343"/>
      <c r="Z190" s="343"/>
      <c r="AA190" s="343"/>
      <c r="AB190" s="343"/>
      <c r="AG190" s="340"/>
      <c r="AH190" s="343"/>
      <c r="AI190" s="343"/>
      <c r="AJ190" s="342"/>
      <c r="AK190" s="342"/>
      <c r="AL190" s="342"/>
      <c r="AM190" s="342"/>
      <c r="AN190" s="360"/>
      <c r="AO190" s="342"/>
      <c r="AP190" s="360"/>
      <c r="AQ190" s="268"/>
      <c r="AR190" s="276"/>
      <c r="AS190" s="268"/>
      <c r="AT190" s="277"/>
      <c r="AU190" s="277"/>
      <c r="AV190" s="268"/>
      <c r="AW190" s="268"/>
      <c r="AX190" s="268"/>
      <c r="AY190" s="268"/>
      <c r="AZ190" s="343"/>
      <c r="BA190" s="268"/>
      <c r="BB190" s="268"/>
      <c r="BC190" s="268"/>
      <c r="BD190" s="268"/>
      <c r="BE190" s="268"/>
      <c r="BF190" s="359"/>
      <c r="BG190" s="294"/>
      <c r="BH190" s="268"/>
      <c r="BI190" s="268"/>
      <c r="BJ190" s="268"/>
      <c r="BK190" s="268"/>
      <c r="BL190" s="268"/>
      <c r="BM190" s="268"/>
      <c r="BN190" s="358"/>
      <c r="BO190" s="358"/>
      <c r="BP190" s="268"/>
      <c r="BQ190" s="358"/>
      <c r="BR190" s="384"/>
      <c r="BS190" s="268"/>
      <c r="BT190" s="268"/>
      <c r="BU190" s="268"/>
      <c r="BV190" s="268"/>
      <c r="BW190" s="268"/>
      <c r="BX190" s="268"/>
      <c r="BY190" s="268"/>
      <c r="BZ190" s="268"/>
      <c r="CA190" s="268"/>
      <c r="CB190" s="268"/>
      <c r="CC190" s="268"/>
      <c r="CD190" s="268"/>
      <c r="CE190" s="268"/>
      <c r="CF190" s="268"/>
      <c r="CG190" s="268"/>
      <c r="CH190" s="268"/>
      <c r="CI190" s="268"/>
      <c r="CJ190" s="268"/>
      <c r="CK190" s="268"/>
      <c r="CL190" s="268"/>
      <c r="CM190" s="268"/>
      <c r="CN190" s="268"/>
      <c r="CO190" s="268"/>
      <c r="CP190" s="268"/>
      <c r="CQ190" s="268"/>
      <c r="CR190" s="268"/>
      <c r="CS190" s="268"/>
      <c r="CT190" s="268"/>
      <c r="CU190" s="268"/>
      <c r="CV190" s="268"/>
      <c r="CW190" s="268"/>
      <c r="CX190" s="268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</row>
    <row r="191" customFormat="false" ht="12.75" hidden="false" customHeight="false" outlineLevel="0" collapsed="false">
      <c r="A191" s="323" t="n">
        <v>42248</v>
      </c>
      <c r="B191" s="268"/>
      <c r="C191" s="276"/>
      <c r="D191" s="276"/>
      <c r="E191" s="268"/>
      <c r="F191" s="268"/>
      <c r="G191" s="268"/>
      <c r="H191" s="268"/>
      <c r="I191" s="343"/>
      <c r="J191" s="268"/>
      <c r="K191" s="268"/>
      <c r="L191" s="268"/>
      <c r="M191" s="343"/>
      <c r="N191" s="268"/>
      <c r="O191" s="268"/>
      <c r="P191" s="268"/>
      <c r="Q191" s="343"/>
      <c r="R191" s="268"/>
      <c r="T191" s="268"/>
      <c r="U191" s="268"/>
      <c r="X191" s="343"/>
      <c r="Z191" s="343"/>
      <c r="AA191" s="343"/>
      <c r="AB191" s="343"/>
      <c r="AG191" s="340"/>
      <c r="AH191" s="343"/>
      <c r="AI191" s="343"/>
      <c r="AJ191" s="342"/>
      <c r="AK191" s="342"/>
      <c r="AL191" s="342"/>
      <c r="AM191" s="342"/>
      <c r="AN191" s="360"/>
      <c r="AO191" s="342"/>
      <c r="AP191" s="360"/>
      <c r="AQ191" s="268"/>
      <c r="AR191" s="276"/>
      <c r="AS191" s="268"/>
      <c r="AT191" s="277"/>
      <c r="AU191" s="277"/>
      <c r="AV191" s="268"/>
      <c r="AW191" s="268"/>
      <c r="AX191" s="268"/>
      <c r="AY191" s="268"/>
      <c r="AZ191" s="343"/>
      <c r="BA191" s="268"/>
      <c r="BB191" s="268"/>
      <c r="BC191" s="268"/>
      <c r="BD191" s="268"/>
      <c r="BE191" s="268"/>
      <c r="BF191" s="359"/>
      <c r="BG191" s="294"/>
      <c r="BH191" s="268"/>
      <c r="BI191" s="268"/>
      <c r="BJ191" s="268"/>
      <c r="BK191" s="268"/>
      <c r="BL191" s="268"/>
      <c r="BM191" s="268"/>
      <c r="BN191" s="358"/>
      <c r="BO191" s="358"/>
      <c r="BP191" s="268"/>
      <c r="BQ191" s="358"/>
      <c r="BR191" s="384"/>
      <c r="BS191" s="268"/>
      <c r="BT191" s="268"/>
      <c r="BU191" s="268"/>
      <c r="BV191" s="268"/>
      <c r="BW191" s="268"/>
      <c r="BX191" s="268"/>
      <c r="BY191" s="268"/>
      <c r="BZ191" s="268"/>
      <c r="CA191" s="268"/>
      <c r="CB191" s="268"/>
      <c r="CC191" s="268"/>
      <c r="CD191" s="268"/>
      <c r="CE191" s="268"/>
      <c r="CF191" s="268"/>
      <c r="CG191" s="268"/>
      <c r="CH191" s="268"/>
      <c r="CI191" s="268"/>
      <c r="CJ191" s="268"/>
      <c r="CK191" s="268"/>
      <c r="CL191" s="268"/>
      <c r="CM191" s="268"/>
      <c r="CN191" s="268"/>
      <c r="CO191" s="268"/>
      <c r="CP191" s="268"/>
      <c r="CQ191" s="268"/>
      <c r="CR191" s="268"/>
      <c r="CS191" s="268"/>
      <c r="CT191" s="268"/>
      <c r="CU191" s="268"/>
      <c r="CV191" s="268"/>
      <c r="CW191" s="268"/>
      <c r="CX191" s="268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</row>
    <row r="192" customFormat="false" ht="12.75" hidden="false" customHeight="false" outlineLevel="0" collapsed="false">
      <c r="A192" s="323" t="n">
        <v>42278</v>
      </c>
      <c r="B192" s="268"/>
      <c r="C192" s="276"/>
      <c r="D192" s="276"/>
      <c r="E192" s="268"/>
      <c r="F192" s="268"/>
      <c r="G192" s="268"/>
      <c r="H192" s="268"/>
      <c r="I192" s="343"/>
      <c r="J192" s="268"/>
      <c r="K192" s="268"/>
      <c r="L192" s="268"/>
      <c r="M192" s="343"/>
      <c r="N192" s="268"/>
      <c r="O192" s="268"/>
      <c r="P192" s="268"/>
      <c r="Q192" s="343"/>
      <c r="R192" s="268"/>
      <c r="T192" s="268"/>
      <c r="U192" s="268"/>
      <c r="X192" s="343"/>
      <c r="Z192" s="343"/>
      <c r="AA192" s="343"/>
      <c r="AB192" s="343"/>
      <c r="AG192" s="340"/>
      <c r="AH192" s="343"/>
      <c r="AI192" s="343"/>
      <c r="AJ192" s="342"/>
      <c r="AK192" s="342"/>
      <c r="AL192" s="342"/>
      <c r="AM192" s="342"/>
      <c r="AN192" s="360"/>
      <c r="AO192" s="342"/>
      <c r="AP192" s="360"/>
      <c r="AQ192" s="268"/>
      <c r="AR192" s="276"/>
      <c r="AS192" s="268"/>
      <c r="AT192" s="277"/>
      <c r="AU192" s="277"/>
      <c r="AV192" s="268"/>
      <c r="AW192" s="268"/>
      <c r="AX192" s="268"/>
      <c r="AY192" s="268"/>
      <c r="AZ192" s="343"/>
      <c r="BA192" s="268"/>
      <c r="BB192" s="268"/>
      <c r="BC192" s="268"/>
      <c r="BD192" s="268"/>
      <c r="BE192" s="268"/>
      <c r="BF192" s="359"/>
      <c r="BG192" s="294"/>
      <c r="BH192" s="268"/>
      <c r="BI192" s="268"/>
      <c r="BJ192" s="268"/>
      <c r="BK192" s="268"/>
      <c r="BL192" s="268"/>
      <c r="BM192" s="268"/>
      <c r="BN192" s="358"/>
      <c r="BO192" s="358"/>
      <c r="BP192" s="268"/>
      <c r="BQ192" s="358"/>
      <c r="BR192" s="384"/>
      <c r="BS192" s="268"/>
      <c r="BT192" s="268"/>
      <c r="BU192" s="268"/>
      <c r="BV192" s="268"/>
      <c r="BW192" s="268"/>
      <c r="BX192" s="268"/>
      <c r="BY192" s="268"/>
      <c r="BZ192" s="268"/>
      <c r="CA192" s="268"/>
      <c r="CB192" s="268"/>
      <c r="CC192" s="268"/>
      <c r="CD192" s="268"/>
      <c r="CE192" s="268"/>
      <c r="CF192" s="268"/>
      <c r="CG192" s="268"/>
      <c r="CH192" s="268"/>
      <c r="CI192" s="268"/>
      <c r="CJ192" s="268"/>
      <c r="CK192" s="268"/>
      <c r="CL192" s="268"/>
      <c r="CM192" s="268"/>
      <c r="CN192" s="268"/>
      <c r="CO192" s="268"/>
      <c r="CP192" s="268"/>
      <c r="CQ192" s="268"/>
      <c r="CR192" s="268"/>
      <c r="CS192" s="268"/>
      <c r="CT192" s="268"/>
      <c r="CU192" s="268"/>
      <c r="CV192" s="268"/>
      <c r="CW192" s="268"/>
      <c r="CX192" s="268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</row>
    <row r="193" customFormat="false" ht="12.75" hidden="false" customHeight="false" outlineLevel="0" collapsed="false">
      <c r="A193" s="323" t="n">
        <v>42309</v>
      </c>
      <c r="B193" s="268"/>
      <c r="C193" s="276"/>
      <c r="D193" s="276"/>
      <c r="E193" s="268"/>
      <c r="F193" s="268"/>
      <c r="G193" s="268"/>
      <c r="H193" s="268"/>
      <c r="I193" s="343"/>
      <c r="J193" s="268"/>
      <c r="K193" s="268"/>
      <c r="L193" s="268"/>
      <c r="M193" s="343"/>
      <c r="N193" s="268"/>
      <c r="O193" s="268"/>
      <c r="P193" s="268"/>
      <c r="Q193" s="343"/>
      <c r="R193" s="268"/>
      <c r="T193" s="268"/>
      <c r="U193" s="268"/>
      <c r="X193" s="343"/>
      <c r="Z193" s="343"/>
      <c r="AA193" s="343"/>
      <c r="AB193" s="343"/>
      <c r="AG193" s="340"/>
      <c r="AH193" s="343"/>
      <c r="AI193" s="343"/>
      <c r="AJ193" s="342"/>
      <c r="AK193" s="342"/>
      <c r="AL193" s="342"/>
      <c r="AM193" s="342"/>
      <c r="AN193" s="360"/>
      <c r="AO193" s="342"/>
      <c r="AP193" s="360"/>
      <c r="AQ193" s="268"/>
      <c r="AR193" s="276"/>
      <c r="AS193" s="268"/>
      <c r="AT193" s="277"/>
      <c r="AU193" s="277"/>
      <c r="AV193" s="268"/>
      <c r="AW193" s="268"/>
      <c r="AX193" s="268"/>
      <c r="AY193" s="268"/>
      <c r="AZ193" s="343"/>
      <c r="BA193" s="268"/>
      <c r="BB193" s="268"/>
      <c r="BC193" s="268"/>
      <c r="BD193" s="268"/>
      <c r="BE193" s="268"/>
      <c r="BF193" s="359"/>
      <c r="BG193" s="294"/>
      <c r="BH193" s="268"/>
      <c r="BI193" s="268"/>
      <c r="BJ193" s="268"/>
      <c r="BK193" s="268"/>
      <c r="BL193" s="268"/>
      <c r="BM193" s="268"/>
      <c r="BN193" s="358"/>
      <c r="BO193" s="358"/>
      <c r="BP193" s="268"/>
      <c r="BQ193" s="358"/>
      <c r="BR193" s="384"/>
      <c r="BS193" s="268"/>
      <c r="BT193" s="268"/>
      <c r="BU193" s="268"/>
      <c r="BV193" s="268"/>
      <c r="BW193" s="268"/>
      <c r="BX193" s="268"/>
      <c r="BY193" s="268"/>
      <c r="BZ193" s="268"/>
      <c r="CA193" s="268"/>
      <c r="CB193" s="268"/>
      <c r="CC193" s="268"/>
      <c r="CD193" s="268"/>
      <c r="CE193" s="268"/>
      <c r="CF193" s="268"/>
      <c r="CG193" s="268"/>
      <c r="CH193" s="268"/>
      <c r="CI193" s="268"/>
      <c r="CJ193" s="268"/>
      <c r="CK193" s="268"/>
      <c r="CL193" s="268"/>
      <c r="CM193" s="268"/>
      <c r="CN193" s="268"/>
      <c r="CO193" s="268"/>
      <c r="CP193" s="268"/>
      <c r="CQ193" s="268"/>
      <c r="CR193" s="268"/>
      <c r="CS193" s="268"/>
      <c r="CT193" s="268"/>
      <c r="CU193" s="268"/>
      <c r="CV193" s="268"/>
      <c r="CW193" s="268"/>
      <c r="CX193" s="268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</row>
    <row r="194" customFormat="false" ht="12.75" hidden="false" customHeight="false" outlineLevel="0" collapsed="false">
      <c r="A194" s="323" t="n">
        <v>42339</v>
      </c>
      <c r="B194" s="268"/>
      <c r="C194" s="276"/>
      <c r="D194" s="276"/>
      <c r="E194" s="268"/>
      <c r="F194" s="268"/>
      <c r="G194" s="268"/>
      <c r="H194" s="268"/>
      <c r="I194" s="343"/>
      <c r="J194" s="268"/>
      <c r="K194" s="268"/>
      <c r="L194" s="268"/>
      <c r="M194" s="343"/>
      <c r="N194" s="268"/>
      <c r="O194" s="268"/>
      <c r="P194" s="268"/>
      <c r="Q194" s="343"/>
      <c r="R194" s="268"/>
      <c r="T194" s="268"/>
      <c r="U194" s="268"/>
      <c r="X194" s="343"/>
      <c r="Z194" s="343"/>
      <c r="AA194" s="343"/>
      <c r="AB194" s="343"/>
      <c r="AG194" s="340"/>
      <c r="AH194" s="343"/>
      <c r="AI194" s="343"/>
      <c r="AJ194" s="342"/>
      <c r="AK194" s="342"/>
      <c r="AL194" s="342"/>
      <c r="AM194" s="342"/>
      <c r="AN194" s="360"/>
      <c r="AO194" s="342"/>
      <c r="AP194" s="360"/>
      <c r="AQ194" s="268"/>
      <c r="AR194" s="276"/>
      <c r="AS194" s="268"/>
      <c r="AT194" s="277"/>
      <c r="AU194" s="277"/>
      <c r="AV194" s="268"/>
      <c r="AW194" s="268"/>
      <c r="AX194" s="268"/>
      <c r="AY194" s="268"/>
      <c r="AZ194" s="343"/>
      <c r="BA194" s="268"/>
      <c r="BB194" s="268"/>
      <c r="BC194" s="268"/>
      <c r="BD194" s="268"/>
      <c r="BE194" s="268"/>
      <c r="BF194" s="359"/>
      <c r="BG194" s="294"/>
      <c r="BH194" s="268"/>
      <c r="BI194" s="268"/>
      <c r="BJ194" s="268"/>
      <c r="BK194" s="268"/>
      <c r="BL194" s="268"/>
      <c r="BM194" s="268"/>
      <c r="BN194" s="358"/>
      <c r="BO194" s="358"/>
      <c r="BP194" s="268"/>
      <c r="BQ194" s="358"/>
      <c r="BR194" s="384"/>
      <c r="BS194" s="268"/>
      <c r="BT194" s="268"/>
      <c r="BU194" s="268"/>
      <c r="BV194" s="268"/>
      <c r="BW194" s="268"/>
      <c r="BX194" s="268"/>
      <c r="BY194" s="268"/>
      <c r="BZ194" s="268"/>
      <c r="CA194" s="268"/>
      <c r="CB194" s="268"/>
      <c r="CC194" s="268"/>
      <c r="CD194" s="268"/>
      <c r="CE194" s="268"/>
      <c r="CF194" s="268"/>
      <c r="CG194" s="268"/>
      <c r="CH194" s="268"/>
      <c r="CI194" s="268"/>
      <c r="CJ194" s="268"/>
      <c r="CK194" s="268"/>
      <c r="CL194" s="268"/>
      <c r="CM194" s="268"/>
      <c r="CN194" s="268"/>
      <c r="CO194" s="268"/>
      <c r="CP194" s="268"/>
      <c r="CQ194" s="268"/>
      <c r="CR194" s="268"/>
      <c r="CS194" s="268"/>
      <c r="CT194" s="268"/>
      <c r="CU194" s="268"/>
      <c r="CV194" s="268"/>
      <c r="CW194" s="268"/>
      <c r="CX194" s="268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</row>
    <row r="195" customFormat="false" ht="12.75" hidden="false" customHeight="false" outlineLevel="0" collapsed="false">
      <c r="A195" s="323" t="n">
        <v>42370</v>
      </c>
      <c r="B195" s="268"/>
      <c r="C195" s="276"/>
      <c r="D195" s="276"/>
      <c r="E195" s="268"/>
      <c r="F195" s="268"/>
      <c r="G195" s="268"/>
      <c r="H195" s="268"/>
      <c r="I195" s="343"/>
      <c r="J195" s="268"/>
      <c r="K195" s="268"/>
      <c r="L195" s="268"/>
      <c r="M195" s="343"/>
      <c r="N195" s="268"/>
      <c r="O195" s="268"/>
      <c r="P195" s="268"/>
      <c r="Q195" s="343"/>
      <c r="R195" s="268"/>
      <c r="T195" s="268"/>
      <c r="U195" s="268"/>
      <c r="X195" s="343"/>
      <c r="Z195" s="343"/>
      <c r="AA195" s="343"/>
      <c r="AB195" s="343"/>
      <c r="AG195" s="340"/>
      <c r="AH195" s="343"/>
      <c r="AI195" s="343"/>
      <c r="AJ195" s="342"/>
      <c r="AK195" s="342"/>
      <c r="AL195" s="342"/>
      <c r="AM195" s="342"/>
      <c r="AN195" s="360"/>
      <c r="AO195" s="342"/>
      <c r="AP195" s="360"/>
      <c r="AQ195" s="268"/>
      <c r="AR195" s="276"/>
      <c r="AS195" s="268"/>
      <c r="AT195" s="277"/>
      <c r="AU195" s="277"/>
      <c r="AV195" s="268"/>
      <c r="AW195" s="268"/>
      <c r="AX195" s="268"/>
      <c r="AY195" s="268"/>
      <c r="AZ195" s="343"/>
      <c r="BA195" s="268"/>
      <c r="BB195" s="268"/>
      <c r="BC195" s="268"/>
      <c r="BD195" s="268"/>
      <c r="BE195" s="268"/>
      <c r="BF195" s="359"/>
      <c r="BG195" s="294"/>
      <c r="BH195" s="268"/>
      <c r="BI195" s="268"/>
      <c r="BJ195" s="268"/>
      <c r="BK195" s="268"/>
      <c r="BL195" s="268"/>
      <c r="BM195" s="268"/>
      <c r="BN195" s="358"/>
      <c r="BO195" s="358"/>
      <c r="BP195" s="268"/>
      <c r="BQ195" s="358"/>
      <c r="BR195" s="384"/>
      <c r="BS195" s="268"/>
      <c r="BT195" s="268"/>
      <c r="BU195" s="268"/>
      <c r="BV195" s="268"/>
      <c r="BW195" s="268"/>
      <c r="BX195" s="268"/>
      <c r="BY195" s="268"/>
      <c r="BZ195" s="268"/>
      <c r="CA195" s="268"/>
      <c r="CB195" s="268"/>
      <c r="CC195" s="268"/>
      <c r="CD195" s="268"/>
      <c r="CE195" s="268"/>
      <c r="CF195" s="268"/>
      <c r="CG195" s="268"/>
      <c r="CH195" s="268"/>
      <c r="CI195" s="268"/>
      <c r="CJ195" s="268"/>
      <c r="CK195" s="268"/>
      <c r="CL195" s="268"/>
      <c r="CM195" s="268"/>
      <c r="CN195" s="268"/>
      <c r="CO195" s="268"/>
      <c r="CP195" s="268"/>
      <c r="CQ195" s="268"/>
      <c r="CR195" s="268"/>
      <c r="CS195" s="268"/>
      <c r="CT195" s="268"/>
      <c r="CU195" s="268"/>
      <c r="CV195" s="268"/>
      <c r="CW195" s="268"/>
      <c r="CX195" s="268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</row>
    <row r="196" customFormat="false" ht="12.75" hidden="false" customHeight="false" outlineLevel="0" collapsed="false">
      <c r="A196" s="323" t="n">
        <v>42401</v>
      </c>
      <c r="B196" s="268"/>
      <c r="C196" s="276"/>
      <c r="D196" s="276"/>
      <c r="E196" s="268"/>
      <c r="F196" s="268"/>
      <c r="G196" s="268"/>
      <c r="H196" s="268"/>
      <c r="I196" s="343"/>
      <c r="J196" s="268"/>
      <c r="K196" s="268"/>
      <c r="L196" s="268"/>
      <c r="M196" s="343"/>
      <c r="N196" s="268"/>
      <c r="O196" s="268"/>
      <c r="P196" s="268"/>
      <c r="Q196" s="343"/>
      <c r="R196" s="268"/>
      <c r="T196" s="268"/>
      <c r="U196" s="268"/>
      <c r="X196" s="343"/>
      <c r="Z196" s="343"/>
      <c r="AA196" s="343"/>
      <c r="AB196" s="343"/>
      <c r="AG196" s="340"/>
      <c r="AH196" s="343"/>
      <c r="AI196" s="343"/>
      <c r="AJ196" s="342"/>
      <c r="AK196" s="342"/>
      <c r="AL196" s="342"/>
      <c r="AM196" s="342"/>
      <c r="AN196" s="360"/>
      <c r="AO196" s="342"/>
      <c r="AP196" s="360"/>
      <c r="AQ196" s="268"/>
      <c r="AR196" s="276"/>
      <c r="AS196" s="268"/>
      <c r="AT196" s="277"/>
      <c r="AU196" s="277"/>
      <c r="AV196" s="268"/>
      <c r="AW196" s="268"/>
      <c r="AX196" s="268"/>
      <c r="AY196" s="268"/>
      <c r="AZ196" s="343"/>
      <c r="BA196" s="268"/>
      <c r="BB196" s="268"/>
      <c r="BC196" s="268"/>
      <c r="BD196" s="268"/>
      <c r="BE196" s="268"/>
      <c r="BF196" s="359"/>
      <c r="BG196" s="294"/>
      <c r="BH196" s="268"/>
      <c r="BI196" s="268"/>
      <c r="BJ196" s="268"/>
      <c r="BK196" s="268"/>
      <c r="BL196" s="268"/>
      <c r="BM196" s="268"/>
      <c r="BN196" s="358"/>
      <c r="BO196" s="358"/>
      <c r="BP196" s="268"/>
      <c r="BQ196" s="358"/>
      <c r="BR196" s="384"/>
      <c r="BS196" s="268"/>
      <c r="BT196" s="268"/>
      <c r="BU196" s="268"/>
      <c r="BV196" s="268"/>
      <c r="BW196" s="268"/>
      <c r="BX196" s="268"/>
      <c r="BY196" s="268"/>
      <c r="BZ196" s="268"/>
      <c r="CA196" s="268"/>
      <c r="CB196" s="268"/>
      <c r="CC196" s="268"/>
      <c r="CD196" s="268"/>
      <c r="CE196" s="268"/>
      <c r="CF196" s="268"/>
      <c r="CG196" s="268"/>
      <c r="CH196" s="268"/>
      <c r="CI196" s="268"/>
      <c r="CJ196" s="268"/>
      <c r="CK196" s="268"/>
      <c r="CL196" s="268"/>
      <c r="CM196" s="268"/>
      <c r="CN196" s="268"/>
      <c r="CO196" s="268"/>
      <c r="CP196" s="268"/>
      <c r="CQ196" s="268"/>
      <c r="CR196" s="268"/>
      <c r="CS196" s="268"/>
      <c r="CT196" s="268"/>
      <c r="CU196" s="268"/>
      <c r="CV196" s="268"/>
      <c r="CW196" s="268"/>
      <c r="CX196" s="268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</row>
    <row r="197" customFormat="false" ht="12.75" hidden="false" customHeight="false" outlineLevel="0" collapsed="false">
      <c r="A197" s="323" t="n">
        <v>42430</v>
      </c>
      <c r="B197" s="268"/>
      <c r="C197" s="276"/>
      <c r="D197" s="276"/>
      <c r="E197" s="268"/>
      <c r="F197" s="268"/>
      <c r="G197" s="268"/>
      <c r="H197" s="268"/>
      <c r="I197" s="343"/>
      <c r="J197" s="268"/>
      <c r="K197" s="268"/>
      <c r="L197" s="268"/>
      <c r="M197" s="343"/>
      <c r="N197" s="268"/>
      <c r="O197" s="268"/>
      <c r="P197" s="268"/>
      <c r="Q197" s="343"/>
      <c r="R197" s="268"/>
      <c r="T197" s="268"/>
      <c r="U197" s="268"/>
      <c r="X197" s="343"/>
      <c r="Z197" s="343"/>
      <c r="AA197" s="343"/>
      <c r="AB197" s="343"/>
      <c r="AG197" s="340"/>
      <c r="AH197" s="343"/>
      <c r="AI197" s="343"/>
      <c r="AJ197" s="342"/>
      <c r="AK197" s="342"/>
      <c r="AL197" s="342"/>
      <c r="AM197" s="342"/>
      <c r="AN197" s="360"/>
      <c r="AO197" s="342"/>
      <c r="AP197" s="360"/>
      <c r="AQ197" s="268"/>
      <c r="AR197" s="276"/>
      <c r="AS197" s="268"/>
      <c r="AT197" s="277"/>
      <c r="AU197" s="277"/>
      <c r="AV197" s="268"/>
      <c r="AW197" s="268"/>
      <c r="AX197" s="268"/>
      <c r="AY197" s="268"/>
      <c r="AZ197" s="343"/>
      <c r="BA197" s="268"/>
      <c r="BB197" s="268"/>
      <c r="BC197" s="268"/>
      <c r="BD197" s="268"/>
      <c r="BE197" s="268"/>
      <c r="BF197" s="359"/>
      <c r="BG197" s="294"/>
      <c r="BH197" s="268"/>
      <c r="BI197" s="268"/>
      <c r="BJ197" s="268"/>
      <c r="BK197" s="268"/>
      <c r="BL197" s="268"/>
      <c r="BM197" s="268"/>
      <c r="BN197" s="358"/>
      <c r="BO197" s="358"/>
      <c r="BP197" s="268"/>
      <c r="BQ197" s="358"/>
      <c r="BR197" s="384"/>
      <c r="BS197" s="268"/>
      <c r="BT197" s="268"/>
      <c r="BU197" s="268"/>
      <c r="BV197" s="268"/>
      <c r="BW197" s="268"/>
      <c r="BX197" s="268"/>
      <c r="BY197" s="268"/>
      <c r="BZ197" s="268"/>
      <c r="CA197" s="268"/>
      <c r="CB197" s="268"/>
      <c r="CC197" s="268"/>
      <c r="CD197" s="268"/>
      <c r="CE197" s="268"/>
      <c r="CF197" s="268"/>
      <c r="CG197" s="268"/>
      <c r="CH197" s="268"/>
      <c r="CI197" s="268"/>
      <c r="CJ197" s="268"/>
      <c r="CK197" s="268"/>
      <c r="CL197" s="268"/>
      <c r="CM197" s="268"/>
      <c r="CN197" s="268"/>
      <c r="CO197" s="268"/>
      <c r="CP197" s="268"/>
      <c r="CQ197" s="268"/>
      <c r="CR197" s="268"/>
      <c r="CS197" s="268"/>
      <c r="CT197" s="268"/>
      <c r="CU197" s="268"/>
      <c r="CV197" s="268"/>
      <c r="CW197" s="268"/>
      <c r="CX197" s="268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</row>
    <row r="198" customFormat="false" ht="12.75" hidden="false" customHeight="false" outlineLevel="0" collapsed="false">
      <c r="A198" s="323" t="n">
        <v>42461</v>
      </c>
      <c r="B198" s="268"/>
      <c r="C198" s="276"/>
      <c r="D198" s="276"/>
      <c r="E198" s="268"/>
      <c r="F198" s="268"/>
      <c r="G198" s="268"/>
      <c r="H198" s="268"/>
      <c r="I198" s="343"/>
      <c r="J198" s="268"/>
      <c r="K198" s="268"/>
      <c r="L198" s="268"/>
      <c r="M198" s="343"/>
      <c r="N198" s="268"/>
      <c r="O198" s="268"/>
      <c r="P198" s="268"/>
      <c r="Q198" s="343"/>
      <c r="R198" s="268"/>
      <c r="T198" s="268"/>
      <c r="U198" s="268"/>
      <c r="X198" s="343"/>
      <c r="Z198" s="343"/>
      <c r="AA198" s="343"/>
      <c r="AB198" s="343"/>
      <c r="AG198" s="340"/>
      <c r="AH198" s="343"/>
      <c r="AI198" s="343"/>
      <c r="AJ198" s="342"/>
      <c r="AK198" s="342"/>
      <c r="AL198" s="342"/>
      <c r="AM198" s="342"/>
      <c r="AN198" s="360"/>
      <c r="AO198" s="342"/>
      <c r="AP198" s="360"/>
      <c r="AQ198" s="268"/>
      <c r="AR198" s="276"/>
      <c r="AS198" s="268"/>
      <c r="AT198" s="277"/>
      <c r="AU198" s="277"/>
      <c r="AV198" s="268"/>
      <c r="AW198" s="268"/>
      <c r="AX198" s="268"/>
      <c r="AY198" s="268"/>
      <c r="AZ198" s="343"/>
      <c r="BA198" s="268"/>
      <c r="BB198" s="268"/>
      <c r="BC198" s="268"/>
      <c r="BD198" s="268"/>
      <c r="BE198" s="268"/>
      <c r="BF198" s="359"/>
      <c r="BG198" s="294"/>
      <c r="BH198" s="268"/>
      <c r="BI198" s="268"/>
      <c r="BJ198" s="268"/>
      <c r="BK198" s="268"/>
      <c r="BL198" s="268"/>
      <c r="BM198" s="268"/>
      <c r="BN198" s="358"/>
      <c r="BO198" s="358"/>
      <c r="BP198" s="268"/>
      <c r="BQ198" s="358"/>
      <c r="BR198" s="384"/>
      <c r="BS198" s="268"/>
      <c r="BT198" s="268"/>
      <c r="BU198" s="268"/>
      <c r="BV198" s="268"/>
      <c r="BW198" s="268"/>
      <c r="BX198" s="268"/>
      <c r="BY198" s="268"/>
      <c r="BZ198" s="268"/>
      <c r="CA198" s="268"/>
      <c r="CB198" s="268"/>
      <c r="CC198" s="268"/>
      <c r="CD198" s="268"/>
      <c r="CE198" s="268"/>
      <c r="CF198" s="268"/>
      <c r="CG198" s="268"/>
      <c r="CH198" s="268"/>
      <c r="CI198" s="268"/>
      <c r="CJ198" s="268"/>
      <c r="CK198" s="268"/>
      <c r="CL198" s="268"/>
      <c r="CM198" s="268"/>
      <c r="CN198" s="268"/>
      <c r="CO198" s="268"/>
      <c r="CP198" s="268"/>
      <c r="CQ198" s="268"/>
      <c r="CR198" s="268"/>
      <c r="CS198" s="268"/>
      <c r="CT198" s="268"/>
      <c r="CU198" s="268"/>
      <c r="CV198" s="268"/>
      <c r="CW198" s="268"/>
      <c r="CX198" s="268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</row>
    <row r="199" customFormat="false" ht="12.75" hidden="false" customHeight="false" outlineLevel="0" collapsed="false">
      <c r="A199" s="323"/>
      <c r="B199" s="268"/>
      <c r="C199" s="276"/>
      <c r="D199" s="276"/>
      <c r="E199" s="268"/>
      <c r="F199" s="268"/>
      <c r="G199" s="268"/>
      <c r="H199" s="268"/>
      <c r="I199" s="343"/>
      <c r="J199" s="268"/>
      <c r="K199" s="268"/>
      <c r="L199" s="268"/>
      <c r="M199" s="343"/>
      <c r="N199" s="268"/>
      <c r="O199" s="268"/>
      <c r="P199" s="268"/>
      <c r="Q199" s="343"/>
      <c r="R199" s="268"/>
      <c r="T199" s="268"/>
      <c r="U199" s="268"/>
      <c r="X199" s="343"/>
      <c r="Z199" s="343"/>
      <c r="AA199" s="343"/>
      <c r="AB199" s="343"/>
      <c r="AG199" s="340"/>
      <c r="AH199" s="343"/>
      <c r="AI199" s="343"/>
      <c r="AJ199" s="342"/>
      <c r="AK199" s="342"/>
      <c r="AL199" s="342"/>
      <c r="AM199" s="342"/>
      <c r="AN199" s="360"/>
      <c r="AO199" s="342"/>
      <c r="AP199" s="360"/>
      <c r="AQ199" s="268"/>
      <c r="AR199" s="276"/>
      <c r="AS199" s="268"/>
      <c r="AT199" s="277"/>
      <c r="AU199" s="277"/>
      <c r="AV199" s="268"/>
      <c r="AW199" s="268"/>
      <c r="AX199" s="268"/>
      <c r="AY199" s="268"/>
      <c r="AZ199" s="343"/>
      <c r="BA199" s="268"/>
      <c r="BB199" s="268"/>
      <c r="BC199" s="268"/>
      <c r="BD199" s="268"/>
      <c r="BE199" s="268"/>
      <c r="BF199" s="359"/>
      <c r="BG199" s="294"/>
      <c r="BH199" s="268"/>
      <c r="BI199" s="268"/>
      <c r="BJ199" s="268"/>
      <c r="BK199" s="268"/>
      <c r="BL199" s="268"/>
      <c r="BM199" s="268"/>
      <c r="BN199" s="358"/>
      <c r="BO199" s="358"/>
      <c r="BP199" s="268"/>
      <c r="BQ199" s="358"/>
      <c r="BR199" s="384"/>
      <c r="BS199" s="268"/>
      <c r="BT199" s="268"/>
      <c r="BU199" s="268"/>
      <c r="BV199" s="268"/>
      <c r="BW199" s="268"/>
      <c r="BX199" s="268"/>
      <c r="BY199" s="268"/>
      <c r="BZ199" s="268"/>
      <c r="CA199" s="268"/>
      <c r="CB199" s="268"/>
      <c r="CC199" s="268"/>
      <c r="CD199" s="268"/>
      <c r="CE199" s="268"/>
      <c r="CF199" s="268"/>
      <c r="CG199" s="268"/>
      <c r="CH199" s="268"/>
      <c r="CI199" s="268"/>
      <c r="CJ199" s="268"/>
      <c r="CK199" s="268"/>
      <c r="CL199" s="268"/>
      <c r="CM199" s="268"/>
      <c r="CN199" s="268"/>
      <c r="CO199" s="268"/>
      <c r="CP199" s="268"/>
      <c r="CQ199" s="268"/>
      <c r="CR199" s="268"/>
      <c r="CS199" s="268"/>
      <c r="CT199" s="268"/>
      <c r="CU199" s="268"/>
      <c r="CV199" s="268"/>
      <c r="CW199" s="268"/>
      <c r="CX199" s="268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</row>
    <row r="200" customFormat="false" ht="12.75" hidden="false" customHeight="false" outlineLevel="0" collapsed="false">
      <c r="A200" s="359"/>
      <c r="B200" s="268"/>
      <c r="C200" s="276"/>
      <c r="D200" s="276"/>
      <c r="E200" s="268"/>
      <c r="F200" s="268"/>
      <c r="G200" s="268"/>
      <c r="H200" s="268"/>
      <c r="I200" s="343"/>
      <c r="J200" s="268"/>
      <c r="K200" s="268"/>
      <c r="L200" s="268"/>
      <c r="M200" s="343"/>
      <c r="N200" s="268"/>
      <c r="O200" s="268"/>
      <c r="P200" s="268"/>
      <c r="Q200" s="343"/>
      <c r="R200" s="268"/>
      <c r="T200" s="268"/>
      <c r="U200" s="268"/>
      <c r="X200" s="343"/>
      <c r="Z200" s="343"/>
      <c r="AA200" s="343"/>
      <c r="AB200" s="343"/>
      <c r="AG200" s="340"/>
      <c r="AH200" s="343"/>
      <c r="AI200" s="343"/>
      <c r="AJ200" s="342"/>
      <c r="AK200" s="342"/>
      <c r="AL200" s="342"/>
      <c r="AM200" s="342"/>
      <c r="AN200" s="360"/>
      <c r="AO200" s="342"/>
      <c r="AP200" s="360"/>
      <c r="AQ200" s="268"/>
      <c r="AR200" s="276"/>
      <c r="AS200" s="268"/>
      <c r="AT200" s="277"/>
      <c r="AU200" s="277"/>
      <c r="AV200" s="268"/>
      <c r="AW200" s="268"/>
      <c r="AX200" s="268"/>
      <c r="AY200" s="268"/>
      <c r="AZ200" s="343"/>
      <c r="BA200" s="268"/>
      <c r="BB200" s="268"/>
      <c r="BC200" s="268"/>
      <c r="BD200" s="268"/>
      <c r="BE200" s="268"/>
      <c r="BF200" s="359"/>
      <c r="BG200" s="294"/>
      <c r="BH200" s="268"/>
      <c r="BI200" s="268"/>
      <c r="BJ200" s="268"/>
      <c r="BK200" s="268"/>
      <c r="BL200" s="268"/>
      <c r="BM200" s="268"/>
      <c r="BN200" s="358"/>
      <c r="BO200" s="358"/>
      <c r="BP200" s="268"/>
      <c r="BQ200" s="358"/>
      <c r="BR200" s="384"/>
      <c r="BS200" s="268"/>
      <c r="BT200" s="268"/>
      <c r="BU200" s="268"/>
      <c r="BV200" s="268"/>
      <c r="BW200" s="268"/>
      <c r="BX200" s="268"/>
      <c r="BY200" s="268"/>
      <c r="BZ200" s="268"/>
      <c r="CA200" s="268"/>
      <c r="CB200" s="268"/>
      <c r="CC200" s="268"/>
      <c r="CD200" s="268"/>
      <c r="CE200" s="268"/>
      <c r="CF200" s="268"/>
      <c r="CG200" s="268"/>
      <c r="CH200" s="268"/>
      <c r="CI200" s="268"/>
      <c r="CJ200" s="268"/>
      <c r="CK200" s="268"/>
      <c r="CL200" s="268"/>
      <c r="CM200" s="268"/>
      <c r="CN200" s="268"/>
      <c r="CO200" s="268"/>
      <c r="CP200" s="268"/>
      <c r="CQ200" s="268"/>
      <c r="CR200" s="268"/>
      <c r="CS200" s="268"/>
      <c r="CT200" s="268"/>
      <c r="CU200" s="268"/>
      <c r="CV200" s="268"/>
      <c r="CW200" s="268"/>
      <c r="CX200" s="268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</row>
    <row r="201" customFormat="false" ht="12.75" hidden="false" customHeight="false" outlineLevel="0" collapsed="false">
      <c r="A201" s="359"/>
      <c r="B201" s="268"/>
      <c r="C201" s="276"/>
      <c r="D201" s="276"/>
      <c r="E201" s="268"/>
      <c r="F201" s="268"/>
      <c r="G201" s="268"/>
      <c r="H201" s="268"/>
      <c r="I201" s="343"/>
      <c r="J201" s="268"/>
      <c r="K201" s="268"/>
      <c r="L201" s="268"/>
      <c r="M201" s="343"/>
      <c r="N201" s="268"/>
      <c r="O201" s="268"/>
      <c r="P201" s="268"/>
      <c r="Q201" s="343"/>
      <c r="R201" s="268"/>
      <c r="T201" s="268"/>
      <c r="U201" s="268"/>
      <c r="X201" s="343"/>
      <c r="Z201" s="343"/>
      <c r="AA201" s="343"/>
      <c r="AB201" s="343"/>
      <c r="AG201" s="340"/>
      <c r="AH201" s="343"/>
      <c r="AI201" s="343"/>
      <c r="AJ201" s="342"/>
      <c r="AK201" s="342"/>
      <c r="AL201" s="342"/>
      <c r="AM201" s="342"/>
      <c r="AN201" s="360"/>
      <c r="AO201" s="342"/>
      <c r="AP201" s="360"/>
      <c r="AQ201" s="268"/>
      <c r="AR201" s="276"/>
      <c r="AS201" s="268"/>
      <c r="AT201" s="277"/>
      <c r="AU201" s="277"/>
      <c r="AV201" s="268"/>
      <c r="AW201" s="268"/>
      <c r="AX201" s="268"/>
      <c r="AY201" s="268"/>
      <c r="AZ201" s="343"/>
      <c r="BA201" s="268"/>
      <c r="BB201" s="268"/>
      <c r="BC201" s="268"/>
      <c r="BD201" s="268"/>
      <c r="BE201" s="268"/>
      <c r="BF201" s="359"/>
      <c r="BG201" s="294"/>
      <c r="BH201" s="268"/>
      <c r="BI201" s="268"/>
      <c r="BJ201" s="268"/>
      <c r="BK201" s="268"/>
      <c r="BL201" s="268"/>
      <c r="BM201" s="268"/>
      <c r="BN201" s="358"/>
      <c r="BO201" s="358"/>
      <c r="BP201" s="268"/>
      <c r="BQ201" s="358"/>
      <c r="BR201" s="384"/>
      <c r="BS201" s="268"/>
      <c r="BT201" s="268"/>
      <c r="BU201" s="268"/>
      <c r="BV201" s="268"/>
      <c r="BW201" s="268"/>
      <c r="BX201" s="268"/>
      <c r="BY201" s="268"/>
      <c r="BZ201" s="268"/>
      <c r="CA201" s="268"/>
      <c r="CB201" s="268"/>
      <c r="CC201" s="268"/>
      <c r="CD201" s="268"/>
      <c r="CE201" s="268"/>
      <c r="CF201" s="268"/>
      <c r="CG201" s="268"/>
      <c r="CH201" s="268"/>
      <c r="CI201" s="268"/>
      <c r="CJ201" s="268"/>
      <c r="CK201" s="268"/>
      <c r="CL201" s="268"/>
      <c r="CM201" s="268"/>
      <c r="CN201" s="268"/>
      <c r="CO201" s="268"/>
      <c r="CP201" s="268"/>
      <c r="CQ201" s="268"/>
      <c r="CR201" s="268"/>
      <c r="CS201" s="268"/>
      <c r="CT201" s="268"/>
      <c r="CU201" s="268"/>
      <c r="CV201" s="268"/>
      <c r="CW201" s="268"/>
      <c r="CX201" s="268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</row>
    <row r="202" customFormat="false" ht="12.75" hidden="false" customHeight="false" outlineLevel="0" collapsed="false">
      <c r="A202" s="359"/>
      <c r="B202" s="268"/>
      <c r="C202" s="276"/>
      <c r="D202" s="276"/>
      <c r="E202" s="268"/>
      <c r="F202" s="268"/>
      <c r="G202" s="268"/>
      <c r="H202" s="268"/>
      <c r="I202" s="343"/>
      <c r="J202" s="268"/>
      <c r="K202" s="268"/>
      <c r="L202" s="268"/>
      <c r="M202" s="343"/>
      <c r="N202" s="268"/>
      <c r="O202" s="268"/>
      <c r="P202" s="268"/>
      <c r="Q202" s="343"/>
      <c r="R202" s="268"/>
      <c r="T202" s="268"/>
      <c r="U202" s="268"/>
      <c r="X202" s="343"/>
      <c r="Z202" s="343"/>
      <c r="AA202" s="343"/>
      <c r="AB202" s="343"/>
      <c r="AG202" s="340"/>
      <c r="AH202" s="343"/>
      <c r="AI202" s="343"/>
      <c r="AJ202" s="342"/>
      <c r="AK202" s="342"/>
      <c r="AL202" s="342"/>
      <c r="AM202" s="342"/>
      <c r="AN202" s="360"/>
      <c r="AO202" s="342"/>
      <c r="AP202" s="360"/>
      <c r="AQ202" s="268"/>
      <c r="AR202" s="276"/>
      <c r="AS202" s="268"/>
      <c r="AT202" s="277"/>
      <c r="AU202" s="277"/>
      <c r="AV202" s="268"/>
      <c r="AW202" s="268"/>
      <c r="AX202" s="268"/>
      <c r="AY202" s="268"/>
      <c r="AZ202" s="343"/>
      <c r="BA202" s="268"/>
      <c r="BB202" s="268"/>
      <c r="BC202" s="268"/>
      <c r="BD202" s="268"/>
      <c r="BE202" s="268"/>
      <c r="BF202" s="359"/>
      <c r="BG202" s="294"/>
      <c r="BH202" s="268"/>
      <c r="BI202" s="268"/>
      <c r="BJ202" s="268"/>
      <c r="BK202" s="268"/>
      <c r="BL202" s="268"/>
      <c r="BM202" s="268"/>
      <c r="BN202" s="358"/>
      <c r="BO202" s="358"/>
      <c r="BP202" s="268"/>
      <c r="BQ202" s="358"/>
      <c r="BR202" s="384"/>
      <c r="BS202" s="268"/>
      <c r="BT202" s="268"/>
      <c r="BU202" s="268"/>
      <c r="BV202" s="268"/>
      <c r="BW202" s="268"/>
      <c r="BX202" s="268"/>
      <c r="BY202" s="268"/>
      <c r="BZ202" s="268"/>
      <c r="CA202" s="268"/>
      <c r="CB202" s="268"/>
      <c r="CC202" s="268"/>
      <c r="CD202" s="268"/>
      <c r="CE202" s="268"/>
      <c r="CF202" s="268"/>
      <c r="CG202" s="268"/>
      <c r="CH202" s="268"/>
      <c r="CI202" s="268"/>
      <c r="CJ202" s="268"/>
      <c r="CK202" s="268"/>
      <c r="CL202" s="268"/>
      <c r="CM202" s="268"/>
      <c r="CN202" s="268"/>
      <c r="CO202" s="268"/>
      <c r="CP202" s="268"/>
      <c r="CQ202" s="268"/>
      <c r="CR202" s="268"/>
      <c r="CS202" s="268"/>
      <c r="CT202" s="268"/>
      <c r="CU202" s="268"/>
      <c r="CV202" s="268"/>
      <c r="CW202" s="268"/>
      <c r="CX202" s="268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</row>
    <row r="203" customFormat="false" ht="12.75" hidden="false" customHeight="false" outlineLevel="0" collapsed="false">
      <c r="A203" s="359"/>
      <c r="B203" s="268"/>
      <c r="C203" s="276"/>
      <c r="D203" s="276"/>
      <c r="E203" s="268"/>
      <c r="F203" s="268"/>
      <c r="G203" s="268"/>
      <c r="H203" s="268"/>
      <c r="I203" s="343"/>
      <c r="J203" s="268"/>
      <c r="K203" s="268"/>
      <c r="L203" s="268"/>
      <c r="M203" s="343"/>
      <c r="N203" s="268"/>
      <c r="O203" s="268"/>
      <c r="P203" s="268"/>
      <c r="Q203" s="343"/>
      <c r="R203" s="268"/>
      <c r="T203" s="268"/>
      <c r="U203" s="268"/>
      <c r="X203" s="343"/>
      <c r="Z203" s="343"/>
      <c r="AA203" s="343"/>
      <c r="AB203" s="343"/>
      <c r="AG203" s="340"/>
      <c r="AH203" s="343"/>
      <c r="AI203" s="343"/>
      <c r="AJ203" s="342"/>
      <c r="AK203" s="342"/>
      <c r="AL203" s="342"/>
      <c r="AM203" s="342"/>
      <c r="AN203" s="360"/>
      <c r="AO203" s="342"/>
      <c r="AP203" s="360"/>
      <c r="AQ203" s="268"/>
      <c r="AR203" s="276"/>
      <c r="AS203" s="268"/>
      <c r="AT203" s="277"/>
      <c r="AU203" s="277"/>
      <c r="AV203" s="268"/>
      <c r="AW203" s="268"/>
      <c r="AX203" s="268"/>
      <c r="AY203" s="268"/>
      <c r="AZ203" s="343"/>
      <c r="BA203" s="268"/>
      <c r="BB203" s="268"/>
      <c r="BC203" s="268"/>
      <c r="BD203" s="268"/>
      <c r="BE203" s="268"/>
      <c r="BF203" s="359"/>
      <c r="BG203" s="294"/>
      <c r="BH203" s="268"/>
      <c r="BI203" s="268"/>
      <c r="BJ203" s="268"/>
      <c r="BK203" s="268"/>
      <c r="BL203" s="268"/>
      <c r="BM203" s="268"/>
      <c r="BN203" s="358"/>
      <c r="BO203" s="358"/>
      <c r="BP203" s="268"/>
      <c r="BQ203" s="358"/>
      <c r="BR203" s="384"/>
      <c r="BS203" s="268"/>
      <c r="BT203" s="268"/>
      <c r="BU203" s="268"/>
      <c r="BV203" s="268"/>
      <c r="BW203" s="268"/>
      <c r="BX203" s="268"/>
      <c r="BY203" s="268"/>
      <c r="BZ203" s="268"/>
      <c r="CA203" s="268"/>
      <c r="CB203" s="268"/>
      <c r="CC203" s="268"/>
      <c r="CD203" s="268"/>
      <c r="CE203" s="268"/>
      <c r="CF203" s="268"/>
      <c r="CG203" s="268"/>
      <c r="CH203" s="268"/>
      <c r="CI203" s="268"/>
      <c r="CJ203" s="268"/>
      <c r="CK203" s="268"/>
      <c r="CL203" s="268"/>
      <c r="CM203" s="268"/>
      <c r="CN203" s="268"/>
      <c r="CO203" s="268"/>
      <c r="CP203" s="268"/>
      <c r="CQ203" s="268"/>
      <c r="CR203" s="268"/>
      <c r="CS203" s="268"/>
      <c r="CT203" s="268"/>
      <c r="CU203" s="268"/>
      <c r="CV203" s="268"/>
      <c r="CW203" s="268"/>
      <c r="CX203" s="268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</row>
    <row r="204" customFormat="false" ht="12.75" hidden="false" customHeight="false" outlineLevel="0" collapsed="false">
      <c r="A204" s="359"/>
      <c r="B204" s="268"/>
      <c r="C204" s="276"/>
      <c r="D204" s="276"/>
      <c r="E204" s="268"/>
      <c r="F204" s="268"/>
      <c r="G204" s="268"/>
      <c r="H204" s="268"/>
      <c r="I204" s="343"/>
      <c r="J204" s="268"/>
      <c r="K204" s="268"/>
      <c r="L204" s="268"/>
      <c r="M204" s="343"/>
      <c r="N204" s="268"/>
      <c r="O204" s="268"/>
      <c r="P204" s="268"/>
      <c r="Q204" s="343"/>
      <c r="R204" s="268"/>
      <c r="T204" s="268"/>
      <c r="U204" s="268"/>
      <c r="X204" s="343"/>
      <c r="Z204" s="343"/>
      <c r="AA204" s="343"/>
      <c r="AB204" s="343"/>
      <c r="AG204" s="340"/>
      <c r="AH204" s="343"/>
      <c r="AI204" s="343"/>
      <c r="AJ204" s="342"/>
      <c r="AK204" s="342"/>
      <c r="AL204" s="342"/>
      <c r="AM204" s="342"/>
      <c r="AN204" s="360"/>
      <c r="AO204" s="342"/>
      <c r="AP204" s="360"/>
      <c r="AQ204" s="268"/>
      <c r="AR204" s="276"/>
      <c r="AS204" s="268"/>
      <c r="AT204" s="277"/>
      <c r="AU204" s="277"/>
      <c r="AV204" s="268"/>
      <c r="AW204" s="268"/>
      <c r="AX204" s="268"/>
      <c r="AY204" s="268"/>
      <c r="AZ204" s="343"/>
      <c r="BA204" s="268"/>
      <c r="BB204" s="268"/>
      <c r="BC204" s="268"/>
      <c r="BD204" s="268"/>
      <c r="BE204" s="268"/>
      <c r="BF204" s="359"/>
      <c r="BG204" s="294"/>
      <c r="BH204" s="268"/>
      <c r="BI204" s="268"/>
      <c r="BJ204" s="268"/>
      <c r="BK204" s="268"/>
      <c r="BL204" s="268"/>
      <c r="BM204" s="268"/>
      <c r="BN204" s="358"/>
      <c r="BO204" s="358"/>
      <c r="BP204" s="268"/>
      <c r="BQ204" s="358"/>
      <c r="BR204" s="384"/>
      <c r="BS204" s="268"/>
      <c r="BT204" s="268"/>
      <c r="BU204" s="268"/>
      <c r="BV204" s="268"/>
      <c r="BW204" s="268"/>
      <c r="BX204" s="268"/>
      <c r="BY204" s="268"/>
      <c r="BZ204" s="268"/>
      <c r="CA204" s="268"/>
      <c r="CB204" s="268"/>
      <c r="CC204" s="268"/>
      <c r="CD204" s="268"/>
      <c r="CE204" s="268"/>
      <c r="CF204" s="268"/>
      <c r="CG204" s="268"/>
      <c r="CH204" s="268"/>
      <c r="CI204" s="268"/>
      <c r="CJ204" s="268"/>
      <c r="CK204" s="268"/>
      <c r="CL204" s="268"/>
      <c r="CM204" s="268"/>
      <c r="CN204" s="268"/>
      <c r="CO204" s="268"/>
      <c r="CP204" s="268"/>
      <c r="CQ204" s="268"/>
      <c r="CR204" s="268"/>
      <c r="CS204" s="268"/>
      <c r="CT204" s="268"/>
      <c r="CU204" s="268"/>
      <c r="CV204" s="268"/>
      <c r="CW204" s="268"/>
      <c r="CX204" s="268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</row>
    <row r="205" customFormat="false" ht="12.75" hidden="false" customHeight="false" outlineLevel="0" collapsed="false">
      <c r="A205" s="359"/>
      <c r="B205" s="268"/>
      <c r="C205" s="276"/>
      <c r="D205" s="276"/>
      <c r="E205" s="268"/>
      <c r="F205" s="268"/>
      <c r="G205" s="268"/>
      <c r="H205" s="268"/>
      <c r="I205" s="343"/>
      <c r="J205" s="268"/>
      <c r="K205" s="268"/>
      <c r="L205" s="268"/>
      <c r="M205" s="343"/>
      <c r="N205" s="268"/>
      <c r="O205" s="268"/>
      <c r="P205" s="268"/>
      <c r="Q205" s="343"/>
      <c r="R205" s="268"/>
      <c r="T205" s="268"/>
      <c r="U205" s="268"/>
      <c r="X205" s="343"/>
      <c r="Z205" s="343"/>
      <c r="AA205" s="343"/>
      <c r="AB205" s="343"/>
      <c r="AG205" s="340"/>
      <c r="AH205" s="343"/>
      <c r="AI205" s="343"/>
      <c r="AJ205" s="342"/>
      <c r="AK205" s="342"/>
      <c r="AL205" s="342"/>
      <c r="AM205" s="342"/>
      <c r="AN205" s="360"/>
      <c r="AO205" s="342"/>
      <c r="AP205" s="360"/>
      <c r="AQ205" s="268"/>
      <c r="AR205" s="268"/>
      <c r="AS205" s="268"/>
      <c r="AT205" s="268"/>
      <c r="AU205" s="268"/>
      <c r="AV205" s="268"/>
      <c r="AW205" s="268"/>
      <c r="AX205" s="268"/>
      <c r="AY205" s="268"/>
      <c r="AZ205" s="343"/>
      <c r="BA205" s="268"/>
      <c r="BB205" s="268"/>
      <c r="BC205" s="268"/>
      <c r="BD205" s="268"/>
      <c r="BE205" s="268"/>
      <c r="BF205" s="359"/>
      <c r="BG205" s="268"/>
      <c r="BH205" s="268"/>
      <c r="BI205" s="268"/>
      <c r="BJ205" s="268"/>
      <c r="BK205" s="268"/>
      <c r="BL205" s="268"/>
      <c r="BM205" s="268"/>
      <c r="BN205" s="358"/>
      <c r="BO205" s="358"/>
      <c r="BP205" s="268"/>
      <c r="BQ205" s="358"/>
      <c r="BR205" s="384"/>
      <c r="BS205" s="268"/>
      <c r="BT205" s="268"/>
      <c r="BU205" s="268"/>
      <c r="BV205" s="268"/>
      <c r="BW205" s="268"/>
      <c r="BX205" s="268"/>
      <c r="BY205" s="268"/>
      <c r="BZ205" s="268"/>
      <c r="CA205" s="268"/>
      <c r="CB205" s="268"/>
      <c r="CC205" s="268"/>
      <c r="CD205" s="268"/>
      <c r="CE205" s="268"/>
      <c r="CF205" s="268"/>
      <c r="CG205" s="268"/>
      <c r="CH205" s="268"/>
      <c r="CI205" s="268"/>
      <c r="CJ205" s="268"/>
      <c r="CK205" s="268"/>
      <c r="CL205" s="268"/>
      <c r="CM205" s="268"/>
      <c r="CN205" s="268"/>
      <c r="CO205" s="268"/>
      <c r="CP205" s="268"/>
      <c r="CQ205" s="268"/>
      <c r="CR205" s="268"/>
      <c r="CS205" s="268"/>
      <c r="CT205" s="268"/>
      <c r="CU205" s="268"/>
      <c r="CV205" s="268"/>
      <c r="CW205" s="268"/>
      <c r="CX205" s="268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</row>
    <row r="206" customFormat="false" ht="12.75" hidden="false" customHeight="false" outlineLevel="0" collapsed="false">
      <c r="A206" s="359"/>
      <c r="B206" s="268"/>
      <c r="C206" s="276"/>
      <c r="D206" s="276"/>
      <c r="E206" s="268"/>
      <c r="F206" s="268"/>
      <c r="G206" s="268"/>
      <c r="H206" s="268"/>
      <c r="I206" s="343"/>
      <c r="J206" s="268"/>
      <c r="K206" s="268"/>
      <c r="L206" s="268"/>
      <c r="M206" s="343"/>
      <c r="N206" s="268"/>
      <c r="O206" s="268"/>
      <c r="P206" s="268"/>
      <c r="Q206" s="343"/>
      <c r="R206" s="268"/>
      <c r="T206" s="268"/>
      <c r="U206" s="268"/>
      <c r="X206" s="343"/>
      <c r="Z206" s="343"/>
      <c r="AA206" s="343"/>
      <c r="AB206" s="343"/>
      <c r="AG206" s="340"/>
      <c r="AH206" s="343"/>
      <c r="AI206" s="343"/>
      <c r="AJ206" s="342"/>
      <c r="AK206" s="342"/>
      <c r="AL206" s="342"/>
      <c r="AM206" s="342"/>
      <c r="AN206" s="360"/>
      <c r="AO206" s="342"/>
      <c r="AP206" s="360"/>
      <c r="AQ206" s="268"/>
      <c r="AR206" s="268"/>
      <c r="AS206" s="268"/>
      <c r="AT206" s="268"/>
      <c r="AU206" s="268"/>
      <c r="AV206" s="268"/>
      <c r="AW206" s="268"/>
      <c r="AX206" s="268"/>
      <c r="AY206" s="268"/>
      <c r="AZ206" s="343"/>
      <c r="BA206" s="268"/>
      <c r="BB206" s="268"/>
      <c r="BC206" s="268"/>
      <c r="BD206" s="268"/>
      <c r="BE206" s="268"/>
      <c r="BF206" s="359"/>
      <c r="BG206" s="268"/>
      <c r="BH206" s="268"/>
      <c r="BI206" s="268"/>
      <c r="BJ206" s="268"/>
      <c r="BK206" s="268"/>
      <c r="BL206" s="268"/>
      <c r="BM206" s="268"/>
      <c r="BN206" s="358"/>
      <c r="BO206" s="358"/>
      <c r="BP206" s="268"/>
      <c r="BQ206" s="358"/>
      <c r="BR206" s="384"/>
      <c r="BS206" s="268"/>
      <c r="BT206" s="268"/>
      <c r="BU206" s="268"/>
      <c r="BV206" s="268"/>
      <c r="BW206" s="268"/>
      <c r="BX206" s="268"/>
      <c r="BY206" s="268"/>
      <c r="BZ206" s="268"/>
      <c r="CA206" s="268"/>
      <c r="CB206" s="268"/>
      <c r="CC206" s="268"/>
      <c r="CD206" s="268"/>
      <c r="CE206" s="268"/>
      <c r="CF206" s="268"/>
      <c r="CG206" s="268"/>
      <c r="CH206" s="268"/>
      <c r="CI206" s="268"/>
      <c r="CJ206" s="268"/>
      <c r="CK206" s="268"/>
      <c r="CL206" s="268"/>
      <c r="CM206" s="268"/>
      <c r="CN206" s="268"/>
      <c r="CO206" s="268"/>
      <c r="CP206" s="268"/>
      <c r="CQ206" s="268"/>
      <c r="CR206" s="268"/>
      <c r="CS206" s="268"/>
      <c r="CT206" s="268"/>
      <c r="CU206" s="268"/>
      <c r="CV206" s="268"/>
      <c r="CW206" s="268"/>
      <c r="CX206" s="268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</row>
    <row r="207" customFormat="false" ht="12.75" hidden="false" customHeight="false" outlineLevel="0" collapsed="false">
      <c r="A207" s="359"/>
      <c r="B207" s="268"/>
      <c r="C207" s="276"/>
      <c r="D207" s="276"/>
      <c r="E207" s="268"/>
      <c r="F207" s="268"/>
      <c r="G207" s="268"/>
      <c r="H207" s="268"/>
      <c r="I207" s="343"/>
      <c r="J207" s="268"/>
      <c r="K207" s="268"/>
      <c r="L207" s="268"/>
      <c r="M207" s="343"/>
      <c r="N207" s="268"/>
      <c r="O207" s="268"/>
      <c r="P207" s="268"/>
      <c r="Q207" s="343"/>
      <c r="R207" s="268"/>
      <c r="T207" s="268"/>
      <c r="U207" s="268"/>
      <c r="X207" s="343"/>
      <c r="Z207" s="343"/>
      <c r="AA207" s="343"/>
      <c r="AB207" s="343"/>
      <c r="AG207" s="340"/>
      <c r="AH207" s="343"/>
      <c r="AI207" s="343"/>
      <c r="AJ207" s="342"/>
      <c r="AK207" s="342"/>
      <c r="AL207" s="342"/>
      <c r="AM207" s="342"/>
      <c r="AN207" s="360"/>
      <c r="AO207" s="342"/>
      <c r="AP207" s="360"/>
      <c r="AQ207" s="268"/>
      <c r="AR207" s="268"/>
      <c r="AS207" s="268"/>
      <c r="AT207" s="268"/>
      <c r="AU207" s="268"/>
      <c r="AV207" s="268"/>
      <c r="AW207" s="268"/>
      <c r="AX207" s="268"/>
      <c r="AY207" s="268"/>
      <c r="AZ207" s="343"/>
      <c r="BA207" s="268"/>
      <c r="BB207" s="268"/>
      <c r="BC207" s="268"/>
      <c r="BD207" s="268"/>
      <c r="BE207" s="268"/>
      <c r="BF207" s="359"/>
      <c r="BG207" s="268"/>
      <c r="BH207" s="268"/>
      <c r="BI207" s="268"/>
      <c r="BJ207" s="268"/>
      <c r="BK207" s="268"/>
      <c r="BL207" s="268"/>
      <c r="BM207" s="268"/>
      <c r="BN207" s="358"/>
      <c r="BO207" s="358"/>
      <c r="BP207" s="268"/>
      <c r="BQ207" s="358"/>
      <c r="BR207" s="384"/>
      <c r="BS207" s="268"/>
      <c r="BT207" s="268"/>
      <c r="BU207" s="268"/>
      <c r="BV207" s="268"/>
      <c r="BW207" s="268"/>
      <c r="BX207" s="268"/>
      <c r="BY207" s="268"/>
      <c r="BZ207" s="268"/>
      <c r="CA207" s="268"/>
      <c r="CB207" s="268"/>
      <c r="CC207" s="268"/>
      <c r="CD207" s="268"/>
      <c r="CE207" s="268"/>
      <c r="CF207" s="268"/>
      <c r="CG207" s="268"/>
      <c r="CH207" s="268"/>
      <c r="CI207" s="268"/>
      <c r="CJ207" s="268"/>
      <c r="CK207" s="268"/>
      <c r="CL207" s="268"/>
      <c r="CM207" s="268"/>
      <c r="CN207" s="268"/>
      <c r="CO207" s="268"/>
      <c r="CP207" s="268"/>
      <c r="CQ207" s="268"/>
      <c r="CR207" s="268"/>
      <c r="CS207" s="268"/>
      <c r="CT207" s="268"/>
      <c r="CU207" s="268"/>
      <c r="CV207" s="268"/>
      <c r="CW207" s="268"/>
      <c r="CX207" s="268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</row>
    <row r="208" customFormat="false" ht="12.75" hidden="false" customHeight="false" outlineLevel="0" collapsed="false">
      <c r="A208" s="359"/>
      <c r="B208" s="268"/>
      <c r="C208" s="276"/>
      <c r="D208" s="276"/>
      <c r="E208" s="268"/>
      <c r="F208" s="268"/>
      <c r="G208" s="268"/>
      <c r="H208" s="268"/>
      <c r="I208" s="343"/>
      <c r="J208" s="268"/>
      <c r="K208" s="268"/>
      <c r="L208" s="268"/>
      <c r="M208" s="343"/>
      <c r="N208" s="268"/>
      <c r="O208" s="268"/>
      <c r="P208" s="268"/>
      <c r="Q208" s="343"/>
      <c r="R208" s="268"/>
      <c r="T208" s="268"/>
      <c r="U208" s="268"/>
      <c r="X208" s="343"/>
      <c r="Z208" s="343"/>
      <c r="AA208" s="343"/>
      <c r="AB208" s="343"/>
      <c r="AG208" s="340"/>
      <c r="AH208" s="343"/>
      <c r="AI208" s="343"/>
      <c r="AJ208" s="342"/>
      <c r="AK208" s="342"/>
      <c r="AL208" s="342"/>
      <c r="AM208" s="342"/>
      <c r="AN208" s="360"/>
      <c r="AO208" s="342"/>
      <c r="AP208" s="360"/>
      <c r="AQ208" s="268"/>
      <c r="AR208" s="268"/>
      <c r="AS208" s="268"/>
      <c r="AT208" s="268"/>
      <c r="AU208" s="268"/>
      <c r="AV208" s="268"/>
      <c r="AW208" s="268"/>
      <c r="AX208" s="268"/>
      <c r="AY208" s="268"/>
      <c r="AZ208" s="343"/>
      <c r="BA208" s="268"/>
      <c r="BB208" s="268"/>
      <c r="BC208" s="268"/>
      <c r="BD208" s="268"/>
      <c r="BE208" s="268"/>
      <c r="BF208" s="359"/>
      <c r="BG208" s="268"/>
      <c r="BH208" s="268"/>
      <c r="BI208" s="268"/>
      <c r="BJ208" s="268"/>
      <c r="BK208" s="268"/>
      <c r="BL208" s="268"/>
      <c r="BM208" s="268"/>
      <c r="BN208" s="358"/>
      <c r="BO208" s="358"/>
      <c r="BP208" s="268"/>
      <c r="BQ208" s="358"/>
      <c r="BR208" s="384"/>
      <c r="BS208" s="268"/>
      <c r="BT208" s="268"/>
      <c r="BU208" s="268"/>
      <c r="BV208" s="268"/>
      <c r="BW208" s="268"/>
      <c r="BX208" s="268"/>
      <c r="BY208" s="268"/>
      <c r="BZ208" s="268"/>
      <c r="CA208" s="268"/>
      <c r="CB208" s="268"/>
      <c r="CC208" s="268"/>
      <c r="CD208" s="268"/>
      <c r="CE208" s="268"/>
      <c r="CF208" s="268"/>
      <c r="CG208" s="268"/>
      <c r="CH208" s="268"/>
      <c r="CI208" s="268"/>
      <c r="CJ208" s="268"/>
      <c r="CK208" s="268"/>
      <c r="CL208" s="268"/>
      <c r="CM208" s="268"/>
      <c r="CN208" s="268"/>
      <c r="CO208" s="268"/>
      <c r="CP208" s="268"/>
      <c r="CQ208" s="268"/>
      <c r="CR208" s="268"/>
      <c r="CS208" s="268"/>
      <c r="CT208" s="268"/>
      <c r="CU208" s="268"/>
      <c r="CV208" s="268"/>
      <c r="CW208" s="268"/>
      <c r="CX208" s="268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</row>
    <row r="209" customFormat="false" ht="12.75" hidden="false" customHeight="false" outlineLevel="0" collapsed="false">
      <c r="A209" s="359"/>
      <c r="B209" s="268"/>
      <c r="C209" s="276"/>
      <c r="D209" s="276"/>
      <c r="E209" s="268"/>
      <c r="F209" s="268"/>
      <c r="G209" s="268"/>
      <c r="H209" s="268"/>
      <c r="I209" s="343"/>
      <c r="J209" s="268"/>
      <c r="K209" s="268"/>
      <c r="L209" s="268"/>
      <c r="M209" s="343"/>
      <c r="N209" s="268"/>
      <c r="O209" s="268"/>
      <c r="P209" s="268"/>
      <c r="Q209" s="343"/>
      <c r="R209" s="268"/>
      <c r="T209" s="268"/>
      <c r="U209" s="268"/>
      <c r="X209" s="343"/>
      <c r="Z209" s="343"/>
      <c r="AA209" s="343"/>
      <c r="AB209" s="343"/>
      <c r="AG209" s="340"/>
      <c r="AH209" s="343"/>
      <c r="AI209" s="343"/>
      <c r="AJ209" s="342"/>
      <c r="AK209" s="342"/>
      <c r="AL209" s="342"/>
      <c r="AM209" s="342"/>
      <c r="AN209" s="360"/>
      <c r="AO209" s="342"/>
      <c r="AP209" s="360"/>
      <c r="AQ209" s="268"/>
      <c r="AR209" s="268"/>
      <c r="AS209" s="268"/>
      <c r="AT209" s="268"/>
      <c r="AU209" s="268"/>
      <c r="AV209" s="268"/>
      <c r="AW209" s="268"/>
      <c r="AX209" s="268"/>
      <c r="AY209" s="268"/>
      <c r="AZ209" s="343"/>
      <c r="BA209" s="268"/>
      <c r="BB209" s="268"/>
      <c r="BC209" s="268"/>
      <c r="BD209" s="268"/>
      <c r="BE209" s="268"/>
      <c r="BF209" s="359"/>
      <c r="BG209" s="268"/>
      <c r="BH209" s="268"/>
      <c r="BI209" s="268"/>
      <c r="BJ209" s="268"/>
      <c r="BK209" s="268"/>
      <c r="BL209" s="268"/>
      <c r="BM209" s="268"/>
      <c r="BN209" s="358"/>
      <c r="BO209" s="358"/>
      <c r="BP209" s="268"/>
      <c r="BQ209" s="358"/>
      <c r="BR209" s="384"/>
      <c r="BS209" s="268"/>
      <c r="BT209" s="268"/>
      <c r="BU209" s="268"/>
      <c r="BV209" s="268"/>
      <c r="BW209" s="268"/>
      <c r="BX209" s="268"/>
      <c r="BY209" s="268"/>
      <c r="BZ209" s="268"/>
      <c r="CA209" s="268"/>
      <c r="CB209" s="268"/>
      <c r="CC209" s="268"/>
      <c r="CD209" s="268"/>
      <c r="CE209" s="268"/>
      <c r="CF209" s="268"/>
      <c r="CG209" s="268"/>
      <c r="CH209" s="268"/>
      <c r="CI209" s="268"/>
      <c r="CJ209" s="268"/>
      <c r="CK209" s="268"/>
      <c r="CL209" s="268"/>
      <c r="CM209" s="268"/>
      <c r="CN209" s="268"/>
      <c r="CO209" s="268"/>
      <c r="CP209" s="268"/>
      <c r="CQ209" s="268"/>
      <c r="CR209" s="268"/>
      <c r="CS209" s="268"/>
      <c r="CT209" s="268"/>
      <c r="CU209" s="268"/>
      <c r="CV209" s="268"/>
      <c r="CW209" s="268"/>
      <c r="CX209" s="268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</row>
    <row r="210" customFormat="false" ht="12.75" hidden="false" customHeight="false" outlineLevel="0" collapsed="false">
      <c r="A210" s="359"/>
      <c r="B210" s="268"/>
      <c r="C210" s="276"/>
      <c r="D210" s="276"/>
      <c r="E210" s="268"/>
      <c r="F210" s="268"/>
      <c r="G210" s="268"/>
      <c r="H210" s="268"/>
      <c r="I210" s="343"/>
      <c r="J210" s="268"/>
      <c r="K210" s="268"/>
      <c r="L210" s="268"/>
      <c r="M210" s="343"/>
      <c r="N210" s="268"/>
      <c r="O210" s="268"/>
      <c r="P210" s="268"/>
      <c r="Q210" s="343"/>
      <c r="R210" s="268"/>
      <c r="T210" s="268"/>
      <c r="U210" s="268"/>
      <c r="X210" s="343"/>
      <c r="Z210" s="343"/>
      <c r="AA210" s="343"/>
      <c r="AB210" s="343"/>
      <c r="AG210" s="340"/>
      <c r="AH210" s="343"/>
      <c r="AI210" s="343"/>
      <c r="AJ210" s="342"/>
      <c r="AK210" s="342"/>
      <c r="AL210" s="342"/>
      <c r="AM210" s="342"/>
      <c r="AN210" s="360"/>
      <c r="AO210" s="342"/>
      <c r="AP210" s="360"/>
      <c r="AQ210" s="268"/>
      <c r="AR210" s="268"/>
      <c r="AS210" s="268"/>
      <c r="AT210" s="268"/>
      <c r="AU210" s="268"/>
      <c r="AV210" s="268"/>
      <c r="AW210" s="268"/>
      <c r="AX210" s="268"/>
      <c r="AY210" s="268"/>
      <c r="AZ210" s="343"/>
      <c r="BA210" s="268"/>
      <c r="BB210" s="268"/>
      <c r="BC210" s="268"/>
      <c r="BD210" s="268"/>
      <c r="BE210" s="268"/>
      <c r="BF210" s="359"/>
      <c r="BG210" s="268"/>
      <c r="BH210" s="268"/>
      <c r="BI210" s="268"/>
      <c r="BJ210" s="268"/>
      <c r="BK210" s="268"/>
      <c r="BL210" s="268"/>
      <c r="BM210" s="268"/>
      <c r="BN210" s="358"/>
      <c r="BO210" s="358"/>
      <c r="BP210" s="268"/>
      <c r="BQ210" s="358"/>
      <c r="BR210" s="384"/>
      <c r="BS210" s="268"/>
      <c r="BT210" s="268"/>
      <c r="BU210" s="268"/>
      <c r="BV210" s="268"/>
      <c r="BW210" s="268"/>
      <c r="BX210" s="268"/>
      <c r="BY210" s="268"/>
      <c r="BZ210" s="268"/>
      <c r="CA210" s="268"/>
      <c r="CB210" s="268"/>
      <c r="CC210" s="268"/>
      <c r="CD210" s="268"/>
      <c r="CE210" s="268"/>
      <c r="CF210" s="268"/>
      <c r="CG210" s="268"/>
      <c r="CH210" s="268"/>
      <c r="CI210" s="268"/>
      <c r="CJ210" s="268"/>
      <c r="CK210" s="268"/>
      <c r="CL210" s="268"/>
      <c r="CM210" s="268"/>
      <c r="CN210" s="268"/>
      <c r="CO210" s="268"/>
      <c r="CP210" s="268"/>
      <c r="CQ210" s="268"/>
      <c r="CR210" s="268"/>
      <c r="CS210" s="268"/>
      <c r="CT210" s="268"/>
      <c r="CU210" s="268"/>
      <c r="CV210" s="268"/>
      <c r="CW210" s="268"/>
      <c r="CX210" s="268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</row>
    <row r="211" customFormat="false" ht="12.75" hidden="false" customHeight="false" outlineLevel="0" collapsed="false">
      <c r="A211" s="359"/>
      <c r="B211" s="268"/>
      <c r="C211" s="276"/>
      <c r="D211" s="276"/>
      <c r="E211" s="268"/>
      <c r="F211" s="268"/>
      <c r="G211" s="268"/>
      <c r="H211" s="268"/>
      <c r="I211" s="343"/>
      <c r="J211" s="268"/>
      <c r="K211" s="268"/>
      <c r="L211" s="268"/>
      <c r="M211" s="343"/>
      <c r="N211" s="268"/>
      <c r="O211" s="268"/>
      <c r="P211" s="268"/>
      <c r="Q211" s="343"/>
      <c r="R211" s="268"/>
      <c r="T211" s="268"/>
      <c r="U211" s="268"/>
      <c r="X211" s="343"/>
      <c r="Z211" s="343"/>
      <c r="AA211" s="343"/>
      <c r="AB211" s="343"/>
      <c r="AG211" s="340"/>
      <c r="AH211" s="343"/>
      <c r="AI211" s="343"/>
      <c r="AJ211" s="342"/>
      <c r="AK211" s="342"/>
      <c r="AL211" s="342"/>
      <c r="AM211" s="342"/>
      <c r="AN211" s="360"/>
      <c r="AO211" s="342"/>
      <c r="AP211" s="360"/>
      <c r="AQ211" s="268"/>
      <c r="AR211" s="268"/>
      <c r="AS211" s="268"/>
      <c r="AT211" s="268"/>
      <c r="AU211" s="268"/>
      <c r="AV211" s="268"/>
      <c r="AW211" s="268"/>
      <c r="AX211" s="268"/>
      <c r="AY211" s="268"/>
      <c r="AZ211" s="343"/>
      <c r="BA211" s="268"/>
      <c r="BB211" s="268"/>
      <c r="BC211" s="268"/>
      <c r="BD211" s="268"/>
      <c r="BE211" s="268"/>
      <c r="BF211" s="359"/>
      <c r="BG211" s="268"/>
      <c r="BH211" s="268"/>
      <c r="BI211" s="268"/>
      <c r="BJ211" s="268"/>
      <c r="BK211" s="268"/>
      <c r="BL211" s="268"/>
      <c r="BM211" s="268"/>
      <c r="BN211" s="358"/>
      <c r="BO211" s="358"/>
      <c r="BP211" s="268"/>
      <c r="BQ211" s="358"/>
      <c r="BR211" s="384"/>
      <c r="BS211" s="268"/>
      <c r="BT211" s="268"/>
      <c r="BU211" s="268"/>
      <c r="BV211" s="268"/>
      <c r="BW211" s="268"/>
      <c r="BX211" s="268"/>
      <c r="BY211" s="268"/>
      <c r="BZ211" s="268"/>
      <c r="CA211" s="268"/>
      <c r="CB211" s="268"/>
      <c r="CC211" s="268"/>
      <c r="CD211" s="268"/>
      <c r="CE211" s="268"/>
      <c r="CF211" s="268"/>
      <c r="CG211" s="268"/>
      <c r="CH211" s="268"/>
      <c r="CI211" s="268"/>
      <c r="CJ211" s="268"/>
      <c r="CK211" s="268"/>
      <c r="CL211" s="268"/>
      <c r="CM211" s="268"/>
      <c r="CN211" s="268"/>
      <c r="CO211" s="268"/>
      <c r="CP211" s="268"/>
      <c r="CQ211" s="268"/>
      <c r="CR211" s="268"/>
      <c r="CS211" s="268"/>
      <c r="CT211" s="268"/>
      <c r="CU211" s="268"/>
      <c r="CV211" s="268"/>
      <c r="CW211" s="268"/>
      <c r="CX211" s="268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</row>
    <row r="212" customFormat="false" ht="12.75" hidden="false" customHeight="false" outlineLevel="0" collapsed="false">
      <c r="A212" s="359"/>
      <c r="B212" s="268"/>
      <c r="C212" s="276"/>
      <c r="D212" s="276"/>
      <c r="E212" s="268"/>
      <c r="F212" s="268"/>
      <c r="G212" s="268"/>
      <c r="H212" s="268"/>
      <c r="I212" s="343"/>
      <c r="J212" s="268"/>
      <c r="K212" s="268"/>
      <c r="L212" s="268"/>
      <c r="M212" s="343"/>
      <c r="N212" s="268"/>
      <c r="O212" s="268"/>
      <c r="P212" s="268"/>
      <c r="Q212" s="343"/>
      <c r="R212" s="268"/>
      <c r="T212" s="268"/>
      <c r="U212" s="268"/>
      <c r="X212" s="343"/>
      <c r="Z212" s="343"/>
      <c r="AA212" s="343"/>
      <c r="AB212" s="343"/>
      <c r="AG212" s="340"/>
      <c r="AH212" s="343"/>
      <c r="AI212" s="343"/>
      <c r="AJ212" s="342"/>
      <c r="AK212" s="342"/>
      <c r="AL212" s="342"/>
      <c r="AM212" s="342"/>
      <c r="AN212" s="360"/>
      <c r="AO212" s="342"/>
      <c r="AP212" s="360"/>
      <c r="AQ212" s="268"/>
      <c r="AR212" s="268"/>
      <c r="AS212" s="268"/>
      <c r="AT212" s="268"/>
      <c r="AU212" s="268"/>
      <c r="AV212" s="268"/>
      <c r="AW212" s="268"/>
      <c r="AX212" s="268"/>
      <c r="AY212" s="268"/>
      <c r="AZ212" s="343"/>
      <c r="BA212" s="268"/>
      <c r="BB212" s="268"/>
      <c r="BC212" s="268"/>
      <c r="BD212" s="268"/>
      <c r="BE212" s="268"/>
      <c r="BF212" s="359"/>
      <c r="BG212" s="268"/>
      <c r="BH212" s="268"/>
      <c r="BI212" s="268"/>
      <c r="BJ212" s="268"/>
      <c r="BK212" s="268"/>
      <c r="BL212" s="268"/>
      <c r="BM212" s="268"/>
      <c r="BN212" s="358"/>
      <c r="BO212" s="358"/>
      <c r="BP212" s="268"/>
      <c r="BQ212" s="358"/>
      <c r="BR212" s="384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</row>
    <row r="213" customFormat="false" ht="12.75" hidden="false" customHeight="false" outlineLevel="0" collapsed="false">
      <c r="A213" s="359"/>
      <c r="B213" s="268"/>
      <c r="C213" s="276"/>
      <c r="D213" s="276"/>
      <c r="E213" s="268"/>
      <c r="F213" s="268"/>
      <c r="G213" s="268"/>
      <c r="H213" s="268"/>
      <c r="I213" s="343"/>
      <c r="J213" s="268"/>
      <c r="K213" s="268"/>
      <c r="L213" s="268"/>
      <c r="M213" s="343"/>
      <c r="N213" s="268"/>
      <c r="O213" s="268"/>
      <c r="P213" s="268"/>
      <c r="Q213" s="343"/>
      <c r="R213" s="268"/>
      <c r="T213" s="268"/>
      <c r="U213" s="268"/>
      <c r="X213" s="343"/>
      <c r="Z213" s="343"/>
      <c r="AA213" s="343"/>
      <c r="AB213" s="343"/>
      <c r="AG213" s="340"/>
      <c r="AH213" s="343"/>
      <c r="AI213" s="343"/>
      <c r="AJ213" s="342"/>
      <c r="AK213" s="342"/>
      <c r="AL213" s="342"/>
      <c r="AM213" s="342"/>
      <c r="AN213" s="360"/>
      <c r="AO213" s="342"/>
      <c r="AP213" s="360"/>
      <c r="AQ213" s="268"/>
      <c r="AR213" s="268"/>
      <c r="AS213" s="268"/>
      <c r="AT213" s="268"/>
      <c r="AU213" s="268"/>
      <c r="AV213" s="268"/>
      <c r="AW213" s="268"/>
      <c r="AX213" s="268"/>
      <c r="AY213" s="268"/>
      <c r="AZ213" s="343"/>
      <c r="BA213" s="268"/>
      <c r="BB213" s="268"/>
      <c r="BC213" s="268"/>
      <c r="BD213" s="268"/>
      <c r="BE213" s="268"/>
      <c r="BF213" s="359"/>
      <c r="BG213" s="268"/>
      <c r="BH213" s="268"/>
      <c r="BI213" s="268"/>
      <c r="BJ213" s="268"/>
      <c r="BK213" s="268"/>
      <c r="BL213" s="268"/>
      <c r="BM213" s="268"/>
      <c r="BN213" s="358"/>
      <c r="BO213" s="358"/>
      <c r="BP213" s="268"/>
      <c r="BQ213" s="358"/>
      <c r="BR213" s="384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</row>
    <row r="214" customFormat="false" ht="12.75" hidden="false" customHeight="false" outlineLevel="0" collapsed="false">
      <c r="A214" s="359"/>
      <c r="B214" s="268"/>
      <c r="C214" s="276"/>
      <c r="D214" s="276"/>
      <c r="E214" s="268"/>
      <c r="F214" s="268"/>
      <c r="G214" s="268"/>
      <c r="H214" s="268"/>
      <c r="I214" s="343"/>
      <c r="J214" s="268"/>
      <c r="K214" s="268"/>
      <c r="L214" s="268"/>
      <c r="M214" s="343"/>
      <c r="N214" s="268"/>
      <c r="O214" s="268"/>
      <c r="P214" s="268"/>
      <c r="Q214" s="343"/>
      <c r="R214" s="268"/>
      <c r="T214" s="268"/>
      <c r="U214" s="268"/>
      <c r="X214" s="343"/>
      <c r="Z214" s="343"/>
      <c r="AA214" s="343"/>
      <c r="AB214" s="343"/>
      <c r="AG214" s="340"/>
      <c r="AH214" s="343"/>
      <c r="AI214" s="343"/>
      <c r="AJ214" s="342"/>
      <c r="AK214" s="342"/>
      <c r="AL214" s="342"/>
      <c r="AM214" s="342"/>
      <c r="AN214" s="360"/>
      <c r="AO214" s="342"/>
      <c r="AP214" s="360"/>
      <c r="AQ214" s="268"/>
      <c r="AR214" s="268"/>
      <c r="AS214" s="268"/>
      <c r="AT214" s="268"/>
      <c r="AU214" s="268"/>
      <c r="AV214" s="268"/>
      <c r="AW214" s="268"/>
      <c r="AX214" s="268"/>
      <c r="AY214" s="268"/>
      <c r="AZ214" s="343"/>
      <c r="BA214" s="268"/>
      <c r="BB214" s="268"/>
      <c r="BC214" s="268"/>
      <c r="BD214" s="268"/>
      <c r="BE214" s="268"/>
      <c r="BF214" s="359"/>
      <c r="BG214" s="268"/>
      <c r="BH214" s="268"/>
      <c r="BI214" s="268"/>
      <c r="BJ214" s="268"/>
      <c r="BK214" s="268"/>
      <c r="BL214" s="268"/>
      <c r="BM214" s="268"/>
      <c r="BN214" s="358"/>
      <c r="BO214" s="358"/>
      <c r="BP214" s="268"/>
      <c r="BQ214" s="358"/>
      <c r="BR214" s="384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</row>
    <row r="215" customFormat="false" ht="12.75" hidden="false" customHeight="false" outlineLevel="0" collapsed="false">
      <c r="A215" s="359"/>
      <c r="B215" s="268"/>
      <c r="C215" s="276"/>
      <c r="D215" s="276"/>
      <c r="E215" s="268"/>
      <c r="F215" s="268"/>
      <c r="G215" s="268"/>
      <c r="H215" s="268"/>
      <c r="I215" s="343"/>
      <c r="J215" s="268"/>
      <c r="K215" s="268"/>
      <c r="L215" s="268"/>
      <c r="M215" s="343"/>
      <c r="N215" s="268"/>
      <c r="O215" s="268"/>
      <c r="P215" s="268"/>
      <c r="Q215" s="343"/>
      <c r="R215" s="268"/>
      <c r="T215" s="268"/>
      <c r="U215" s="268"/>
      <c r="X215" s="343"/>
      <c r="Z215" s="343"/>
      <c r="AA215" s="343"/>
      <c r="AB215" s="343"/>
      <c r="AG215" s="340"/>
      <c r="AH215" s="343"/>
      <c r="AI215" s="343"/>
      <c r="AJ215" s="342"/>
      <c r="AK215" s="342"/>
      <c r="AL215" s="342"/>
      <c r="AM215" s="342"/>
      <c r="AN215" s="360"/>
      <c r="AO215" s="342"/>
      <c r="AP215" s="360"/>
      <c r="AQ215" s="268"/>
      <c r="AR215" s="268"/>
      <c r="AS215" s="268"/>
      <c r="AT215" s="268"/>
      <c r="AU215" s="268"/>
      <c r="AV215" s="268"/>
      <c r="AW215" s="268"/>
      <c r="AX215" s="268"/>
      <c r="AY215" s="268"/>
      <c r="AZ215" s="343"/>
      <c r="BA215" s="268"/>
      <c r="BB215" s="268"/>
      <c r="BC215" s="268"/>
      <c r="BD215" s="268"/>
      <c r="BE215" s="268"/>
      <c r="BF215" s="359"/>
      <c r="BG215" s="268"/>
      <c r="BH215" s="268"/>
      <c r="BI215" s="268"/>
      <c r="BJ215" s="268"/>
      <c r="BK215" s="268"/>
      <c r="BL215" s="268"/>
      <c r="BM215" s="268"/>
      <c r="BN215" s="358"/>
      <c r="BO215" s="358"/>
      <c r="BP215" s="268"/>
      <c r="BQ215" s="358"/>
      <c r="BR215" s="384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</row>
    <row r="216" customFormat="false" ht="12.75" hidden="false" customHeight="false" outlineLevel="0" collapsed="false">
      <c r="A216" s="359"/>
      <c r="B216" s="268"/>
      <c r="C216" s="276"/>
      <c r="D216" s="276"/>
      <c r="E216" s="268"/>
      <c r="F216" s="268"/>
      <c r="G216" s="268"/>
      <c r="H216" s="268"/>
      <c r="I216" s="343"/>
      <c r="J216" s="268"/>
      <c r="K216" s="268"/>
      <c r="L216" s="268"/>
      <c r="M216" s="343"/>
      <c r="N216" s="268"/>
      <c r="O216" s="268"/>
      <c r="P216" s="268"/>
      <c r="Q216" s="343"/>
      <c r="R216" s="268"/>
      <c r="T216" s="268"/>
      <c r="U216" s="268"/>
      <c r="X216" s="343"/>
      <c r="Z216" s="343"/>
      <c r="AA216" s="343"/>
      <c r="AB216" s="343"/>
      <c r="AG216" s="340"/>
      <c r="AH216" s="343"/>
      <c r="AI216" s="343"/>
      <c r="AJ216" s="342"/>
      <c r="AK216" s="342"/>
      <c r="AL216" s="342"/>
      <c r="AM216" s="342"/>
      <c r="AN216" s="360"/>
      <c r="AO216" s="342"/>
      <c r="AP216" s="360"/>
      <c r="AQ216" s="268"/>
      <c r="AR216" s="268"/>
      <c r="AS216" s="268"/>
      <c r="AT216" s="268"/>
      <c r="AU216" s="268"/>
      <c r="AV216" s="268"/>
      <c r="AW216" s="268"/>
      <c r="AX216" s="268"/>
      <c r="AY216" s="268"/>
      <c r="AZ216" s="343"/>
      <c r="BA216" s="268"/>
      <c r="BB216" s="268"/>
      <c r="BC216" s="268"/>
      <c r="BD216" s="268"/>
      <c r="BE216" s="268"/>
      <c r="BF216" s="359"/>
      <c r="BG216" s="268"/>
      <c r="BH216" s="268"/>
      <c r="BI216" s="268"/>
      <c r="BJ216" s="268"/>
      <c r="BK216" s="268"/>
      <c r="BL216" s="268"/>
      <c r="BM216" s="268"/>
      <c r="BN216" s="358"/>
      <c r="BO216" s="358"/>
      <c r="BP216" s="268"/>
      <c r="BQ216" s="358"/>
      <c r="BR216" s="384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</row>
    <row r="217" customFormat="false" ht="12.75" hidden="false" customHeight="false" outlineLevel="0" collapsed="false">
      <c r="A217" s="359"/>
      <c r="B217" s="268"/>
      <c r="C217" s="276"/>
      <c r="D217" s="276"/>
      <c r="E217" s="268"/>
      <c r="F217" s="268"/>
      <c r="G217" s="268"/>
      <c r="H217" s="268"/>
      <c r="I217" s="343"/>
      <c r="J217" s="268"/>
      <c r="K217" s="268"/>
      <c r="L217" s="268"/>
      <c r="M217" s="343"/>
      <c r="N217" s="268"/>
      <c r="O217" s="268"/>
      <c r="P217" s="268"/>
      <c r="Q217" s="343"/>
      <c r="R217" s="268"/>
      <c r="T217" s="268"/>
      <c r="U217" s="268"/>
      <c r="X217" s="343"/>
      <c r="Z217" s="343"/>
      <c r="AA217" s="343"/>
      <c r="AB217" s="343"/>
      <c r="AG217" s="340"/>
      <c r="AH217" s="343"/>
      <c r="AI217" s="343"/>
      <c r="AJ217" s="342"/>
      <c r="AK217" s="342"/>
      <c r="AL217" s="342"/>
      <c r="AM217" s="342"/>
      <c r="AN217" s="360"/>
      <c r="AO217" s="342"/>
      <c r="AP217" s="360"/>
      <c r="AQ217" s="268"/>
      <c r="AR217" s="268"/>
      <c r="AS217" s="268"/>
      <c r="AT217" s="268"/>
      <c r="AU217" s="268"/>
      <c r="AV217" s="268"/>
      <c r="AW217" s="268"/>
      <c r="AX217" s="268"/>
      <c r="AY217" s="268"/>
      <c r="AZ217" s="343"/>
      <c r="BA217" s="268"/>
      <c r="BB217" s="268"/>
      <c r="BC217" s="268"/>
      <c r="BD217" s="268"/>
      <c r="BE217" s="268"/>
      <c r="BF217" s="359"/>
      <c r="BG217" s="268"/>
      <c r="BH217" s="268"/>
      <c r="BI217" s="268"/>
      <c r="BJ217" s="268"/>
      <c r="BK217" s="268"/>
      <c r="BL217" s="268"/>
      <c r="BM217" s="268"/>
      <c r="BN217" s="358"/>
      <c r="BO217" s="358"/>
      <c r="BP217" s="268"/>
      <c r="BQ217" s="358"/>
      <c r="BR217" s="384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</row>
    <row r="218" customFormat="false" ht="12.75" hidden="false" customHeight="false" outlineLevel="0" collapsed="false">
      <c r="A218" s="359"/>
      <c r="B218" s="268"/>
      <c r="C218" s="276"/>
      <c r="D218" s="276"/>
      <c r="E218" s="268"/>
      <c r="F218" s="268"/>
      <c r="G218" s="268"/>
      <c r="H218" s="268"/>
      <c r="I218" s="343"/>
      <c r="J218" s="268"/>
      <c r="K218" s="268"/>
      <c r="L218" s="268"/>
      <c r="M218" s="343"/>
      <c r="N218" s="268"/>
      <c r="O218" s="268"/>
      <c r="P218" s="268"/>
      <c r="Q218" s="343"/>
      <c r="R218" s="268"/>
      <c r="T218" s="268"/>
      <c r="U218" s="268"/>
      <c r="X218" s="343"/>
      <c r="Z218" s="343"/>
      <c r="AA218" s="343"/>
      <c r="AB218" s="343"/>
      <c r="AG218" s="340"/>
      <c r="AH218" s="343"/>
      <c r="AI218" s="343"/>
      <c r="AJ218" s="342"/>
      <c r="AK218" s="342"/>
      <c r="AL218" s="342"/>
      <c r="AM218" s="342"/>
      <c r="AN218" s="360"/>
      <c r="AO218" s="342"/>
      <c r="AP218" s="360"/>
      <c r="AQ218" s="268"/>
      <c r="AR218" s="268"/>
      <c r="AS218" s="268"/>
      <c r="AT218" s="268"/>
      <c r="AU218" s="268"/>
      <c r="AV218" s="268"/>
      <c r="AW218" s="268"/>
      <c r="AX218" s="268"/>
      <c r="AY218" s="268"/>
      <c r="AZ218" s="343"/>
      <c r="BA218" s="268"/>
      <c r="BB218" s="268"/>
      <c r="BC218" s="268"/>
      <c r="BD218" s="268"/>
      <c r="BE218" s="268"/>
      <c r="BF218" s="359"/>
      <c r="BG218" s="268"/>
      <c r="BH218" s="268"/>
      <c r="BI218" s="268"/>
      <c r="BJ218" s="268"/>
      <c r="BK218" s="268"/>
      <c r="BL218" s="268"/>
      <c r="BM218" s="268"/>
      <c r="BN218" s="358"/>
      <c r="BO218" s="358"/>
      <c r="BP218" s="268"/>
      <c r="BQ218" s="358"/>
      <c r="BR218" s="384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</row>
    <row r="219" customFormat="false" ht="12.75" hidden="false" customHeight="false" outlineLevel="0" collapsed="false">
      <c r="A219" s="359"/>
      <c r="B219" s="268"/>
      <c r="C219" s="276"/>
      <c r="D219" s="276"/>
      <c r="E219" s="268"/>
      <c r="F219" s="268"/>
      <c r="G219" s="268"/>
      <c r="H219" s="268"/>
      <c r="I219" s="343"/>
      <c r="J219" s="268"/>
      <c r="K219" s="268"/>
      <c r="L219" s="268"/>
      <c r="M219" s="343"/>
      <c r="N219" s="268"/>
      <c r="O219" s="268"/>
      <c r="P219" s="268"/>
      <c r="Q219" s="343"/>
      <c r="R219" s="268"/>
      <c r="T219" s="268"/>
      <c r="U219" s="268"/>
      <c r="X219" s="343"/>
      <c r="Z219" s="343"/>
      <c r="AA219" s="343"/>
      <c r="AB219" s="343"/>
      <c r="AG219" s="340"/>
      <c r="AH219" s="343"/>
      <c r="AI219" s="343"/>
      <c r="AJ219" s="342"/>
      <c r="AK219" s="342"/>
      <c r="AL219" s="342"/>
      <c r="AM219" s="342"/>
      <c r="AN219" s="360"/>
      <c r="AO219" s="342"/>
      <c r="AP219" s="360"/>
      <c r="AQ219" s="268"/>
      <c r="AR219" s="268"/>
      <c r="AS219" s="268"/>
      <c r="AT219" s="268"/>
      <c r="AU219" s="268"/>
      <c r="AV219" s="268"/>
      <c r="AW219" s="268"/>
      <c r="AX219" s="268"/>
      <c r="AY219" s="268"/>
      <c r="AZ219" s="343"/>
      <c r="BA219" s="268"/>
      <c r="BB219" s="268"/>
      <c r="BC219" s="268"/>
      <c r="BD219" s="268"/>
      <c r="BE219" s="268"/>
      <c r="BF219" s="359"/>
      <c r="BG219" s="268"/>
      <c r="BH219" s="268"/>
      <c r="BI219" s="268"/>
      <c r="BJ219" s="268"/>
      <c r="BK219" s="268"/>
      <c r="BL219" s="268"/>
      <c r="BM219" s="268"/>
      <c r="BN219" s="358"/>
      <c r="BO219" s="358"/>
      <c r="BP219" s="268"/>
      <c r="BQ219" s="358"/>
      <c r="BR219" s="384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</row>
    <row r="220" customFormat="false" ht="12.75" hidden="false" customHeight="false" outlineLevel="0" collapsed="false">
      <c r="A220" s="359"/>
      <c r="B220" s="268"/>
      <c r="C220" s="276"/>
      <c r="D220" s="276"/>
      <c r="E220" s="268"/>
      <c r="F220" s="268"/>
      <c r="G220" s="268"/>
      <c r="H220" s="268"/>
      <c r="I220" s="343"/>
      <c r="J220" s="268"/>
      <c r="K220" s="268"/>
      <c r="L220" s="268"/>
      <c r="M220" s="343"/>
      <c r="N220" s="268"/>
      <c r="O220" s="268"/>
      <c r="P220" s="268"/>
      <c r="Q220" s="343"/>
      <c r="R220" s="268"/>
      <c r="T220" s="268"/>
      <c r="U220" s="268"/>
      <c r="X220" s="343"/>
      <c r="Z220" s="343"/>
      <c r="AA220" s="343"/>
      <c r="AB220" s="343"/>
      <c r="AG220" s="340"/>
      <c r="AH220" s="343"/>
      <c r="AI220" s="343"/>
      <c r="AJ220" s="342"/>
      <c r="AK220" s="342"/>
      <c r="AL220" s="342"/>
      <c r="AM220" s="342"/>
      <c r="AN220" s="360"/>
      <c r="AO220" s="342"/>
      <c r="AP220" s="360"/>
      <c r="AQ220" s="268"/>
      <c r="AR220" s="268"/>
      <c r="AS220" s="268"/>
      <c r="AT220" s="268"/>
      <c r="AU220" s="268"/>
      <c r="AV220" s="268"/>
      <c r="AW220" s="268"/>
      <c r="AX220" s="268"/>
      <c r="AY220" s="268"/>
      <c r="AZ220" s="343"/>
      <c r="BA220" s="268"/>
      <c r="BB220" s="268"/>
      <c r="BC220" s="268"/>
      <c r="BD220" s="268"/>
      <c r="BE220" s="268"/>
      <c r="BF220" s="359"/>
      <c r="BG220" s="268"/>
      <c r="BH220" s="268"/>
      <c r="BI220" s="268"/>
      <c r="BJ220" s="268"/>
      <c r="BK220" s="268"/>
      <c r="BL220" s="268"/>
      <c r="BM220" s="268"/>
      <c r="BN220" s="358"/>
      <c r="BO220" s="358"/>
      <c r="BP220" s="268"/>
      <c r="BQ220" s="358"/>
      <c r="BR220" s="384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</row>
    <row r="221" customFormat="false" ht="12.75" hidden="false" customHeight="false" outlineLevel="0" collapsed="false">
      <c r="A221" s="359"/>
      <c r="B221" s="268"/>
      <c r="C221" s="276"/>
      <c r="D221" s="276"/>
      <c r="E221" s="268"/>
      <c r="F221" s="268"/>
      <c r="G221" s="268"/>
      <c r="H221" s="268"/>
      <c r="I221" s="343"/>
      <c r="J221" s="268"/>
      <c r="K221" s="268"/>
      <c r="L221" s="268"/>
      <c r="M221" s="343"/>
      <c r="N221" s="268"/>
      <c r="O221" s="268"/>
      <c r="P221" s="268"/>
      <c r="Q221" s="343"/>
      <c r="R221" s="268"/>
      <c r="T221" s="268"/>
      <c r="U221" s="268"/>
      <c r="X221" s="343"/>
      <c r="Z221" s="343"/>
      <c r="AA221" s="343"/>
      <c r="AB221" s="343"/>
      <c r="AG221" s="340"/>
      <c r="AH221" s="343"/>
      <c r="AI221" s="343"/>
      <c r="AJ221" s="342"/>
      <c r="AK221" s="342"/>
      <c r="AL221" s="342"/>
      <c r="AM221" s="342"/>
      <c r="AN221" s="360"/>
      <c r="AO221" s="342"/>
      <c r="AP221" s="360"/>
      <c r="AQ221" s="268"/>
      <c r="AR221" s="268"/>
      <c r="AS221" s="268"/>
      <c r="AT221" s="268"/>
      <c r="AU221" s="268"/>
      <c r="AV221" s="268"/>
      <c r="AW221" s="268"/>
      <c r="AX221" s="268"/>
      <c r="AY221" s="268"/>
      <c r="AZ221" s="343"/>
      <c r="BA221" s="268"/>
      <c r="BB221" s="268"/>
      <c r="BC221" s="268"/>
      <c r="BD221" s="268"/>
      <c r="BE221" s="268"/>
      <c r="BF221" s="359"/>
      <c r="BG221" s="268"/>
      <c r="BH221" s="268"/>
      <c r="BI221" s="268"/>
      <c r="BJ221" s="268"/>
      <c r="BK221" s="268"/>
      <c r="BL221" s="268"/>
      <c r="BM221" s="268"/>
      <c r="BN221" s="358"/>
      <c r="BO221" s="358"/>
      <c r="BP221" s="268"/>
      <c r="BQ221" s="358"/>
      <c r="BR221" s="384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</row>
    <row r="222" customFormat="false" ht="12.75" hidden="false" customHeight="false" outlineLevel="0" collapsed="false">
      <c r="A222" s="359"/>
      <c r="B222" s="268"/>
      <c r="C222" s="276"/>
      <c r="D222" s="276"/>
      <c r="E222" s="268"/>
      <c r="F222" s="268"/>
      <c r="G222" s="268"/>
      <c r="H222" s="268"/>
      <c r="I222" s="343"/>
      <c r="J222" s="268"/>
      <c r="K222" s="268"/>
      <c r="L222" s="268"/>
      <c r="M222" s="343"/>
      <c r="N222" s="268"/>
      <c r="O222" s="268"/>
      <c r="P222" s="268"/>
      <c r="Q222" s="343"/>
      <c r="R222" s="268"/>
      <c r="T222" s="268"/>
      <c r="U222" s="268"/>
      <c r="X222" s="343"/>
      <c r="Z222" s="343"/>
      <c r="AA222" s="343"/>
      <c r="AB222" s="343"/>
      <c r="AG222" s="340"/>
      <c r="AH222" s="343"/>
      <c r="AI222" s="343"/>
      <c r="AJ222" s="342"/>
      <c r="AK222" s="342"/>
      <c r="AL222" s="342"/>
      <c r="AM222" s="342"/>
      <c r="AN222" s="360"/>
      <c r="AO222" s="342"/>
      <c r="AP222" s="360"/>
      <c r="AQ222" s="268"/>
      <c r="AR222" s="268"/>
      <c r="AS222" s="268"/>
      <c r="AT222" s="268"/>
      <c r="AU222" s="268"/>
      <c r="AV222" s="268"/>
      <c r="AW222" s="268"/>
      <c r="AX222" s="268"/>
      <c r="AY222" s="268"/>
      <c r="AZ222" s="343"/>
      <c r="BA222" s="268"/>
      <c r="BB222" s="268"/>
      <c r="BC222" s="268"/>
      <c r="BD222" s="268"/>
      <c r="BE222" s="268"/>
      <c r="BF222" s="359"/>
      <c r="BG222" s="268"/>
      <c r="BH222" s="268"/>
      <c r="BI222" s="268"/>
      <c r="BJ222" s="268"/>
      <c r="BK222" s="268"/>
      <c r="BL222" s="268"/>
      <c r="BM222" s="268"/>
      <c r="BN222" s="358"/>
      <c r="BO222" s="358"/>
      <c r="BP222" s="268"/>
      <c r="BQ222" s="358"/>
      <c r="BR222" s="384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</row>
    <row r="223" customFormat="false" ht="12.75" hidden="false" customHeight="false" outlineLevel="0" collapsed="false">
      <c r="A223" s="359"/>
      <c r="B223" s="268"/>
      <c r="C223" s="276"/>
      <c r="D223" s="276"/>
      <c r="E223" s="268"/>
      <c r="F223" s="268"/>
      <c r="G223" s="268"/>
      <c r="H223" s="268"/>
      <c r="I223" s="343"/>
      <c r="J223" s="268"/>
      <c r="K223" s="268"/>
      <c r="L223" s="268"/>
      <c r="M223" s="343"/>
      <c r="N223" s="268"/>
      <c r="O223" s="268"/>
      <c r="P223" s="268"/>
      <c r="Q223" s="343"/>
      <c r="R223" s="268"/>
      <c r="T223" s="268"/>
      <c r="U223" s="268"/>
      <c r="X223" s="343"/>
      <c r="Z223" s="343"/>
      <c r="AA223" s="343"/>
      <c r="AB223" s="343"/>
      <c r="AG223" s="340"/>
      <c r="AH223" s="343"/>
      <c r="AI223" s="343"/>
      <c r="AJ223" s="342"/>
      <c r="AK223" s="342"/>
      <c r="AL223" s="342"/>
      <c r="AM223" s="342"/>
      <c r="AN223" s="360"/>
      <c r="AO223" s="342"/>
      <c r="AP223" s="360"/>
      <c r="AQ223" s="268"/>
      <c r="AR223" s="268"/>
      <c r="AS223" s="268"/>
      <c r="AT223" s="268"/>
      <c r="AU223" s="268"/>
      <c r="AV223" s="268"/>
      <c r="AW223" s="268"/>
      <c r="AX223" s="268"/>
      <c r="AY223" s="268"/>
      <c r="AZ223" s="343"/>
      <c r="BA223" s="268"/>
      <c r="BB223" s="268"/>
      <c r="BC223" s="268"/>
      <c r="BD223" s="268"/>
      <c r="BE223" s="268"/>
      <c r="BF223" s="359"/>
      <c r="BG223" s="268"/>
      <c r="BH223" s="268"/>
      <c r="BI223" s="268"/>
      <c r="BJ223" s="268"/>
      <c r="BK223" s="268"/>
      <c r="BL223" s="268"/>
      <c r="BM223" s="268"/>
      <c r="BN223" s="358"/>
      <c r="BO223" s="358"/>
      <c r="BP223" s="268"/>
      <c r="BQ223" s="358"/>
      <c r="BR223" s="384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</row>
    <row r="224" customFormat="false" ht="12.75" hidden="false" customHeight="false" outlineLevel="0" collapsed="false">
      <c r="A224" s="359"/>
      <c r="B224" s="268"/>
      <c r="C224" s="276"/>
      <c r="D224" s="276"/>
      <c r="E224" s="268"/>
      <c r="F224" s="268"/>
      <c r="G224" s="268"/>
      <c r="H224" s="268"/>
      <c r="I224" s="343"/>
      <c r="J224" s="268"/>
      <c r="K224" s="268"/>
      <c r="L224" s="268"/>
      <c r="M224" s="343"/>
      <c r="N224" s="268"/>
      <c r="O224" s="268"/>
      <c r="P224" s="268"/>
      <c r="Q224" s="343"/>
      <c r="R224" s="268"/>
      <c r="T224" s="268"/>
      <c r="U224" s="268"/>
      <c r="X224" s="343"/>
      <c r="Z224" s="343"/>
      <c r="AA224" s="343"/>
      <c r="AB224" s="343"/>
      <c r="AG224" s="340"/>
      <c r="AH224" s="343"/>
      <c r="AI224" s="343"/>
      <c r="AJ224" s="342"/>
      <c r="AK224" s="342"/>
      <c r="AL224" s="342"/>
      <c r="AM224" s="342"/>
      <c r="AN224" s="360"/>
      <c r="AO224" s="342"/>
      <c r="AP224" s="360"/>
      <c r="AQ224" s="268"/>
      <c r="AR224" s="268"/>
      <c r="AS224" s="268"/>
      <c r="AT224" s="268"/>
      <c r="AU224" s="268"/>
      <c r="AV224" s="268"/>
      <c r="AW224" s="268"/>
      <c r="AX224" s="268"/>
      <c r="AY224" s="268"/>
      <c r="AZ224" s="343"/>
      <c r="BA224" s="268"/>
      <c r="BB224" s="268"/>
      <c r="BC224" s="268"/>
      <c r="BD224" s="268"/>
      <c r="BE224" s="268"/>
      <c r="BF224" s="359"/>
      <c r="BG224" s="268"/>
      <c r="BH224" s="268"/>
      <c r="BI224" s="268"/>
      <c r="BJ224" s="268"/>
      <c r="BK224" s="268"/>
      <c r="BL224" s="268"/>
      <c r="BM224" s="268"/>
      <c r="BN224" s="358"/>
      <c r="BO224" s="358"/>
      <c r="BP224" s="268"/>
      <c r="BQ224" s="358"/>
      <c r="BR224" s="384"/>
      <c r="BS224" s="268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</row>
    <row r="225" customFormat="false" ht="12.75" hidden="false" customHeight="false" outlineLevel="0" collapsed="false">
      <c r="A225" s="359"/>
      <c r="B225" s="268"/>
      <c r="C225" s="276"/>
      <c r="D225" s="276"/>
      <c r="E225" s="268"/>
      <c r="F225" s="268"/>
      <c r="G225" s="268"/>
      <c r="H225" s="268"/>
      <c r="I225" s="343"/>
      <c r="J225" s="268"/>
      <c r="K225" s="268"/>
      <c r="L225" s="268"/>
      <c r="M225" s="343"/>
      <c r="N225" s="268"/>
      <c r="O225" s="268"/>
      <c r="P225" s="268"/>
      <c r="Q225" s="343"/>
      <c r="R225" s="268"/>
      <c r="T225" s="268"/>
      <c r="U225" s="268"/>
      <c r="X225" s="343"/>
      <c r="Z225" s="343"/>
      <c r="AA225" s="343"/>
      <c r="AB225" s="343"/>
      <c r="AG225" s="340"/>
      <c r="AH225" s="343"/>
      <c r="AI225" s="343"/>
      <c r="AJ225" s="343"/>
      <c r="AK225" s="343"/>
      <c r="AL225" s="268"/>
      <c r="AM225" s="268"/>
      <c r="AN225" s="294"/>
      <c r="AO225" s="343"/>
      <c r="AP225" s="294"/>
      <c r="AQ225" s="268"/>
      <c r="AR225" s="268"/>
      <c r="AS225" s="268"/>
      <c r="AT225" s="268"/>
      <c r="AU225" s="268"/>
      <c r="AV225" s="268"/>
      <c r="AW225" s="268"/>
      <c r="AX225" s="268"/>
      <c r="AY225" s="268"/>
      <c r="AZ225" s="343"/>
      <c r="BA225" s="268"/>
      <c r="BB225" s="268"/>
      <c r="BC225" s="268"/>
      <c r="BD225" s="268"/>
      <c r="BE225" s="268"/>
      <c r="BF225" s="359"/>
      <c r="BG225" s="268"/>
      <c r="BH225" s="268"/>
      <c r="BI225" s="268"/>
      <c r="BJ225" s="268"/>
      <c r="BK225" s="268"/>
      <c r="BL225" s="268"/>
      <c r="BM225" s="268"/>
      <c r="BN225" s="358"/>
      <c r="BO225" s="358"/>
      <c r="BP225" s="268"/>
      <c r="BQ225" s="358"/>
      <c r="BR225" s="384"/>
      <c r="BS225" s="268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</row>
    <row r="226" customFormat="false" ht="12.75" hidden="false" customHeight="false" outlineLevel="0" collapsed="false">
      <c r="A226" s="359"/>
      <c r="B226" s="268"/>
      <c r="C226" s="276"/>
      <c r="D226" s="276"/>
      <c r="E226" s="268"/>
      <c r="F226" s="268"/>
      <c r="G226" s="268"/>
      <c r="H226" s="268"/>
      <c r="I226" s="343"/>
      <c r="J226" s="268"/>
      <c r="K226" s="268"/>
      <c r="L226" s="268"/>
      <c r="M226" s="343"/>
      <c r="N226" s="268"/>
      <c r="O226" s="268"/>
      <c r="P226" s="268"/>
      <c r="Q226" s="343"/>
      <c r="R226" s="268"/>
      <c r="T226" s="268"/>
      <c r="U226" s="268"/>
      <c r="X226" s="343"/>
      <c r="Z226" s="343"/>
      <c r="AA226" s="343"/>
      <c r="AB226" s="343"/>
      <c r="AG226" s="340"/>
      <c r="AH226" s="343"/>
      <c r="AI226" s="343"/>
      <c r="AJ226" s="343"/>
      <c r="AK226" s="343"/>
      <c r="AL226" s="268"/>
      <c r="AM226" s="268"/>
      <c r="AN226" s="294"/>
      <c r="AO226" s="343"/>
      <c r="AP226" s="294"/>
      <c r="AQ226" s="268"/>
      <c r="AR226" s="268"/>
      <c r="AS226" s="268"/>
      <c r="AT226" s="268"/>
      <c r="AU226" s="268"/>
      <c r="AV226" s="268"/>
      <c r="AW226" s="268"/>
      <c r="AX226" s="268"/>
      <c r="AY226" s="268"/>
      <c r="AZ226" s="343"/>
      <c r="BA226" s="268"/>
      <c r="BB226" s="268"/>
      <c r="BC226" s="268"/>
      <c r="BD226" s="268"/>
      <c r="BE226" s="268"/>
      <c r="BF226" s="359"/>
      <c r="BG226" s="268"/>
      <c r="BH226" s="268"/>
      <c r="BI226" s="268"/>
      <c r="BJ226" s="268"/>
      <c r="BK226" s="268"/>
      <c r="BL226" s="268"/>
      <c r="BM226" s="268"/>
      <c r="BN226" s="358"/>
      <c r="BO226" s="358"/>
      <c r="BP226" s="268"/>
      <c r="BQ226" s="358"/>
      <c r="BR226" s="384"/>
      <c r="BS226" s="268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</row>
    <row r="227" customFormat="false" ht="12.75" hidden="false" customHeight="false" outlineLevel="0" collapsed="false">
      <c r="A227" s="359"/>
      <c r="B227" s="268"/>
      <c r="C227" s="276"/>
      <c r="D227" s="276"/>
      <c r="E227" s="268"/>
      <c r="F227" s="268"/>
      <c r="G227" s="268"/>
      <c r="H227" s="268"/>
      <c r="I227" s="343"/>
      <c r="J227" s="268"/>
      <c r="K227" s="268"/>
      <c r="L227" s="268"/>
      <c r="M227" s="343"/>
      <c r="N227" s="268"/>
      <c r="O227" s="268"/>
      <c r="P227" s="268"/>
      <c r="Q227" s="343"/>
      <c r="R227" s="268"/>
      <c r="T227" s="268"/>
      <c r="U227" s="268"/>
      <c r="X227" s="343"/>
      <c r="Z227" s="343"/>
      <c r="AA227" s="343"/>
      <c r="AB227" s="343"/>
      <c r="AG227" s="340"/>
      <c r="AH227" s="343"/>
      <c r="AI227" s="343"/>
      <c r="AJ227" s="343"/>
      <c r="AK227" s="343"/>
      <c r="AL227" s="268"/>
      <c r="AM227" s="268"/>
      <c r="AN227" s="294"/>
      <c r="AO227" s="343"/>
      <c r="AP227" s="294"/>
      <c r="AQ227" s="268"/>
      <c r="AR227" s="268"/>
      <c r="AS227" s="268"/>
      <c r="AT227" s="268"/>
      <c r="AU227" s="268"/>
      <c r="AV227" s="268"/>
      <c r="AW227" s="268"/>
      <c r="AX227" s="268"/>
      <c r="AY227" s="268"/>
      <c r="AZ227" s="343"/>
      <c r="BA227" s="268"/>
      <c r="BB227" s="268"/>
      <c r="BC227" s="268"/>
      <c r="BD227" s="268"/>
      <c r="BE227" s="268"/>
      <c r="BF227" s="359"/>
      <c r="BG227" s="268"/>
      <c r="BH227" s="268"/>
      <c r="BI227" s="268"/>
      <c r="BJ227" s="268"/>
      <c r="BK227" s="268"/>
      <c r="BL227" s="268"/>
      <c r="BM227" s="268"/>
      <c r="BN227" s="358"/>
      <c r="BO227" s="358"/>
      <c r="BP227" s="268"/>
      <c r="BQ227" s="358"/>
      <c r="BR227" s="384"/>
      <c r="BS227" s="268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</row>
    <row r="228" customFormat="false" ht="12.75" hidden="false" customHeight="false" outlineLevel="0" collapsed="false">
      <c r="A228" s="359"/>
      <c r="B228" s="268"/>
      <c r="C228" s="276"/>
      <c r="D228" s="276"/>
      <c r="E228" s="268"/>
      <c r="F228" s="268"/>
      <c r="G228" s="268"/>
      <c r="H228" s="268"/>
      <c r="I228" s="343"/>
      <c r="J228" s="268"/>
      <c r="K228" s="268"/>
      <c r="L228" s="268"/>
      <c r="M228" s="343"/>
      <c r="N228" s="268"/>
      <c r="O228" s="268"/>
      <c r="P228" s="268"/>
      <c r="Q228" s="343"/>
      <c r="R228" s="268"/>
      <c r="T228" s="268"/>
      <c r="U228" s="268"/>
      <c r="X228" s="343"/>
      <c r="Z228" s="343"/>
      <c r="AA228" s="343"/>
      <c r="AB228" s="343"/>
      <c r="AG228" s="340"/>
      <c r="AH228" s="343"/>
      <c r="AI228" s="343"/>
      <c r="AJ228" s="343"/>
      <c r="AK228" s="343"/>
      <c r="AL228" s="268"/>
      <c r="AM228" s="268"/>
      <c r="AN228" s="294"/>
      <c r="AO228" s="343"/>
      <c r="AP228" s="294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343"/>
      <c r="BA228" s="268"/>
      <c r="BB228" s="268"/>
      <c r="BC228" s="268"/>
      <c r="BD228" s="268"/>
      <c r="BE228" s="268"/>
      <c r="BF228" s="359"/>
      <c r="BG228" s="268"/>
      <c r="BH228" s="268"/>
      <c r="BI228" s="268"/>
      <c r="BJ228" s="268"/>
      <c r="BK228" s="268"/>
      <c r="BL228" s="268"/>
      <c r="BM228" s="268"/>
      <c r="BN228" s="358"/>
      <c r="BO228" s="358"/>
      <c r="BP228" s="268"/>
      <c r="BQ228" s="358"/>
      <c r="BR228" s="384"/>
      <c r="BS228" s="268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</row>
    <row r="229" customFormat="false" ht="12.75" hidden="false" customHeight="false" outlineLevel="0" collapsed="false">
      <c r="A229" s="359"/>
      <c r="B229" s="268"/>
      <c r="C229" s="276"/>
      <c r="D229" s="276"/>
      <c r="E229" s="268"/>
      <c r="F229" s="268"/>
      <c r="G229" s="268"/>
      <c r="H229" s="268"/>
      <c r="I229" s="343"/>
      <c r="J229" s="268"/>
      <c r="K229" s="268"/>
      <c r="L229" s="268"/>
      <c r="M229" s="343"/>
      <c r="N229" s="268"/>
      <c r="O229" s="268"/>
      <c r="P229" s="268"/>
      <c r="Q229" s="343"/>
      <c r="R229" s="268"/>
      <c r="T229" s="268"/>
      <c r="U229" s="268"/>
      <c r="X229" s="343"/>
      <c r="Z229" s="343"/>
      <c r="AA229" s="343"/>
      <c r="AB229" s="343"/>
      <c r="AG229" s="340"/>
      <c r="AH229" s="343"/>
      <c r="AI229" s="343"/>
      <c r="AJ229" s="343"/>
      <c r="AK229" s="343"/>
      <c r="AL229" s="268"/>
      <c r="AM229" s="268"/>
      <c r="AN229" s="294"/>
      <c r="AO229" s="343"/>
      <c r="AP229" s="294"/>
      <c r="AQ229" s="268"/>
      <c r="AR229" s="268"/>
      <c r="AS229" s="268"/>
      <c r="AT229" s="268"/>
      <c r="AU229" s="268"/>
      <c r="AV229" s="268"/>
      <c r="AW229" s="268"/>
      <c r="AX229" s="268"/>
      <c r="AY229" s="268"/>
      <c r="AZ229" s="343"/>
      <c r="BA229" s="268"/>
      <c r="BB229" s="268"/>
      <c r="BC229" s="268"/>
      <c r="BD229" s="268"/>
      <c r="BE229" s="268"/>
      <c r="BF229" s="359"/>
      <c r="BG229" s="268"/>
      <c r="BH229" s="268"/>
      <c r="BI229" s="268"/>
      <c r="BJ229" s="268"/>
      <c r="BK229" s="268"/>
      <c r="BL229" s="268"/>
      <c r="BM229" s="268"/>
      <c r="BN229" s="358"/>
      <c r="BO229" s="358"/>
      <c r="BP229" s="268"/>
      <c r="BQ229" s="358"/>
      <c r="BR229" s="384"/>
      <c r="BS229" s="268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</row>
    <row r="230" customFormat="false" ht="12.75" hidden="false" customHeight="false" outlineLevel="0" collapsed="false">
      <c r="A230" s="359"/>
      <c r="B230" s="268"/>
      <c r="C230" s="276"/>
      <c r="D230" s="276"/>
      <c r="E230" s="268"/>
      <c r="F230" s="268"/>
      <c r="G230" s="268"/>
      <c r="H230" s="268"/>
      <c r="I230" s="343"/>
      <c r="J230" s="268"/>
      <c r="K230" s="268"/>
      <c r="L230" s="268"/>
      <c r="M230" s="343"/>
      <c r="N230" s="268"/>
      <c r="O230" s="268"/>
      <c r="P230" s="268"/>
      <c r="Q230" s="343"/>
      <c r="R230" s="268"/>
      <c r="T230" s="268"/>
      <c r="U230" s="268"/>
      <c r="X230" s="343"/>
      <c r="Z230" s="343"/>
      <c r="AA230" s="343"/>
      <c r="AB230" s="343"/>
      <c r="AG230" s="340"/>
      <c r="AH230" s="343"/>
      <c r="AI230" s="343"/>
      <c r="AJ230" s="343"/>
      <c r="AK230" s="343"/>
      <c r="AL230" s="268"/>
      <c r="AM230" s="268"/>
      <c r="AN230" s="294"/>
      <c r="AO230" s="343"/>
      <c r="AP230" s="294"/>
      <c r="AQ230" s="268"/>
      <c r="AR230" s="268"/>
      <c r="AS230" s="268"/>
      <c r="AT230" s="268"/>
      <c r="AU230" s="268"/>
      <c r="AV230" s="268"/>
      <c r="AW230" s="268"/>
      <c r="AX230" s="268"/>
      <c r="AY230" s="268"/>
      <c r="AZ230" s="343"/>
      <c r="BA230" s="268"/>
      <c r="BB230" s="268"/>
      <c r="BC230" s="268"/>
      <c r="BD230" s="268"/>
      <c r="BE230" s="268"/>
      <c r="BF230" s="359"/>
      <c r="BG230" s="268"/>
      <c r="BH230" s="268"/>
      <c r="BI230" s="268"/>
      <c r="BJ230" s="268"/>
      <c r="BK230" s="268"/>
      <c r="BL230" s="268"/>
      <c r="BM230" s="268"/>
      <c r="BN230" s="358"/>
      <c r="BO230" s="358"/>
      <c r="BP230" s="268"/>
      <c r="BQ230" s="358"/>
      <c r="BR230" s="384"/>
      <c r="BS230" s="268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</row>
    <row r="231" customFormat="false" ht="12.75" hidden="false" customHeight="false" outlineLevel="0" collapsed="false">
      <c r="A231" s="359"/>
      <c r="B231" s="268"/>
      <c r="C231" s="276"/>
      <c r="D231" s="276"/>
      <c r="E231" s="268"/>
      <c r="F231" s="268"/>
      <c r="G231" s="268"/>
      <c r="H231" s="268"/>
      <c r="I231" s="343"/>
      <c r="J231" s="268"/>
      <c r="K231" s="268"/>
      <c r="L231" s="268"/>
      <c r="M231" s="343"/>
      <c r="N231" s="268"/>
      <c r="O231" s="268"/>
      <c r="P231" s="268"/>
      <c r="Q231" s="343"/>
      <c r="R231" s="268"/>
      <c r="T231" s="268"/>
      <c r="U231" s="268"/>
      <c r="X231" s="343"/>
      <c r="Z231" s="343"/>
      <c r="AA231" s="343"/>
      <c r="AB231" s="343"/>
      <c r="AG231" s="340"/>
      <c r="AH231" s="343"/>
      <c r="AI231" s="343"/>
      <c r="AJ231" s="343"/>
      <c r="AK231" s="343"/>
      <c r="AL231" s="268"/>
      <c r="AM231" s="268"/>
      <c r="AN231" s="294"/>
      <c r="AO231" s="343"/>
      <c r="AP231" s="294"/>
      <c r="AQ231" s="268"/>
      <c r="AR231" s="268"/>
      <c r="AS231" s="268"/>
      <c r="AT231" s="268"/>
      <c r="AU231" s="268"/>
      <c r="AV231" s="268"/>
      <c r="AW231" s="268"/>
      <c r="AX231" s="268"/>
      <c r="AY231" s="268"/>
      <c r="AZ231" s="343"/>
      <c r="BA231" s="268"/>
      <c r="BB231" s="268"/>
      <c r="BC231" s="268"/>
      <c r="BD231" s="268"/>
      <c r="BE231" s="268"/>
      <c r="BF231" s="359"/>
      <c r="BG231" s="268"/>
      <c r="BH231" s="268"/>
      <c r="BI231" s="268"/>
      <c r="BJ231" s="268"/>
      <c r="BK231" s="268"/>
      <c r="BL231" s="268"/>
      <c r="BM231" s="268"/>
      <c r="BN231" s="358"/>
      <c r="BO231" s="358"/>
      <c r="BP231" s="268"/>
      <c r="BQ231" s="358"/>
      <c r="BR231" s="384"/>
      <c r="BS231" s="268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</row>
    <row r="232" customFormat="false" ht="12.75" hidden="false" customHeight="false" outlineLevel="0" collapsed="false">
      <c r="A232" s="359"/>
      <c r="B232" s="268"/>
      <c r="C232" s="276"/>
      <c r="D232" s="276"/>
      <c r="E232" s="268"/>
      <c r="F232" s="268"/>
      <c r="G232" s="268"/>
      <c r="H232" s="268"/>
      <c r="I232" s="343"/>
      <c r="J232" s="268"/>
      <c r="K232" s="276"/>
      <c r="L232" s="276"/>
      <c r="M232" s="343"/>
      <c r="N232" s="276"/>
      <c r="O232" s="276"/>
      <c r="P232" s="276"/>
      <c r="Q232" s="343"/>
      <c r="R232" s="268"/>
      <c r="T232" s="268"/>
      <c r="U232" s="268"/>
      <c r="X232" s="343"/>
      <c r="Z232" s="343"/>
      <c r="AA232" s="343"/>
      <c r="AB232" s="343"/>
      <c r="AG232" s="340"/>
      <c r="AH232" s="343"/>
      <c r="AI232" s="343"/>
      <c r="AJ232" s="343"/>
      <c r="AK232" s="343"/>
      <c r="AL232" s="268"/>
      <c r="AM232" s="268"/>
      <c r="AN232" s="294"/>
      <c r="AO232" s="343"/>
      <c r="AP232" s="294"/>
      <c r="AQ232" s="268"/>
      <c r="AR232" s="268"/>
      <c r="AS232" s="268"/>
      <c r="AT232" s="268"/>
      <c r="AU232" s="268"/>
      <c r="AV232" s="268"/>
      <c r="AW232" s="268"/>
      <c r="AX232" s="268"/>
      <c r="AY232" s="268"/>
      <c r="AZ232" s="343"/>
      <c r="BA232" s="268"/>
      <c r="BB232" s="268"/>
      <c r="BC232" s="268"/>
      <c r="BD232" s="268"/>
      <c r="BE232" s="268"/>
      <c r="BF232" s="359"/>
      <c r="BG232" s="268"/>
      <c r="BH232" s="268"/>
      <c r="BI232" s="268"/>
      <c r="BJ232" s="268"/>
      <c r="BK232" s="268"/>
      <c r="BL232" s="268"/>
      <c r="BM232" s="268"/>
      <c r="BN232" s="358"/>
      <c r="BO232" s="358"/>
      <c r="BP232" s="268"/>
      <c r="BQ232" s="358"/>
      <c r="BR232" s="384"/>
      <c r="BS232" s="268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</row>
    <row r="233" customFormat="false" ht="12.75" hidden="false" customHeight="false" outlineLevel="0" collapsed="false">
      <c r="A233" s="359"/>
      <c r="B233" s="268"/>
      <c r="C233" s="276"/>
      <c r="D233" s="276"/>
      <c r="E233" s="268"/>
      <c r="F233" s="268"/>
      <c r="G233" s="268"/>
      <c r="H233" s="268"/>
      <c r="I233" s="343"/>
      <c r="J233" s="268"/>
      <c r="K233" s="276"/>
      <c r="L233" s="276"/>
      <c r="M233" s="343"/>
      <c r="N233" s="276"/>
      <c r="O233" s="276"/>
      <c r="P233" s="276"/>
      <c r="Q233" s="343"/>
      <c r="R233" s="268"/>
      <c r="T233" s="268"/>
      <c r="U233" s="268"/>
      <c r="X233" s="343"/>
      <c r="Z233" s="343"/>
      <c r="AA233" s="343"/>
      <c r="AB233" s="343"/>
      <c r="AG233" s="340"/>
      <c r="AH233" s="343"/>
      <c r="AI233" s="343"/>
      <c r="AJ233" s="343"/>
      <c r="AK233" s="343"/>
      <c r="AL233" s="268"/>
      <c r="AM233" s="268"/>
      <c r="AN233" s="268"/>
      <c r="AO233" s="343"/>
      <c r="AP233" s="268"/>
      <c r="AQ233" s="268"/>
      <c r="AR233" s="268"/>
      <c r="AS233" s="268"/>
      <c r="AT233" s="268"/>
      <c r="AU233" s="268"/>
      <c r="AV233" s="268"/>
      <c r="AW233" s="268"/>
      <c r="AX233" s="268"/>
      <c r="AY233" s="268"/>
      <c r="AZ233" s="343"/>
      <c r="BA233" s="268"/>
      <c r="BB233" s="268"/>
      <c r="BC233" s="268"/>
      <c r="BD233" s="268"/>
      <c r="BE233" s="268"/>
      <c r="BF233" s="359"/>
      <c r="BG233" s="268"/>
      <c r="BH233" s="268"/>
      <c r="BI233" s="268"/>
      <c r="BJ233" s="268"/>
      <c r="BK233" s="268"/>
      <c r="BL233" s="268"/>
      <c r="BM233" s="268"/>
      <c r="BN233" s="358"/>
      <c r="BO233" s="358"/>
      <c r="BP233" s="268"/>
      <c r="BQ233" s="358"/>
      <c r="BR233" s="384"/>
      <c r="BS233" s="268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</row>
    <row r="234" customFormat="false" ht="12.75" hidden="false" customHeight="false" outlineLevel="0" collapsed="false">
      <c r="A234" s="359"/>
      <c r="B234" s="268"/>
      <c r="C234" s="276"/>
      <c r="D234" s="276"/>
      <c r="E234" s="268"/>
      <c r="F234" s="268"/>
      <c r="G234" s="268"/>
      <c r="H234" s="268"/>
      <c r="I234" s="343"/>
      <c r="J234" s="268"/>
      <c r="K234" s="276"/>
      <c r="L234" s="276"/>
      <c r="M234" s="343"/>
      <c r="N234" s="276"/>
      <c r="O234" s="276"/>
      <c r="P234" s="276"/>
      <c r="Q234" s="343"/>
      <c r="R234" s="268"/>
      <c r="T234" s="268"/>
      <c r="U234" s="268"/>
      <c r="X234" s="343"/>
      <c r="Z234" s="343"/>
      <c r="AA234" s="343"/>
      <c r="AB234" s="343"/>
      <c r="AG234" s="340"/>
      <c r="AH234" s="343"/>
      <c r="AI234" s="343"/>
      <c r="AJ234" s="343"/>
      <c r="AK234" s="343"/>
      <c r="AL234" s="268"/>
      <c r="AM234" s="268"/>
      <c r="AN234" s="268"/>
      <c r="AO234" s="343"/>
      <c r="AP234" s="268"/>
      <c r="AQ234" s="268"/>
      <c r="AR234" s="268"/>
      <c r="AS234" s="268"/>
      <c r="AT234" s="268"/>
      <c r="AU234" s="268"/>
      <c r="AV234" s="268"/>
      <c r="AW234" s="268"/>
      <c r="AX234" s="268"/>
      <c r="AY234" s="268"/>
      <c r="AZ234" s="343"/>
      <c r="BA234" s="268"/>
      <c r="BB234" s="268"/>
      <c r="BC234" s="268"/>
      <c r="BD234" s="268"/>
      <c r="BE234" s="268"/>
      <c r="BF234" s="359"/>
      <c r="BG234" s="268"/>
      <c r="BH234" s="268"/>
      <c r="BI234" s="268"/>
      <c r="BJ234" s="268"/>
      <c r="BK234" s="268"/>
      <c r="BL234" s="268"/>
      <c r="BM234" s="268"/>
      <c r="BN234" s="358"/>
      <c r="BO234" s="358"/>
      <c r="BP234" s="268"/>
      <c r="BQ234" s="358"/>
      <c r="BR234" s="384"/>
      <c r="BS234" s="268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</row>
    <row r="235" customFormat="false" ht="12.75" hidden="false" customHeight="false" outlineLevel="0" collapsed="false">
      <c r="A235" s="359"/>
      <c r="B235" s="268"/>
      <c r="C235" s="276"/>
      <c r="D235" s="276"/>
      <c r="E235" s="268"/>
      <c r="F235" s="268"/>
      <c r="G235" s="268"/>
      <c r="H235" s="268"/>
      <c r="I235" s="343"/>
      <c r="J235" s="268"/>
      <c r="K235" s="276"/>
      <c r="L235" s="276"/>
      <c r="M235" s="343"/>
      <c r="N235" s="276"/>
      <c r="O235" s="276"/>
      <c r="P235" s="276"/>
      <c r="Q235" s="343"/>
      <c r="R235" s="268"/>
      <c r="T235" s="268"/>
      <c r="U235" s="268"/>
      <c r="X235" s="343"/>
      <c r="Z235" s="343"/>
      <c r="AA235" s="343"/>
      <c r="AB235" s="343"/>
      <c r="AG235" s="340"/>
      <c r="AH235" s="343"/>
      <c r="AI235" s="343"/>
      <c r="AJ235" s="343"/>
      <c r="AK235" s="343"/>
      <c r="AL235" s="268"/>
      <c r="AM235" s="268"/>
      <c r="AN235" s="268"/>
      <c r="AO235" s="343"/>
      <c r="AP235" s="268"/>
      <c r="AQ235" s="268"/>
      <c r="AR235" s="268"/>
      <c r="AS235" s="268"/>
      <c r="AT235" s="268"/>
      <c r="AU235" s="268"/>
      <c r="AV235" s="268"/>
      <c r="AW235" s="268"/>
      <c r="AX235" s="268"/>
      <c r="AY235" s="268"/>
      <c r="AZ235" s="343"/>
      <c r="BA235" s="268"/>
      <c r="BB235" s="268"/>
      <c r="BC235" s="268"/>
      <c r="BD235" s="268"/>
      <c r="BE235" s="268"/>
      <c r="BF235" s="359"/>
      <c r="BG235" s="268"/>
      <c r="BH235" s="268"/>
      <c r="BI235" s="268"/>
      <c r="BJ235" s="268"/>
      <c r="BK235" s="268"/>
      <c r="BL235" s="268"/>
      <c r="BM235" s="268"/>
      <c r="BN235" s="358"/>
      <c r="BO235" s="358"/>
      <c r="BP235" s="268"/>
      <c r="BQ235" s="358"/>
      <c r="BR235" s="384"/>
      <c r="BS235" s="268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</row>
    <row r="236" customFormat="false" ht="12.75" hidden="false" customHeight="false" outlineLevel="0" collapsed="false">
      <c r="A236" s="359"/>
      <c r="B236" s="268"/>
      <c r="C236" s="276"/>
      <c r="D236" s="276"/>
      <c r="E236" s="268"/>
      <c r="F236" s="268"/>
      <c r="G236" s="268"/>
      <c r="H236" s="268"/>
      <c r="I236" s="343"/>
      <c r="J236" s="268"/>
      <c r="K236" s="276"/>
      <c r="L236" s="276"/>
      <c r="M236" s="343"/>
      <c r="N236" s="276"/>
      <c r="O236" s="276"/>
      <c r="P236" s="276"/>
      <c r="Q236" s="343"/>
      <c r="R236" s="268"/>
      <c r="T236" s="268"/>
      <c r="U236" s="268"/>
      <c r="X236" s="343"/>
      <c r="Z236" s="343"/>
      <c r="AA236" s="343"/>
      <c r="AB236" s="343"/>
      <c r="AG236" s="340"/>
      <c r="AH236" s="343"/>
      <c r="AI236" s="343"/>
      <c r="AJ236" s="343"/>
      <c r="AK236" s="343"/>
      <c r="AL236" s="268"/>
      <c r="AM236" s="268"/>
      <c r="AN236" s="268"/>
      <c r="AO236" s="343"/>
      <c r="AP236" s="268"/>
      <c r="AQ236" s="268"/>
      <c r="AR236" s="268"/>
      <c r="AS236" s="268"/>
      <c r="AT236" s="268"/>
      <c r="AU236" s="268"/>
      <c r="AV236" s="268"/>
      <c r="AW236" s="268"/>
      <c r="AX236" s="268"/>
      <c r="AY236" s="268"/>
      <c r="AZ236" s="343"/>
      <c r="BA236" s="268"/>
      <c r="BB236" s="268"/>
      <c r="BC236" s="268"/>
      <c r="BD236" s="268"/>
      <c r="BE236" s="268"/>
      <c r="BF236" s="359"/>
      <c r="BG236" s="268"/>
      <c r="BH236" s="268"/>
      <c r="BI236" s="268"/>
      <c r="BJ236" s="268"/>
      <c r="BK236" s="268"/>
      <c r="BL236" s="268"/>
      <c r="BM236" s="268"/>
      <c r="BN236" s="358"/>
      <c r="BO236" s="358"/>
      <c r="BP236" s="268"/>
      <c r="BQ236" s="358"/>
      <c r="BR236" s="384"/>
      <c r="BS236" s="268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</row>
    <row r="237" customFormat="false" ht="12.75" hidden="false" customHeight="false" outlineLevel="0" collapsed="false">
      <c r="A237" s="359"/>
      <c r="B237" s="268"/>
      <c r="C237" s="276"/>
      <c r="D237" s="276"/>
      <c r="E237" s="268"/>
      <c r="F237" s="268"/>
      <c r="G237" s="268"/>
      <c r="H237" s="268"/>
      <c r="I237" s="343"/>
      <c r="J237" s="268"/>
      <c r="K237" s="276"/>
      <c r="L237" s="276"/>
      <c r="M237" s="343"/>
      <c r="N237" s="276"/>
      <c r="O237" s="276"/>
      <c r="P237" s="276"/>
      <c r="Q237" s="343"/>
      <c r="R237" s="268"/>
      <c r="T237" s="268"/>
      <c r="U237" s="268"/>
      <c r="X237" s="343"/>
      <c r="Z237" s="343"/>
      <c r="AA237" s="343"/>
      <c r="AB237" s="343"/>
      <c r="AG237" s="340"/>
      <c r="AH237" s="343"/>
      <c r="AI237" s="343"/>
      <c r="AJ237" s="343"/>
      <c r="AK237" s="343"/>
      <c r="AL237" s="268"/>
      <c r="AM237" s="268"/>
      <c r="AN237" s="268"/>
      <c r="AO237" s="343"/>
      <c r="AP237" s="268"/>
      <c r="AQ237" s="268"/>
      <c r="AR237" s="268"/>
      <c r="AS237" s="268"/>
      <c r="AT237" s="268"/>
      <c r="AU237" s="268"/>
      <c r="AV237" s="268"/>
      <c r="AW237" s="268"/>
      <c r="AX237" s="268"/>
      <c r="AY237" s="268"/>
      <c r="AZ237" s="343"/>
      <c r="BA237" s="268"/>
      <c r="BB237" s="268"/>
      <c r="BC237" s="268"/>
      <c r="BD237" s="268"/>
      <c r="BE237" s="268"/>
      <c r="BF237" s="359"/>
      <c r="BG237" s="268"/>
      <c r="BH237" s="268"/>
      <c r="BI237" s="268"/>
      <c r="BJ237" s="268"/>
      <c r="BK237" s="268"/>
      <c r="BL237" s="268"/>
      <c r="BM237" s="268"/>
      <c r="BN237" s="358"/>
      <c r="BO237" s="358"/>
      <c r="BP237" s="268"/>
      <c r="BQ237" s="358"/>
      <c r="BR237" s="384"/>
      <c r="BS237" s="268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</row>
    <row r="238" customFormat="false" ht="12.75" hidden="false" customHeight="false" outlineLevel="0" collapsed="false">
      <c r="A238" s="359"/>
      <c r="B238" s="268"/>
      <c r="C238" s="276"/>
      <c r="D238" s="276"/>
      <c r="E238" s="268"/>
      <c r="F238" s="268"/>
      <c r="G238" s="268"/>
      <c r="H238" s="268"/>
      <c r="I238" s="343"/>
      <c r="J238" s="268"/>
      <c r="K238" s="276"/>
      <c r="L238" s="276"/>
      <c r="M238" s="343"/>
      <c r="N238" s="276"/>
      <c r="O238" s="276"/>
      <c r="P238" s="276"/>
      <c r="Q238" s="343"/>
      <c r="R238" s="268"/>
      <c r="T238" s="268"/>
      <c r="U238" s="268"/>
      <c r="X238" s="343"/>
      <c r="Z238" s="343"/>
      <c r="AA238" s="343"/>
      <c r="AB238" s="343"/>
      <c r="AG238" s="340"/>
      <c r="AH238" s="343"/>
      <c r="AI238" s="343"/>
      <c r="AJ238" s="343"/>
      <c r="AK238" s="343"/>
      <c r="AL238" s="268"/>
      <c r="AM238" s="268"/>
      <c r="AN238" s="268"/>
      <c r="AO238" s="343"/>
      <c r="AP238" s="268"/>
      <c r="AQ238" s="268"/>
      <c r="AR238" s="268"/>
      <c r="AS238" s="268"/>
      <c r="AT238" s="268"/>
      <c r="AU238" s="268"/>
      <c r="AV238" s="268"/>
      <c r="AW238" s="268"/>
      <c r="AX238" s="268"/>
      <c r="AY238" s="268"/>
      <c r="AZ238" s="343"/>
      <c r="BA238" s="268"/>
      <c r="BB238" s="268"/>
      <c r="BC238" s="268"/>
      <c r="BD238" s="268"/>
      <c r="BE238" s="268"/>
      <c r="BF238" s="359"/>
      <c r="BG238" s="268"/>
      <c r="BH238" s="268"/>
      <c r="BI238" s="268"/>
      <c r="BJ238" s="268"/>
      <c r="BK238" s="268"/>
      <c r="BL238" s="268"/>
      <c r="BM238" s="268"/>
      <c r="BN238" s="358"/>
      <c r="BO238" s="358"/>
      <c r="BP238" s="268"/>
      <c r="BQ238" s="358"/>
      <c r="BR238" s="384"/>
      <c r="BS238" s="268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</row>
    <row r="239" customFormat="false" ht="12.75" hidden="false" customHeight="false" outlineLevel="0" collapsed="false">
      <c r="A239" s="359"/>
      <c r="B239" s="268"/>
      <c r="C239" s="276"/>
      <c r="D239" s="276"/>
      <c r="E239" s="268"/>
      <c r="F239" s="268"/>
      <c r="G239" s="268"/>
      <c r="H239" s="268"/>
      <c r="I239" s="343"/>
      <c r="J239" s="268"/>
      <c r="K239" s="276"/>
      <c r="L239" s="276"/>
      <c r="M239" s="343"/>
      <c r="N239" s="276"/>
      <c r="O239" s="276"/>
      <c r="P239" s="276"/>
      <c r="Q239" s="343"/>
      <c r="R239" s="268"/>
      <c r="T239" s="268"/>
      <c r="U239" s="268"/>
      <c r="X239" s="343"/>
      <c r="Z239" s="343"/>
      <c r="AA239" s="343"/>
      <c r="AB239" s="343"/>
      <c r="AG239" s="340"/>
      <c r="AH239" s="343"/>
      <c r="AI239" s="343"/>
      <c r="AJ239" s="343"/>
      <c r="AK239" s="343"/>
      <c r="AL239" s="268"/>
      <c r="AM239" s="268"/>
      <c r="AN239" s="268"/>
      <c r="AO239" s="343"/>
      <c r="AP239" s="268"/>
      <c r="AQ239" s="268"/>
      <c r="AR239" s="268"/>
      <c r="AS239" s="268"/>
      <c r="AT239" s="268"/>
      <c r="AU239" s="268"/>
      <c r="AV239" s="268"/>
      <c r="AW239" s="268"/>
      <c r="AX239" s="268"/>
      <c r="AY239" s="268"/>
      <c r="AZ239" s="343"/>
      <c r="BA239" s="268"/>
      <c r="BB239" s="268"/>
      <c r="BC239" s="268"/>
      <c r="BD239" s="268"/>
      <c r="BE239" s="268"/>
      <c r="BF239" s="359"/>
      <c r="BG239" s="268"/>
      <c r="BH239" s="268"/>
      <c r="BI239" s="268"/>
      <c r="BJ239" s="268"/>
      <c r="BK239" s="268"/>
      <c r="BL239" s="268"/>
      <c r="BM239" s="268"/>
      <c r="BN239" s="358"/>
      <c r="BO239" s="358"/>
      <c r="BP239" s="268"/>
      <c r="BQ239" s="358"/>
      <c r="BR239" s="384"/>
      <c r="BS239" s="268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</row>
    <row r="240" customFormat="false" ht="12.75" hidden="false" customHeight="false" outlineLevel="0" collapsed="false">
      <c r="A240" s="359"/>
      <c r="B240" s="268"/>
      <c r="C240" s="276"/>
      <c r="D240" s="276"/>
      <c r="E240" s="268"/>
      <c r="F240" s="268"/>
      <c r="G240" s="268"/>
      <c r="H240" s="268"/>
      <c r="I240" s="343"/>
      <c r="J240" s="268"/>
      <c r="K240" s="276"/>
      <c r="L240" s="276"/>
      <c r="M240" s="343"/>
      <c r="N240" s="276"/>
      <c r="O240" s="276"/>
      <c r="P240" s="276"/>
      <c r="Q240" s="343"/>
      <c r="R240" s="268"/>
      <c r="T240" s="268"/>
      <c r="U240" s="268"/>
      <c r="X240" s="343"/>
      <c r="Z240" s="343"/>
      <c r="AA240" s="343"/>
      <c r="AB240" s="343"/>
      <c r="AG240" s="340"/>
      <c r="AH240" s="343"/>
      <c r="AI240" s="343"/>
      <c r="AJ240" s="343"/>
      <c r="AK240" s="343"/>
      <c r="AL240" s="268"/>
      <c r="AM240" s="268"/>
      <c r="AN240" s="268"/>
      <c r="AO240" s="343"/>
      <c r="AP240" s="268"/>
      <c r="AQ240" s="268"/>
      <c r="AR240" s="268"/>
      <c r="AS240" s="268"/>
      <c r="AT240" s="268"/>
      <c r="AU240" s="268"/>
      <c r="AV240" s="268"/>
      <c r="AW240" s="268"/>
      <c r="AX240" s="268"/>
      <c r="AY240" s="268"/>
      <c r="AZ240" s="343"/>
      <c r="BA240" s="268"/>
      <c r="BB240" s="268"/>
      <c r="BC240" s="268"/>
      <c r="BD240" s="268"/>
      <c r="BE240" s="268"/>
      <c r="BF240" s="359"/>
      <c r="BG240" s="268"/>
      <c r="BH240" s="268"/>
      <c r="BI240" s="268"/>
      <c r="BJ240" s="268"/>
      <c r="BK240" s="268"/>
      <c r="BL240" s="268"/>
      <c r="BM240" s="268"/>
      <c r="BN240" s="358"/>
      <c r="BO240" s="358"/>
      <c r="BP240" s="268"/>
      <c r="BQ240" s="358"/>
      <c r="BR240" s="384"/>
      <c r="BS240" s="268"/>
      <c r="BT240" s="268"/>
      <c r="BU240" s="268"/>
      <c r="BV240" s="268"/>
      <c r="BW240" s="268"/>
      <c r="BX240" s="268"/>
      <c r="BY240" s="268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</row>
    <row r="241" customFormat="false" ht="12.75" hidden="false" customHeight="false" outlineLevel="0" collapsed="false">
      <c r="A241" s="359"/>
      <c r="B241" s="268"/>
      <c r="C241" s="276"/>
      <c r="D241" s="276"/>
      <c r="E241" s="268"/>
      <c r="F241" s="268"/>
      <c r="G241" s="268"/>
      <c r="H241" s="268"/>
      <c r="I241" s="343"/>
      <c r="J241" s="268"/>
      <c r="K241" s="276"/>
      <c r="L241" s="276"/>
      <c r="M241" s="343"/>
      <c r="N241" s="276"/>
      <c r="O241" s="276"/>
      <c r="P241" s="276"/>
      <c r="Q241" s="343"/>
      <c r="R241" s="268"/>
      <c r="T241" s="268"/>
      <c r="U241" s="268"/>
      <c r="X241" s="343"/>
      <c r="Z241" s="343"/>
      <c r="AA241" s="343"/>
      <c r="AB241" s="343"/>
      <c r="AG241" s="340"/>
      <c r="AH241" s="343"/>
      <c r="AI241" s="343"/>
      <c r="AJ241" s="343"/>
      <c r="AK241" s="343"/>
      <c r="AL241" s="268"/>
      <c r="AM241" s="268"/>
      <c r="AN241" s="268"/>
      <c r="AO241" s="343"/>
      <c r="AP241" s="268"/>
      <c r="AQ241" s="268"/>
      <c r="AR241" s="268"/>
      <c r="AS241" s="268"/>
      <c r="AT241" s="268"/>
      <c r="AU241" s="268"/>
      <c r="AV241" s="268"/>
      <c r="AW241" s="268"/>
      <c r="AX241" s="268"/>
      <c r="AY241" s="268"/>
      <c r="AZ241" s="343"/>
      <c r="BA241" s="268"/>
      <c r="BB241" s="268"/>
      <c r="BC241" s="268"/>
      <c r="BD241" s="268"/>
      <c r="BE241" s="268"/>
      <c r="BF241" s="359"/>
      <c r="BG241" s="268"/>
      <c r="BH241" s="268"/>
      <c r="BI241" s="268"/>
      <c r="BJ241" s="268"/>
      <c r="BK241" s="268"/>
      <c r="BL241" s="268"/>
      <c r="BM241" s="268"/>
      <c r="BN241" s="358"/>
      <c r="BO241" s="358"/>
      <c r="BP241" s="268"/>
      <c r="BQ241" s="358"/>
      <c r="BR241" s="384"/>
      <c r="BS241" s="268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</row>
    <row r="242" customFormat="false" ht="12.75" hidden="false" customHeight="false" outlineLevel="0" collapsed="false">
      <c r="A242" s="359"/>
      <c r="B242" s="268"/>
      <c r="C242" s="276"/>
      <c r="D242" s="276"/>
      <c r="E242" s="268"/>
      <c r="F242" s="268"/>
      <c r="G242" s="268"/>
      <c r="H242" s="268"/>
      <c r="I242" s="343"/>
      <c r="J242" s="268"/>
      <c r="K242" s="276"/>
      <c r="L242" s="276"/>
      <c r="M242" s="343"/>
      <c r="N242" s="276"/>
      <c r="O242" s="276"/>
      <c r="P242" s="276"/>
      <c r="Q242" s="343"/>
      <c r="R242" s="268"/>
      <c r="T242" s="268"/>
      <c r="U242" s="268"/>
      <c r="X242" s="343"/>
      <c r="Z242" s="343"/>
      <c r="AA242" s="343"/>
      <c r="AB242" s="343"/>
      <c r="AG242" s="340"/>
      <c r="AH242" s="343"/>
      <c r="AI242" s="343"/>
      <c r="AJ242" s="343"/>
      <c r="AK242" s="343"/>
      <c r="AL242" s="268"/>
      <c r="AM242" s="268"/>
      <c r="AN242" s="268"/>
      <c r="AO242" s="343"/>
      <c r="AP242" s="268"/>
      <c r="AQ242" s="268"/>
      <c r="AR242" s="268"/>
      <c r="AS242" s="268"/>
      <c r="AT242" s="268"/>
      <c r="AU242" s="268"/>
      <c r="AV242" s="268"/>
      <c r="AW242" s="268"/>
      <c r="AX242" s="268"/>
      <c r="AY242" s="268"/>
      <c r="AZ242" s="343"/>
      <c r="BA242" s="268"/>
      <c r="BB242" s="268"/>
      <c r="BC242" s="268"/>
      <c r="BD242" s="268"/>
      <c r="BE242" s="268"/>
      <c r="BF242" s="359"/>
      <c r="BG242" s="268"/>
      <c r="BH242" s="268"/>
      <c r="BI242" s="268"/>
      <c r="BJ242" s="268"/>
      <c r="BK242" s="268"/>
      <c r="BL242" s="268"/>
      <c r="BM242" s="268"/>
      <c r="BN242" s="358"/>
      <c r="BO242" s="358"/>
      <c r="BP242" s="268"/>
      <c r="BQ242" s="358"/>
      <c r="BR242" s="384"/>
      <c r="BS242" s="268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</row>
    <row r="243" customFormat="false" ht="12.75" hidden="false" customHeight="false" outlineLevel="0" collapsed="false">
      <c r="A243" s="359"/>
      <c r="B243" s="268"/>
      <c r="C243" s="276"/>
      <c r="D243" s="276"/>
      <c r="E243" s="268"/>
      <c r="F243" s="268"/>
      <c r="G243" s="268"/>
      <c r="H243" s="268"/>
      <c r="I243" s="343"/>
      <c r="J243" s="268"/>
      <c r="K243" s="276"/>
      <c r="L243" s="276"/>
      <c r="M243" s="343"/>
      <c r="N243" s="276"/>
      <c r="O243" s="276"/>
      <c r="P243" s="276"/>
      <c r="Q243" s="343"/>
      <c r="R243" s="268"/>
      <c r="T243" s="268"/>
      <c r="U243" s="268"/>
      <c r="X243" s="343"/>
      <c r="Z243" s="343"/>
      <c r="AA243" s="343"/>
      <c r="AB243" s="343"/>
      <c r="AG243" s="340"/>
      <c r="AH243" s="343"/>
      <c r="AI243" s="343"/>
      <c r="AJ243" s="343"/>
      <c r="AK243" s="343"/>
      <c r="AL243" s="268"/>
      <c r="AM243" s="268"/>
      <c r="AN243" s="268"/>
      <c r="AO243" s="343"/>
      <c r="AP243" s="268"/>
      <c r="AQ243" s="268"/>
      <c r="AR243" s="268"/>
      <c r="AS243" s="268"/>
      <c r="AT243" s="268"/>
      <c r="AU243" s="268"/>
      <c r="AV243" s="268"/>
      <c r="AW243" s="268"/>
      <c r="AX243" s="268"/>
      <c r="AY243" s="268"/>
      <c r="AZ243" s="343"/>
      <c r="BA243" s="268"/>
      <c r="BB243" s="268"/>
      <c r="BC243" s="268"/>
      <c r="BD243" s="268"/>
      <c r="BE243" s="268"/>
      <c r="BF243" s="359"/>
      <c r="BG243" s="268"/>
      <c r="BH243" s="268"/>
      <c r="BI243" s="268"/>
      <c r="BJ243" s="268"/>
      <c r="BK243" s="268"/>
      <c r="BL243" s="268"/>
      <c r="BM243" s="268"/>
      <c r="BN243" s="358"/>
      <c r="BO243" s="358"/>
      <c r="BP243" s="268"/>
      <c r="BQ243" s="358"/>
      <c r="BR243" s="384"/>
      <c r="BS243" s="268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</row>
    <row r="244" customFormat="false" ht="12.75" hidden="false" customHeight="false" outlineLevel="0" collapsed="false">
      <c r="A244" s="359"/>
      <c r="B244" s="268"/>
      <c r="C244" s="276"/>
      <c r="D244" s="276"/>
      <c r="E244" s="268"/>
      <c r="F244" s="268"/>
      <c r="G244" s="268"/>
      <c r="H244" s="268"/>
      <c r="I244" s="343"/>
      <c r="J244" s="268"/>
      <c r="K244" s="276"/>
      <c r="L244" s="276"/>
      <c r="M244" s="343"/>
      <c r="N244" s="276"/>
      <c r="O244" s="276"/>
      <c r="P244" s="276"/>
      <c r="Q244" s="343"/>
      <c r="R244" s="268"/>
      <c r="T244" s="268"/>
      <c r="U244" s="268"/>
      <c r="X244" s="343"/>
      <c r="Z244" s="343"/>
      <c r="AA244" s="343"/>
      <c r="AB244" s="343"/>
      <c r="AG244" s="340"/>
      <c r="AH244" s="343"/>
      <c r="AI244" s="343"/>
      <c r="AJ244" s="343"/>
      <c r="AK244" s="343"/>
      <c r="AL244" s="268"/>
      <c r="AM244" s="268"/>
      <c r="AN244" s="268"/>
      <c r="AO244" s="343"/>
      <c r="AP244" s="268"/>
      <c r="AQ244" s="268"/>
      <c r="AR244" s="268"/>
      <c r="AS244" s="268"/>
      <c r="AT244" s="268"/>
      <c r="AU244" s="268"/>
      <c r="AV244" s="268"/>
      <c r="AW244" s="268"/>
      <c r="AX244" s="268"/>
      <c r="AY244" s="268"/>
      <c r="AZ244" s="343"/>
      <c r="BA244" s="268"/>
      <c r="BB244" s="268"/>
      <c r="BC244" s="268"/>
      <c r="BD244" s="268"/>
      <c r="BE244" s="268"/>
      <c r="BF244" s="359"/>
      <c r="BG244" s="268"/>
      <c r="BH244" s="268"/>
      <c r="BI244" s="268"/>
      <c r="BJ244" s="268"/>
      <c r="BK244" s="268"/>
      <c r="BL244" s="268"/>
      <c r="BM244" s="268"/>
      <c r="BN244" s="358"/>
      <c r="BO244" s="358"/>
      <c r="BP244" s="268"/>
      <c r="BQ244" s="358"/>
      <c r="BR244" s="384"/>
      <c r="BS244" s="268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</row>
    <row r="245" customFormat="false" ht="12.75" hidden="false" customHeight="false" outlineLevel="0" collapsed="false">
      <c r="A245" s="359"/>
      <c r="B245" s="268"/>
      <c r="C245" s="276"/>
      <c r="D245" s="276"/>
      <c r="E245" s="268"/>
      <c r="F245" s="268"/>
      <c r="G245" s="268"/>
      <c r="H245" s="268"/>
      <c r="I245" s="343"/>
      <c r="J245" s="268"/>
      <c r="K245" s="276"/>
      <c r="L245" s="276"/>
      <c r="M245" s="343"/>
      <c r="N245" s="276"/>
      <c r="O245" s="276"/>
      <c r="P245" s="276"/>
      <c r="Q245" s="343"/>
      <c r="R245" s="268"/>
      <c r="T245" s="268"/>
      <c r="U245" s="268"/>
      <c r="X245" s="343"/>
      <c r="Z245" s="343"/>
      <c r="AA245" s="343"/>
      <c r="AB245" s="343"/>
      <c r="AG245" s="340"/>
      <c r="AH245" s="343"/>
      <c r="AI245" s="343"/>
      <c r="AJ245" s="343"/>
      <c r="AK245" s="343"/>
      <c r="AL245" s="268"/>
      <c r="AM245" s="268"/>
      <c r="AN245" s="268"/>
      <c r="AO245" s="343"/>
      <c r="AP245" s="268"/>
      <c r="AQ245" s="268"/>
      <c r="AR245" s="268"/>
      <c r="AS245" s="268"/>
      <c r="AT245" s="268"/>
      <c r="AU245" s="268"/>
      <c r="AV245" s="268"/>
      <c r="AW245" s="268"/>
      <c r="AX245" s="268"/>
      <c r="AY245" s="268"/>
      <c r="AZ245" s="343"/>
      <c r="BA245" s="268"/>
      <c r="BB245" s="268"/>
      <c r="BC245" s="268"/>
      <c r="BD245" s="268"/>
      <c r="BE245" s="268"/>
      <c r="BF245" s="359"/>
      <c r="BG245" s="268"/>
      <c r="BH245" s="268"/>
      <c r="BI245" s="268"/>
      <c r="BJ245" s="268"/>
      <c r="BK245" s="268"/>
      <c r="BL245" s="268"/>
      <c r="BM245" s="268"/>
      <c r="BN245" s="358"/>
      <c r="BO245" s="358"/>
      <c r="BP245" s="268"/>
      <c r="BQ245" s="358"/>
      <c r="BR245" s="384"/>
      <c r="BS245" s="268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</row>
    <row r="246" customFormat="false" ht="12.75" hidden="false" customHeight="false" outlineLevel="0" collapsed="false">
      <c r="A246" s="359"/>
      <c r="B246" s="268"/>
      <c r="C246" s="276"/>
      <c r="D246" s="276"/>
      <c r="E246" s="268"/>
      <c r="F246" s="268"/>
      <c r="G246" s="268"/>
      <c r="H246" s="268"/>
      <c r="I246" s="343"/>
      <c r="J246" s="268"/>
      <c r="K246" s="276"/>
      <c r="L246" s="276"/>
      <c r="M246" s="343"/>
      <c r="N246" s="276"/>
      <c r="O246" s="276"/>
      <c r="P246" s="276"/>
      <c r="Q246" s="343"/>
      <c r="R246" s="268"/>
      <c r="T246" s="268"/>
      <c r="U246" s="268"/>
      <c r="X246" s="343"/>
      <c r="Z246" s="343"/>
      <c r="AA246" s="343"/>
      <c r="AB246" s="343"/>
      <c r="AG246" s="340"/>
      <c r="AH246" s="343"/>
      <c r="AI246" s="343"/>
      <c r="AJ246" s="343"/>
      <c r="AK246" s="343"/>
      <c r="AL246" s="268"/>
      <c r="AM246" s="268"/>
      <c r="AN246" s="268"/>
      <c r="AO246" s="343"/>
      <c r="AP246" s="268"/>
      <c r="AQ246" s="268"/>
      <c r="AR246" s="268"/>
      <c r="AS246" s="268"/>
      <c r="AT246" s="268"/>
      <c r="AU246" s="268"/>
      <c r="AV246" s="268"/>
      <c r="AW246" s="268"/>
      <c r="AX246" s="268"/>
      <c r="AY246" s="268"/>
      <c r="AZ246" s="343"/>
      <c r="BA246" s="268"/>
      <c r="BB246" s="268"/>
      <c r="BC246" s="268"/>
      <c r="BD246" s="268"/>
      <c r="BE246" s="268"/>
      <c r="BF246" s="359"/>
      <c r="BG246" s="268"/>
      <c r="BH246" s="268"/>
      <c r="BI246" s="268"/>
      <c r="BJ246" s="268"/>
      <c r="BK246" s="268"/>
      <c r="BL246" s="268"/>
      <c r="BM246" s="268"/>
      <c r="BN246" s="358"/>
      <c r="BO246" s="358"/>
      <c r="BP246" s="268"/>
      <c r="BQ246" s="358"/>
      <c r="BR246" s="384"/>
      <c r="BS246" s="268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</row>
    <row r="247" customFormat="false" ht="12.75" hidden="false" customHeight="false" outlineLevel="0" collapsed="false">
      <c r="A247" s="359"/>
      <c r="B247" s="268"/>
      <c r="C247" s="276"/>
      <c r="D247" s="276"/>
      <c r="E247" s="268"/>
      <c r="F247" s="268"/>
      <c r="G247" s="268"/>
      <c r="H247" s="268"/>
      <c r="I247" s="343"/>
      <c r="J247" s="268"/>
      <c r="K247" s="276"/>
      <c r="L247" s="276"/>
      <c r="M247" s="343"/>
      <c r="N247" s="276"/>
      <c r="O247" s="276"/>
      <c r="P247" s="276"/>
      <c r="Q247" s="343"/>
      <c r="R247" s="268"/>
      <c r="T247" s="268"/>
      <c r="U247" s="268"/>
      <c r="X247" s="343"/>
      <c r="Z247" s="343"/>
      <c r="AA247" s="343"/>
      <c r="AB247" s="343"/>
      <c r="AG247" s="340"/>
      <c r="AH247" s="343"/>
      <c r="AI247" s="343"/>
      <c r="AJ247" s="343"/>
      <c r="AK247" s="343"/>
      <c r="AL247" s="268"/>
      <c r="AM247" s="268"/>
      <c r="AN247" s="268"/>
      <c r="AO247" s="343"/>
      <c r="AP247" s="268"/>
      <c r="AQ247" s="268"/>
      <c r="AR247" s="268"/>
      <c r="AS247" s="268"/>
      <c r="AT247" s="268"/>
      <c r="AU247" s="268"/>
      <c r="AV247" s="268"/>
      <c r="AW247" s="268"/>
      <c r="AX247" s="268"/>
      <c r="AY247" s="268"/>
      <c r="AZ247" s="343"/>
      <c r="BA247" s="268"/>
      <c r="BB247" s="268"/>
      <c r="BC247" s="268"/>
      <c r="BD247" s="268"/>
      <c r="BE247" s="268"/>
      <c r="BF247" s="359"/>
      <c r="BG247" s="268"/>
      <c r="BH247" s="268"/>
      <c r="BI247" s="268"/>
      <c r="BJ247" s="268"/>
      <c r="BK247" s="268"/>
      <c r="BL247" s="268"/>
      <c r="BM247" s="268"/>
      <c r="BN247" s="358"/>
      <c r="BO247" s="358"/>
      <c r="BP247" s="268"/>
      <c r="BQ247" s="358"/>
      <c r="BR247" s="384"/>
      <c r="BS247" s="268"/>
      <c r="BT247" s="268"/>
      <c r="BU247" s="268"/>
      <c r="BV247" s="268"/>
      <c r="BW247" s="268"/>
      <c r="BX247" s="268"/>
      <c r="BY247" s="268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</row>
    <row r="248" customFormat="false" ht="12.75" hidden="false" customHeight="false" outlineLevel="0" collapsed="false">
      <c r="A248" s="359"/>
      <c r="B248" s="268"/>
      <c r="C248" s="276"/>
      <c r="D248" s="276"/>
      <c r="E248" s="268"/>
      <c r="F248" s="268"/>
      <c r="G248" s="268"/>
      <c r="H248" s="268"/>
      <c r="I248" s="343"/>
      <c r="J248" s="268"/>
      <c r="K248" s="276"/>
      <c r="L248" s="276"/>
      <c r="M248" s="343"/>
      <c r="N248" s="276"/>
      <c r="O248" s="276"/>
      <c r="P248" s="276"/>
      <c r="Q248" s="343"/>
      <c r="R248" s="268"/>
      <c r="T248" s="268"/>
      <c r="U248" s="268"/>
      <c r="X248" s="343"/>
      <c r="Z248" s="343"/>
      <c r="AA248" s="343"/>
      <c r="AB248" s="343"/>
      <c r="AG248" s="340"/>
      <c r="AH248" s="343"/>
      <c r="AI248" s="343"/>
      <c r="AJ248" s="343"/>
      <c r="AK248" s="343"/>
      <c r="AL248" s="268"/>
      <c r="AM248" s="268"/>
      <c r="AN248" s="268"/>
      <c r="AO248" s="343"/>
      <c r="AP248" s="268"/>
      <c r="AQ248" s="268"/>
      <c r="AR248" s="268"/>
      <c r="AS248" s="268"/>
      <c r="AT248" s="268"/>
      <c r="AU248" s="268"/>
      <c r="AV248" s="268"/>
      <c r="AW248" s="268"/>
      <c r="AX248" s="268"/>
      <c r="AY248" s="268"/>
      <c r="AZ248" s="343"/>
      <c r="BA248" s="268"/>
      <c r="BB248" s="268"/>
      <c r="BC248" s="268"/>
      <c r="BD248" s="268"/>
      <c r="BE248" s="268"/>
      <c r="BF248" s="359"/>
      <c r="BG248" s="268"/>
      <c r="BH248" s="268"/>
      <c r="BI248" s="268"/>
      <c r="BJ248" s="268"/>
      <c r="BK248" s="268"/>
      <c r="BL248" s="268"/>
      <c r="BM248" s="268"/>
      <c r="BN248" s="358"/>
      <c r="BO248" s="358"/>
      <c r="BP248" s="268"/>
      <c r="BQ248" s="358"/>
      <c r="BR248" s="384"/>
      <c r="BS248" s="268"/>
      <c r="BT248" s="268"/>
      <c r="BU248" s="268"/>
      <c r="BV248" s="268"/>
      <c r="BW248" s="268"/>
      <c r="BX248" s="268"/>
      <c r="BY248" s="268"/>
      <c r="BZ248" s="268"/>
      <c r="CA248" s="268"/>
      <c r="CB248" s="268"/>
      <c r="CC248" s="268"/>
      <c r="CD248" s="268"/>
      <c r="CE248" s="268"/>
      <c r="CF248" s="268"/>
      <c r="CG248" s="268"/>
      <c r="CH248" s="268"/>
      <c r="CI248" s="268"/>
      <c r="CJ248" s="268"/>
      <c r="CK248" s="268"/>
      <c r="CL248" s="268"/>
      <c r="CM248" s="268"/>
      <c r="CN248" s="268"/>
      <c r="CO248" s="268"/>
      <c r="CP248" s="268"/>
      <c r="CQ248" s="268"/>
      <c r="CR248" s="268"/>
      <c r="CS248" s="268"/>
      <c r="CT248" s="268"/>
      <c r="CU248" s="268"/>
      <c r="CV248" s="268"/>
      <c r="CW248" s="268"/>
      <c r="CX248" s="268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</row>
    <row r="249" customFormat="false" ht="12.75" hidden="false" customHeight="false" outlineLevel="0" collapsed="false">
      <c r="A249" s="359"/>
      <c r="B249" s="268"/>
      <c r="C249" s="276"/>
      <c r="D249" s="276"/>
      <c r="E249" s="268"/>
      <c r="F249" s="268"/>
      <c r="G249" s="268"/>
      <c r="H249" s="268"/>
      <c r="I249" s="343"/>
      <c r="J249" s="268"/>
      <c r="K249" s="276"/>
      <c r="L249" s="276"/>
      <c r="M249" s="343"/>
      <c r="N249" s="276"/>
      <c r="O249" s="276"/>
      <c r="P249" s="276"/>
      <c r="Q249" s="343"/>
      <c r="R249" s="268"/>
      <c r="T249" s="268"/>
      <c r="U249" s="268"/>
      <c r="X249" s="343"/>
      <c r="Z249" s="343"/>
      <c r="AA249" s="343"/>
      <c r="AB249" s="343"/>
      <c r="AG249" s="340"/>
      <c r="AH249" s="343"/>
      <c r="AI249" s="343"/>
      <c r="AJ249" s="343"/>
      <c r="AK249" s="343"/>
      <c r="AL249" s="268"/>
      <c r="AM249" s="268"/>
      <c r="AN249" s="268"/>
      <c r="AO249" s="343"/>
      <c r="AP249" s="268"/>
      <c r="AQ249" s="268"/>
      <c r="AR249" s="268"/>
      <c r="AS249" s="268"/>
      <c r="AT249" s="268"/>
      <c r="AU249" s="268"/>
      <c r="AV249" s="268"/>
      <c r="AW249" s="268"/>
      <c r="AX249" s="268"/>
      <c r="AY249" s="268"/>
      <c r="AZ249" s="343"/>
      <c r="BA249" s="268"/>
      <c r="BB249" s="268"/>
      <c r="BC249" s="268"/>
      <c r="BD249" s="268"/>
      <c r="BE249" s="268"/>
      <c r="BF249" s="359"/>
      <c r="BG249" s="268"/>
      <c r="BH249" s="268"/>
      <c r="BI249" s="268"/>
      <c r="BJ249" s="268"/>
      <c r="BK249" s="268"/>
      <c r="BL249" s="268"/>
      <c r="BM249" s="268"/>
      <c r="BN249" s="358"/>
      <c r="BO249" s="358"/>
      <c r="BP249" s="268"/>
      <c r="BQ249" s="358"/>
      <c r="BR249" s="384"/>
      <c r="BS249" s="268"/>
      <c r="BT249" s="268"/>
      <c r="BU249" s="268"/>
      <c r="BV249" s="268"/>
      <c r="BW249" s="268"/>
      <c r="BX249" s="268"/>
      <c r="BY249" s="268"/>
      <c r="BZ249" s="268"/>
      <c r="CA249" s="268"/>
      <c r="CB249" s="268"/>
      <c r="CC249" s="268"/>
      <c r="CD249" s="268"/>
      <c r="CE249" s="268"/>
      <c r="CF249" s="268"/>
      <c r="CG249" s="268"/>
      <c r="CH249" s="268"/>
      <c r="CI249" s="268"/>
      <c r="CJ249" s="268"/>
      <c r="CK249" s="268"/>
      <c r="CL249" s="268"/>
      <c r="CM249" s="268"/>
      <c r="CN249" s="268"/>
      <c r="CO249" s="268"/>
      <c r="CP249" s="268"/>
      <c r="CQ249" s="268"/>
      <c r="CR249" s="268"/>
      <c r="CS249" s="268"/>
      <c r="CT249" s="268"/>
      <c r="CU249" s="268"/>
      <c r="CV249" s="268"/>
      <c r="CW249" s="268"/>
      <c r="CX249" s="268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</row>
    <row r="250" customFormat="false" ht="12.75" hidden="false" customHeight="false" outlineLevel="0" collapsed="false">
      <c r="A250" s="359"/>
      <c r="B250" s="268"/>
      <c r="C250" s="276"/>
      <c r="D250" s="276"/>
      <c r="E250" s="268"/>
      <c r="F250" s="268"/>
      <c r="G250" s="268"/>
      <c r="H250" s="268"/>
      <c r="I250" s="343"/>
      <c r="J250" s="268"/>
      <c r="K250" s="276"/>
      <c r="L250" s="276"/>
      <c r="M250" s="343"/>
      <c r="N250" s="276"/>
      <c r="O250" s="276"/>
      <c r="P250" s="276"/>
      <c r="Q250" s="343"/>
      <c r="R250" s="268"/>
      <c r="T250" s="268"/>
      <c r="U250" s="268"/>
      <c r="X250" s="343"/>
      <c r="Z250" s="343"/>
      <c r="AA250" s="343"/>
      <c r="AB250" s="343"/>
      <c r="AG250" s="340"/>
      <c r="AH250" s="343"/>
      <c r="AI250" s="343"/>
      <c r="AJ250" s="343"/>
      <c r="AK250" s="343"/>
      <c r="AL250" s="268"/>
      <c r="AM250" s="268"/>
      <c r="AN250" s="268"/>
      <c r="AO250" s="343"/>
      <c r="AP250" s="268"/>
      <c r="AQ250" s="268"/>
      <c r="AR250" s="268"/>
      <c r="AS250" s="268"/>
      <c r="AT250" s="268"/>
      <c r="AU250" s="268"/>
      <c r="AV250" s="268"/>
      <c r="AW250" s="268"/>
      <c r="AX250" s="268"/>
      <c r="AY250" s="268"/>
      <c r="AZ250" s="343"/>
      <c r="BA250" s="268"/>
      <c r="BB250" s="268"/>
      <c r="BC250" s="268"/>
      <c r="BD250" s="268"/>
      <c r="BE250" s="268"/>
      <c r="BF250" s="359"/>
      <c r="BG250" s="268"/>
      <c r="BH250" s="268"/>
      <c r="BI250" s="268"/>
      <c r="BJ250" s="268"/>
      <c r="BK250" s="268"/>
      <c r="BL250" s="268"/>
      <c r="BM250" s="268"/>
      <c r="BN250" s="358"/>
      <c r="BO250" s="358"/>
      <c r="BP250" s="268"/>
      <c r="BQ250" s="358"/>
      <c r="BR250" s="384"/>
      <c r="BS250" s="268"/>
      <c r="BT250" s="268"/>
      <c r="BU250" s="268"/>
      <c r="BV250" s="268"/>
      <c r="BW250" s="268"/>
      <c r="BX250" s="268"/>
      <c r="BY250" s="268"/>
      <c r="BZ250" s="268"/>
      <c r="CA250" s="268"/>
      <c r="CB250" s="268"/>
      <c r="CC250" s="268"/>
      <c r="CD250" s="268"/>
      <c r="CE250" s="268"/>
      <c r="CF250" s="268"/>
      <c r="CG250" s="268"/>
      <c r="CH250" s="268"/>
      <c r="CI250" s="268"/>
      <c r="CJ250" s="268"/>
      <c r="CK250" s="268"/>
      <c r="CL250" s="268"/>
      <c r="CM250" s="268"/>
      <c r="CN250" s="268"/>
      <c r="CO250" s="268"/>
      <c r="CP250" s="268"/>
      <c r="CQ250" s="268"/>
      <c r="CR250" s="268"/>
      <c r="CS250" s="268"/>
      <c r="CT250" s="268"/>
      <c r="CU250" s="268"/>
      <c r="CV250" s="268"/>
      <c r="CW250" s="268"/>
      <c r="CX250" s="268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</row>
    <row r="251" customFormat="false" ht="12.75" hidden="false" customHeight="false" outlineLevel="0" collapsed="false">
      <c r="A251" s="359"/>
      <c r="B251" s="268"/>
      <c r="C251" s="276"/>
      <c r="D251" s="276"/>
      <c r="E251" s="268"/>
      <c r="F251" s="268"/>
      <c r="G251" s="268"/>
      <c r="H251" s="268"/>
      <c r="I251" s="343"/>
      <c r="J251" s="268"/>
      <c r="K251" s="276"/>
      <c r="L251" s="276"/>
      <c r="M251" s="343"/>
      <c r="N251" s="276"/>
      <c r="O251" s="276"/>
      <c r="P251" s="276"/>
      <c r="Q251" s="343"/>
      <c r="R251" s="268"/>
      <c r="T251" s="268"/>
      <c r="U251" s="268"/>
      <c r="X251" s="343"/>
      <c r="Z251" s="343"/>
      <c r="AA251" s="343"/>
      <c r="AB251" s="343"/>
      <c r="AG251" s="340"/>
      <c r="AH251" s="343"/>
      <c r="AI251" s="343"/>
      <c r="AJ251" s="343"/>
      <c r="AK251" s="343"/>
      <c r="AL251" s="268"/>
      <c r="AM251" s="268"/>
      <c r="AN251" s="268"/>
      <c r="AO251" s="343"/>
      <c r="AP251" s="268"/>
      <c r="AQ251" s="268"/>
      <c r="AR251" s="268"/>
      <c r="AS251" s="268"/>
      <c r="AT251" s="268"/>
      <c r="AU251" s="268"/>
      <c r="AV251" s="268"/>
      <c r="AW251" s="268"/>
      <c r="AX251" s="268"/>
      <c r="AY251" s="268"/>
      <c r="AZ251" s="343"/>
      <c r="BA251" s="268"/>
      <c r="BB251" s="268"/>
      <c r="BC251" s="268"/>
      <c r="BD251" s="268"/>
      <c r="BE251" s="268"/>
      <c r="BF251" s="359"/>
      <c r="BG251" s="268"/>
      <c r="BH251" s="268"/>
      <c r="BI251" s="268"/>
      <c r="BJ251" s="268"/>
      <c r="BK251" s="268"/>
      <c r="BL251" s="268"/>
      <c r="BM251" s="268"/>
      <c r="BN251" s="358"/>
      <c r="BO251" s="358"/>
      <c r="BP251" s="268"/>
      <c r="BQ251" s="358"/>
      <c r="BR251" s="384"/>
      <c r="BS251" s="268"/>
      <c r="BT251" s="268"/>
      <c r="BU251" s="268"/>
      <c r="BV251" s="268"/>
      <c r="BW251" s="268"/>
      <c r="BX251" s="268"/>
      <c r="BY251" s="268"/>
      <c r="BZ251" s="268"/>
      <c r="CA251" s="268"/>
      <c r="CB251" s="268"/>
      <c r="CC251" s="268"/>
      <c r="CD251" s="268"/>
      <c r="CE251" s="268"/>
      <c r="CF251" s="268"/>
      <c r="CG251" s="268"/>
      <c r="CH251" s="268"/>
      <c r="CI251" s="268"/>
      <c r="CJ251" s="268"/>
      <c r="CK251" s="268"/>
      <c r="CL251" s="268"/>
      <c r="CM251" s="268"/>
      <c r="CN251" s="268"/>
      <c r="CO251" s="268"/>
      <c r="CP251" s="268"/>
      <c r="CQ251" s="268"/>
      <c r="CR251" s="268"/>
      <c r="CS251" s="268"/>
      <c r="CT251" s="268"/>
      <c r="CU251" s="268"/>
      <c r="CV251" s="268"/>
      <c r="CW251" s="268"/>
      <c r="CX251" s="268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</row>
    <row r="252" customFormat="false" ht="12.75" hidden="false" customHeight="false" outlineLevel="0" collapsed="false">
      <c r="A252" s="359"/>
      <c r="B252" s="268"/>
      <c r="C252" s="276"/>
      <c r="D252" s="276"/>
      <c r="E252" s="268"/>
      <c r="F252" s="268"/>
      <c r="G252" s="268"/>
      <c r="H252" s="268"/>
      <c r="I252" s="343"/>
      <c r="J252" s="268"/>
      <c r="K252" s="276"/>
      <c r="L252" s="276"/>
      <c r="M252" s="343"/>
      <c r="N252" s="276"/>
      <c r="O252" s="276"/>
      <c r="P252" s="276"/>
      <c r="Q252" s="343"/>
      <c r="R252" s="268"/>
      <c r="T252" s="268"/>
      <c r="U252" s="268"/>
      <c r="X252" s="343"/>
      <c r="Z252" s="343"/>
      <c r="AA252" s="343"/>
      <c r="AB252" s="343"/>
      <c r="AG252" s="340"/>
      <c r="AH252" s="343"/>
      <c r="AI252" s="343"/>
      <c r="AJ252" s="343"/>
      <c r="AK252" s="343"/>
      <c r="AL252" s="268"/>
      <c r="AM252" s="268"/>
      <c r="AN252" s="268"/>
      <c r="AO252" s="343"/>
      <c r="AP252" s="268"/>
      <c r="AQ252" s="268"/>
      <c r="AR252" s="268"/>
      <c r="AS252" s="268"/>
      <c r="AT252" s="268"/>
      <c r="AU252" s="268"/>
      <c r="AV252" s="268"/>
      <c r="AW252" s="268"/>
      <c r="AX252" s="268"/>
      <c r="AY252" s="268"/>
      <c r="AZ252" s="343"/>
      <c r="BA252" s="268"/>
      <c r="BB252" s="268"/>
      <c r="BC252" s="268"/>
      <c r="BD252" s="268"/>
      <c r="BE252" s="268"/>
      <c r="BF252" s="359"/>
      <c r="BG252" s="268"/>
      <c r="BH252" s="268"/>
      <c r="BI252" s="268"/>
      <c r="BJ252" s="268"/>
      <c r="BK252" s="268"/>
      <c r="BL252" s="268"/>
      <c r="BM252" s="268"/>
      <c r="BN252" s="358"/>
      <c r="BO252" s="358"/>
      <c r="BP252" s="268"/>
      <c r="BQ252" s="358"/>
      <c r="BR252" s="384"/>
      <c r="BS252" s="268"/>
      <c r="BT252" s="268"/>
      <c r="BU252" s="268"/>
      <c r="BV252" s="268"/>
      <c r="BW252" s="268"/>
      <c r="BX252" s="268"/>
      <c r="BY252" s="268"/>
      <c r="BZ252" s="268"/>
      <c r="CA252" s="268"/>
      <c r="CB252" s="268"/>
      <c r="CC252" s="268"/>
      <c r="CD252" s="268"/>
      <c r="CE252" s="268"/>
      <c r="CF252" s="268"/>
      <c r="CG252" s="268"/>
      <c r="CH252" s="268"/>
      <c r="CI252" s="268"/>
      <c r="CJ252" s="268"/>
      <c r="CK252" s="268"/>
      <c r="CL252" s="268"/>
      <c r="CM252" s="268"/>
      <c r="CN252" s="268"/>
      <c r="CO252" s="268"/>
      <c r="CP252" s="268"/>
      <c r="CQ252" s="268"/>
      <c r="CR252" s="268"/>
      <c r="CS252" s="268"/>
      <c r="CT252" s="268"/>
      <c r="CU252" s="268"/>
      <c r="CV252" s="268"/>
      <c r="CW252" s="268"/>
      <c r="CX252" s="268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</row>
    <row r="253" customFormat="false" ht="12.75" hidden="false" customHeight="false" outlineLevel="0" collapsed="false">
      <c r="A253" s="359"/>
      <c r="B253" s="268"/>
      <c r="C253" s="276"/>
      <c r="D253" s="276"/>
      <c r="E253" s="268"/>
      <c r="F253" s="268"/>
      <c r="G253" s="268"/>
      <c r="H253" s="268"/>
      <c r="I253" s="343"/>
      <c r="J253" s="268"/>
      <c r="K253" s="276"/>
      <c r="L253" s="276"/>
      <c r="M253" s="343"/>
      <c r="N253" s="276"/>
      <c r="O253" s="276"/>
      <c r="P253" s="276"/>
      <c r="Q253" s="343"/>
      <c r="R253" s="268"/>
      <c r="T253" s="268"/>
      <c r="U253" s="268"/>
      <c r="X253" s="343"/>
      <c r="Z253" s="343"/>
      <c r="AA253" s="343"/>
      <c r="AB253" s="343"/>
      <c r="AG253" s="340"/>
      <c r="AH253" s="343"/>
      <c r="AI253" s="343"/>
      <c r="AJ253" s="343"/>
      <c r="AK253" s="343"/>
      <c r="AL253" s="268"/>
      <c r="AM253" s="268"/>
      <c r="AN253" s="268"/>
      <c r="AO253" s="343"/>
      <c r="AP253" s="268"/>
      <c r="AQ253" s="268"/>
      <c r="AR253" s="268"/>
      <c r="AS253" s="268"/>
      <c r="AT253" s="268"/>
      <c r="AU253" s="268"/>
      <c r="AV253" s="268"/>
      <c r="AW253" s="268"/>
      <c r="AX253" s="268"/>
      <c r="AY253" s="268"/>
      <c r="AZ253" s="343"/>
      <c r="BA253" s="268"/>
      <c r="BB253" s="268"/>
      <c r="BC253" s="268"/>
      <c r="BD253" s="268"/>
      <c r="BE253" s="268"/>
      <c r="BF253" s="359"/>
      <c r="BG253" s="268"/>
      <c r="BH253" s="268"/>
      <c r="BI253" s="268"/>
      <c r="BJ253" s="268"/>
      <c r="BK253" s="268"/>
      <c r="BL253" s="268"/>
      <c r="BM253" s="268"/>
      <c r="BN253" s="358"/>
      <c r="BO253" s="358"/>
      <c r="BP253" s="268"/>
      <c r="BQ253" s="358"/>
      <c r="BR253" s="384"/>
      <c r="BS253" s="268"/>
      <c r="BT253" s="268"/>
      <c r="BU253" s="268"/>
      <c r="BV253" s="268"/>
      <c r="BW253" s="268"/>
      <c r="BX253" s="268"/>
      <c r="BY253" s="268"/>
      <c r="BZ253" s="268"/>
      <c r="CA253" s="268"/>
      <c r="CB253" s="268"/>
      <c r="CC253" s="268"/>
      <c r="CD253" s="268"/>
      <c r="CE253" s="268"/>
      <c r="CF253" s="268"/>
      <c r="CG253" s="268"/>
      <c r="CH253" s="268"/>
      <c r="CI253" s="268"/>
      <c r="CJ253" s="268"/>
      <c r="CK253" s="268"/>
      <c r="CL253" s="268"/>
      <c r="CM253" s="268"/>
      <c r="CN253" s="268"/>
      <c r="CO253" s="268"/>
      <c r="CP253" s="268"/>
      <c r="CQ253" s="268"/>
      <c r="CR253" s="268"/>
      <c r="CS253" s="268"/>
      <c r="CT253" s="268"/>
      <c r="CU253" s="268"/>
      <c r="CV253" s="268"/>
      <c r="CW253" s="268"/>
      <c r="CX253" s="268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</row>
    <row r="254" customFormat="false" ht="12.75" hidden="false" customHeight="false" outlineLevel="0" collapsed="false">
      <c r="A254" s="359"/>
      <c r="B254" s="268"/>
      <c r="C254" s="276"/>
      <c r="D254" s="276"/>
      <c r="E254" s="268"/>
      <c r="F254" s="268"/>
      <c r="G254" s="268"/>
      <c r="H254" s="268"/>
      <c r="I254" s="343"/>
      <c r="J254" s="268"/>
      <c r="K254" s="276"/>
      <c r="L254" s="276"/>
      <c r="M254" s="343"/>
      <c r="N254" s="276"/>
      <c r="O254" s="276"/>
      <c r="P254" s="276"/>
      <c r="Q254" s="343"/>
      <c r="R254" s="268"/>
      <c r="T254" s="268"/>
      <c r="U254" s="268"/>
      <c r="X254" s="343"/>
      <c r="Z254" s="343"/>
      <c r="AA254" s="343"/>
      <c r="AB254" s="343"/>
      <c r="AG254" s="340"/>
      <c r="AH254" s="343"/>
      <c r="AI254" s="343"/>
      <c r="AJ254" s="343"/>
      <c r="AK254" s="343"/>
      <c r="AL254" s="268"/>
      <c r="AM254" s="268"/>
      <c r="AN254" s="268"/>
      <c r="AO254" s="343"/>
      <c r="AP254" s="268"/>
      <c r="AQ254" s="268"/>
      <c r="AR254" s="268"/>
      <c r="AS254" s="268"/>
      <c r="AT254" s="268"/>
      <c r="AU254" s="268"/>
      <c r="AV254" s="268"/>
      <c r="AW254" s="268"/>
      <c r="AX254" s="268"/>
      <c r="AY254" s="268"/>
      <c r="AZ254" s="343"/>
      <c r="BA254" s="268"/>
      <c r="BB254" s="268"/>
      <c r="BC254" s="268"/>
      <c r="BD254" s="268"/>
      <c r="BE254" s="268"/>
      <c r="BF254" s="359"/>
      <c r="BG254" s="268"/>
      <c r="BH254" s="268"/>
      <c r="BI254" s="268"/>
      <c r="BJ254" s="268"/>
      <c r="BK254" s="268"/>
      <c r="BL254" s="268"/>
      <c r="BM254" s="268"/>
      <c r="BN254" s="358"/>
      <c r="BO254" s="358"/>
      <c r="BP254" s="268"/>
      <c r="BQ254" s="358"/>
      <c r="BR254" s="384"/>
      <c r="BS254" s="268"/>
      <c r="BT254" s="268"/>
      <c r="BU254" s="268"/>
      <c r="BV254" s="268"/>
      <c r="BW254" s="268"/>
      <c r="BX254" s="268"/>
      <c r="BY254" s="268"/>
      <c r="BZ254" s="268"/>
      <c r="CA254" s="268"/>
      <c r="CB254" s="268"/>
      <c r="CC254" s="268"/>
      <c r="CD254" s="268"/>
      <c r="CE254" s="268"/>
      <c r="CF254" s="268"/>
      <c r="CG254" s="268"/>
      <c r="CH254" s="268"/>
      <c r="CI254" s="268"/>
      <c r="CJ254" s="268"/>
      <c r="CK254" s="268"/>
      <c r="CL254" s="268"/>
      <c r="CM254" s="268"/>
      <c r="CN254" s="268"/>
      <c r="CO254" s="268"/>
      <c r="CP254" s="268"/>
      <c r="CQ254" s="268"/>
      <c r="CR254" s="268"/>
      <c r="CS254" s="268"/>
      <c r="CT254" s="268"/>
      <c r="CU254" s="268"/>
      <c r="CV254" s="268"/>
      <c r="CW254" s="268"/>
      <c r="CX254" s="268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</row>
    <row r="255" customFormat="false" ht="12.75" hidden="false" customHeight="false" outlineLevel="0" collapsed="false">
      <c r="A255" s="359"/>
      <c r="B255" s="268"/>
      <c r="C255" s="276"/>
      <c r="D255" s="276"/>
      <c r="E255" s="268"/>
      <c r="F255" s="268"/>
      <c r="G255" s="268"/>
      <c r="H255" s="268"/>
      <c r="I255" s="343"/>
      <c r="J255" s="268"/>
      <c r="K255" s="276"/>
      <c r="L255" s="276"/>
      <c r="M255" s="343"/>
      <c r="N255" s="276"/>
      <c r="O255" s="276"/>
      <c r="P255" s="276"/>
      <c r="Q255" s="343"/>
      <c r="R255" s="268"/>
      <c r="T255" s="268"/>
      <c r="U255" s="268"/>
      <c r="X255" s="343"/>
      <c r="Z255" s="343"/>
      <c r="AA255" s="343"/>
      <c r="AB255" s="343"/>
      <c r="AG255" s="340"/>
      <c r="AH255" s="343"/>
      <c r="AI255" s="343"/>
      <c r="AJ255" s="343"/>
      <c r="AK255" s="343"/>
      <c r="AL255" s="268"/>
      <c r="AM255" s="268"/>
      <c r="AN255" s="268"/>
      <c r="AO255" s="343"/>
      <c r="AP255" s="268"/>
      <c r="AQ255" s="268"/>
      <c r="AR255" s="268"/>
      <c r="AS255" s="268"/>
      <c r="AT255" s="268"/>
      <c r="AU255" s="268"/>
      <c r="AV255" s="268"/>
      <c r="AW255" s="268"/>
      <c r="AX255" s="268"/>
      <c r="AY255" s="268"/>
      <c r="AZ255" s="343"/>
      <c r="BA255" s="268"/>
      <c r="BB255" s="268"/>
      <c r="BC255" s="268"/>
      <c r="BD255" s="268"/>
      <c r="BE255" s="268"/>
      <c r="BF255" s="359"/>
      <c r="BG255" s="268"/>
      <c r="BH255" s="268"/>
      <c r="BI255" s="268"/>
      <c r="BJ255" s="268"/>
      <c r="BK255" s="268"/>
      <c r="BL255" s="268"/>
      <c r="BM255" s="268"/>
      <c r="BN255" s="358"/>
      <c r="BO255" s="358"/>
      <c r="BP255" s="268"/>
      <c r="BQ255" s="358"/>
      <c r="BR255" s="384"/>
      <c r="BS255" s="268"/>
      <c r="BT255" s="268"/>
      <c r="BU255" s="268"/>
      <c r="BV255" s="268"/>
      <c r="BW255" s="268"/>
      <c r="BX255" s="268"/>
      <c r="BY255" s="268"/>
      <c r="BZ255" s="268"/>
      <c r="CA255" s="268"/>
      <c r="CB255" s="268"/>
      <c r="CC255" s="268"/>
      <c r="CD255" s="268"/>
      <c r="CE255" s="268"/>
      <c r="CF255" s="268"/>
      <c r="CG255" s="268"/>
      <c r="CH255" s="268"/>
      <c r="CI255" s="268"/>
      <c r="CJ255" s="268"/>
      <c r="CK255" s="268"/>
      <c r="CL255" s="268"/>
      <c r="CM255" s="268"/>
      <c r="CN255" s="268"/>
      <c r="CO255" s="268"/>
      <c r="CP255" s="268"/>
      <c r="CQ255" s="268"/>
      <c r="CR255" s="268"/>
      <c r="CS255" s="268"/>
      <c r="CT255" s="268"/>
      <c r="CU255" s="268"/>
      <c r="CV255" s="268"/>
      <c r="CW255" s="268"/>
      <c r="CX255" s="268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</row>
    <row r="256" customFormat="false" ht="12.75" hidden="false" customHeight="false" outlineLevel="0" collapsed="false">
      <c r="A256" s="359"/>
      <c r="B256" s="268"/>
      <c r="C256" s="276"/>
      <c r="D256" s="276"/>
      <c r="E256" s="268"/>
      <c r="F256" s="268"/>
      <c r="G256" s="268"/>
      <c r="H256" s="268"/>
      <c r="I256" s="343"/>
      <c r="J256" s="268"/>
      <c r="K256" s="276"/>
      <c r="L256" s="276"/>
      <c r="M256" s="343"/>
      <c r="N256" s="276"/>
      <c r="O256" s="276"/>
      <c r="P256" s="276"/>
      <c r="Q256" s="343"/>
      <c r="R256" s="268"/>
      <c r="T256" s="268"/>
      <c r="U256" s="268"/>
      <c r="X256" s="343"/>
      <c r="Z256" s="343"/>
      <c r="AA256" s="343"/>
      <c r="AB256" s="343"/>
      <c r="AG256" s="340"/>
      <c r="AH256" s="343"/>
      <c r="AI256" s="343"/>
      <c r="AJ256" s="343"/>
      <c r="AK256" s="343"/>
      <c r="AL256" s="268"/>
      <c r="AM256" s="268"/>
      <c r="AN256" s="268"/>
      <c r="AO256" s="343"/>
      <c r="AP256" s="268"/>
      <c r="AQ256" s="268"/>
      <c r="AR256" s="268"/>
      <c r="AS256" s="268"/>
      <c r="AT256" s="268"/>
      <c r="AU256" s="268"/>
      <c r="AV256" s="268"/>
      <c r="AW256" s="268"/>
      <c r="AX256" s="268"/>
      <c r="AY256" s="268"/>
      <c r="AZ256" s="343"/>
      <c r="BA256" s="268"/>
      <c r="BB256" s="268"/>
      <c r="BC256" s="268"/>
      <c r="BD256" s="268"/>
      <c r="BE256" s="268"/>
      <c r="BF256" s="359"/>
      <c r="BG256" s="268"/>
      <c r="BH256" s="268"/>
      <c r="BI256" s="268"/>
      <c r="BJ256" s="268"/>
      <c r="BK256" s="268"/>
      <c r="BL256" s="268"/>
      <c r="BM256" s="268"/>
      <c r="BN256" s="358"/>
      <c r="BO256" s="358"/>
      <c r="BP256" s="268"/>
      <c r="BQ256" s="358"/>
      <c r="BR256" s="384"/>
      <c r="BS256" s="268"/>
      <c r="BT256" s="268"/>
      <c r="BU256" s="268"/>
      <c r="BV256" s="268"/>
      <c r="BW256" s="268"/>
      <c r="BX256" s="268"/>
      <c r="BY256" s="268"/>
      <c r="BZ256" s="268"/>
      <c r="CA256" s="268"/>
      <c r="CB256" s="268"/>
      <c r="CC256" s="268"/>
      <c r="CD256" s="268"/>
      <c r="CE256" s="268"/>
      <c r="CF256" s="268"/>
      <c r="CG256" s="268"/>
      <c r="CH256" s="268"/>
      <c r="CI256" s="268"/>
      <c r="CJ256" s="268"/>
      <c r="CK256" s="268"/>
      <c r="CL256" s="268"/>
      <c r="CM256" s="268"/>
      <c r="CN256" s="268"/>
      <c r="CO256" s="268"/>
      <c r="CP256" s="268"/>
      <c r="CQ256" s="268"/>
      <c r="CR256" s="268"/>
      <c r="CS256" s="268"/>
      <c r="CT256" s="268"/>
      <c r="CU256" s="268"/>
      <c r="CV256" s="268"/>
      <c r="CW256" s="268"/>
      <c r="CX256" s="268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</row>
    <row r="257" customFormat="false" ht="12.75" hidden="false" customHeight="false" outlineLevel="0" collapsed="false">
      <c r="A257" s="359"/>
      <c r="B257" s="268"/>
      <c r="C257" s="276"/>
      <c r="D257" s="276"/>
      <c r="E257" s="268"/>
      <c r="F257" s="268"/>
      <c r="G257" s="268"/>
      <c r="H257" s="268"/>
      <c r="I257" s="343"/>
      <c r="J257" s="268"/>
      <c r="K257" s="276"/>
      <c r="L257" s="276"/>
      <c r="M257" s="343"/>
      <c r="N257" s="276"/>
      <c r="O257" s="276"/>
      <c r="P257" s="276"/>
      <c r="Q257" s="343"/>
      <c r="R257" s="268"/>
      <c r="T257" s="268"/>
      <c r="U257" s="268"/>
      <c r="X257" s="343"/>
      <c r="Z257" s="343"/>
      <c r="AA257" s="343"/>
      <c r="AB257" s="343"/>
      <c r="AG257" s="340"/>
      <c r="AH257" s="343"/>
      <c r="AI257" s="343"/>
      <c r="AJ257" s="343"/>
      <c r="AK257" s="343"/>
      <c r="AL257" s="268"/>
      <c r="AM257" s="268"/>
      <c r="AN257" s="268"/>
      <c r="AO257" s="343"/>
      <c r="AP257" s="268"/>
      <c r="AQ257" s="268"/>
      <c r="AR257" s="268"/>
      <c r="AS257" s="268"/>
      <c r="AT257" s="268"/>
      <c r="AU257" s="268"/>
      <c r="AV257" s="268"/>
      <c r="AW257" s="268"/>
      <c r="AX257" s="268"/>
      <c r="AY257" s="268"/>
      <c r="AZ257" s="343"/>
      <c r="BA257" s="268"/>
      <c r="BB257" s="268"/>
      <c r="BC257" s="268"/>
      <c r="BD257" s="268"/>
      <c r="BE257" s="268"/>
      <c r="BF257" s="359"/>
      <c r="BG257" s="268"/>
      <c r="BH257" s="268"/>
      <c r="BI257" s="268"/>
      <c r="BJ257" s="268"/>
      <c r="BK257" s="268"/>
      <c r="BL257" s="268"/>
      <c r="BM257" s="268"/>
      <c r="BN257" s="358"/>
      <c r="BO257" s="358"/>
      <c r="BP257" s="268"/>
      <c r="BQ257" s="358"/>
      <c r="BR257" s="384"/>
      <c r="BS257" s="268"/>
      <c r="BT257" s="268"/>
      <c r="BU257" s="268"/>
      <c r="BV257" s="268"/>
      <c r="BW257" s="268"/>
      <c r="BX257" s="268"/>
      <c r="BY257" s="268"/>
      <c r="BZ257" s="268"/>
      <c r="CA257" s="268"/>
      <c r="CB257" s="268"/>
      <c r="CC257" s="268"/>
      <c r="CD257" s="268"/>
      <c r="CE257" s="268"/>
      <c r="CF257" s="268"/>
      <c r="CG257" s="268"/>
      <c r="CH257" s="268"/>
      <c r="CI257" s="268"/>
      <c r="CJ257" s="268"/>
      <c r="CK257" s="268"/>
      <c r="CL257" s="268"/>
      <c r="CM257" s="268"/>
      <c r="CN257" s="268"/>
      <c r="CO257" s="268"/>
      <c r="CP257" s="268"/>
      <c r="CQ257" s="268"/>
      <c r="CR257" s="268"/>
      <c r="CS257" s="268"/>
      <c r="CT257" s="268"/>
      <c r="CU257" s="268"/>
      <c r="CV257" s="268"/>
      <c r="CW257" s="268"/>
      <c r="CX257" s="268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</row>
    <row r="258" customFormat="false" ht="12.75" hidden="false" customHeight="false" outlineLevel="0" collapsed="false">
      <c r="A258" s="359"/>
      <c r="B258" s="268"/>
      <c r="C258" s="276"/>
      <c r="D258" s="276"/>
      <c r="E258" s="268"/>
      <c r="F258" s="268"/>
      <c r="G258" s="268"/>
      <c r="H258" s="268"/>
      <c r="I258" s="343"/>
      <c r="J258" s="268"/>
      <c r="K258" s="276"/>
      <c r="L258" s="276"/>
      <c r="M258" s="343"/>
      <c r="N258" s="276"/>
      <c r="O258" s="276"/>
      <c r="P258" s="276"/>
      <c r="Q258" s="343"/>
      <c r="R258" s="268"/>
      <c r="T258" s="268"/>
      <c r="U258" s="268"/>
      <c r="X258" s="343"/>
      <c r="Z258" s="343"/>
      <c r="AA258" s="343"/>
      <c r="AB258" s="343"/>
      <c r="AG258" s="340"/>
      <c r="AH258" s="343"/>
      <c r="AI258" s="343"/>
      <c r="AJ258" s="343"/>
      <c r="AK258" s="343"/>
      <c r="AL258" s="268"/>
      <c r="AM258" s="268"/>
      <c r="AN258" s="268"/>
      <c r="AO258" s="343"/>
      <c r="AP258" s="268"/>
      <c r="AQ258" s="268"/>
      <c r="AR258" s="268"/>
      <c r="AS258" s="268"/>
      <c r="AT258" s="268"/>
      <c r="AU258" s="268"/>
      <c r="AV258" s="268"/>
      <c r="AW258" s="268"/>
      <c r="AX258" s="268"/>
      <c r="AY258" s="268"/>
      <c r="AZ258" s="343"/>
      <c r="BA258" s="268"/>
      <c r="BB258" s="268"/>
      <c r="BC258" s="268"/>
      <c r="BD258" s="268"/>
      <c r="BE258" s="268"/>
      <c r="BF258" s="359"/>
      <c r="BG258" s="268"/>
      <c r="BH258" s="268"/>
      <c r="BI258" s="268"/>
      <c r="BJ258" s="268"/>
      <c r="BK258" s="268"/>
      <c r="BL258" s="268"/>
      <c r="BM258" s="268"/>
      <c r="BN258" s="358"/>
      <c r="BO258" s="358"/>
      <c r="BP258" s="268"/>
      <c r="BQ258" s="358"/>
      <c r="BR258" s="384"/>
      <c r="BS258" s="268"/>
      <c r="BT258" s="268"/>
      <c r="BU258" s="268"/>
      <c r="BV258" s="268"/>
      <c r="BW258" s="268"/>
      <c r="BX258" s="268"/>
      <c r="BY258" s="268"/>
      <c r="BZ258" s="268"/>
      <c r="CA258" s="268"/>
      <c r="CB258" s="268"/>
      <c r="CC258" s="268"/>
      <c r="CD258" s="268"/>
      <c r="CE258" s="268"/>
      <c r="CF258" s="268"/>
      <c r="CG258" s="268"/>
      <c r="CH258" s="268"/>
      <c r="CI258" s="268"/>
      <c r="CJ258" s="268"/>
      <c r="CK258" s="268"/>
      <c r="CL258" s="268"/>
      <c r="CM258" s="268"/>
      <c r="CN258" s="268"/>
      <c r="CO258" s="268"/>
      <c r="CP258" s="268"/>
      <c r="CQ258" s="268"/>
      <c r="CR258" s="268"/>
      <c r="CS258" s="268"/>
      <c r="CT258" s="268"/>
      <c r="CU258" s="268"/>
      <c r="CV258" s="268"/>
      <c r="CW258" s="268"/>
      <c r="CX258" s="268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</row>
    <row r="259" customFormat="false" ht="12.75" hidden="false" customHeight="false" outlineLevel="0" collapsed="false">
      <c r="A259" s="359"/>
      <c r="B259" s="268"/>
      <c r="C259" s="276"/>
      <c r="D259" s="276"/>
      <c r="E259" s="268"/>
      <c r="F259" s="268"/>
      <c r="G259" s="268"/>
      <c r="H259" s="268"/>
      <c r="I259" s="343"/>
      <c r="J259" s="268"/>
      <c r="K259" s="276"/>
      <c r="L259" s="276"/>
      <c r="M259" s="343"/>
      <c r="N259" s="276"/>
      <c r="O259" s="276"/>
      <c r="P259" s="276"/>
      <c r="Q259" s="343"/>
      <c r="R259" s="268"/>
      <c r="T259" s="268"/>
      <c r="U259" s="268"/>
      <c r="X259" s="343"/>
      <c r="Z259" s="343"/>
      <c r="AA259" s="343"/>
      <c r="AB259" s="343"/>
      <c r="AG259" s="340"/>
      <c r="AH259" s="343"/>
      <c r="AI259" s="343"/>
      <c r="AJ259" s="343"/>
      <c r="AK259" s="343"/>
      <c r="AL259" s="268"/>
      <c r="AM259" s="268"/>
      <c r="AN259" s="268"/>
      <c r="AO259" s="343"/>
      <c r="AP259" s="268"/>
      <c r="AQ259" s="268"/>
      <c r="AR259" s="268"/>
      <c r="AS259" s="268"/>
      <c r="AT259" s="268"/>
      <c r="AU259" s="268"/>
      <c r="AV259" s="268"/>
      <c r="AW259" s="268"/>
      <c r="AX259" s="268"/>
      <c r="AY259" s="268"/>
      <c r="AZ259" s="343"/>
      <c r="BA259" s="268"/>
      <c r="BB259" s="268"/>
      <c r="BC259" s="268"/>
      <c r="BD259" s="268"/>
      <c r="BE259" s="268"/>
      <c r="BF259" s="359"/>
      <c r="BG259" s="268"/>
      <c r="BH259" s="268"/>
      <c r="BI259" s="268"/>
      <c r="BJ259" s="268"/>
      <c r="BK259" s="268"/>
      <c r="BL259" s="268"/>
      <c r="BM259" s="268"/>
      <c r="BN259" s="358"/>
      <c r="BO259" s="358"/>
      <c r="BP259" s="268"/>
      <c r="BQ259" s="358"/>
      <c r="BR259" s="384"/>
      <c r="BS259" s="268"/>
      <c r="BT259" s="268"/>
      <c r="BU259" s="268"/>
      <c r="BV259" s="268"/>
      <c r="BW259" s="268"/>
      <c r="BX259" s="268"/>
      <c r="BY259" s="268"/>
      <c r="BZ259" s="268"/>
      <c r="CA259" s="268"/>
      <c r="CB259" s="268"/>
      <c r="CC259" s="268"/>
      <c r="CD259" s="268"/>
      <c r="CE259" s="268"/>
      <c r="CF259" s="268"/>
      <c r="CG259" s="268"/>
      <c r="CH259" s="268"/>
      <c r="CI259" s="268"/>
      <c r="CJ259" s="268"/>
      <c r="CK259" s="268"/>
      <c r="CL259" s="268"/>
      <c r="CM259" s="268"/>
      <c r="CN259" s="268"/>
      <c r="CO259" s="268"/>
      <c r="CP259" s="268"/>
      <c r="CQ259" s="268"/>
      <c r="CR259" s="268"/>
      <c r="CS259" s="268"/>
      <c r="CT259" s="268"/>
      <c r="CU259" s="268"/>
      <c r="CV259" s="268"/>
      <c r="CW259" s="268"/>
      <c r="CX259" s="268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</row>
    <row r="260" customFormat="false" ht="12.75" hidden="false" customHeight="false" outlineLevel="0" collapsed="false">
      <c r="A260" s="359"/>
      <c r="B260" s="268"/>
      <c r="C260" s="276"/>
      <c r="D260" s="276"/>
      <c r="E260" s="268"/>
      <c r="F260" s="268"/>
      <c r="G260" s="268"/>
      <c r="H260" s="268"/>
      <c r="I260" s="343"/>
      <c r="J260" s="268"/>
      <c r="K260" s="276"/>
      <c r="L260" s="276"/>
      <c r="M260" s="343"/>
      <c r="N260" s="276"/>
      <c r="O260" s="276"/>
      <c r="P260" s="276"/>
      <c r="Q260" s="343"/>
      <c r="R260" s="268"/>
      <c r="T260" s="268"/>
      <c r="U260" s="268"/>
      <c r="X260" s="343"/>
      <c r="Z260" s="343"/>
      <c r="AA260" s="343"/>
      <c r="AB260" s="343"/>
      <c r="AG260" s="340"/>
      <c r="AH260" s="343"/>
      <c r="AI260" s="343"/>
      <c r="AJ260" s="343"/>
      <c r="AK260" s="343"/>
      <c r="AL260" s="268"/>
      <c r="AM260" s="268"/>
      <c r="AN260" s="268"/>
      <c r="AO260" s="343"/>
      <c r="AP260" s="268"/>
      <c r="AQ260" s="268"/>
      <c r="AR260" s="268"/>
      <c r="AS260" s="268"/>
      <c r="AT260" s="268"/>
      <c r="AU260" s="268"/>
      <c r="AV260" s="268"/>
      <c r="AW260" s="268"/>
      <c r="AX260" s="268"/>
      <c r="AY260" s="268"/>
      <c r="AZ260" s="343"/>
      <c r="BA260" s="268"/>
      <c r="BB260" s="268"/>
      <c r="BC260" s="268"/>
      <c r="BD260" s="268"/>
      <c r="BE260" s="268"/>
      <c r="BF260" s="268"/>
      <c r="BG260" s="268"/>
      <c r="BH260" s="268"/>
      <c r="BI260" s="268"/>
      <c r="BJ260" s="268"/>
      <c r="BK260" s="268"/>
      <c r="BL260" s="268"/>
      <c r="BM260" s="268"/>
      <c r="BN260" s="358"/>
      <c r="BO260" s="358"/>
      <c r="BP260" s="268"/>
      <c r="BQ260" s="358"/>
      <c r="BR260" s="384"/>
      <c r="BS260" s="268"/>
      <c r="BT260" s="268"/>
      <c r="BU260" s="268"/>
      <c r="BV260" s="268"/>
      <c r="BW260" s="268"/>
      <c r="BX260" s="268"/>
      <c r="BY260" s="268"/>
      <c r="BZ260" s="268"/>
      <c r="CA260" s="268"/>
      <c r="CB260" s="268"/>
      <c r="CC260" s="268"/>
      <c r="CD260" s="268"/>
      <c r="CE260" s="268"/>
      <c r="CF260" s="268"/>
      <c r="CG260" s="268"/>
      <c r="CH260" s="268"/>
      <c r="CI260" s="268"/>
      <c r="CJ260" s="268"/>
      <c r="CK260" s="268"/>
      <c r="CL260" s="268"/>
      <c r="CM260" s="268"/>
      <c r="CN260" s="268"/>
      <c r="CO260" s="268"/>
      <c r="CP260" s="268"/>
      <c r="CQ260" s="268"/>
      <c r="CR260" s="268"/>
      <c r="CS260" s="268"/>
      <c r="CT260" s="268"/>
      <c r="CU260" s="268"/>
      <c r="CV260" s="268"/>
      <c r="CW260" s="268"/>
      <c r="CX260" s="268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</row>
    <row r="261" customFormat="false" ht="12.75" hidden="false" customHeight="false" outlineLevel="0" collapsed="false">
      <c r="A261" s="359"/>
      <c r="B261" s="268"/>
      <c r="C261" s="276"/>
      <c r="D261" s="276"/>
      <c r="E261" s="268"/>
      <c r="F261" s="268"/>
      <c r="G261" s="268"/>
      <c r="H261" s="268"/>
      <c r="I261" s="343"/>
      <c r="J261" s="268"/>
      <c r="K261" s="276"/>
      <c r="L261" s="276"/>
      <c r="M261" s="343"/>
      <c r="N261" s="276"/>
      <c r="O261" s="276"/>
      <c r="P261" s="276"/>
      <c r="Q261" s="343"/>
      <c r="R261" s="268"/>
      <c r="T261" s="268"/>
      <c r="U261" s="268"/>
      <c r="X261" s="343"/>
      <c r="Z261" s="343"/>
      <c r="AA261" s="343"/>
      <c r="AB261" s="343"/>
      <c r="AG261" s="340"/>
      <c r="AH261" s="343"/>
      <c r="AI261" s="343"/>
      <c r="AJ261" s="343"/>
      <c r="AK261" s="343"/>
      <c r="AL261" s="268"/>
      <c r="AM261" s="268"/>
      <c r="AN261" s="268"/>
      <c r="AO261" s="343"/>
      <c r="AP261" s="268"/>
      <c r="AQ261" s="268"/>
      <c r="AR261" s="268"/>
      <c r="AS261" s="268"/>
      <c r="AT261" s="268"/>
      <c r="AU261" s="268"/>
      <c r="AV261" s="268"/>
      <c r="AW261" s="268"/>
      <c r="AX261" s="268"/>
      <c r="AY261" s="268"/>
      <c r="AZ261" s="343"/>
      <c r="BA261" s="268"/>
      <c r="BB261" s="268"/>
      <c r="BC261" s="268"/>
      <c r="BD261" s="268"/>
      <c r="BE261" s="268"/>
      <c r="BF261" s="268"/>
      <c r="BG261" s="268"/>
      <c r="BH261" s="268"/>
      <c r="BI261" s="268"/>
      <c r="BJ261" s="268"/>
      <c r="BK261" s="268"/>
      <c r="BL261" s="268"/>
      <c r="BM261" s="268"/>
      <c r="BN261" s="358"/>
      <c r="BO261" s="358"/>
      <c r="BP261" s="268"/>
      <c r="BQ261" s="358"/>
      <c r="BR261" s="384"/>
      <c r="BS261" s="268"/>
      <c r="BT261" s="268"/>
      <c r="BU261" s="268"/>
      <c r="BV261" s="268"/>
      <c r="BW261" s="268"/>
      <c r="BX261" s="268"/>
      <c r="BY261" s="268"/>
      <c r="BZ261" s="268"/>
      <c r="CA261" s="268"/>
      <c r="CB261" s="268"/>
      <c r="CC261" s="268"/>
      <c r="CD261" s="268"/>
      <c r="CE261" s="268"/>
      <c r="CF261" s="268"/>
      <c r="CG261" s="268"/>
      <c r="CH261" s="268"/>
      <c r="CI261" s="268"/>
      <c r="CJ261" s="268"/>
      <c r="CK261" s="268"/>
      <c r="CL261" s="268"/>
      <c r="CM261" s="268"/>
      <c r="CN261" s="268"/>
      <c r="CO261" s="268"/>
      <c r="CP261" s="268"/>
      <c r="CQ261" s="268"/>
      <c r="CR261" s="268"/>
      <c r="CS261" s="268"/>
      <c r="CT261" s="268"/>
      <c r="CU261" s="268"/>
      <c r="CV261" s="268"/>
      <c r="CW261" s="268"/>
      <c r="CX261" s="268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</row>
    <row r="262" customFormat="false" ht="12.75" hidden="false" customHeight="false" outlineLevel="0" collapsed="false">
      <c r="A262" s="359"/>
      <c r="B262" s="268"/>
      <c r="C262" s="276"/>
      <c r="D262" s="276"/>
      <c r="E262" s="268"/>
      <c r="F262" s="268"/>
      <c r="G262" s="268"/>
      <c r="H262" s="268"/>
      <c r="I262" s="343"/>
      <c r="J262" s="268"/>
      <c r="K262" s="276"/>
      <c r="L262" s="276"/>
      <c r="M262" s="343"/>
      <c r="N262" s="276"/>
      <c r="O262" s="276"/>
      <c r="P262" s="276"/>
      <c r="Q262" s="343"/>
      <c r="R262" s="268"/>
      <c r="T262" s="268"/>
      <c r="U262" s="268"/>
      <c r="X262" s="343"/>
      <c r="Z262" s="343"/>
      <c r="AA262" s="343"/>
      <c r="AB262" s="343"/>
      <c r="AG262" s="340"/>
      <c r="AH262" s="343"/>
      <c r="AI262" s="343"/>
      <c r="AJ262" s="343"/>
      <c r="AK262" s="343"/>
      <c r="AL262" s="268"/>
      <c r="AM262" s="268"/>
      <c r="AN262" s="268"/>
      <c r="AO262" s="343"/>
      <c r="AP262" s="268"/>
      <c r="AQ262" s="268"/>
      <c r="AR262" s="268"/>
      <c r="AS262" s="268"/>
      <c r="AT262" s="268"/>
      <c r="AU262" s="268"/>
      <c r="AV262" s="268"/>
      <c r="AW262" s="268"/>
      <c r="AX262" s="268"/>
      <c r="AY262" s="268"/>
      <c r="AZ262" s="343"/>
      <c r="BA262" s="268"/>
      <c r="BB262" s="268"/>
      <c r="BC262" s="268"/>
      <c r="BD262" s="268"/>
      <c r="BE262" s="268"/>
      <c r="BF262" s="268"/>
      <c r="BG262" s="268"/>
      <c r="BH262" s="268"/>
      <c r="BI262" s="268"/>
      <c r="BJ262" s="268"/>
      <c r="BK262" s="268"/>
      <c r="BL262" s="268"/>
      <c r="BM262" s="268"/>
      <c r="BN262" s="358"/>
      <c r="BO262" s="358"/>
      <c r="BP262" s="268"/>
      <c r="BQ262" s="358"/>
      <c r="BR262" s="384"/>
      <c r="BS262" s="268"/>
      <c r="BT262" s="268"/>
      <c r="BU262" s="268"/>
      <c r="BV262" s="268"/>
      <c r="BW262" s="268"/>
      <c r="BX262" s="268"/>
      <c r="BY262" s="268"/>
      <c r="BZ262" s="268"/>
      <c r="CA262" s="268"/>
      <c r="CB262" s="268"/>
      <c r="CC262" s="268"/>
      <c r="CD262" s="268"/>
      <c r="CE262" s="268"/>
      <c r="CF262" s="268"/>
      <c r="CG262" s="268"/>
      <c r="CH262" s="268"/>
      <c r="CI262" s="268"/>
      <c r="CJ262" s="268"/>
      <c r="CK262" s="268"/>
      <c r="CL262" s="268"/>
      <c r="CM262" s="268"/>
      <c r="CN262" s="268"/>
      <c r="CO262" s="268"/>
      <c r="CP262" s="268"/>
      <c r="CQ262" s="268"/>
      <c r="CR262" s="268"/>
      <c r="CS262" s="268"/>
      <c r="CT262" s="268"/>
      <c r="CU262" s="268"/>
      <c r="CV262" s="268"/>
      <c r="CW262" s="268"/>
      <c r="CX262" s="268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</row>
    <row r="263" customFormat="false" ht="12.75" hidden="false" customHeight="false" outlineLevel="0" collapsed="false">
      <c r="A263" s="359"/>
      <c r="B263" s="268"/>
      <c r="C263" s="276"/>
      <c r="D263" s="276"/>
      <c r="E263" s="268"/>
      <c r="F263" s="268"/>
      <c r="G263" s="268"/>
      <c r="H263" s="268"/>
      <c r="I263" s="343"/>
      <c r="J263" s="268"/>
      <c r="K263" s="276"/>
      <c r="L263" s="276"/>
      <c r="M263" s="343"/>
      <c r="N263" s="276"/>
      <c r="O263" s="276"/>
      <c r="P263" s="276"/>
      <c r="Q263" s="343"/>
      <c r="R263" s="268"/>
      <c r="T263" s="268"/>
      <c r="U263" s="268"/>
      <c r="X263" s="268"/>
      <c r="Z263" s="343"/>
      <c r="AA263" s="343"/>
      <c r="AB263" s="343"/>
      <c r="AG263" s="340"/>
      <c r="AH263" s="343"/>
      <c r="AI263" s="343"/>
      <c r="AJ263" s="343"/>
      <c r="AK263" s="343"/>
      <c r="AL263" s="268"/>
      <c r="AM263" s="268"/>
      <c r="AN263" s="268"/>
      <c r="AO263" s="343"/>
      <c r="AP263" s="268"/>
      <c r="AQ263" s="268"/>
      <c r="AR263" s="268"/>
      <c r="AS263" s="268"/>
      <c r="AT263" s="268"/>
      <c r="AU263" s="268"/>
      <c r="AV263" s="268"/>
      <c r="AW263" s="268"/>
      <c r="AX263" s="268"/>
      <c r="AY263" s="268"/>
      <c r="AZ263" s="343"/>
      <c r="BA263" s="268"/>
      <c r="BB263" s="268"/>
      <c r="BC263" s="268"/>
      <c r="BD263" s="268"/>
      <c r="BE263" s="268"/>
      <c r="BF263" s="268"/>
      <c r="BG263" s="268"/>
      <c r="BH263" s="268"/>
      <c r="BI263" s="268"/>
      <c r="BJ263" s="268"/>
      <c r="BK263" s="268"/>
      <c r="BL263" s="268"/>
      <c r="BM263" s="268"/>
      <c r="BN263" s="358"/>
      <c r="BO263" s="358"/>
      <c r="BP263" s="268"/>
      <c r="BQ263" s="358"/>
      <c r="BR263" s="384"/>
      <c r="BS263" s="268"/>
      <c r="BT263" s="268"/>
      <c r="BU263" s="268"/>
      <c r="BV263" s="268"/>
      <c r="BW263" s="268"/>
      <c r="BX263" s="268"/>
      <c r="BY263" s="268"/>
      <c r="BZ263" s="268"/>
      <c r="CA263" s="268"/>
      <c r="CB263" s="268"/>
      <c r="CC263" s="268"/>
      <c r="CD263" s="268"/>
      <c r="CE263" s="268"/>
      <c r="CF263" s="268"/>
      <c r="CG263" s="268"/>
      <c r="CH263" s="268"/>
      <c r="CI263" s="268"/>
      <c r="CJ263" s="268"/>
      <c r="CK263" s="268"/>
      <c r="CL263" s="268"/>
      <c r="CM263" s="268"/>
      <c r="CN263" s="268"/>
      <c r="CO263" s="268"/>
      <c r="CP263" s="268"/>
      <c r="CQ263" s="268"/>
      <c r="CR263" s="268"/>
      <c r="CS263" s="268"/>
      <c r="CT263" s="268"/>
      <c r="CU263" s="268"/>
      <c r="CV263" s="268"/>
      <c r="CW263" s="268"/>
      <c r="CX263" s="268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</row>
    <row r="264" customFormat="false" ht="12.75" hidden="false" customHeight="false" outlineLevel="0" collapsed="false">
      <c r="A264" s="359"/>
      <c r="B264" s="268"/>
      <c r="C264" s="276"/>
      <c r="D264" s="276"/>
      <c r="E264" s="268"/>
      <c r="F264" s="268"/>
      <c r="G264" s="268"/>
      <c r="H264" s="268"/>
      <c r="I264" s="343"/>
      <c r="J264" s="268"/>
      <c r="K264" s="276"/>
      <c r="L264" s="276"/>
      <c r="M264" s="343"/>
      <c r="N264" s="276"/>
      <c r="O264" s="276"/>
      <c r="P264" s="276"/>
      <c r="Q264" s="343"/>
      <c r="R264" s="268"/>
      <c r="T264" s="268"/>
      <c r="U264" s="268"/>
      <c r="X264" s="268"/>
      <c r="Z264" s="343"/>
      <c r="AA264" s="343"/>
      <c r="AB264" s="343"/>
      <c r="AG264" s="340"/>
      <c r="AH264" s="343"/>
      <c r="AI264" s="343"/>
      <c r="AJ264" s="343"/>
      <c r="AK264" s="343"/>
      <c r="AL264" s="268"/>
      <c r="AM264" s="268"/>
      <c r="AN264" s="268"/>
      <c r="AO264" s="343"/>
      <c r="AP264" s="268"/>
      <c r="AQ264" s="268"/>
      <c r="AR264" s="268"/>
      <c r="AS264" s="268"/>
      <c r="AT264" s="268"/>
      <c r="AU264" s="268"/>
      <c r="AV264" s="268"/>
      <c r="AW264" s="268"/>
      <c r="AX264" s="268"/>
      <c r="AY264" s="268"/>
      <c r="AZ264" s="343"/>
      <c r="BA264" s="268"/>
      <c r="BB264" s="268"/>
      <c r="BC264" s="268"/>
      <c r="BD264" s="268"/>
      <c r="BE264" s="268"/>
      <c r="BF264" s="268"/>
      <c r="BG264" s="268"/>
      <c r="BH264" s="268"/>
      <c r="BI264" s="268"/>
      <c r="BJ264" s="268"/>
      <c r="BK264" s="268"/>
      <c r="BL264" s="268"/>
      <c r="BM264" s="268"/>
      <c r="BN264" s="358"/>
      <c r="BO264" s="358"/>
      <c r="BP264" s="268"/>
      <c r="BQ264" s="358"/>
      <c r="BR264" s="384"/>
      <c r="BS264" s="268"/>
      <c r="BT264" s="268"/>
      <c r="BU264" s="268"/>
      <c r="BV264" s="268"/>
      <c r="BW264" s="268"/>
      <c r="BX264" s="268"/>
      <c r="BY264" s="268"/>
      <c r="BZ264" s="268"/>
      <c r="CA264" s="268"/>
      <c r="CB264" s="268"/>
      <c r="CC264" s="268"/>
      <c r="CD264" s="268"/>
      <c r="CE264" s="268"/>
      <c r="CF264" s="268"/>
      <c r="CG264" s="268"/>
      <c r="CH264" s="268"/>
      <c r="CI264" s="268"/>
      <c r="CJ264" s="268"/>
      <c r="CK264" s="268"/>
      <c r="CL264" s="268"/>
      <c r="CM264" s="268"/>
      <c r="CN264" s="268"/>
      <c r="CO264" s="268"/>
      <c r="CP264" s="268"/>
      <c r="CQ264" s="268"/>
      <c r="CR264" s="268"/>
      <c r="CS264" s="268"/>
      <c r="CT264" s="268"/>
      <c r="CU264" s="268"/>
      <c r="CV264" s="268"/>
      <c r="CW264" s="268"/>
      <c r="CX264" s="268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</row>
    <row r="265" customFormat="false" ht="12.75" hidden="false" customHeight="false" outlineLevel="0" collapsed="false">
      <c r="A265" s="359"/>
      <c r="B265" s="268"/>
      <c r="C265" s="276"/>
      <c r="D265" s="276"/>
      <c r="E265" s="268"/>
      <c r="F265" s="268"/>
      <c r="G265" s="268"/>
      <c r="H265" s="268"/>
      <c r="I265" s="343"/>
      <c r="J265" s="268"/>
      <c r="K265" s="276"/>
      <c r="L265" s="276"/>
      <c r="M265" s="343"/>
      <c r="N265" s="276"/>
      <c r="O265" s="276"/>
      <c r="P265" s="276"/>
      <c r="Q265" s="343"/>
      <c r="R265" s="268"/>
      <c r="T265" s="268"/>
      <c r="U265" s="268"/>
      <c r="X265" s="268"/>
      <c r="Z265" s="343"/>
      <c r="AA265" s="343"/>
      <c r="AB265" s="343"/>
      <c r="AG265" s="340"/>
      <c r="AH265" s="343"/>
      <c r="AI265" s="343"/>
      <c r="AJ265" s="343"/>
      <c r="AK265" s="343"/>
      <c r="AL265" s="268"/>
      <c r="AM265" s="268"/>
      <c r="AN265" s="268"/>
      <c r="AO265" s="343"/>
      <c r="AP265" s="268"/>
      <c r="AQ265" s="268"/>
      <c r="AR265" s="268"/>
      <c r="AS265" s="268"/>
      <c r="AT265" s="268"/>
      <c r="AU265" s="268"/>
      <c r="AV265" s="268"/>
      <c r="AW265" s="268"/>
      <c r="AX265" s="268"/>
      <c r="AY265" s="268"/>
      <c r="AZ265" s="343"/>
      <c r="BA265" s="268"/>
      <c r="BB265" s="268"/>
      <c r="BC265" s="268"/>
      <c r="BD265" s="268"/>
      <c r="BE265" s="268"/>
      <c r="BF265" s="268"/>
      <c r="BG265" s="268"/>
      <c r="BH265" s="268"/>
      <c r="BI265" s="268"/>
      <c r="BJ265" s="268"/>
      <c r="BK265" s="268"/>
      <c r="BL265" s="268"/>
      <c r="BM265" s="268"/>
      <c r="BN265" s="358"/>
      <c r="BO265" s="358"/>
      <c r="BP265" s="268"/>
      <c r="BQ265" s="358"/>
      <c r="BR265" s="384"/>
      <c r="BS265" s="268"/>
      <c r="BT265" s="268"/>
      <c r="BU265" s="268"/>
      <c r="BV265" s="268"/>
      <c r="BW265" s="268"/>
      <c r="BX265" s="268"/>
      <c r="BY265" s="268"/>
      <c r="BZ265" s="268"/>
      <c r="CA265" s="268"/>
      <c r="CB265" s="268"/>
      <c r="CC265" s="268"/>
      <c r="CD265" s="268"/>
      <c r="CE265" s="268"/>
      <c r="CF265" s="268"/>
      <c r="CG265" s="268"/>
      <c r="CH265" s="268"/>
      <c r="CI265" s="268"/>
      <c r="CJ265" s="268"/>
      <c r="CK265" s="268"/>
      <c r="CL265" s="268"/>
      <c r="CM265" s="268"/>
      <c r="CN265" s="268"/>
      <c r="CO265" s="268"/>
      <c r="CP265" s="268"/>
      <c r="CQ265" s="268"/>
      <c r="CR265" s="268"/>
      <c r="CS265" s="268"/>
      <c r="CT265" s="268"/>
      <c r="CU265" s="268"/>
      <c r="CV265" s="268"/>
      <c r="CW265" s="268"/>
      <c r="CX265" s="268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</row>
    <row r="266" customFormat="false" ht="12.75" hidden="false" customHeight="false" outlineLevel="0" collapsed="false">
      <c r="A266" s="359"/>
      <c r="B266" s="268"/>
      <c r="C266" s="276"/>
      <c r="D266" s="276"/>
      <c r="E266" s="268"/>
      <c r="F266" s="268"/>
      <c r="G266" s="268"/>
      <c r="H266" s="268"/>
      <c r="I266" s="343"/>
      <c r="J266" s="268"/>
      <c r="K266" s="276"/>
      <c r="L266" s="276"/>
      <c r="M266" s="343"/>
      <c r="N266" s="276"/>
      <c r="O266" s="276"/>
      <c r="P266" s="276"/>
      <c r="Q266" s="343"/>
      <c r="R266" s="268"/>
      <c r="T266" s="268"/>
      <c r="U266" s="268"/>
      <c r="X266" s="268"/>
      <c r="Z266" s="343"/>
      <c r="AA266" s="343"/>
      <c r="AB266" s="343"/>
      <c r="AG266" s="340"/>
      <c r="AH266" s="343"/>
      <c r="AI266" s="343"/>
      <c r="AJ266" s="343"/>
      <c r="AK266" s="343"/>
      <c r="AL266" s="268"/>
      <c r="AM266" s="268"/>
      <c r="AN266" s="268"/>
      <c r="AO266" s="343"/>
      <c r="AP266" s="268"/>
      <c r="AQ266" s="268"/>
      <c r="AR266" s="268"/>
      <c r="AS266" s="268"/>
      <c r="AT266" s="268"/>
      <c r="AU266" s="268"/>
      <c r="AV266" s="268"/>
      <c r="AW266" s="268"/>
      <c r="AX266" s="268"/>
      <c r="AY266" s="268"/>
      <c r="AZ266" s="343"/>
      <c r="BA266" s="268"/>
      <c r="BB266" s="268"/>
      <c r="BC266" s="268"/>
      <c r="BD266" s="268"/>
      <c r="BE266" s="268"/>
      <c r="BF266" s="268"/>
      <c r="BG266" s="268"/>
      <c r="BH266" s="268"/>
      <c r="BI266" s="268"/>
      <c r="BJ266" s="268"/>
      <c r="BK266" s="268"/>
      <c r="BL266" s="268"/>
      <c r="BM266" s="268"/>
      <c r="BN266" s="358"/>
      <c r="BO266" s="358"/>
      <c r="BP266" s="268"/>
      <c r="BQ266" s="358"/>
      <c r="BR266" s="384"/>
      <c r="BS266" s="268"/>
      <c r="BT266" s="268"/>
      <c r="BU266" s="268"/>
      <c r="BV266" s="268"/>
      <c r="BW266" s="268"/>
      <c r="BX266" s="268"/>
      <c r="BY266" s="268"/>
      <c r="BZ266" s="268"/>
      <c r="CA266" s="268"/>
      <c r="CB266" s="268"/>
      <c r="CC266" s="268"/>
      <c r="CD266" s="268"/>
      <c r="CE266" s="268"/>
      <c r="CF266" s="268"/>
      <c r="CG266" s="268"/>
      <c r="CH266" s="268"/>
      <c r="CI266" s="268"/>
      <c r="CJ266" s="268"/>
      <c r="CK266" s="268"/>
      <c r="CL266" s="268"/>
      <c r="CM266" s="268"/>
      <c r="CN266" s="268"/>
      <c r="CO266" s="268"/>
      <c r="CP266" s="268"/>
      <c r="CQ266" s="268"/>
      <c r="CR266" s="268"/>
      <c r="CS266" s="268"/>
      <c r="CT266" s="268"/>
      <c r="CU266" s="268"/>
      <c r="CV266" s="268"/>
      <c r="CW266" s="268"/>
      <c r="CX266" s="268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</row>
    <row r="267" customFormat="false" ht="12.75" hidden="false" customHeight="false" outlineLevel="0" collapsed="false">
      <c r="A267" s="359"/>
      <c r="B267" s="268"/>
      <c r="C267" s="276"/>
      <c r="D267" s="276"/>
      <c r="E267" s="268"/>
      <c r="F267" s="268"/>
      <c r="G267" s="268"/>
      <c r="H267" s="268"/>
      <c r="I267" s="343"/>
      <c r="J267" s="268"/>
      <c r="K267" s="276"/>
      <c r="L267" s="276"/>
      <c r="M267" s="343"/>
      <c r="N267" s="276"/>
      <c r="O267" s="276"/>
      <c r="P267" s="276"/>
      <c r="Q267" s="343"/>
      <c r="R267" s="268"/>
      <c r="T267" s="268"/>
      <c r="U267" s="268"/>
      <c r="X267" s="268"/>
      <c r="Z267" s="343"/>
      <c r="AA267" s="343"/>
      <c r="AB267" s="343"/>
      <c r="AG267" s="340"/>
      <c r="AH267" s="343"/>
      <c r="AI267" s="343"/>
      <c r="AJ267" s="343"/>
      <c r="AK267" s="343"/>
      <c r="AL267" s="268"/>
      <c r="AM267" s="268"/>
      <c r="AN267" s="268"/>
      <c r="AO267" s="343"/>
      <c r="AP267" s="268"/>
      <c r="AQ267" s="268"/>
      <c r="AR267" s="268"/>
      <c r="AS267" s="268"/>
      <c r="AT267" s="268"/>
      <c r="AU267" s="268"/>
      <c r="AV267" s="268"/>
      <c r="AW267" s="268"/>
      <c r="AX267" s="268"/>
      <c r="AY267" s="268"/>
      <c r="AZ267" s="343"/>
      <c r="BA267" s="268"/>
      <c r="BB267" s="268"/>
      <c r="BC267" s="268"/>
      <c r="BD267" s="268"/>
      <c r="BE267" s="268"/>
      <c r="BF267" s="268"/>
      <c r="BG267" s="268"/>
      <c r="BH267" s="268"/>
      <c r="BI267" s="268"/>
      <c r="BJ267" s="268"/>
      <c r="BK267" s="268"/>
      <c r="BL267" s="268"/>
      <c r="BM267" s="268"/>
      <c r="BN267" s="358"/>
      <c r="BO267" s="358"/>
      <c r="BP267" s="268"/>
      <c r="BQ267" s="358"/>
      <c r="BR267" s="384"/>
      <c r="BS267" s="268"/>
      <c r="BT267" s="268"/>
      <c r="BU267" s="268"/>
      <c r="BV267" s="268"/>
      <c r="BW267" s="268"/>
      <c r="BX267" s="268"/>
      <c r="BY267" s="268"/>
      <c r="BZ267" s="268"/>
      <c r="CA267" s="268"/>
      <c r="CB267" s="268"/>
      <c r="CC267" s="268"/>
      <c r="CD267" s="268"/>
      <c r="CE267" s="268"/>
      <c r="CF267" s="268"/>
      <c r="CG267" s="268"/>
      <c r="CH267" s="268"/>
      <c r="CI267" s="268"/>
      <c r="CJ267" s="268"/>
      <c r="CK267" s="268"/>
      <c r="CL267" s="268"/>
      <c r="CM267" s="268"/>
      <c r="CN267" s="268"/>
      <c r="CO267" s="268"/>
      <c r="CP267" s="268"/>
      <c r="CQ267" s="268"/>
      <c r="CR267" s="268"/>
      <c r="CS267" s="268"/>
      <c r="CT267" s="268"/>
      <c r="CU267" s="268"/>
      <c r="CV267" s="268"/>
      <c r="CW267" s="268"/>
      <c r="CX267" s="268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</row>
    <row r="268" customFormat="false" ht="12.75" hidden="false" customHeight="false" outlineLevel="0" collapsed="false">
      <c r="A268" s="359"/>
      <c r="B268" s="268"/>
      <c r="C268" s="276"/>
      <c r="D268" s="276"/>
      <c r="E268" s="268"/>
      <c r="F268" s="268"/>
      <c r="G268" s="268"/>
      <c r="H268" s="268"/>
      <c r="I268" s="343"/>
      <c r="J268" s="268"/>
      <c r="K268" s="276"/>
      <c r="L268" s="276"/>
      <c r="M268" s="343"/>
      <c r="N268" s="276"/>
      <c r="O268" s="276"/>
      <c r="P268" s="276"/>
      <c r="Q268" s="343"/>
      <c r="R268" s="268"/>
      <c r="T268" s="268"/>
      <c r="U268" s="268"/>
      <c r="X268" s="268"/>
      <c r="Z268" s="343"/>
      <c r="AA268" s="343"/>
      <c r="AB268" s="343"/>
      <c r="AG268" s="340"/>
      <c r="AH268" s="343"/>
      <c r="AI268" s="343"/>
      <c r="AJ268" s="343"/>
      <c r="AK268" s="343"/>
      <c r="AL268" s="268"/>
      <c r="AM268" s="268"/>
      <c r="AN268" s="268"/>
      <c r="AO268" s="343"/>
      <c r="AP268" s="268"/>
      <c r="AQ268" s="268"/>
      <c r="AR268" s="268"/>
      <c r="AS268" s="268"/>
      <c r="AT268" s="268"/>
      <c r="AU268" s="268"/>
      <c r="AV268" s="268"/>
      <c r="AW268" s="268"/>
      <c r="AX268" s="268"/>
      <c r="AY268" s="268"/>
      <c r="AZ268" s="343"/>
      <c r="BA268" s="268"/>
      <c r="BB268" s="268"/>
      <c r="BC268" s="268"/>
      <c r="BD268" s="268"/>
      <c r="BE268" s="268"/>
      <c r="BF268" s="268"/>
      <c r="BG268" s="268"/>
      <c r="BH268" s="268"/>
      <c r="BI268" s="268"/>
      <c r="BJ268" s="268"/>
      <c r="BK268" s="268"/>
      <c r="BL268" s="268"/>
      <c r="BM268" s="268"/>
      <c r="BN268" s="358"/>
      <c r="BO268" s="358"/>
      <c r="BP268" s="268"/>
      <c r="BQ268" s="358"/>
      <c r="BR268" s="384"/>
      <c r="BS268" s="268"/>
      <c r="BT268" s="268"/>
      <c r="BU268" s="268"/>
      <c r="BV268" s="268"/>
      <c r="BW268" s="268"/>
      <c r="BX268" s="268"/>
      <c r="BY268" s="268"/>
      <c r="BZ268" s="268"/>
      <c r="CA268" s="268"/>
      <c r="CB268" s="268"/>
      <c r="CC268" s="268"/>
      <c r="CD268" s="268"/>
      <c r="CE268" s="268"/>
      <c r="CF268" s="268"/>
      <c r="CG268" s="268"/>
      <c r="CH268" s="268"/>
      <c r="CI268" s="268"/>
      <c r="CJ268" s="268"/>
      <c r="CK268" s="268"/>
      <c r="CL268" s="268"/>
      <c r="CM268" s="268"/>
      <c r="CN268" s="268"/>
      <c r="CO268" s="268"/>
      <c r="CP268" s="268"/>
      <c r="CQ268" s="268"/>
      <c r="CR268" s="268"/>
      <c r="CS268" s="268"/>
      <c r="CT268" s="268"/>
      <c r="CU268" s="268"/>
      <c r="CV268" s="268"/>
      <c r="CW268" s="268"/>
      <c r="CX268" s="268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</row>
    <row r="269" customFormat="false" ht="12.75" hidden="false" customHeight="false" outlineLevel="0" collapsed="false">
      <c r="A269" s="359"/>
      <c r="B269" s="268"/>
      <c r="C269" s="276"/>
      <c r="D269" s="276"/>
      <c r="E269" s="268"/>
      <c r="F269" s="268"/>
      <c r="G269" s="268"/>
      <c r="H269" s="268"/>
      <c r="I269" s="343"/>
      <c r="J269" s="268"/>
      <c r="K269" s="276"/>
      <c r="L269" s="276"/>
      <c r="M269" s="343"/>
      <c r="N269" s="276"/>
      <c r="O269" s="276"/>
      <c r="P269" s="276"/>
      <c r="Q269" s="343"/>
      <c r="R269" s="268"/>
      <c r="T269" s="268"/>
      <c r="U269" s="268"/>
      <c r="X269" s="268"/>
      <c r="Z269" s="343"/>
      <c r="AA269" s="343"/>
      <c r="AB269" s="343"/>
      <c r="AG269" s="340"/>
      <c r="AH269" s="343"/>
      <c r="AI269" s="343"/>
      <c r="AJ269" s="343"/>
      <c r="AK269" s="343"/>
      <c r="AL269" s="268"/>
      <c r="AM269" s="268"/>
      <c r="AN269" s="268"/>
      <c r="AO269" s="343"/>
      <c r="AP269" s="268"/>
      <c r="AQ269" s="268"/>
      <c r="AR269" s="268"/>
      <c r="AS269" s="268"/>
      <c r="AT269" s="268"/>
      <c r="AU269" s="268"/>
      <c r="AV269" s="268"/>
      <c r="AW269" s="268"/>
      <c r="AX269" s="268"/>
      <c r="AY269" s="268"/>
      <c r="AZ269" s="343"/>
      <c r="BA269" s="268"/>
      <c r="BB269" s="268"/>
      <c r="BC269" s="268"/>
      <c r="BD269" s="268"/>
      <c r="BE269" s="268"/>
      <c r="BF269" s="268"/>
      <c r="BG269" s="268"/>
      <c r="BH269" s="268"/>
      <c r="BI269" s="268"/>
      <c r="BJ269" s="268"/>
      <c r="BK269" s="268"/>
      <c r="BL269" s="268"/>
      <c r="BM269" s="268"/>
      <c r="BN269" s="358"/>
      <c r="BO269" s="358"/>
      <c r="BP269" s="268"/>
      <c r="BQ269" s="358"/>
      <c r="BR269" s="384"/>
      <c r="BS269" s="268"/>
      <c r="BT269" s="268"/>
      <c r="BU269" s="268"/>
      <c r="BV269" s="268"/>
      <c r="BW269" s="268"/>
      <c r="BX269" s="268"/>
      <c r="BY269" s="268"/>
      <c r="BZ269" s="268"/>
      <c r="CA269" s="268"/>
      <c r="CB269" s="268"/>
      <c r="CC269" s="268"/>
      <c r="CD269" s="268"/>
      <c r="CE269" s="268"/>
      <c r="CF269" s="268"/>
      <c r="CG269" s="268"/>
      <c r="CH269" s="268"/>
      <c r="CI269" s="268"/>
      <c r="CJ269" s="268"/>
      <c r="CK269" s="268"/>
      <c r="CL269" s="268"/>
      <c r="CM269" s="268"/>
      <c r="CN269" s="268"/>
      <c r="CO269" s="268"/>
      <c r="CP269" s="268"/>
      <c r="CQ269" s="268"/>
      <c r="CR269" s="268"/>
      <c r="CS269" s="268"/>
      <c r="CT269" s="268"/>
      <c r="CU269" s="268"/>
      <c r="CV269" s="268"/>
      <c r="CW269" s="268"/>
      <c r="CX269" s="268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</row>
    <row r="270" customFormat="false" ht="12.75" hidden="false" customHeight="false" outlineLevel="0" collapsed="false">
      <c r="A270" s="359"/>
      <c r="B270" s="268"/>
      <c r="C270" s="276"/>
      <c r="D270" s="276"/>
      <c r="E270" s="268"/>
      <c r="F270" s="268"/>
      <c r="G270" s="268"/>
      <c r="H270" s="268"/>
      <c r="I270" s="343"/>
      <c r="J270" s="268"/>
      <c r="K270" s="276"/>
      <c r="L270" s="276"/>
      <c r="M270" s="343"/>
      <c r="N270" s="276"/>
      <c r="O270" s="276"/>
      <c r="P270" s="276"/>
      <c r="Q270" s="343"/>
      <c r="R270" s="268"/>
      <c r="T270" s="268"/>
      <c r="U270" s="268"/>
      <c r="X270" s="268"/>
      <c r="Z270" s="343"/>
      <c r="AA270" s="343"/>
      <c r="AB270" s="343"/>
      <c r="AG270" s="340"/>
      <c r="AH270" s="343"/>
      <c r="AI270" s="343"/>
      <c r="AJ270" s="343"/>
      <c r="AK270" s="343"/>
      <c r="AL270" s="268"/>
      <c r="AM270" s="268"/>
      <c r="AN270" s="268"/>
      <c r="AO270" s="343"/>
      <c r="AP270" s="268"/>
      <c r="AQ270" s="268"/>
      <c r="AR270" s="268"/>
      <c r="AS270" s="268"/>
      <c r="AT270" s="268"/>
      <c r="AU270" s="268"/>
      <c r="AV270" s="268"/>
      <c r="AW270" s="268"/>
      <c r="AX270" s="268"/>
      <c r="AY270" s="268"/>
      <c r="AZ270" s="343"/>
      <c r="BA270" s="268"/>
      <c r="BB270" s="268"/>
      <c r="BC270" s="268"/>
      <c r="BD270" s="268"/>
      <c r="BE270" s="268"/>
      <c r="BF270" s="268"/>
      <c r="BG270" s="268"/>
      <c r="BH270" s="268"/>
      <c r="BI270" s="268"/>
      <c r="BJ270" s="268"/>
      <c r="BK270" s="268"/>
      <c r="BL270" s="268"/>
      <c r="BM270" s="268"/>
      <c r="BN270" s="358"/>
      <c r="BO270" s="358"/>
      <c r="BP270" s="268"/>
      <c r="BQ270" s="358"/>
      <c r="BR270" s="384"/>
      <c r="BS270" s="268"/>
      <c r="BT270" s="268"/>
      <c r="BU270" s="268"/>
      <c r="BV270" s="268"/>
      <c r="BW270" s="268"/>
      <c r="BX270" s="268"/>
      <c r="BY270" s="268"/>
      <c r="BZ270" s="268"/>
      <c r="CA270" s="268"/>
      <c r="CB270" s="268"/>
      <c r="CC270" s="268"/>
      <c r="CD270" s="268"/>
      <c r="CE270" s="268"/>
      <c r="CF270" s="268"/>
      <c r="CG270" s="268"/>
      <c r="CH270" s="268"/>
      <c r="CI270" s="268"/>
      <c r="CJ270" s="268"/>
      <c r="CK270" s="268"/>
      <c r="CL270" s="268"/>
      <c r="CM270" s="268"/>
      <c r="CN270" s="268"/>
      <c r="CO270" s="268"/>
      <c r="CP270" s="268"/>
      <c r="CQ270" s="268"/>
      <c r="CR270" s="268"/>
      <c r="CS270" s="268"/>
      <c r="CT270" s="268"/>
      <c r="CU270" s="268"/>
      <c r="CV270" s="268"/>
      <c r="CW270" s="268"/>
      <c r="CX270" s="268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</row>
    <row r="271" customFormat="false" ht="12.75" hidden="false" customHeight="false" outlineLevel="0" collapsed="false">
      <c r="A271" s="359"/>
      <c r="B271" s="268"/>
      <c r="C271" s="276"/>
      <c r="D271" s="276"/>
      <c r="E271" s="268"/>
      <c r="F271" s="268"/>
      <c r="G271" s="268"/>
      <c r="H271" s="268"/>
      <c r="I271" s="343"/>
      <c r="J271" s="268"/>
      <c r="K271" s="276"/>
      <c r="L271" s="276"/>
      <c r="M271" s="343"/>
      <c r="N271" s="276"/>
      <c r="O271" s="276"/>
      <c r="P271" s="276"/>
      <c r="Q271" s="343"/>
      <c r="R271" s="268"/>
      <c r="T271" s="268"/>
      <c r="U271" s="268"/>
      <c r="X271" s="268"/>
      <c r="Z271" s="343"/>
      <c r="AA271" s="343"/>
      <c r="AB271" s="343"/>
      <c r="AG271" s="340"/>
      <c r="AH271" s="343"/>
      <c r="AI271" s="343"/>
      <c r="AJ271" s="343"/>
      <c r="AK271" s="343"/>
      <c r="AL271" s="268"/>
      <c r="AM271" s="268"/>
      <c r="AN271" s="268"/>
      <c r="AO271" s="343"/>
      <c r="AP271" s="268"/>
      <c r="AQ271" s="268"/>
      <c r="AR271" s="268"/>
      <c r="AS271" s="268"/>
      <c r="AT271" s="268"/>
      <c r="AU271" s="268"/>
      <c r="AV271" s="268"/>
      <c r="AW271" s="268"/>
      <c r="AX271" s="268"/>
      <c r="AY271" s="268"/>
      <c r="AZ271" s="343"/>
      <c r="BA271" s="268"/>
      <c r="BB271" s="268"/>
      <c r="BC271" s="268"/>
      <c r="BD271" s="268"/>
      <c r="BE271" s="268"/>
      <c r="BF271" s="268"/>
      <c r="BG271" s="268"/>
      <c r="BH271" s="268"/>
      <c r="BI271" s="268"/>
      <c r="BJ271" s="268"/>
      <c r="BK271" s="268"/>
      <c r="BL271" s="268"/>
      <c r="BM271" s="268"/>
      <c r="BN271" s="358"/>
      <c r="BO271" s="358"/>
      <c r="BP271" s="268"/>
      <c r="BQ271" s="358"/>
      <c r="BR271" s="384"/>
      <c r="BS271" s="268"/>
      <c r="BT271" s="268"/>
      <c r="BU271" s="268"/>
      <c r="BV271" s="268"/>
      <c r="BW271" s="268"/>
      <c r="BX271" s="268"/>
      <c r="BY271" s="268"/>
      <c r="BZ271" s="268"/>
      <c r="CA271" s="268"/>
      <c r="CB271" s="268"/>
      <c r="CC271" s="268"/>
      <c r="CD271" s="268"/>
      <c r="CE271" s="268"/>
      <c r="CF271" s="268"/>
      <c r="CG271" s="268"/>
      <c r="CH271" s="268"/>
      <c r="CI271" s="268"/>
      <c r="CJ271" s="268"/>
      <c r="CK271" s="268"/>
      <c r="CL271" s="268"/>
      <c r="CM271" s="268"/>
      <c r="CN271" s="268"/>
      <c r="CO271" s="268"/>
      <c r="CP271" s="268"/>
      <c r="CQ271" s="268"/>
      <c r="CR271" s="268"/>
      <c r="CS271" s="268"/>
      <c r="CT271" s="268"/>
      <c r="CU271" s="268"/>
      <c r="CV271" s="268"/>
      <c r="CW271" s="268"/>
      <c r="CX271" s="268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</row>
    <row r="272" customFormat="false" ht="12.75" hidden="false" customHeight="false" outlineLevel="0" collapsed="false">
      <c r="A272" s="359"/>
      <c r="B272" s="268"/>
      <c r="C272" s="276"/>
      <c r="D272" s="276"/>
      <c r="E272" s="268"/>
      <c r="F272" s="268"/>
      <c r="G272" s="268"/>
      <c r="H272" s="268"/>
      <c r="I272" s="343"/>
      <c r="J272" s="268"/>
      <c r="K272" s="276"/>
      <c r="L272" s="276"/>
      <c r="M272" s="343"/>
      <c r="N272" s="276"/>
      <c r="O272" s="276"/>
      <c r="P272" s="276"/>
      <c r="Q272" s="343"/>
      <c r="R272" s="268"/>
      <c r="T272" s="268"/>
      <c r="U272" s="268"/>
      <c r="X272" s="268"/>
      <c r="Z272" s="343"/>
      <c r="AA272" s="343"/>
      <c r="AB272" s="343"/>
      <c r="AG272" s="340"/>
      <c r="AH272" s="343"/>
      <c r="AI272" s="343"/>
      <c r="AJ272" s="343"/>
      <c r="AK272" s="343"/>
      <c r="AL272" s="268"/>
      <c r="AM272" s="268"/>
      <c r="AN272" s="268"/>
      <c r="AO272" s="343"/>
      <c r="AP272" s="268"/>
      <c r="AQ272" s="268"/>
      <c r="AR272" s="268"/>
      <c r="AS272" s="268"/>
      <c r="AT272" s="268"/>
      <c r="AU272" s="268"/>
      <c r="AV272" s="268"/>
      <c r="AW272" s="268"/>
      <c r="AX272" s="268"/>
      <c r="AY272" s="268"/>
      <c r="AZ272" s="343"/>
      <c r="BA272" s="268"/>
      <c r="BB272" s="268"/>
      <c r="BC272" s="268"/>
      <c r="BD272" s="268"/>
      <c r="BE272" s="268"/>
      <c r="BF272" s="268"/>
      <c r="BG272" s="268"/>
      <c r="BH272" s="268"/>
      <c r="BI272" s="268"/>
      <c r="BJ272" s="268"/>
      <c r="BK272" s="268"/>
      <c r="BL272" s="268"/>
      <c r="BM272" s="268"/>
      <c r="BN272" s="358"/>
      <c r="BO272" s="358"/>
      <c r="BP272" s="268"/>
      <c r="BQ272" s="358"/>
      <c r="BR272" s="384"/>
      <c r="BS272" s="268"/>
      <c r="BT272" s="268"/>
      <c r="BU272" s="268"/>
      <c r="BV272" s="268"/>
      <c r="BW272" s="268"/>
      <c r="BX272" s="268"/>
      <c r="BY272" s="268"/>
      <c r="BZ272" s="268"/>
      <c r="CA272" s="268"/>
      <c r="CB272" s="268"/>
      <c r="CC272" s="268"/>
      <c r="CD272" s="268"/>
      <c r="CE272" s="268"/>
      <c r="CF272" s="268"/>
      <c r="CG272" s="268"/>
      <c r="CH272" s="268"/>
      <c r="CI272" s="268"/>
      <c r="CJ272" s="268"/>
      <c r="CK272" s="268"/>
      <c r="CL272" s="268"/>
      <c r="CM272" s="268"/>
      <c r="CN272" s="268"/>
      <c r="CO272" s="268"/>
      <c r="CP272" s="268"/>
      <c r="CQ272" s="268"/>
      <c r="CR272" s="268"/>
      <c r="CS272" s="268"/>
      <c r="CT272" s="268"/>
      <c r="CU272" s="268"/>
      <c r="CV272" s="268"/>
      <c r="CW272" s="268"/>
      <c r="CX272" s="268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</row>
    <row r="273" customFormat="false" ht="12.75" hidden="false" customHeight="false" outlineLevel="0" collapsed="false">
      <c r="A273" s="359"/>
      <c r="B273" s="268"/>
      <c r="C273" s="276"/>
      <c r="D273" s="276"/>
      <c r="E273" s="268"/>
      <c r="F273" s="268"/>
      <c r="G273" s="268"/>
      <c r="H273" s="268"/>
      <c r="I273" s="343"/>
      <c r="J273" s="268"/>
      <c r="K273" s="276"/>
      <c r="L273" s="276"/>
      <c r="M273" s="343"/>
      <c r="N273" s="276"/>
      <c r="O273" s="276"/>
      <c r="P273" s="276"/>
      <c r="Q273" s="343"/>
      <c r="R273" s="268"/>
      <c r="T273" s="268"/>
      <c r="U273" s="268"/>
      <c r="X273" s="268"/>
      <c r="Z273" s="343"/>
      <c r="AA273" s="343"/>
      <c r="AB273" s="343"/>
      <c r="AG273" s="340"/>
      <c r="AH273" s="343"/>
      <c r="AI273" s="343"/>
      <c r="AJ273" s="343"/>
      <c r="AK273" s="343"/>
      <c r="AL273" s="268"/>
      <c r="AM273" s="268"/>
      <c r="AN273" s="268"/>
      <c r="AO273" s="343"/>
      <c r="AP273" s="268"/>
      <c r="AQ273" s="268"/>
      <c r="AR273" s="268"/>
      <c r="AS273" s="268"/>
      <c r="AT273" s="268"/>
      <c r="AU273" s="268"/>
      <c r="AV273" s="268"/>
      <c r="AW273" s="268"/>
      <c r="AX273" s="268"/>
      <c r="AY273" s="268"/>
      <c r="AZ273" s="343"/>
      <c r="BA273" s="268"/>
      <c r="BB273" s="268"/>
      <c r="BC273" s="268"/>
      <c r="BD273" s="268"/>
      <c r="BE273" s="268"/>
      <c r="BF273" s="268"/>
      <c r="BG273" s="268"/>
      <c r="BH273" s="268"/>
      <c r="BI273" s="268"/>
      <c r="BJ273" s="268"/>
      <c r="BK273" s="268"/>
      <c r="BL273" s="268"/>
      <c r="BM273" s="268"/>
      <c r="BN273" s="358"/>
      <c r="BO273" s="358"/>
      <c r="BP273" s="268"/>
      <c r="BQ273" s="358"/>
      <c r="BR273" s="384"/>
      <c r="BS273" s="268"/>
      <c r="BT273" s="268"/>
      <c r="BU273" s="268"/>
      <c r="BV273" s="268"/>
      <c r="BW273" s="268"/>
      <c r="BX273" s="268"/>
      <c r="BY273" s="268"/>
      <c r="BZ273" s="268"/>
      <c r="CA273" s="268"/>
      <c r="CB273" s="268"/>
      <c r="CC273" s="268"/>
      <c r="CD273" s="268"/>
      <c r="CE273" s="268"/>
      <c r="CF273" s="268"/>
      <c r="CG273" s="268"/>
      <c r="CH273" s="268"/>
      <c r="CI273" s="268"/>
      <c r="CJ273" s="268"/>
      <c r="CK273" s="268"/>
      <c r="CL273" s="268"/>
      <c r="CM273" s="268"/>
      <c r="CN273" s="268"/>
      <c r="CO273" s="268"/>
      <c r="CP273" s="268"/>
      <c r="CQ273" s="268"/>
      <c r="CR273" s="268"/>
      <c r="CS273" s="268"/>
      <c r="CT273" s="268"/>
      <c r="CU273" s="268"/>
      <c r="CV273" s="268"/>
      <c r="CW273" s="268"/>
      <c r="CX273" s="268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</row>
    <row r="274" customFormat="false" ht="12.75" hidden="false" customHeight="false" outlineLevel="0" collapsed="false">
      <c r="A274" s="359"/>
      <c r="B274" s="268"/>
      <c r="C274" s="276"/>
      <c r="D274" s="276"/>
      <c r="E274" s="268"/>
      <c r="F274" s="268"/>
      <c r="G274" s="268"/>
      <c r="H274" s="268"/>
      <c r="I274" s="343"/>
      <c r="J274" s="268"/>
      <c r="K274" s="276"/>
      <c r="L274" s="276"/>
      <c r="M274" s="343"/>
      <c r="N274" s="276"/>
      <c r="O274" s="276"/>
      <c r="P274" s="276"/>
      <c r="Q274" s="343"/>
      <c r="R274" s="268"/>
      <c r="T274" s="268"/>
      <c r="U274" s="268"/>
      <c r="X274" s="268"/>
      <c r="Z274" s="343"/>
      <c r="AA274" s="343"/>
      <c r="AB274" s="343"/>
      <c r="AG274" s="340"/>
      <c r="AH274" s="343"/>
      <c r="AI274" s="343"/>
      <c r="AJ274" s="343"/>
      <c r="AK274" s="343"/>
      <c r="AL274" s="268"/>
      <c r="AM274" s="268"/>
      <c r="AN274" s="268"/>
      <c r="AO274" s="343"/>
      <c r="AP274" s="268"/>
      <c r="AQ274" s="268"/>
      <c r="AR274" s="268"/>
      <c r="AS274" s="268"/>
      <c r="AT274" s="268"/>
      <c r="AU274" s="268"/>
      <c r="AV274" s="268"/>
      <c r="AW274" s="268"/>
      <c r="AX274" s="268"/>
      <c r="AY274" s="268"/>
      <c r="AZ274" s="343"/>
      <c r="BA274" s="268"/>
      <c r="BB274" s="268"/>
      <c r="BC274" s="268"/>
      <c r="BD274" s="268"/>
      <c r="BE274" s="268"/>
      <c r="BF274" s="268"/>
      <c r="BG274" s="268"/>
      <c r="BH274" s="268"/>
      <c r="BI274" s="268"/>
      <c r="BJ274" s="268"/>
      <c r="BK274" s="268"/>
      <c r="BL274" s="268"/>
      <c r="BM274" s="268"/>
      <c r="BN274" s="358"/>
      <c r="BO274" s="358"/>
      <c r="BP274" s="268"/>
      <c r="BQ274" s="358"/>
      <c r="BR274" s="384"/>
      <c r="BS274" s="268"/>
      <c r="BT274" s="268"/>
      <c r="BU274" s="268"/>
      <c r="BV274" s="268"/>
      <c r="BW274" s="268"/>
      <c r="BX274" s="268"/>
      <c r="BY274" s="268"/>
      <c r="BZ274" s="268"/>
      <c r="CA274" s="268"/>
      <c r="CB274" s="268"/>
      <c r="CC274" s="268"/>
      <c r="CD274" s="268"/>
      <c r="CE274" s="268"/>
      <c r="CF274" s="268"/>
      <c r="CG274" s="268"/>
      <c r="CH274" s="268"/>
      <c r="CI274" s="268"/>
      <c r="CJ274" s="268"/>
      <c r="CK274" s="268"/>
      <c r="CL274" s="268"/>
      <c r="CM274" s="268"/>
      <c r="CN274" s="268"/>
      <c r="CO274" s="268"/>
      <c r="CP274" s="268"/>
      <c r="CQ274" s="268"/>
      <c r="CR274" s="268"/>
      <c r="CS274" s="268"/>
      <c r="CT274" s="268"/>
      <c r="CU274" s="268"/>
      <c r="CV274" s="268"/>
      <c r="CW274" s="268"/>
      <c r="CX274" s="268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</row>
    <row r="275" customFormat="false" ht="12.75" hidden="false" customHeight="false" outlineLevel="0" collapsed="false">
      <c r="A275" s="359"/>
      <c r="B275" s="268"/>
      <c r="C275" s="276"/>
      <c r="D275" s="276"/>
      <c r="E275" s="268"/>
      <c r="F275" s="268"/>
      <c r="G275" s="268"/>
      <c r="H275" s="268"/>
      <c r="I275" s="343"/>
      <c r="J275" s="268"/>
      <c r="K275" s="276"/>
      <c r="L275" s="276"/>
      <c r="M275" s="343"/>
      <c r="N275" s="276"/>
      <c r="O275" s="276"/>
      <c r="P275" s="276"/>
      <c r="Q275" s="343"/>
      <c r="R275" s="268"/>
      <c r="T275" s="268"/>
      <c r="U275" s="268"/>
      <c r="X275" s="268"/>
      <c r="Z275" s="343"/>
      <c r="AA275" s="343"/>
      <c r="AB275" s="343"/>
      <c r="AG275" s="340"/>
      <c r="AH275" s="343"/>
      <c r="AI275" s="343"/>
      <c r="AJ275" s="343"/>
      <c r="AK275" s="343"/>
      <c r="AL275" s="268"/>
      <c r="AM275" s="268"/>
      <c r="AN275" s="268"/>
      <c r="AO275" s="343"/>
      <c r="AP275" s="268"/>
      <c r="AQ275" s="268"/>
      <c r="AR275" s="268"/>
      <c r="AS275" s="268"/>
      <c r="AT275" s="268"/>
      <c r="AU275" s="268"/>
      <c r="AV275" s="268"/>
      <c r="AW275" s="268"/>
      <c r="AX275" s="268"/>
      <c r="AY275" s="268"/>
      <c r="AZ275" s="343"/>
      <c r="BA275" s="268"/>
      <c r="BB275" s="268"/>
      <c r="BC275" s="268"/>
      <c r="BD275" s="268"/>
      <c r="BE275" s="268"/>
      <c r="BF275" s="268"/>
      <c r="BG275" s="268"/>
      <c r="BH275" s="268"/>
      <c r="BI275" s="268"/>
      <c r="BJ275" s="268"/>
      <c r="BK275" s="268"/>
      <c r="BL275" s="268"/>
      <c r="BM275" s="268"/>
      <c r="BN275" s="358"/>
      <c r="BO275" s="358"/>
      <c r="BP275" s="268"/>
      <c r="BQ275" s="358"/>
      <c r="BR275" s="384"/>
      <c r="BS275" s="268"/>
      <c r="BT275" s="268"/>
      <c r="BU275" s="268"/>
      <c r="BV275" s="268"/>
      <c r="BW275" s="268"/>
      <c r="BX275" s="268"/>
      <c r="BY275" s="268"/>
      <c r="BZ275" s="268"/>
      <c r="CA275" s="268"/>
      <c r="CB275" s="268"/>
      <c r="CC275" s="268"/>
      <c r="CD275" s="268"/>
      <c r="CE275" s="268"/>
      <c r="CF275" s="268"/>
      <c r="CG275" s="268"/>
      <c r="CH275" s="268"/>
      <c r="CI275" s="268"/>
      <c r="CJ275" s="268"/>
      <c r="CK275" s="268"/>
      <c r="CL275" s="268"/>
      <c r="CM275" s="268"/>
      <c r="CN275" s="268"/>
      <c r="CO275" s="268"/>
      <c r="CP275" s="268"/>
      <c r="CQ275" s="268"/>
      <c r="CR275" s="268"/>
      <c r="CS275" s="268"/>
      <c r="CT275" s="268"/>
      <c r="CU275" s="268"/>
      <c r="CV275" s="268"/>
      <c r="CW275" s="268"/>
      <c r="CX275" s="268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</row>
    <row r="276" customFormat="false" ht="12.75" hidden="false" customHeight="false" outlineLevel="0" collapsed="false">
      <c r="A276" s="359"/>
      <c r="B276" s="268"/>
      <c r="C276" s="276"/>
      <c r="D276" s="276"/>
      <c r="E276" s="268"/>
      <c r="F276" s="268"/>
      <c r="G276" s="268"/>
      <c r="H276" s="268"/>
      <c r="I276" s="343"/>
      <c r="J276" s="268"/>
      <c r="K276" s="276"/>
      <c r="L276" s="276"/>
      <c r="M276" s="343"/>
      <c r="N276" s="276"/>
      <c r="O276" s="276"/>
      <c r="P276" s="276"/>
      <c r="Q276" s="343"/>
      <c r="R276" s="268"/>
      <c r="T276" s="268"/>
      <c r="U276" s="268"/>
      <c r="X276" s="268"/>
      <c r="Z276" s="343"/>
      <c r="AA276" s="343"/>
      <c r="AB276" s="343"/>
      <c r="AG276" s="340"/>
      <c r="AH276" s="343"/>
      <c r="AI276" s="343"/>
      <c r="AJ276" s="343"/>
      <c r="AK276" s="343"/>
      <c r="AL276" s="268"/>
      <c r="AM276" s="268"/>
      <c r="AN276" s="268"/>
      <c r="AO276" s="343"/>
      <c r="AP276" s="268"/>
      <c r="AQ276" s="268"/>
      <c r="AR276" s="268"/>
      <c r="AS276" s="268"/>
      <c r="AT276" s="268"/>
      <c r="AU276" s="268"/>
      <c r="AV276" s="268"/>
      <c r="AW276" s="268"/>
      <c r="AX276" s="268"/>
      <c r="AY276" s="268"/>
      <c r="AZ276" s="343"/>
      <c r="BA276" s="268"/>
      <c r="BB276" s="268"/>
      <c r="BC276" s="268"/>
      <c r="BD276" s="268"/>
      <c r="BE276" s="268"/>
      <c r="BF276" s="268"/>
      <c r="BG276" s="268"/>
      <c r="BH276" s="268"/>
      <c r="BI276" s="268"/>
      <c r="BJ276" s="268"/>
      <c r="BK276" s="268"/>
      <c r="BL276" s="268"/>
      <c r="BM276" s="268"/>
      <c r="BN276" s="358"/>
      <c r="BO276" s="358"/>
      <c r="BP276" s="268"/>
      <c r="BQ276" s="358"/>
      <c r="BR276" s="384"/>
      <c r="BS276" s="268"/>
      <c r="BT276" s="268"/>
      <c r="BU276" s="268"/>
      <c r="BV276" s="268"/>
      <c r="BW276" s="268"/>
      <c r="BX276" s="268"/>
      <c r="BY276" s="268"/>
      <c r="BZ276" s="268"/>
      <c r="CA276" s="268"/>
      <c r="CB276" s="268"/>
      <c r="CC276" s="268"/>
      <c r="CD276" s="268"/>
      <c r="CE276" s="268"/>
      <c r="CF276" s="268"/>
      <c r="CG276" s="268"/>
      <c r="CH276" s="268"/>
      <c r="CI276" s="268"/>
      <c r="CJ276" s="268"/>
      <c r="CK276" s="268"/>
      <c r="CL276" s="268"/>
      <c r="CM276" s="268"/>
      <c r="CN276" s="268"/>
      <c r="CO276" s="268"/>
      <c r="CP276" s="268"/>
      <c r="CQ276" s="268"/>
      <c r="CR276" s="268"/>
      <c r="CS276" s="268"/>
      <c r="CT276" s="268"/>
      <c r="CU276" s="268"/>
      <c r="CV276" s="268"/>
      <c r="CW276" s="268"/>
      <c r="CX276" s="268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</row>
    <row r="277" customFormat="false" ht="12.75" hidden="false" customHeight="false" outlineLevel="0" collapsed="false">
      <c r="A277" s="359"/>
      <c r="B277" s="268"/>
      <c r="C277" s="276"/>
      <c r="D277" s="276"/>
      <c r="E277" s="268"/>
      <c r="F277" s="268"/>
      <c r="G277" s="268"/>
      <c r="H277" s="268"/>
      <c r="I277" s="343"/>
      <c r="J277" s="268"/>
      <c r="K277" s="276"/>
      <c r="L277" s="276"/>
      <c r="M277" s="343"/>
      <c r="N277" s="276"/>
      <c r="O277" s="276"/>
      <c r="P277" s="276"/>
      <c r="Q277" s="343"/>
      <c r="R277" s="268"/>
      <c r="T277" s="268"/>
      <c r="U277" s="268"/>
      <c r="X277" s="268"/>
      <c r="Z277" s="343"/>
      <c r="AA277" s="343"/>
      <c r="AB277" s="343"/>
      <c r="AG277" s="340"/>
      <c r="AH277" s="343"/>
      <c r="AI277" s="343"/>
      <c r="AJ277" s="343"/>
      <c r="AK277" s="343"/>
      <c r="AL277" s="268"/>
      <c r="AM277" s="268"/>
      <c r="AN277" s="268"/>
      <c r="AO277" s="343"/>
      <c r="AP277" s="268"/>
      <c r="AQ277" s="268"/>
      <c r="AR277" s="268"/>
      <c r="AS277" s="268"/>
      <c r="AT277" s="268"/>
      <c r="AU277" s="268"/>
      <c r="AV277" s="268"/>
      <c r="AW277" s="268"/>
      <c r="AX277" s="268"/>
      <c r="AY277" s="268"/>
      <c r="AZ277" s="343"/>
      <c r="BA277" s="268"/>
      <c r="BB277" s="268"/>
      <c r="BC277" s="268"/>
      <c r="BD277" s="268"/>
      <c r="BE277" s="268"/>
      <c r="BF277" s="268"/>
      <c r="BG277" s="268"/>
      <c r="BH277" s="268"/>
      <c r="BI277" s="268"/>
      <c r="BJ277" s="268"/>
      <c r="BK277" s="268"/>
      <c r="BL277" s="268"/>
      <c r="BM277" s="268"/>
      <c r="BN277" s="358"/>
      <c r="BO277" s="358"/>
      <c r="BP277" s="268"/>
      <c r="BQ277" s="358"/>
      <c r="BR277" s="384"/>
      <c r="BS277" s="268"/>
      <c r="BT277" s="268"/>
      <c r="BU277" s="268"/>
      <c r="BV277" s="268"/>
      <c r="BW277" s="268"/>
      <c r="BX277" s="268"/>
      <c r="BY277" s="268"/>
      <c r="BZ277" s="268"/>
      <c r="CA277" s="268"/>
      <c r="CB277" s="268"/>
      <c r="CC277" s="268"/>
      <c r="CD277" s="268"/>
      <c r="CE277" s="268"/>
      <c r="CF277" s="268"/>
      <c r="CG277" s="268"/>
      <c r="CH277" s="268"/>
      <c r="CI277" s="268"/>
      <c r="CJ277" s="268"/>
      <c r="CK277" s="268"/>
      <c r="CL277" s="268"/>
      <c r="CM277" s="268"/>
      <c r="CN277" s="268"/>
      <c r="CO277" s="268"/>
      <c r="CP277" s="268"/>
      <c r="CQ277" s="268"/>
      <c r="CR277" s="268"/>
      <c r="CS277" s="268"/>
      <c r="CT277" s="268"/>
      <c r="CU277" s="268"/>
      <c r="CV277" s="268"/>
      <c r="CW277" s="268"/>
      <c r="CX277" s="268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</row>
    <row r="278" customFormat="false" ht="12.75" hidden="false" customHeight="false" outlineLevel="0" collapsed="false">
      <c r="A278" s="359"/>
      <c r="B278" s="268"/>
      <c r="C278" s="276"/>
      <c r="D278" s="276"/>
      <c r="E278" s="268"/>
      <c r="F278" s="268"/>
      <c r="G278" s="268"/>
      <c r="H278" s="268"/>
      <c r="I278" s="343"/>
      <c r="J278" s="268"/>
      <c r="K278" s="276"/>
      <c r="L278" s="276"/>
      <c r="M278" s="343"/>
      <c r="N278" s="276"/>
      <c r="O278" s="276"/>
      <c r="P278" s="276"/>
      <c r="Q278" s="343"/>
      <c r="R278" s="268"/>
      <c r="T278" s="268"/>
      <c r="U278" s="268"/>
      <c r="X278" s="268"/>
      <c r="Z278" s="343"/>
      <c r="AA278" s="343"/>
      <c r="AB278" s="343"/>
      <c r="AG278" s="340"/>
      <c r="AH278" s="343"/>
      <c r="AI278" s="343"/>
      <c r="AJ278" s="343"/>
      <c r="AK278" s="343"/>
      <c r="AL278" s="268"/>
      <c r="AM278" s="268"/>
      <c r="AN278" s="268"/>
      <c r="AO278" s="343"/>
      <c r="AP278" s="268"/>
      <c r="AQ278" s="268"/>
      <c r="AR278" s="268"/>
      <c r="AS278" s="268"/>
      <c r="AT278" s="268"/>
      <c r="AU278" s="268"/>
      <c r="AV278" s="268"/>
      <c r="AW278" s="268"/>
      <c r="AX278" s="268"/>
      <c r="AY278" s="268"/>
      <c r="AZ278" s="343"/>
      <c r="BA278" s="268"/>
      <c r="BB278" s="268"/>
      <c r="BC278" s="268"/>
      <c r="BD278" s="268"/>
      <c r="BE278" s="268"/>
      <c r="BF278" s="268"/>
      <c r="BG278" s="268"/>
      <c r="BH278" s="268"/>
      <c r="BI278" s="268"/>
      <c r="BJ278" s="268"/>
      <c r="BK278" s="268"/>
      <c r="BL278" s="268"/>
      <c r="BM278" s="268"/>
      <c r="BN278" s="358"/>
      <c r="BO278" s="358"/>
      <c r="BP278" s="268"/>
      <c r="BQ278" s="358"/>
      <c r="BR278" s="384"/>
      <c r="BS278" s="268"/>
      <c r="BT278" s="268"/>
      <c r="BU278" s="268"/>
      <c r="BV278" s="268"/>
      <c r="BW278" s="268"/>
      <c r="BX278" s="268"/>
      <c r="BY278" s="268"/>
      <c r="BZ278" s="268"/>
      <c r="CA278" s="268"/>
      <c r="CB278" s="268"/>
      <c r="CC278" s="268"/>
      <c r="CD278" s="268"/>
      <c r="CE278" s="268"/>
      <c r="CF278" s="268"/>
      <c r="CG278" s="268"/>
      <c r="CH278" s="268"/>
      <c r="CI278" s="268"/>
      <c r="CJ278" s="268"/>
      <c r="CK278" s="268"/>
      <c r="CL278" s="268"/>
      <c r="CM278" s="268"/>
      <c r="CN278" s="268"/>
      <c r="CO278" s="268"/>
      <c r="CP278" s="268"/>
      <c r="CQ278" s="268"/>
      <c r="CR278" s="268"/>
      <c r="CS278" s="268"/>
      <c r="CT278" s="268"/>
      <c r="CU278" s="268"/>
      <c r="CV278" s="268"/>
      <c r="CW278" s="268"/>
      <c r="CX278" s="268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</row>
    <row r="279" customFormat="false" ht="12.75" hidden="false" customHeight="false" outlineLevel="0" collapsed="false">
      <c r="A279" s="359"/>
      <c r="B279" s="268"/>
      <c r="C279" s="276"/>
      <c r="D279" s="276"/>
      <c r="E279" s="268"/>
      <c r="F279" s="268"/>
      <c r="G279" s="268"/>
      <c r="H279" s="268"/>
      <c r="I279" s="343"/>
      <c r="J279" s="268"/>
      <c r="K279" s="276"/>
      <c r="L279" s="276"/>
      <c r="M279" s="343"/>
      <c r="N279" s="276"/>
      <c r="O279" s="276"/>
      <c r="P279" s="276"/>
      <c r="Q279" s="343"/>
      <c r="R279" s="268"/>
      <c r="T279" s="268"/>
      <c r="U279" s="268"/>
      <c r="X279" s="268"/>
      <c r="Z279" s="343"/>
      <c r="AA279" s="343"/>
      <c r="AB279" s="343"/>
      <c r="AG279" s="340"/>
      <c r="AH279" s="343"/>
      <c r="AI279" s="343"/>
      <c r="AJ279" s="343"/>
      <c r="AK279" s="343"/>
      <c r="AL279" s="268"/>
      <c r="AM279" s="268"/>
      <c r="AN279" s="268"/>
      <c r="AO279" s="343"/>
      <c r="AP279" s="268"/>
      <c r="AQ279" s="268"/>
      <c r="AR279" s="268"/>
      <c r="AS279" s="268"/>
      <c r="AT279" s="268"/>
      <c r="AU279" s="268"/>
      <c r="AV279" s="268"/>
      <c r="AW279" s="268"/>
      <c r="AX279" s="268"/>
      <c r="AY279" s="268"/>
      <c r="AZ279" s="343"/>
      <c r="BA279" s="268"/>
      <c r="BB279" s="268"/>
      <c r="BC279" s="268"/>
      <c r="BD279" s="268"/>
      <c r="BE279" s="268"/>
      <c r="BF279" s="268"/>
      <c r="BG279" s="268"/>
      <c r="BH279" s="268"/>
      <c r="BI279" s="268"/>
      <c r="BJ279" s="268"/>
      <c r="BK279" s="268"/>
      <c r="BL279" s="268"/>
      <c r="BM279" s="268"/>
      <c r="BN279" s="358"/>
      <c r="BO279" s="358"/>
      <c r="BP279" s="268"/>
      <c r="BQ279" s="358"/>
      <c r="BR279" s="384"/>
      <c r="BS279" s="268"/>
      <c r="BT279" s="268"/>
      <c r="BU279" s="268"/>
      <c r="BV279" s="268"/>
      <c r="BW279" s="268"/>
      <c r="BX279" s="268"/>
      <c r="BY279" s="268"/>
      <c r="BZ279" s="268"/>
      <c r="CA279" s="268"/>
      <c r="CB279" s="268"/>
      <c r="CC279" s="268"/>
      <c r="CD279" s="268"/>
      <c r="CE279" s="268"/>
      <c r="CF279" s="268"/>
      <c r="CG279" s="268"/>
      <c r="CH279" s="268"/>
      <c r="CI279" s="268"/>
      <c r="CJ279" s="268"/>
      <c r="CK279" s="268"/>
      <c r="CL279" s="268"/>
      <c r="CM279" s="268"/>
      <c r="CN279" s="268"/>
      <c r="CO279" s="268"/>
      <c r="CP279" s="268"/>
      <c r="CQ279" s="268"/>
      <c r="CR279" s="268"/>
      <c r="CS279" s="268"/>
      <c r="CT279" s="268"/>
      <c r="CU279" s="268"/>
      <c r="CV279" s="268"/>
      <c r="CW279" s="268"/>
      <c r="CX279" s="268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</row>
    <row r="280" customFormat="false" ht="12.75" hidden="false" customHeight="false" outlineLevel="0" collapsed="false">
      <c r="A280" s="359"/>
      <c r="B280" s="268"/>
      <c r="C280" s="276"/>
      <c r="D280" s="276"/>
      <c r="E280" s="268"/>
      <c r="F280" s="268"/>
      <c r="G280" s="268"/>
      <c r="H280" s="268"/>
      <c r="I280" s="343"/>
      <c r="J280" s="268"/>
      <c r="K280" s="276"/>
      <c r="L280" s="276"/>
      <c r="M280" s="343"/>
      <c r="N280" s="276"/>
      <c r="O280" s="276"/>
      <c r="P280" s="276"/>
      <c r="Q280" s="343"/>
      <c r="R280" s="268"/>
      <c r="T280" s="268"/>
      <c r="U280" s="268"/>
      <c r="X280" s="268"/>
      <c r="Z280" s="343"/>
      <c r="AA280" s="343"/>
      <c r="AB280" s="343"/>
      <c r="AG280" s="340"/>
      <c r="AH280" s="343"/>
      <c r="AI280" s="343"/>
      <c r="AJ280" s="343"/>
      <c r="AK280" s="343"/>
      <c r="AL280" s="268"/>
      <c r="AM280" s="268"/>
      <c r="AN280" s="268"/>
      <c r="AO280" s="343"/>
      <c r="AP280" s="268"/>
      <c r="AQ280" s="268"/>
      <c r="AR280" s="268"/>
      <c r="AS280" s="268"/>
      <c r="AT280" s="268"/>
      <c r="AU280" s="268"/>
      <c r="AV280" s="268"/>
      <c r="AW280" s="268"/>
      <c r="AX280" s="268"/>
      <c r="AY280" s="268"/>
      <c r="AZ280" s="343"/>
      <c r="BA280" s="268"/>
      <c r="BB280" s="268"/>
      <c r="BC280" s="268"/>
      <c r="BD280" s="268"/>
      <c r="BE280" s="268"/>
      <c r="BF280" s="268"/>
      <c r="BG280" s="268"/>
      <c r="BH280" s="268"/>
      <c r="BI280" s="268"/>
      <c r="BJ280" s="268"/>
      <c r="BK280" s="268"/>
      <c r="BL280" s="268"/>
      <c r="BM280" s="268"/>
      <c r="BN280" s="358"/>
      <c r="BO280" s="358"/>
      <c r="BP280" s="268"/>
      <c r="BQ280" s="358"/>
      <c r="BR280" s="384"/>
      <c r="BS280" s="268"/>
      <c r="BT280" s="268"/>
      <c r="BU280" s="268"/>
      <c r="BV280" s="268"/>
      <c r="BW280" s="268"/>
      <c r="BX280" s="268"/>
      <c r="BY280" s="268"/>
      <c r="BZ280" s="268"/>
      <c r="CA280" s="268"/>
      <c r="CB280" s="268"/>
      <c r="CC280" s="268"/>
      <c r="CD280" s="268"/>
      <c r="CE280" s="268"/>
      <c r="CF280" s="268"/>
      <c r="CG280" s="268"/>
      <c r="CH280" s="268"/>
      <c r="CI280" s="268"/>
      <c r="CJ280" s="268"/>
      <c r="CK280" s="268"/>
      <c r="CL280" s="268"/>
      <c r="CM280" s="268"/>
      <c r="CN280" s="268"/>
      <c r="CO280" s="268"/>
      <c r="CP280" s="268"/>
      <c r="CQ280" s="268"/>
      <c r="CR280" s="268"/>
      <c r="CS280" s="268"/>
      <c r="CT280" s="268"/>
      <c r="CU280" s="268"/>
      <c r="CV280" s="268"/>
      <c r="CW280" s="268"/>
      <c r="CX280" s="268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</row>
    <row r="281" customFormat="false" ht="12.75" hidden="false" customHeight="false" outlineLevel="0" collapsed="false">
      <c r="A281" s="359"/>
      <c r="B281" s="268"/>
      <c r="C281" s="276"/>
      <c r="D281" s="276"/>
      <c r="E281" s="268"/>
      <c r="F281" s="268"/>
      <c r="G281" s="268"/>
      <c r="H281" s="268"/>
      <c r="I281" s="343"/>
      <c r="J281" s="268"/>
      <c r="K281" s="276"/>
      <c r="L281" s="276"/>
      <c r="M281" s="343"/>
      <c r="N281" s="276"/>
      <c r="O281" s="276"/>
      <c r="P281" s="276"/>
      <c r="Q281" s="343"/>
      <c r="R281" s="268"/>
      <c r="T281" s="268"/>
      <c r="U281" s="268"/>
      <c r="X281" s="268"/>
      <c r="Z281" s="343"/>
      <c r="AA281" s="343"/>
      <c r="AB281" s="343"/>
      <c r="AG281" s="340"/>
      <c r="AH281" s="343"/>
      <c r="AI281" s="343"/>
      <c r="AJ281" s="343"/>
      <c r="AK281" s="343"/>
      <c r="AL281" s="268"/>
      <c r="AM281" s="268"/>
      <c r="AN281" s="268"/>
      <c r="AO281" s="343"/>
      <c r="AP281" s="268"/>
      <c r="AQ281" s="268"/>
      <c r="AR281" s="268"/>
      <c r="AS281" s="268"/>
      <c r="AT281" s="268"/>
      <c r="AU281" s="268"/>
      <c r="AV281" s="268"/>
      <c r="AW281" s="268"/>
      <c r="AX281" s="268"/>
      <c r="AY281" s="268"/>
      <c r="AZ281" s="343"/>
      <c r="BA281" s="268"/>
      <c r="BB281" s="268"/>
      <c r="BC281" s="268"/>
      <c r="BD281" s="268"/>
      <c r="BE281" s="268"/>
      <c r="BF281" s="268"/>
      <c r="BG281" s="268"/>
      <c r="BH281" s="268"/>
      <c r="BI281" s="268"/>
      <c r="BJ281" s="268"/>
      <c r="BK281" s="268"/>
      <c r="BL281" s="268"/>
      <c r="BM281" s="268"/>
      <c r="BN281" s="358"/>
      <c r="BO281" s="358"/>
      <c r="BP281" s="268"/>
      <c r="BQ281" s="358"/>
      <c r="BR281" s="384"/>
      <c r="BS281" s="268"/>
      <c r="BT281" s="268"/>
      <c r="BU281" s="268"/>
      <c r="BV281" s="268"/>
      <c r="BW281" s="268"/>
      <c r="BX281" s="268"/>
      <c r="BY281" s="268"/>
      <c r="BZ281" s="268"/>
      <c r="CA281" s="268"/>
      <c r="CB281" s="268"/>
      <c r="CC281" s="268"/>
      <c r="CD281" s="268"/>
      <c r="CE281" s="268"/>
      <c r="CF281" s="268"/>
      <c r="CG281" s="268"/>
      <c r="CH281" s="268"/>
      <c r="CI281" s="268"/>
      <c r="CJ281" s="268"/>
      <c r="CK281" s="268"/>
      <c r="CL281" s="268"/>
      <c r="CM281" s="268"/>
      <c r="CN281" s="268"/>
      <c r="CO281" s="268"/>
      <c r="CP281" s="268"/>
      <c r="CQ281" s="268"/>
      <c r="CR281" s="268"/>
      <c r="CS281" s="268"/>
      <c r="CT281" s="268"/>
      <c r="CU281" s="268"/>
      <c r="CV281" s="268"/>
      <c r="CW281" s="268"/>
      <c r="CX281" s="268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</row>
    <row r="282" customFormat="false" ht="12.75" hidden="false" customHeight="false" outlineLevel="0" collapsed="false">
      <c r="A282" s="359"/>
      <c r="B282" s="268"/>
      <c r="C282" s="276"/>
      <c r="D282" s="276"/>
      <c r="E282" s="268"/>
      <c r="F282" s="268"/>
      <c r="G282" s="268"/>
      <c r="H282" s="268"/>
      <c r="I282" s="343"/>
      <c r="J282" s="268"/>
      <c r="K282" s="276"/>
      <c r="L282" s="276"/>
      <c r="M282" s="343"/>
      <c r="N282" s="276"/>
      <c r="O282" s="276"/>
      <c r="P282" s="276"/>
      <c r="Q282" s="343"/>
      <c r="R282" s="268"/>
      <c r="T282" s="268"/>
      <c r="U282" s="268"/>
      <c r="X282" s="268"/>
      <c r="Z282" s="343"/>
      <c r="AA282" s="343"/>
      <c r="AB282" s="343"/>
      <c r="AG282" s="340"/>
      <c r="AH282" s="343"/>
      <c r="AI282" s="343"/>
      <c r="AJ282" s="343"/>
      <c r="AK282" s="343"/>
      <c r="AL282" s="268"/>
      <c r="AM282" s="268"/>
      <c r="AN282" s="268"/>
      <c r="AO282" s="343"/>
      <c r="AP282" s="268"/>
      <c r="AQ282" s="268"/>
      <c r="AR282" s="268"/>
      <c r="AS282" s="268"/>
      <c r="AT282" s="268"/>
      <c r="AU282" s="268"/>
      <c r="AV282" s="268"/>
      <c r="AW282" s="268"/>
      <c r="AX282" s="268"/>
      <c r="AY282" s="268"/>
      <c r="AZ282" s="343"/>
      <c r="BA282" s="268"/>
      <c r="BB282" s="268"/>
      <c r="BC282" s="268"/>
      <c r="BD282" s="268"/>
      <c r="BE282" s="268"/>
      <c r="BF282" s="268"/>
      <c r="BG282" s="268"/>
      <c r="BH282" s="268"/>
      <c r="BI282" s="268"/>
      <c r="BJ282" s="268"/>
      <c r="BK282" s="268"/>
      <c r="BL282" s="268"/>
      <c r="BM282" s="268"/>
      <c r="BN282" s="358"/>
      <c r="BO282" s="358"/>
      <c r="BP282" s="268"/>
      <c r="BQ282" s="358"/>
      <c r="BR282" s="384"/>
      <c r="BS282" s="268"/>
      <c r="BT282" s="268"/>
      <c r="BU282" s="268"/>
      <c r="BV282" s="268"/>
      <c r="BW282" s="268"/>
      <c r="BX282" s="268"/>
      <c r="BY282" s="268"/>
      <c r="BZ282" s="268"/>
      <c r="CA282" s="268"/>
      <c r="CB282" s="268"/>
      <c r="CC282" s="268"/>
      <c r="CD282" s="268"/>
      <c r="CE282" s="268"/>
      <c r="CF282" s="268"/>
      <c r="CG282" s="268"/>
      <c r="CH282" s="268"/>
      <c r="CI282" s="268"/>
      <c r="CJ282" s="268"/>
      <c r="CK282" s="268"/>
      <c r="CL282" s="268"/>
      <c r="CM282" s="268"/>
      <c r="CN282" s="268"/>
      <c r="CO282" s="268"/>
      <c r="CP282" s="268"/>
      <c r="CQ282" s="268"/>
      <c r="CR282" s="268"/>
      <c r="CS282" s="268"/>
      <c r="CT282" s="268"/>
      <c r="CU282" s="268"/>
      <c r="CV282" s="268"/>
      <c r="CW282" s="268"/>
      <c r="CX282" s="268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</row>
    <row r="283" customFormat="false" ht="12.75" hidden="false" customHeight="false" outlineLevel="0" collapsed="false">
      <c r="A283" s="359"/>
      <c r="B283" s="268"/>
      <c r="C283" s="276"/>
      <c r="D283" s="276"/>
      <c r="E283" s="268"/>
      <c r="F283" s="268"/>
      <c r="G283" s="268"/>
      <c r="H283" s="268"/>
      <c r="I283" s="343"/>
      <c r="J283" s="268"/>
      <c r="K283" s="276"/>
      <c r="L283" s="276"/>
      <c r="M283" s="343"/>
      <c r="N283" s="276"/>
      <c r="O283" s="276"/>
      <c r="P283" s="276"/>
      <c r="Q283" s="343"/>
      <c r="R283" s="268"/>
      <c r="T283" s="268"/>
      <c r="U283" s="268"/>
      <c r="X283" s="268"/>
      <c r="Z283" s="343"/>
      <c r="AA283" s="343"/>
      <c r="AB283" s="343"/>
      <c r="AG283" s="340"/>
      <c r="AH283" s="343"/>
      <c r="AI283" s="343"/>
      <c r="AJ283" s="343"/>
      <c r="AK283" s="343"/>
      <c r="AL283" s="268"/>
      <c r="AM283" s="268"/>
      <c r="AN283" s="268"/>
      <c r="AO283" s="343"/>
      <c r="AP283" s="268"/>
      <c r="AQ283" s="268"/>
      <c r="AR283" s="268"/>
      <c r="AS283" s="268"/>
      <c r="AT283" s="268"/>
      <c r="AU283" s="268"/>
      <c r="AV283" s="268"/>
      <c r="AW283" s="268"/>
      <c r="AX283" s="268"/>
      <c r="AY283" s="268"/>
      <c r="AZ283" s="343"/>
      <c r="BA283" s="268"/>
      <c r="BB283" s="268"/>
      <c r="BC283" s="268"/>
      <c r="BD283" s="268"/>
      <c r="BE283" s="268"/>
      <c r="BF283" s="268"/>
      <c r="BG283" s="268"/>
      <c r="BH283" s="268"/>
      <c r="BI283" s="268"/>
      <c r="BJ283" s="268"/>
      <c r="BK283" s="268"/>
      <c r="BL283" s="268"/>
      <c r="BM283" s="268"/>
      <c r="BN283" s="358"/>
      <c r="BO283" s="358"/>
      <c r="BP283" s="268"/>
      <c r="BQ283" s="358"/>
      <c r="BR283" s="384"/>
      <c r="BS283" s="268"/>
      <c r="BT283" s="268"/>
      <c r="BU283" s="268"/>
      <c r="BV283" s="268"/>
      <c r="BW283" s="268"/>
      <c r="BX283" s="268"/>
      <c r="BY283" s="268"/>
      <c r="BZ283" s="268"/>
      <c r="CA283" s="268"/>
      <c r="CB283" s="268"/>
      <c r="CC283" s="268"/>
      <c r="CD283" s="268"/>
      <c r="CE283" s="268"/>
      <c r="CF283" s="268"/>
      <c r="CG283" s="268"/>
      <c r="CH283" s="268"/>
      <c r="CI283" s="268"/>
      <c r="CJ283" s="268"/>
      <c r="CK283" s="268"/>
      <c r="CL283" s="268"/>
      <c r="CM283" s="268"/>
      <c r="CN283" s="268"/>
      <c r="CO283" s="268"/>
      <c r="CP283" s="268"/>
      <c r="CQ283" s="268"/>
      <c r="CR283" s="268"/>
      <c r="CS283" s="268"/>
      <c r="CT283" s="268"/>
      <c r="CU283" s="268"/>
      <c r="CV283" s="268"/>
      <c r="CW283" s="268"/>
      <c r="CX283" s="268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</row>
    <row r="284" customFormat="false" ht="12.75" hidden="false" customHeight="false" outlineLevel="0" collapsed="false">
      <c r="A284" s="359"/>
      <c r="B284" s="268"/>
      <c r="C284" s="276"/>
      <c r="D284" s="276"/>
      <c r="E284" s="268"/>
      <c r="F284" s="268"/>
      <c r="G284" s="268"/>
      <c r="H284" s="268"/>
      <c r="I284" s="343"/>
      <c r="J284" s="268"/>
      <c r="K284" s="276"/>
      <c r="L284" s="276"/>
      <c r="M284" s="343"/>
      <c r="N284" s="276"/>
      <c r="O284" s="276"/>
      <c r="P284" s="276"/>
      <c r="Q284" s="343"/>
      <c r="R284" s="268"/>
      <c r="T284" s="268"/>
      <c r="U284" s="268"/>
      <c r="X284" s="268"/>
      <c r="Z284" s="343"/>
      <c r="AA284" s="343"/>
      <c r="AB284" s="343"/>
      <c r="AG284" s="340"/>
      <c r="AH284" s="343"/>
      <c r="AI284" s="343"/>
      <c r="AJ284" s="343"/>
      <c r="AK284" s="343"/>
      <c r="AL284" s="268"/>
      <c r="AM284" s="268"/>
      <c r="AN284" s="268"/>
      <c r="AO284" s="343"/>
      <c r="AP284" s="268"/>
      <c r="AQ284" s="268"/>
      <c r="AR284" s="268"/>
      <c r="AS284" s="268"/>
      <c r="AT284" s="268"/>
      <c r="AU284" s="268"/>
      <c r="AV284" s="268"/>
      <c r="AW284" s="268"/>
      <c r="AX284" s="268"/>
      <c r="AY284" s="268"/>
      <c r="AZ284" s="343"/>
      <c r="BA284" s="268"/>
      <c r="BB284" s="268"/>
      <c r="BC284" s="268"/>
      <c r="BD284" s="268"/>
      <c r="BE284" s="268"/>
      <c r="BF284" s="268"/>
      <c r="BG284" s="268"/>
      <c r="BH284" s="268"/>
      <c r="BI284" s="268"/>
      <c r="BJ284" s="268"/>
      <c r="BK284" s="268"/>
      <c r="BL284" s="268"/>
      <c r="BM284" s="268"/>
      <c r="BN284" s="358"/>
      <c r="BO284" s="358"/>
      <c r="BP284" s="268"/>
      <c r="BQ284" s="358"/>
      <c r="BR284" s="384"/>
      <c r="BS284" s="268"/>
      <c r="BT284" s="268"/>
      <c r="BU284" s="268"/>
      <c r="BV284" s="268"/>
      <c r="BW284" s="268"/>
      <c r="BX284" s="268"/>
      <c r="BY284" s="268"/>
      <c r="BZ284" s="268"/>
      <c r="CA284" s="268"/>
      <c r="CB284" s="268"/>
      <c r="CC284" s="268"/>
      <c r="CD284" s="268"/>
      <c r="CE284" s="268"/>
      <c r="CF284" s="268"/>
      <c r="CG284" s="268"/>
      <c r="CH284" s="268"/>
      <c r="CI284" s="268"/>
      <c r="CJ284" s="268"/>
      <c r="CK284" s="268"/>
      <c r="CL284" s="268"/>
      <c r="CM284" s="268"/>
      <c r="CN284" s="268"/>
      <c r="CO284" s="268"/>
      <c r="CP284" s="268"/>
      <c r="CQ284" s="268"/>
      <c r="CR284" s="268"/>
      <c r="CS284" s="268"/>
      <c r="CT284" s="268"/>
      <c r="CU284" s="268"/>
      <c r="CV284" s="268"/>
      <c r="CW284" s="268"/>
      <c r="CX284" s="268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</row>
    <row r="285" customFormat="false" ht="12.75" hidden="false" customHeight="false" outlineLevel="0" collapsed="false">
      <c r="A285" s="359"/>
      <c r="B285" s="268"/>
      <c r="C285" s="276"/>
      <c r="D285" s="276"/>
      <c r="E285" s="268"/>
      <c r="F285" s="268"/>
      <c r="G285" s="268"/>
      <c r="H285" s="268"/>
      <c r="I285" s="343"/>
      <c r="J285" s="268"/>
      <c r="K285" s="276"/>
      <c r="L285" s="276"/>
      <c r="M285" s="343"/>
      <c r="N285" s="276"/>
      <c r="O285" s="276"/>
      <c r="P285" s="276"/>
      <c r="Q285" s="343"/>
      <c r="R285" s="268"/>
      <c r="T285" s="268"/>
      <c r="U285" s="268"/>
      <c r="X285" s="268"/>
      <c r="Z285" s="343"/>
      <c r="AA285" s="343"/>
      <c r="AB285" s="343"/>
      <c r="AG285" s="340"/>
      <c r="AH285" s="343"/>
      <c r="AI285" s="343"/>
      <c r="AJ285" s="343"/>
      <c r="AK285" s="343"/>
      <c r="AL285" s="268"/>
      <c r="AM285" s="268"/>
      <c r="AN285" s="268"/>
      <c r="AO285" s="343"/>
      <c r="AP285" s="268"/>
      <c r="AQ285" s="268"/>
      <c r="AR285" s="268"/>
      <c r="AS285" s="268"/>
      <c r="AT285" s="268"/>
      <c r="AU285" s="268"/>
      <c r="AV285" s="268"/>
      <c r="AW285" s="268"/>
      <c r="AX285" s="268"/>
      <c r="AY285" s="268"/>
      <c r="AZ285" s="343"/>
      <c r="BA285" s="268"/>
      <c r="BB285" s="268"/>
      <c r="BC285" s="268"/>
      <c r="BD285" s="268"/>
      <c r="BE285" s="268"/>
      <c r="BF285" s="268"/>
      <c r="BG285" s="268"/>
      <c r="BH285" s="268"/>
      <c r="BI285" s="268"/>
      <c r="BJ285" s="268"/>
      <c r="BK285" s="268"/>
      <c r="BL285" s="268"/>
      <c r="BM285" s="268"/>
      <c r="BN285" s="358"/>
      <c r="BO285" s="358"/>
      <c r="BP285" s="268"/>
      <c r="BQ285" s="358"/>
      <c r="BR285" s="384"/>
      <c r="BS285" s="268"/>
      <c r="BT285" s="268"/>
      <c r="BU285" s="268"/>
      <c r="BV285" s="268"/>
      <c r="BW285" s="268"/>
      <c r="BX285" s="268"/>
      <c r="BY285" s="268"/>
      <c r="BZ285" s="268"/>
      <c r="CA285" s="268"/>
      <c r="CB285" s="268"/>
      <c r="CC285" s="268"/>
      <c r="CD285" s="268"/>
      <c r="CE285" s="268"/>
      <c r="CF285" s="268"/>
      <c r="CG285" s="268"/>
      <c r="CH285" s="268"/>
      <c r="CI285" s="268"/>
      <c r="CJ285" s="268"/>
      <c r="CK285" s="268"/>
      <c r="CL285" s="268"/>
      <c r="CM285" s="268"/>
      <c r="CN285" s="268"/>
      <c r="CO285" s="268"/>
      <c r="CP285" s="268"/>
      <c r="CQ285" s="268"/>
      <c r="CR285" s="268"/>
      <c r="CS285" s="268"/>
      <c r="CT285" s="268"/>
      <c r="CU285" s="268"/>
      <c r="CV285" s="268"/>
      <c r="CW285" s="268"/>
      <c r="CX285" s="268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</row>
    <row r="286" customFormat="false" ht="12.75" hidden="false" customHeight="false" outlineLevel="0" collapsed="false">
      <c r="A286" s="359"/>
      <c r="B286" s="268"/>
      <c r="C286" s="276"/>
      <c r="D286" s="276"/>
      <c r="E286" s="268"/>
      <c r="F286" s="268"/>
      <c r="G286" s="268"/>
      <c r="H286" s="268"/>
      <c r="I286" s="343"/>
      <c r="J286" s="268"/>
      <c r="K286" s="276"/>
      <c r="L286" s="276"/>
      <c r="M286" s="343"/>
      <c r="N286" s="276"/>
      <c r="O286" s="276"/>
      <c r="P286" s="276"/>
      <c r="Q286" s="343"/>
      <c r="R286" s="268"/>
      <c r="T286" s="268"/>
      <c r="U286" s="268"/>
      <c r="X286" s="268"/>
      <c r="Z286" s="343"/>
      <c r="AA286" s="343"/>
      <c r="AB286" s="343"/>
      <c r="AG286" s="340"/>
      <c r="AH286" s="343"/>
      <c r="AI286" s="343"/>
      <c r="AJ286" s="343"/>
      <c r="AK286" s="343"/>
      <c r="AL286" s="268"/>
      <c r="AM286" s="268"/>
      <c r="AN286" s="268"/>
      <c r="AO286" s="343"/>
      <c r="AP286" s="268"/>
      <c r="AQ286" s="268"/>
      <c r="AR286" s="268"/>
      <c r="AS286" s="268"/>
      <c r="AT286" s="268"/>
      <c r="AU286" s="268"/>
      <c r="AV286" s="268"/>
      <c r="AW286" s="268"/>
      <c r="AX286" s="268"/>
      <c r="AY286" s="268"/>
      <c r="AZ286" s="343"/>
      <c r="BA286" s="268"/>
      <c r="BB286" s="268"/>
      <c r="BC286" s="268"/>
      <c r="BD286" s="268"/>
      <c r="BE286" s="268"/>
      <c r="BF286" s="268"/>
      <c r="BG286" s="268"/>
      <c r="BH286" s="268"/>
      <c r="BI286" s="268"/>
      <c r="BJ286" s="268"/>
      <c r="BK286" s="268"/>
      <c r="BL286" s="268"/>
      <c r="BM286" s="268"/>
      <c r="BN286" s="358"/>
      <c r="BO286" s="358"/>
      <c r="BP286" s="268"/>
      <c r="BQ286" s="358"/>
      <c r="BR286" s="384"/>
      <c r="BS286" s="268"/>
      <c r="BT286" s="268"/>
      <c r="BU286" s="268"/>
      <c r="BV286" s="268"/>
      <c r="BW286" s="268"/>
      <c r="BX286" s="268"/>
      <c r="BY286" s="268"/>
      <c r="BZ286" s="268"/>
      <c r="CA286" s="268"/>
      <c r="CB286" s="268"/>
      <c r="CC286" s="268"/>
      <c r="CD286" s="268"/>
      <c r="CE286" s="268"/>
      <c r="CF286" s="268"/>
      <c r="CG286" s="268"/>
      <c r="CH286" s="268"/>
      <c r="CI286" s="268"/>
      <c r="CJ286" s="268"/>
      <c r="CK286" s="268"/>
      <c r="CL286" s="268"/>
      <c r="CM286" s="268"/>
      <c r="CN286" s="268"/>
      <c r="CO286" s="268"/>
      <c r="CP286" s="268"/>
      <c r="CQ286" s="268"/>
      <c r="CR286" s="268"/>
      <c r="CS286" s="268"/>
      <c r="CT286" s="268"/>
      <c r="CU286" s="268"/>
      <c r="CV286" s="268"/>
      <c r="CW286" s="268"/>
      <c r="CX286" s="268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</row>
    <row r="287" customFormat="false" ht="12.75" hidden="false" customHeight="false" outlineLevel="0" collapsed="false">
      <c r="A287" s="359"/>
      <c r="B287" s="268"/>
      <c r="C287" s="276"/>
      <c r="D287" s="276"/>
      <c r="E287" s="268"/>
      <c r="F287" s="268"/>
      <c r="G287" s="268"/>
      <c r="H287" s="268"/>
      <c r="I287" s="343"/>
      <c r="J287" s="268"/>
      <c r="K287" s="276"/>
      <c r="L287" s="276"/>
      <c r="M287" s="343"/>
      <c r="N287" s="276"/>
      <c r="O287" s="276"/>
      <c r="P287" s="276"/>
      <c r="Q287" s="343"/>
      <c r="R287" s="268"/>
      <c r="T287" s="268"/>
      <c r="U287" s="268"/>
      <c r="X287" s="268"/>
      <c r="Z287" s="343"/>
      <c r="AA287" s="343"/>
      <c r="AB287" s="343"/>
      <c r="AG287" s="340"/>
      <c r="AH287" s="343"/>
      <c r="AI287" s="343"/>
      <c r="AJ287" s="343"/>
      <c r="AK287" s="343"/>
      <c r="AL287" s="268"/>
      <c r="AM287" s="268"/>
      <c r="AN287" s="268"/>
      <c r="AO287" s="343"/>
      <c r="AP287" s="268"/>
      <c r="AQ287" s="268"/>
      <c r="AR287" s="268"/>
      <c r="AS287" s="268"/>
      <c r="AT287" s="268"/>
      <c r="AU287" s="268"/>
      <c r="AV287" s="268"/>
      <c r="AW287" s="268"/>
      <c r="AX287" s="268"/>
      <c r="AY287" s="268"/>
      <c r="AZ287" s="343"/>
      <c r="BA287" s="268"/>
      <c r="BB287" s="268"/>
      <c r="BC287" s="268"/>
      <c r="BD287" s="268"/>
      <c r="BE287" s="268"/>
      <c r="BF287" s="268"/>
      <c r="BG287" s="268"/>
      <c r="BH287" s="268"/>
      <c r="BI287" s="268"/>
      <c r="BJ287" s="268"/>
      <c r="BK287" s="268"/>
      <c r="BL287" s="268"/>
      <c r="BM287" s="268"/>
      <c r="BN287" s="358"/>
      <c r="BO287" s="358"/>
      <c r="BP287" s="268"/>
      <c r="BQ287" s="358"/>
      <c r="BR287" s="384"/>
      <c r="BS287" s="268"/>
      <c r="BT287" s="268"/>
      <c r="BU287" s="268"/>
      <c r="BV287" s="268"/>
      <c r="BW287" s="268"/>
      <c r="BX287" s="268"/>
      <c r="BY287" s="268"/>
      <c r="BZ287" s="268"/>
      <c r="CA287" s="268"/>
      <c r="CB287" s="268"/>
      <c r="CC287" s="268"/>
      <c r="CD287" s="268"/>
      <c r="CE287" s="268"/>
      <c r="CF287" s="268"/>
      <c r="CG287" s="268"/>
      <c r="CH287" s="268"/>
      <c r="CI287" s="268"/>
      <c r="CJ287" s="268"/>
      <c r="CK287" s="268"/>
      <c r="CL287" s="268"/>
      <c r="CM287" s="268"/>
      <c r="CN287" s="268"/>
      <c r="CO287" s="268"/>
      <c r="CP287" s="268"/>
      <c r="CQ287" s="268"/>
      <c r="CR287" s="268"/>
      <c r="CS287" s="268"/>
      <c r="CT287" s="268"/>
      <c r="CU287" s="268"/>
      <c r="CV287" s="268"/>
      <c r="CW287" s="268"/>
      <c r="CX287" s="268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</row>
    <row r="288" customFormat="false" ht="12.75" hidden="false" customHeight="false" outlineLevel="0" collapsed="false">
      <c r="A288" s="359"/>
      <c r="B288" s="268"/>
      <c r="C288" s="276"/>
      <c r="D288" s="276"/>
      <c r="E288" s="268"/>
      <c r="F288" s="268"/>
      <c r="G288" s="268"/>
      <c r="H288" s="268"/>
      <c r="I288" s="343"/>
      <c r="J288" s="268"/>
      <c r="K288" s="276"/>
      <c r="L288" s="276"/>
      <c r="M288" s="343"/>
      <c r="N288" s="276"/>
      <c r="O288" s="276"/>
      <c r="P288" s="276"/>
      <c r="Q288" s="343"/>
      <c r="R288" s="268"/>
      <c r="T288" s="268"/>
      <c r="U288" s="268"/>
      <c r="X288" s="268"/>
      <c r="Z288" s="343"/>
      <c r="AA288" s="343"/>
      <c r="AB288" s="343"/>
      <c r="AG288" s="340"/>
      <c r="AH288" s="343"/>
      <c r="AI288" s="343"/>
      <c r="AJ288" s="343"/>
      <c r="AK288" s="343"/>
      <c r="AL288" s="268"/>
      <c r="AM288" s="268"/>
      <c r="AN288" s="268"/>
      <c r="AO288" s="343"/>
      <c r="AP288" s="268"/>
      <c r="AQ288" s="268"/>
      <c r="AR288" s="268"/>
      <c r="AS288" s="268"/>
      <c r="AT288" s="268"/>
      <c r="AU288" s="268"/>
      <c r="AV288" s="268"/>
      <c r="AW288" s="268"/>
      <c r="AX288" s="268"/>
      <c r="AY288" s="268"/>
      <c r="AZ288" s="343"/>
      <c r="BA288" s="268"/>
      <c r="BB288" s="268"/>
      <c r="BC288" s="268"/>
      <c r="BD288" s="268"/>
      <c r="BE288" s="268"/>
      <c r="BF288" s="268"/>
      <c r="BG288" s="268"/>
      <c r="BH288" s="268"/>
      <c r="BI288" s="268"/>
      <c r="BJ288" s="268"/>
      <c r="BK288" s="268"/>
      <c r="BL288" s="268"/>
      <c r="BM288" s="268"/>
      <c r="BN288" s="358"/>
      <c r="BO288" s="358"/>
      <c r="BP288" s="268"/>
      <c r="BQ288" s="358"/>
      <c r="BR288" s="384"/>
      <c r="BS288" s="268"/>
      <c r="BT288" s="268"/>
      <c r="BU288" s="268"/>
      <c r="BV288" s="268"/>
      <c r="BW288" s="268"/>
      <c r="BX288" s="268"/>
      <c r="BY288" s="268"/>
      <c r="BZ288" s="268"/>
      <c r="CA288" s="268"/>
      <c r="CB288" s="268"/>
      <c r="CC288" s="268"/>
      <c r="CD288" s="268"/>
      <c r="CE288" s="268"/>
      <c r="CF288" s="268"/>
      <c r="CG288" s="268"/>
      <c r="CH288" s="268"/>
      <c r="CI288" s="268"/>
      <c r="CJ288" s="268"/>
      <c r="CK288" s="268"/>
      <c r="CL288" s="268"/>
      <c r="CM288" s="268"/>
      <c r="CN288" s="268"/>
      <c r="CO288" s="268"/>
      <c r="CP288" s="268"/>
      <c r="CQ288" s="268"/>
      <c r="CR288" s="268"/>
      <c r="CS288" s="268"/>
      <c r="CT288" s="268"/>
      <c r="CU288" s="268"/>
      <c r="CV288" s="268"/>
      <c r="CW288" s="268"/>
      <c r="CX288" s="268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</row>
    <row r="289" customFormat="false" ht="12.75" hidden="false" customHeight="false" outlineLevel="0" collapsed="false">
      <c r="A289" s="359"/>
      <c r="B289" s="268"/>
      <c r="C289" s="276"/>
      <c r="D289" s="276"/>
      <c r="E289" s="268"/>
      <c r="F289" s="268"/>
      <c r="G289" s="268"/>
      <c r="H289" s="268"/>
      <c r="I289" s="343"/>
      <c r="J289" s="268"/>
      <c r="K289" s="276"/>
      <c r="L289" s="276"/>
      <c r="M289" s="343"/>
      <c r="N289" s="276"/>
      <c r="O289" s="276"/>
      <c r="P289" s="276"/>
      <c r="Q289" s="343"/>
      <c r="R289" s="268"/>
      <c r="T289" s="268"/>
      <c r="U289" s="268"/>
      <c r="X289" s="268"/>
      <c r="Z289" s="343"/>
      <c r="AA289" s="343"/>
      <c r="AB289" s="343"/>
      <c r="AG289" s="340"/>
      <c r="AH289" s="343"/>
      <c r="AI289" s="343"/>
      <c r="AJ289" s="343"/>
      <c r="AK289" s="343"/>
      <c r="AL289" s="268"/>
      <c r="AM289" s="268"/>
      <c r="AN289" s="268"/>
      <c r="AO289" s="343"/>
      <c r="AP289" s="268"/>
      <c r="AQ289" s="268"/>
      <c r="AR289" s="268"/>
      <c r="AS289" s="268"/>
      <c r="AT289" s="268"/>
      <c r="AU289" s="268"/>
      <c r="AV289" s="268"/>
      <c r="AW289" s="268"/>
      <c r="AX289" s="268"/>
      <c r="AY289" s="268"/>
      <c r="AZ289" s="343"/>
      <c r="BA289" s="268"/>
      <c r="BB289" s="268"/>
      <c r="BC289" s="268"/>
      <c r="BD289" s="268"/>
      <c r="BE289" s="268"/>
      <c r="BF289" s="268"/>
      <c r="BG289" s="268"/>
      <c r="BH289" s="268"/>
      <c r="BI289" s="268"/>
      <c r="BJ289" s="268"/>
      <c r="BK289" s="268"/>
      <c r="BL289" s="268"/>
      <c r="BM289" s="268"/>
      <c r="BN289" s="358"/>
      <c r="BO289" s="358"/>
      <c r="BP289" s="268"/>
      <c r="BQ289" s="358"/>
      <c r="BR289" s="384"/>
      <c r="BS289" s="268"/>
      <c r="BT289" s="268"/>
      <c r="BU289" s="268"/>
      <c r="BV289" s="268"/>
      <c r="BW289" s="268"/>
      <c r="BX289" s="268"/>
      <c r="BY289" s="268"/>
      <c r="BZ289" s="268"/>
      <c r="CA289" s="268"/>
      <c r="CB289" s="268"/>
      <c r="CC289" s="268"/>
      <c r="CD289" s="268"/>
      <c r="CE289" s="268"/>
      <c r="CF289" s="268"/>
      <c r="CG289" s="268"/>
      <c r="CH289" s="268"/>
      <c r="CI289" s="268"/>
      <c r="CJ289" s="268"/>
      <c r="CK289" s="268"/>
      <c r="CL289" s="268"/>
      <c r="CM289" s="268"/>
      <c r="CN289" s="268"/>
      <c r="CO289" s="268"/>
      <c r="CP289" s="268"/>
      <c r="CQ289" s="268"/>
      <c r="CR289" s="268"/>
      <c r="CS289" s="268"/>
      <c r="CT289" s="268"/>
      <c r="CU289" s="268"/>
      <c r="CV289" s="268"/>
      <c r="CW289" s="268"/>
      <c r="CX289" s="268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</row>
    <row r="290" customFormat="false" ht="12.75" hidden="false" customHeight="false" outlineLevel="0" collapsed="false">
      <c r="A290" s="359"/>
      <c r="B290" s="268"/>
      <c r="C290" s="276"/>
      <c r="D290" s="276"/>
      <c r="E290" s="268"/>
      <c r="F290" s="268"/>
      <c r="G290" s="268"/>
      <c r="H290" s="268"/>
      <c r="I290" s="343"/>
      <c r="J290" s="268"/>
      <c r="K290" s="276"/>
      <c r="L290" s="276"/>
      <c r="M290" s="343"/>
      <c r="N290" s="276"/>
      <c r="O290" s="276"/>
      <c r="P290" s="276"/>
      <c r="Q290" s="343"/>
      <c r="R290" s="268"/>
      <c r="T290" s="268"/>
      <c r="U290" s="268"/>
      <c r="X290" s="268"/>
      <c r="Z290" s="343"/>
      <c r="AA290" s="343"/>
      <c r="AB290" s="343"/>
      <c r="AG290" s="340"/>
      <c r="AH290" s="343"/>
      <c r="AI290" s="343"/>
      <c r="AJ290" s="343"/>
      <c r="AK290" s="343"/>
      <c r="AL290" s="268"/>
      <c r="AM290" s="268"/>
      <c r="AN290" s="268"/>
      <c r="AO290" s="343"/>
      <c r="AP290" s="268"/>
      <c r="AQ290" s="268"/>
      <c r="AR290" s="268"/>
      <c r="AS290" s="268"/>
      <c r="AT290" s="268"/>
      <c r="AU290" s="268"/>
      <c r="AV290" s="268"/>
      <c r="AW290" s="268"/>
      <c r="AX290" s="268"/>
      <c r="AY290" s="268"/>
      <c r="AZ290" s="343"/>
      <c r="BA290" s="268"/>
      <c r="BB290" s="268"/>
      <c r="BC290" s="268"/>
      <c r="BD290" s="268"/>
      <c r="BE290" s="268"/>
      <c r="BF290" s="268"/>
      <c r="BG290" s="268"/>
      <c r="BH290" s="268"/>
      <c r="BI290" s="268"/>
      <c r="BJ290" s="268"/>
      <c r="BK290" s="268"/>
      <c r="BL290" s="268"/>
      <c r="BM290" s="268"/>
      <c r="BN290" s="358"/>
      <c r="BO290" s="358"/>
      <c r="BP290" s="268"/>
      <c r="BQ290" s="358"/>
      <c r="BR290" s="384"/>
      <c r="BS290" s="268"/>
      <c r="BT290" s="268"/>
      <c r="BU290" s="268"/>
      <c r="BV290" s="268"/>
      <c r="BW290" s="268"/>
      <c r="BX290" s="268"/>
      <c r="BY290" s="268"/>
      <c r="BZ290" s="268"/>
      <c r="CA290" s="268"/>
      <c r="CB290" s="268"/>
      <c r="CC290" s="268"/>
      <c r="CD290" s="268"/>
      <c r="CE290" s="268"/>
      <c r="CF290" s="268"/>
      <c r="CG290" s="268"/>
      <c r="CH290" s="268"/>
      <c r="CI290" s="268"/>
      <c r="CJ290" s="268"/>
      <c r="CK290" s="268"/>
      <c r="CL290" s="268"/>
      <c r="CM290" s="268"/>
      <c r="CN290" s="268"/>
      <c r="CO290" s="268"/>
      <c r="CP290" s="268"/>
      <c r="CQ290" s="268"/>
      <c r="CR290" s="268"/>
      <c r="CS290" s="268"/>
      <c r="CT290" s="268"/>
      <c r="CU290" s="268"/>
      <c r="CV290" s="268"/>
      <c r="CW290" s="268"/>
      <c r="CX290" s="268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</row>
    <row r="291" customFormat="false" ht="12.75" hidden="false" customHeight="false" outlineLevel="0" collapsed="false">
      <c r="A291" s="359"/>
      <c r="B291" s="268"/>
      <c r="C291" s="276"/>
      <c r="D291" s="276"/>
      <c r="E291" s="268"/>
      <c r="F291" s="268"/>
      <c r="G291" s="268"/>
      <c r="H291" s="268"/>
      <c r="I291" s="343"/>
      <c r="J291" s="268"/>
      <c r="K291" s="276"/>
      <c r="L291" s="276"/>
      <c r="M291" s="343"/>
      <c r="N291" s="276"/>
      <c r="O291" s="276"/>
      <c r="P291" s="276"/>
      <c r="Q291" s="343"/>
      <c r="R291" s="268"/>
      <c r="T291" s="268"/>
      <c r="U291" s="268"/>
      <c r="X291" s="268"/>
      <c r="Z291" s="343"/>
      <c r="AA291" s="343"/>
      <c r="AB291" s="343"/>
      <c r="AG291" s="340"/>
      <c r="AH291" s="343"/>
      <c r="AI291" s="343"/>
      <c r="AJ291" s="343"/>
      <c r="AK291" s="343"/>
      <c r="AL291" s="268"/>
      <c r="AM291" s="268"/>
      <c r="AN291" s="268"/>
      <c r="AO291" s="343"/>
      <c r="AP291" s="268"/>
      <c r="AQ291" s="268"/>
      <c r="AR291" s="268"/>
      <c r="AS291" s="268"/>
      <c r="AT291" s="268"/>
      <c r="AU291" s="268"/>
      <c r="AV291" s="268"/>
      <c r="AW291" s="268"/>
      <c r="AX291" s="268"/>
      <c r="AY291" s="268"/>
      <c r="AZ291" s="343"/>
      <c r="BA291" s="268"/>
      <c r="BB291" s="268"/>
      <c r="BC291" s="268"/>
      <c r="BD291" s="268"/>
      <c r="BE291" s="268"/>
      <c r="BF291" s="268"/>
      <c r="BG291" s="268"/>
      <c r="BH291" s="268"/>
      <c r="BI291" s="268"/>
      <c r="BJ291" s="268"/>
      <c r="BK291" s="268"/>
      <c r="BL291" s="268"/>
      <c r="BM291" s="268"/>
      <c r="BN291" s="358"/>
      <c r="BO291" s="358"/>
      <c r="BP291" s="268"/>
      <c r="BQ291" s="358"/>
      <c r="BR291" s="384"/>
      <c r="BS291" s="268"/>
      <c r="BT291" s="268"/>
      <c r="BU291" s="268"/>
      <c r="BV291" s="268"/>
      <c r="BW291" s="268"/>
      <c r="BX291" s="268"/>
      <c r="BY291" s="268"/>
      <c r="BZ291" s="268"/>
      <c r="CA291" s="268"/>
      <c r="CB291" s="268"/>
      <c r="CC291" s="268"/>
      <c r="CD291" s="268"/>
      <c r="CE291" s="268"/>
      <c r="CF291" s="268"/>
      <c r="CG291" s="268"/>
      <c r="CH291" s="268"/>
      <c r="CI291" s="268"/>
      <c r="CJ291" s="268"/>
      <c r="CK291" s="268"/>
      <c r="CL291" s="268"/>
      <c r="CM291" s="268"/>
      <c r="CN291" s="268"/>
      <c r="CO291" s="268"/>
      <c r="CP291" s="268"/>
      <c r="CQ291" s="268"/>
      <c r="CR291" s="268"/>
      <c r="CS291" s="268"/>
      <c r="CT291" s="268"/>
      <c r="CU291" s="268"/>
      <c r="CV291" s="268"/>
      <c r="CW291" s="268"/>
      <c r="CX291" s="268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</row>
    <row r="292" customFormat="false" ht="12.75" hidden="false" customHeight="false" outlineLevel="0" collapsed="false">
      <c r="A292" s="359"/>
      <c r="B292" s="268"/>
      <c r="C292" s="276"/>
      <c r="D292" s="276"/>
      <c r="E292" s="268"/>
      <c r="F292" s="268"/>
      <c r="G292" s="268"/>
      <c r="H292" s="268"/>
      <c r="I292" s="343"/>
      <c r="J292" s="268"/>
      <c r="K292" s="276"/>
      <c r="L292" s="276"/>
      <c r="M292" s="343"/>
      <c r="N292" s="276"/>
      <c r="O292" s="276"/>
      <c r="P292" s="276"/>
      <c r="Q292" s="343"/>
      <c r="R292" s="268"/>
      <c r="T292" s="268"/>
      <c r="U292" s="268"/>
      <c r="X292" s="268"/>
      <c r="Z292" s="343"/>
      <c r="AA292" s="343"/>
      <c r="AB292" s="343"/>
      <c r="AG292" s="340"/>
      <c r="AH292" s="343"/>
      <c r="AI292" s="343"/>
      <c r="AJ292" s="343"/>
      <c r="AK292" s="343"/>
      <c r="AL292" s="268"/>
      <c r="AM292" s="268"/>
      <c r="AN292" s="268"/>
      <c r="AO292" s="343"/>
      <c r="AP292" s="268"/>
      <c r="AQ292" s="268"/>
      <c r="AR292" s="268"/>
      <c r="AS292" s="268"/>
      <c r="AT292" s="268"/>
      <c r="AU292" s="268"/>
      <c r="AV292" s="268"/>
      <c r="AW292" s="268"/>
      <c r="AX292" s="268"/>
      <c r="AY292" s="268"/>
      <c r="AZ292" s="343"/>
      <c r="BA292" s="268"/>
      <c r="BB292" s="268"/>
      <c r="BC292" s="268"/>
      <c r="BD292" s="268"/>
      <c r="BE292" s="268"/>
      <c r="BF292" s="268"/>
      <c r="BG292" s="268"/>
      <c r="BH292" s="268"/>
      <c r="BI292" s="268"/>
      <c r="BJ292" s="268"/>
      <c r="BK292" s="268"/>
      <c r="BL292" s="268"/>
      <c r="BM292" s="268"/>
      <c r="BN292" s="358"/>
      <c r="BO292" s="358"/>
      <c r="BP292" s="268"/>
      <c r="BQ292" s="358"/>
      <c r="BR292" s="384"/>
      <c r="BS292" s="268"/>
      <c r="BT292" s="268"/>
      <c r="BU292" s="268"/>
      <c r="BV292" s="268"/>
      <c r="BW292" s="268"/>
      <c r="BX292" s="268"/>
      <c r="BY292" s="268"/>
      <c r="BZ292" s="268"/>
      <c r="CA292" s="268"/>
      <c r="CB292" s="268"/>
      <c r="CC292" s="268"/>
      <c r="CD292" s="268"/>
      <c r="CE292" s="268"/>
      <c r="CF292" s="268"/>
      <c r="CG292" s="268"/>
      <c r="CH292" s="268"/>
      <c r="CI292" s="268"/>
      <c r="CJ292" s="268"/>
      <c r="CK292" s="268"/>
      <c r="CL292" s="268"/>
      <c r="CM292" s="268"/>
      <c r="CN292" s="268"/>
      <c r="CO292" s="268"/>
      <c r="CP292" s="268"/>
      <c r="CQ292" s="268"/>
      <c r="CR292" s="268"/>
      <c r="CS292" s="268"/>
      <c r="CT292" s="268"/>
      <c r="CU292" s="268"/>
      <c r="CV292" s="268"/>
      <c r="CW292" s="268"/>
      <c r="CX292" s="268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</row>
    <row r="293" customFormat="false" ht="12.75" hidden="false" customHeight="false" outlineLevel="0" collapsed="false">
      <c r="A293" s="359"/>
      <c r="B293" s="268"/>
      <c r="C293" s="276"/>
      <c r="D293" s="276"/>
      <c r="E293" s="268"/>
      <c r="F293" s="268"/>
      <c r="G293" s="268"/>
      <c r="H293" s="268"/>
      <c r="I293" s="343"/>
      <c r="J293" s="268"/>
      <c r="K293" s="276"/>
      <c r="L293" s="276"/>
      <c r="M293" s="343"/>
      <c r="N293" s="276"/>
      <c r="O293" s="276"/>
      <c r="P293" s="276"/>
      <c r="Q293" s="343"/>
      <c r="R293" s="268"/>
      <c r="T293" s="268"/>
      <c r="U293" s="268"/>
      <c r="X293" s="268"/>
      <c r="Z293" s="343"/>
      <c r="AA293" s="343"/>
      <c r="AB293" s="343"/>
      <c r="AG293" s="340"/>
      <c r="AH293" s="343"/>
      <c r="AI293" s="343"/>
      <c r="AJ293" s="343"/>
      <c r="AK293" s="343"/>
      <c r="AL293" s="268"/>
      <c r="AM293" s="268"/>
      <c r="AN293" s="268"/>
      <c r="AO293" s="343"/>
      <c r="AP293" s="268"/>
      <c r="AQ293" s="268"/>
      <c r="AR293" s="268"/>
      <c r="AS293" s="268"/>
      <c r="AT293" s="268"/>
      <c r="AU293" s="268"/>
      <c r="AV293" s="268"/>
      <c r="AW293" s="268"/>
      <c r="AX293" s="268"/>
      <c r="AY293" s="268"/>
      <c r="AZ293" s="343"/>
      <c r="BA293" s="268"/>
      <c r="BB293" s="268"/>
      <c r="BC293" s="268"/>
      <c r="BD293" s="268"/>
      <c r="BE293" s="268"/>
      <c r="BF293" s="268"/>
      <c r="BG293" s="268"/>
      <c r="BH293" s="268"/>
      <c r="BI293" s="268"/>
      <c r="BJ293" s="268"/>
      <c r="BK293" s="268"/>
      <c r="BL293" s="268"/>
      <c r="BM293" s="268"/>
      <c r="BN293" s="358"/>
      <c r="BO293" s="358"/>
      <c r="BP293" s="268"/>
      <c r="BQ293" s="358"/>
      <c r="BR293" s="384"/>
      <c r="BS293" s="268"/>
      <c r="BT293" s="268"/>
      <c r="BU293" s="268"/>
      <c r="BV293" s="268"/>
      <c r="BW293" s="268"/>
      <c r="BX293" s="268"/>
      <c r="BY293" s="268"/>
      <c r="BZ293" s="268"/>
      <c r="CA293" s="268"/>
      <c r="CB293" s="268"/>
      <c r="CC293" s="268"/>
      <c r="CD293" s="268"/>
      <c r="CE293" s="268"/>
      <c r="CF293" s="268"/>
      <c r="CG293" s="268"/>
      <c r="CH293" s="268"/>
      <c r="CI293" s="268"/>
      <c r="CJ293" s="268"/>
      <c r="CK293" s="268"/>
      <c r="CL293" s="268"/>
      <c r="CM293" s="268"/>
      <c r="CN293" s="268"/>
      <c r="CO293" s="268"/>
      <c r="CP293" s="268"/>
      <c r="CQ293" s="268"/>
      <c r="CR293" s="268"/>
      <c r="CS293" s="268"/>
      <c r="CT293" s="268"/>
      <c r="CU293" s="268"/>
      <c r="CV293" s="268"/>
      <c r="CW293" s="268"/>
      <c r="CX293" s="268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</row>
    <row r="294" customFormat="false" ht="12.75" hidden="false" customHeight="false" outlineLevel="0" collapsed="false">
      <c r="A294" s="359"/>
      <c r="B294" s="268"/>
      <c r="C294" s="276"/>
      <c r="D294" s="276"/>
      <c r="E294" s="268"/>
      <c r="F294" s="268"/>
      <c r="G294" s="268"/>
      <c r="H294" s="268"/>
      <c r="I294" s="343"/>
      <c r="J294" s="268"/>
      <c r="K294" s="276"/>
      <c r="L294" s="276"/>
      <c r="M294" s="343"/>
      <c r="N294" s="276"/>
      <c r="O294" s="276"/>
      <c r="P294" s="276"/>
      <c r="Q294" s="343"/>
      <c r="R294" s="268"/>
      <c r="T294" s="268"/>
      <c r="U294" s="268"/>
      <c r="X294" s="268"/>
      <c r="Z294" s="343"/>
      <c r="AA294" s="343"/>
      <c r="AB294" s="343"/>
      <c r="AG294" s="340"/>
      <c r="AH294" s="343"/>
      <c r="AI294" s="343"/>
      <c r="AJ294" s="343"/>
      <c r="AK294" s="343"/>
      <c r="AL294" s="268"/>
      <c r="AM294" s="268"/>
      <c r="AN294" s="268"/>
      <c r="AO294" s="343"/>
      <c r="AP294" s="268"/>
      <c r="AQ294" s="268"/>
      <c r="AR294" s="268"/>
      <c r="AS294" s="268"/>
      <c r="AT294" s="268"/>
      <c r="AU294" s="268"/>
      <c r="AV294" s="268"/>
      <c r="AW294" s="268"/>
      <c r="AX294" s="268"/>
      <c r="AY294" s="268"/>
      <c r="AZ294" s="343"/>
      <c r="BA294" s="268"/>
      <c r="BB294" s="268"/>
      <c r="BC294" s="268"/>
      <c r="BD294" s="268"/>
      <c r="BE294" s="268"/>
      <c r="BF294" s="268"/>
      <c r="BG294" s="268"/>
      <c r="BH294" s="268"/>
      <c r="BI294" s="268"/>
      <c r="BJ294" s="268"/>
      <c r="BK294" s="268"/>
      <c r="BL294" s="268"/>
      <c r="BM294" s="268"/>
      <c r="BN294" s="358"/>
      <c r="BO294" s="358"/>
      <c r="BP294" s="268"/>
      <c r="BQ294" s="358"/>
      <c r="BR294" s="384"/>
      <c r="BS294" s="268"/>
      <c r="BT294" s="268"/>
      <c r="BU294" s="268"/>
      <c r="BV294" s="268"/>
      <c r="BW294" s="268"/>
      <c r="BX294" s="268"/>
      <c r="BY294" s="268"/>
      <c r="BZ294" s="268"/>
      <c r="CA294" s="268"/>
      <c r="CB294" s="268"/>
      <c r="CC294" s="268"/>
      <c r="CD294" s="268"/>
      <c r="CE294" s="268"/>
      <c r="CF294" s="268"/>
      <c r="CG294" s="268"/>
      <c r="CH294" s="268"/>
      <c r="CI294" s="268"/>
      <c r="CJ294" s="268"/>
      <c r="CK294" s="268"/>
      <c r="CL294" s="268"/>
      <c r="CM294" s="268"/>
      <c r="CN294" s="268"/>
      <c r="CO294" s="268"/>
      <c r="CP294" s="268"/>
      <c r="CQ294" s="268"/>
      <c r="CR294" s="268"/>
      <c r="CS294" s="268"/>
      <c r="CT294" s="268"/>
      <c r="CU294" s="268"/>
      <c r="CV294" s="268"/>
      <c r="CW294" s="268"/>
      <c r="CX294" s="268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</row>
    <row r="295" customFormat="false" ht="12.75" hidden="false" customHeight="false" outlineLevel="0" collapsed="false">
      <c r="A295" s="359"/>
      <c r="B295" s="268"/>
      <c r="C295" s="276"/>
      <c r="D295" s="276"/>
      <c r="E295" s="268"/>
      <c r="F295" s="268"/>
      <c r="G295" s="268"/>
      <c r="H295" s="268"/>
      <c r="I295" s="343"/>
      <c r="J295" s="268"/>
      <c r="K295" s="276"/>
      <c r="L295" s="276"/>
      <c r="M295" s="343"/>
      <c r="N295" s="276"/>
      <c r="O295" s="276"/>
      <c r="P295" s="276"/>
      <c r="Q295" s="343"/>
      <c r="R295" s="268"/>
      <c r="T295" s="268"/>
      <c r="U295" s="268"/>
      <c r="X295" s="268"/>
      <c r="Z295" s="343"/>
      <c r="AA295" s="343"/>
      <c r="AB295" s="343"/>
      <c r="AG295" s="340"/>
      <c r="AH295" s="343"/>
      <c r="AI295" s="343"/>
      <c r="AJ295" s="343"/>
      <c r="AK295" s="343"/>
      <c r="AL295" s="268"/>
      <c r="AM295" s="268"/>
      <c r="AN295" s="268"/>
      <c r="AO295" s="343"/>
      <c r="AP295" s="268"/>
      <c r="AQ295" s="268"/>
      <c r="AR295" s="268"/>
      <c r="AS295" s="268"/>
      <c r="AT295" s="268"/>
      <c r="AU295" s="268"/>
      <c r="AV295" s="268"/>
      <c r="AW295" s="268"/>
      <c r="AX295" s="268"/>
      <c r="AY295" s="268"/>
      <c r="AZ295" s="343"/>
      <c r="BA295" s="268"/>
      <c r="BB295" s="268"/>
      <c r="BC295" s="268"/>
      <c r="BD295" s="268"/>
      <c r="BE295" s="268"/>
      <c r="BF295" s="268"/>
      <c r="BG295" s="268"/>
      <c r="BH295" s="268"/>
      <c r="BI295" s="268"/>
      <c r="BJ295" s="268"/>
      <c r="BK295" s="268"/>
      <c r="BL295" s="268"/>
      <c r="BM295" s="268"/>
      <c r="BN295" s="358"/>
      <c r="BO295" s="358"/>
      <c r="BP295" s="268"/>
      <c r="BQ295" s="358"/>
      <c r="BR295" s="384"/>
      <c r="BS295" s="268"/>
      <c r="BT295" s="268"/>
      <c r="BU295" s="268"/>
      <c r="BV295" s="268"/>
      <c r="BW295" s="268"/>
      <c r="BX295" s="268"/>
      <c r="BY295" s="268"/>
      <c r="BZ295" s="268"/>
      <c r="CA295" s="268"/>
      <c r="CB295" s="268"/>
      <c r="CC295" s="268"/>
      <c r="CD295" s="268"/>
      <c r="CE295" s="268"/>
      <c r="CF295" s="268"/>
      <c r="CG295" s="268"/>
      <c r="CH295" s="268"/>
      <c r="CI295" s="268"/>
      <c r="CJ295" s="268"/>
      <c r="CK295" s="268"/>
      <c r="CL295" s="268"/>
      <c r="CM295" s="268"/>
      <c r="CN295" s="268"/>
      <c r="CO295" s="268"/>
      <c r="CP295" s="268"/>
      <c r="CQ295" s="268"/>
      <c r="CR295" s="268"/>
      <c r="CS295" s="268"/>
      <c r="CT295" s="268"/>
      <c r="CU295" s="268"/>
      <c r="CV295" s="268"/>
      <c r="CW295" s="268"/>
      <c r="CX295" s="268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</row>
    <row r="296" customFormat="false" ht="12.75" hidden="false" customHeight="false" outlineLevel="0" collapsed="false">
      <c r="A296" s="359"/>
      <c r="B296" s="268"/>
      <c r="C296" s="276"/>
      <c r="D296" s="276"/>
      <c r="E296" s="268"/>
      <c r="F296" s="268"/>
      <c r="G296" s="268"/>
      <c r="H296" s="268"/>
      <c r="I296" s="343"/>
      <c r="J296" s="268"/>
      <c r="K296" s="276"/>
      <c r="L296" s="276"/>
      <c r="M296" s="343"/>
      <c r="N296" s="276"/>
      <c r="O296" s="276"/>
      <c r="P296" s="276"/>
      <c r="Q296" s="343"/>
      <c r="R296" s="268"/>
      <c r="T296" s="268"/>
      <c r="U296" s="268"/>
      <c r="X296" s="268"/>
      <c r="Z296" s="343"/>
      <c r="AA296" s="343"/>
      <c r="AB296" s="343"/>
      <c r="AG296" s="340"/>
      <c r="AH296" s="343"/>
      <c r="AI296" s="343"/>
      <c r="AJ296" s="343"/>
      <c r="AK296" s="343"/>
      <c r="AL296" s="268"/>
      <c r="AM296" s="268"/>
      <c r="AN296" s="268"/>
      <c r="AO296" s="343"/>
      <c r="AP296" s="268"/>
      <c r="AQ296" s="268"/>
      <c r="AR296" s="268"/>
      <c r="AS296" s="268"/>
      <c r="AT296" s="268"/>
      <c r="AU296" s="268"/>
      <c r="AV296" s="268"/>
      <c r="AW296" s="268"/>
      <c r="AX296" s="268"/>
      <c r="AY296" s="268"/>
      <c r="AZ296" s="343"/>
      <c r="BA296" s="268"/>
      <c r="BB296" s="268"/>
      <c r="BC296" s="268"/>
      <c r="BD296" s="268"/>
      <c r="BE296" s="268"/>
      <c r="BF296" s="268"/>
      <c r="BG296" s="268"/>
      <c r="BH296" s="268"/>
      <c r="BI296" s="268"/>
      <c r="BJ296" s="268"/>
      <c r="BK296" s="268"/>
      <c r="BL296" s="268"/>
      <c r="BM296" s="268"/>
      <c r="BN296" s="358"/>
      <c r="BO296" s="358"/>
      <c r="BP296" s="268"/>
      <c r="BQ296" s="358"/>
      <c r="BR296" s="384"/>
      <c r="BS296" s="268"/>
      <c r="BT296" s="268"/>
      <c r="BU296" s="268"/>
      <c r="BV296" s="268"/>
      <c r="BW296" s="268"/>
      <c r="BX296" s="268"/>
      <c r="BY296" s="268"/>
      <c r="BZ296" s="268"/>
      <c r="CA296" s="268"/>
      <c r="CB296" s="268"/>
      <c r="CC296" s="268"/>
      <c r="CD296" s="268"/>
      <c r="CE296" s="268"/>
      <c r="CF296" s="268"/>
      <c r="CG296" s="268"/>
      <c r="CH296" s="268"/>
      <c r="CI296" s="268"/>
      <c r="CJ296" s="268"/>
      <c r="CK296" s="268"/>
      <c r="CL296" s="268"/>
      <c r="CM296" s="268"/>
      <c r="CN296" s="268"/>
      <c r="CO296" s="268"/>
      <c r="CP296" s="268"/>
      <c r="CQ296" s="268"/>
      <c r="CR296" s="268"/>
      <c r="CS296" s="268"/>
      <c r="CT296" s="268"/>
      <c r="CU296" s="268"/>
      <c r="CV296" s="268"/>
      <c r="CW296" s="268"/>
      <c r="CX296" s="268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</row>
    <row r="297" customFormat="false" ht="12.75" hidden="false" customHeight="false" outlineLevel="0" collapsed="false">
      <c r="A297" s="359"/>
      <c r="B297" s="268"/>
      <c r="C297" s="276"/>
      <c r="D297" s="276"/>
      <c r="E297" s="268"/>
      <c r="F297" s="268"/>
      <c r="G297" s="268"/>
      <c r="H297" s="268"/>
      <c r="I297" s="343"/>
      <c r="J297" s="268"/>
      <c r="K297" s="276"/>
      <c r="L297" s="276"/>
      <c r="M297" s="343"/>
      <c r="N297" s="276"/>
      <c r="O297" s="276"/>
      <c r="P297" s="276"/>
      <c r="Q297" s="343"/>
      <c r="R297" s="268"/>
      <c r="T297" s="268"/>
      <c r="U297" s="268"/>
      <c r="X297" s="268"/>
      <c r="Z297" s="343"/>
      <c r="AA297" s="343"/>
      <c r="AB297" s="343"/>
      <c r="AG297" s="340"/>
      <c r="AH297" s="343"/>
      <c r="AI297" s="343"/>
      <c r="AJ297" s="343"/>
      <c r="AK297" s="343"/>
      <c r="AL297" s="268"/>
      <c r="AM297" s="268"/>
      <c r="AN297" s="268"/>
      <c r="AO297" s="343"/>
      <c r="AP297" s="268"/>
      <c r="AQ297" s="268"/>
      <c r="AR297" s="268"/>
      <c r="AS297" s="268"/>
      <c r="AT297" s="268"/>
      <c r="AU297" s="268"/>
      <c r="AV297" s="268"/>
      <c r="AW297" s="268"/>
      <c r="AX297" s="268"/>
      <c r="AY297" s="268"/>
      <c r="AZ297" s="343"/>
      <c r="BA297" s="268"/>
      <c r="BB297" s="268"/>
      <c r="BC297" s="268"/>
      <c r="BD297" s="268"/>
      <c r="BE297" s="268"/>
      <c r="BF297" s="268"/>
      <c r="BG297" s="268"/>
      <c r="BH297" s="268"/>
      <c r="BI297" s="268"/>
      <c r="BJ297" s="268"/>
      <c r="BK297" s="268"/>
      <c r="BL297" s="268"/>
      <c r="BM297" s="268"/>
      <c r="BN297" s="358"/>
      <c r="BO297" s="358"/>
      <c r="BP297" s="268"/>
      <c r="BQ297" s="358"/>
      <c r="BR297" s="384"/>
      <c r="BS297" s="268"/>
      <c r="BT297" s="268"/>
      <c r="BU297" s="268"/>
      <c r="BV297" s="268"/>
      <c r="BW297" s="268"/>
      <c r="BX297" s="268"/>
      <c r="BY297" s="268"/>
      <c r="BZ297" s="268"/>
      <c r="CA297" s="268"/>
      <c r="CB297" s="268"/>
      <c r="CC297" s="268"/>
      <c r="CD297" s="268"/>
      <c r="CE297" s="268"/>
      <c r="CF297" s="268"/>
      <c r="CG297" s="268"/>
      <c r="CH297" s="268"/>
      <c r="CI297" s="268"/>
      <c r="CJ297" s="268"/>
      <c r="CK297" s="268"/>
      <c r="CL297" s="268"/>
      <c r="CM297" s="268"/>
      <c r="CN297" s="268"/>
      <c r="CO297" s="268"/>
      <c r="CP297" s="268"/>
      <c r="CQ297" s="268"/>
      <c r="CR297" s="268"/>
      <c r="CS297" s="268"/>
      <c r="CT297" s="268"/>
      <c r="CU297" s="268"/>
      <c r="CV297" s="268"/>
      <c r="CW297" s="268"/>
      <c r="CX297" s="268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</row>
    <row r="298" customFormat="false" ht="12.75" hidden="false" customHeight="false" outlineLevel="0" collapsed="false">
      <c r="A298" s="359"/>
      <c r="B298" s="268"/>
      <c r="C298" s="276"/>
      <c r="D298" s="276"/>
      <c r="E298" s="268"/>
      <c r="F298" s="268"/>
      <c r="G298" s="268"/>
      <c r="H298" s="268"/>
      <c r="I298" s="343"/>
      <c r="J298" s="268"/>
      <c r="K298" s="276"/>
      <c r="L298" s="276"/>
      <c r="M298" s="343"/>
      <c r="N298" s="276"/>
      <c r="O298" s="276"/>
      <c r="P298" s="276"/>
      <c r="Q298" s="343"/>
      <c r="R298" s="268"/>
      <c r="T298" s="268"/>
      <c r="U298" s="268"/>
      <c r="X298" s="268"/>
      <c r="Z298" s="343"/>
      <c r="AA298" s="343"/>
      <c r="AB298" s="343"/>
      <c r="AG298" s="340"/>
      <c r="AH298" s="343"/>
      <c r="AI298" s="343"/>
      <c r="AJ298" s="343"/>
      <c r="AK298" s="343"/>
      <c r="AL298" s="268"/>
      <c r="AM298" s="268"/>
      <c r="AN298" s="268"/>
      <c r="AO298" s="343"/>
      <c r="AP298" s="268"/>
      <c r="AQ298" s="268"/>
      <c r="AR298" s="268"/>
      <c r="AS298" s="268"/>
      <c r="AT298" s="268"/>
      <c r="AU298" s="268"/>
      <c r="AV298" s="268"/>
      <c r="AW298" s="268"/>
      <c r="AX298" s="268"/>
      <c r="AY298" s="268"/>
      <c r="AZ298" s="343"/>
      <c r="BA298" s="268"/>
      <c r="BB298" s="268"/>
      <c r="BC298" s="268"/>
      <c r="BD298" s="268"/>
      <c r="BE298" s="268"/>
      <c r="BF298" s="268"/>
      <c r="BG298" s="268"/>
      <c r="BH298" s="268"/>
      <c r="BI298" s="268"/>
      <c r="BJ298" s="268"/>
      <c r="BK298" s="268"/>
      <c r="BL298" s="268"/>
      <c r="BM298" s="268"/>
      <c r="BN298" s="358"/>
      <c r="BO298" s="358"/>
      <c r="BP298" s="268"/>
      <c r="BQ298" s="358"/>
      <c r="BR298" s="384"/>
      <c r="BS298" s="268"/>
      <c r="BT298" s="268"/>
      <c r="BU298" s="268"/>
      <c r="BV298" s="268"/>
      <c r="BW298" s="268"/>
      <c r="BX298" s="268"/>
      <c r="BY298" s="268"/>
      <c r="BZ298" s="268"/>
      <c r="CA298" s="268"/>
      <c r="CB298" s="268"/>
      <c r="CC298" s="268"/>
      <c r="CD298" s="268"/>
      <c r="CE298" s="268"/>
      <c r="CF298" s="268"/>
      <c r="CG298" s="268"/>
      <c r="CH298" s="268"/>
      <c r="CI298" s="268"/>
      <c r="CJ298" s="268"/>
      <c r="CK298" s="268"/>
      <c r="CL298" s="268"/>
      <c r="CM298" s="268"/>
      <c r="CN298" s="268"/>
      <c r="CO298" s="268"/>
      <c r="CP298" s="268"/>
      <c r="CQ298" s="268"/>
      <c r="CR298" s="268"/>
      <c r="CS298" s="268"/>
      <c r="CT298" s="268"/>
      <c r="CU298" s="268"/>
      <c r="CV298" s="268"/>
      <c r="CW298" s="268"/>
      <c r="CX298" s="268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</row>
    <row r="299" customFormat="false" ht="12.75" hidden="false" customHeight="false" outlineLevel="0" collapsed="false">
      <c r="A299" s="359"/>
      <c r="B299" s="268"/>
      <c r="C299" s="276"/>
      <c r="D299" s="276"/>
      <c r="E299" s="268"/>
      <c r="F299" s="268"/>
      <c r="G299" s="268"/>
      <c r="H299" s="268"/>
      <c r="I299" s="343"/>
      <c r="J299" s="268"/>
      <c r="K299" s="276"/>
      <c r="L299" s="276"/>
      <c r="M299" s="343"/>
      <c r="N299" s="276"/>
      <c r="O299" s="276"/>
      <c r="P299" s="276"/>
      <c r="Q299" s="343"/>
      <c r="R299" s="268"/>
      <c r="T299" s="268"/>
      <c r="U299" s="268"/>
      <c r="X299" s="268"/>
      <c r="Z299" s="343"/>
      <c r="AA299" s="343"/>
      <c r="AB299" s="343"/>
      <c r="AG299" s="340"/>
      <c r="AH299" s="343"/>
      <c r="AI299" s="343"/>
      <c r="AJ299" s="343"/>
      <c r="AK299" s="343"/>
      <c r="AL299" s="268"/>
      <c r="AM299" s="268"/>
      <c r="AN299" s="268"/>
      <c r="AO299" s="343"/>
      <c r="AP299" s="268"/>
      <c r="AQ299" s="268"/>
      <c r="AR299" s="268"/>
      <c r="AS299" s="268"/>
      <c r="AT299" s="268"/>
      <c r="AU299" s="268"/>
      <c r="AV299" s="268"/>
      <c r="AW299" s="268"/>
      <c r="AX299" s="268"/>
      <c r="AY299" s="268"/>
      <c r="AZ299" s="343"/>
      <c r="BA299" s="268"/>
      <c r="BB299" s="268"/>
      <c r="BC299" s="268"/>
      <c r="BD299" s="268"/>
      <c r="BE299" s="268"/>
      <c r="BF299" s="268"/>
      <c r="BG299" s="268"/>
      <c r="BH299" s="268"/>
      <c r="BI299" s="268"/>
      <c r="BJ299" s="268"/>
      <c r="BK299" s="268"/>
      <c r="BL299" s="268"/>
      <c r="BM299" s="268"/>
      <c r="BN299" s="358"/>
      <c r="BO299" s="358"/>
      <c r="BP299" s="268"/>
      <c r="BQ299" s="358"/>
      <c r="BR299" s="384"/>
      <c r="BS299" s="268"/>
      <c r="BT299" s="268"/>
      <c r="BU299" s="268"/>
      <c r="BV299" s="268"/>
      <c r="BW299" s="268"/>
      <c r="BX299" s="268"/>
      <c r="BY299" s="268"/>
      <c r="BZ299" s="268"/>
      <c r="CA299" s="268"/>
      <c r="CB299" s="268"/>
      <c r="CC299" s="268"/>
      <c r="CD299" s="268"/>
      <c r="CE299" s="268"/>
      <c r="CF299" s="268"/>
      <c r="CG299" s="268"/>
      <c r="CH299" s="268"/>
      <c r="CI299" s="268"/>
      <c r="CJ299" s="268"/>
      <c r="CK299" s="268"/>
      <c r="CL299" s="268"/>
      <c r="CM299" s="268"/>
      <c r="CN299" s="268"/>
      <c r="CO299" s="268"/>
      <c r="CP299" s="268"/>
      <c r="CQ299" s="268"/>
      <c r="CR299" s="268"/>
      <c r="CS299" s="268"/>
      <c r="CT299" s="268"/>
      <c r="CU299" s="268"/>
      <c r="CV299" s="268"/>
      <c r="CW299" s="268"/>
      <c r="CX299" s="268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</row>
    <row r="300" customFormat="false" ht="12.75" hidden="false" customHeight="false" outlineLevel="0" collapsed="false">
      <c r="A300" s="359"/>
      <c r="B300" s="268"/>
      <c r="C300" s="276"/>
      <c r="D300" s="276"/>
      <c r="E300" s="268"/>
      <c r="F300" s="268"/>
      <c r="G300" s="268"/>
      <c r="H300" s="268"/>
      <c r="I300" s="343"/>
      <c r="J300" s="268"/>
      <c r="K300" s="276"/>
      <c r="L300" s="276"/>
      <c r="M300" s="343"/>
      <c r="N300" s="276"/>
      <c r="O300" s="276"/>
      <c r="P300" s="276"/>
      <c r="Q300" s="343"/>
      <c r="R300" s="268"/>
      <c r="T300" s="268"/>
      <c r="U300" s="268"/>
      <c r="X300" s="268"/>
      <c r="Z300" s="343"/>
      <c r="AA300" s="343"/>
      <c r="AB300" s="343"/>
      <c r="AG300" s="340"/>
      <c r="AH300" s="343"/>
      <c r="AI300" s="343"/>
      <c r="AJ300" s="343"/>
      <c r="AK300" s="343"/>
      <c r="AL300" s="268"/>
      <c r="AM300" s="268"/>
      <c r="AN300" s="268"/>
      <c r="AO300" s="343"/>
      <c r="AP300" s="268"/>
      <c r="AQ300" s="268"/>
      <c r="AR300" s="268"/>
      <c r="AS300" s="268"/>
      <c r="AT300" s="268"/>
      <c r="AU300" s="268"/>
      <c r="AV300" s="268"/>
      <c r="AW300" s="268"/>
      <c r="AX300" s="268"/>
      <c r="AY300" s="268"/>
      <c r="AZ300" s="343"/>
      <c r="BA300" s="268"/>
      <c r="BB300" s="268"/>
      <c r="BC300" s="268"/>
      <c r="BD300" s="268"/>
      <c r="BE300" s="268"/>
      <c r="BF300" s="268"/>
      <c r="BG300" s="268"/>
      <c r="BH300" s="268"/>
      <c r="BI300" s="268"/>
      <c r="BJ300" s="268"/>
      <c r="BK300" s="268"/>
      <c r="BL300" s="268"/>
      <c r="BM300" s="268"/>
      <c r="BN300" s="358"/>
      <c r="BO300" s="358"/>
      <c r="BP300" s="268"/>
      <c r="BQ300" s="358"/>
      <c r="BR300" s="384"/>
      <c r="BS300" s="268"/>
      <c r="BT300" s="268"/>
      <c r="BU300" s="268"/>
      <c r="BV300" s="268"/>
      <c r="BW300" s="268"/>
      <c r="BX300" s="268"/>
      <c r="BY300" s="268"/>
      <c r="BZ300" s="268"/>
      <c r="CA300" s="268"/>
      <c r="CB300" s="268"/>
      <c r="CC300" s="268"/>
      <c r="CD300" s="268"/>
      <c r="CE300" s="268"/>
      <c r="CF300" s="268"/>
      <c r="CG300" s="268"/>
      <c r="CH300" s="268"/>
      <c r="CI300" s="268"/>
      <c r="CJ300" s="268"/>
      <c r="CK300" s="268"/>
      <c r="CL300" s="268"/>
      <c r="CM300" s="268"/>
      <c r="CN300" s="268"/>
      <c r="CO300" s="268"/>
      <c r="CP300" s="268"/>
      <c r="CQ300" s="268"/>
      <c r="CR300" s="268"/>
      <c r="CS300" s="268"/>
      <c r="CT300" s="268"/>
      <c r="CU300" s="268"/>
      <c r="CV300" s="268"/>
      <c r="CW300" s="268"/>
      <c r="CX300" s="268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</row>
    <row r="301" customFormat="false" ht="12.75" hidden="false" customHeight="false" outlineLevel="0" collapsed="false">
      <c r="A301" s="359"/>
      <c r="B301" s="268"/>
      <c r="C301" s="276"/>
      <c r="D301" s="276"/>
      <c r="E301" s="268"/>
      <c r="F301" s="268"/>
      <c r="G301" s="268"/>
      <c r="H301" s="268"/>
      <c r="I301" s="343"/>
      <c r="J301" s="268"/>
      <c r="K301" s="276"/>
      <c r="L301" s="276"/>
      <c r="M301" s="343"/>
      <c r="N301" s="276"/>
      <c r="O301" s="276"/>
      <c r="P301" s="276"/>
      <c r="Q301" s="343"/>
      <c r="R301" s="268"/>
      <c r="T301" s="268"/>
      <c r="U301" s="268"/>
      <c r="X301" s="268"/>
      <c r="Z301" s="343"/>
      <c r="AA301" s="343"/>
      <c r="AB301" s="343"/>
      <c r="AG301" s="340"/>
      <c r="AH301" s="343"/>
      <c r="AI301" s="343"/>
      <c r="AJ301" s="343"/>
      <c r="AK301" s="343"/>
      <c r="AL301" s="268"/>
      <c r="AM301" s="268"/>
      <c r="AN301" s="268"/>
      <c r="AO301" s="343"/>
      <c r="AP301" s="268"/>
      <c r="AQ301" s="268"/>
      <c r="AR301" s="268"/>
      <c r="AS301" s="268"/>
      <c r="AT301" s="268"/>
      <c r="AU301" s="268"/>
      <c r="AV301" s="268"/>
      <c r="AW301" s="268"/>
      <c r="AX301" s="268"/>
      <c r="AY301" s="268"/>
      <c r="AZ301" s="343"/>
      <c r="BA301" s="268"/>
      <c r="BB301" s="268"/>
      <c r="BC301" s="268"/>
      <c r="BD301" s="268"/>
      <c r="BE301" s="268"/>
      <c r="BF301" s="268"/>
      <c r="BG301" s="268"/>
      <c r="BH301" s="268"/>
      <c r="BI301" s="268"/>
      <c r="BJ301" s="268"/>
      <c r="BK301" s="268"/>
      <c r="BL301" s="268"/>
      <c r="BM301" s="268"/>
      <c r="BN301" s="358"/>
      <c r="BO301" s="358"/>
      <c r="BP301" s="268"/>
      <c r="BQ301" s="358"/>
      <c r="BR301" s="384"/>
      <c r="BS301" s="268"/>
      <c r="BT301" s="268"/>
      <c r="BU301" s="268"/>
      <c r="BV301" s="268"/>
      <c r="BW301" s="268"/>
      <c r="BX301" s="268"/>
      <c r="BY301" s="268"/>
      <c r="BZ301" s="268"/>
      <c r="CA301" s="268"/>
      <c r="CB301" s="268"/>
      <c r="CC301" s="268"/>
      <c r="CD301" s="268"/>
      <c r="CE301" s="268"/>
      <c r="CF301" s="268"/>
      <c r="CG301" s="268"/>
      <c r="CH301" s="268"/>
      <c r="CI301" s="268"/>
      <c r="CJ301" s="268"/>
      <c r="CK301" s="268"/>
      <c r="CL301" s="268"/>
      <c r="CM301" s="268"/>
      <c r="CN301" s="268"/>
      <c r="CO301" s="268"/>
      <c r="CP301" s="268"/>
      <c r="CQ301" s="268"/>
      <c r="CR301" s="268"/>
      <c r="CS301" s="268"/>
      <c r="CT301" s="268"/>
      <c r="CU301" s="268"/>
      <c r="CV301" s="268"/>
      <c r="CW301" s="268"/>
      <c r="CX301" s="268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</row>
    <row r="302" customFormat="false" ht="12.75" hidden="false" customHeight="false" outlineLevel="0" collapsed="false">
      <c r="A302" s="359"/>
      <c r="B302" s="268"/>
      <c r="C302" s="276"/>
      <c r="D302" s="276"/>
      <c r="E302" s="268"/>
      <c r="F302" s="268"/>
      <c r="G302" s="268"/>
      <c r="H302" s="268"/>
      <c r="I302" s="343"/>
      <c r="J302" s="268"/>
      <c r="K302" s="276"/>
      <c r="L302" s="276"/>
      <c r="M302" s="343"/>
      <c r="N302" s="276"/>
      <c r="O302" s="276"/>
      <c r="P302" s="276"/>
      <c r="Q302" s="343"/>
      <c r="R302" s="268"/>
      <c r="T302" s="268"/>
      <c r="U302" s="268"/>
      <c r="X302" s="268"/>
      <c r="Z302" s="343"/>
      <c r="AA302" s="343"/>
      <c r="AB302" s="343"/>
      <c r="AG302" s="340"/>
      <c r="AH302" s="343"/>
      <c r="AI302" s="343"/>
      <c r="AJ302" s="343"/>
      <c r="AK302" s="343"/>
      <c r="AL302" s="268"/>
      <c r="AM302" s="268"/>
      <c r="AN302" s="268"/>
      <c r="AO302" s="343"/>
      <c r="AP302" s="268"/>
      <c r="AQ302" s="268"/>
      <c r="AR302" s="268"/>
      <c r="AS302" s="268"/>
      <c r="AT302" s="268"/>
      <c r="AU302" s="268"/>
      <c r="AV302" s="268"/>
      <c r="AW302" s="268"/>
      <c r="AX302" s="268"/>
      <c r="AY302" s="268"/>
      <c r="AZ302" s="343"/>
      <c r="BA302" s="268"/>
      <c r="BB302" s="268"/>
      <c r="BC302" s="268"/>
      <c r="BD302" s="268"/>
      <c r="BE302" s="268"/>
      <c r="BF302" s="268"/>
      <c r="BG302" s="268"/>
      <c r="BH302" s="268"/>
      <c r="BI302" s="268"/>
      <c r="BJ302" s="268"/>
      <c r="BK302" s="268"/>
      <c r="BL302" s="268"/>
      <c r="BM302" s="268"/>
      <c r="BN302" s="358"/>
      <c r="BO302" s="358"/>
      <c r="BP302" s="268"/>
      <c r="BQ302" s="358"/>
      <c r="BR302" s="384"/>
      <c r="BS302" s="268"/>
      <c r="BT302" s="268"/>
      <c r="BU302" s="268"/>
      <c r="BV302" s="268"/>
      <c r="BW302" s="268"/>
      <c r="BX302" s="268"/>
      <c r="BY302" s="268"/>
      <c r="BZ302" s="268"/>
      <c r="CA302" s="268"/>
      <c r="CB302" s="268"/>
      <c r="CC302" s="268"/>
      <c r="CD302" s="268"/>
      <c r="CE302" s="268"/>
      <c r="CF302" s="268"/>
      <c r="CG302" s="268"/>
      <c r="CH302" s="268"/>
      <c r="CI302" s="268"/>
      <c r="CJ302" s="268"/>
      <c r="CK302" s="268"/>
      <c r="CL302" s="268"/>
      <c r="CM302" s="268"/>
      <c r="CN302" s="268"/>
      <c r="CO302" s="268"/>
      <c r="CP302" s="268"/>
      <c r="CQ302" s="268"/>
      <c r="CR302" s="268"/>
      <c r="CS302" s="268"/>
      <c r="CT302" s="268"/>
      <c r="CU302" s="268"/>
      <c r="CV302" s="268"/>
      <c r="CW302" s="268"/>
      <c r="CX302" s="268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</row>
    <row r="303" customFormat="false" ht="12.75" hidden="false" customHeight="false" outlineLevel="0" collapsed="false">
      <c r="A303" s="359"/>
      <c r="B303" s="268"/>
      <c r="C303" s="276"/>
      <c r="D303" s="276"/>
      <c r="E303" s="268"/>
      <c r="F303" s="268"/>
      <c r="G303" s="268"/>
      <c r="H303" s="268"/>
      <c r="I303" s="343"/>
      <c r="J303" s="268"/>
      <c r="K303" s="276"/>
      <c r="L303" s="276"/>
      <c r="M303" s="343"/>
      <c r="N303" s="276"/>
      <c r="O303" s="276"/>
      <c r="P303" s="276"/>
      <c r="Q303" s="343"/>
      <c r="R303" s="268"/>
      <c r="T303" s="268"/>
      <c r="U303" s="268"/>
      <c r="X303" s="268"/>
      <c r="Z303" s="343"/>
      <c r="AA303" s="343"/>
      <c r="AB303" s="343"/>
      <c r="AG303" s="340"/>
      <c r="AH303" s="343"/>
      <c r="AI303" s="343"/>
      <c r="AJ303" s="343"/>
      <c r="AK303" s="343"/>
      <c r="AL303" s="268"/>
      <c r="AM303" s="268"/>
      <c r="AN303" s="268"/>
      <c r="AO303" s="343"/>
      <c r="AP303" s="268"/>
      <c r="AQ303" s="268"/>
      <c r="AR303" s="268"/>
      <c r="AS303" s="268"/>
      <c r="AT303" s="268"/>
      <c r="AU303" s="268"/>
      <c r="AV303" s="268"/>
      <c r="AW303" s="268"/>
      <c r="AX303" s="268"/>
      <c r="AY303" s="268"/>
      <c r="AZ303" s="343"/>
      <c r="BA303" s="268"/>
      <c r="BB303" s="268"/>
      <c r="BC303" s="268"/>
      <c r="BD303" s="268"/>
      <c r="BE303" s="268"/>
      <c r="BF303" s="268"/>
      <c r="BG303" s="268"/>
      <c r="BH303" s="268"/>
      <c r="BI303" s="268"/>
      <c r="BJ303" s="268"/>
      <c r="BK303" s="268"/>
      <c r="BL303" s="268"/>
      <c r="BM303" s="268"/>
      <c r="BN303" s="358"/>
      <c r="BO303" s="358"/>
      <c r="BP303" s="268"/>
      <c r="BQ303" s="358"/>
      <c r="BR303" s="384"/>
      <c r="BS303" s="268"/>
      <c r="BT303" s="268"/>
      <c r="BU303" s="268"/>
      <c r="BV303" s="268"/>
      <c r="BW303" s="268"/>
      <c r="BX303" s="268"/>
      <c r="BY303" s="268"/>
      <c r="BZ303" s="268"/>
      <c r="CA303" s="268"/>
      <c r="CB303" s="268"/>
      <c r="CC303" s="268"/>
      <c r="CD303" s="268"/>
      <c r="CE303" s="268"/>
      <c r="CF303" s="268"/>
      <c r="CG303" s="268"/>
      <c r="CH303" s="268"/>
      <c r="CI303" s="268"/>
      <c r="CJ303" s="268"/>
      <c r="CK303" s="268"/>
      <c r="CL303" s="268"/>
      <c r="CM303" s="268"/>
      <c r="CN303" s="268"/>
      <c r="CO303" s="268"/>
      <c r="CP303" s="268"/>
      <c r="CQ303" s="268"/>
      <c r="CR303" s="268"/>
      <c r="CS303" s="268"/>
      <c r="CT303" s="268"/>
      <c r="CU303" s="268"/>
      <c r="CV303" s="268"/>
      <c r="CW303" s="268"/>
      <c r="CX303" s="268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</row>
    <row r="304" customFormat="false" ht="12.75" hidden="false" customHeight="false" outlineLevel="0" collapsed="false">
      <c r="A304" s="359"/>
      <c r="B304" s="268"/>
      <c r="C304" s="276"/>
      <c r="D304" s="276"/>
      <c r="E304" s="268"/>
      <c r="F304" s="268"/>
      <c r="G304" s="268"/>
      <c r="H304" s="268"/>
      <c r="I304" s="343"/>
      <c r="J304" s="268"/>
      <c r="K304" s="276"/>
      <c r="L304" s="276"/>
      <c r="M304" s="343"/>
      <c r="N304" s="276"/>
      <c r="O304" s="276"/>
      <c r="P304" s="276"/>
      <c r="Q304" s="343"/>
      <c r="R304" s="268"/>
      <c r="T304" s="268"/>
      <c r="U304" s="268"/>
      <c r="X304" s="268"/>
      <c r="Z304" s="343"/>
      <c r="AA304" s="343"/>
      <c r="AB304" s="343"/>
      <c r="AG304" s="340"/>
      <c r="AH304" s="343"/>
      <c r="AI304" s="343"/>
      <c r="AJ304" s="343"/>
      <c r="AK304" s="343"/>
      <c r="AL304" s="268"/>
      <c r="AM304" s="268"/>
      <c r="AN304" s="268"/>
      <c r="AO304" s="343"/>
      <c r="AP304" s="268"/>
      <c r="AQ304" s="268"/>
      <c r="AR304" s="268"/>
      <c r="AS304" s="268"/>
      <c r="AT304" s="268"/>
      <c r="AU304" s="268"/>
      <c r="AV304" s="268"/>
      <c r="AW304" s="268"/>
      <c r="AX304" s="268"/>
      <c r="AY304" s="268"/>
      <c r="AZ304" s="343"/>
      <c r="BA304" s="268"/>
      <c r="BB304" s="268"/>
      <c r="BC304" s="268"/>
      <c r="BD304" s="268"/>
      <c r="BE304" s="268"/>
      <c r="BF304" s="268"/>
      <c r="BG304" s="268"/>
      <c r="BH304" s="268"/>
      <c r="BI304" s="268"/>
      <c r="BJ304" s="268"/>
      <c r="BK304" s="268"/>
      <c r="BL304" s="268"/>
      <c r="BM304" s="268"/>
      <c r="BN304" s="358"/>
      <c r="BO304" s="358"/>
      <c r="BP304" s="268"/>
      <c r="BQ304" s="358"/>
      <c r="BR304" s="384"/>
      <c r="BS304" s="268"/>
      <c r="BT304" s="268"/>
      <c r="BU304" s="268"/>
      <c r="BV304" s="268"/>
      <c r="BW304" s="268"/>
      <c r="BX304" s="268"/>
      <c r="BY304" s="268"/>
      <c r="BZ304" s="268"/>
      <c r="CA304" s="268"/>
      <c r="CB304" s="268"/>
      <c r="CC304" s="268"/>
      <c r="CD304" s="268"/>
      <c r="CE304" s="268"/>
      <c r="CF304" s="268"/>
      <c r="CG304" s="268"/>
      <c r="CH304" s="268"/>
      <c r="CI304" s="268"/>
      <c r="CJ304" s="268"/>
      <c r="CK304" s="268"/>
      <c r="CL304" s="268"/>
      <c r="CM304" s="268"/>
      <c r="CN304" s="268"/>
      <c r="CO304" s="268"/>
      <c r="CP304" s="268"/>
      <c r="CQ304" s="268"/>
      <c r="CR304" s="268"/>
      <c r="CS304" s="268"/>
      <c r="CT304" s="268"/>
      <c r="CU304" s="268"/>
      <c r="CV304" s="268"/>
      <c r="CW304" s="268"/>
      <c r="CX304" s="268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</row>
    <row r="305" customFormat="false" ht="12.75" hidden="false" customHeight="false" outlineLevel="0" collapsed="false">
      <c r="A305" s="359"/>
      <c r="B305" s="268"/>
      <c r="C305" s="276"/>
      <c r="D305" s="276"/>
      <c r="E305" s="268"/>
      <c r="F305" s="268"/>
      <c r="G305" s="268"/>
      <c r="H305" s="268"/>
      <c r="I305" s="343"/>
      <c r="J305" s="268"/>
      <c r="K305" s="276"/>
      <c r="L305" s="276"/>
      <c r="M305" s="343"/>
      <c r="N305" s="276"/>
      <c r="O305" s="276"/>
      <c r="P305" s="276"/>
      <c r="Q305" s="343"/>
      <c r="R305" s="268"/>
      <c r="T305" s="268"/>
      <c r="U305" s="268"/>
      <c r="X305" s="268"/>
      <c r="Z305" s="343"/>
      <c r="AA305" s="343"/>
      <c r="AB305" s="343"/>
      <c r="AG305" s="340"/>
      <c r="AH305" s="343"/>
      <c r="AI305" s="343"/>
      <c r="AJ305" s="343"/>
      <c r="AK305" s="343"/>
      <c r="AL305" s="268"/>
      <c r="AM305" s="268"/>
      <c r="AN305" s="268"/>
      <c r="AO305" s="343"/>
      <c r="AP305" s="268"/>
      <c r="AQ305" s="268"/>
      <c r="AR305" s="268"/>
      <c r="AS305" s="268"/>
      <c r="AT305" s="268"/>
      <c r="AU305" s="268"/>
      <c r="AV305" s="268"/>
      <c r="AW305" s="268"/>
      <c r="AX305" s="268"/>
      <c r="AY305" s="268"/>
      <c r="AZ305" s="343"/>
      <c r="BA305" s="268"/>
      <c r="BB305" s="268"/>
      <c r="BC305" s="268"/>
      <c r="BD305" s="268"/>
      <c r="BE305" s="268"/>
      <c r="BF305" s="268"/>
      <c r="BG305" s="268"/>
      <c r="BH305" s="268"/>
      <c r="BI305" s="268"/>
      <c r="BJ305" s="268"/>
      <c r="BK305" s="268"/>
      <c r="BL305" s="268"/>
      <c r="BM305" s="268"/>
      <c r="BN305" s="358"/>
      <c r="BO305" s="358"/>
      <c r="BP305" s="268"/>
      <c r="BQ305" s="358"/>
      <c r="BR305" s="384"/>
      <c r="BS305" s="268"/>
      <c r="BT305" s="268"/>
      <c r="BU305" s="268"/>
      <c r="BV305" s="268"/>
      <c r="BW305" s="268"/>
      <c r="BX305" s="268"/>
      <c r="BY305" s="268"/>
      <c r="BZ305" s="268"/>
      <c r="CA305" s="268"/>
      <c r="CB305" s="268"/>
      <c r="CC305" s="268"/>
      <c r="CD305" s="268"/>
      <c r="CE305" s="268"/>
      <c r="CF305" s="268"/>
      <c r="CG305" s="268"/>
      <c r="CH305" s="268"/>
      <c r="CI305" s="268"/>
      <c r="CJ305" s="268"/>
      <c r="CK305" s="268"/>
      <c r="CL305" s="268"/>
      <c r="CM305" s="268"/>
      <c r="CN305" s="268"/>
      <c r="CO305" s="268"/>
      <c r="CP305" s="268"/>
      <c r="CQ305" s="268"/>
      <c r="CR305" s="268"/>
      <c r="CS305" s="268"/>
      <c r="CT305" s="268"/>
      <c r="CU305" s="268"/>
      <c r="CV305" s="268"/>
      <c r="CW305" s="268"/>
      <c r="CX305" s="268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</row>
    <row r="306" customFormat="false" ht="12.75" hidden="false" customHeight="false" outlineLevel="0" collapsed="false">
      <c r="A306" s="359"/>
      <c r="B306" s="268"/>
      <c r="C306" s="276"/>
      <c r="D306" s="276"/>
      <c r="E306" s="268"/>
      <c r="F306" s="268"/>
      <c r="G306" s="268"/>
      <c r="H306" s="268"/>
      <c r="I306" s="343"/>
      <c r="J306" s="268"/>
      <c r="K306" s="276"/>
      <c r="L306" s="276"/>
      <c r="M306" s="343"/>
      <c r="N306" s="276"/>
      <c r="O306" s="276"/>
      <c r="P306" s="276"/>
      <c r="Q306" s="343"/>
      <c r="R306" s="268"/>
      <c r="T306" s="268"/>
      <c r="U306" s="268"/>
      <c r="X306" s="268"/>
      <c r="Z306" s="343"/>
      <c r="AA306" s="343"/>
      <c r="AB306" s="343"/>
      <c r="AG306" s="340"/>
      <c r="AH306" s="343"/>
      <c r="AI306" s="343"/>
      <c r="AJ306" s="343"/>
      <c r="AK306" s="343"/>
      <c r="AL306" s="268"/>
      <c r="AM306" s="268"/>
      <c r="AN306" s="268"/>
      <c r="AO306" s="343"/>
      <c r="AP306" s="268"/>
      <c r="AQ306" s="268"/>
      <c r="AR306" s="268"/>
      <c r="AS306" s="268"/>
      <c r="AT306" s="268"/>
      <c r="AU306" s="268"/>
      <c r="AV306" s="268"/>
      <c r="AW306" s="268"/>
      <c r="AX306" s="268"/>
      <c r="AY306" s="268"/>
      <c r="AZ306" s="343"/>
      <c r="BA306" s="268"/>
      <c r="BB306" s="268"/>
      <c r="BC306" s="268"/>
      <c r="BD306" s="268"/>
      <c r="BE306" s="268"/>
      <c r="BF306" s="268"/>
      <c r="BG306" s="268"/>
      <c r="BH306" s="268"/>
      <c r="BI306" s="268"/>
      <c r="BJ306" s="268"/>
      <c r="BK306" s="268"/>
      <c r="BL306" s="268"/>
      <c r="BM306" s="268"/>
      <c r="BN306" s="358"/>
      <c r="BO306" s="358"/>
      <c r="BP306" s="268"/>
      <c r="BQ306" s="358"/>
      <c r="BR306" s="384"/>
      <c r="BS306" s="268"/>
      <c r="BT306" s="268"/>
      <c r="BU306" s="268"/>
      <c r="BV306" s="268"/>
      <c r="BW306" s="268"/>
      <c r="BX306" s="268"/>
      <c r="BY306" s="268"/>
      <c r="BZ306" s="268"/>
      <c r="CA306" s="268"/>
      <c r="CB306" s="268"/>
      <c r="CC306" s="268"/>
      <c r="CD306" s="268"/>
      <c r="CE306" s="268"/>
      <c r="CF306" s="268"/>
      <c r="CG306" s="268"/>
      <c r="CH306" s="268"/>
      <c r="CI306" s="268"/>
      <c r="CJ306" s="268"/>
      <c r="CK306" s="268"/>
      <c r="CL306" s="268"/>
      <c r="CM306" s="268"/>
      <c r="CN306" s="268"/>
      <c r="CO306" s="268"/>
      <c r="CP306" s="268"/>
      <c r="CQ306" s="268"/>
      <c r="CR306" s="268"/>
      <c r="CS306" s="268"/>
      <c r="CT306" s="268"/>
      <c r="CU306" s="268"/>
      <c r="CV306" s="268"/>
      <c r="CW306" s="268"/>
      <c r="CX306" s="268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</row>
    <row r="307" customFormat="false" ht="12.75" hidden="false" customHeight="false" outlineLevel="0" collapsed="false">
      <c r="A307" s="359"/>
      <c r="B307" s="268"/>
      <c r="C307" s="276"/>
      <c r="D307" s="276"/>
      <c r="E307" s="268"/>
      <c r="F307" s="268"/>
      <c r="G307" s="268"/>
      <c r="H307" s="268"/>
      <c r="I307" s="343"/>
      <c r="J307" s="268"/>
      <c r="K307" s="276"/>
      <c r="L307" s="276"/>
      <c r="M307" s="343"/>
      <c r="N307" s="276"/>
      <c r="O307" s="276"/>
      <c r="P307" s="276"/>
      <c r="Q307" s="343"/>
      <c r="R307" s="268"/>
      <c r="T307" s="268"/>
      <c r="U307" s="268"/>
      <c r="X307" s="268"/>
      <c r="Z307" s="343"/>
      <c r="AA307" s="343"/>
      <c r="AB307" s="343"/>
      <c r="AG307" s="340"/>
      <c r="AH307" s="343"/>
      <c r="AI307" s="343"/>
      <c r="AJ307" s="343"/>
      <c r="AK307" s="343"/>
      <c r="AL307" s="268"/>
      <c r="AM307" s="268"/>
      <c r="AN307" s="268"/>
      <c r="AO307" s="343"/>
      <c r="AP307" s="268"/>
      <c r="AQ307" s="268"/>
      <c r="AR307" s="268"/>
      <c r="AS307" s="268"/>
      <c r="AT307" s="268"/>
      <c r="AU307" s="268"/>
      <c r="AV307" s="268"/>
      <c r="AW307" s="268"/>
      <c r="AX307" s="268"/>
      <c r="AY307" s="268"/>
      <c r="AZ307" s="343"/>
      <c r="BA307" s="268"/>
      <c r="BB307" s="268"/>
      <c r="BC307" s="268"/>
      <c r="BD307" s="268"/>
      <c r="BE307" s="268"/>
      <c r="BF307" s="268"/>
      <c r="BG307" s="268"/>
      <c r="BH307" s="268"/>
      <c r="BI307" s="268"/>
      <c r="BJ307" s="268"/>
      <c r="BK307" s="268"/>
      <c r="BL307" s="268"/>
      <c r="BM307" s="268"/>
      <c r="BN307" s="358"/>
      <c r="BO307" s="358"/>
      <c r="BP307" s="268"/>
      <c r="BQ307" s="358"/>
      <c r="BR307" s="384"/>
      <c r="BS307" s="268"/>
      <c r="BT307" s="268"/>
      <c r="BU307" s="268"/>
      <c r="BV307" s="268"/>
      <c r="BW307" s="268"/>
      <c r="BX307" s="268"/>
      <c r="BY307" s="268"/>
      <c r="BZ307" s="268"/>
      <c r="CA307" s="268"/>
      <c r="CB307" s="268"/>
      <c r="CC307" s="268"/>
      <c r="CD307" s="268"/>
      <c r="CE307" s="268"/>
      <c r="CF307" s="268"/>
      <c r="CG307" s="268"/>
      <c r="CH307" s="268"/>
      <c r="CI307" s="268"/>
      <c r="CJ307" s="268"/>
      <c r="CK307" s="268"/>
      <c r="CL307" s="268"/>
      <c r="CM307" s="268"/>
      <c r="CN307" s="268"/>
      <c r="CO307" s="268"/>
      <c r="CP307" s="268"/>
      <c r="CQ307" s="268"/>
      <c r="CR307" s="268"/>
      <c r="CS307" s="268"/>
      <c r="CT307" s="268"/>
      <c r="CU307" s="268"/>
      <c r="CV307" s="268"/>
      <c r="CW307" s="268"/>
      <c r="CX307" s="268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</row>
    <row r="308" customFormat="false" ht="12.75" hidden="false" customHeight="false" outlineLevel="0" collapsed="false">
      <c r="A308" s="359"/>
      <c r="B308" s="268"/>
      <c r="C308" s="276"/>
      <c r="D308" s="276"/>
      <c r="E308" s="268"/>
      <c r="F308" s="268"/>
      <c r="G308" s="268"/>
      <c r="H308" s="268"/>
      <c r="I308" s="343"/>
      <c r="J308" s="268"/>
      <c r="K308" s="276"/>
      <c r="L308" s="276"/>
      <c r="M308" s="343"/>
      <c r="N308" s="276"/>
      <c r="O308" s="276"/>
      <c r="P308" s="276"/>
      <c r="Q308" s="343"/>
      <c r="R308" s="268"/>
      <c r="T308" s="268"/>
      <c r="U308" s="268"/>
      <c r="X308" s="268"/>
      <c r="Z308" s="343"/>
      <c r="AA308" s="343"/>
      <c r="AB308" s="343"/>
      <c r="AG308" s="340"/>
      <c r="AH308" s="343"/>
      <c r="AI308" s="343"/>
      <c r="AJ308" s="343"/>
      <c r="AK308" s="343"/>
      <c r="AL308" s="268"/>
      <c r="AM308" s="268"/>
      <c r="AN308" s="268"/>
      <c r="AO308" s="343"/>
      <c r="AP308" s="268"/>
      <c r="AQ308" s="268"/>
      <c r="AR308" s="268"/>
      <c r="AS308" s="268"/>
      <c r="AT308" s="268"/>
      <c r="AU308" s="268"/>
      <c r="AV308" s="268"/>
      <c r="AW308" s="268"/>
      <c r="AX308" s="268"/>
      <c r="AY308" s="268"/>
      <c r="AZ308" s="343"/>
      <c r="BA308" s="268"/>
      <c r="BB308" s="268"/>
      <c r="BC308" s="268"/>
      <c r="BD308" s="268"/>
      <c r="BE308" s="268"/>
      <c r="BF308" s="268"/>
      <c r="BG308" s="268"/>
      <c r="BH308" s="268"/>
      <c r="BI308" s="268"/>
      <c r="BJ308" s="268"/>
      <c r="BK308" s="268"/>
      <c r="BL308" s="268"/>
      <c r="BM308" s="268"/>
      <c r="BN308" s="358"/>
      <c r="BO308" s="358"/>
      <c r="BP308" s="268"/>
      <c r="BQ308" s="358"/>
      <c r="BR308" s="384"/>
      <c r="BS308" s="268"/>
      <c r="BT308" s="268"/>
      <c r="BU308" s="268"/>
      <c r="BV308" s="268"/>
      <c r="BW308" s="268"/>
      <c r="BX308" s="268"/>
      <c r="BY308" s="268"/>
      <c r="BZ308" s="268"/>
      <c r="CA308" s="268"/>
      <c r="CB308" s="268"/>
      <c r="CC308" s="268"/>
      <c r="CD308" s="268"/>
      <c r="CE308" s="268"/>
      <c r="CF308" s="268"/>
      <c r="CG308" s="268"/>
      <c r="CH308" s="268"/>
      <c r="CI308" s="268"/>
      <c r="CJ308" s="268"/>
      <c r="CK308" s="268"/>
      <c r="CL308" s="268"/>
      <c r="CM308" s="268"/>
      <c r="CN308" s="268"/>
      <c r="CO308" s="268"/>
      <c r="CP308" s="268"/>
      <c r="CQ308" s="268"/>
      <c r="CR308" s="268"/>
      <c r="CS308" s="268"/>
      <c r="CT308" s="268"/>
      <c r="CU308" s="268"/>
      <c r="CV308" s="268"/>
      <c r="CW308" s="268"/>
      <c r="CX308" s="268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</row>
    <row r="309" customFormat="false" ht="12.75" hidden="false" customHeight="false" outlineLevel="0" collapsed="false">
      <c r="A309" s="359"/>
      <c r="B309" s="268"/>
      <c r="C309" s="276"/>
      <c r="D309" s="276"/>
      <c r="E309" s="268"/>
      <c r="F309" s="268"/>
      <c r="G309" s="268"/>
      <c r="H309" s="268"/>
      <c r="I309" s="343"/>
      <c r="J309" s="268"/>
      <c r="K309" s="276"/>
      <c r="L309" s="276"/>
      <c r="M309" s="343"/>
      <c r="N309" s="276"/>
      <c r="O309" s="276"/>
      <c r="P309" s="276"/>
      <c r="Q309" s="343"/>
      <c r="R309" s="268"/>
      <c r="T309" s="268"/>
      <c r="U309" s="268"/>
      <c r="X309" s="268"/>
      <c r="Z309" s="343"/>
      <c r="AA309" s="343"/>
      <c r="AB309" s="343"/>
      <c r="AG309" s="340"/>
      <c r="AH309" s="343"/>
      <c r="AI309" s="343"/>
      <c r="AJ309" s="343"/>
      <c r="AK309" s="343"/>
      <c r="AL309" s="268"/>
      <c r="AM309" s="268"/>
      <c r="AN309" s="268"/>
      <c r="AO309" s="343"/>
      <c r="AP309" s="268"/>
      <c r="AQ309" s="268"/>
      <c r="AR309" s="268"/>
      <c r="AS309" s="268"/>
      <c r="AT309" s="268"/>
      <c r="AU309" s="268"/>
      <c r="AV309" s="268"/>
      <c r="AW309" s="268"/>
      <c r="AX309" s="268"/>
      <c r="AY309" s="268"/>
      <c r="AZ309" s="343"/>
      <c r="BA309" s="268"/>
      <c r="BB309" s="268"/>
      <c r="BC309" s="268"/>
      <c r="BD309" s="268"/>
      <c r="BE309" s="268"/>
      <c r="BF309" s="268"/>
      <c r="BG309" s="268"/>
      <c r="BH309" s="268"/>
      <c r="BI309" s="268"/>
      <c r="BJ309" s="268"/>
      <c r="BK309" s="268"/>
      <c r="BL309" s="268"/>
      <c r="BM309" s="268"/>
      <c r="BN309" s="358"/>
      <c r="BO309" s="358"/>
      <c r="BP309" s="268"/>
      <c r="BQ309" s="358"/>
      <c r="BR309" s="384"/>
      <c r="BS309" s="268"/>
      <c r="BT309" s="268"/>
      <c r="BU309" s="268"/>
      <c r="BV309" s="268"/>
      <c r="BW309" s="268"/>
      <c r="BX309" s="268"/>
      <c r="BY309" s="268"/>
      <c r="BZ309" s="268"/>
      <c r="CA309" s="268"/>
      <c r="CB309" s="268"/>
      <c r="CC309" s="268"/>
      <c r="CD309" s="268"/>
      <c r="CE309" s="268"/>
      <c r="CF309" s="268"/>
      <c r="CG309" s="268"/>
      <c r="CH309" s="268"/>
      <c r="CI309" s="268"/>
      <c r="CJ309" s="268"/>
      <c r="CK309" s="268"/>
      <c r="CL309" s="268"/>
      <c r="CM309" s="268"/>
      <c r="CN309" s="268"/>
      <c r="CO309" s="268"/>
      <c r="CP309" s="268"/>
      <c r="CQ309" s="268"/>
      <c r="CR309" s="268"/>
      <c r="CS309" s="268"/>
      <c r="CT309" s="268"/>
      <c r="CU309" s="268"/>
      <c r="CV309" s="268"/>
      <c r="CW309" s="268"/>
      <c r="CX309" s="268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</row>
    <row r="310" customFormat="false" ht="12.75" hidden="false" customHeight="false" outlineLevel="0" collapsed="false">
      <c r="A310" s="359"/>
      <c r="B310" s="268"/>
      <c r="C310" s="276"/>
      <c r="D310" s="276"/>
      <c r="E310" s="268"/>
      <c r="F310" s="268"/>
      <c r="G310" s="268"/>
      <c r="H310" s="268"/>
      <c r="I310" s="343"/>
      <c r="J310" s="268"/>
      <c r="K310" s="276"/>
      <c r="L310" s="276"/>
      <c r="M310" s="343"/>
      <c r="N310" s="276"/>
      <c r="O310" s="276"/>
      <c r="P310" s="276"/>
      <c r="Q310" s="343"/>
      <c r="R310" s="268"/>
      <c r="T310" s="268"/>
      <c r="U310" s="268"/>
      <c r="X310" s="268"/>
      <c r="Z310" s="343"/>
      <c r="AA310" s="343"/>
      <c r="AB310" s="343"/>
      <c r="AG310" s="340"/>
      <c r="AH310" s="343"/>
      <c r="AI310" s="343"/>
      <c r="AJ310" s="343"/>
      <c r="AK310" s="343"/>
      <c r="AL310" s="268"/>
      <c r="AM310" s="268"/>
      <c r="AN310" s="268"/>
      <c r="AO310" s="343"/>
      <c r="AP310" s="268"/>
      <c r="AQ310" s="268"/>
      <c r="AR310" s="268"/>
      <c r="AS310" s="268"/>
      <c r="AT310" s="268"/>
      <c r="AU310" s="268"/>
      <c r="AV310" s="268"/>
      <c r="AW310" s="268"/>
      <c r="AX310" s="268"/>
      <c r="AY310" s="268"/>
      <c r="AZ310" s="343"/>
      <c r="BA310" s="268"/>
      <c r="BB310" s="268"/>
      <c r="BC310" s="268"/>
      <c r="BD310" s="268"/>
      <c r="BE310" s="268"/>
      <c r="BF310" s="268"/>
      <c r="BG310" s="268"/>
      <c r="BH310" s="268"/>
      <c r="BI310" s="268"/>
      <c r="BJ310" s="268"/>
      <c r="BK310" s="268"/>
      <c r="BL310" s="268"/>
      <c r="BM310" s="268"/>
      <c r="BN310" s="358"/>
      <c r="BO310" s="358"/>
      <c r="BP310" s="268"/>
      <c r="BQ310" s="358"/>
      <c r="BR310" s="384"/>
      <c r="BS310" s="268"/>
      <c r="BT310" s="268"/>
      <c r="BU310" s="268"/>
      <c r="BV310" s="268"/>
      <c r="BW310" s="268"/>
      <c r="BX310" s="268"/>
      <c r="BY310" s="268"/>
      <c r="BZ310" s="268"/>
      <c r="CA310" s="268"/>
      <c r="CB310" s="268"/>
      <c r="CC310" s="268"/>
      <c r="CD310" s="268"/>
      <c r="CE310" s="268"/>
      <c r="CF310" s="268"/>
      <c r="CG310" s="268"/>
      <c r="CH310" s="268"/>
      <c r="CI310" s="268"/>
      <c r="CJ310" s="268"/>
      <c r="CK310" s="268"/>
      <c r="CL310" s="268"/>
      <c r="CM310" s="268"/>
      <c r="CN310" s="268"/>
      <c r="CO310" s="268"/>
      <c r="CP310" s="268"/>
      <c r="CQ310" s="268"/>
      <c r="CR310" s="268"/>
      <c r="CS310" s="268"/>
      <c r="CT310" s="268"/>
      <c r="CU310" s="268"/>
      <c r="CV310" s="268"/>
      <c r="CW310" s="268"/>
      <c r="CX310" s="268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</row>
    <row r="311" customFormat="false" ht="12.75" hidden="false" customHeight="false" outlineLevel="0" collapsed="false">
      <c r="A311" s="359"/>
      <c r="B311" s="268"/>
      <c r="C311" s="276"/>
      <c r="D311" s="276"/>
      <c r="E311" s="268"/>
      <c r="F311" s="268"/>
      <c r="G311" s="268"/>
      <c r="H311" s="268"/>
      <c r="I311" s="343"/>
      <c r="J311" s="268"/>
      <c r="K311" s="276"/>
      <c r="L311" s="276"/>
      <c r="M311" s="343"/>
      <c r="N311" s="276"/>
      <c r="O311" s="276"/>
      <c r="P311" s="276"/>
      <c r="Q311" s="343"/>
      <c r="R311" s="268"/>
      <c r="T311" s="268"/>
      <c r="U311" s="268"/>
      <c r="X311" s="268"/>
      <c r="Z311" s="343"/>
      <c r="AA311" s="343"/>
      <c r="AB311" s="343"/>
      <c r="AG311" s="340"/>
      <c r="AH311" s="343"/>
      <c r="AI311" s="343"/>
      <c r="AJ311" s="343"/>
      <c r="AK311" s="343"/>
      <c r="AL311" s="268"/>
      <c r="AM311" s="268"/>
      <c r="AN311" s="268"/>
      <c r="AO311" s="343"/>
      <c r="AP311" s="268"/>
      <c r="AQ311" s="268"/>
      <c r="AR311" s="268"/>
      <c r="AS311" s="268"/>
      <c r="AT311" s="268"/>
      <c r="AU311" s="268"/>
      <c r="AV311" s="268"/>
      <c r="AW311" s="268"/>
      <c r="AX311" s="268"/>
      <c r="AY311" s="268"/>
      <c r="AZ311" s="343"/>
      <c r="BA311" s="268"/>
      <c r="BB311" s="268"/>
      <c r="BC311" s="268"/>
      <c r="BD311" s="268"/>
      <c r="BE311" s="268"/>
      <c r="BF311" s="268"/>
      <c r="BG311" s="268"/>
      <c r="BH311" s="268"/>
      <c r="BI311" s="268"/>
      <c r="BJ311" s="268"/>
      <c r="BK311" s="268"/>
      <c r="BL311" s="268"/>
      <c r="BM311" s="268"/>
      <c r="BN311" s="358"/>
      <c r="BO311" s="358"/>
      <c r="BP311" s="268"/>
      <c r="BQ311" s="358"/>
      <c r="BR311" s="384"/>
      <c r="BS311" s="268"/>
      <c r="BT311" s="268"/>
      <c r="BU311" s="268"/>
      <c r="BV311" s="268"/>
      <c r="BW311" s="268"/>
      <c r="BX311" s="268"/>
      <c r="BY311" s="268"/>
      <c r="BZ311" s="268"/>
      <c r="CA311" s="268"/>
      <c r="CB311" s="268"/>
      <c r="CC311" s="268"/>
      <c r="CD311" s="268"/>
      <c r="CE311" s="268"/>
      <c r="CF311" s="268"/>
      <c r="CG311" s="268"/>
      <c r="CH311" s="268"/>
      <c r="CI311" s="268"/>
      <c r="CJ311" s="268"/>
      <c r="CK311" s="268"/>
      <c r="CL311" s="268"/>
      <c r="CM311" s="268"/>
      <c r="CN311" s="268"/>
      <c r="CO311" s="268"/>
      <c r="CP311" s="268"/>
      <c r="CQ311" s="268"/>
      <c r="CR311" s="268"/>
      <c r="CS311" s="268"/>
      <c r="CT311" s="268"/>
      <c r="CU311" s="268"/>
      <c r="CV311" s="268"/>
      <c r="CW311" s="268"/>
      <c r="CX311" s="268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</row>
    <row r="312" customFormat="false" ht="12.75" hidden="false" customHeight="false" outlineLevel="0" collapsed="false">
      <c r="A312" s="359"/>
      <c r="B312" s="268"/>
      <c r="C312" s="276"/>
      <c r="D312" s="276"/>
      <c r="E312" s="268"/>
      <c r="F312" s="268"/>
      <c r="G312" s="268"/>
      <c r="H312" s="268"/>
      <c r="I312" s="343"/>
      <c r="J312" s="268"/>
      <c r="K312" s="276"/>
      <c r="L312" s="276"/>
      <c r="M312" s="343"/>
      <c r="N312" s="276"/>
      <c r="O312" s="276"/>
      <c r="P312" s="276"/>
      <c r="Q312" s="343"/>
      <c r="R312" s="268"/>
      <c r="T312" s="268"/>
      <c r="U312" s="268"/>
      <c r="X312" s="268"/>
      <c r="Z312" s="343"/>
      <c r="AA312" s="343"/>
      <c r="AB312" s="343"/>
      <c r="AG312" s="340"/>
      <c r="AH312" s="343"/>
      <c r="AI312" s="343"/>
      <c r="AJ312" s="343"/>
      <c r="AK312" s="343"/>
      <c r="AL312" s="268"/>
      <c r="AM312" s="268"/>
      <c r="AN312" s="268"/>
      <c r="AO312" s="343"/>
      <c r="AP312" s="268"/>
      <c r="AQ312" s="268"/>
      <c r="AR312" s="268"/>
      <c r="AS312" s="268"/>
      <c r="AT312" s="268"/>
      <c r="AU312" s="268"/>
      <c r="AV312" s="268"/>
      <c r="AW312" s="268"/>
      <c r="AX312" s="268"/>
      <c r="AY312" s="268"/>
      <c r="AZ312" s="343"/>
      <c r="BA312" s="268"/>
      <c r="BB312" s="268"/>
      <c r="BC312" s="268"/>
      <c r="BD312" s="268"/>
      <c r="BE312" s="268"/>
      <c r="BF312" s="268"/>
      <c r="BG312" s="268"/>
      <c r="BH312" s="268"/>
      <c r="BI312" s="268"/>
      <c r="BJ312" s="268"/>
      <c r="BK312" s="268"/>
      <c r="BL312" s="268"/>
      <c r="BM312" s="268"/>
      <c r="BN312" s="358"/>
      <c r="BO312" s="358"/>
      <c r="BP312" s="268"/>
      <c r="BQ312" s="358"/>
      <c r="BR312" s="384"/>
      <c r="BS312" s="268"/>
      <c r="BT312" s="268"/>
      <c r="BU312" s="268"/>
      <c r="BV312" s="268"/>
      <c r="BW312" s="268"/>
      <c r="BX312" s="268"/>
      <c r="BY312" s="268"/>
      <c r="BZ312" s="268"/>
      <c r="CA312" s="268"/>
      <c r="CB312" s="268"/>
      <c r="CC312" s="268"/>
      <c r="CD312" s="268"/>
      <c r="CE312" s="268"/>
      <c r="CF312" s="268"/>
      <c r="CG312" s="268"/>
      <c r="CH312" s="268"/>
      <c r="CI312" s="268"/>
      <c r="CJ312" s="268"/>
      <c r="CK312" s="268"/>
      <c r="CL312" s="268"/>
      <c r="CM312" s="268"/>
      <c r="CN312" s="268"/>
      <c r="CO312" s="268"/>
      <c r="CP312" s="268"/>
      <c r="CQ312" s="268"/>
      <c r="CR312" s="268"/>
      <c r="CS312" s="268"/>
      <c r="CT312" s="268"/>
      <c r="CU312" s="268"/>
      <c r="CV312" s="268"/>
      <c r="CW312" s="268"/>
      <c r="CX312" s="268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</row>
    <row r="313" customFormat="false" ht="12.75" hidden="false" customHeight="false" outlineLevel="0" collapsed="false">
      <c r="A313" s="359"/>
      <c r="B313" s="268"/>
      <c r="C313" s="276"/>
      <c r="D313" s="276"/>
      <c r="E313" s="268"/>
      <c r="F313" s="268"/>
      <c r="G313" s="268"/>
      <c r="H313" s="268"/>
      <c r="I313" s="343"/>
      <c r="J313" s="268"/>
      <c r="K313" s="276"/>
      <c r="L313" s="276"/>
      <c r="M313" s="343"/>
      <c r="N313" s="276"/>
      <c r="O313" s="276"/>
      <c r="P313" s="276"/>
      <c r="Q313" s="343"/>
      <c r="R313" s="268"/>
      <c r="T313" s="268"/>
      <c r="U313" s="268"/>
      <c r="X313" s="268"/>
      <c r="Z313" s="343"/>
      <c r="AA313" s="343"/>
      <c r="AB313" s="343"/>
      <c r="AG313" s="340"/>
      <c r="AH313" s="343"/>
      <c r="AI313" s="343"/>
      <c r="AJ313" s="343"/>
      <c r="AK313" s="343"/>
      <c r="AL313" s="268"/>
      <c r="AM313" s="268"/>
      <c r="AN313" s="268"/>
      <c r="AO313" s="343"/>
      <c r="AP313" s="268"/>
      <c r="AQ313" s="268"/>
      <c r="AR313" s="268"/>
      <c r="AS313" s="268"/>
      <c r="AT313" s="268"/>
      <c r="AU313" s="268"/>
      <c r="AV313" s="268"/>
      <c r="AW313" s="268"/>
      <c r="AX313" s="268"/>
      <c r="AY313" s="268"/>
      <c r="AZ313" s="343"/>
      <c r="BA313" s="268"/>
      <c r="BB313" s="268"/>
      <c r="BC313" s="268"/>
      <c r="BD313" s="268"/>
      <c r="BE313" s="268"/>
      <c r="BF313" s="268"/>
      <c r="BG313" s="268"/>
      <c r="BH313" s="268"/>
      <c r="BI313" s="268"/>
      <c r="BJ313" s="268"/>
      <c r="BK313" s="268"/>
      <c r="BL313" s="268"/>
      <c r="BM313" s="268"/>
      <c r="BN313" s="358"/>
      <c r="BO313" s="358"/>
      <c r="BP313" s="268"/>
      <c r="BQ313" s="358"/>
      <c r="BR313" s="384"/>
      <c r="BS313" s="268"/>
      <c r="BT313" s="268"/>
      <c r="BU313" s="268"/>
      <c r="BV313" s="268"/>
      <c r="BW313" s="268"/>
      <c r="BX313" s="268"/>
      <c r="BY313" s="268"/>
      <c r="BZ313" s="268"/>
      <c r="CA313" s="268"/>
      <c r="CB313" s="268"/>
      <c r="CC313" s="268"/>
      <c r="CD313" s="268"/>
      <c r="CE313" s="268"/>
      <c r="CF313" s="268"/>
      <c r="CG313" s="268"/>
      <c r="CH313" s="268"/>
      <c r="CI313" s="268"/>
      <c r="CJ313" s="268"/>
      <c r="CK313" s="268"/>
      <c r="CL313" s="268"/>
      <c r="CM313" s="268"/>
      <c r="CN313" s="268"/>
      <c r="CO313" s="268"/>
      <c r="CP313" s="268"/>
      <c r="CQ313" s="268"/>
      <c r="CR313" s="268"/>
      <c r="CS313" s="268"/>
      <c r="CT313" s="268"/>
      <c r="CU313" s="268"/>
      <c r="CV313" s="268"/>
      <c r="CW313" s="268"/>
      <c r="CX313" s="268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</row>
    <row r="314" customFormat="false" ht="12.75" hidden="false" customHeight="false" outlineLevel="0" collapsed="false">
      <c r="A314" s="359"/>
      <c r="B314" s="268"/>
      <c r="C314" s="276"/>
      <c r="D314" s="276"/>
      <c r="E314" s="268"/>
      <c r="F314" s="268"/>
      <c r="G314" s="268"/>
      <c r="H314" s="268"/>
      <c r="I314" s="343"/>
      <c r="J314" s="268"/>
      <c r="K314" s="276"/>
      <c r="L314" s="276"/>
      <c r="M314" s="343"/>
      <c r="N314" s="276"/>
      <c r="O314" s="276"/>
      <c r="P314" s="276"/>
      <c r="Q314" s="343"/>
      <c r="R314" s="268"/>
      <c r="T314" s="268"/>
      <c r="U314" s="268"/>
      <c r="X314" s="268"/>
      <c r="Z314" s="343"/>
      <c r="AA314" s="343"/>
      <c r="AB314" s="343"/>
      <c r="AG314" s="340"/>
      <c r="AH314" s="343"/>
      <c r="AI314" s="343"/>
      <c r="AJ314" s="343"/>
      <c r="AK314" s="343"/>
      <c r="AL314" s="268"/>
      <c r="AM314" s="268"/>
      <c r="AN314" s="268"/>
      <c r="AO314" s="343"/>
      <c r="AP314" s="268"/>
      <c r="AQ314" s="268"/>
      <c r="AR314" s="268"/>
      <c r="AS314" s="268"/>
      <c r="AT314" s="268"/>
      <c r="AU314" s="268"/>
      <c r="AV314" s="268"/>
      <c r="AW314" s="268"/>
      <c r="AX314" s="268"/>
      <c r="AY314" s="268"/>
      <c r="AZ314" s="343"/>
      <c r="BA314" s="268"/>
      <c r="BB314" s="268"/>
      <c r="BC314" s="268"/>
      <c r="BD314" s="268"/>
      <c r="BE314" s="268"/>
      <c r="BF314" s="268"/>
      <c r="BG314" s="268"/>
      <c r="BH314" s="268"/>
      <c r="BI314" s="268"/>
      <c r="BJ314" s="268"/>
      <c r="BK314" s="268"/>
      <c r="BL314" s="268"/>
      <c r="BM314" s="268"/>
      <c r="BN314" s="358"/>
      <c r="BO314" s="358"/>
      <c r="BP314" s="268"/>
      <c r="BQ314" s="358"/>
      <c r="BR314" s="384"/>
      <c r="BS314" s="268"/>
      <c r="BT314" s="268"/>
      <c r="BU314" s="268"/>
      <c r="BV314" s="268"/>
      <c r="BW314" s="268"/>
      <c r="BX314" s="268"/>
      <c r="BY314" s="268"/>
      <c r="BZ314" s="268"/>
      <c r="CA314" s="268"/>
      <c r="CB314" s="268"/>
      <c r="CC314" s="268"/>
      <c r="CD314" s="268"/>
      <c r="CE314" s="268"/>
      <c r="CF314" s="268"/>
      <c r="CG314" s="268"/>
      <c r="CH314" s="268"/>
      <c r="CI314" s="268"/>
      <c r="CJ314" s="268"/>
      <c r="CK314" s="268"/>
      <c r="CL314" s="268"/>
      <c r="CM314" s="268"/>
      <c r="CN314" s="268"/>
      <c r="CO314" s="268"/>
      <c r="CP314" s="268"/>
      <c r="CQ314" s="268"/>
      <c r="CR314" s="268"/>
      <c r="CS314" s="268"/>
      <c r="CT314" s="268"/>
      <c r="CU314" s="268"/>
      <c r="CV314" s="268"/>
      <c r="CW314" s="268"/>
      <c r="CX314" s="268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</row>
    <row r="315" customFormat="false" ht="12.75" hidden="false" customHeight="false" outlineLevel="0" collapsed="false">
      <c r="A315" s="359"/>
      <c r="B315" s="268"/>
      <c r="C315" s="276"/>
      <c r="D315" s="276"/>
      <c r="E315" s="268"/>
      <c r="F315" s="268"/>
      <c r="G315" s="268"/>
      <c r="H315" s="268"/>
      <c r="I315" s="343"/>
      <c r="J315" s="268"/>
      <c r="K315" s="276"/>
      <c r="L315" s="276"/>
      <c r="M315" s="343"/>
      <c r="N315" s="276"/>
      <c r="O315" s="276"/>
      <c r="P315" s="276"/>
      <c r="Q315" s="343"/>
      <c r="R315" s="268"/>
      <c r="T315" s="268"/>
      <c r="U315" s="268"/>
      <c r="X315" s="268"/>
      <c r="Z315" s="343"/>
      <c r="AA315" s="343"/>
      <c r="AB315" s="343"/>
      <c r="AG315" s="340"/>
      <c r="AH315" s="343"/>
      <c r="AI315" s="343"/>
      <c r="AJ315" s="343"/>
      <c r="AK315" s="343"/>
      <c r="AL315" s="268"/>
      <c r="AM315" s="268"/>
      <c r="AN315" s="268"/>
      <c r="AO315" s="343"/>
      <c r="AP315" s="268"/>
      <c r="AQ315" s="268"/>
      <c r="AR315" s="268"/>
      <c r="AS315" s="268"/>
      <c r="AT315" s="268"/>
      <c r="AU315" s="268"/>
      <c r="AV315" s="268"/>
      <c r="AW315" s="268"/>
      <c r="AX315" s="268"/>
      <c r="AY315" s="268"/>
      <c r="AZ315" s="343"/>
      <c r="BA315" s="268"/>
      <c r="BB315" s="268"/>
      <c r="BC315" s="268"/>
      <c r="BD315" s="268"/>
      <c r="BE315" s="268"/>
      <c r="BF315" s="268"/>
      <c r="BG315" s="268"/>
      <c r="BH315" s="268"/>
      <c r="BI315" s="268"/>
      <c r="BJ315" s="268"/>
      <c r="BK315" s="268"/>
      <c r="BL315" s="268"/>
      <c r="BM315" s="268"/>
      <c r="BN315" s="358"/>
      <c r="BO315" s="358"/>
      <c r="BP315" s="268"/>
      <c r="BQ315" s="358"/>
      <c r="BR315" s="384"/>
      <c r="BS315" s="268"/>
      <c r="BT315" s="268"/>
      <c r="BU315" s="268"/>
      <c r="BV315" s="268"/>
      <c r="BW315" s="268"/>
      <c r="BX315" s="268"/>
      <c r="BY315" s="268"/>
      <c r="BZ315" s="268"/>
      <c r="CA315" s="268"/>
      <c r="CB315" s="268"/>
      <c r="CC315" s="268"/>
      <c r="CD315" s="268"/>
      <c r="CE315" s="268"/>
      <c r="CF315" s="268"/>
      <c r="CG315" s="268"/>
      <c r="CH315" s="268"/>
      <c r="CI315" s="268"/>
      <c r="CJ315" s="268"/>
      <c r="CK315" s="268"/>
      <c r="CL315" s="268"/>
      <c r="CM315" s="268"/>
      <c r="CN315" s="268"/>
      <c r="CO315" s="268"/>
      <c r="CP315" s="268"/>
      <c r="CQ315" s="268"/>
      <c r="CR315" s="268"/>
      <c r="CS315" s="268"/>
      <c r="CT315" s="268"/>
      <c r="CU315" s="268"/>
      <c r="CV315" s="268"/>
      <c r="CW315" s="268"/>
      <c r="CX315" s="268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</row>
    <row r="316" customFormat="false" ht="12.75" hidden="false" customHeight="false" outlineLevel="0" collapsed="false">
      <c r="A316" s="359"/>
      <c r="B316" s="268"/>
      <c r="C316" s="276"/>
      <c r="D316" s="276"/>
      <c r="E316" s="268"/>
      <c r="F316" s="268"/>
      <c r="G316" s="268"/>
      <c r="H316" s="268"/>
      <c r="I316" s="343"/>
      <c r="J316" s="268"/>
      <c r="K316" s="276"/>
      <c r="L316" s="276"/>
      <c r="M316" s="343"/>
      <c r="N316" s="276"/>
      <c r="O316" s="276"/>
      <c r="P316" s="276"/>
      <c r="Q316" s="343"/>
      <c r="R316" s="268"/>
      <c r="T316" s="268"/>
      <c r="U316" s="268"/>
      <c r="X316" s="268"/>
      <c r="Z316" s="343"/>
      <c r="AA316" s="343"/>
      <c r="AB316" s="343"/>
      <c r="AG316" s="340"/>
      <c r="AH316" s="343"/>
      <c r="AI316" s="343"/>
      <c r="AJ316" s="343"/>
      <c r="AK316" s="343"/>
      <c r="AL316" s="268"/>
      <c r="AM316" s="268"/>
      <c r="AN316" s="268"/>
      <c r="AO316" s="343"/>
      <c r="AP316" s="268"/>
      <c r="AQ316" s="268"/>
      <c r="AR316" s="268"/>
      <c r="AS316" s="268"/>
      <c r="AT316" s="268"/>
      <c r="AU316" s="268"/>
      <c r="AV316" s="268"/>
      <c r="AW316" s="268"/>
      <c r="AX316" s="268"/>
      <c r="AY316" s="268"/>
      <c r="AZ316" s="343"/>
      <c r="BA316" s="268"/>
      <c r="BB316" s="268"/>
      <c r="BC316" s="268"/>
      <c r="BD316" s="268"/>
      <c r="BE316" s="268"/>
      <c r="BF316" s="268"/>
      <c r="BG316" s="268"/>
      <c r="BH316" s="268"/>
      <c r="BI316" s="268"/>
      <c r="BJ316" s="268"/>
      <c r="BK316" s="268"/>
      <c r="BL316" s="268"/>
      <c r="BM316" s="268"/>
      <c r="BN316" s="358"/>
      <c r="BO316" s="358"/>
      <c r="BP316" s="268"/>
      <c r="BQ316" s="358"/>
      <c r="BR316" s="384"/>
      <c r="BS316" s="268"/>
      <c r="BT316" s="268"/>
      <c r="BU316" s="268"/>
      <c r="BV316" s="268"/>
      <c r="BW316" s="268"/>
      <c r="BX316" s="268"/>
      <c r="BY316" s="268"/>
      <c r="BZ316" s="268"/>
      <c r="CA316" s="268"/>
      <c r="CB316" s="268"/>
      <c r="CC316" s="268"/>
      <c r="CD316" s="268"/>
      <c r="CE316" s="268"/>
      <c r="CF316" s="268"/>
      <c r="CG316" s="268"/>
      <c r="CH316" s="268"/>
      <c r="CI316" s="268"/>
      <c r="CJ316" s="268"/>
      <c r="CK316" s="268"/>
      <c r="CL316" s="268"/>
      <c r="CM316" s="268"/>
      <c r="CN316" s="268"/>
      <c r="CO316" s="268"/>
      <c r="CP316" s="268"/>
      <c r="CQ316" s="268"/>
      <c r="CR316" s="268"/>
      <c r="CS316" s="268"/>
      <c r="CT316" s="268"/>
      <c r="CU316" s="268"/>
      <c r="CV316" s="268"/>
      <c r="CW316" s="268"/>
      <c r="CX316" s="268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</row>
    <row r="317" customFormat="false" ht="12.75" hidden="false" customHeight="false" outlineLevel="0" collapsed="false">
      <c r="A317" s="359"/>
      <c r="B317" s="268"/>
      <c r="C317" s="276"/>
      <c r="D317" s="276"/>
      <c r="E317" s="268"/>
      <c r="F317" s="268"/>
      <c r="G317" s="268"/>
      <c r="H317" s="268"/>
      <c r="I317" s="343"/>
      <c r="J317" s="268"/>
      <c r="K317" s="276"/>
      <c r="L317" s="276"/>
      <c r="M317" s="343"/>
      <c r="N317" s="276"/>
      <c r="O317" s="276"/>
      <c r="P317" s="276"/>
      <c r="Q317" s="343"/>
      <c r="R317" s="268"/>
      <c r="T317" s="268"/>
      <c r="U317" s="268"/>
      <c r="X317" s="268"/>
      <c r="Z317" s="343"/>
      <c r="AA317" s="343"/>
      <c r="AB317" s="343"/>
      <c r="AG317" s="340"/>
      <c r="AH317" s="343"/>
      <c r="AI317" s="343"/>
      <c r="AJ317" s="343"/>
      <c r="AK317" s="343"/>
      <c r="AL317" s="268"/>
      <c r="AM317" s="268"/>
      <c r="AN317" s="268"/>
      <c r="AO317" s="343"/>
      <c r="AP317" s="268"/>
      <c r="AQ317" s="268"/>
      <c r="AR317" s="268"/>
      <c r="AS317" s="268"/>
      <c r="AT317" s="268"/>
      <c r="AU317" s="268"/>
      <c r="AV317" s="268"/>
      <c r="AW317" s="268"/>
      <c r="AX317" s="268"/>
      <c r="AY317" s="268"/>
      <c r="AZ317" s="343"/>
      <c r="BA317" s="268"/>
      <c r="BB317" s="268"/>
      <c r="BC317" s="268"/>
      <c r="BD317" s="268"/>
      <c r="BE317" s="268"/>
      <c r="BF317" s="268"/>
      <c r="BG317" s="268"/>
      <c r="BH317" s="268"/>
      <c r="BI317" s="268"/>
      <c r="BJ317" s="268"/>
      <c r="BK317" s="268"/>
      <c r="BL317" s="268"/>
      <c r="BM317" s="268"/>
      <c r="BN317" s="358"/>
      <c r="BO317" s="358"/>
      <c r="BP317" s="268"/>
      <c r="BQ317" s="358"/>
      <c r="BR317" s="384"/>
      <c r="BS317" s="268"/>
      <c r="BT317" s="268"/>
      <c r="BU317" s="268"/>
      <c r="BV317" s="268"/>
      <c r="BW317" s="268"/>
      <c r="BX317" s="268"/>
      <c r="BY317" s="268"/>
      <c r="BZ317" s="268"/>
      <c r="CA317" s="268"/>
      <c r="CB317" s="268"/>
      <c r="CC317" s="268"/>
      <c r="CD317" s="268"/>
      <c r="CE317" s="268"/>
      <c r="CF317" s="268"/>
      <c r="CG317" s="268"/>
      <c r="CH317" s="268"/>
      <c r="CI317" s="268"/>
      <c r="CJ317" s="268"/>
      <c r="CK317" s="268"/>
      <c r="CL317" s="268"/>
      <c r="CM317" s="268"/>
      <c r="CN317" s="268"/>
      <c r="CO317" s="268"/>
      <c r="CP317" s="268"/>
      <c r="CQ317" s="268"/>
      <c r="CR317" s="268"/>
      <c r="CS317" s="268"/>
      <c r="CT317" s="268"/>
      <c r="CU317" s="268"/>
      <c r="CV317" s="268"/>
      <c r="CW317" s="268"/>
      <c r="CX317" s="268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</row>
    <row r="318" customFormat="false" ht="12.75" hidden="false" customHeight="false" outlineLevel="0" collapsed="false">
      <c r="A318" s="359"/>
      <c r="B318" s="268"/>
      <c r="C318" s="276"/>
      <c r="D318" s="276"/>
      <c r="E318" s="268"/>
      <c r="F318" s="268"/>
      <c r="G318" s="268"/>
      <c r="H318" s="268"/>
      <c r="I318" s="343"/>
      <c r="J318" s="268"/>
      <c r="K318" s="276"/>
      <c r="L318" s="276"/>
      <c r="M318" s="343"/>
      <c r="N318" s="276"/>
      <c r="O318" s="276"/>
      <c r="P318" s="276"/>
      <c r="Q318" s="343"/>
      <c r="R318" s="268"/>
      <c r="T318" s="268"/>
      <c r="U318" s="268"/>
      <c r="X318" s="268"/>
      <c r="Z318" s="343"/>
      <c r="AA318" s="343"/>
      <c r="AB318" s="343"/>
      <c r="AG318" s="340"/>
      <c r="AH318" s="343"/>
      <c r="AI318" s="343"/>
      <c r="AJ318" s="343"/>
      <c r="AK318" s="343"/>
      <c r="AL318" s="268"/>
      <c r="AM318" s="268"/>
      <c r="AN318" s="268"/>
      <c r="AO318" s="343"/>
      <c r="AP318" s="268"/>
      <c r="AQ318" s="268"/>
      <c r="AR318" s="268"/>
      <c r="AS318" s="268"/>
      <c r="AT318" s="268"/>
      <c r="AU318" s="268"/>
      <c r="AV318" s="268"/>
      <c r="AW318" s="268"/>
      <c r="AX318" s="268"/>
      <c r="AY318" s="268"/>
      <c r="AZ318" s="343"/>
      <c r="BA318" s="268"/>
      <c r="BB318" s="268"/>
      <c r="BC318" s="268"/>
      <c r="BD318" s="268"/>
      <c r="BE318" s="268"/>
      <c r="BF318" s="268"/>
      <c r="BG318" s="268"/>
      <c r="BH318" s="268"/>
      <c r="BI318" s="268"/>
      <c r="BJ318" s="268"/>
      <c r="BK318" s="268"/>
      <c r="BL318" s="268"/>
      <c r="BM318" s="268"/>
      <c r="BN318" s="358"/>
      <c r="BO318" s="358"/>
      <c r="BP318" s="268"/>
      <c r="BQ318" s="358"/>
      <c r="BR318" s="384"/>
      <c r="BS318" s="268"/>
      <c r="BT318" s="268"/>
      <c r="BU318" s="268"/>
      <c r="BV318" s="268"/>
      <c r="BW318" s="268"/>
      <c r="BX318" s="268"/>
      <c r="BY318" s="268"/>
      <c r="BZ318" s="268"/>
      <c r="CA318" s="268"/>
      <c r="CB318" s="268"/>
      <c r="CC318" s="268"/>
      <c r="CD318" s="268"/>
      <c r="CE318" s="268"/>
      <c r="CF318" s="268"/>
      <c r="CG318" s="268"/>
      <c r="CH318" s="268"/>
      <c r="CI318" s="268"/>
      <c r="CJ318" s="268"/>
      <c r="CK318" s="268"/>
      <c r="CL318" s="268"/>
      <c r="CM318" s="268"/>
      <c r="CN318" s="268"/>
      <c r="CO318" s="268"/>
      <c r="CP318" s="268"/>
      <c r="CQ318" s="268"/>
      <c r="CR318" s="268"/>
      <c r="CS318" s="268"/>
      <c r="CT318" s="268"/>
      <c r="CU318" s="268"/>
      <c r="CV318" s="268"/>
      <c r="CW318" s="268"/>
      <c r="CX318" s="268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</row>
    <row r="319" customFormat="false" ht="12.75" hidden="false" customHeight="false" outlineLevel="0" collapsed="false">
      <c r="A319" s="359"/>
      <c r="B319" s="268"/>
      <c r="C319" s="276"/>
      <c r="D319" s="276"/>
      <c r="E319" s="268"/>
      <c r="F319" s="268"/>
      <c r="G319" s="268"/>
      <c r="H319" s="268"/>
      <c r="I319" s="343"/>
      <c r="J319" s="268"/>
      <c r="K319" s="276"/>
      <c r="L319" s="276"/>
      <c r="M319" s="343"/>
      <c r="N319" s="276"/>
      <c r="O319" s="276"/>
      <c r="P319" s="276"/>
      <c r="Q319" s="343"/>
      <c r="R319" s="268"/>
      <c r="T319" s="268"/>
      <c r="U319" s="268"/>
      <c r="X319" s="268"/>
      <c r="Z319" s="343"/>
      <c r="AA319" s="343"/>
      <c r="AB319" s="343"/>
      <c r="AG319" s="340"/>
      <c r="AH319" s="343"/>
      <c r="AI319" s="343"/>
      <c r="AJ319" s="343"/>
      <c r="AK319" s="343"/>
      <c r="AL319" s="268"/>
      <c r="AM319" s="268"/>
      <c r="AN319" s="268"/>
      <c r="AO319" s="343"/>
      <c r="AP319" s="268"/>
      <c r="AQ319" s="268"/>
      <c r="AR319" s="268"/>
      <c r="AS319" s="268"/>
      <c r="AT319" s="268"/>
      <c r="AU319" s="268"/>
      <c r="AV319" s="268"/>
      <c r="AW319" s="268"/>
      <c r="AX319" s="268"/>
      <c r="AY319" s="268"/>
      <c r="AZ319" s="343"/>
      <c r="BA319" s="268"/>
      <c r="BB319" s="268"/>
      <c r="BC319" s="268"/>
      <c r="BD319" s="268"/>
      <c r="BE319" s="268"/>
      <c r="BF319" s="268"/>
      <c r="BG319" s="268"/>
      <c r="BH319" s="268"/>
      <c r="BI319" s="268"/>
      <c r="BJ319" s="268"/>
      <c r="BK319" s="268"/>
      <c r="BL319" s="268"/>
      <c r="BM319" s="268"/>
      <c r="BN319" s="358"/>
      <c r="BO319" s="358"/>
      <c r="BP319" s="268"/>
      <c r="BQ319" s="358"/>
      <c r="BR319" s="384"/>
      <c r="BS319" s="268"/>
      <c r="BT319" s="268"/>
      <c r="BU319" s="268"/>
      <c r="BV319" s="268"/>
      <c r="BW319" s="268"/>
      <c r="BX319" s="268"/>
      <c r="BY319" s="268"/>
      <c r="BZ319" s="268"/>
      <c r="CA319" s="268"/>
      <c r="CB319" s="268"/>
      <c r="CC319" s="268"/>
      <c r="CD319" s="268"/>
      <c r="CE319" s="268"/>
      <c r="CF319" s="268"/>
      <c r="CG319" s="268"/>
      <c r="CH319" s="268"/>
      <c r="CI319" s="268"/>
      <c r="CJ319" s="268"/>
      <c r="CK319" s="268"/>
      <c r="CL319" s="268"/>
      <c r="CM319" s="268"/>
      <c r="CN319" s="268"/>
      <c r="CO319" s="268"/>
      <c r="CP319" s="268"/>
      <c r="CQ319" s="268"/>
      <c r="CR319" s="268"/>
      <c r="CS319" s="268"/>
      <c r="CT319" s="268"/>
      <c r="CU319" s="268"/>
      <c r="CV319" s="268"/>
      <c r="CW319" s="268"/>
      <c r="CX319" s="268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</row>
    <row r="320" customFormat="false" ht="12.75" hidden="false" customHeight="false" outlineLevel="0" collapsed="false">
      <c r="A320" s="359"/>
      <c r="B320" s="268"/>
      <c r="C320" s="276"/>
      <c r="D320" s="276"/>
      <c r="E320" s="268"/>
      <c r="F320" s="268"/>
      <c r="G320" s="268"/>
      <c r="H320" s="268"/>
      <c r="I320" s="343"/>
      <c r="J320" s="268"/>
      <c r="K320" s="276"/>
      <c r="L320" s="276"/>
      <c r="M320" s="343"/>
      <c r="N320" s="276"/>
      <c r="O320" s="276"/>
      <c r="P320" s="276"/>
      <c r="Q320" s="343"/>
      <c r="R320" s="268"/>
      <c r="T320" s="268"/>
      <c r="U320" s="268"/>
      <c r="X320" s="268"/>
      <c r="Z320" s="343"/>
      <c r="AA320" s="343"/>
      <c r="AB320" s="343"/>
      <c r="AG320" s="340"/>
      <c r="AH320" s="343"/>
      <c r="AI320" s="343"/>
      <c r="AJ320" s="343"/>
      <c r="AK320" s="343"/>
      <c r="AL320" s="268"/>
      <c r="AM320" s="268"/>
      <c r="AN320" s="268"/>
      <c r="AO320" s="343"/>
      <c r="AP320" s="268"/>
      <c r="AQ320" s="268"/>
      <c r="AR320" s="268"/>
      <c r="AS320" s="268"/>
      <c r="AT320" s="268"/>
      <c r="AU320" s="268"/>
      <c r="AV320" s="268"/>
      <c r="AW320" s="268"/>
      <c r="AX320" s="268"/>
      <c r="AY320" s="268"/>
      <c r="AZ320" s="343"/>
      <c r="BA320" s="268"/>
      <c r="BB320" s="268"/>
      <c r="BC320" s="268"/>
      <c r="BD320" s="268"/>
      <c r="BE320" s="268"/>
      <c r="BF320" s="268"/>
      <c r="BG320" s="268"/>
      <c r="BH320" s="268"/>
      <c r="BI320" s="268"/>
      <c r="BJ320" s="268"/>
      <c r="BK320" s="268"/>
      <c r="BL320" s="268"/>
      <c r="BM320" s="268"/>
      <c r="BN320" s="358"/>
      <c r="BO320" s="358"/>
      <c r="BP320" s="268"/>
      <c r="BQ320" s="358"/>
      <c r="BR320" s="384"/>
      <c r="BS320" s="268"/>
      <c r="BT320" s="268"/>
      <c r="BU320" s="268"/>
      <c r="BV320" s="268"/>
      <c r="BW320" s="268"/>
      <c r="BX320" s="268"/>
      <c r="BY320" s="268"/>
      <c r="BZ320" s="268"/>
      <c r="CA320" s="268"/>
      <c r="CB320" s="268"/>
      <c r="CC320" s="268"/>
      <c r="CD320" s="268"/>
      <c r="CE320" s="268"/>
      <c r="CF320" s="268"/>
      <c r="CG320" s="268"/>
      <c r="CH320" s="268"/>
      <c r="CI320" s="268"/>
      <c r="CJ320" s="268"/>
      <c r="CK320" s="268"/>
      <c r="CL320" s="268"/>
      <c r="CM320" s="268"/>
      <c r="CN320" s="268"/>
      <c r="CO320" s="268"/>
      <c r="CP320" s="268"/>
      <c r="CQ320" s="268"/>
      <c r="CR320" s="268"/>
      <c r="CS320" s="268"/>
      <c r="CT320" s="268"/>
      <c r="CU320" s="268"/>
      <c r="CV320" s="268"/>
      <c r="CW320" s="268"/>
      <c r="CX320" s="268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</row>
    <row r="321" customFormat="false" ht="12.75" hidden="false" customHeight="false" outlineLevel="0" collapsed="false">
      <c r="A321" s="359"/>
      <c r="B321" s="268"/>
      <c r="C321" s="276"/>
      <c r="D321" s="276"/>
      <c r="E321" s="268"/>
      <c r="F321" s="268"/>
      <c r="G321" s="268"/>
      <c r="H321" s="268"/>
      <c r="I321" s="343"/>
      <c r="J321" s="268"/>
      <c r="K321" s="276"/>
      <c r="L321" s="276"/>
      <c r="M321" s="343"/>
      <c r="N321" s="276"/>
      <c r="O321" s="276"/>
      <c r="P321" s="276"/>
      <c r="Q321" s="343"/>
      <c r="R321" s="268"/>
      <c r="T321" s="268"/>
      <c r="U321" s="268"/>
      <c r="X321" s="268"/>
      <c r="Z321" s="343"/>
      <c r="AA321" s="343"/>
      <c r="AB321" s="343"/>
      <c r="AG321" s="340"/>
      <c r="AH321" s="343"/>
      <c r="AI321" s="343"/>
      <c r="AJ321" s="343"/>
      <c r="AK321" s="343"/>
      <c r="AL321" s="268"/>
      <c r="AM321" s="268"/>
      <c r="AN321" s="268"/>
      <c r="AO321" s="343"/>
      <c r="AP321" s="268"/>
      <c r="AQ321" s="268"/>
      <c r="AR321" s="268"/>
      <c r="AS321" s="268"/>
      <c r="AT321" s="268"/>
      <c r="AU321" s="268"/>
      <c r="AV321" s="268"/>
      <c r="AW321" s="268"/>
      <c r="AX321" s="268"/>
      <c r="AY321" s="268"/>
      <c r="AZ321" s="343"/>
      <c r="BA321" s="268"/>
      <c r="BB321" s="268"/>
      <c r="BC321" s="268"/>
      <c r="BD321" s="268"/>
      <c r="BE321" s="268"/>
      <c r="BF321" s="268"/>
      <c r="BG321" s="268"/>
      <c r="BH321" s="268"/>
      <c r="BI321" s="268"/>
      <c r="BJ321" s="268"/>
      <c r="BK321" s="268"/>
      <c r="BL321" s="268"/>
      <c r="BM321" s="268"/>
      <c r="BN321" s="358"/>
      <c r="BO321" s="358"/>
      <c r="BP321" s="268"/>
      <c r="BQ321" s="358"/>
      <c r="BR321" s="384"/>
      <c r="BS321" s="268"/>
      <c r="BT321" s="268"/>
      <c r="BU321" s="268"/>
      <c r="BV321" s="268"/>
      <c r="BW321" s="268"/>
      <c r="BX321" s="268"/>
      <c r="BY321" s="268"/>
      <c r="BZ321" s="268"/>
      <c r="CA321" s="268"/>
      <c r="CB321" s="268"/>
      <c r="CC321" s="268"/>
      <c r="CD321" s="268"/>
      <c r="CE321" s="268"/>
      <c r="CF321" s="268"/>
      <c r="CG321" s="268"/>
      <c r="CH321" s="268"/>
      <c r="CI321" s="268"/>
      <c r="CJ321" s="268"/>
      <c r="CK321" s="268"/>
      <c r="CL321" s="268"/>
      <c r="CM321" s="268"/>
      <c r="CN321" s="268"/>
      <c r="CO321" s="268"/>
      <c r="CP321" s="268"/>
      <c r="CQ321" s="268"/>
      <c r="CR321" s="268"/>
      <c r="CS321" s="268"/>
      <c r="CT321" s="268"/>
      <c r="CU321" s="268"/>
      <c r="CV321" s="268"/>
      <c r="CW321" s="268"/>
      <c r="CX321" s="268"/>
      <c r="CY321" s="3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</row>
    <row r="322" customFormat="false" ht="12.75" hidden="false" customHeight="false" outlineLevel="0" collapsed="false">
      <c r="A322" s="359"/>
      <c r="B322" s="268"/>
      <c r="C322" s="276"/>
      <c r="D322" s="276"/>
      <c r="E322" s="268"/>
      <c r="F322" s="268"/>
      <c r="G322" s="268"/>
      <c r="H322" s="268"/>
      <c r="I322" s="343"/>
      <c r="J322" s="268"/>
      <c r="K322" s="276"/>
      <c r="L322" s="276"/>
      <c r="M322" s="343"/>
      <c r="N322" s="276"/>
      <c r="O322" s="276"/>
      <c r="P322" s="276"/>
      <c r="Q322" s="343"/>
      <c r="R322" s="268"/>
      <c r="T322" s="268"/>
      <c r="U322" s="268"/>
      <c r="X322" s="268"/>
      <c r="Z322" s="343"/>
      <c r="AA322" s="343"/>
      <c r="AB322" s="343"/>
      <c r="AG322" s="340"/>
      <c r="AH322" s="343"/>
      <c r="AI322" s="343"/>
      <c r="AJ322" s="343"/>
      <c r="AK322" s="343"/>
      <c r="AL322" s="268"/>
      <c r="AM322" s="268"/>
      <c r="AN322" s="268"/>
      <c r="AO322" s="343"/>
      <c r="AP322" s="268"/>
      <c r="AQ322" s="268"/>
      <c r="AR322" s="268"/>
      <c r="AS322" s="268"/>
      <c r="AT322" s="268"/>
      <c r="AU322" s="268"/>
      <c r="AV322" s="268"/>
      <c r="AW322" s="268"/>
      <c r="AX322" s="268"/>
      <c r="AY322" s="268"/>
      <c r="AZ322" s="343"/>
      <c r="BA322" s="268"/>
      <c r="BB322" s="268"/>
      <c r="BC322" s="268"/>
      <c r="BD322" s="268"/>
      <c r="BE322" s="268"/>
      <c r="BF322" s="268"/>
      <c r="BG322" s="268"/>
      <c r="BH322" s="268"/>
      <c r="BI322" s="268"/>
      <c r="BJ322" s="268"/>
      <c r="BK322" s="268"/>
      <c r="BL322" s="268"/>
      <c r="BM322" s="268"/>
      <c r="BN322" s="358"/>
      <c r="BO322" s="358"/>
      <c r="BP322" s="268"/>
      <c r="BQ322" s="358"/>
      <c r="BR322" s="384"/>
      <c r="BS322" s="268"/>
      <c r="BT322" s="268"/>
      <c r="BU322" s="268"/>
      <c r="BV322" s="268"/>
      <c r="BW322" s="268"/>
      <c r="BX322" s="268"/>
      <c r="BY322" s="268"/>
      <c r="BZ322" s="268"/>
      <c r="CA322" s="268"/>
      <c r="CB322" s="268"/>
      <c r="CC322" s="268"/>
      <c r="CD322" s="268"/>
      <c r="CE322" s="268"/>
      <c r="CF322" s="268"/>
      <c r="CG322" s="268"/>
      <c r="CH322" s="268"/>
      <c r="CI322" s="268"/>
      <c r="CJ322" s="268"/>
      <c r="CK322" s="268"/>
      <c r="CL322" s="268"/>
      <c r="CM322" s="268"/>
      <c r="CN322" s="268"/>
      <c r="CO322" s="268"/>
      <c r="CP322" s="268"/>
      <c r="CQ322" s="268"/>
      <c r="CR322" s="268"/>
      <c r="CS322" s="268"/>
      <c r="CT322" s="268"/>
      <c r="CU322" s="268"/>
      <c r="CV322" s="268"/>
      <c r="CW322" s="268"/>
      <c r="CX322" s="268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</row>
    <row r="323" customFormat="false" ht="12.75" hidden="false" customHeight="false" outlineLevel="0" collapsed="false">
      <c r="A323" s="359"/>
      <c r="B323" s="268"/>
      <c r="C323" s="276"/>
      <c r="D323" s="276"/>
      <c r="E323" s="268"/>
      <c r="F323" s="268"/>
      <c r="G323" s="268"/>
      <c r="H323" s="268"/>
      <c r="I323" s="343"/>
      <c r="J323" s="268"/>
      <c r="K323" s="276"/>
      <c r="L323" s="276"/>
      <c r="M323" s="343"/>
      <c r="N323" s="276"/>
      <c r="O323" s="276"/>
      <c r="P323" s="276"/>
      <c r="Q323" s="343"/>
      <c r="R323" s="268"/>
      <c r="T323" s="268"/>
      <c r="U323" s="268"/>
      <c r="X323" s="268"/>
      <c r="Z323" s="343"/>
      <c r="AA323" s="343"/>
      <c r="AB323" s="343"/>
      <c r="AG323" s="340"/>
      <c r="AH323" s="343"/>
      <c r="AI323" s="343"/>
      <c r="AJ323" s="343"/>
      <c r="AK323" s="343"/>
      <c r="AL323" s="268"/>
      <c r="AM323" s="268"/>
      <c r="AN323" s="268"/>
      <c r="AO323" s="343"/>
      <c r="AP323" s="268"/>
      <c r="AQ323" s="268"/>
      <c r="AR323" s="268"/>
      <c r="AS323" s="268"/>
      <c r="AT323" s="268"/>
      <c r="AU323" s="268"/>
      <c r="AV323" s="268"/>
      <c r="AW323" s="268"/>
      <c r="AX323" s="268"/>
      <c r="AY323" s="268"/>
      <c r="AZ323" s="343"/>
      <c r="BA323" s="268"/>
      <c r="BB323" s="268"/>
      <c r="BC323" s="268"/>
      <c r="BD323" s="268"/>
      <c r="BE323" s="268"/>
      <c r="BF323" s="268"/>
      <c r="BG323" s="268"/>
      <c r="BH323" s="268"/>
      <c r="BI323" s="268"/>
      <c r="BJ323" s="268"/>
      <c r="BK323" s="268"/>
      <c r="BL323" s="268"/>
      <c r="BM323" s="268"/>
      <c r="BN323" s="358"/>
      <c r="BO323" s="358"/>
      <c r="BP323" s="268"/>
      <c r="BQ323" s="358"/>
      <c r="BR323" s="384"/>
      <c r="BS323" s="268"/>
      <c r="BT323" s="268"/>
      <c r="BU323" s="268"/>
      <c r="BV323" s="268"/>
      <c r="BW323" s="268"/>
      <c r="BX323" s="268"/>
      <c r="BY323" s="268"/>
      <c r="BZ323" s="268"/>
      <c r="CA323" s="268"/>
      <c r="CB323" s="268"/>
      <c r="CC323" s="268"/>
      <c r="CD323" s="268"/>
      <c r="CE323" s="268"/>
      <c r="CF323" s="268"/>
      <c r="CG323" s="268"/>
      <c r="CH323" s="268"/>
      <c r="CI323" s="268"/>
      <c r="CJ323" s="268"/>
      <c r="CK323" s="268"/>
      <c r="CL323" s="268"/>
      <c r="CM323" s="268"/>
      <c r="CN323" s="268"/>
      <c r="CO323" s="268"/>
      <c r="CP323" s="268"/>
      <c r="CQ323" s="268"/>
      <c r="CR323" s="268"/>
      <c r="CS323" s="268"/>
      <c r="CT323" s="268"/>
      <c r="CU323" s="268"/>
      <c r="CV323" s="268"/>
      <c r="CW323" s="268"/>
      <c r="CX323" s="268"/>
      <c r="CY323" s="32"/>
      <c r="CZ323" s="32"/>
      <c r="DA323" s="32"/>
      <c r="DB323" s="32"/>
      <c r="DC323" s="32"/>
      <c r="DD323" s="32"/>
      <c r="DE323" s="32"/>
      <c r="DF323" s="32"/>
      <c r="DG323" s="32"/>
      <c r="DH323" s="32"/>
      <c r="DI323" s="32"/>
      <c r="DJ323" s="32"/>
      <c r="DK323" s="32"/>
      <c r="DL323" s="32"/>
    </row>
    <row r="324" customFormat="false" ht="12.75" hidden="false" customHeight="false" outlineLevel="0" collapsed="false">
      <c r="A324" s="359"/>
      <c r="B324" s="268"/>
      <c r="C324" s="276"/>
      <c r="D324" s="276"/>
      <c r="E324" s="268"/>
      <c r="F324" s="268"/>
      <c r="G324" s="268"/>
      <c r="H324" s="268"/>
      <c r="I324" s="343"/>
      <c r="J324" s="268"/>
      <c r="K324" s="276"/>
      <c r="L324" s="276"/>
      <c r="M324" s="343"/>
      <c r="N324" s="276"/>
      <c r="O324" s="276"/>
      <c r="P324" s="276"/>
      <c r="Q324" s="343"/>
      <c r="R324" s="268"/>
      <c r="T324" s="268"/>
      <c r="U324" s="268"/>
      <c r="X324" s="268"/>
      <c r="Z324" s="343"/>
      <c r="AA324" s="343"/>
      <c r="AB324" s="343"/>
      <c r="AG324" s="340"/>
      <c r="AH324" s="343"/>
      <c r="AI324" s="343"/>
      <c r="AJ324" s="343"/>
      <c r="AK324" s="343"/>
      <c r="AL324" s="268"/>
      <c r="AM324" s="268"/>
      <c r="AN324" s="268"/>
      <c r="AO324" s="343"/>
      <c r="AP324" s="268"/>
      <c r="AQ324" s="268"/>
      <c r="AR324" s="268"/>
      <c r="AS324" s="268"/>
      <c r="AT324" s="268"/>
      <c r="AU324" s="268"/>
      <c r="AV324" s="268"/>
      <c r="AW324" s="268"/>
      <c r="AX324" s="268"/>
      <c r="AY324" s="268"/>
      <c r="AZ324" s="343"/>
      <c r="BA324" s="268"/>
      <c r="BB324" s="268"/>
      <c r="BC324" s="268"/>
      <c r="BD324" s="268"/>
      <c r="BE324" s="268"/>
      <c r="BF324" s="268"/>
      <c r="BG324" s="268"/>
      <c r="BH324" s="268"/>
      <c r="BI324" s="268"/>
      <c r="BJ324" s="268"/>
      <c r="BK324" s="268"/>
      <c r="BL324" s="268"/>
      <c r="BM324" s="268"/>
      <c r="BN324" s="358"/>
      <c r="BO324" s="358"/>
      <c r="BP324" s="268"/>
      <c r="BQ324" s="358"/>
      <c r="BR324" s="384"/>
      <c r="BS324" s="268"/>
      <c r="BT324" s="268"/>
      <c r="BU324" s="268"/>
      <c r="BV324" s="268"/>
      <c r="BW324" s="268"/>
      <c r="BX324" s="268"/>
      <c r="BY324" s="268"/>
      <c r="BZ324" s="268"/>
      <c r="CA324" s="268"/>
      <c r="CB324" s="268"/>
      <c r="CC324" s="268"/>
      <c r="CD324" s="268"/>
      <c r="CE324" s="268"/>
      <c r="CF324" s="268"/>
      <c r="CG324" s="268"/>
      <c r="CH324" s="268"/>
      <c r="CI324" s="268"/>
      <c r="CJ324" s="268"/>
      <c r="CK324" s="268"/>
      <c r="CL324" s="268"/>
      <c r="CM324" s="268"/>
      <c r="CN324" s="268"/>
      <c r="CO324" s="268"/>
      <c r="CP324" s="268"/>
      <c r="CQ324" s="268"/>
      <c r="CR324" s="268"/>
      <c r="CS324" s="268"/>
      <c r="CT324" s="268"/>
      <c r="CU324" s="268"/>
      <c r="CV324" s="268"/>
      <c r="CW324" s="268"/>
      <c r="CX324" s="268"/>
      <c r="CY324" s="32"/>
      <c r="CZ324" s="3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  <c r="DK324" s="32"/>
      <c r="DL324" s="32"/>
    </row>
    <row r="325" customFormat="false" ht="12.75" hidden="false" customHeight="false" outlineLevel="0" collapsed="false">
      <c r="A325" s="359"/>
      <c r="B325" s="268"/>
      <c r="C325" s="276"/>
      <c r="D325" s="276"/>
      <c r="E325" s="268"/>
      <c r="F325" s="268"/>
      <c r="G325" s="268"/>
      <c r="H325" s="268"/>
      <c r="I325" s="343"/>
      <c r="J325" s="268"/>
      <c r="K325" s="276"/>
      <c r="L325" s="276"/>
      <c r="M325" s="343"/>
      <c r="N325" s="276"/>
      <c r="O325" s="276"/>
      <c r="P325" s="276"/>
      <c r="Q325" s="343"/>
      <c r="R325" s="268"/>
      <c r="T325" s="268"/>
      <c r="U325" s="268"/>
      <c r="X325" s="268"/>
      <c r="Z325" s="343"/>
      <c r="AA325" s="343"/>
      <c r="AB325" s="343"/>
      <c r="AG325" s="340"/>
      <c r="AH325" s="343"/>
      <c r="AI325" s="343"/>
      <c r="AJ325" s="343"/>
      <c r="AK325" s="343"/>
      <c r="AL325" s="268"/>
      <c r="AM325" s="268"/>
      <c r="AN325" s="268"/>
      <c r="AO325" s="343"/>
      <c r="AP325" s="268"/>
      <c r="AQ325" s="268"/>
      <c r="AR325" s="268"/>
      <c r="AS325" s="268"/>
      <c r="AT325" s="268"/>
      <c r="AU325" s="268"/>
      <c r="AV325" s="268"/>
      <c r="AW325" s="268"/>
      <c r="AX325" s="268"/>
      <c r="AY325" s="268"/>
      <c r="AZ325" s="343"/>
      <c r="BA325" s="268"/>
      <c r="BB325" s="268"/>
      <c r="BC325" s="268"/>
      <c r="BD325" s="268"/>
      <c r="BE325" s="268"/>
      <c r="BF325" s="268"/>
      <c r="BG325" s="268"/>
      <c r="BH325" s="268"/>
      <c r="BI325" s="268"/>
      <c r="BJ325" s="268"/>
      <c r="BK325" s="268"/>
      <c r="BL325" s="268"/>
      <c r="BM325" s="268"/>
      <c r="BN325" s="358"/>
      <c r="BO325" s="358"/>
      <c r="BP325" s="268"/>
      <c r="BQ325" s="358"/>
      <c r="BR325" s="384"/>
      <c r="BS325" s="268"/>
      <c r="BT325" s="268"/>
      <c r="BU325" s="268"/>
      <c r="BV325" s="268"/>
      <c r="BW325" s="268"/>
      <c r="BX325" s="268"/>
      <c r="BY325" s="268"/>
      <c r="BZ325" s="268"/>
      <c r="CA325" s="268"/>
      <c r="CB325" s="268"/>
      <c r="CC325" s="268"/>
      <c r="CD325" s="268"/>
      <c r="CE325" s="268"/>
      <c r="CF325" s="268"/>
      <c r="CG325" s="268"/>
      <c r="CH325" s="268"/>
      <c r="CI325" s="268"/>
      <c r="CJ325" s="268"/>
      <c r="CK325" s="268"/>
      <c r="CL325" s="268"/>
      <c r="CM325" s="268"/>
      <c r="CN325" s="268"/>
      <c r="CO325" s="268"/>
      <c r="CP325" s="268"/>
      <c r="CQ325" s="268"/>
      <c r="CR325" s="268"/>
      <c r="CS325" s="268"/>
      <c r="CT325" s="268"/>
      <c r="CU325" s="268"/>
      <c r="CV325" s="268"/>
      <c r="CW325" s="268"/>
      <c r="CX325" s="268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</row>
    <row r="326" customFormat="false" ht="12.75" hidden="false" customHeight="false" outlineLevel="0" collapsed="false">
      <c r="A326" s="359"/>
      <c r="B326" s="268"/>
      <c r="C326" s="276"/>
      <c r="D326" s="276"/>
      <c r="E326" s="268"/>
      <c r="F326" s="268"/>
      <c r="G326" s="268"/>
      <c r="H326" s="268"/>
      <c r="I326" s="343"/>
      <c r="J326" s="268"/>
      <c r="K326" s="276"/>
      <c r="L326" s="276"/>
      <c r="M326" s="343"/>
      <c r="N326" s="276"/>
      <c r="O326" s="276"/>
      <c r="P326" s="276"/>
      <c r="Q326" s="343"/>
      <c r="R326" s="268"/>
      <c r="T326" s="268"/>
      <c r="U326" s="268"/>
      <c r="X326" s="268"/>
      <c r="Z326" s="343"/>
      <c r="AA326" s="343"/>
      <c r="AB326" s="343"/>
      <c r="AG326" s="340"/>
      <c r="AH326" s="343"/>
      <c r="AI326" s="343"/>
      <c r="AJ326" s="343"/>
      <c r="AK326" s="343"/>
      <c r="AL326" s="268"/>
      <c r="AM326" s="268"/>
      <c r="AN326" s="268"/>
      <c r="AO326" s="343"/>
      <c r="AP326" s="268"/>
      <c r="AQ326" s="268"/>
      <c r="AR326" s="268"/>
      <c r="AS326" s="268"/>
      <c r="AT326" s="268"/>
      <c r="AU326" s="268"/>
      <c r="AV326" s="268"/>
      <c r="AW326" s="268"/>
      <c r="AX326" s="268"/>
      <c r="AY326" s="268"/>
      <c r="AZ326" s="343"/>
      <c r="BA326" s="268"/>
      <c r="BB326" s="268"/>
      <c r="BC326" s="268"/>
      <c r="BD326" s="268"/>
      <c r="BE326" s="268"/>
      <c r="BF326" s="268"/>
      <c r="BG326" s="268"/>
      <c r="BH326" s="268"/>
      <c r="BI326" s="268"/>
      <c r="BJ326" s="268"/>
      <c r="BK326" s="268"/>
      <c r="BL326" s="268"/>
      <c r="BM326" s="268"/>
      <c r="BN326" s="358"/>
      <c r="BO326" s="358"/>
      <c r="BP326" s="268"/>
      <c r="BQ326" s="358"/>
      <c r="BR326" s="384"/>
      <c r="BS326" s="268"/>
      <c r="BT326" s="268"/>
      <c r="BU326" s="268"/>
      <c r="BV326" s="268"/>
      <c r="BW326" s="268"/>
      <c r="BX326" s="268"/>
      <c r="BY326" s="268"/>
      <c r="BZ326" s="268"/>
      <c r="CA326" s="268"/>
      <c r="CB326" s="268"/>
      <c r="CC326" s="268"/>
      <c r="CD326" s="268"/>
      <c r="CE326" s="268"/>
      <c r="CF326" s="268"/>
      <c r="CG326" s="268"/>
      <c r="CH326" s="268"/>
      <c r="CI326" s="268"/>
      <c r="CJ326" s="268"/>
      <c r="CK326" s="268"/>
      <c r="CL326" s="268"/>
      <c r="CM326" s="268"/>
      <c r="CN326" s="268"/>
      <c r="CO326" s="268"/>
      <c r="CP326" s="268"/>
      <c r="CQ326" s="268"/>
      <c r="CR326" s="268"/>
      <c r="CS326" s="268"/>
      <c r="CT326" s="268"/>
      <c r="CU326" s="268"/>
      <c r="CV326" s="268"/>
      <c r="CW326" s="268"/>
      <c r="CX326" s="268"/>
      <c r="CY326" s="3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</row>
    <row r="327" customFormat="false" ht="12.75" hidden="false" customHeight="false" outlineLevel="0" collapsed="false">
      <c r="A327" s="359"/>
      <c r="B327" s="268"/>
      <c r="C327" s="276"/>
      <c r="D327" s="276"/>
      <c r="E327" s="268"/>
      <c r="F327" s="268"/>
      <c r="G327" s="268"/>
      <c r="H327" s="268"/>
      <c r="I327" s="343"/>
      <c r="J327" s="268"/>
      <c r="K327" s="276"/>
      <c r="L327" s="276"/>
      <c r="M327" s="343"/>
      <c r="N327" s="276"/>
      <c r="O327" s="276"/>
      <c r="P327" s="276"/>
      <c r="Q327" s="343"/>
      <c r="R327" s="268"/>
      <c r="T327" s="268"/>
      <c r="U327" s="268"/>
      <c r="X327" s="268"/>
      <c r="Z327" s="343"/>
      <c r="AA327" s="343"/>
      <c r="AB327" s="343"/>
      <c r="AG327" s="340"/>
      <c r="AH327" s="343"/>
      <c r="AI327" s="343"/>
      <c r="AJ327" s="343"/>
      <c r="AK327" s="343"/>
      <c r="AL327" s="268"/>
      <c r="AM327" s="268"/>
      <c r="AN327" s="268"/>
      <c r="AO327" s="343"/>
      <c r="AP327" s="268"/>
      <c r="AQ327" s="268"/>
      <c r="AR327" s="268"/>
      <c r="AS327" s="268"/>
      <c r="AT327" s="268"/>
      <c r="AU327" s="268"/>
      <c r="AV327" s="268"/>
      <c r="AW327" s="268"/>
      <c r="AX327" s="268"/>
      <c r="AY327" s="268"/>
      <c r="AZ327" s="343"/>
      <c r="BA327" s="268"/>
      <c r="BB327" s="268"/>
      <c r="BC327" s="268"/>
      <c r="BD327" s="268"/>
      <c r="BE327" s="268"/>
      <c r="BF327" s="268"/>
      <c r="BG327" s="268"/>
      <c r="BH327" s="268"/>
      <c r="BI327" s="268"/>
      <c r="BJ327" s="268"/>
      <c r="BK327" s="268"/>
      <c r="BL327" s="268"/>
      <c r="BM327" s="268"/>
      <c r="BN327" s="358"/>
      <c r="BO327" s="358"/>
      <c r="BP327" s="268"/>
      <c r="BQ327" s="358"/>
      <c r="BR327" s="384"/>
      <c r="BS327" s="268"/>
      <c r="BT327" s="268"/>
      <c r="BU327" s="268"/>
      <c r="BV327" s="268"/>
      <c r="BW327" s="268"/>
      <c r="BX327" s="268"/>
      <c r="BY327" s="268"/>
      <c r="BZ327" s="268"/>
      <c r="CA327" s="268"/>
      <c r="CB327" s="268"/>
      <c r="CC327" s="268"/>
      <c r="CD327" s="268"/>
      <c r="CE327" s="268"/>
      <c r="CF327" s="268"/>
      <c r="CG327" s="268"/>
      <c r="CH327" s="268"/>
      <c r="CI327" s="268"/>
      <c r="CJ327" s="268"/>
      <c r="CK327" s="268"/>
      <c r="CL327" s="268"/>
      <c r="CM327" s="268"/>
      <c r="CN327" s="268"/>
      <c r="CO327" s="268"/>
      <c r="CP327" s="268"/>
      <c r="CQ327" s="268"/>
      <c r="CR327" s="268"/>
      <c r="CS327" s="268"/>
      <c r="CT327" s="268"/>
      <c r="CU327" s="268"/>
      <c r="CV327" s="268"/>
      <c r="CW327" s="268"/>
      <c r="CX327" s="268"/>
      <c r="CY327" s="32"/>
      <c r="CZ327" s="3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  <c r="DK327" s="32"/>
      <c r="DL327" s="32"/>
    </row>
    <row r="328" customFormat="false" ht="12.75" hidden="false" customHeight="false" outlineLevel="0" collapsed="false">
      <c r="A328" s="359"/>
      <c r="B328" s="268"/>
      <c r="C328" s="276"/>
      <c r="D328" s="276"/>
      <c r="E328" s="268"/>
      <c r="F328" s="268"/>
      <c r="G328" s="268"/>
      <c r="H328" s="268"/>
      <c r="I328" s="343"/>
      <c r="J328" s="268"/>
      <c r="K328" s="276"/>
      <c r="L328" s="276"/>
      <c r="M328" s="343"/>
      <c r="N328" s="276"/>
      <c r="O328" s="276"/>
      <c r="P328" s="276"/>
      <c r="Q328" s="343"/>
      <c r="R328" s="268"/>
      <c r="T328" s="268"/>
      <c r="U328" s="268"/>
      <c r="X328" s="268"/>
      <c r="Z328" s="343"/>
      <c r="AA328" s="343"/>
      <c r="AB328" s="343"/>
      <c r="AG328" s="340"/>
      <c r="AH328" s="343"/>
      <c r="AI328" s="343"/>
      <c r="AJ328" s="343"/>
      <c r="AK328" s="343"/>
      <c r="AL328" s="268"/>
      <c r="AM328" s="268"/>
      <c r="AN328" s="268"/>
      <c r="AO328" s="343"/>
      <c r="AP328" s="268"/>
      <c r="AQ328" s="268"/>
      <c r="AR328" s="268"/>
      <c r="AS328" s="268"/>
      <c r="AT328" s="268"/>
      <c r="AU328" s="268"/>
      <c r="AV328" s="268"/>
      <c r="AW328" s="268"/>
      <c r="AX328" s="268"/>
      <c r="AY328" s="268"/>
      <c r="AZ328" s="343"/>
      <c r="BA328" s="268"/>
      <c r="BB328" s="268"/>
      <c r="BC328" s="268"/>
      <c r="BD328" s="268"/>
      <c r="BE328" s="268"/>
      <c r="BF328" s="268"/>
      <c r="BG328" s="268"/>
      <c r="BH328" s="268"/>
      <c r="BI328" s="268"/>
      <c r="BJ328" s="268"/>
      <c r="BK328" s="268"/>
      <c r="BL328" s="268"/>
      <c r="BM328" s="268"/>
      <c r="BN328" s="358"/>
      <c r="BO328" s="358"/>
      <c r="BP328" s="268"/>
      <c r="BQ328" s="358"/>
      <c r="BR328" s="384"/>
      <c r="BS328" s="268"/>
      <c r="BT328" s="268"/>
      <c r="BU328" s="268"/>
      <c r="BV328" s="268"/>
      <c r="BW328" s="268"/>
      <c r="BX328" s="268"/>
      <c r="BY328" s="268"/>
      <c r="BZ328" s="268"/>
      <c r="CA328" s="268"/>
      <c r="CB328" s="268"/>
      <c r="CC328" s="268"/>
      <c r="CD328" s="268"/>
      <c r="CE328" s="268"/>
      <c r="CF328" s="268"/>
      <c r="CG328" s="268"/>
      <c r="CH328" s="268"/>
      <c r="CI328" s="268"/>
      <c r="CJ328" s="268"/>
      <c r="CK328" s="268"/>
      <c r="CL328" s="268"/>
      <c r="CM328" s="268"/>
      <c r="CN328" s="268"/>
      <c r="CO328" s="268"/>
      <c r="CP328" s="268"/>
      <c r="CQ328" s="268"/>
      <c r="CR328" s="268"/>
      <c r="CS328" s="268"/>
      <c r="CT328" s="268"/>
      <c r="CU328" s="268"/>
      <c r="CV328" s="268"/>
      <c r="CW328" s="268"/>
      <c r="CX328" s="268"/>
      <c r="CY328" s="32"/>
      <c r="CZ328" s="32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</row>
    <row r="329" customFormat="false" ht="12.75" hidden="false" customHeight="false" outlineLevel="0" collapsed="false">
      <c r="A329" s="359"/>
      <c r="B329" s="268"/>
      <c r="C329" s="276"/>
      <c r="D329" s="276"/>
      <c r="E329" s="268"/>
      <c r="F329" s="268"/>
      <c r="G329" s="268"/>
      <c r="H329" s="268"/>
      <c r="I329" s="343"/>
      <c r="J329" s="268"/>
      <c r="K329" s="276"/>
      <c r="L329" s="276"/>
      <c r="M329" s="343"/>
      <c r="N329" s="276"/>
      <c r="O329" s="276"/>
      <c r="P329" s="276"/>
      <c r="Q329" s="343"/>
      <c r="R329" s="268"/>
      <c r="T329" s="268"/>
      <c r="U329" s="268"/>
      <c r="X329" s="268"/>
      <c r="Z329" s="343"/>
      <c r="AA329" s="343"/>
      <c r="AB329" s="343"/>
      <c r="AG329" s="340"/>
      <c r="AH329" s="343"/>
      <c r="AI329" s="343"/>
      <c r="AJ329" s="343"/>
      <c r="AK329" s="343"/>
      <c r="AL329" s="268"/>
      <c r="AM329" s="268"/>
      <c r="AN329" s="268"/>
      <c r="AO329" s="343"/>
      <c r="AP329" s="268"/>
      <c r="AQ329" s="268"/>
      <c r="AR329" s="268"/>
      <c r="AS329" s="268"/>
      <c r="AT329" s="268"/>
      <c r="AU329" s="268"/>
      <c r="AV329" s="268"/>
      <c r="AW329" s="268"/>
      <c r="AX329" s="268"/>
      <c r="AY329" s="268"/>
      <c r="AZ329" s="343"/>
      <c r="BA329" s="268"/>
      <c r="BB329" s="268"/>
      <c r="BC329" s="268"/>
      <c r="BD329" s="268"/>
      <c r="BE329" s="268"/>
      <c r="BF329" s="268"/>
      <c r="BG329" s="268"/>
      <c r="BH329" s="268"/>
      <c r="BI329" s="268"/>
      <c r="BJ329" s="268"/>
      <c r="BK329" s="268"/>
      <c r="BL329" s="268"/>
      <c r="BM329" s="268"/>
      <c r="BN329" s="358"/>
      <c r="BO329" s="358"/>
      <c r="BP329" s="268"/>
      <c r="BQ329" s="358"/>
      <c r="BR329" s="384"/>
      <c r="BS329" s="268"/>
      <c r="BT329" s="268"/>
      <c r="BU329" s="268"/>
      <c r="BV329" s="268"/>
      <c r="BW329" s="268"/>
      <c r="BX329" s="268"/>
      <c r="BY329" s="268"/>
      <c r="BZ329" s="268"/>
      <c r="CA329" s="268"/>
      <c r="CB329" s="268"/>
      <c r="CC329" s="268"/>
      <c r="CD329" s="268"/>
      <c r="CE329" s="268"/>
      <c r="CF329" s="268"/>
      <c r="CG329" s="268"/>
      <c r="CH329" s="268"/>
      <c r="CI329" s="268"/>
      <c r="CJ329" s="268"/>
      <c r="CK329" s="268"/>
      <c r="CL329" s="268"/>
      <c r="CM329" s="268"/>
      <c r="CN329" s="268"/>
      <c r="CO329" s="268"/>
      <c r="CP329" s="268"/>
      <c r="CQ329" s="268"/>
      <c r="CR329" s="268"/>
      <c r="CS329" s="268"/>
      <c r="CT329" s="268"/>
      <c r="CU329" s="268"/>
      <c r="CV329" s="268"/>
      <c r="CW329" s="268"/>
      <c r="CX329" s="268"/>
      <c r="CY329" s="32"/>
      <c r="CZ329" s="32"/>
      <c r="DA329" s="32"/>
      <c r="DB329" s="32"/>
      <c r="DC329" s="32"/>
      <c r="DD329" s="32"/>
      <c r="DE329" s="32"/>
      <c r="DF329" s="32"/>
      <c r="DG329" s="32"/>
      <c r="DH329" s="32"/>
      <c r="DI329" s="32"/>
      <c r="DJ329" s="32"/>
      <c r="DK329" s="32"/>
      <c r="DL329" s="32"/>
    </row>
    <row r="330" customFormat="false" ht="12.75" hidden="false" customHeight="false" outlineLevel="0" collapsed="false">
      <c r="A330" s="359"/>
      <c r="B330" s="268"/>
      <c r="C330" s="276"/>
      <c r="D330" s="276"/>
      <c r="E330" s="268"/>
      <c r="F330" s="268"/>
      <c r="G330" s="268"/>
      <c r="H330" s="268"/>
      <c r="I330" s="343"/>
      <c r="J330" s="268"/>
      <c r="K330" s="276"/>
      <c r="L330" s="276"/>
      <c r="M330" s="343"/>
      <c r="N330" s="276"/>
      <c r="O330" s="276"/>
      <c r="P330" s="276"/>
      <c r="Q330" s="343"/>
      <c r="R330" s="268"/>
      <c r="T330" s="268"/>
      <c r="U330" s="268"/>
      <c r="X330" s="268"/>
      <c r="Z330" s="343"/>
      <c r="AA330" s="343"/>
      <c r="AB330" s="343"/>
      <c r="AG330" s="340"/>
      <c r="AH330" s="343"/>
      <c r="AI330" s="343"/>
      <c r="AJ330" s="343"/>
      <c r="AK330" s="343"/>
      <c r="AL330" s="268"/>
      <c r="AM330" s="268"/>
      <c r="AN330" s="268"/>
      <c r="AO330" s="343"/>
      <c r="AP330" s="268"/>
      <c r="AQ330" s="268"/>
      <c r="AR330" s="268"/>
      <c r="AS330" s="268"/>
      <c r="AT330" s="268"/>
      <c r="AU330" s="268"/>
      <c r="AV330" s="268"/>
      <c r="AW330" s="268"/>
      <c r="AX330" s="268"/>
      <c r="AY330" s="268"/>
      <c r="AZ330" s="343"/>
      <c r="BA330" s="268"/>
      <c r="BB330" s="268"/>
      <c r="BC330" s="268"/>
      <c r="BD330" s="268"/>
      <c r="BE330" s="268"/>
      <c r="BF330" s="268"/>
      <c r="BG330" s="268"/>
      <c r="BH330" s="268"/>
      <c r="BI330" s="268"/>
      <c r="BJ330" s="268"/>
      <c r="BK330" s="268"/>
      <c r="BL330" s="268"/>
      <c r="BM330" s="268"/>
      <c r="BN330" s="358"/>
      <c r="BO330" s="358"/>
      <c r="BP330" s="268"/>
      <c r="BQ330" s="358"/>
      <c r="BR330" s="384"/>
      <c r="BS330" s="268"/>
      <c r="BT330" s="268"/>
      <c r="BU330" s="268"/>
      <c r="BV330" s="268"/>
      <c r="BW330" s="268"/>
      <c r="BX330" s="268"/>
      <c r="BY330" s="268"/>
      <c r="BZ330" s="268"/>
      <c r="CA330" s="268"/>
      <c r="CB330" s="268"/>
      <c r="CC330" s="268"/>
      <c r="CD330" s="268"/>
      <c r="CE330" s="268"/>
      <c r="CF330" s="268"/>
      <c r="CG330" s="268"/>
      <c r="CH330" s="268"/>
      <c r="CI330" s="268"/>
      <c r="CJ330" s="268"/>
      <c r="CK330" s="268"/>
      <c r="CL330" s="268"/>
      <c r="CM330" s="268"/>
      <c r="CN330" s="268"/>
      <c r="CO330" s="268"/>
      <c r="CP330" s="268"/>
      <c r="CQ330" s="268"/>
      <c r="CR330" s="268"/>
      <c r="CS330" s="268"/>
      <c r="CT330" s="268"/>
      <c r="CU330" s="268"/>
      <c r="CV330" s="268"/>
      <c r="CW330" s="268"/>
      <c r="CX330" s="268"/>
      <c r="CY330" s="32"/>
      <c r="CZ330" s="32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</row>
    <row r="331" customFormat="false" ht="12.75" hidden="false" customHeight="false" outlineLevel="0" collapsed="false">
      <c r="A331" s="359"/>
      <c r="B331" s="268"/>
      <c r="C331" s="276"/>
      <c r="D331" s="276"/>
      <c r="E331" s="268"/>
      <c r="F331" s="268"/>
      <c r="G331" s="268"/>
      <c r="H331" s="268"/>
      <c r="I331" s="343"/>
      <c r="J331" s="268"/>
      <c r="K331" s="276"/>
      <c r="L331" s="276"/>
      <c r="M331" s="343"/>
      <c r="N331" s="276"/>
      <c r="O331" s="276"/>
      <c r="P331" s="276"/>
      <c r="Q331" s="343"/>
      <c r="R331" s="268"/>
      <c r="T331" s="268"/>
      <c r="U331" s="268"/>
      <c r="X331" s="268"/>
      <c r="Z331" s="343"/>
      <c r="AA331" s="343"/>
      <c r="AB331" s="343"/>
      <c r="AG331" s="340"/>
      <c r="AH331" s="343"/>
      <c r="AI331" s="343"/>
      <c r="AJ331" s="343"/>
      <c r="AK331" s="343"/>
      <c r="AL331" s="268"/>
      <c r="AM331" s="268"/>
      <c r="AN331" s="268"/>
      <c r="AO331" s="343"/>
      <c r="AP331" s="268"/>
      <c r="AQ331" s="268"/>
      <c r="AR331" s="268"/>
      <c r="AS331" s="268"/>
      <c r="AT331" s="268"/>
      <c r="AU331" s="268"/>
      <c r="AV331" s="268"/>
      <c r="AW331" s="268"/>
      <c r="AX331" s="268"/>
      <c r="AY331" s="268"/>
      <c r="AZ331" s="343"/>
      <c r="BA331" s="268"/>
      <c r="BB331" s="268"/>
      <c r="BC331" s="268"/>
      <c r="BD331" s="268"/>
      <c r="BE331" s="268"/>
      <c r="BF331" s="268"/>
      <c r="BG331" s="268"/>
      <c r="BH331" s="268"/>
      <c r="BI331" s="268"/>
      <c r="BJ331" s="268"/>
      <c r="BK331" s="268"/>
      <c r="BL331" s="268"/>
      <c r="BM331" s="268"/>
      <c r="BN331" s="358"/>
      <c r="BO331" s="358"/>
      <c r="BP331" s="268"/>
      <c r="BQ331" s="358"/>
      <c r="BR331" s="384"/>
      <c r="BS331" s="268"/>
      <c r="BT331" s="268"/>
      <c r="BU331" s="268"/>
      <c r="BV331" s="268"/>
      <c r="BW331" s="268"/>
      <c r="BX331" s="268"/>
      <c r="BY331" s="268"/>
      <c r="BZ331" s="268"/>
      <c r="CA331" s="268"/>
      <c r="CB331" s="268"/>
      <c r="CC331" s="268"/>
      <c r="CD331" s="268"/>
      <c r="CE331" s="268"/>
      <c r="CF331" s="268"/>
      <c r="CG331" s="268"/>
      <c r="CH331" s="268"/>
      <c r="CI331" s="268"/>
      <c r="CJ331" s="268"/>
      <c r="CK331" s="268"/>
      <c r="CL331" s="268"/>
      <c r="CM331" s="268"/>
      <c r="CN331" s="268"/>
      <c r="CO331" s="268"/>
      <c r="CP331" s="268"/>
      <c r="CQ331" s="268"/>
      <c r="CR331" s="268"/>
      <c r="CS331" s="268"/>
      <c r="CT331" s="268"/>
      <c r="CU331" s="268"/>
      <c r="CV331" s="268"/>
      <c r="CW331" s="268"/>
      <c r="CX331" s="268"/>
      <c r="CY331" s="32"/>
      <c r="CZ331" s="32"/>
      <c r="DA331" s="32"/>
      <c r="DB331" s="32"/>
      <c r="DC331" s="32"/>
      <c r="DD331" s="32"/>
      <c r="DE331" s="32"/>
      <c r="DF331" s="32"/>
      <c r="DG331" s="32"/>
      <c r="DH331" s="32"/>
      <c r="DI331" s="32"/>
      <c r="DJ331" s="32"/>
      <c r="DK331" s="32"/>
      <c r="DL331" s="32"/>
    </row>
    <row r="332" customFormat="false" ht="12.75" hidden="false" customHeight="false" outlineLevel="0" collapsed="false">
      <c r="A332" s="359"/>
      <c r="B332" s="268"/>
      <c r="C332" s="276"/>
      <c r="D332" s="276"/>
      <c r="E332" s="268"/>
      <c r="F332" s="268"/>
      <c r="G332" s="268"/>
      <c r="H332" s="268"/>
      <c r="I332" s="343"/>
      <c r="J332" s="268"/>
      <c r="K332" s="276"/>
      <c r="L332" s="276"/>
      <c r="M332" s="343"/>
      <c r="N332" s="276"/>
      <c r="O332" s="276"/>
      <c r="P332" s="276"/>
      <c r="Q332" s="343"/>
      <c r="R332" s="268"/>
      <c r="T332" s="268"/>
      <c r="U332" s="268"/>
      <c r="X332" s="268"/>
      <c r="Z332" s="343"/>
      <c r="AA332" s="343"/>
      <c r="AB332" s="343"/>
      <c r="AG332" s="340"/>
      <c r="AH332" s="343"/>
      <c r="AI332" s="343"/>
      <c r="AJ332" s="343"/>
      <c r="AK332" s="343"/>
      <c r="AL332" s="268"/>
      <c r="AM332" s="268"/>
      <c r="AN332" s="268"/>
      <c r="AO332" s="343"/>
      <c r="AP332" s="268"/>
      <c r="AQ332" s="268"/>
      <c r="AR332" s="268"/>
      <c r="AS332" s="268"/>
      <c r="AT332" s="268"/>
      <c r="AU332" s="268"/>
      <c r="AV332" s="268"/>
      <c r="AW332" s="268"/>
      <c r="AX332" s="268"/>
      <c r="AY332" s="268"/>
      <c r="AZ332" s="343"/>
      <c r="BA332" s="268"/>
      <c r="BB332" s="268"/>
      <c r="BC332" s="268"/>
      <c r="BD332" s="268"/>
      <c r="BE332" s="268"/>
      <c r="BF332" s="268"/>
      <c r="BG332" s="268"/>
      <c r="BH332" s="268"/>
      <c r="BI332" s="268"/>
      <c r="BJ332" s="268"/>
      <c r="BK332" s="268"/>
      <c r="BL332" s="268"/>
      <c r="BM332" s="268"/>
      <c r="BN332" s="358"/>
      <c r="BO332" s="358"/>
      <c r="BP332" s="268"/>
      <c r="BQ332" s="358"/>
      <c r="BR332" s="384"/>
      <c r="BS332" s="268"/>
      <c r="BT332" s="268"/>
      <c r="BU332" s="268"/>
      <c r="BV332" s="268"/>
      <c r="BW332" s="268"/>
      <c r="BX332" s="268"/>
      <c r="BY332" s="268"/>
      <c r="BZ332" s="268"/>
      <c r="CA332" s="268"/>
      <c r="CB332" s="268"/>
      <c r="CC332" s="268"/>
      <c r="CD332" s="268"/>
      <c r="CE332" s="268"/>
      <c r="CF332" s="268"/>
      <c r="CG332" s="268"/>
      <c r="CH332" s="268"/>
      <c r="CI332" s="268"/>
      <c r="CJ332" s="268"/>
      <c r="CK332" s="268"/>
      <c r="CL332" s="268"/>
      <c r="CM332" s="268"/>
      <c r="CN332" s="268"/>
      <c r="CO332" s="268"/>
      <c r="CP332" s="268"/>
      <c r="CQ332" s="268"/>
      <c r="CR332" s="268"/>
      <c r="CS332" s="268"/>
      <c r="CT332" s="268"/>
      <c r="CU332" s="268"/>
      <c r="CV332" s="268"/>
      <c r="CW332" s="268"/>
      <c r="CX332" s="268"/>
      <c r="CY332" s="32"/>
      <c r="CZ332" s="32"/>
      <c r="DA332" s="32"/>
      <c r="DB332" s="32"/>
      <c r="DC332" s="32"/>
      <c r="DD332" s="32"/>
      <c r="DE332" s="32"/>
      <c r="DF332" s="32"/>
      <c r="DG332" s="32"/>
      <c r="DH332" s="32"/>
      <c r="DI332" s="32"/>
      <c r="DJ332" s="32"/>
      <c r="DK332" s="32"/>
      <c r="DL332" s="32"/>
    </row>
    <row r="333" customFormat="false" ht="12.75" hidden="false" customHeight="false" outlineLevel="0" collapsed="false">
      <c r="A333" s="359"/>
      <c r="B333" s="268"/>
      <c r="C333" s="276"/>
      <c r="D333" s="276"/>
      <c r="E333" s="268"/>
      <c r="F333" s="268"/>
      <c r="G333" s="268"/>
      <c r="H333" s="268"/>
      <c r="I333" s="268"/>
      <c r="J333" s="268"/>
      <c r="K333" s="276"/>
      <c r="L333" s="276"/>
      <c r="M333" s="268"/>
      <c r="N333" s="276"/>
      <c r="O333" s="276"/>
      <c r="P333" s="276"/>
      <c r="Q333" s="268"/>
      <c r="R333" s="268"/>
      <c r="T333" s="268"/>
      <c r="U333" s="268"/>
      <c r="X333" s="268"/>
      <c r="Z333" s="268"/>
      <c r="AA333" s="268"/>
      <c r="AB333" s="268"/>
      <c r="AG333" s="306"/>
      <c r="AH333" s="343"/>
      <c r="AI333" s="343"/>
      <c r="AJ333" s="343"/>
      <c r="AK333" s="343"/>
      <c r="AL333" s="268"/>
      <c r="AM333" s="268"/>
      <c r="AN333" s="268"/>
      <c r="AO333" s="268"/>
      <c r="AP333" s="268"/>
      <c r="AQ333" s="268"/>
      <c r="AR333" s="268"/>
      <c r="AS333" s="268"/>
      <c r="AT333" s="268"/>
      <c r="AU333" s="268"/>
      <c r="AV333" s="268"/>
      <c r="AW333" s="268"/>
      <c r="AX333" s="268"/>
      <c r="AY333" s="268"/>
      <c r="AZ333" s="343"/>
      <c r="BA333" s="268"/>
      <c r="BB333" s="268"/>
      <c r="BC333" s="268"/>
      <c r="BD333" s="268"/>
      <c r="BE333" s="268"/>
      <c r="BF333" s="268"/>
      <c r="BG333" s="268"/>
      <c r="BH333" s="268"/>
      <c r="BI333" s="268"/>
      <c r="BJ333" s="268"/>
      <c r="BK333" s="268"/>
      <c r="BL333" s="268"/>
      <c r="BM333" s="268"/>
      <c r="BN333" s="358"/>
      <c r="BO333" s="358"/>
      <c r="BP333" s="268"/>
      <c r="BQ333" s="358"/>
      <c r="BR333" s="384"/>
      <c r="BS333" s="268"/>
      <c r="BT333" s="268"/>
      <c r="BU333" s="268"/>
      <c r="BV333" s="268"/>
      <c r="BW333" s="268"/>
      <c r="BX333" s="268"/>
      <c r="BY333" s="268"/>
      <c r="BZ333" s="268"/>
      <c r="CA333" s="268"/>
      <c r="CB333" s="268"/>
      <c r="CC333" s="268"/>
      <c r="CD333" s="268"/>
      <c r="CE333" s="268"/>
      <c r="CF333" s="268"/>
      <c r="CG333" s="268"/>
      <c r="CH333" s="268"/>
      <c r="CI333" s="268"/>
      <c r="CJ333" s="268"/>
      <c r="CK333" s="268"/>
      <c r="CL333" s="268"/>
      <c r="CM333" s="268"/>
      <c r="CN333" s="268"/>
      <c r="CO333" s="268"/>
      <c r="CP333" s="268"/>
      <c r="CQ333" s="268"/>
      <c r="CR333" s="268"/>
      <c r="CS333" s="268"/>
      <c r="CT333" s="268"/>
      <c r="CU333" s="268"/>
      <c r="CV333" s="268"/>
      <c r="CW333" s="268"/>
      <c r="CX333" s="268"/>
      <c r="CY333" s="32"/>
      <c r="CZ333" s="32"/>
      <c r="DA333" s="32"/>
      <c r="DB333" s="32"/>
      <c r="DC333" s="32"/>
      <c r="DD333" s="32"/>
      <c r="DE333" s="32"/>
      <c r="DF333" s="32"/>
      <c r="DG333" s="32"/>
      <c r="DH333" s="32"/>
      <c r="DI333" s="32"/>
      <c r="DJ333" s="32"/>
      <c r="DK333" s="32"/>
      <c r="DL333" s="32"/>
    </row>
    <row r="334" customFormat="false" ht="12.75" hidden="false" customHeight="false" outlineLevel="0" collapsed="false">
      <c r="A334" s="359"/>
      <c r="B334" s="268"/>
      <c r="C334" s="276"/>
      <c r="D334" s="276"/>
      <c r="E334" s="268"/>
      <c r="F334" s="268"/>
      <c r="G334" s="268"/>
      <c r="H334" s="268"/>
      <c r="I334" s="268"/>
      <c r="J334" s="268"/>
      <c r="K334" s="276"/>
      <c r="L334" s="276"/>
      <c r="M334" s="268"/>
      <c r="N334" s="276"/>
      <c r="O334" s="276"/>
      <c r="P334" s="276"/>
      <c r="Q334" s="268"/>
      <c r="R334" s="268"/>
      <c r="T334" s="268"/>
      <c r="U334" s="268"/>
      <c r="X334" s="268"/>
      <c r="Z334" s="268"/>
      <c r="AA334" s="268"/>
      <c r="AB334" s="268"/>
      <c r="AG334" s="306"/>
      <c r="AH334" s="268"/>
      <c r="AI334" s="268"/>
      <c r="AJ334" s="268"/>
      <c r="AK334" s="268"/>
      <c r="AL334" s="268"/>
      <c r="AM334" s="268"/>
      <c r="AN334" s="268"/>
      <c r="AO334" s="268"/>
      <c r="AP334" s="268"/>
      <c r="AQ334" s="268"/>
      <c r="AR334" s="268"/>
      <c r="AS334" s="268"/>
      <c r="AT334" s="268"/>
      <c r="AU334" s="268"/>
      <c r="AV334" s="268"/>
      <c r="AW334" s="268"/>
      <c r="AX334" s="268"/>
      <c r="AY334" s="268"/>
      <c r="AZ334" s="343"/>
      <c r="BA334" s="268"/>
      <c r="BB334" s="268"/>
      <c r="BC334" s="268"/>
      <c r="BD334" s="268"/>
      <c r="BE334" s="268"/>
      <c r="BF334" s="268"/>
      <c r="BG334" s="268"/>
      <c r="BH334" s="268"/>
      <c r="BI334" s="268"/>
      <c r="BJ334" s="268"/>
      <c r="BK334" s="268"/>
      <c r="BL334" s="268"/>
      <c r="BM334" s="268"/>
      <c r="BN334" s="358"/>
      <c r="BO334" s="358"/>
      <c r="BP334" s="268"/>
      <c r="BQ334" s="358"/>
      <c r="BR334" s="384"/>
      <c r="BS334" s="268"/>
      <c r="BT334" s="268"/>
      <c r="BU334" s="268"/>
      <c r="BV334" s="268"/>
      <c r="BW334" s="268"/>
      <c r="BX334" s="268"/>
      <c r="BY334" s="268"/>
      <c r="BZ334" s="268"/>
      <c r="CA334" s="268"/>
      <c r="CB334" s="268"/>
      <c r="CC334" s="268"/>
      <c r="CD334" s="268"/>
      <c r="CE334" s="268"/>
      <c r="CF334" s="268"/>
      <c r="CG334" s="268"/>
      <c r="CH334" s="268"/>
      <c r="CI334" s="268"/>
      <c r="CJ334" s="268"/>
      <c r="CK334" s="268"/>
      <c r="CL334" s="268"/>
      <c r="CM334" s="268"/>
      <c r="CN334" s="268"/>
      <c r="CO334" s="268"/>
      <c r="CP334" s="268"/>
      <c r="CQ334" s="268"/>
      <c r="CR334" s="268"/>
      <c r="CS334" s="268"/>
      <c r="CT334" s="268"/>
      <c r="CU334" s="268"/>
      <c r="CV334" s="268"/>
      <c r="CW334" s="268"/>
      <c r="CX334" s="268"/>
      <c r="CY334" s="32"/>
      <c r="CZ334" s="32"/>
      <c r="DA334" s="32"/>
      <c r="DB334" s="32"/>
      <c r="DC334" s="32"/>
      <c r="DD334" s="32"/>
      <c r="DE334" s="32"/>
      <c r="DF334" s="32"/>
      <c r="DG334" s="32"/>
      <c r="DH334" s="32"/>
      <c r="DI334" s="32"/>
      <c r="DJ334" s="32"/>
      <c r="DK334" s="32"/>
      <c r="DL334" s="32"/>
    </row>
    <row r="335" customFormat="false" ht="12.75" hidden="false" customHeight="false" outlineLevel="0" collapsed="false">
      <c r="A335" s="359"/>
      <c r="B335" s="268"/>
      <c r="C335" s="276"/>
      <c r="D335" s="276"/>
      <c r="E335" s="268"/>
      <c r="F335" s="268"/>
      <c r="G335" s="268"/>
      <c r="H335" s="268"/>
      <c r="I335" s="268"/>
      <c r="J335" s="268"/>
      <c r="K335" s="276"/>
      <c r="L335" s="276"/>
      <c r="M335" s="268"/>
      <c r="N335" s="276"/>
      <c r="O335" s="276"/>
      <c r="P335" s="276"/>
      <c r="Q335" s="268"/>
      <c r="R335" s="268"/>
      <c r="T335" s="268"/>
      <c r="U335" s="268"/>
      <c r="X335" s="268"/>
      <c r="Z335" s="268"/>
      <c r="AA335" s="268"/>
      <c r="AB335" s="268"/>
      <c r="AG335" s="306"/>
      <c r="AH335" s="268"/>
      <c r="AI335" s="268"/>
      <c r="AJ335" s="268"/>
      <c r="AK335" s="268"/>
      <c r="AL335" s="268"/>
      <c r="AM335" s="268"/>
      <c r="AN335" s="268"/>
      <c r="AO335" s="268"/>
      <c r="AP335" s="268"/>
      <c r="AQ335" s="268"/>
      <c r="AR335" s="268"/>
      <c r="AS335" s="268"/>
      <c r="AT335" s="268"/>
      <c r="AU335" s="268"/>
      <c r="AV335" s="268"/>
      <c r="AW335" s="268"/>
      <c r="AX335" s="268"/>
      <c r="AY335" s="268"/>
      <c r="AZ335" s="343"/>
      <c r="BA335" s="268"/>
      <c r="BB335" s="268"/>
      <c r="BC335" s="268"/>
      <c r="BD335" s="268"/>
      <c r="BE335" s="268"/>
      <c r="BF335" s="268"/>
      <c r="BG335" s="268"/>
      <c r="BH335" s="268"/>
      <c r="BI335" s="268"/>
      <c r="BJ335" s="268"/>
      <c r="BK335" s="268"/>
      <c r="BL335" s="268"/>
      <c r="BM335" s="268"/>
      <c r="BN335" s="358"/>
      <c r="BO335" s="358"/>
      <c r="BP335" s="268"/>
      <c r="BQ335" s="358"/>
      <c r="BR335" s="384"/>
      <c r="BS335" s="268"/>
      <c r="BT335" s="268"/>
      <c r="BU335" s="268"/>
      <c r="BV335" s="268"/>
      <c r="BW335" s="268"/>
      <c r="BX335" s="268"/>
      <c r="BY335" s="268"/>
      <c r="BZ335" s="268"/>
      <c r="CA335" s="268"/>
      <c r="CB335" s="268"/>
      <c r="CC335" s="268"/>
      <c r="CD335" s="268"/>
      <c r="CE335" s="268"/>
      <c r="CF335" s="268"/>
      <c r="CG335" s="268"/>
      <c r="CH335" s="268"/>
      <c r="CI335" s="268"/>
      <c r="CJ335" s="268"/>
      <c r="CK335" s="268"/>
      <c r="CL335" s="268"/>
      <c r="CM335" s="268"/>
      <c r="CN335" s="268"/>
      <c r="CO335" s="268"/>
      <c r="CP335" s="268"/>
      <c r="CQ335" s="268"/>
      <c r="CR335" s="268"/>
      <c r="CS335" s="268"/>
      <c r="CT335" s="268"/>
      <c r="CU335" s="268"/>
      <c r="CV335" s="268"/>
      <c r="CW335" s="268"/>
      <c r="CX335" s="268"/>
      <c r="CY335" s="3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</row>
    <row r="336" customFormat="false" ht="12.75" hidden="false" customHeight="false" outlineLevel="0" collapsed="false">
      <c r="A336" s="359"/>
      <c r="B336" s="268"/>
      <c r="C336" s="276"/>
      <c r="D336" s="276"/>
      <c r="E336" s="268"/>
      <c r="F336" s="268"/>
      <c r="G336" s="268"/>
      <c r="H336" s="268"/>
      <c r="I336" s="268"/>
      <c r="J336" s="268"/>
      <c r="K336" s="276"/>
      <c r="L336" s="276"/>
      <c r="M336" s="268"/>
      <c r="N336" s="276"/>
      <c r="O336" s="276"/>
      <c r="P336" s="276"/>
      <c r="Q336" s="268"/>
      <c r="R336" s="268"/>
      <c r="T336" s="268"/>
      <c r="U336" s="268"/>
      <c r="X336" s="268"/>
      <c r="Z336" s="268"/>
      <c r="AA336" s="268"/>
      <c r="AB336" s="268"/>
      <c r="AG336" s="306"/>
      <c r="AH336" s="268"/>
      <c r="AI336" s="268"/>
      <c r="AJ336" s="268"/>
      <c r="AK336" s="268"/>
      <c r="AL336" s="268"/>
      <c r="AM336" s="268"/>
      <c r="AN336" s="268"/>
      <c r="AO336" s="268"/>
      <c r="AP336" s="268"/>
      <c r="AQ336" s="268"/>
      <c r="AR336" s="268"/>
      <c r="AS336" s="268"/>
      <c r="AT336" s="268"/>
      <c r="AU336" s="268"/>
      <c r="AV336" s="268"/>
      <c r="AW336" s="268"/>
      <c r="AX336" s="268"/>
      <c r="AY336" s="268"/>
      <c r="AZ336" s="343"/>
      <c r="BA336" s="268"/>
      <c r="BB336" s="268"/>
      <c r="BC336" s="268"/>
      <c r="BD336" s="268"/>
      <c r="BE336" s="268"/>
      <c r="BF336" s="268"/>
      <c r="BG336" s="268"/>
      <c r="BH336" s="268"/>
      <c r="BI336" s="268"/>
      <c r="BJ336" s="268"/>
      <c r="BK336" s="268"/>
      <c r="BL336" s="268"/>
      <c r="BM336" s="268"/>
      <c r="BN336" s="358"/>
      <c r="BO336" s="358"/>
      <c r="BP336" s="268"/>
      <c r="BQ336" s="358"/>
      <c r="BR336" s="384"/>
      <c r="BS336" s="268"/>
      <c r="BT336" s="268"/>
      <c r="BU336" s="268"/>
      <c r="BV336" s="268"/>
      <c r="BW336" s="268"/>
      <c r="BX336" s="268"/>
      <c r="BY336" s="268"/>
      <c r="BZ336" s="268"/>
      <c r="CA336" s="268"/>
      <c r="CB336" s="268"/>
      <c r="CC336" s="268"/>
      <c r="CD336" s="268"/>
      <c r="CE336" s="268"/>
      <c r="CF336" s="268"/>
      <c r="CG336" s="268"/>
      <c r="CH336" s="268"/>
      <c r="CI336" s="268"/>
      <c r="CJ336" s="268"/>
      <c r="CK336" s="268"/>
      <c r="CL336" s="268"/>
      <c r="CM336" s="268"/>
      <c r="CN336" s="268"/>
      <c r="CO336" s="268"/>
      <c r="CP336" s="268"/>
      <c r="CQ336" s="268"/>
      <c r="CR336" s="268"/>
      <c r="CS336" s="268"/>
      <c r="CT336" s="268"/>
      <c r="CU336" s="268"/>
      <c r="CV336" s="268"/>
      <c r="CW336" s="268"/>
      <c r="CX336" s="268"/>
      <c r="CY336" s="32"/>
      <c r="CZ336" s="32"/>
      <c r="DA336" s="32"/>
      <c r="DB336" s="32"/>
      <c r="DC336" s="32"/>
      <c r="DD336" s="32"/>
      <c r="DE336" s="32"/>
      <c r="DF336" s="32"/>
      <c r="DG336" s="32"/>
      <c r="DH336" s="32"/>
      <c r="DI336" s="32"/>
      <c r="DJ336" s="32"/>
      <c r="DK336" s="32"/>
      <c r="DL336" s="32"/>
    </row>
    <row r="337" customFormat="false" ht="12.75" hidden="false" customHeight="false" outlineLevel="0" collapsed="false">
      <c r="A337" s="359"/>
      <c r="B337" s="268"/>
      <c r="C337" s="276"/>
      <c r="D337" s="276"/>
      <c r="E337" s="268"/>
      <c r="F337" s="268"/>
      <c r="G337" s="268"/>
      <c r="H337" s="268"/>
      <c r="I337" s="268"/>
      <c r="J337" s="268"/>
      <c r="K337" s="276"/>
      <c r="L337" s="276"/>
      <c r="M337" s="268"/>
      <c r="N337" s="276"/>
      <c r="O337" s="276"/>
      <c r="P337" s="276"/>
      <c r="Q337" s="268"/>
      <c r="R337" s="268"/>
      <c r="T337" s="268"/>
      <c r="U337" s="268"/>
      <c r="X337" s="268"/>
      <c r="Z337" s="268"/>
      <c r="AA337" s="268"/>
      <c r="AB337" s="268"/>
      <c r="AG337" s="306"/>
      <c r="AH337" s="268"/>
      <c r="AI337" s="268"/>
      <c r="AJ337" s="268"/>
      <c r="AK337" s="268"/>
      <c r="AL337" s="268"/>
      <c r="AM337" s="268"/>
      <c r="AN337" s="268"/>
      <c r="AO337" s="268"/>
      <c r="AP337" s="268"/>
      <c r="AQ337" s="268"/>
      <c r="AR337" s="268"/>
      <c r="AS337" s="268"/>
      <c r="AT337" s="268"/>
      <c r="AU337" s="268"/>
      <c r="AV337" s="268"/>
      <c r="AW337" s="268"/>
      <c r="AX337" s="268"/>
      <c r="AY337" s="268"/>
      <c r="AZ337" s="343"/>
      <c r="BA337" s="268"/>
      <c r="BB337" s="268"/>
      <c r="BC337" s="268"/>
      <c r="BD337" s="268"/>
      <c r="BE337" s="268"/>
      <c r="BF337" s="268"/>
      <c r="BG337" s="268"/>
      <c r="BH337" s="268"/>
      <c r="BI337" s="268"/>
      <c r="BJ337" s="268"/>
      <c r="BK337" s="268"/>
      <c r="BL337" s="268"/>
      <c r="BM337" s="268"/>
      <c r="BN337" s="358"/>
      <c r="BO337" s="358"/>
      <c r="BP337" s="268"/>
      <c r="BQ337" s="358"/>
      <c r="BR337" s="384"/>
      <c r="BS337" s="268"/>
      <c r="BT337" s="268"/>
      <c r="BU337" s="268"/>
      <c r="BV337" s="268"/>
      <c r="BW337" s="268"/>
      <c r="BX337" s="268"/>
      <c r="BY337" s="268"/>
      <c r="BZ337" s="268"/>
      <c r="CA337" s="268"/>
      <c r="CB337" s="268"/>
      <c r="CC337" s="268"/>
      <c r="CD337" s="268"/>
      <c r="CE337" s="268"/>
      <c r="CF337" s="268"/>
      <c r="CG337" s="268"/>
      <c r="CH337" s="268"/>
      <c r="CI337" s="268"/>
      <c r="CJ337" s="268"/>
      <c r="CK337" s="268"/>
      <c r="CL337" s="268"/>
      <c r="CM337" s="268"/>
      <c r="CN337" s="268"/>
      <c r="CO337" s="268"/>
      <c r="CP337" s="268"/>
      <c r="CQ337" s="268"/>
      <c r="CR337" s="268"/>
      <c r="CS337" s="268"/>
      <c r="CT337" s="268"/>
      <c r="CU337" s="268"/>
      <c r="CV337" s="268"/>
      <c r="CW337" s="268"/>
      <c r="CX337" s="268"/>
      <c r="CY337" s="32"/>
      <c r="CZ337" s="32"/>
      <c r="DA337" s="32"/>
      <c r="DB337" s="32"/>
      <c r="DC337" s="32"/>
      <c r="DD337" s="32"/>
      <c r="DE337" s="32"/>
      <c r="DF337" s="32"/>
      <c r="DG337" s="32"/>
      <c r="DH337" s="32"/>
      <c r="DI337" s="32"/>
      <c r="DJ337" s="32"/>
      <c r="DK337" s="32"/>
      <c r="DL337" s="32"/>
    </row>
    <row r="338" customFormat="false" ht="12.75" hidden="false" customHeight="false" outlineLevel="0" collapsed="false">
      <c r="A338" s="359"/>
      <c r="B338" s="268"/>
      <c r="C338" s="276"/>
      <c r="D338" s="276"/>
      <c r="E338" s="268"/>
      <c r="F338" s="268"/>
      <c r="G338" s="268"/>
      <c r="H338" s="268"/>
      <c r="I338" s="268"/>
      <c r="J338" s="268"/>
      <c r="K338" s="276"/>
      <c r="L338" s="276"/>
      <c r="M338" s="268"/>
      <c r="N338" s="276"/>
      <c r="O338" s="276"/>
      <c r="P338" s="276"/>
      <c r="Q338" s="268"/>
      <c r="R338" s="268"/>
      <c r="T338" s="268"/>
      <c r="U338" s="268"/>
      <c r="X338" s="268"/>
      <c r="Z338" s="268"/>
      <c r="AA338" s="268"/>
      <c r="AB338" s="268"/>
      <c r="AG338" s="306"/>
      <c r="AH338" s="268"/>
      <c r="AI338" s="268"/>
      <c r="AJ338" s="268"/>
      <c r="AK338" s="268"/>
      <c r="AL338" s="268"/>
      <c r="AM338" s="268"/>
      <c r="AN338" s="268"/>
      <c r="AO338" s="268"/>
      <c r="AP338" s="268"/>
      <c r="AQ338" s="268"/>
      <c r="AR338" s="268"/>
      <c r="AS338" s="268"/>
      <c r="AT338" s="268"/>
      <c r="AU338" s="268"/>
      <c r="AV338" s="268"/>
      <c r="AW338" s="268"/>
      <c r="AX338" s="268"/>
      <c r="AY338" s="268"/>
      <c r="AZ338" s="343"/>
      <c r="BA338" s="268"/>
      <c r="BB338" s="268"/>
      <c r="BC338" s="268"/>
      <c r="BD338" s="268"/>
      <c r="BE338" s="268"/>
      <c r="BF338" s="268"/>
      <c r="BG338" s="268"/>
      <c r="BH338" s="268"/>
      <c r="BI338" s="268"/>
      <c r="BJ338" s="268"/>
      <c r="BK338" s="268"/>
      <c r="BL338" s="268"/>
      <c r="BM338" s="268"/>
      <c r="BN338" s="358"/>
      <c r="BO338" s="358"/>
      <c r="BP338" s="268"/>
      <c r="BQ338" s="358"/>
      <c r="BR338" s="268"/>
      <c r="BS338" s="268"/>
      <c r="BT338" s="268"/>
      <c r="BU338" s="268"/>
      <c r="BV338" s="268"/>
      <c r="BW338" s="268"/>
      <c r="BX338" s="268"/>
      <c r="BY338" s="268"/>
      <c r="BZ338" s="268"/>
      <c r="CA338" s="268"/>
      <c r="CB338" s="268"/>
      <c r="CC338" s="268"/>
      <c r="CD338" s="268"/>
      <c r="CE338" s="268"/>
      <c r="CF338" s="268"/>
      <c r="CG338" s="268"/>
      <c r="CH338" s="268"/>
      <c r="CI338" s="268"/>
      <c r="CJ338" s="268"/>
      <c r="CK338" s="268"/>
      <c r="CL338" s="268"/>
      <c r="CM338" s="268"/>
      <c r="CN338" s="268"/>
      <c r="CO338" s="268"/>
      <c r="CP338" s="268"/>
      <c r="CQ338" s="268"/>
      <c r="CR338" s="268"/>
      <c r="CS338" s="268"/>
      <c r="CT338" s="268"/>
      <c r="CU338" s="268"/>
      <c r="CV338" s="268"/>
      <c r="CW338" s="268"/>
      <c r="CX338" s="268"/>
      <c r="CY338" s="32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</row>
    <row r="339" customFormat="false" ht="12.75" hidden="false" customHeight="false" outlineLevel="0" collapsed="false">
      <c r="A339" s="359"/>
      <c r="B339" s="268"/>
      <c r="C339" s="276"/>
      <c r="D339" s="276"/>
      <c r="E339" s="268"/>
      <c r="F339" s="268"/>
      <c r="G339" s="268"/>
      <c r="H339" s="268"/>
      <c r="I339" s="268"/>
      <c r="J339" s="268"/>
      <c r="K339" s="276"/>
      <c r="L339" s="276"/>
      <c r="M339" s="268"/>
      <c r="N339" s="276"/>
      <c r="O339" s="276"/>
      <c r="P339" s="276"/>
      <c r="Q339" s="268"/>
      <c r="R339" s="268"/>
      <c r="T339" s="268"/>
      <c r="U339" s="268"/>
      <c r="X339" s="268"/>
      <c r="Z339" s="268"/>
      <c r="AA339" s="268"/>
      <c r="AB339" s="268"/>
      <c r="AG339" s="306"/>
      <c r="AH339" s="268"/>
      <c r="AI339" s="268"/>
      <c r="AJ339" s="268"/>
      <c r="AK339" s="268"/>
      <c r="AL339" s="268"/>
      <c r="AM339" s="268"/>
      <c r="AN339" s="268"/>
      <c r="AO339" s="268"/>
      <c r="AP339" s="268"/>
      <c r="AQ339" s="268"/>
      <c r="AR339" s="268"/>
      <c r="AS339" s="268"/>
      <c r="AT339" s="268"/>
      <c r="AU339" s="268"/>
      <c r="AV339" s="268"/>
      <c r="AW339" s="268"/>
      <c r="AX339" s="268"/>
      <c r="AY339" s="268"/>
      <c r="AZ339" s="343"/>
      <c r="BA339" s="268"/>
      <c r="BB339" s="268"/>
      <c r="BC339" s="268"/>
      <c r="BD339" s="268"/>
      <c r="BE339" s="268"/>
      <c r="BF339" s="268"/>
      <c r="BG339" s="268"/>
      <c r="BH339" s="268"/>
      <c r="BI339" s="268"/>
      <c r="BJ339" s="268"/>
      <c r="BK339" s="268"/>
      <c r="BL339" s="268"/>
      <c r="BM339" s="268"/>
      <c r="BN339" s="358"/>
      <c r="BO339" s="358"/>
      <c r="BP339" s="268"/>
      <c r="BQ339" s="358"/>
      <c r="BR339" s="268"/>
      <c r="BS339" s="268"/>
      <c r="BT339" s="268"/>
      <c r="BU339" s="268"/>
      <c r="BV339" s="268"/>
      <c r="BW339" s="268"/>
      <c r="BX339" s="268"/>
      <c r="BY339" s="268"/>
      <c r="BZ339" s="268"/>
      <c r="CA339" s="268"/>
      <c r="CB339" s="268"/>
      <c r="CC339" s="268"/>
      <c r="CD339" s="268"/>
      <c r="CE339" s="268"/>
      <c r="CF339" s="268"/>
      <c r="CG339" s="268"/>
      <c r="CH339" s="268"/>
      <c r="CI339" s="268"/>
      <c r="CJ339" s="268"/>
      <c r="CK339" s="268"/>
      <c r="CL339" s="268"/>
      <c r="CM339" s="268"/>
      <c r="CN339" s="268"/>
      <c r="CO339" s="268"/>
      <c r="CP339" s="268"/>
      <c r="CQ339" s="268"/>
      <c r="CR339" s="268"/>
      <c r="CS339" s="268"/>
      <c r="CT339" s="268"/>
      <c r="CU339" s="268"/>
      <c r="CV339" s="268"/>
      <c r="CW339" s="268"/>
      <c r="CX339" s="268"/>
      <c r="CY339" s="32"/>
      <c r="CZ339" s="32"/>
      <c r="DA339" s="32"/>
      <c r="DB339" s="32"/>
      <c r="DC339" s="32"/>
      <c r="DD339" s="32"/>
      <c r="DE339" s="32"/>
      <c r="DF339" s="32"/>
      <c r="DG339" s="32"/>
      <c r="DH339" s="32"/>
      <c r="DI339" s="32"/>
      <c r="DJ339" s="32"/>
      <c r="DK339" s="32"/>
      <c r="DL339" s="32"/>
    </row>
    <row r="340" customFormat="false" ht="12.75" hidden="false" customHeight="false" outlineLevel="0" collapsed="false">
      <c r="A340" s="359"/>
      <c r="B340" s="268"/>
      <c r="C340" s="276"/>
      <c r="D340" s="276"/>
      <c r="E340" s="268"/>
      <c r="F340" s="268"/>
      <c r="G340" s="268"/>
      <c r="H340" s="268"/>
      <c r="I340" s="268"/>
      <c r="J340" s="268"/>
      <c r="K340" s="276"/>
      <c r="L340" s="276"/>
      <c r="M340" s="268"/>
      <c r="N340" s="276"/>
      <c r="O340" s="276"/>
      <c r="P340" s="276"/>
      <c r="Q340" s="268"/>
      <c r="R340" s="268"/>
      <c r="T340" s="268"/>
      <c r="U340" s="268"/>
      <c r="X340" s="268"/>
      <c r="Z340" s="268"/>
      <c r="AA340" s="268"/>
      <c r="AB340" s="268"/>
      <c r="AG340" s="306"/>
      <c r="AH340" s="268"/>
      <c r="AI340" s="268"/>
      <c r="AJ340" s="268"/>
      <c r="AK340" s="268"/>
      <c r="AL340" s="268"/>
      <c r="AM340" s="268"/>
      <c r="AN340" s="268"/>
      <c r="AO340" s="268"/>
      <c r="AP340" s="268"/>
      <c r="AQ340" s="268"/>
      <c r="AR340" s="268"/>
      <c r="AS340" s="268"/>
      <c r="AT340" s="268"/>
      <c r="AU340" s="268"/>
      <c r="AV340" s="268"/>
      <c r="AW340" s="268"/>
      <c r="AX340" s="268"/>
      <c r="AY340" s="268"/>
      <c r="AZ340" s="343"/>
      <c r="BA340" s="268"/>
      <c r="BB340" s="268"/>
      <c r="BC340" s="268"/>
      <c r="BD340" s="268"/>
      <c r="BE340" s="268"/>
      <c r="BF340" s="268"/>
      <c r="BG340" s="268"/>
      <c r="BH340" s="268"/>
      <c r="BI340" s="268"/>
      <c r="BJ340" s="268"/>
      <c r="BK340" s="268"/>
      <c r="BL340" s="268"/>
      <c r="BM340" s="268"/>
      <c r="BN340" s="358"/>
      <c r="BO340" s="358"/>
      <c r="BP340" s="268"/>
      <c r="BQ340" s="358"/>
      <c r="BR340" s="268"/>
      <c r="BS340" s="268"/>
      <c r="BT340" s="268"/>
      <c r="BU340" s="268"/>
      <c r="BV340" s="268"/>
      <c r="BW340" s="268"/>
      <c r="BX340" s="268"/>
      <c r="BY340" s="268"/>
      <c r="BZ340" s="268"/>
      <c r="CA340" s="268"/>
      <c r="CB340" s="268"/>
      <c r="CC340" s="268"/>
      <c r="CD340" s="268"/>
      <c r="CE340" s="268"/>
      <c r="CF340" s="268"/>
      <c r="CG340" s="268"/>
      <c r="CH340" s="268"/>
      <c r="CI340" s="268"/>
      <c r="CJ340" s="268"/>
      <c r="CK340" s="268"/>
      <c r="CL340" s="268"/>
      <c r="CM340" s="268"/>
      <c r="CN340" s="268"/>
      <c r="CO340" s="268"/>
      <c r="CP340" s="268"/>
      <c r="CQ340" s="268"/>
      <c r="CR340" s="268"/>
      <c r="CS340" s="268"/>
      <c r="CT340" s="268"/>
      <c r="CU340" s="268"/>
      <c r="CV340" s="268"/>
      <c r="CW340" s="268"/>
      <c r="CX340" s="268"/>
      <c r="CY340" s="32"/>
      <c r="CZ340" s="32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</row>
    <row r="341" customFormat="false" ht="12.75" hidden="false" customHeight="false" outlineLevel="0" collapsed="false">
      <c r="A341" s="359"/>
      <c r="B341" s="268"/>
      <c r="C341" s="276"/>
      <c r="D341" s="276"/>
      <c r="E341" s="268"/>
      <c r="F341" s="268"/>
      <c r="G341" s="268"/>
      <c r="H341" s="268"/>
      <c r="I341" s="268"/>
      <c r="J341" s="268"/>
      <c r="K341" s="276"/>
      <c r="L341" s="276"/>
      <c r="M341" s="268"/>
      <c r="N341" s="276"/>
      <c r="O341" s="276"/>
      <c r="P341" s="276"/>
      <c r="Q341" s="268"/>
      <c r="R341" s="268"/>
      <c r="T341" s="268"/>
      <c r="U341" s="268"/>
      <c r="X341" s="268"/>
      <c r="Z341" s="268"/>
      <c r="AA341" s="268"/>
      <c r="AB341" s="268"/>
      <c r="AG341" s="306"/>
      <c r="AH341" s="268"/>
      <c r="AI341" s="268"/>
      <c r="AJ341" s="268"/>
      <c r="AK341" s="268"/>
      <c r="AL341" s="268"/>
      <c r="AM341" s="268"/>
      <c r="AN341" s="268"/>
      <c r="AO341" s="268"/>
      <c r="AP341" s="268"/>
      <c r="AQ341" s="268"/>
      <c r="AR341" s="268"/>
      <c r="AS341" s="268"/>
      <c r="AT341" s="268"/>
      <c r="AU341" s="268"/>
      <c r="AV341" s="268"/>
      <c r="AW341" s="268"/>
      <c r="AX341" s="268"/>
      <c r="AY341" s="268"/>
      <c r="AZ341" s="343"/>
      <c r="BA341" s="268"/>
      <c r="BB341" s="268"/>
      <c r="BC341" s="268"/>
      <c r="BD341" s="268"/>
      <c r="BE341" s="268"/>
      <c r="BF341" s="268"/>
      <c r="BG341" s="268"/>
      <c r="BH341" s="268"/>
      <c r="BI341" s="268"/>
      <c r="BJ341" s="268"/>
      <c r="BK341" s="268"/>
      <c r="BL341" s="268"/>
      <c r="BM341" s="268"/>
      <c r="BN341" s="358"/>
      <c r="BO341" s="358"/>
      <c r="BP341" s="268"/>
      <c r="BQ341" s="358"/>
      <c r="BR341" s="268"/>
      <c r="BS341" s="268"/>
      <c r="BT341" s="268"/>
      <c r="BU341" s="268"/>
      <c r="BV341" s="268"/>
      <c r="BW341" s="268"/>
      <c r="BX341" s="268"/>
      <c r="BY341" s="268"/>
      <c r="BZ341" s="268"/>
      <c r="CA341" s="268"/>
      <c r="CB341" s="268"/>
      <c r="CC341" s="268"/>
      <c r="CD341" s="268"/>
      <c r="CE341" s="268"/>
      <c r="CF341" s="268"/>
      <c r="CG341" s="268"/>
      <c r="CH341" s="268"/>
      <c r="CI341" s="268"/>
      <c r="CJ341" s="268"/>
      <c r="CK341" s="268"/>
      <c r="CL341" s="268"/>
      <c r="CM341" s="268"/>
      <c r="CN341" s="268"/>
      <c r="CO341" s="268"/>
      <c r="CP341" s="268"/>
      <c r="CQ341" s="268"/>
      <c r="CR341" s="268"/>
      <c r="CS341" s="268"/>
      <c r="CT341" s="268"/>
      <c r="CU341" s="268"/>
      <c r="CV341" s="268"/>
      <c r="CW341" s="268"/>
      <c r="CX341" s="268"/>
      <c r="CY341" s="32"/>
      <c r="CZ341" s="32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</row>
    <row r="342" customFormat="false" ht="12.75" hidden="false" customHeight="false" outlineLevel="0" collapsed="false">
      <c r="A342" s="359"/>
      <c r="B342" s="268"/>
      <c r="C342" s="276"/>
      <c r="D342" s="276"/>
      <c r="E342" s="268"/>
      <c r="F342" s="268"/>
      <c r="G342" s="268"/>
      <c r="H342" s="268"/>
      <c r="I342" s="268"/>
      <c r="J342" s="268"/>
      <c r="K342" s="276"/>
      <c r="L342" s="276"/>
      <c r="M342" s="268"/>
      <c r="N342" s="276"/>
      <c r="O342" s="276"/>
      <c r="P342" s="276"/>
      <c r="Q342" s="268"/>
      <c r="R342" s="268"/>
      <c r="T342" s="268"/>
      <c r="U342" s="268"/>
      <c r="X342" s="268"/>
      <c r="Z342" s="268"/>
      <c r="AA342" s="268"/>
      <c r="AB342" s="268"/>
      <c r="AG342" s="306"/>
      <c r="AH342" s="268"/>
      <c r="AI342" s="268"/>
      <c r="AJ342" s="268"/>
      <c r="AK342" s="268"/>
      <c r="AL342" s="268"/>
      <c r="AM342" s="268"/>
      <c r="AN342" s="268"/>
      <c r="AO342" s="268"/>
      <c r="AP342" s="268"/>
      <c r="AQ342" s="268"/>
      <c r="AR342" s="268"/>
      <c r="AS342" s="268"/>
      <c r="AT342" s="268"/>
      <c r="AU342" s="268"/>
      <c r="AV342" s="268"/>
      <c r="AW342" s="268"/>
      <c r="AX342" s="268"/>
      <c r="AY342" s="268"/>
      <c r="AZ342" s="343"/>
      <c r="BA342" s="268"/>
      <c r="BB342" s="268"/>
      <c r="BC342" s="268"/>
      <c r="BD342" s="268"/>
      <c r="BE342" s="268"/>
      <c r="BF342" s="268"/>
      <c r="BG342" s="268"/>
      <c r="BH342" s="268"/>
      <c r="BI342" s="268"/>
      <c r="BJ342" s="268"/>
      <c r="BK342" s="268"/>
      <c r="BL342" s="268"/>
      <c r="BM342" s="268"/>
      <c r="BN342" s="358"/>
      <c r="BO342" s="358"/>
      <c r="BP342" s="268"/>
      <c r="BQ342" s="358"/>
      <c r="BR342" s="268"/>
      <c r="BS342" s="268"/>
      <c r="BT342" s="268"/>
      <c r="BU342" s="268"/>
      <c r="BV342" s="268"/>
      <c r="BW342" s="268"/>
      <c r="BX342" s="268"/>
      <c r="BY342" s="268"/>
      <c r="BZ342" s="268"/>
      <c r="CA342" s="268"/>
      <c r="CB342" s="268"/>
      <c r="CC342" s="268"/>
      <c r="CD342" s="268"/>
      <c r="CE342" s="268"/>
      <c r="CF342" s="268"/>
      <c r="CG342" s="268"/>
      <c r="CH342" s="268"/>
      <c r="CI342" s="268"/>
      <c r="CJ342" s="268"/>
      <c r="CK342" s="268"/>
      <c r="CL342" s="268"/>
      <c r="CM342" s="268"/>
      <c r="CN342" s="268"/>
      <c r="CO342" s="268"/>
      <c r="CP342" s="268"/>
      <c r="CQ342" s="268"/>
      <c r="CR342" s="268"/>
      <c r="CS342" s="268"/>
      <c r="CT342" s="268"/>
      <c r="CU342" s="268"/>
      <c r="CV342" s="268"/>
      <c r="CW342" s="268"/>
      <c r="CX342" s="268"/>
      <c r="CY342" s="32"/>
      <c r="CZ342" s="3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</row>
    <row r="343" customFormat="false" ht="12.75" hidden="false" customHeight="false" outlineLevel="0" collapsed="false">
      <c r="A343" s="359"/>
      <c r="B343" s="268"/>
      <c r="C343" s="276"/>
      <c r="D343" s="276"/>
      <c r="E343" s="268"/>
      <c r="F343" s="268"/>
      <c r="G343" s="268"/>
      <c r="H343" s="268"/>
      <c r="I343" s="268"/>
      <c r="J343" s="268"/>
      <c r="K343" s="276"/>
      <c r="L343" s="276"/>
      <c r="M343" s="268"/>
      <c r="N343" s="276"/>
      <c r="O343" s="276"/>
      <c r="P343" s="276"/>
      <c r="Q343" s="268"/>
      <c r="R343" s="268"/>
      <c r="T343" s="268"/>
      <c r="U343" s="268"/>
      <c r="X343" s="268"/>
      <c r="Z343" s="268"/>
      <c r="AA343" s="268"/>
      <c r="AB343" s="268"/>
      <c r="AG343" s="306"/>
      <c r="AH343" s="268"/>
      <c r="AI343" s="268"/>
      <c r="AJ343" s="268"/>
      <c r="AK343" s="268"/>
      <c r="AL343" s="268"/>
      <c r="AM343" s="268"/>
      <c r="AN343" s="268"/>
      <c r="AO343" s="268"/>
      <c r="AP343" s="268"/>
      <c r="AQ343" s="268"/>
      <c r="AR343" s="268"/>
      <c r="AS343" s="268"/>
      <c r="AT343" s="268"/>
      <c r="AU343" s="268"/>
      <c r="AV343" s="268"/>
      <c r="AW343" s="268"/>
      <c r="AX343" s="268"/>
      <c r="AY343" s="268"/>
      <c r="AZ343" s="343"/>
      <c r="BA343" s="268"/>
      <c r="BB343" s="268"/>
      <c r="BC343" s="268"/>
      <c r="BD343" s="268"/>
      <c r="BE343" s="268"/>
      <c r="BF343" s="268"/>
      <c r="BG343" s="268"/>
      <c r="BH343" s="268"/>
      <c r="BI343" s="268"/>
      <c r="BJ343" s="268"/>
      <c r="BK343" s="268"/>
      <c r="BL343" s="268"/>
      <c r="BM343" s="268"/>
      <c r="BN343" s="358"/>
      <c r="BO343" s="358"/>
      <c r="BP343" s="268"/>
      <c r="BQ343" s="358"/>
      <c r="BR343" s="268"/>
      <c r="BS343" s="268"/>
      <c r="BT343" s="268"/>
      <c r="BU343" s="268"/>
      <c r="BV343" s="268"/>
      <c r="BW343" s="268"/>
      <c r="BX343" s="268"/>
      <c r="BY343" s="268"/>
      <c r="BZ343" s="268"/>
      <c r="CA343" s="268"/>
      <c r="CB343" s="268"/>
      <c r="CC343" s="268"/>
      <c r="CD343" s="268"/>
      <c r="CE343" s="268"/>
      <c r="CF343" s="268"/>
      <c r="CG343" s="268"/>
      <c r="CH343" s="268"/>
      <c r="CI343" s="268"/>
      <c r="CJ343" s="268"/>
      <c r="CK343" s="268"/>
      <c r="CL343" s="268"/>
      <c r="CM343" s="268"/>
      <c r="CN343" s="268"/>
      <c r="CO343" s="268"/>
      <c r="CP343" s="268"/>
      <c r="CQ343" s="268"/>
      <c r="CR343" s="268"/>
      <c r="CS343" s="268"/>
      <c r="CT343" s="268"/>
      <c r="CU343" s="268"/>
      <c r="CV343" s="268"/>
      <c r="CW343" s="268"/>
      <c r="CX343" s="268"/>
      <c r="CY343" s="32"/>
      <c r="CZ343" s="3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  <c r="DK343" s="32"/>
      <c r="DL343" s="32"/>
    </row>
    <row r="344" customFormat="false" ht="12.75" hidden="false" customHeight="false" outlineLevel="0" collapsed="false">
      <c r="A344" s="359"/>
      <c r="B344" s="268"/>
      <c r="C344" s="276"/>
      <c r="D344" s="276"/>
      <c r="E344" s="268"/>
      <c r="F344" s="268"/>
      <c r="G344" s="268"/>
      <c r="H344" s="268"/>
      <c r="I344" s="268"/>
      <c r="J344" s="268"/>
      <c r="K344" s="276"/>
      <c r="L344" s="276"/>
      <c r="M344" s="268"/>
      <c r="N344" s="276"/>
      <c r="O344" s="276"/>
      <c r="P344" s="276"/>
      <c r="Q344" s="268"/>
      <c r="R344" s="268"/>
      <c r="T344" s="268"/>
      <c r="U344" s="268"/>
      <c r="X344" s="268"/>
      <c r="Z344" s="268"/>
      <c r="AA344" s="268"/>
      <c r="AB344" s="268"/>
      <c r="AG344" s="306"/>
      <c r="AH344" s="268"/>
      <c r="AI344" s="268"/>
      <c r="AJ344" s="268"/>
      <c r="AK344" s="268"/>
      <c r="AL344" s="268"/>
      <c r="AM344" s="268"/>
      <c r="AN344" s="268"/>
      <c r="AO344" s="268"/>
      <c r="AP344" s="268"/>
      <c r="AQ344" s="268"/>
      <c r="AR344" s="268"/>
      <c r="AS344" s="268"/>
      <c r="AT344" s="268"/>
      <c r="AU344" s="268"/>
      <c r="AV344" s="268"/>
      <c r="AW344" s="268"/>
      <c r="AX344" s="268"/>
      <c r="AY344" s="268"/>
      <c r="AZ344" s="343"/>
      <c r="BA344" s="268"/>
      <c r="BB344" s="268"/>
      <c r="BC344" s="268"/>
      <c r="BD344" s="268"/>
      <c r="BE344" s="268"/>
      <c r="BF344" s="268"/>
      <c r="BG344" s="268"/>
      <c r="BH344" s="268"/>
      <c r="BI344" s="268"/>
      <c r="BJ344" s="268"/>
      <c r="BK344" s="268"/>
      <c r="BL344" s="268"/>
      <c r="BM344" s="268"/>
      <c r="BN344" s="358"/>
      <c r="BO344" s="358"/>
      <c r="BP344" s="268"/>
      <c r="BQ344" s="358"/>
      <c r="BR344" s="268"/>
      <c r="BS344" s="268"/>
      <c r="BT344" s="268"/>
      <c r="BU344" s="268"/>
      <c r="BV344" s="268"/>
      <c r="BW344" s="268"/>
      <c r="BX344" s="268"/>
      <c r="BY344" s="268"/>
      <c r="BZ344" s="268"/>
      <c r="CA344" s="268"/>
      <c r="CB344" s="268"/>
      <c r="CC344" s="268"/>
      <c r="CD344" s="268"/>
      <c r="CE344" s="268"/>
      <c r="CF344" s="268"/>
      <c r="CG344" s="268"/>
      <c r="CH344" s="268"/>
      <c r="CI344" s="268"/>
      <c r="CJ344" s="268"/>
      <c r="CK344" s="268"/>
      <c r="CL344" s="268"/>
      <c r="CM344" s="268"/>
      <c r="CN344" s="268"/>
      <c r="CO344" s="268"/>
      <c r="CP344" s="268"/>
      <c r="CQ344" s="268"/>
      <c r="CR344" s="268"/>
      <c r="CS344" s="268"/>
      <c r="CT344" s="268"/>
      <c r="CU344" s="268"/>
      <c r="CV344" s="268"/>
      <c r="CW344" s="268"/>
      <c r="CX344" s="268"/>
      <c r="CY344" s="32"/>
      <c r="CZ344" s="32"/>
      <c r="DA344" s="32"/>
      <c r="DB344" s="32"/>
      <c r="DC344" s="32"/>
      <c r="DD344" s="32"/>
      <c r="DE344" s="32"/>
      <c r="DF344" s="32"/>
      <c r="DG344" s="32"/>
      <c r="DH344" s="32"/>
      <c r="DI344" s="32"/>
      <c r="DJ344" s="32"/>
      <c r="DK344" s="32"/>
      <c r="DL344" s="32"/>
    </row>
    <row r="345" customFormat="false" ht="12.75" hidden="false" customHeight="false" outlineLevel="0" collapsed="false">
      <c r="A345" s="359"/>
      <c r="B345" s="268"/>
      <c r="C345" s="276"/>
      <c r="D345" s="276"/>
      <c r="E345" s="268"/>
      <c r="F345" s="268"/>
      <c r="G345" s="268"/>
      <c r="H345" s="268"/>
      <c r="I345" s="268"/>
      <c r="J345" s="268"/>
      <c r="K345" s="276"/>
      <c r="L345" s="276"/>
      <c r="M345" s="268"/>
      <c r="N345" s="276"/>
      <c r="O345" s="276"/>
      <c r="P345" s="276"/>
      <c r="Q345" s="268"/>
      <c r="R345" s="268"/>
      <c r="T345" s="268"/>
      <c r="U345" s="268"/>
      <c r="X345" s="268"/>
      <c r="Z345" s="268"/>
      <c r="AA345" s="268"/>
      <c r="AB345" s="268"/>
      <c r="AG345" s="306"/>
      <c r="AH345" s="268"/>
      <c r="AI345" s="268"/>
      <c r="AJ345" s="268"/>
      <c r="AK345" s="268"/>
      <c r="AL345" s="268"/>
      <c r="AM345" s="268"/>
      <c r="AN345" s="268"/>
      <c r="AO345" s="268"/>
      <c r="AP345" s="268"/>
      <c r="AQ345" s="268"/>
      <c r="AR345" s="268"/>
      <c r="AS345" s="268"/>
      <c r="AT345" s="268"/>
      <c r="AU345" s="268"/>
      <c r="AV345" s="268"/>
      <c r="AW345" s="268"/>
      <c r="AX345" s="268"/>
      <c r="AY345" s="268"/>
      <c r="AZ345" s="343"/>
      <c r="BA345" s="268"/>
      <c r="BB345" s="268"/>
      <c r="BC345" s="268"/>
      <c r="BD345" s="268"/>
      <c r="BE345" s="268"/>
      <c r="BF345" s="268"/>
      <c r="BG345" s="268"/>
      <c r="BH345" s="268"/>
      <c r="BI345" s="268"/>
      <c r="BJ345" s="268"/>
      <c r="BK345" s="268"/>
      <c r="BL345" s="268"/>
      <c r="BM345" s="268"/>
      <c r="BN345" s="268"/>
      <c r="BO345" s="358"/>
      <c r="BP345" s="268"/>
      <c r="BQ345" s="358"/>
      <c r="BR345" s="268"/>
      <c r="BS345" s="268"/>
      <c r="BT345" s="268"/>
      <c r="BU345" s="268"/>
      <c r="BV345" s="268"/>
      <c r="BW345" s="268"/>
      <c r="BX345" s="268"/>
      <c r="BY345" s="268"/>
      <c r="BZ345" s="268"/>
      <c r="CA345" s="268"/>
      <c r="CB345" s="268"/>
      <c r="CC345" s="268"/>
      <c r="CD345" s="268"/>
      <c r="CE345" s="268"/>
      <c r="CF345" s="268"/>
      <c r="CG345" s="268"/>
      <c r="CH345" s="268"/>
      <c r="CI345" s="268"/>
      <c r="CJ345" s="268"/>
      <c r="CK345" s="268"/>
      <c r="CL345" s="268"/>
      <c r="CM345" s="268"/>
      <c r="CN345" s="268"/>
      <c r="CO345" s="268"/>
      <c r="CP345" s="268"/>
      <c r="CQ345" s="268"/>
      <c r="CR345" s="268"/>
      <c r="CS345" s="268"/>
      <c r="CT345" s="268"/>
      <c r="CU345" s="268"/>
      <c r="CV345" s="268"/>
      <c r="CW345" s="268"/>
      <c r="CX345" s="268"/>
      <c r="CY345" s="32"/>
      <c r="CZ345" s="32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</row>
    <row r="346" customFormat="false" ht="12.75" hidden="false" customHeight="false" outlineLevel="0" collapsed="false">
      <c r="A346" s="359"/>
      <c r="B346" s="268"/>
      <c r="C346" s="276"/>
      <c r="D346" s="276"/>
      <c r="E346" s="268"/>
      <c r="F346" s="268"/>
      <c r="G346" s="268"/>
      <c r="H346" s="268"/>
      <c r="I346" s="268"/>
      <c r="J346" s="268"/>
      <c r="K346" s="276"/>
      <c r="L346" s="276"/>
      <c r="M346" s="268"/>
      <c r="N346" s="276"/>
      <c r="O346" s="276"/>
      <c r="P346" s="276"/>
      <c r="Q346" s="268"/>
      <c r="R346" s="268"/>
      <c r="T346" s="268"/>
      <c r="U346" s="268"/>
      <c r="X346" s="268"/>
      <c r="Z346" s="268"/>
      <c r="AA346" s="268"/>
      <c r="AB346" s="268"/>
      <c r="AG346" s="306"/>
      <c r="AH346" s="268"/>
      <c r="AI346" s="268"/>
      <c r="AJ346" s="268"/>
      <c r="AK346" s="268"/>
      <c r="AL346" s="268"/>
      <c r="AM346" s="268"/>
      <c r="AN346" s="268"/>
      <c r="AO346" s="268"/>
      <c r="AP346" s="268"/>
      <c r="AQ346" s="268"/>
      <c r="AR346" s="268"/>
      <c r="AS346" s="268"/>
      <c r="AT346" s="268"/>
      <c r="AU346" s="268"/>
      <c r="AV346" s="268"/>
      <c r="AW346" s="268"/>
      <c r="AX346" s="268"/>
      <c r="AY346" s="268"/>
      <c r="AZ346" s="343"/>
      <c r="BA346" s="268"/>
      <c r="BB346" s="268"/>
      <c r="BC346" s="268"/>
      <c r="BD346" s="268"/>
      <c r="BE346" s="268"/>
      <c r="BF346" s="268"/>
      <c r="BG346" s="268"/>
      <c r="BH346" s="268"/>
      <c r="BI346" s="268"/>
      <c r="BJ346" s="268"/>
      <c r="BK346" s="268"/>
      <c r="BL346" s="268"/>
      <c r="BM346" s="268"/>
      <c r="BN346" s="268"/>
      <c r="BO346" s="268"/>
      <c r="BP346" s="268"/>
      <c r="BQ346" s="268"/>
      <c r="BR346" s="268"/>
      <c r="BS346" s="268"/>
      <c r="BT346" s="268"/>
      <c r="BU346" s="268"/>
      <c r="BV346" s="268"/>
      <c r="BW346" s="268"/>
      <c r="BX346" s="268"/>
      <c r="BY346" s="268"/>
      <c r="BZ346" s="268"/>
      <c r="CA346" s="268"/>
      <c r="CB346" s="268"/>
      <c r="CC346" s="268"/>
      <c r="CD346" s="268"/>
      <c r="CE346" s="268"/>
      <c r="CF346" s="268"/>
      <c r="CG346" s="268"/>
      <c r="CH346" s="268"/>
      <c r="CI346" s="268"/>
      <c r="CJ346" s="268"/>
      <c r="CK346" s="268"/>
      <c r="CL346" s="268"/>
      <c r="CM346" s="268"/>
      <c r="CN346" s="268"/>
      <c r="CO346" s="268"/>
      <c r="CP346" s="268"/>
      <c r="CQ346" s="268"/>
      <c r="CR346" s="268"/>
      <c r="CS346" s="268"/>
      <c r="CT346" s="268"/>
      <c r="CU346" s="268"/>
      <c r="CV346" s="268"/>
      <c r="CW346" s="268"/>
      <c r="CX346" s="268"/>
      <c r="CY346" s="32"/>
      <c r="CZ346" s="32"/>
      <c r="DA346" s="32"/>
      <c r="DB346" s="32"/>
      <c r="DC346" s="32"/>
      <c r="DD346" s="32"/>
      <c r="DE346" s="32"/>
      <c r="DF346" s="32"/>
      <c r="DG346" s="32"/>
      <c r="DH346" s="32"/>
      <c r="DI346" s="32"/>
      <c r="DJ346" s="32"/>
      <c r="DK346" s="32"/>
      <c r="DL346" s="32"/>
    </row>
    <row r="347" customFormat="false" ht="12.75" hidden="false" customHeight="false" outlineLevel="0" collapsed="false">
      <c r="A347" s="359"/>
      <c r="B347" s="268"/>
      <c r="C347" s="276"/>
      <c r="D347" s="276"/>
      <c r="E347" s="268"/>
      <c r="F347" s="268"/>
      <c r="G347" s="268"/>
      <c r="H347" s="268"/>
      <c r="I347" s="268"/>
      <c r="J347" s="268"/>
      <c r="K347" s="276"/>
      <c r="L347" s="276"/>
      <c r="M347" s="268"/>
      <c r="N347" s="276"/>
      <c r="O347" s="276"/>
      <c r="P347" s="276"/>
      <c r="Q347" s="268"/>
      <c r="R347" s="268"/>
      <c r="T347" s="268"/>
      <c r="U347" s="268"/>
      <c r="X347" s="268"/>
      <c r="Z347" s="268"/>
      <c r="AA347" s="268"/>
      <c r="AB347" s="268"/>
      <c r="AG347" s="306"/>
      <c r="AH347" s="268"/>
      <c r="AI347" s="268"/>
      <c r="AJ347" s="268"/>
      <c r="AK347" s="268"/>
      <c r="AL347" s="268"/>
      <c r="AM347" s="268"/>
      <c r="AN347" s="268"/>
      <c r="AO347" s="268"/>
      <c r="AP347" s="268"/>
      <c r="AQ347" s="268"/>
      <c r="AR347" s="268"/>
      <c r="AS347" s="268"/>
      <c r="AT347" s="268"/>
      <c r="AU347" s="268"/>
      <c r="AV347" s="268"/>
      <c r="AW347" s="268"/>
      <c r="AX347" s="268"/>
      <c r="AY347" s="268"/>
      <c r="AZ347" s="343"/>
      <c r="BA347" s="268"/>
      <c r="BB347" s="268"/>
      <c r="BC347" s="268"/>
      <c r="BD347" s="268"/>
      <c r="BE347" s="268"/>
      <c r="BF347" s="268"/>
      <c r="BG347" s="268"/>
      <c r="BH347" s="268"/>
      <c r="BI347" s="268"/>
      <c r="BJ347" s="268"/>
      <c r="BK347" s="268"/>
      <c r="BL347" s="268"/>
      <c r="BM347" s="268"/>
      <c r="BN347" s="268"/>
      <c r="BO347" s="268"/>
      <c r="BP347" s="268"/>
      <c r="BQ347" s="268"/>
      <c r="BR347" s="268"/>
      <c r="BS347" s="268"/>
      <c r="BT347" s="268"/>
      <c r="BU347" s="268"/>
      <c r="BV347" s="268"/>
      <c r="BW347" s="268"/>
      <c r="BX347" s="268"/>
      <c r="BY347" s="268"/>
      <c r="BZ347" s="268"/>
      <c r="CA347" s="268"/>
      <c r="CB347" s="268"/>
      <c r="CC347" s="268"/>
      <c r="CD347" s="268"/>
      <c r="CE347" s="268"/>
      <c r="CF347" s="268"/>
      <c r="CG347" s="268"/>
      <c r="CH347" s="268"/>
      <c r="CI347" s="268"/>
      <c r="CJ347" s="268"/>
      <c r="CK347" s="268"/>
      <c r="CL347" s="268"/>
      <c r="CM347" s="268"/>
      <c r="CN347" s="268"/>
      <c r="CO347" s="268"/>
      <c r="CP347" s="268"/>
      <c r="CQ347" s="268"/>
      <c r="CR347" s="268"/>
      <c r="CS347" s="268"/>
      <c r="CT347" s="268"/>
      <c r="CU347" s="268"/>
      <c r="CV347" s="268"/>
      <c r="CW347" s="268"/>
      <c r="CX347" s="268"/>
      <c r="CY347" s="32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</row>
    <row r="348" customFormat="false" ht="12.75" hidden="false" customHeight="false" outlineLevel="0" collapsed="false">
      <c r="A348" s="359"/>
      <c r="B348" s="268"/>
      <c r="C348" s="276"/>
      <c r="D348" s="276"/>
      <c r="E348" s="268"/>
      <c r="F348" s="268"/>
      <c r="G348" s="268"/>
      <c r="H348" s="268"/>
      <c r="I348" s="268"/>
      <c r="J348" s="268"/>
      <c r="K348" s="276"/>
      <c r="L348" s="276"/>
      <c r="M348" s="268"/>
      <c r="N348" s="276"/>
      <c r="O348" s="276"/>
      <c r="P348" s="276"/>
      <c r="Q348" s="268"/>
      <c r="R348" s="268"/>
      <c r="T348" s="268"/>
      <c r="U348" s="268"/>
      <c r="X348" s="268"/>
      <c r="Z348" s="268"/>
      <c r="AA348" s="268"/>
      <c r="AB348" s="268"/>
      <c r="AG348" s="306"/>
      <c r="AH348" s="268"/>
      <c r="AI348" s="268"/>
      <c r="AJ348" s="268"/>
      <c r="AK348" s="268"/>
      <c r="AL348" s="268"/>
      <c r="AM348" s="268"/>
      <c r="AN348" s="268"/>
      <c r="AO348" s="268"/>
      <c r="AP348" s="268"/>
      <c r="AQ348" s="268"/>
      <c r="AR348" s="268"/>
      <c r="AS348" s="268"/>
      <c r="AT348" s="268"/>
      <c r="AU348" s="268"/>
      <c r="AV348" s="268"/>
      <c r="AW348" s="268"/>
      <c r="AX348" s="268"/>
      <c r="AY348" s="268"/>
      <c r="AZ348" s="343"/>
      <c r="BA348" s="268"/>
      <c r="BB348" s="268"/>
      <c r="BC348" s="268"/>
      <c r="BD348" s="268"/>
      <c r="BE348" s="268"/>
      <c r="BF348" s="268"/>
      <c r="BG348" s="268"/>
      <c r="BH348" s="268"/>
      <c r="BI348" s="268"/>
      <c r="BJ348" s="268"/>
      <c r="BK348" s="268"/>
      <c r="BL348" s="268"/>
      <c r="BM348" s="268"/>
      <c r="BN348" s="268"/>
      <c r="BO348" s="268"/>
      <c r="BP348" s="268"/>
      <c r="BQ348" s="268"/>
      <c r="BR348" s="268"/>
      <c r="BS348" s="268"/>
      <c r="BT348" s="268"/>
      <c r="BU348" s="268"/>
      <c r="BV348" s="268"/>
      <c r="BW348" s="268"/>
      <c r="BX348" s="268"/>
      <c r="BY348" s="268"/>
      <c r="BZ348" s="268"/>
      <c r="CA348" s="268"/>
      <c r="CB348" s="268"/>
      <c r="CC348" s="268"/>
      <c r="CD348" s="268"/>
      <c r="CE348" s="268"/>
      <c r="CF348" s="268"/>
      <c r="CG348" s="268"/>
      <c r="CH348" s="268"/>
      <c r="CI348" s="268"/>
      <c r="CJ348" s="268"/>
      <c r="CK348" s="268"/>
      <c r="CL348" s="268"/>
      <c r="CM348" s="268"/>
      <c r="CN348" s="268"/>
      <c r="CO348" s="268"/>
      <c r="CP348" s="268"/>
      <c r="CQ348" s="268"/>
      <c r="CR348" s="268"/>
      <c r="CS348" s="268"/>
      <c r="CT348" s="268"/>
      <c r="CU348" s="268"/>
      <c r="CV348" s="268"/>
      <c r="CW348" s="268"/>
      <c r="CX348" s="268"/>
      <c r="CY348" s="32"/>
      <c r="CZ348" s="32"/>
      <c r="DA348" s="32"/>
      <c r="DB348" s="32"/>
      <c r="DC348" s="32"/>
      <c r="DD348" s="32"/>
      <c r="DE348" s="32"/>
      <c r="DF348" s="32"/>
      <c r="DG348" s="32"/>
      <c r="DH348" s="32"/>
      <c r="DI348" s="32"/>
      <c r="DJ348" s="32"/>
      <c r="DK348" s="32"/>
      <c r="DL348" s="32"/>
    </row>
    <row r="349" customFormat="false" ht="12.75" hidden="false" customHeight="false" outlineLevel="0" collapsed="false">
      <c r="A349" s="359"/>
      <c r="B349" s="268"/>
      <c r="C349" s="276"/>
      <c r="D349" s="276"/>
      <c r="E349" s="268"/>
      <c r="F349" s="268"/>
      <c r="G349" s="268"/>
      <c r="H349" s="268"/>
      <c r="I349" s="268"/>
      <c r="J349" s="268"/>
      <c r="K349" s="276"/>
      <c r="L349" s="276"/>
      <c r="M349" s="268"/>
      <c r="N349" s="276"/>
      <c r="O349" s="276"/>
      <c r="P349" s="276"/>
      <c r="Q349" s="268"/>
      <c r="R349" s="268"/>
      <c r="T349" s="268"/>
      <c r="U349" s="268"/>
      <c r="X349" s="268"/>
      <c r="Z349" s="268"/>
      <c r="AA349" s="268"/>
      <c r="AB349" s="268"/>
      <c r="AG349" s="306"/>
      <c r="AH349" s="268"/>
      <c r="AI349" s="268"/>
      <c r="AJ349" s="268"/>
      <c r="AK349" s="268"/>
      <c r="AL349" s="268"/>
      <c r="AM349" s="268"/>
      <c r="AN349" s="268"/>
      <c r="AO349" s="268"/>
      <c r="AP349" s="268"/>
      <c r="AQ349" s="268"/>
      <c r="AR349" s="268"/>
      <c r="AS349" s="268"/>
      <c r="AT349" s="268"/>
      <c r="AU349" s="268"/>
      <c r="AV349" s="268"/>
      <c r="AW349" s="268"/>
      <c r="AX349" s="268"/>
      <c r="AY349" s="268"/>
      <c r="AZ349" s="343"/>
      <c r="BA349" s="268"/>
      <c r="BB349" s="268"/>
      <c r="BC349" s="268"/>
      <c r="BD349" s="268"/>
      <c r="BE349" s="268"/>
      <c r="BF349" s="268"/>
      <c r="BG349" s="268"/>
      <c r="BH349" s="268"/>
      <c r="BI349" s="268"/>
      <c r="BJ349" s="268"/>
      <c r="BK349" s="268"/>
      <c r="BL349" s="268"/>
      <c r="BM349" s="268"/>
      <c r="BN349" s="268"/>
      <c r="BO349" s="268"/>
      <c r="BP349" s="268"/>
      <c r="BQ349" s="268"/>
      <c r="BR349" s="268"/>
      <c r="BS349" s="268"/>
      <c r="BT349" s="268"/>
      <c r="BU349" s="268"/>
      <c r="BV349" s="268"/>
      <c r="BW349" s="268"/>
      <c r="BX349" s="268"/>
      <c r="BY349" s="268"/>
      <c r="BZ349" s="268"/>
      <c r="CA349" s="268"/>
      <c r="CB349" s="268"/>
      <c r="CC349" s="268"/>
      <c r="CD349" s="268"/>
      <c r="CE349" s="268"/>
      <c r="CF349" s="268"/>
      <c r="CG349" s="268"/>
      <c r="CH349" s="268"/>
      <c r="CI349" s="268"/>
      <c r="CJ349" s="268"/>
      <c r="CK349" s="268"/>
      <c r="CL349" s="268"/>
      <c r="CM349" s="268"/>
      <c r="CN349" s="268"/>
      <c r="CO349" s="268"/>
      <c r="CP349" s="268"/>
      <c r="CQ349" s="268"/>
      <c r="CR349" s="268"/>
      <c r="CS349" s="268"/>
      <c r="CT349" s="268"/>
      <c r="CU349" s="268"/>
      <c r="CV349" s="268"/>
      <c r="CW349" s="268"/>
      <c r="CX349" s="268"/>
      <c r="CY349" s="32"/>
      <c r="CZ349" s="32"/>
      <c r="DA349" s="32"/>
      <c r="DB349" s="32"/>
      <c r="DC349" s="32"/>
      <c r="DD349" s="32"/>
      <c r="DE349" s="32"/>
      <c r="DF349" s="32"/>
      <c r="DG349" s="32"/>
      <c r="DH349" s="32"/>
      <c r="DI349" s="32"/>
      <c r="DJ349" s="32"/>
      <c r="DK349" s="32"/>
      <c r="DL349" s="32"/>
    </row>
    <row r="350" customFormat="false" ht="12.75" hidden="false" customHeight="false" outlineLevel="0" collapsed="false">
      <c r="A350" s="359"/>
      <c r="B350" s="268"/>
      <c r="C350" s="276"/>
      <c r="D350" s="276"/>
      <c r="E350" s="268"/>
      <c r="F350" s="268"/>
      <c r="G350" s="268"/>
      <c r="H350" s="268"/>
      <c r="I350" s="268"/>
      <c r="J350" s="268"/>
      <c r="K350" s="276"/>
      <c r="L350" s="276"/>
      <c r="M350" s="268"/>
      <c r="N350" s="276"/>
      <c r="O350" s="276"/>
      <c r="P350" s="276"/>
      <c r="Q350" s="268"/>
      <c r="R350" s="268"/>
      <c r="T350" s="268"/>
      <c r="U350" s="268"/>
      <c r="X350" s="268"/>
      <c r="Z350" s="268"/>
      <c r="AA350" s="268"/>
      <c r="AB350" s="268"/>
      <c r="AG350" s="306"/>
      <c r="AH350" s="268"/>
      <c r="AI350" s="268"/>
      <c r="AJ350" s="268"/>
      <c r="AK350" s="268"/>
      <c r="AL350" s="268"/>
      <c r="AM350" s="268"/>
      <c r="AN350" s="268"/>
      <c r="AO350" s="268"/>
      <c r="AP350" s="268"/>
      <c r="AQ350" s="268"/>
      <c r="AR350" s="268"/>
      <c r="AS350" s="268"/>
      <c r="AT350" s="268"/>
      <c r="AU350" s="268"/>
      <c r="AV350" s="268"/>
      <c r="AW350" s="268"/>
      <c r="AX350" s="268"/>
      <c r="AY350" s="268"/>
      <c r="AZ350" s="268"/>
      <c r="BA350" s="268"/>
      <c r="BB350" s="268"/>
      <c r="BC350" s="268"/>
      <c r="BD350" s="268"/>
      <c r="BE350" s="268"/>
      <c r="BF350" s="268"/>
      <c r="BG350" s="268"/>
      <c r="BH350" s="268"/>
      <c r="BI350" s="268"/>
      <c r="BJ350" s="268"/>
      <c r="BK350" s="268"/>
      <c r="BL350" s="268"/>
      <c r="BM350" s="268"/>
      <c r="BN350" s="268"/>
      <c r="BO350" s="268"/>
      <c r="BP350" s="268"/>
      <c r="BQ350" s="268"/>
      <c r="BR350" s="268"/>
      <c r="BS350" s="268"/>
      <c r="BT350" s="268"/>
      <c r="BU350" s="268"/>
      <c r="BV350" s="268"/>
      <c r="BW350" s="268"/>
      <c r="BX350" s="268"/>
      <c r="BY350" s="268"/>
      <c r="BZ350" s="268"/>
      <c r="CA350" s="268"/>
      <c r="CB350" s="268"/>
      <c r="CC350" s="268"/>
      <c r="CD350" s="268"/>
      <c r="CE350" s="268"/>
      <c r="CF350" s="268"/>
      <c r="CG350" s="268"/>
      <c r="CH350" s="268"/>
      <c r="CI350" s="268"/>
      <c r="CJ350" s="268"/>
      <c r="CK350" s="268"/>
      <c r="CL350" s="268"/>
      <c r="CM350" s="268"/>
      <c r="CN350" s="268"/>
      <c r="CO350" s="268"/>
      <c r="CP350" s="268"/>
      <c r="CQ350" s="268"/>
      <c r="CR350" s="268"/>
      <c r="CS350" s="268"/>
      <c r="CT350" s="268"/>
      <c r="CU350" s="268"/>
      <c r="CV350" s="268"/>
      <c r="CW350" s="268"/>
      <c r="CX350" s="268"/>
      <c r="CY350" s="32"/>
      <c r="CZ350" s="32"/>
      <c r="DA350" s="32"/>
      <c r="DB350" s="32"/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</row>
    <row r="351" customFormat="false" ht="12.75" hidden="false" customHeight="false" outlineLevel="0" collapsed="false">
      <c r="A351" s="359"/>
      <c r="B351" s="268"/>
      <c r="C351" s="276"/>
      <c r="D351" s="276"/>
      <c r="E351" s="268"/>
      <c r="F351" s="268"/>
      <c r="G351" s="268"/>
      <c r="H351" s="268"/>
      <c r="I351" s="268"/>
      <c r="J351" s="268"/>
      <c r="K351" s="276"/>
      <c r="L351" s="276"/>
      <c r="M351" s="268"/>
      <c r="N351" s="276"/>
      <c r="O351" s="276"/>
      <c r="P351" s="276"/>
      <c r="Q351" s="268"/>
      <c r="R351" s="268"/>
      <c r="T351" s="268"/>
      <c r="U351" s="268"/>
      <c r="X351" s="268"/>
      <c r="Z351" s="268"/>
      <c r="AA351" s="268"/>
      <c r="AB351" s="268"/>
      <c r="AG351" s="306"/>
      <c r="AH351" s="268"/>
      <c r="AI351" s="268"/>
      <c r="AJ351" s="268"/>
      <c r="AK351" s="268"/>
      <c r="AL351" s="268"/>
      <c r="AM351" s="268"/>
      <c r="AN351" s="268"/>
      <c r="AO351" s="268"/>
      <c r="AP351" s="268"/>
      <c r="AQ351" s="268"/>
      <c r="AR351" s="268"/>
      <c r="AS351" s="268"/>
      <c r="AT351" s="268"/>
      <c r="AU351" s="268"/>
      <c r="AV351" s="268"/>
      <c r="AW351" s="268"/>
      <c r="AX351" s="268"/>
      <c r="AY351" s="268"/>
      <c r="AZ351" s="268"/>
      <c r="BA351" s="268"/>
      <c r="BB351" s="268"/>
      <c r="BC351" s="268"/>
      <c r="BD351" s="268"/>
      <c r="BE351" s="268"/>
      <c r="BF351" s="268"/>
      <c r="BG351" s="268"/>
      <c r="BH351" s="268"/>
      <c r="BI351" s="268"/>
      <c r="BJ351" s="268"/>
      <c r="BK351" s="268"/>
      <c r="BL351" s="268"/>
      <c r="BM351" s="268"/>
      <c r="BN351" s="268"/>
      <c r="BO351" s="268"/>
      <c r="BP351" s="268"/>
      <c r="BQ351" s="268"/>
      <c r="BR351" s="268"/>
      <c r="BS351" s="268"/>
      <c r="BT351" s="268"/>
      <c r="BU351" s="268"/>
      <c r="BV351" s="268"/>
      <c r="BW351" s="268"/>
      <c r="BX351" s="268"/>
      <c r="BY351" s="268"/>
      <c r="BZ351" s="268"/>
      <c r="CA351" s="268"/>
      <c r="CB351" s="268"/>
      <c r="CC351" s="268"/>
      <c r="CD351" s="268"/>
      <c r="CE351" s="268"/>
      <c r="CF351" s="268"/>
      <c r="CG351" s="268"/>
      <c r="CH351" s="268"/>
      <c r="CI351" s="268"/>
      <c r="CJ351" s="268"/>
      <c r="CK351" s="268"/>
      <c r="CL351" s="268"/>
      <c r="CM351" s="268"/>
      <c r="CN351" s="268"/>
      <c r="CO351" s="268"/>
      <c r="CP351" s="268"/>
      <c r="CQ351" s="268"/>
      <c r="CR351" s="268"/>
      <c r="CS351" s="268"/>
      <c r="CT351" s="268"/>
      <c r="CU351" s="268"/>
      <c r="CV351" s="268"/>
      <c r="CW351" s="268"/>
      <c r="CX351" s="268"/>
      <c r="CY351" s="32"/>
      <c r="CZ351" s="32"/>
      <c r="DA351" s="32"/>
      <c r="DB351" s="32"/>
      <c r="DC351" s="32"/>
      <c r="DD351" s="32"/>
      <c r="DE351" s="32"/>
      <c r="DF351" s="32"/>
      <c r="DG351" s="32"/>
      <c r="DH351" s="32"/>
      <c r="DI351" s="32"/>
      <c r="DJ351" s="32"/>
      <c r="DK351" s="32"/>
      <c r="DL351" s="32"/>
    </row>
    <row r="352" customFormat="false" ht="12.75" hidden="false" customHeight="false" outlineLevel="0" collapsed="false">
      <c r="A352" s="359"/>
      <c r="B352" s="268"/>
      <c r="C352" s="276"/>
      <c r="D352" s="276"/>
      <c r="E352" s="268"/>
      <c r="F352" s="268"/>
      <c r="G352" s="268"/>
      <c r="H352" s="268"/>
      <c r="I352" s="268"/>
      <c r="J352" s="268"/>
      <c r="K352" s="276"/>
      <c r="L352" s="276"/>
      <c r="M352" s="268"/>
      <c r="N352" s="276"/>
      <c r="O352" s="276"/>
      <c r="P352" s="276"/>
      <c r="Q352" s="268"/>
      <c r="R352" s="268"/>
      <c r="T352" s="268"/>
      <c r="U352" s="268"/>
      <c r="X352" s="268"/>
      <c r="Z352" s="268"/>
      <c r="AA352" s="268"/>
      <c r="AB352" s="268"/>
      <c r="AG352" s="306"/>
      <c r="AH352" s="268"/>
      <c r="AI352" s="268"/>
      <c r="AJ352" s="268"/>
      <c r="AK352" s="268"/>
      <c r="AL352" s="268"/>
      <c r="AM352" s="268"/>
      <c r="AN352" s="268"/>
      <c r="AO352" s="268"/>
      <c r="AP352" s="268"/>
      <c r="AQ352" s="268"/>
      <c r="AR352" s="268"/>
      <c r="AS352" s="268"/>
      <c r="AT352" s="268"/>
      <c r="AU352" s="268"/>
      <c r="AV352" s="268"/>
      <c r="AW352" s="268"/>
      <c r="AX352" s="268"/>
      <c r="AY352" s="268"/>
      <c r="AZ352" s="268"/>
      <c r="BA352" s="268"/>
      <c r="BB352" s="268"/>
      <c r="BC352" s="268"/>
      <c r="BD352" s="268"/>
      <c r="BE352" s="268"/>
      <c r="BF352" s="268"/>
      <c r="BG352" s="268"/>
      <c r="BH352" s="268"/>
      <c r="BI352" s="268"/>
      <c r="BJ352" s="268"/>
      <c r="BK352" s="268"/>
      <c r="BL352" s="268"/>
      <c r="BM352" s="268"/>
      <c r="BN352" s="268"/>
      <c r="BO352" s="268"/>
      <c r="BP352" s="268"/>
      <c r="BQ352" s="268"/>
      <c r="BR352" s="268"/>
      <c r="BS352" s="268"/>
      <c r="BT352" s="268"/>
      <c r="BU352" s="268"/>
      <c r="BV352" s="268"/>
      <c r="BW352" s="268"/>
      <c r="BX352" s="268"/>
      <c r="BY352" s="268"/>
      <c r="BZ352" s="268"/>
      <c r="CA352" s="268"/>
      <c r="CB352" s="268"/>
      <c r="CC352" s="268"/>
      <c r="CD352" s="268"/>
      <c r="CE352" s="268"/>
      <c r="CF352" s="268"/>
      <c r="CG352" s="268"/>
      <c r="CH352" s="268"/>
      <c r="CI352" s="268"/>
      <c r="CJ352" s="268"/>
      <c r="CK352" s="268"/>
      <c r="CL352" s="268"/>
      <c r="CM352" s="268"/>
      <c r="CN352" s="268"/>
      <c r="CO352" s="268"/>
      <c r="CP352" s="268"/>
      <c r="CQ352" s="268"/>
      <c r="CR352" s="268"/>
      <c r="CS352" s="268"/>
      <c r="CT352" s="268"/>
      <c r="CU352" s="268"/>
      <c r="CV352" s="268"/>
      <c r="CW352" s="268"/>
      <c r="CX352" s="268"/>
      <c r="CY352" s="32"/>
      <c r="CZ352" s="32"/>
      <c r="DA352" s="32"/>
      <c r="DB352" s="32"/>
      <c r="DC352" s="32"/>
      <c r="DD352" s="32"/>
      <c r="DE352" s="32"/>
      <c r="DF352" s="32"/>
      <c r="DG352" s="32"/>
      <c r="DH352" s="32"/>
      <c r="DI352" s="32"/>
      <c r="DJ352" s="32"/>
      <c r="DK352" s="32"/>
      <c r="DL352" s="32"/>
    </row>
    <row r="353" customFormat="false" ht="12.75" hidden="false" customHeight="false" outlineLevel="0" collapsed="false">
      <c r="A353" s="359"/>
      <c r="B353" s="268"/>
      <c r="C353" s="276"/>
      <c r="D353" s="276"/>
      <c r="E353" s="268"/>
      <c r="F353" s="268"/>
      <c r="G353" s="268"/>
      <c r="H353" s="268"/>
      <c r="I353" s="268"/>
      <c r="J353" s="268"/>
      <c r="K353" s="276"/>
      <c r="L353" s="276"/>
      <c r="M353" s="268"/>
      <c r="N353" s="276"/>
      <c r="O353" s="276"/>
      <c r="P353" s="276"/>
      <c r="Q353" s="268"/>
      <c r="R353" s="268"/>
      <c r="T353" s="268"/>
      <c r="U353" s="268"/>
      <c r="X353" s="268"/>
      <c r="Z353" s="268"/>
      <c r="AA353" s="268"/>
      <c r="AB353" s="268"/>
      <c r="AG353" s="306"/>
      <c r="AH353" s="268"/>
      <c r="AI353" s="268"/>
      <c r="AJ353" s="268"/>
      <c r="AK353" s="268"/>
      <c r="AL353" s="268"/>
      <c r="AM353" s="268"/>
      <c r="AN353" s="268"/>
      <c r="AO353" s="268"/>
      <c r="AP353" s="268"/>
      <c r="AQ353" s="268"/>
      <c r="AR353" s="268"/>
      <c r="AS353" s="268"/>
      <c r="AT353" s="268"/>
      <c r="AU353" s="268"/>
      <c r="AV353" s="268"/>
      <c r="AW353" s="268"/>
      <c r="AX353" s="268"/>
      <c r="AY353" s="268"/>
      <c r="AZ353" s="268"/>
      <c r="BA353" s="268"/>
      <c r="BB353" s="268"/>
      <c r="BC353" s="268"/>
      <c r="BD353" s="268"/>
      <c r="BE353" s="268"/>
      <c r="BF353" s="268"/>
      <c r="BG353" s="268"/>
      <c r="BH353" s="268"/>
      <c r="BI353" s="268"/>
      <c r="BJ353" s="268"/>
      <c r="BK353" s="268"/>
      <c r="BL353" s="268"/>
      <c r="BM353" s="268"/>
      <c r="BN353" s="268"/>
      <c r="BO353" s="268"/>
      <c r="BP353" s="268"/>
      <c r="BQ353" s="268"/>
      <c r="BR353" s="268"/>
      <c r="BS353" s="268"/>
      <c r="BT353" s="268"/>
      <c r="BU353" s="268"/>
      <c r="BV353" s="268"/>
      <c r="BW353" s="268"/>
      <c r="BX353" s="268"/>
      <c r="BY353" s="268"/>
      <c r="BZ353" s="268"/>
      <c r="CA353" s="268"/>
      <c r="CB353" s="268"/>
      <c r="CC353" s="268"/>
      <c r="CD353" s="268"/>
      <c r="CE353" s="268"/>
      <c r="CF353" s="268"/>
      <c r="CG353" s="268"/>
      <c r="CH353" s="268"/>
      <c r="CI353" s="268"/>
      <c r="CJ353" s="268"/>
      <c r="CK353" s="268"/>
      <c r="CL353" s="268"/>
      <c r="CM353" s="268"/>
      <c r="CN353" s="268"/>
      <c r="CO353" s="268"/>
      <c r="CP353" s="268"/>
      <c r="CQ353" s="268"/>
      <c r="CR353" s="268"/>
      <c r="CS353" s="268"/>
      <c r="CT353" s="268"/>
      <c r="CU353" s="268"/>
      <c r="CV353" s="268"/>
      <c r="CW353" s="268"/>
      <c r="CX353" s="268"/>
      <c r="CY353" s="32"/>
      <c r="CZ353" s="32"/>
      <c r="DA353" s="32"/>
      <c r="DB353" s="32"/>
      <c r="DC353" s="32"/>
      <c r="DD353" s="32"/>
      <c r="DE353" s="32"/>
      <c r="DF353" s="32"/>
      <c r="DG353" s="32"/>
      <c r="DH353" s="32"/>
      <c r="DI353" s="32"/>
      <c r="DJ353" s="32"/>
      <c r="DK353" s="32"/>
      <c r="DL353" s="32"/>
    </row>
    <row r="354" customFormat="false" ht="12.75" hidden="false" customHeight="false" outlineLevel="0" collapsed="false">
      <c r="A354" s="359"/>
      <c r="B354" s="268"/>
      <c r="C354" s="276"/>
      <c r="D354" s="276"/>
      <c r="E354" s="268"/>
      <c r="F354" s="268"/>
      <c r="G354" s="268"/>
      <c r="H354" s="268"/>
      <c r="I354" s="268"/>
      <c r="J354" s="268"/>
      <c r="K354" s="276"/>
      <c r="L354" s="276"/>
      <c r="M354" s="268"/>
      <c r="N354" s="276"/>
      <c r="O354" s="276"/>
      <c r="P354" s="276"/>
      <c r="Q354" s="268"/>
      <c r="R354" s="268"/>
      <c r="T354" s="268"/>
      <c r="U354" s="268"/>
      <c r="X354" s="268"/>
      <c r="Z354" s="268"/>
      <c r="AA354" s="268"/>
      <c r="AB354" s="268"/>
      <c r="AG354" s="306"/>
      <c r="AH354" s="268"/>
      <c r="AI354" s="268"/>
      <c r="AJ354" s="268"/>
      <c r="AK354" s="268"/>
      <c r="AL354" s="268"/>
      <c r="AM354" s="268"/>
      <c r="AN354" s="268"/>
      <c r="AO354" s="268"/>
      <c r="AP354" s="268"/>
      <c r="AQ354" s="268"/>
      <c r="AR354" s="268"/>
      <c r="AS354" s="268"/>
      <c r="AT354" s="268"/>
      <c r="AU354" s="268"/>
      <c r="AV354" s="268"/>
      <c r="AW354" s="268"/>
      <c r="AX354" s="268"/>
      <c r="AY354" s="268"/>
      <c r="AZ354" s="268"/>
      <c r="BA354" s="268"/>
      <c r="BB354" s="268"/>
      <c r="BC354" s="268"/>
      <c r="BD354" s="268"/>
      <c r="BE354" s="268"/>
      <c r="BF354" s="268"/>
      <c r="BG354" s="268"/>
      <c r="BH354" s="268"/>
      <c r="BI354" s="268"/>
      <c r="BJ354" s="268"/>
      <c r="BK354" s="268"/>
      <c r="BL354" s="268"/>
      <c r="BM354" s="268"/>
      <c r="BN354" s="268"/>
      <c r="BO354" s="268"/>
      <c r="BP354" s="268"/>
      <c r="BQ354" s="268"/>
      <c r="BR354" s="268"/>
      <c r="BS354" s="268"/>
      <c r="BT354" s="268"/>
      <c r="BU354" s="268"/>
      <c r="BV354" s="268"/>
      <c r="BW354" s="268"/>
      <c r="BX354" s="268"/>
      <c r="BY354" s="268"/>
      <c r="BZ354" s="268"/>
      <c r="CA354" s="268"/>
      <c r="CB354" s="268"/>
      <c r="CC354" s="268"/>
      <c r="CD354" s="268"/>
      <c r="CE354" s="268"/>
      <c r="CF354" s="268"/>
      <c r="CG354" s="268"/>
      <c r="CH354" s="268"/>
      <c r="CI354" s="268"/>
      <c r="CJ354" s="268"/>
      <c r="CK354" s="268"/>
      <c r="CL354" s="268"/>
      <c r="CM354" s="268"/>
      <c r="CN354" s="268"/>
      <c r="CO354" s="268"/>
      <c r="CP354" s="268"/>
      <c r="CQ354" s="268"/>
      <c r="CR354" s="268"/>
      <c r="CS354" s="268"/>
      <c r="CT354" s="268"/>
      <c r="CU354" s="268"/>
      <c r="CV354" s="268"/>
      <c r="CW354" s="268"/>
      <c r="CX354" s="268"/>
      <c r="CY354" s="32"/>
      <c r="CZ354" s="3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  <c r="DK354" s="32"/>
      <c r="DL354" s="32"/>
    </row>
    <row r="355" customFormat="false" ht="12.75" hidden="false" customHeight="false" outlineLevel="0" collapsed="false">
      <c r="A355" s="359"/>
      <c r="B355" s="268"/>
      <c r="C355" s="276"/>
      <c r="D355" s="276"/>
      <c r="E355" s="268"/>
      <c r="F355" s="268"/>
      <c r="G355" s="268"/>
      <c r="H355" s="268"/>
      <c r="I355" s="268"/>
      <c r="J355" s="268"/>
      <c r="K355" s="276"/>
      <c r="L355" s="276"/>
      <c r="M355" s="268"/>
      <c r="N355" s="276"/>
      <c r="O355" s="276"/>
      <c r="P355" s="276"/>
      <c r="Q355" s="268"/>
      <c r="R355" s="268"/>
      <c r="T355" s="268"/>
      <c r="U355" s="268"/>
      <c r="X355" s="268"/>
      <c r="Z355" s="268"/>
      <c r="AA355" s="268"/>
      <c r="AB355" s="268"/>
      <c r="AG355" s="306"/>
      <c r="AH355" s="268"/>
      <c r="AI355" s="268"/>
      <c r="AJ355" s="268"/>
      <c r="AK355" s="268"/>
      <c r="AL355" s="268"/>
      <c r="AM355" s="268"/>
      <c r="AN355" s="268"/>
      <c r="AO355" s="268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  <c r="AZ355" s="268"/>
      <c r="BA355" s="268"/>
      <c r="BB355" s="268"/>
      <c r="BC355" s="268"/>
      <c r="BD355" s="268"/>
      <c r="BE355" s="268"/>
      <c r="BF355" s="268"/>
      <c r="BG355" s="268"/>
      <c r="BH355" s="268"/>
      <c r="BI355" s="268"/>
      <c r="BJ355" s="268"/>
      <c r="BK355" s="268"/>
      <c r="BL355" s="268"/>
      <c r="BM355" s="268"/>
      <c r="BN355" s="268"/>
      <c r="BO355" s="268"/>
      <c r="BP355" s="268"/>
      <c r="BQ355" s="268"/>
      <c r="BR355" s="268"/>
      <c r="BS355" s="268"/>
      <c r="BT355" s="268"/>
      <c r="BU355" s="268"/>
      <c r="BV355" s="268"/>
      <c r="BW355" s="268"/>
      <c r="BX355" s="268"/>
      <c r="BY355" s="268"/>
      <c r="BZ355" s="268"/>
      <c r="CA355" s="268"/>
      <c r="CB355" s="268"/>
      <c r="CC355" s="268"/>
      <c r="CD355" s="268"/>
      <c r="CE355" s="268"/>
      <c r="CF355" s="268"/>
      <c r="CG355" s="268"/>
      <c r="CH355" s="268"/>
      <c r="CI355" s="268"/>
      <c r="CJ355" s="268"/>
      <c r="CK355" s="268"/>
      <c r="CL355" s="268"/>
      <c r="CM355" s="268"/>
      <c r="CN355" s="268"/>
      <c r="CO355" s="268"/>
      <c r="CP355" s="268"/>
      <c r="CQ355" s="268"/>
      <c r="CR355" s="268"/>
      <c r="CS355" s="268"/>
      <c r="CT355" s="268"/>
      <c r="CU355" s="268"/>
      <c r="CV355" s="268"/>
      <c r="CW355" s="268"/>
      <c r="CX355" s="268"/>
      <c r="CY355" s="32"/>
      <c r="CZ355" s="3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</row>
    <row r="356" customFormat="false" ht="12.75" hidden="false" customHeight="false" outlineLevel="0" collapsed="false">
      <c r="A356" s="359"/>
      <c r="B356" s="268"/>
      <c r="C356" s="276"/>
      <c r="D356" s="276"/>
      <c r="E356" s="268"/>
      <c r="F356" s="268"/>
      <c r="G356" s="268"/>
      <c r="H356" s="268"/>
      <c r="I356" s="268"/>
      <c r="J356" s="268"/>
      <c r="K356" s="276"/>
      <c r="L356" s="276"/>
      <c r="M356" s="268"/>
      <c r="N356" s="276"/>
      <c r="O356" s="276"/>
      <c r="P356" s="276"/>
      <c r="Q356" s="268"/>
      <c r="R356" s="268"/>
      <c r="T356" s="268"/>
      <c r="U356" s="268"/>
      <c r="X356" s="268"/>
      <c r="Z356" s="268"/>
      <c r="AA356" s="268"/>
      <c r="AB356" s="268"/>
      <c r="AG356" s="306"/>
      <c r="AH356" s="268"/>
      <c r="AI356" s="268"/>
      <c r="AJ356" s="268"/>
      <c r="AK356" s="268"/>
      <c r="AL356" s="268"/>
      <c r="AM356" s="268"/>
      <c r="AN356" s="268"/>
      <c r="AO356" s="268"/>
      <c r="AP356" s="268"/>
      <c r="AQ356" s="268"/>
      <c r="AR356" s="268"/>
      <c r="AS356" s="268"/>
      <c r="AT356" s="268"/>
      <c r="AU356" s="268"/>
      <c r="AV356" s="268"/>
      <c r="AW356" s="268"/>
      <c r="AX356" s="268"/>
      <c r="AY356" s="268"/>
      <c r="AZ356" s="268"/>
      <c r="BA356" s="268"/>
      <c r="BB356" s="268"/>
      <c r="BC356" s="268"/>
      <c r="BD356" s="268"/>
      <c r="BE356" s="268"/>
      <c r="BF356" s="268"/>
      <c r="BG356" s="268"/>
      <c r="BH356" s="268"/>
      <c r="BI356" s="268"/>
      <c r="BJ356" s="268"/>
      <c r="BK356" s="268"/>
      <c r="BL356" s="268"/>
      <c r="BM356" s="268"/>
      <c r="BN356" s="268"/>
      <c r="BO356" s="268"/>
      <c r="BP356" s="268"/>
      <c r="BQ356" s="268"/>
      <c r="BR356" s="268"/>
      <c r="BS356" s="268"/>
      <c r="BT356" s="268"/>
      <c r="BU356" s="268"/>
      <c r="BV356" s="268"/>
      <c r="BW356" s="268"/>
      <c r="BX356" s="268"/>
      <c r="BY356" s="268"/>
      <c r="BZ356" s="268"/>
      <c r="CA356" s="268"/>
      <c r="CB356" s="268"/>
      <c r="CC356" s="268"/>
      <c r="CD356" s="268"/>
      <c r="CE356" s="268"/>
      <c r="CF356" s="268"/>
      <c r="CG356" s="268"/>
      <c r="CH356" s="268"/>
      <c r="CI356" s="268"/>
      <c r="CJ356" s="268"/>
      <c r="CK356" s="268"/>
      <c r="CL356" s="268"/>
      <c r="CM356" s="268"/>
      <c r="CN356" s="268"/>
      <c r="CO356" s="268"/>
      <c r="CP356" s="268"/>
      <c r="CQ356" s="268"/>
      <c r="CR356" s="268"/>
      <c r="CS356" s="268"/>
      <c r="CT356" s="268"/>
      <c r="CU356" s="268"/>
      <c r="CV356" s="268"/>
      <c r="CW356" s="268"/>
      <c r="CX356" s="268"/>
      <c r="CY356" s="32"/>
      <c r="CZ356" s="32"/>
      <c r="DA356" s="32"/>
      <c r="DB356" s="32"/>
      <c r="DC356" s="32"/>
      <c r="DD356" s="32"/>
      <c r="DE356" s="32"/>
      <c r="DF356" s="32"/>
      <c r="DG356" s="32"/>
      <c r="DH356" s="32"/>
      <c r="DI356" s="32"/>
      <c r="DJ356" s="32"/>
      <c r="DK356" s="32"/>
      <c r="DL356" s="32"/>
    </row>
    <row r="357" customFormat="false" ht="12.75" hidden="false" customHeight="false" outlineLevel="0" collapsed="false">
      <c r="A357" s="359"/>
      <c r="B357" s="268"/>
      <c r="C357" s="276"/>
      <c r="D357" s="276"/>
      <c r="E357" s="268"/>
      <c r="F357" s="268"/>
      <c r="G357" s="268"/>
      <c r="H357" s="268"/>
      <c r="I357" s="268"/>
      <c r="J357" s="268"/>
      <c r="K357" s="276"/>
      <c r="L357" s="276"/>
      <c r="M357" s="268"/>
      <c r="N357" s="276"/>
      <c r="O357" s="276"/>
      <c r="P357" s="276"/>
      <c r="Q357" s="268"/>
      <c r="R357" s="268"/>
      <c r="T357" s="268"/>
      <c r="U357" s="268"/>
      <c r="X357" s="268"/>
      <c r="Z357" s="268"/>
      <c r="AA357" s="268"/>
      <c r="AB357" s="268"/>
      <c r="AG357" s="306"/>
      <c r="AH357" s="268"/>
      <c r="AI357" s="268"/>
      <c r="AJ357" s="268"/>
      <c r="AK357" s="268"/>
      <c r="AL357" s="268"/>
      <c r="AM357" s="268"/>
      <c r="AN357" s="268"/>
      <c r="AO357" s="268"/>
      <c r="AP357" s="268"/>
      <c r="AQ357" s="268"/>
      <c r="AR357" s="268"/>
      <c r="AS357" s="268"/>
      <c r="AT357" s="268"/>
      <c r="AU357" s="268"/>
      <c r="AV357" s="268"/>
      <c r="AW357" s="268"/>
      <c r="AX357" s="268"/>
      <c r="AY357" s="268"/>
      <c r="AZ357" s="268"/>
      <c r="BA357" s="268"/>
      <c r="BB357" s="268"/>
      <c r="BC357" s="268"/>
      <c r="BD357" s="268"/>
      <c r="BE357" s="268"/>
      <c r="BF357" s="268"/>
      <c r="BG357" s="268"/>
      <c r="BH357" s="268"/>
      <c r="BI357" s="268"/>
      <c r="BJ357" s="268"/>
      <c r="BK357" s="268"/>
      <c r="BL357" s="268"/>
      <c r="BM357" s="268"/>
      <c r="BN357" s="268"/>
      <c r="BO357" s="268"/>
      <c r="BP357" s="268"/>
      <c r="BQ357" s="268"/>
      <c r="BR357" s="268"/>
      <c r="BS357" s="268"/>
      <c r="BT357" s="268"/>
      <c r="BU357" s="268"/>
      <c r="BV357" s="268"/>
      <c r="BW357" s="268"/>
      <c r="BX357" s="268"/>
      <c r="BY357" s="268"/>
      <c r="BZ357" s="268"/>
      <c r="CA357" s="268"/>
      <c r="CB357" s="268"/>
      <c r="CC357" s="268"/>
      <c r="CD357" s="268"/>
      <c r="CE357" s="268"/>
      <c r="CF357" s="268"/>
      <c r="CG357" s="268"/>
      <c r="CH357" s="268"/>
      <c r="CI357" s="268"/>
      <c r="CJ357" s="268"/>
      <c r="CK357" s="268"/>
      <c r="CL357" s="268"/>
      <c r="CM357" s="268"/>
      <c r="CN357" s="268"/>
      <c r="CO357" s="268"/>
      <c r="CP357" s="268"/>
      <c r="CQ357" s="268"/>
      <c r="CR357" s="268"/>
      <c r="CS357" s="268"/>
      <c r="CT357" s="268"/>
      <c r="CU357" s="268"/>
      <c r="CV357" s="268"/>
      <c r="CW357" s="268"/>
      <c r="CX357" s="268"/>
      <c r="CY357" s="32"/>
      <c r="CZ357" s="32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  <c r="DK357" s="32"/>
      <c r="DL357" s="32"/>
    </row>
    <row r="358" customFormat="false" ht="12.75" hidden="false" customHeight="false" outlineLevel="0" collapsed="false">
      <c r="A358" s="359"/>
      <c r="B358" s="268"/>
      <c r="C358" s="276"/>
      <c r="D358" s="276"/>
      <c r="E358" s="268"/>
      <c r="F358" s="268"/>
      <c r="G358" s="268"/>
      <c r="H358" s="268"/>
      <c r="I358" s="268"/>
      <c r="J358" s="268"/>
      <c r="K358" s="276"/>
      <c r="L358" s="276"/>
      <c r="M358" s="268"/>
      <c r="N358" s="276"/>
      <c r="O358" s="276"/>
      <c r="P358" s="276"/>
      <c r="Q358" s="268"/>
      <c r="R358" s="268"/>
      <c r="T358" s="268"/>
      <c r="U358" s="268"/>
      <c r="X358" s="268"/>
      <c r="Z358" s="268"/>
      <c r="AA358" s="268"/>
      <c r="AB358" s="268"/>
      <c r="AG358" s="306"/>
      <c r="AH358" s="268"/>
      <c r="AI358" s="268"/>
      <c r="AJ358" s="268"/>
      <c r="AK358" s="268"/>
      <c r="AL358" s="268"/>
      <c r="AM358" s="268"/>
      <c r="AN358" s="268"/>
      <c r="AO358" s="268"/>
      <c r="AP358" s="268"/>
      <c r="AQ358" s="268"/>
      <c r="AR358" s="268"/>
      <c r="AS358" s="268"/>
      <c r="AT358" s="268"/>
      <c r="AU358" s="268"/>
      <c r="AV358" s="268"/>
      <c r="AW358" s="268"/>
      <c r="AX358" s="268"/>
      <c r="AY358" s="268"/>
      <c r="AZ358" s="268"/>
      <c r="BA358" s="268"/>
      <c r="BB358" s="268"/>
      <c r="BC358" s="268"/>
      <c r="BD358" s="268"/>
      <c r="BE358" s="268"/>
      <c r="BF358" s="268"/>
      <c r="BG358" s="268"/>
      <c r="BH358" s="268"/>
      <c r="BI358" s="268"/>
      <c r="BJ358" s="268"/>
      <c r="BK358" s="268"/>
      <c r="BL358" s="268"/>
      <c r="BM358" s="268"/>
      <c r="BN358" s="268"/>
      <c r="BO358" s="268"/>
      <c r="BP358" s="268"/>
      <c r="BQ358" s="268"/>
      <c r="BR358" s="268"/>
      <c r="BS358" s="268"/>
      <c r="BT358" s="268"/>
      <c r="BU358" s="268"/>
      <c r="BV358" s="268"/>
      <c r="BW358" s="268"/>
      <c r="BX358" s="268"/>
      <c r="BY358" s="268"/>
      <c r="BZ358" s="268"/>
      <c r="CA358" s="268"/>
      <c r="CB358" s="268"/>
      <c r="CC358" s="268"/>
      <c r="CD358" s="268"/>
      <c r="CE358" s="268"/>
      <c r="CF358" s="268"/>
      <c r="CG358" s="268"/>
      <c r="CH358" s="268"/>
      <c r="CI358" s="268"/>
      <c r="CJ358" s="268"/>
      <c r="CK358" s="268"/>
      <c r="CL358" s="268"/>
      <c r="CM358" s="268"/>
      <c r="CN358" s="268"/>
      <c r="CO358" s="268"/>
      <c r="CP358" s="268"/>
      <c r="CQ358" s="268"/>
      <c r="CR358" s="268"/>
      <c r="CS358" s="268"/>
      <c r="CT358" s="268"/>
      <c r="CU358" s="268"/>
      <c r="CV358" s="268"/>
      <c r="CW358" s="268"/>
      <c r="CX358" s="268"/>
      <c r="CY358" s="32"/>
      <c r="CZ358" s="3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</row>
    <row r="359" customFormat="false" ht="12.75" hidden="false" customHeight="false" outlineLevel="0" collapsed="false">
      <c r="A359" s="359"/>
      <c r="B359" s="268"/>
      <c r="C359" s="276"/>
      <c r="D359" s="276"/>
      <c r="E359" s="268"/>
      <c r="F359" s="268"/>
      <c r="G359" s="268"/>
      <c r="H359" s="268"/>
      <c r="I359" s="268"/>
      <c r="J359" s="268"/>
      <c r="K359" s="276"/>
      <c r="L359" s="276"/>
      <c r="M359" s="268"/>
      <c r="N359" s="276"/>
      <c r="O359" s="276"/>
      <c r="P359" s="276"/>
      <c r="Q359" s="268"/>
      <c r="R359" s="268"/>
      <c r="T359" s="268"/>
      <c r="U359" s="268"/>
      <c r="X359" s="268"/>
      <c r="Z359" s="268"/>
      <c r="AA359" s="268"/>
      <c r="AB359" s="268"/>
      <c r="AG359" s="306"/>
      <c r="AH359" s="268"/>
      <c r="AI359" s="268"/>
      <c r="AJ359" s="268"/>
      <c r="AK359" s="268"/>
      <c r="AL359" s="268"/>
      <c r="AM359" s="268"/>
      <c r="AN359" s="268"/>
      <c r="AO359" s="268"/>
      <c r="AP359" s="268"/>
      <c r="AQ359" s="268"/>
      <c r="AR359" s="268"/>
      <c r="AS359" s="268"/>
      <c r="AT359" s="268"/>
      <c r="AU359" s="268"/>
      <c r="AV359" s="268"/>
      <c r="AW359" s="268"/>
      <c r="AX359" s="268"/>
      <c r="AY359" s="268"/>
      <c r="AZ359" s="268"/>
      <c r="BA359" s="268"/>
      <c r="BB359" s="268"/>
      <c r="BC359" s="268"/>
      <c r="BD359" s="268"/>
      <c r="BE359" s="268"/>
      <c r="BF359" s="268"/>
      <c r="BG359" s="268"/>
      <c r="BH359" s="268"/>
      <c r="BI359" s="268"/>
      <c r="BJ359" s="268"/>
      <c r="BK359" s="268"/>
      <c r="BL359" s="268"/>
      <c r="BM359" s="268"/>
      <c r="BN359" s="268"/>
      <c r="BO359" s="268"/>
      <c r="BP359" s="268"/>
      <c r="BQ359" s="268"/>
      <c r="BR359" s="268"/>
      <c r="BS359" s="268"/>
      <c r="BT359" s="268"/>
      <c r="BU359" s="268"/>
      <c r="BV359" s="268"/>
      <c r="BW359" s="268"/>
      <c r="BX359" s="268"/>
      <c r="BY359" s="268"/>
      <c r="BZ359" s="268"/>
      <c r="CA359" s="268"/>
      <c r="CB359" s="268"/>
      <c r="CC359" s="268"/>
      <c r="CD359" s="268"/>
      <c r="CE359" s="268"/>
      <c r="CF359" s="268"/>
      <c r="CG359" s="268"/>
      <c r="CH359" s="268"/>
      <c r="CI359" s="268"/>
      <c r="CJ359" s="268"/>
      <c r="CK359" s="268"/>
      <c r="CL359" s="268"/>
      <c r="CM359" s="268"/>
      <c r="CN359" s="268"/>
      <c r="CO359" s="268"/>
      <c r="CP359" s="268"/>
      <c r="CQ359" s="268"/>
      <c r="CR359" s="268"/>
      <c r="CS359" s="268"/>
      <c r="CT359" s="268"/>
      <c r="CU359" s="268"/>
      <c r="CV359" s="268"/>
      <c r="CW359" s="268"/>
      <c r="CX359" s="268"/>
      <c r="CY359" s="32"/>
      <c r="CZ359" s="3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  <c r="DK359" s="32"/>
      <c r="DL359" s="32"/>
    </row>
    <row r="360" customFormat="false" ht="12.75" hidden="false" customHeight="false" outlineLevel="0" collapsed="false">
      <c r="A360" s="359"/>
      <c r="B360" s="268"/>
      <c r="C360" s="276"/>
      <c r="D360" s="276"/>
      <c r="E360" s="268"/>
      <c r="F360" s="268"/>
      <c r="G360" s="268"/>
      <c r="H360" s="268"/>
      <c r="I360" s="268"/>
      <c r="J360" s="268"/>
      <c r="K360" s="276"/>
      <c r="L360" s="276"/>
      <c r="M360" s="268"/>
      <c r="N360" s="276"/>
      <c r="O360" s="276"/>
      <c r="P360" s="276"/>
      <c r="Q360" s="268"/>
      <c r="R360" s="268"/>
      <c r="T360" s="268"/>
      <c r="U360" s="268"/>
      <c r="X360" s="268"/>
      <c r="Z360" s="268"/>
      <c r="AA360" s="268"/>
      <c r="AB360" s="268"/>
      <c r="AG360" s="306"/>
      <c r="AH360" s="268"/>
      <c r="AI360" s="268"/>
      <c r="AJ360" s="268"/>
      <c r="AK360" s="268"/>
      <c r="AL360" s="268"/>
      <c r="AM360" s="268"/>
      <c r="AN360" s="268"/>
      <c r="AO360" s="268"/>
      <c r="AP360" s="268"/>
      <c r="AQ360" s="268"/>
      <c r="AR360" s="268"/>
      <c r="AS360" s="268"/>
      <c r="AT360" s="268"/>
      <c r="AU360" s="268"/>
      <c r="AV360" s="268"/>
      <c r="AW360" s="268"/>
      <c r="AX360" s="268"/>
      <c r="AY360" s="268"/>
      <c r="AZ360" s="268"/>
      <c r="BA360" s="268"/>
      <c r="BB360" s="268"/>
      <c r="BC360" s="268"/>
      <c r="BD360" s="268"/>
      <c r="BE360" s="268"/>
      <c r="BF360" s="268"/>
      <c r="BG360" s="268"/>
      <c r="BH360" s="268"/>
      <c r="BI360" s="268"/>
      <c r="BJ360" s="268"/>
      <c r="BK360" s="268"/>
      <c r="BL360" s="268"/>
      <c r="BM360" s="268"/>
      <c r="BN360" s="268"/>
      <c r="BO360" s="268"/>
      <c r="BP360" s="268"/>
      <c r="BQ360" s="268"/>
      <c r="BR360" s="268"/>
      <c r="BS360" s="268"/>
      <c r="BT360" s="268"/>
      <c r="BU360" s="268"/>
      <c r="BV360" s="268"/>
      <c r="BW360" s="268"/>
      <c r="BX360" s="268"/>
      <c r="BY360" s="268"/>
      <c r="BZ360" s="268"/>
      <c r="CA360" s="268"/>
      <c r="CB360" s="268"/>
      <c r="CC360" s="268"/>
      <c r="CD360" s="268"/>
      <c r="CE360" s="268"/>
      <c r="CF360" s="268"/>
      <c r="CG360" s="268"/>
      <c r="CH360" s="268"/>
      <c r="CI360" s="268"/>
      <c r="CJ360" s="268"/>
      <c r="CK360" s="268"/>
      <c r="CL360" s="268"/>
      <c r="CM360" s="268"/>
      <c r="CN360" s="268"/>
      <c r="CO360" s="268"/>
      <c r="CP360" s="268"/>
      <c r="CQ360" s="268"/>
      <c r="CR360" s="268"/>
      <c r="CS360" s="268"/>
      <c r="CT360" s="268"/>
      <c r="CU360" s="268"/>
      <c r="CV360" s="268"/>
      <c r="CW360" s="268"/>
      <c r="CX360" s="268"/>
      <c r="CY360" s="32"/>
      <c r="CZ360" s="32"/>
      <c r="DA360" s="32"/>
      <c r="DB360" s="32"/>
      <c r="DC360" s="32"/>
      <c r="DD360" s="32"/>
      <c r="DE360" s="32"/>
      <c r="DF360" s="32"/>
      <c r="DG360" s="32"/>
      <c r="DH360" s="32"/>
      <c r="DI360" s="32"/>
      <c r="DJ360" s="32"/>
      <c r="DK360" s="32"/>
      <c r="DL360" s="32"/>
    </row>
    <row r="361" customFormat="false" ht="12.75" hidden="false" customHeight="false" outlineLevel="0" collapsed="false">
      <c r="A361" s="359"/>
      <c r="B361" s="268"/>
      <c r="C361" s="276"/>
      <c r="D361" s="276"/>
      <c r="E361" s="268"/>
      <c r="F361" s="268"/>
      <c r="G361" s="268"/>
      <c r="H361" s="268"/>
      <c r="I361" s="268"/>
      <c r="J361" s="268"/>
      <c r="K361" s="276"/>
      <c r="L361" s="276"/>
      <c r="M361" s="268"/>
      <c r="N361" s="276"/>
      <c r="O361" s="276"/>
      <c r="P361" s="276"/>
      <c r="Q361" s="268"/>
      <c r="R361" s="268"/>
      <c r="T361" s="268"/>
      <c r="U361" s="268"/>
      <c r="X361" s="268"/>
      <c r="Z361" s="268"/>
      <c r="AA361" s="268"/>
      <c r="AB361" s="268"/>
      <c r="AG361" s="306"/>
      <c r="AH361" s="268"/>
      <c r="AI361" s="268"/>
      <c r="AJ361" s="268"/>
      <c r="AK361" s="268"/>
      <c r="AL361" s="268"/>
      <c r="AM361" s="268"/>
      <c r="AN361" s="268"/>
      <c r="AO361" s="268"/>
      <c r="AP361" s="268"/>
      <c r="AQ361" s="268"/>
      <c r="AR361" s="268"/>
      <c r="AS361" s="268"/>
      <c r="AT361" s="268"/>
      <c r="AU361" s="268"/>
      <c r="AV361" s="268"/>
      <c r="AW361" s="268"/>
      <c r="AX361" s="268"/>
      <c r="AY361" s="268"/>
      <c r="AZ361" s="268"/>
      <c r="BA361" s="268"/>
      <c r="BB361" s="268"/>
      <c r="BC361" s="268"/>
      <c r="BD361" s="268"/>
      <c r="BE361" s="268"/>
      <c r="BF361" s="268"/>
      <c r="BG361" s="268"/>
      <c r="BH361" s="268"/>
      <c r="BI361" s="268"/>
      <c r="BJ361" s="268"/>
      <c r="BK361" s="268"/>
      <c r="BL361" s="268"/>
      <c r="BM361" s="268"/>
      <c r="BN361" s="268"/>
      <c r="BO361" s="268"/>
      <c r="BP361" s="268"/>
      <c r="BQ361" s="268"/>
      <c r="BR361" s="268"/>
      <c r="BS361" s="268"/>
      <c r="BT361" s="268"/>
      <c r="BU361" s="268"/>
      <c r="BV361" s="268"/>
      <c r="BW361" s="268"/>
      <c r="BX361" s="268"/>
      <c r="BY361" s="268"/>
      <c r="BZ361" s="268"/>
      <c r="CA361" s="268"/>
      <c r="CB361" s="268"/>
      <c r="CC361" s="268"/>
      <c r="CD361" s="268"/>
      <c r="CE361" s="268"/>
      <c r="CF361" s="268"/>
      <c r="CG361" s="268"/>
      <c r="CH361" s="268"/>
      <c r="CI361" s="268"/>
      <c r="CJ361" s="268"/>
      <c r="CK361" s="268"/>
      <c r="CL361" s="268"/>
      <c r="CM361" s="268"/>
      <c r="CN361" s="268"/>
      <c r="CO361" s="268"/>
      <c r="CP361" s="268"/>
      <c r="CQ361" s="268"/>
      <c r="CR361" s="268"/>
      <c r="CS361" s="268"/>
      <c r="CT361" s="268"/>
      <c r="CU361" s="268"/>
      <c r="CV361" s="268"/>
      <c r="CW361" s="268"/>
      <c r="CX361" s="268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</row>
    <row r="362" customFormat="false" ht="12.75" hidden="false" customHeight="false" outlineLevel="0" collapsed="false">
      <c r="A362" s="359"/>
      <c r="B362" s="268"/>
      <c r="C362" s="276"/>
      <c r="D362" s="276"/>
      <c r="E362" s="268"/>
      <c r="F362" s="268"/>
      <c r="G362" s="268"/>
      <c r="H362" s="268"/>
      <c r="I362" s="268"/>
      <c r="J362" s="268"/>
      <c r="K362" s="276"/>
      <c r="L362" s="276"/>
      <c r="M362" s="268"/>
      <c r="N362" s="276"/>
      <c r="O362" s="276"/>
      <c r="P362" s="276"/>
      <c r="Q362" s="268"/>
      <c r="R362" s="268"/>
      <c r="T362" s="268"/>
      <c r="U362" s="268"/>
      <c r="X362" s="268"/>
      <c r="Z362" s="268"/>
      <c r="AA362" s="268"/>
      <c r="AB362" s="268"/>
      <c r="AG362" s="306"/>
      <c r="AH362" s="268"/>
      <c r="AI362" s="268"/>
      <c r="AJ362" s="268"/>
      <c r="AK362" s="268"/>
      <c r="AL362" s="268"/>
      <c r="AM362" s="268"/>
      <c r="AN362" s="268"/>
      <c r="AO362" s="268"/>
      <c r="AP362" s="268"/>
      <c r="AQ362" s="268"/>
      <c r="AR362" s="268"/>
      <c r="AS362" s="268"/>
      <c r="AT362" s="268"/>
      <c r="AU362" s="268"/>
      <c r="AV362" s="268"/>
      <c r="AW362" s="268"/>
      <c r="AX362" s="268"/>
      <c r="AY362" s="268"/>
      <c r="AZ362" s="268"/>
      <c r="BA362" s="268"/>
      <c r="BB362" s="268"/>
      <c r="BC362" s="268"/>
      <c r="BD362" s="268"/>
      <c r="BE362" s="268"/>
      <c r="BF362" s="268"/>
      <c r="BG362" s="268"/>
      <c r="BH362" s="268"/>
      <c r="BI362" s="268"/>
      <c r="BJ362" s="268"/>
      <c r="BK362" s="268"/>
      <c r="BL362" s="268"/>
      <c r="BM362" s="268"/>
      <c r="BN362" s="268"/>
      <c r="BO362" s="268"/>
      <c r="BP362" s="268"/>
      <c r="BQ362" s="268"/>
      <c r="BR362" s="268"/>
      <c r="BS362" s="268"/>
      <c r="BT362" s="268"/>
      <c r="BU362" s="268"/>
      <c r="BV362" s="268"/>
      <c r="BW362" s="268"/>
      <c r="BX362" s="268"/>
      <c r="BY362" s="268"/>
      <c r="BZ362" s="268"/>
      <c r="CA362" s="268"/>
      <c r="CB362" s="268"/>
      <c r="CC362" s="268"/>
      <c r="CD362" s="268"/>
      <c r="CE362" s="268"/>
      <c r="CF362" s="268"/>
      <c r="CG362" s="268"/>
      <c r="CH362" s="268"/>
      <c r="CI362" s="268"/>
      <c r="CJ362" s="268"/>
      <c r="CK362" s="268"/>
      <c r="CL362" s="268"/>
      <c r="CM362" s="268"/>
      <c r="CN362" s="268"/>
      <c r="CO362" s="268"/>
      <c r="CP362" s="268"/>
      <c r="CQ362" s="268"/>
      <c r="CR362" s="268"/>
      <c r="CS362" s="268"/>
      <c r="CT362" s="268"/>
      <c r="CU362" s="268"/>
      <c r="CV362" s="268"/>
      <c r="CW362" s="268"/>
      <c r="CX362" s="268"/>
      <c r="CY362" s="32"/>
      <c r="CZ362" s="32"/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</row>
    <row r="363" customFormat="false" ht="12.75" hidden="false" customHeight="false" outlineLevel="0" collapsed="false">
      <c r="A363" s="359"/>
      <c r="B363" s="268"/>
      <c r="C363" s="276"/>
      <c r="D363" s="276"/>
      <c r="E363" s="268"/>
      <c r="F363" s="268"/>
      <c r="G363" s="268"/>
      <c r="H363" s="268"/>
      <c r="I363" s="268"/>
      <c r="J363" s="268"/>
      <c r="K363" s="276"/>
      <c r="L363" s="276"/>
      <c r="M363" s="268"/>
      <c r="N363" s="276"/>
      <c r="O363" s="276"/>
      <c r="P363" s="276"/>
      <c r="Q363" s="268"/>
      <c r="R363" s="268"/>
      <c r="T363" s="268"/>
      <c r="U363" s="268"/>
      <c r="X363" s="268"/>
      <c r="Z363" s="268"/>
      <c r="AA363" s="268"/>
      <c r="AB363" s="268"/>
      <c r="AG363" s="306"/>
      <c r="AH363" s="268"/>
      <c r="AI363" s="268"/>
      <c r="AJ363" s="268"/>
      <c r="AK363" s="268"/>
      <c r="AL363" s="268"/>
      <c r="AM363" s="268"/>
      <c r="AN363" s="268"/>
      <c r="AO363" s="268"/>
      <c r="AP363" s="268"/>
      <c r="AQ363" s="268"/>
      <c r="AR363" s="268"/>
      <c r="AS363" s="268"/>
      <c r="AT363" s="268"/>
      <c r="AU363" s="268"/>
      <c r="AV363" s="268"/>
      <c r="AW363" s="268"/>
      <c r="AX363" s="268"/>
      <c r="AY363" s="268"/>
      <c r="AZ363" s="268"/>
      <c r="BA363" s="268"/>
      <c r="BB363" s="268"/>
      <c r="BC363" s="268"/>
      <c r="BD363" s="268"/>
      <c r="BE363" s="268"/>
      <c r="BF363" s="268"/>
      <c r="BG363" s="268"/>
      <c r="BH363" s="268"/>
      <c r="BI363" s="268"/>
      <c r="BJ363" s="268"/>
      <c r="BK363" s="268"/>
      <c r="BL363" s="268"/>
      <c r="BM363" s="268"/>
      <c r="BN363" s="268"/>
      <c r="BO363" s="268"/>
      <c r="BP363" s="268"/>
      <c r="BQ363" s="268"/>
      <c r="BR363" s="268"/>
      <c r="BS363" s="268"/>
      <c r="BT363" s="268"/>
      <c r="BU363" s="268"/>
      <c r="BV363" s="268"/>
      <c r="BW363" s="268"/>
      <c r="BX363" s="268"/>
      <c r="BY363" s="268"/>
      <c r="BZ363" s="268"/>
      <c r="CA363" s="268"/>
      <c r="CB363" s="268"/>
      <c r="CC363" s="268"/>
      <c r="CD363" s="268"/>
      <c r="CE363" s="268"/>
      <c r="CF363" s="268"/>
      <c r="CG363" s="268"/>
      <c r="CH363" s="268"/>
      <c r="CI363" s="268"/>
      <c r="CJ363" s="268"/>
      <c r="CK363" s="268"/>
      <c r="CL363" s="268"/>
      <c r="CM363" s="268"/>
      <c r="CN363" s="268"/>
      <c r="CO363" s="268"/>
      <c r="CP363" s="268"/>
      <c r="CQ363" s="268"/>
      <c r="CR363" s="268"/>
      <c r="CS363" s="268"/>
      <c r="CT363" s="268"/>
      <c r="CU363" s="268"/>
      <c r="CV363" s="268"/>
      <c r="CW363" s="268"/>
      <c r="CX363" s="268"/>
      <c r="CY363" s="32"/>
      <c r="CZ363" s="32"/>
      <c r="DA363" s="32"/>
      <c r="DB363" s="32"/>
      <c r="DC363" s="32"/>
      <c r="DD363" s="32"/>
      <c r="DE363" s="32"/>
      <c r="DF363" s="32"/>
      <c r="DG363" s="32"/>
      <c r="DH363" s="32"/>
      <c r="DI363" s="32"/>
      <c r="DJ363" s="32"/>
      <c r="DK363" s="32"/>
      <c r="DL363" s="32"/>
    </row>
    <row r="364" customFormat="false" ht="12.75" hidden="false" customHeight="false" outlineLevel="0" collapsed="false">
      <c r="A364" s="359"/>
      <c r="B364" s="268"/>
      <c r="C364" s="276"/>
      <c r="D364" s="276"/>
      <c r="E364" s="268"/>
      <c r="F364" s="268"/>
      <c r="G364" s="268"/>
      <c r="H364" s="268"/>
      <c r="I364" s="268"/>
      <c r="J364" s="268"/>
      <c r="K364" s="276"/>
      <c r="L364" s="276"/>
      <c r="M364" s="268"/>
      <c r="N364" s="276"/>
      <c r="O364" s="276"/>
      <c r="P364" s="276"/>
      <c r="Q364" s="268"/>
      <c r="R364" s="268"/>
      <c r="T364" s="268"/>
      <c r="U364" s="268"/>
      <c r="X364" s="268"/>
      <c r="Z364" s="268"/>
      <c r="AA364" s="268"/>
      <c r="AB364" s="268"/>
      <c r="AG364" s="306"/>
      <c r="AH364" s="268"/>
      <c r="AI364" s="268"/>
      <c r="AJ364" s="268"/>
      <c r="AK364" s="268"/>
      <c r="AL364" s="268"/>
      <c r="AM364" s="268"/>
      <c r="AN364" s="268"/>
      <c r="AO364" s="268"/>
      <c r="AP364" s="268"/>
      <c r="AQ364" s="268"/>
      <c r="AR364" s="268"/>
      <c r="AS364" s="268"/>
      <c r="AT364" s="268"/>
      <c r="AU364" s="268"/>
      <c r="AV364" s="268"/>
      <c r="AW364" s="268"/>
      <c r="AX364" s="268"/>
      <c r="AY364" s="268"/>
      <c r="AZ364" s="268"/>
      <c r="BA364" s="268"/>
      <c r="BB364" s="268"/>
      <c r="BC364" s="268"/>
      <c r="BD364" s="268"/>
      <c r="BE364" s="268"/>
      <c r="BF364" s="268"/>
      <c r="BG364" s="268"/>
      <c r="BH364" s="268"/>
      <c r="BI364" s="268"/>
      <c r="BJ364" s="268"/>
      <c r="BK364" s="268"/>
      <c r="BL364" s="268"/>
      <c r="BM364" s="268"/>
      <c r="BN364" s="268"/>
      <c r="BO364" s="268"/>
      <c r="BP364" s="268"/>
      <c r="BQ364" s="268"/>
      <c r="BR364" s="268"/>
      <c r="BS364" s="268"/>
      <c r="BT364" s="268"/>
      <c r="BU364" s="268"/>
      <c r="BV364" s="268"/>
      <c r="BW364" s="268"/>
      <c r="BX364" s="268"/>
      <c r="BY364" s="268"/>
      <c r="BZ364" s="268"/>
      <c r="CA364" s="268"/>
      <c r="CB364" s="268"/>
      <c r="CC364" s="268"/>
      <c r="CD364" s="268"/>
      <c r="CE364" s="268"/>
      <c r="CF364" s="268"/>
      <c r="CG364" s="268"/>
      <c r="CH364" s="268"/>
      <c r="CI364" s="268"/>
      <c r="CJ364" s="268"/>
      <c r="CK364" s="268"/>
      <c r="CL364" s="268"/>
      <c r="CM364" s="268"/>
      <c r="CN364" s="268"/>
      <c r="CO364" s="268"/>
      <c r="CP364" s="268"/>
      <c r="CQ364" s="268"/>
      <c r="CR364" s="268"/>
      <c r="CS364" s="268"/>
      <c r="CT364" s="268"/>
      <c r="CU364" s="268"/>
      <c r="CV364" s="268"/>
      <c r="CW364" s="268"/>
      <c r="CX364" s="268"/>
      <c r="CY364" s="32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</row>
    <row r="365" customFormat="false" ht="12.75" hidden="false" customHeight="false" outlineLevel="0" collapsed="false">
      <c r="A365" s="359"/>
      <c r="B365" s="268"/>
      <c r="C365" s="276"/>
      <c r="D365" s="276"/>
      <c r="E365" s="268"/>
      <c r="F365" s="268"/>
      <c r="G365" s="268"/>
      <c r="H365" s="268"/>
      <c r="I365" s="268"/>
      <c r="J365" s="268"/>
      <c r="K365" s="276"/>
      <c r="L365" s="276"/>
      <c r="M365" s="268"/>
      <c r="N365" s="276"/>
      <c r="O365" s="276"/>
      <c r="P365" s="276"/>
      <c r="Q365" s="268"/>
      <c r="R365" s="268"/>
      <c r="T365" s="268"/>
      <c r="U365" s="268"/>
      <c r="X365" s="268"/>
      <c r="Z365" s="268"/>
      <c r="AA365" s="268"/>
      <c r="AB365" s="268"/>
      <c r="AG365" s="306"/>
      <c r="AH365" s="268"/>
      <c r="AI365" s="268"/>
      <c r="AJ365" s="268"/>
      <c r="AK365" s="268"/>
      <c r="AL365" s="268"/>
      <c r="AM365" s="268"/>
      <c r="AN365" s="268"/>
      <c r="AO365" s="268"/>
      <c r="AP365" s="268"/>
      <c r="AQ365" s="268"/>
      <c r="AR365" s="268"/>
      <c r="AS365" s="268"/>
      <c r="AT365" s="268"/>
      <c r="AU365" s="268"/>
      <c r="AV365" s="268"/>
      <c r="AW365" s="268"/>
      <c r="AX365" s="268"/>
      <c r="AY365" s="268"/>
      <c r="AZ365" s="268"/>
      <c r="BA365" s="268"/>
      <c r="BB365" s="268"/>
      <c r="BC365" s="268"/>
      <c r="BD365" s="268"/>
      <c r="BE365" s="268"/>
      <c r="BF365" s="268"/>
      <c r="BG365" s="268"/>
      <c r="BH365" s="268"/>
      <c r="BI365" s="268"/>
      <c r="BJ365" s="268"/>
      <c r="BK365" s="268"/>
      <c r="BL365" s="268"/>
      <c r="BM365" s="268"/>
      <c r="BN365" s="268"/>
      <c r="BO365" s="268"/>
      <c r="BP365" s="268"/>
      <c r="BQ365" s="268"/>
      <c r="BR365" s="268"/>
      <c r="BS365" s="268"/>
      <c r="BT365" s="268"/>
      <c r="BU365" s="268"/>
      <c r="BV365" s="268"/>
      <c r="BW365" s="268"/>
      <c r="BX365" s="268"/>
      <c r="BY365" s="268"/>
      <c r="BZ365" s="268"/>
      <c r="CA365" s="268"/>
      <c r="CB365" s="268"/>
      <c r="CC365" s="268"/>
      <c r="CD365" s="268"/>
      <c r="CE365" s="268"/>
      <c r="CF365" s="268"/>
      <c r="CG365" s="268"/>
      <c r="CH365" s="268"/>
      <c r="CI365" s="268"/>
      <c r="CJ365" s="268"/>
      <c r="CK365" s="268"/>
      <c r="CL365" s="268"/>
      <c r="CM365" s="268"/>
      <c r="CN365" s="268"/>
      <c r="CO365" s="268"/>
      <c r="CP365" s="268"/>
      <c r="CQ365" s="268"/>
      <c r="CR365" s="268"/>
      <c r="CS365" s="268"/>
      <c r="CT365" s="268"/>
      <c r="CU365" s="268"/>
      <c r="CV365" s="268"/>
      <c r="CW365" s="268"/>
      <c r="CX365" s="268"/>
      <c r="CY365" s="32"/>
      <c r="CZ365" s="32"/>
      <c r="DA365" s="32"/>
      <c r="DB365" s="32"/>
      <c r="DC365" s="32"/>
      <c r="DD365" s="32"/>
      <c r="DE365" s="32"/>
      <c r="DF365" s="32"/>
      <c r="DG365" s="32"/>
      <c r="DH365" s="32"/>
      <c r="DI365" s="32"/>
      <c r="DJ365" s="32"/>
      <c r="DK365" s="32"/>
      <c r="DL365" s="32"/>
    </row>
    <row r="366" customFormat="false" ht="12.75" hidden="false" customHeight="false" outlineLevel="0" collapsed="false">
      <c r="A366" s="359"/>
      <c r="B366" s="268"/>
      <c r="C366" s="276"/>
      <c r="D366" s="276"/>
      <c r="E366" s="268"/>
      <c r="F366" s="268"/>
      <c r="G366" s="268"/>
      <c r="H366" s="268"/>
      <c r="I366" s="268"/>
      <c r="J366" s="268"/>
      <c r="K366" s="276"/>
      <c r="L366" s="276"/>
      <c r="M366" s="268"/>
      <c r="N366" s="276"/>
      <c r="O366" s="276"/>
      <c r="P366" s="276"/>
      <c r="Q366" s="268"/>
      <c r="R366" s="268"/>
      <c r="T366" s="268"/>
      <c r="U366" s="268"/>
      <c r="X366" s="268"/>
      <c r="Z366" s="268"/>
      <c r="AA366" s="268"/>
      <c r="AB366" s="268"/>
      <c r="AG366" s="306"/>
      <c r="AH366" s="268"/>
      <c r="AI366" s="268"/>
      <c r="AJ366" s="268"/>
      <c r="AK366" s="268"/>
      <c r="AL366" s="268"/>
      <c r="AM366" s="268"/>
      <c r="AN366" s="268"/>
      <c r="AO366" s="268"/>
      <c r="AP366" s="268"/>
      <c r="AQ366" s="268"/>
      <c r="AR366" s="268"/>
      <c r="AS366" s="268"/>
      <c r="AT366" s="268"/>
      <c r="AU366" s="268"/>
      <c r="AV366" s="268"/>
      <c r="AW366" s="268"/>
      <c r="AX366" s="268"/>
      <c r="AY366" s="268"/>
      <c r="AZ366" s="268"/>
      <c r="BA366" s="268"/>
      <c r="BB366" s="268"/>
      <c r="BC366" s="268"/>
      <c r="BD366" s="268"/>
      <c r="BE366" s="268"/>
      <c r="BF366" s="268"/>
      <c r="BG366" s="268"/>
      <c r="BH366" s="268"/>
      <c r="BI366" s="268"/>
      <c r="BJ366" s="268"/>
      <c r="BK366" s="268"/>
      <c r="BL366" s="268"/>
      <c r="BM366" s="268"/>
      <c r="BN366" s="268"/>
      <c r="BO366" s="268"/>
      <c r="BP366" s="268"/>
      <c r="BQ366" s="268"/>
      <c r="BR366" s="268"/>
      <c r="BS366" s="268"/>
      <c r="BT366" s="268"/>
      <c r="BU366" s="268"/>
      <c r="BV366" s="268"/>
      <c r="BW366" s="268"/>
      <c r="BX366" s="268"/>
      <c r="BY366" s="268"/>
      <c r="BZ366" s="268"/>
      <c r="CA366" s="268"/>
      <c r="CB366" s="268"/>
      <c r="CC366" s="268"/>
      <c r="CD366" s="268"/>
      <c r="CE366" s="268"/>
      <c r="CF366" s="268"/>
      <c r="CG366" s="268"/>
      <c r="CH366" s="268"/>
      <c r="CI366" s="268"/>
      <c r="CJ366" s="268"/>
      <c r="CK366" s="268"/>
      <c r="CL366" s="268"/>
      <c r="CM366" s="268"/>
      <c r="CN366" s="268"/>
      <c r="CO366" s="268"/>
      <c r="CP366" s="268"/>
      <c r="CQ366" s="268"/>
      <c r="CR366" s="268"/>
      <c r="CS366" s="268"/>
      <c r="CT366" s="268"/>
      <c r="CU366" s="268"/>
      <c r="CV366" s="268"/>
      <c r="CW366" s="268"/>
      <c r="CX366" s="268"/>
      <c r="CY366" s="32"/>
      <c r="CZ366" s="32"/>
      <c r="DA366" s="32"/>
      <c r="DB366" s="32"/>
      <c r="DC366" s="32"/>
      <c r="DD366" s="32"/>
      <c r="DE366" s="32"/>
      <c r="DF366" s="32"/>
      <c r="DG366" s="32"/>
      <c r="DH366" s="32"/>
      <c r="DI366" s="32"/>
      <c r="DJ366" s="32"/>
      <c r="DK366" s="32"/>
      <c r="DL366" s="32"/>
    </row>
    <row r="367" customFormat="false" ht="12.75" hidden="false" customHeight="false" outlineLevel="0" collapsed="false">
      <c r="AG367" s="6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M36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7" activeCellId="0" sqref="C13:C17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2" width="9.14"/>
    <col collapsed="false" customWidth="true" hidden="false" outlineLevel="0" max="2" min="2" style="2" width="6.85"/>
    <col collapsed="false" customWidth="false" hidden="false" outlineLevel="0" max="5" min="3" style="2" width="9.14"/>
    <col collapsed="false" customWidth="true" hidden="false" outlineLevel="0" max="6" min="6" style="2" width="10.99"/>
    <col collapsed="false" customWidth="false" hidden="false" outlineLevel="0" max="11" min="7" style="2" width="9.14"/>
    <col collapsed="false" customWidth="true" hidden="false" outlineLevel="0" max="12" min="12" style="2" width="6.85"/>
    <col collapsed="false" customWidth="false" hidden="false" outlineLevel="0" max="18" min="13" style="2" width="9.14"/>
    <col collapsed="false" customWidth="true" hidden="false" outlineLevel="0" max="19" min="19" style="0" width="4.85"/>
    <col collapsed="false" customWidth="true" hidden="false" outlineLevel="0" max="21" min="20" style="2" width="10.99"/>
    <col collapsed="false" customWidth="true" hidden="false" outlineLevel="0" max="22" min="22" style="0" width="9.06"/>
    <col collapsed="false" customWidth="true" hidden="false" outlineLevel="0" max="23" min="23" style="0" width="5.28"/>
    <col collapsed="false" customWidth="false" hidden="false" outlineLevel="0" max="33" min="24" style="2" width="9.14"/>
    <col collapsed="false" customWidth="true" hidden="false" outlineLevel="0" max="34" min="34" style="2" width="10.13"/>
    <col collapsed="false" customWidth="false" hidden="false" outlineLevel="0" max="257" min="35" style="2" width="9.14"/>
  </cols>
  <sheetData>
    <row r="1" customFormat="false" ht="12.75" hidden="false" customHeight="false" outlineLevel="0" collapsed="false">
      <c r="A1" s="268"/>
      <c r="B1" s="268" t="s">
        <v>212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T1" s="367"/>
      <c r="U1" s="367"/>
      <c r="V1" s="367"/>
      <c r="X1" s="368"/>
      <c r="Y1" s="297"/>
      <c r="Z1" s="368"/>
      <c r="AA1" s="370"/>
      <c r="AB1" s="370"/>
      <c r="AC1" s="370"/>
      <c r="AD1" s="298"/>
      <c r="AH1" s="274"/>
      <c r="AI1" s="275"/>
      <c r="AJ1" s="268"/>
      <c r="AK1" s="276"/>
      <c r="AL1" s="268"/>
      <c r="AM1" s="268"/>
      <c r="AN1" s="276"/>
      <c r="AO1" s="268"/>
      <c r="AP1" s="268"/>
      <c r="AQ1" s="268"/>
      <c r="AR1" s="268"/>
      <c r="AS1" s="268"/>
      <c r="AT1" s="268"/>
      <c r="AU1" s="277"/>
      <c r="AV1" s="268"/>
      <c r="AW1" s="268"/>
      <c r="AX1" s="268"/>
      <c r="AY1" s="277"/>
      <c r="AZ1" s="268"/>
      <c r="BA1" s="268"/>
      <c r="BB1" s="277"/>
      <c r="BC1" s="268"/>
      <c r="BD1" s="277"/>
      <c r="BE1" s="276"/>
      <c r="BF1" s="268"/>
      <c r="BG1" s="276"/>
      <c r="BH1" s="276"/>
      <c r="BI1" s="276"/>
      <c r="BJ1" s="276"/>
      <c r="BK1" s="268"/>
      <c r="BL1" s="268"/>
      <c r="BM1" s="268"/>
      <c r="BN1" s="268"/>
      <c r="BO1" s="268"/>
      <c r="BP1" s="268"/>
      <c r="BQ1" s="268"/>
      <c r="BR1" s="268"/>
      <c r="BS1" s="295"/>
      <c r="BT1" s="268"/>
      <c r="BU1" s="268"/>
      <c r="BV1" s="268"/>
      <c r="BW1" s="268"/>
      <c r="BX1" s="295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78"/>
      <c r="CT1" s="276"/>
      <c r="CU1" s="279"/>
      <c r="CV1" s="279"/>
      <c r="CW1" s="279"/>
      <c r="CX1" s="280"/>
      <c r="CY1" s="268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</row>
    <row r="2" customFormat="false" ht="12.75" hidden="false" customHeight="false" outlineLevel="0" collapsed="false">
      <c r="A2" s="268"/>
      <c r="B2" s="268" t="s">
        <v>213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T2" s="367"/>
      <c r="U2" s="367"/>
      <c r="V2" s="367"/>
      <c r="X2" s="368"/>
      <c r="Y2" s="297"/>
      <c r="Z2" s="368"/>
      <c r="AA2" s="370"/>
      <c r="AB2" s="370"/>
      <c r="AC2" s="370"/>
      <c r="AD2" s="298"/>
      <c r="AH2" s="285"/>
      <c r="AI2" s="286"/>
      <c r="AJ2" s="286"/>
      <c r="AK2" s="286"/>
      <c r="AL2" s="286"/>
      <c r="AM2" s="268"/>
      <c r="AN2" s="286"/>
      <c r="AO2" s="286"/>
      <c r="AP2" s="286"/>
      <c r="AQ2" s="286"/>
      <c r="AR2" s="268"/>
      <c r="AS2" s="268"/>
      <c r="AT2" s="268"/>
      <c r="AU2" s="286"/>
      <c r="AV2" s="286"/>
      <c r="AW2" s="286"/>
      <c r="AX2" s="268"/>
      <c r="AY2" s="268"/>
      <c r="AZ2" s="268"/>
      <c r="BA2" s="286"/>
      <c r="BB2" s="268"/>
      <c r="BC2" s="286"/>
      <c r="BD2" s="286"/>
      <c r="BE2" s="286"/>
      <c r="BF2" s="268"/>
      <c r="BG2" s="286"/>
      <c r="BH2" s="286"/>
      <c r="BI2" s="286"/>
      <c r="BJ2" s="286"/>
      <c r="BK2" s="286"/>
      <c r="BL2" s="268"/>
      <c r="BM2" s="268"/>
      <c r="BN2" s="268"/>
      <c r="BO2" s="286"/>
      <c r="BP2" s="286"/>
      <c r="BQ2" s="286"/>
      <c r="BR2" s="286"/>
      <c r="BS2" s="286"/>
      <c r="BT2" s="268"/>
      <c r="BU2" s="268"/>
      <c r="BV2" s="268"/>
      <c r="BW2" s="268"/>
      <c r="BX2" s="295"/>
      <c r="BY2" s="268"/>
      <c r="BZ2" s="268"/>
      <c r="CA2" s="268"/>
      <c r="CB2" s="268"/>
      <c r="CC2" s="268"/>
      <c r="CD2" s="268"/>
      <c r="CE2" s="268"/>
      <c r="CF2" s="268"/>
      <c r="CG2" s="268"/>
      <c r="CH2" s="287"/>
      <c r="CI2" s="287"/>
      <c r="CJ2" s="268"/>
      <c r="CK2" s="268"/>
      <c r="CL2" s="268"/>
      <c r="CM2" s="268"/>
      <c r="CN2" s="268"/>
      <c r="CO2" s="268"/>
      <c r="CP2" s="268"/>
      <c r="CQ2" s="268"/>
      <c r="CR2" s="268"/>
      <c r="CS2" s="278"/>
      <c r="CT2" s="276"/>
      <c r="CU2" s="279"/>
      <c r="CV2" s="279"/>
      <c r="CW2" s="279"/>
      <c r="CX2" s="280"/>
      <c r="CY2" s="268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</row>
    <row r="3" customFormat="false" ht="12.75" hidden="false" customHeight="false" outlineLevel="0" collapsed="false">
      <c r="A3" s="268"/>
      <c r="B3" s="268"/>
      <c r="C3" s="276"/>
      <c r="D3" s="276"/>
      <c r="E3" s="268"/>
      <c r="F3" s="276"/>
      <c r="G3" s="268"/>
      <c r="H3" s="295"/>
      <c r="I3" s="268"/>
      <c r="J3" s="276"/>
      <c r="K3" s="276"/>
      <c r="L3" s="276"/>
      <c r="M3" s="268"/>
      <c r="N3" s="268"/>
      <c r="O3" s="268"/>
      <c r="P3" s="268"/>
      <c r="Q3" s="268"/>
      <c r="R3" s="276"/>
      <c r="T3" s="385"/>
      <c r="U3" s="385"/>
      <c r="V3" s="385"/>
      <c r="X3" s="386"/>
      <c r="Y3" s="297"/>
      <c r="Z3" s="304"/>
      <c r="AA3" s="387"/>
      <c r="AB3" s="387"/>
      <c r="AC3" s="387"/>
      <c r="AD3" s="298"/>
      <c r="AH3" s="290"/>
      <c r="AI3" s="293"/>
      <c r="AJ3" s="292"/>
      <c r="AK3" s="293"/>
      <c r="AL3" s="268"/>
      <c r="AM3" s="268"/>
      <c r="AN3" s="276"/>
      <c r="AO3" s="268"/>
      <c r="AP3" s="268"/>
      <c r="AQ3" s="268"/>
      <c r="AR3" s="268" t="s">
        <v>198</v>
      </c>
      <c r="AS3" s="268"/>
      <c r="AT3" s="268"/>
      <c r="AU3" s="276"/>
      <c r="AV3" s="292"/>
      <c r="AW3" s="276"/>
      <c r="AX3" s="268"/>
      <c r="AY3" s="268"/>
      <c r="AZ3" s="268"/>
      <c r="BA3" s="294"/>
      <c r="BB3" s="268"/>
      <c r="BC3" s="292"/>
      <c r="BD3" s="276"/>
      <c r="BE3" s="279"/>
      <c r="BF3" s="268"/>
      <c r="BG3" s="276"/>
      <c r="BH3" s="268"/>
      <c r="BI3" s="268"/>
      <c r="BJ3" s="268"/>
      <c r="BK3" s="268"/>
      <c r="BL3" s="268"/>
      <c r="BM3" s="268"/>
      <c r="BN3" s="268"/>
      <c r="BO3" s="268"/>
      <c r="BP3" s="268"/>
      <c r="BQ3" s="268"/>
      <c r="BR3" s="268"/>
      <c r="BS3" s="295"/>
      <c r="BT3" s="268"/>
      <c r="BU3" s="268"/>
      <c r="BV3" s="268"/>
      <c r="BW3" s="268"/>
      <c r="BX3" s="295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95"/>
      <c r="CP3" s="268"/>
      <c r="CQ3" s="268"/>
      <c r="CR3" s="268"/>
      <c r="CS3" s="278"/>
      <c r="CT3" s="276"/>
      <c r="CU3" s="279"/>
      <c r="CV3" s="279"/>
      <c r="CW3" s="279"/>
      <c r="CX3" s="280"/>
      <c r="CY3" s="268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</row>
    <row r="4" customFormat="false" ht="12.75" hidden="false" customHeight="false" outlineLevel="0" collapsed="false">
      <c r="A4" s="388"/>
      <c r="B4" s="268"/>
      <c r="C4" s="276" t="s">
        <v>214</v>
      </c>
      <c r="D4" s="276"/>
      <c r="E4" s="276" t="s">
        <v>214</v>
      </c>
      <c r="F4" s="276"/>
      <c r="G4" s="268" t="s">
        <v>214</v>
      </c>
      <c r="H4" s="268" t="s">
        <v>214</v>
      </c>
      <c r="I4" s="268"/>
      <c r="J4" s="276"/>
      <c r="K4" s="268" t="s">
        <v>214</v>
      </c>
      <c r="L4" s="268"/>
      <c r="M4" s="268"/>
      <c r="N4" s="287" t="s">
        <v>214</v>
      </c>
      <c r="O4" s="268" t="s">
        <v>214</v>
      </c>
      <c r="P4" s="268"/>
      <c r="Q4" s="268" t="s">
        <v>214</v>
      </c>
      <c r="R4" s="276" t="s">
        <v>214</v>
      </c>
      <c r="T4" s="385"/>
      <c r="U4" s="385"/>
      <c r="V4" s="385"/>
      <c r="X4" s="304" t="s">
        <v>214</v>
      </c>
      <c r="Y4" s="297"/>
      <c r="Z4" s="304" t="s">
        <v>214</v>
      </c>
      <c r="AA4" s="383" t="s">
        <v>214</v>
      </c>
      <c r="AB4" s="383" t="s">
        <v>214</v>
      </c>
      <c r="AC4" s="383" t="s">
        <v>214</v>
      </c>
      <c r="AD4" s="298" t="s">
        <v>214</v>
      </c>
      <c r="AH4" s="290"/>
      <c r="AI4" s="268"/>
      <c r="AJ4" s="268"/>
      <c r="AK4" s="276"/>
      <c r="AL4" s="268" t="s">
        <v>214</v>
      </c>
      <c r="AM4" s="268" t="s">
        <v>214</v>
      </c>
      <c r="AN4" s="287" t="s">
        <v>214</v>
      </c>
      <c r="AO4" s="268" t="s">
        <v>214</v>
      </c>
      <c r="AP4" s="287" t="s">
        <v>214</v>
      </c>
      <c r="AQ4" s="268" t="s">
        <v>214</v>
      </c>
      <c r="AR4" s="268" t="s">
        <v>214</v>
      </c>
      <c r="AS4" s="268" t="s">
        <v>214</v>
      </c>
      <c r="AT4" s="268" t="s">
        <v>214</v>
      </c>
      <c r="AU4" s="276" t="s">
        <v>214</v>
      </c>
      <c r="AV4" s="268" t="s">
        <v>214</v>
      </c>
      <c r="AW4" s="276" t="s">
        <v>214</v>
      </c>
      <c r="AX4" s="268" t="s">
        <v>214</v>
      </c>
      <c r="AY4" s="268" t="s">
        <v>214</v>
      </c>
      <c r="AZ4" s="268"/>
      <c r="BA4" s="268" t="s">
        <v>214</v>
      </c>
      <c r="BB4" s="268" t="s">
        <v>214</v>
      </c>
      <c r="BC4" s="268" t="s">
        <v>214</v>
      </c>
      <c r="BD4" s="268" t="s">
        <v>214</v>
      </c>
      <c r="BE4" s="294" t="s">
        <v>214</v>
      </c>
      <c r="BF4" s="268"/>
      <c r="BG4" s="276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95"/>
      <c r="BT4" s="268"/>
      <c r="BU4" s="268"/>
      <c r="BV4" s="268"/>
      <c r="BW4" s="295"/>
      <c r="BX4" s="295"/>
      <c r="BY4" s="293"/>
      <c r="BZ4" s="293"/>
      <c r="CA4" s="293"/>
      <c r="CB4" s="295"/>
      <c r="CC4" s="268"/>
      <c r="CD4" s="268"/>
      <c r="CE4" s="268"/>
      <c r="CF4" s="268"/>
      <c r="CG4" s="268"/>
      <c r="CH4" s="293"/>
      <c r="CI4" s="293"/>
      <c r="CJ4" s="268"/>
      <c r="CK4" s="268"/>
      <c r="CL4" s="268"/>
      <c r="CM4" s="268"/>
      <c r="CN4" s="268"/>
      <c r="CO4" s="268"/>
      <c r="CP4" s="268"/>
      <c r="CQ4" s="268"/>
      <c r="CR4" s="268"/>
      <c r="CS4" s="278"/>
      <c r="CT4" s="276"/>
      <c r="CU4" s="279"/>
      <c r="CV4" s="279"/>
      <c r="CW4" s="279"/>
      <c r="CX4" s="280"/>
      <c r="CY4" s="268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</row>
    <row r="5" customFormat="false" ht="12.75" hidden="false" customHeight="false" outlineLevel="0" collapsed="false">
      <c r="A5" s="268"/>
      <c r="B5" s="268"/>
      <c r="C5" s="287"/>
      <c r="D5" s="287"/>
      <c r="E5" s="268"/>
      <c r="F5" s="287"/>
      <c r="G5" s="268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T5" s="376"/>
      <c r="U5" s="376"/>
      <c r="V5" s="376"/>
      <c r="X5" s="303"/>
      <c r="Y5" s="297"/>
      <c r="Z5" s="304"/>
      <c r="AA5" s="305"/>
      <c r="AB5" s="305"/>
      <c r="AC5" s="305"/>
      <c r="AD5" s="298"/>
      <c r="AH5" s="306"/>
      <c r="AI5" s="307"/>
      <c r="AJ5" s="268"/>
      <c r="AK5" s="268"/>
      <c r="AL5" s="268"/>
      <c r="AM5" s="268"/>
      <c r="AN5" s="287"/>
      <c r="AO5" s="268"/>
      <c r="AP5" s="287"/>
      <c r="AQ5" s="268"/>
      <c r="AR5" s="268"/>
      <c r="AS5" s="268"/>
      <c r="AT5" s="268"/>
      <c r="AU5" s="287"/>
      <c r="AV5" s="287"/>
      <c r="AW5" s="287"/>
      <c r="AX5" s="268"/>
      <c r="AY5" s="268"/>
      <c r="AZ5" s="268"/>
      <c r="BA5" s="287"/>
      <c r="BB5" s="268"/>
      <c r="BC5" s="287"/>
      <c r="BD5" s="287"/>
      <c r="BE5" s="287"/>
      <c r="BF5" s="268"/>
      <c r="BG5" s="268"/>
      <c r="BH5" s="268"/>
      <c r="BI5" s="268"/>
      <c r="BJ5" s="268"/>
      <c r="BK5" s="268"/>
      <c r="BL5" s="268"/>
      <c r="BM5" s="268"/>
      <c r="BN5" s="268"/>
      <c r="BO5" s="277"/>
      <c r="BP5" s="268"/>
      <c r="BQ5" s="268"/>
      <c r="BR5" s="268"/>
      <c r="BS5" s="295"/>
      <c r="BT5" s="268"/>
      <c r="BU5" s="268"/>
      <c r="BV5" s="268"/>
      <c r="BW5" s="268"/>
      <c r="BX5" s="268"/>
      <c r="BY5" s="268"/>
      <c r="BZ5" s="268"/>
      <c r="CA5" s="268"/>
      <c r="CB5" s="268"/>
      <c r="CC5" s="287"/>
      <c r="CD5" s="287"/>
      <c r="CE5" s="287"/>
      <c r="CF5" s="287"/>
      <c r="CG5" s="268"/>
      <c r="CH5" s="268"/>
      <c r="CI5" s="268"/>
      <c r="CJ5" s="268"/>
      <c r="CK5" s="268"/>
      <c r="CL5" s="268"/>
      <c r="CM5" s="268"/>
      <c r="CN5" s="268"/>
      <c r="CO5" s="295"/>
      <c r="CP5" s="287"/>
      <c r="CQ5" s="268"/>
      <c r="CR5" s="268"/>
      <c r="CS5" s="278"/>
      <c r="CT5" s="276"/>
      <c r="CU5" s="279"/>
      <c r="CV5" s="279"/>
      <c r="CW5" s="279"/>
      <c r="CX5" s="280"/>
      <c r="CY5" s="268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</row>
    <row r="6" customFormat="false" ht="12.75" hidden="false" customHeight="false" outlineLevel="0" collapsed="false">
      <c r="A6" s="268"/>
      <c r="B6" s="268"/>
      <c r="C6" s="309" t="s">
        <v>52</v>
      </c>
      <c r="D6" s="309"/>
      <c r="E6" s="287" t="s">
        <v>59</v>
      </c>
      <c r="F6" s="311" t="s">
        <v>215</v>
      </c>
      <c r="G6" s="287" t="s">
        <v>200</v>
      </c>
      <c r="H6" s="311" t="s">
        <v>54</v>
      </c>
      <c r="I6" s="309" t="s">
        <v>201</v>
      </c>
      <c r="J6" s="311" t="s">
        <v>216</v>
      </c>
      <c r="K6" s="309" t="s">
        <v>53</v>
      </c>
      <c r="L6" s="309" t="s">
        <v>53</v>
      </c>
      <c r="M6" s="309" t="s">
        <v>202</v>
      </c>
      <c r="N6" s="287" t="s">
        <v>56</v>
      </c>
      <c r="O6" s="287" t="s">
        <v>203</v>
      </c>
      <c r="P6" s="287"/>
      <c r="Q6" s="309"/>
      <c r="R6" s="311" t="s">
        <v>191</v>
      </c>
      <c r="T6" s="389" t="s">
        <v>2</v>
      </c>
      <c r="U6" s="389"/>
      <c r="V6" s="389" t="s">
        <v>83</v>
      </c>
      <c r="X6" s="313" t="s">
        <v>88</v>
      </c>
      <c r="Y6" s="314" t="s">
        <v>86</v>
      </c>
      <c r="Z6" s="303" t="s">
        <v>43</v>
      </c>
      <c r="AA6" s="315" t="s">
        <v>204</v>
      </c>
      <c r="AB6" s="315" t="s">
        <v>205</v>
      </c>
      <c r="AC6" s="315" t="s">
        <v>66</v>
      </c>
      <c r="AD6" s="316" t="s">
        <v>194</v>
      </c>
      <c r="AE6" s="55" t="s">
        <v>94</v>
      </c>
      <c r="AF6" s="55" t="s">
        <v>69</v>
      </c>
      <c r="AG6" s="55"/>
      <c r="AH6" s="290"/>
      <c r="AI6" s="287" t="s">
        <v>14</v>
      </c>
      <c r="AJ6" s="268"/>
      <c r="AK6" s="277"/>
      <c r="AL6" s="268" t="s">
        <v>52</v>
      </c>
      <c r="AM6" s="268" t="s">
        <v>59</v>
      </c>
      <c r="AN6" s="268" t="s">
        <v>217</v>
      </c>
      <c r="AO6" s="390" t="s">
        <v>54</v>
      </c>
      <c r="AP6" s="268" t="s">
        <v>53</v>
      </c>
      <c r="AQ6" s="268" t="s">
        <v>56</v>
      </c>
      <c r="AR6" s="268" t="s">
        <v>203</v>
      </c>
      <c r="AS6" s="275" t="str">
        <f aca="false">m0!AR6</f>
        <v>Chippawa</v>
      </c>
      <c r="AT6" s="275"/>
      <c r="AU6" s="275"/>
      <c r="AV6" s="275" t="n">
        <f aca="false">m0!AU6</f>
        <v>0</v>
      </c>
      <c r="AW6" s="275" t="n">
        <f aca="false">m0!AV6</f>
        <v>0</v>
      </c>
      <c r="AX6" s="275" t="str">
        <f aca="false">m0!AW6</f>
        <v>Mich</v>
      </c>
      <c r="AY6" s="275" t="str">
        <f aca="false">m0!AX6</f>
        <v>Chicago</v>
      </c>
      <c r="AZ6" s="275" t="str">
        <f aca="false">m0!AY6</f>
        <v>Trsc Z6</v>
      </c>
      <c r="BA6" s="275" t="str">
        <f aca="false">m0!AZ6</f>
        <v>Tetco M3</v>
      </c>
      <c r="BB6" s="275"/>
      <c r="BC6" s="275" t="str">
        <f aca="false">m0!BB6</f>
        <v>Tico</v>
      </c>
      <c r="BD6" s="275" t="str">
        <f aca="false">m0!BC6</f>
        <v>Rockies</v>
      </c>
      <c r="BE6" s="275" t="str">
        <f aca="false">m0!BD6</f>
        <v>Aeco</v>
      </c>
      <c r="BF6" s="268"/>
      <c r="BG6" s="268"/>
      <c r="BH6" s="391"/>
      <c r="BI6" s="324"/>
      <c r="BJ6" s="268"/>
      <c r="BK6" s="324"/>
      <c r="BL6" s="324"/>
      <c r="BM6" s="268"/>
      <c r="BN6" s="268"/>
      <c r="BO6" s="277"/>
      <c r="BP6" s="277"/>
      <c r="BQ6" s="276"/>
      <c r="BR6" s="268"/>
      <c r="BS6" s="295"/>
      <c r="BT6" s="268"/>
      <c r="BU6" s="268"/>
      <c r="BV6" s="295"/>
      <c r="BW6" s="293"/>
      <c r="BX6" s="268"/>
      <c r="BY6" s="287"/>
      <c r="BZ6" s="287"/>
      <c r="CA6" s="287"/>
      <c r="CB6" s="268"/>
      <c r="CC6" s="287"/>
      <c r="CD6" s="287"/>
      <c r="CE6" s="287"/>
      <c r="CF6" s="287"/>
      <c r="CG6" s="268"/>
      <c r="CH6" s="268"/>
      <c r="CI6" s="268"/>
      <c r="CJ6" s="268"/>
      <c r="CK6" s="268"/>
      <c r="CL6" s="268"/>
      <c r="CM6" s="268"/>
      <c r="CN6" s="295"/>
      <c r="CO6" s="295"/>
      <c r="CP6" s="287"/>
      <c r="CQ6" s="268"/>
      <c r="CR6" s="295"/>
      <c r="CS6" s="278"/>
      <c r="CT6" s="276"/>
      <c r="CU6" s="279"/>
      <c r="CV6" s="279"/>
      <c r="CW6" s="279"/>
      <c r="CX6" s="280"/>
      <c r="CY6" s="268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</row>
    <row r="7" customFormat="false" ht="12.75" hidden="false" customHeight="false" outlineLevel="0" collapsed="false">
      <c r="A7" s="268"/>
      <c r="B7" s="268" t="n">
        <f aca="false">+A7+1</f>
        <v>1</v>
      </c>
      <c r="C7" s="268" t="n">
        <f aca="false">+B7+1</f>
        <v>2</v>
      </c>
      <c r="D7" s="268" t="n">
        <f aca="false">+C7+1</f>
        <v>3</v>
      </c>
      <c r="E7" s="268" t="n">
        <f aca="false">+D7+1</f>
        <v>4</v>
      </c>
      <c r="F7" s="268" t="n">
        <f aca="false">+E7+1</f>
        <v>5</v>
      </c>
      <c r="G7" s="268" t="n">
        <f aca="false">+F7+1</f>
        <v>6</v>
      </c>
      <c r="H7" s="268" t="n">
        <f aca="false">+G7+1</f>
        <v>7</v>
      </c>
      <c r="I7" s="268" t="n">
        <f aca="false">+H7+1</f>
        <v>8</v>
      </c>
      <c r="J7" s="268" t="n">
        <f aca="false">+I7+1</f>
        <v>9</v>
      </c>
      <c r="K7" s="268" t="n">
        <f aca="false">+J7+1</f>
        <v>10</v>
      </c>
      <c r="L7" s="268" t="n">
        <f aca="false">+K7+1</f>
        <v>11</v>
      </c>
      <c r="M7" s="268" t="n">
        <f aca="false">+L7+1</f>
        <v>12</v>
      </c>
      <c r="N7" s="268" t="n">
        <f aca="false">+M7+1</f>
        <v>13</v>
      </c>
      <c r="O7" s="268" t="n">
        <f aca="false">+N7+1</f>
        <v>14</v>
      </c>
      <c r="P7" s="268" t="n">
        <f aca="false">+O7+1</f>
        <v>15</v>
      </c>
      <c r="Q7" s="268" t="n">
        <f aca="false">+P7+1</f>
        <v>16</v>
      </c>
      <c r="R7" s="268" t="n">
        <f aca="false">+Q7+1</f>
        <v>17</v>
      </c>
      <c r="S7" s="268" t="n">
        <f aca="false">+R7+1</f>
        <v>18</v>
      </c>
      <c r="T7" s="302" t="n">
        <f aca="false">+S7+1</f>
        <v>19</v>
      </c>
      <c r="U7" s="302" t="n">
        <f aca="false">+T7+1</f>
        <v>20</v>
      </c>
      <c r="V7" s="302" t="n">
        <f aca="false">+U7+1</f>
        <v>21</v>
      </c>
      <c r="W7" s="268" t="n">
        <f aca="false">+V7+1</f>
        <v>22</v>
      </c>
      <c r="X7" s="304" t="n">
        <f aca="false">+W7+1</f>
        <v>23</v>
      </c>
      <c r="Y7" s="304" t="n">
        <f aca="false">+AD7+1</f>
        <v>29</v>
      </c>
      <c r="Z7" s="304" t="n">
        <f aca="false">+X7+1</f>
        <v>24</v>
      </c>
      <c r="AA7" s="383" t="n">
        <f aca="false">+Z7+1</f>
        <v>25</v>
      </c>
      <c r="AB7" s="383" t="n">
        <f aca="false">+AA7+1</f>
        <v>26</v>
      </c>
      <c r="AC7" s="383" t="n">
        <f aca="false">+AB7+1</f>
        <v>27</v>
      </c>
      <c r="AD7" s="383" t="n">
        <f aca="false">+AC7+1</f>
        <v>28</v>
      </c>
      <c r="AE7" s="268" t="n">
        <f aca="false">+Y7+1</f>
        <v>30</v>
      </c>
      <c r="AF7" s="268" t="n">
        <f aca="false">+AE7+1</f>
        <v>31</v>
      </c>
      <c r="AG7" s="268" t="n">
        <f aca="false">+AF7+1</f>
        <v>32</v>
      </c>
      <c r="AH7" s="290"/>
      <c r="AI7" s="277"/>
      <c r="AJ7" s="293"/>
      <c r="AK7" s="276"/>
      <c r="AL7" s="268"/>
      <c r="AM7" s="268"/>
      <c r="AN7" s="268"/>
      <c r="AO7" s="268"/>
      <c r="AP7" s="293"/>
      <c r="AQ7" s="268"/>
      <c r="AR7" s="268"/>
      <c r="AS7" s="268"/>
      <c r="AT7" s="268"/>
      <c r="AU7" s="268"/>
      <c r="AV7" s="268"/>
      <c r="AW7" s="268"/>
      <c r="AX7" s="268"/>
      <c r="AY7" s="268"/>
      <c r="AZ7" s="268"/>
      <c r="BA7" s="276"/>
      <c r="BB7" s="268"/>
      <c r="BC7" s="268"/>
      <c r="BD7" s="280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95"/>
      <c r="BT7" s="268"/>
      <c r="BU7" s="268"/>
      <c r="BV7" s="295"/>
      <c r="BW7" s="295"/>
      <c r="BX7" s="268"/>
      <c r="BY7" s="268"/>
      <c r="BZ7" s="293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87"/>
      <c r="CM7" s="268"/>
      <c r="CN7" s="293"/>
      <c r="CO7" s="322"/>
      <c r="CP7" s="287"/>
      <c r="CQ7" s="268"/>
      <c r="CR7" s="268"/>
      <c r="CS7" s="268"/>
      <c r="CT7" s="268"/>
      <c r="CU7" s="268"/>
      <c r="CV7" s="268"/>
      <c r="CW7" s="268"/>
      <c r="CX7" s="268"/>
      <c r="CY7" s="268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</row>
    <row r="8" customFormat="false" ht="12.75" hidden="false" customHeight="false" outlineLevel="0" collapsed="false">
      <c r="A8" s="359" t="n">
        <v>36678</v>
      </c>
      <c r="B8" s="392" t="n">
        <f aca="false">IF(m1!B8="",m1!C8,m1!B8)-IF(m0!B8="",m0!C8,m0!B8)</f>
        <v>0</v>
      </c>
      <c r="C8" s="392" t="n">
        <f aca="false">m1!C8-m0!C8</f>
        <v>0</v>
      </c>
      <c r="D8" s="392" t="n">
        <f aca="false">m1!D8-m0!D8</f>
        <v>0</v>
      </c>
      <c r="E8" s="392" t="n">
        <f aca="false">m1!E8-m0!E8</f>
        <v>0</v>
      </c>
      <c r="F8" s="392" t="n">
        <f aca="false">m1!F8-m0!F8</f>
        <v>0</v>
      </c>
      <c r="G8" s="392" t="n">
        <f aca="false">m1!G8-m0!G8</f>
        <v>0</v>
      </c>
      <c r="H8" s="392" t="n">
        <f aca="false">m1!H8-m0!H8</f>
        <v>0</v>
      </c>
      <c r="I8" s="392" t="n">
        <f aca="false">m1!I8-m0!I8</f>
        <v>0</v>
      </c>
      <c r="J8" s="392" t="n">
        <f aca="false">m1!J8-m0!J8</f>
        <v>0</v>
      </c>
      <c r="K8" s="392" t="n">
        <f aca="false">m1!K8-m0!K8</f>
        <v>0</v>
      </c>
      <c r="L8" s="392" t="n">
        <f aca="false">m1!L8-m0!L8</f>
        <v>0</v>
      </c>
      <c r="M8" s="392" t="n">
        <f aca="false">m1!M8-m0!M8</f>
        <v>0</v>
      </c>
      <c r="N8" s="392" t="n">
        <f aca="false">m1!N8-m0!N8</f>
        <v>0</v>
      </c>
      <c r="O8" s="392" t="n">
        <f aca="false">m1!O8-m0!O8</f>
        <v>0</v>
      </c>
      <c r="P8" s="392" t="n">
        <f aca="false">m1!P8-m0!P8</f>
        <v>0</v>
      </c>
      <c r="Q8" s="392" t="n">
        <f aca="false">m1!Q8-m0!Q8</f>
        <v>0</v>
      </c>
      <c r="R8" s="392" t="n">
        <f aca="false">m1!R8-m0!R8</f>
        <v>0</v>
      </c>
      <c r="T8" s="393" t="n">
        <f aca="false">m1!T8-m0!T8</f>
        <v>0</v>
      </c>
      <c r="U8" s="393" t="n">
        <f aca="false">m1!U8-m0!U8</f>
        <v>0</v>
      </c>
      <c r="V8" s="393" t="n">
        <f aca="false">m1!V8-m0!V8</f>
        <v>0</v>
      </c>
      <c r="X8" s="394" t="n">
        <f aca="false">m1!X8-m0!X8</f>
        <v>0</v>
      </c>
      <c r="Y8" s="394" t="n">
        <f aca="false">m1!Y8-m0!Y8</f>
        <v>0</v>
      </c>
      <c r="Z8" s="394" t="n">
        <f aca="false">m1!Z8-m0!Z8</f>
        <v>0</v>
      </c>
      <c r="AA8" s="395" t="n">
        <f aca="false">m1!AA8-m0!AA8</f>
        <v>0</v>
      </c>
      <c r="AB8" s="395" t="n">
        <f aca="false">m1!AB8-m0!AB8</f>
        <v>0</v>
      </c>
      <c r="AC8" s="395" t="n">
        <f aca="false">m1!AC8-m0!AC8</f>
        <v>0</v>
      </c>
      <c r="AD8" s="395" t="n">
        <f aca="false">m1!AD8-m0!AD8</f>
        <v>0</v>
      </c>
      <c r="AE8" s="392" t="n">
        <f aca="false">m1!AE8-m0!AE8</f>
        <v>0</v>
      </c>
      <c r="AF8" s="392" t="n">
        <f aca="false">m1!AF8-m0!AF8</f>
        <v>0</v>
      </c>
      <c r="AG8" s="392"/>
      <c r="AH8" s="396" t="n">
        <f aca="false">A8</f>
        <v>36678</v>
      </c>
      <c r="AI8" s="392" t="n">
        <f aca="false">m1!AI8-m0!AI8</f>
        <v>0</v>
      </c>
      <c r="AJ8" s="392"/>
      <c r="AK8" s="397"/>
      <c r="AL8" s="392" t="n">
        <f aca="false">m1!AK8-m0!AK8</f>
        <v>0</v>
      </c>
      <c r="AM8" s="392" t="n">
        <f aca="false">m1!AL8-m0!AL8</f>
        <v>0</v>
      </c>
      <c r="AN8" s="392" t="n">
        <f aca="false">m1!AM8-m0!AM8</f>
        <v>0</v>
      </c>
      <c r="AO8" s="392" t="n">
        <f aca="false">m1!AN8-m0!AN8</f>
        <v>0</v>
      </c>
      <c r="AP8" s="392" t="n">
        <f aca="false">m1!AO8-m0!AO8</f>
        <v>0</v>
      </c>
      <c r="AQ8" s="392" t="n">
        <f aca="false">m1!AP8-m0!AP8</f>
        <v>0</v>
      </c>
      <c r="AR8" s="392" t="n">
        <f aca="false">m1!AQ8-m0!AQ8</f>
        <v>0</v>
      </c>
      <c r="AS8" s="392" t="n">
        <f aca="false">m1!AR8-m0!AR8</f>
        <v>0</v>
      </c>
      <c r="AT8" s="392"/>
      <c r="AU8" s="392"/>
      <c r="AV8" s="392" t="n">
        <f aca="false">m1!AU8-m0!AU8</f>
        <v>0</v>
      </c>
      <c r="AW8" s="392" t="n">
        <f aca="false">m1!AV8-m0!AV8</f>
        <v>0</v>
      </c>
      <c r="AX8" s="392" t="n">
        <f aca="false">m1!AW8-m0!AW8</f>
        <v>0</v>
      </c>
      <c r="AY8" s="392" t="n">
        <f aca="false">m1!AX8-m0!AX8</f>
        <v>0</v>
      </c>
      <c r="AZ8" s="392" t="n">
        <f aca="false">m1!AY8-m0!AY8</f>
        <v>0</v>
      </c>
      <c r="BA8" s="392" t="n">
        <f aca="false">m1!AZ8-m0!AZ8</f>
        <v>0</v>
      </c>
      <c r="BB8" s="392"/>
      <c r="BC8" s="392" t="n">
        <f aca="false">m1!BC8-m0!BB8</f>
        <v>-0.88</v>
      </c>
      <c r="BD8" s="392" t="n">
        <f aca="false">m1!BD8-m0!BC8</f>
        <v>0.756000000000001</v>
      </c>
      <c r="BE8" s="392" t="n">
        <f aca="false">m1!BE8-m0!BD8</f>
        <v>-4.406</v>
      </c>
      <c r="BF8" s="392"/>
      <c r="BG8" s="359"/>
      <c r="BH8" s="398"/>
      <c r="BI8" s="324"/>
      <c r="BJ8" s="268"/>
      <c r="BK8" s="324"/>
      <c r="BL8" s="324"/>
      <c r="BM8" s="268"/>
      <c r="BN8" s="268"/>
      <c r="BO8" s="358"/>
      <c r="BP8" s="358"/>
      <c r="BQ8" s="268"/>
      <c r="BR8" s="358"/>
      <c r="BS8" s="268"/>
      <c r="BT8" s="268"/>
      <c r="BU8" s="268"/>
      <c r="BV8" s="295"/>
      <c r="BW8" s="295"/>
      <c r="BX8" s="295"/>
      <c r="BY8" s="293"/>
      <c r="BZ8" s="293"/>
      <c r="CA8" s="293"/>
      <c r="CB8" s="295"/>
      <c r="CC8" s="277"/>
      <c r="CD8" s="277"/>
      <c r="CE8" s="277"/>
      <c r="CF8" s="277"/>
      <c r="CG8" s="268"/>
      <c r="CH8" s="293"/>
      <c r="CI8" s="293"/>
      <c r="CJ8" s="344"/>
      <c r="CK8" s="268"/>
      <c r="CL8" s="293"/>
      <c r="CM8" s="268"/>
      <c r="CN8" s="295"/>
      <c r="CO8" s="295"/>
      <c r="CP8" s="268"/>
      <c r="CQ8" s="293"/>
      <c r="CR8" s="268"/>
      <c r="CS8" s="268"/>
      <c r="CT8" s="276"/>
      <c r="CU8" s="276"/>
      <c r="CV8" s="295"/>
      <c r="CW8" s="268"/>
      <c r="CX8" s="295"/>
      <c r="CY8" s="268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</row>
    <row r="9" customFormat="false" ht="12.75" hidden="false" customHeight="false" outlineLevel="0" collapsed="false">
      <c r="A9" s="359" t="n">
        <v>36708</v>
      </c>
      <c r="B9" s="392" t="n">
        <f aca="false">IF(m1!B9="",m1!C9,m1!B9)-IF(m0!B9="",m0!C9,m0!B9)</f>
        <v>0</v>
      </c>
      <c r="C9" s="392" t="n">
        <f aca="false">m1!C9-m0!C9</f>
        <v>0</v>
      </c>
      <c r="D9" s="392" t="n">
        <f aca="false">m1!D9-m0!D9</f>
        <v>0</v>
      </c>
      <c r="E9" s="392" t="n">
        <f aca="false">m1!E9-m0!E9</f>
        <v>0</v>
      </c>
      <c r="F9" s="392" t="n">
        <f aca="false">m1!F9-m0!F9</f>
        <v>0</v>
      </c>
      <c r="G9" s="392" t="n">
        <f aca="false">m1!G9-m0!G9</f>
        <v>0</v>
      </c>
      <c r="H9" s="392" t="n">
        <f aca="false">m1!H9-m0!H9</f>
        <v>0</v>
      </c>
      <c r="I9" s="392" t="n">
        <f aca="false">m1!I9-m0!I9</f>
        <v>0</v>
      </c>
      <c r="J9" s="392" t="n">
        <f aca="false">m1!J9-m0!J9</f>
        <v>0</v>
      </c>
      <c r="K9" s="392" t="n">
        <f aca="false">m1!K9-m0!K9</f>
        <v>0.01</v>
      </c>
      <c r="L9" s="392" t="n">
        <f aca="false">m1!L9-m0!L9</f>
        <v>0.01</v>
      </c>
      <c r="M9" s="392" t="n">
        <f aca="false">m1!M9-m0!M9</f>
        <v>0.01</v>
      </c>
      <c r="N9" s="392" t="n">
        <f aca="false">m1!N9-m0!N9</f>
        <v>0.01</v>
      </c>
      <c r="O9" s="392" t="n">
        <f aca="false">m1!O9-m0!O9</f>
        <v>0</v>
      </c>
      <c r="P9" s="392" t="n">
        <f aca="false">m1!P9-m0!P9</f>
        <v>0</v>
      </c>
      <c r="Q9" s="392" t="n">
        <f aca="false">m1!Q9-m0!Q9</f>
        <v>0</v>
      </c>
      <c r="R9" s="392" t="n">
        <f aca="false">m1!R9-m0!R9</f>
        <v>0</v>
      </c>
      <c r="T9" s="393" t="n">
        <f aca="false">m1!T9-m0!T9</f>
        <v>0</v>
      </c>
      <c r="U9" s="393" t="n">
        <f aca="false">m1!U9-m0!U9</f>
        <v>0</v>
      </c>
      <c r="V9" s="393" t="n">
        <f aca="false">m1!V9-m0!V9</f>
        <v>0</v>
      </c>
      <c r="X9" s="394" t="n">
        <f aca="false">m1!X9-m0!X9</f>
        <v>0</v>
      </c>
      <c r="Y9" s="394" t="n">
        <f aca="false">m1!Y9-m0!Y9</f>
        <v>0</v>
      </c>
      <c r="Z9" s="394" t="n">
        <f aca="false">m1!Z9-m0!Z9</f>
        <v>0</v>
      </c>
      <c r="AA9" s="395" t="n">
        <f aca="false">m1!AA9-m0!AA9</f>
        <v>0</v>
      </c>
      <c r="AB9" s="395" t="n">
        <f aca="false">m1!AB9-m0!AB9</f>
        <v>0</v>
      </c>
      <c r="AC9" s="395" t="n">
        <f aca="false">m1!AC9-m0!AC9</f>
        <v>0</v>
      </c>
      <c r="AD9" s="395" t="n">
        <f aca="false">m1!AD9-m0!AD9</f>
        <v>0</v>
      </c>
      <c r="AE9" s="392" t="n">
        <f aca="false">m1!AE9-m0!AE9</f>
        <v>0</v>
      </c>
      <c r="AF9" s="392" t="n">
        <f aca="false">m1!AF9-m0!AF9</f>
        <v>0</v>
      </c>
      <c r="AG9" s="392"/>
      <c r="AH9" s="396" t="n">
        <f aca="false">A9</f>
        <v>36708</v>
      </c>
      <c r="AI9" s="392" t="n">
        <f aca="false">m1!AI9-m0!AI9</f>
        <v>0</v>
      </c>
      <c r="AJ9" s="392"/>
      <c r="AK9" s="397"/>
      <c r="AL9" s="392" t="n">
        <f aca="false">m1!AK9-m0!AK9</f>
        <v>0</v>
      </c>
      <c r="AM9" s="392" t="n">
        <f aca="false">m1!AL9-m0!AL9</f>
        <v>0</v>
      </c>
      <c r="AN9" s="392" t="n">
        <f aca="false">m1!AM9-m0!AM9</f>
        <v>0</v>
      </c>
      <c r="AO9" s="392" t="n">
        <f aca="false">m1!AN9-m0!AN9</f>
        <v>0</v>
      </c>
      <c r="AP9" s="392" t="n">
        <f aca="false">m1!AO9-m0!AO9</f>
        <v>0</v>
      </c>
      <c r="AQ9" s="392" t="n">
        <f aca="false">m1!AP9-m0!AP9</f>
        <v>0</v>
      </c>
      <c r="AR9" s="392" t="n">
        <f aca="false">m1!AQ9-m0!AQ9</f>
        <v>0.00999999999999979</v>
      </c>
      <c r="AS9" s="392" t="n">
        <f aca="false">m1!AR9-m0!AR9</f>
        <v>0.0100000000000007</v>
      </c>
      <c r="AT9" s="392"/>
      <c r="AU9" s="392"/>
      <c r="AV9" s="392" t="n">
        <f aca="false">m1!AU9-m0!AU9</f>
        <v>0</v>
      </c>
      <c r="AW9" s="392" t="n">
        <f aca="false">m1!AV9-m0!AV9</f>
        <v>0</v>
      </c>
      <c r="AX9" s="392" t="n">
        <f aca="false">m1!AW9-m0!AW9</f>
        <v>0</v>
      </c>
      <c r="AY9" s="392" t="n">
        <f aca="false">m1!AX9-m0!AX9</f>
        <v>0</v>
      </c>
      <c r="AZ9" s="392" t="n">
        <f aca="false">m1!AY9-m0!AY9</f>
        <v>0</v>
      </c>
      <c r="BA9" s="392" t="n">
        <f aca="false">m1!AZ9-m0!AZ9</f>
        <v>0</v>
      </c>
      <c r="BB9" s="392"/>
      <c r="BC9" s="392" t="n">
        <f aca="false">m1!BC9-m0!BB9</f>
        <v>-0.675</v>
      </c>
      <c r="BD9" s="392" t="n">
        <f aca="false">m1!BD9-m0!BC9</f>
        <v>0.475</v>
      </c>
      <c r="BE9" s="392" t="n">
        <f aca="false">m1!BE9-m0!BD9</f>
        <v>-4.212</v>
      </c>
      <c r="BF9" s="392"/>
      <c r="BG9" s="359"/>
      <c r="BH9" s="398"/>
      <c r="BI9" s="324"/>
      <c r="BJ9" s="268"/>
      <c r="BK9" s="324"/>
      <c r="BL9" s="324"/>
      <c r="BM9" s="268"/>
      <c r="BN9" s="268"/>
      <c r="BO9" s="358"/>
      <c r="BP9" s="358"/>
      <c r="BQ9" s="268"/>
      <c r="BR9" s="358"/>
      <c r="BS9" s="268"/>
      <c r="BT9" s="268"/>
      <c r="BU9" s="268"/>
      <c r="BV9" s="295"/>
      <c r="BW9" s="295"/>
      <c r="BX9" s="295"/>
      <c r="BY9" s="293"/>
      <c r="BZ9" s="293"/>
      <c r="CA9" s="293"/>
      <c r="CB9" s="295"/>
      <c r="CC9" s="277"/>
      <c r="CD9" s="277"/>
      <c r="CE9" s="277"/>
      <c r="CF9" s="277"/>
      <c r="CG9" s="268"/>
      <c r="CH9" s="293"/>
      <c r="CI9" s="293"/>
      <c r="CJ9" s="344"/>
      <c r="CK9" s="268"/>
      <c r="CL9" s="293"/>
      <c r="CM9" s="268"/>
      <c r="CN9" s="295"/>
      <c r="CO9" s="295"/>
      <c r="CP9" s="268"/>
      <c r="CQ9" s="293"/>
      <c r="CR9" s="268"/>
      <c r="CS9" s="268"/>
      <c r="CT9" s="276"/>
      <c r="CU9" s="276"/>
      <c r="CV9" s="295"/>
      <c r="CW9" s="268"/>
      <c r="CX9" s="295"/>
      <c r="CY9" s="268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</row>
    <row r="10" customFormat="false" ht="12.75" hidden="false" customHeight="false" outlineLevel="0" collapsed="false">
      <c r="A10" s="359" t="n">
        <v>36739</v>
      </c>
      <c r="B10" s="392" t="n">
        <f aca="false">IF(m1!B10="",m1!C10,m1!B10)-IF(m0!B10="",m0!C10,m0!B10)</f>
        <v>0.00499999999999998</v>
      </c>
      <c r="C10" s="392" t="n">
        <f aca="false">m1!C10-m0!C10</f>
        <v>0.00499999999999998</v>
      </c>
      <c r="D10" s="392" t="n">
        <f aca="false">m1!D10-m0!D10</f>
        <v>0.005</v>
      </c>
      <c r="E10" s="392" t="n">
        <f aca="false">m1!E10-m0!E10</f>
        <v>0.00499999999999998</v>
      </c>
      <c r="F10" s="392" t="n">
        <f aca="false">m1!F10-m0!F10</f>
        <v>0.00499999999999999</v>
      </c>
      <c r="G10" s="392" t="n">
        <f aca="false">m1!G10-m0!G10</f>
        <v>0.00499999999999998</v>
      </c>
      <c r="H10" s="392" t="n">
        <f aca="false">m1!H10-m0!H10</f>
        <v>0.00499999999999998</v>
      </c>
      <c r="I10" s="392" t="n">
        <f aca="false">m1!I10-m0!I10</f>
        <v>0.00499999999999998</v>
      </c>
      <c r="J10" s="392" t="n">
        <f aca="false">m1!J10-m0!J10</f>
        <v>0.00499999999999998</v>
      </c>
      <c r="K10" s="392" t="n">
        <f aca="false">m1!K10-m0!K10</f>
        <v>0.00999999999999998</v>
      </c>
      <c r="L10" s="392" t="n">
        <f aca="false">m1!L10-m0!L10</f>
        <v>0.00999999999999998</v>
      </c>
      <c r="M10" s="392" t="n">
        <f aca="false">m1!M10-m0!M10</f>
        <v>0.00999999999999998</v>
      </c>
      <c r="N10" s="392" t="n">
        <f aca="false">m1!N10-m0!N10</f>
        <v>0.00999999999999998</v>
      </c>
      <c r="O10" s="392" t="n">
        <f aca="false">m1!O10-m0!O10</f>
        <v>0.005</v>
      </c>
      <c r="P10" s="392" t="n">
        <f aca="false">m1!P10-m0!P10</f>
        <v>0.005</v>
      </c>
      <c r="Q10" s="392" t="n">
        <f aca="false">m1!Q10-m0!Q10</f>
        <v>0.005</v>
      </c>
      <c r="R10" s="392" t="n">
        <f aca="false">m1!R10-m0!R10</f>
        <v>0.005</v>
      </c>
      <c r="T10" s="393" t="n">
        <f aca="false">m1!T10-m0!T10</f>
        <v>0</v>
      </c>
      <c r="U10" s="393" t="n">
        <f aca="false">m1!U10-m0!U10</f>
        <v>0</v>
      </c>
      <c r="V10" s="393" t="n">
        <f aca="false">m1!V10-m0!V10</f>
        <v>0</v>
      </c>
      <c r="X10" s="394" t="n">
        <f aca="false">m1!X10-m0!X10</f>
        <v>0</v>
      </c>
      <c r="Y10" s="394" t="n">
        <f aca="false">m1!Y10-m0!Y10</f>
        <v>0</v>
      </c>
      <c r="Z10" s="394" t="n">
        <f aca="false">m1!Z10-m0!Z10</f>
        <v>0</v>
      </c>
      <c r="AA10" s="395" t="n">
        <f aca="false">m1!AA10-m0!AA10</f>
        <v>0</v>
      </c>
      <c r="AB10" s="395" t="n">
        <f aca="false">m1!AB10-m0!AB10</f>
        <v>0</v>
      </c>
      <c r="AC10" s="395" t="n">
        <f aca="false">m1!AC10-m0!AC10</f>
        <v>0</v>
      </c>
      <c r="AD10" s="395" t="n">
        <f aca="false">m1!AD10-m0!AD10</f>
        <v>0</v>
      </c>
      <c r="AE10" s="392" t="n">
        <f aca="false">m1!AE10-m0!AE10</f>
        <v>0</v>
      </c>
      <c r="AF10" s="392" t="n">
        <f aca="false">m1!AF10-m0!AF10</f>
        <v>0</v>
      </c>
      <c r="AG10" s="392"/>
      <c r="AH10" s="396" t="n">
        <f aca="false">A10</f>
        <v>36739</v>
      </c>
      <c r="AI10" s="392" t="n">
        <f aca="false">m1!AI10-m0!AI10</f>
        <v>0</v>
      </c>
      <c r="AJ10" s="392"/>
      <c r="AK10" s="397"/>
      <c r="AL10" s="392" t="n">
        <f aca="false">m1!AK10-m0!AK10</f>
        <v>0</v>
      </c>
      <c r="AM10" s="392" t="n">
        <f aca="false">m1!AL10-m0!AL10</f>
        <v>0.00495396425339933</v>
      </c>
      <c r="AN10" s="392" t="n">
        <f aca="false">m1!AM10-m0!AM10</f>
        <v>0.00499999999999989</v>
      </c>
      <c r="AO10" s="392" t="n">
        <f aca="false">m1!AN10-m0!AN10</f>
        <v>0.00499999999999989</v>
      </c>
      <c r="AP10" s="392" t="n">
        <f aca="false">m1!AO10-m0!AO10</f>
        <v>0.00499999999999989</v>
      </c>
      <c r="AQ10" s="392" t="n">
        <f aca="false">m1!AP10-m0!AP10</f>
        <v>0.00499999999999989</v>
      </c>
      <c r="AR10" s="392" t="n">
        <f aca="false">m1!AQ10-m0!AQ10</f>
        <v>0.00999999999999979</v>
      </c>
      <c r="AS10" s="392" t="n">
        <f aca="false">m1!AR10-m0!AR10</f>
        <v>0.00999999999999979</v>
      </c>
      <c r="AT10" s="392"/>
      <c r="AU10" s="392"/>
      <c r="AV10" s="392" t="n">
        <f aca="false">m1!AU10-m0!AU10</f>
        <v>0</v>
      </c>
      <c r="AW10" s="392" t="n">
        <f aca="false">m1!AV10-m0!AV10</f>
        <v>0</v>
      </c>
      <c r="AX10" s="392" t="n">
        <f aca="false">m1!AW10-m0!AW10</f>
        <v>0</v>
      </c>
      <c r="AY10" s="392" t="n">
        <f aca="false">m1!AX10-m0!AX10</f>
        <v>0</v>
      </c>
      <c r="AZ10" s="392" t="n">
        <f aca="false">m1!AY10-m0!AY10</f>
        <v>0</v>
      </c>
      <c r="BA10" s="392" t="n">
        <f aca="false">m1!AZ10-m0!AZ10</f>
        <v>0</v>
      </c>
      <c r="BB10" s="392"/>
      <c r="BC10" s="392" t="n">
        <f aca="false">m1!BC10-m0!BB10</f>
        <v>-0.66</v>
      </c>
      <c r="BD10" s="392" t="n">
        <f aca="false">m1!BD10-m0!BC10</f>
        <v>0.46</v>
      </c>
      <c r="BE10" s="392" t="n">
        <f aca="false">m1!BE10-m0!BD10</f>
        <v>-4.198</v>
      </c>
      <c r="BF10" s="392"/>
      <c r="BG10" s="359"/>
      <c r="BH10" s="398"/>
      <c r="BI10" s="324"/>
      <c r="BJ10" s="268"/>
      <c r="BK10" s="324"/>
      <c r="BL10" s="324"/>
      <c r="BM10" s="268"/>
      <c r="BN10" s="268"/>
      <c r="BO10" s="358"/>
      <c r="BP10" s="358"/>
      <c r="BQ10" s="268"/>
      <c r="BR10" s="358"/>
      <c r="BS10" s="268"/>
      <c r="BT10" s="268"/>
      <c r="BU10" s="268"/>
      <c r="BV10" s="295"/>
      <c r="BW10" s="295"/>
      <c r="BX10" s="295"/>
      <c r="BY10" s="293"/>
      <c r="BZ10" s="293"/>
      <c r="CA10" s="293"/>
      <c r="CB10" s="295"/>
      <c r="CC10" s="277"/>
      <c r="CD10" s="277"/>
      <c r="CE10" s="277"/>
      <c r="CF10" s="277"/>
      <c r="CG10" s="268"/>
      <c r="CH10" s="293"/>
      <c r="CI10" s="293"/>
      <c r="CJ10" s="344"/>
      <c r="CK10" s="268"/>
      <c r="CL10" s="293"/>
      <c r="CM10" s="268"/>
      <c r="CN10" s="295"/>
      <c r="CO10" s="295"/>
      <c r="CP10" s="268"/>
      <c r="CQ10" s="293"/>
      <c r="CR10" s="268"/>
      <c r="CS10" s="268"/>
      <c r="CT10" s="276"/>
      <c r="CU10" s="276"/>
      <c r="CV10" s="295"/>
      <c r="CW10" s="268"/>
      <c r="CX10" s="295"/>
      <c r="CY10" s="268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</row>
    <row r="11" customFormat="false" ht="12.75" hidden="false" customHeight="false" outlineLevel="0" collapsed="false">
      <c r="A11" s="359" t="n">
        <v>36770</v>
      </c>
      <c r="B11" s="392" t="n">
        <f aca="false">IF(m1!B11="",m1!C11,m1!B11)-IF(m0!B11="",m0!C11,m0!B11)</f>
        <v>0</v>
      </c>
      <c r="C11" s="392" t="n">
        <f aca="false">m1!C11-m0!C11</f>
        <v>0</v>
      </c>
      <c r="D11" s="392" t="n">
        <f aca="false">m1!D11-m0!D11</f>
        <v>0</v>
      </c>
      <c r="E11" s="392" t="n">
        <f aca="false">m1!E11-m0!E11</f>
        <v>0</v>
      </c>
      <c r="F11" s="392" t="n">
        <f aca="false">m1!F11-m0!F11</f>
        <v>0</v>
      </c>
      <c r="G11" s="392" t="n">
        <f aca="false">m1!G11-m0!G11</f>
        <v>0</v>
      </c>
      <c r="H11" s="392" t="n">
        <f aca="false">m1!H11-m0!H11</f>
        <v>0</v>
      </c>
      <c r="I11" s="392" t="n">
        <f aca="false">m1!I11-m0!I11</f>
        <v>0</v>
      </c>
      <c r="J11" s="392" t="n">
        <f aca="false">m1!J11-m0!J11</f>
        <v>0</v>
      </c>
      <c r="K11" s="392" t="n">
        <f aca="false">m1!K11-m0!K11</f>
        <v>0</v>
      </c>
      <c r="L11" s="392" t="n">
        <f aca="false">m1!L11-m0!L11</f>
        <v>0</v>
      </c>
      <c r="M11" s="392" t="n">
        <f aca="false">m1!M11-m0!M11</f>
        <v>0</v>
      </c>
      <c r="N11" s="392" t="n">
        <f aca="false">m1!N11-m0!N11</f>
        <v>0</v>
      </c>
      <c r="O11" s="392" t="n">
        <f aca="false">m1!O11-m0!O11</f>
        <v>0</v>
      </c>
      <c r="P11" s="392" t="n">
        <f aca="false">m1!P11-m0!P11</f>
        <v>0</v>
      </c>
      <c r="Q11" s="392" t="n">
        <f aca="false">m1!Q11-m0!Q11</f>
        <v>0</v>
      </c>
      <c r="R11" s="392" t="n">
        <f aca="false">m1!R11-m0!R11</f>
        <v>0</v>
      </c>
      <c r="T11" s="393" t="n">
        <f aca="false">m1!T11-m0!T11</f>
        <v>0</v>
      </c>
      <c r="U11" s="393" t="n">
        <f aca="false">m1!U11-m0!U11</f>
        <v>0</v>
      </c>
      <c r="V11" s="393" t="n">
        <f aca="false">m1!V11-m0!V11</f>
        <v>0</v>
      </c>
      <c r="X11" s="394" t="n">
        <f aca="false">m1!X11-m0!X11</f>
        <v>0</v>
      </c>
      <c r="Y11" s="394" t="n">
        <f aca="false">m1!Y11-m0!Y11</f>
        <v>0</v>
      </c>
      <c r="Z11" s="394" t="n">
        <f aca="false">m1!Z11-m0!Z11</f>
        <v>0</v>
      </c>
      <c r="AA11" s="395" t="n">
        <f aca="false">m1!AA11-m0!AA11</f>
        <v>0</v>
      </c>
      <c r="AB11" s="395" t="n">
        <f aca="false">m1!AB11-m0!AB11</f>
        <v>0</v>
      </c>
      <c r="AC11" s="395" t="n">
        <f aca="false">m1!AC11-m0!AC11</f>
        <v>0</v>
      </c>
      <c r="AD11" s="395" t="n">
        <f aca="false">m1!AD11-m0!AD11</f>
        <v>0</v>
      </c>
      <c r="AE11" s="392" t="n">
        <f aca="false">m1!AE11-m0!AE11</f>
        <v>0</v>
      </c>
      <c r="AF11" s="392" t="n">
        <f aca="false">m1!AF11-m0!AF11</f>
        <v>0</v>
      </c>
      <c r="AG11" s="392"/>
      <c r="AH11" s="396" t="n">
        <f aca="false">A11</f>
        <v>36770</v>
      </c>
      <c r="AI11" s="392" t="n">
        <f aca="false">m1!AI11-m0!AI11</f>
        <v>0</v>
      </c>
      <c r="AJ11" s="392"/>
      <c r="AK11" s="397"/>
      <c r="AL11" s="392" t="n">
        <f aca="false">m1!AK11-m0!AK11</f>
        <v>0</v>
      </c>
      <c r="AM11" s="392" t="n">
        <f aca="false">m1!AL11-m0!AL11</f>
        <v>0</v>
      </c>
      <c r="AN11" s="392" t="n">
        <f aca="false">m1!AM11-m0!AM11</f>
        <v>0</v>
      </c>
      <c r="AO11" s="392" t="n">
        <f aca="false">m1!AN11-m0!AN11</f>
        <v>0</v>
      </c>
      <c r="AP11" s="392" t="n">
        <f aca="false">m1!AO11-m0!AO11</f>
        <v>0</v>
      </c>
      <c r="AQ11" s="392" t="n">
        <f aca="false">m1!AP11-m0!AP11</f>
        <v>0</v>
      </c>
      <c r="AR11" s="392" t="n">
        <f aca="false">m1!AQ11-m0!AQ11</f>
        <v>0</v>
      </c>
      <c r="AS11" s="392" t="n">
        <f aca="false">m1!AR11-m0!AR11</f>
        <v>0</v>
      </c>
      <c r="AT11" s="392"/>
      <c r="AU11" s="392"/>
      <c r="AV11" s="392" t="n">
        <f aca="false">m1!AU11-m0!AU11</f>
        <v>0</v>
      </c>
      <c r="AW11" s="392" t="n">
        <f aca="false">m1!AV11-m0!AV11</f>
        <v>0</v>
      </c>
      <c r="AX11" s="392" t="n">
        <f aca="false">m1!AW11-m0!AW11</f>
        <v>0</v>
      </c>
      <c r="AY11" s="392" t="n">
        <f aca="false">m1!AX11-m0!AX11</f>
        <v>0</v>
      </c>
      <c r="AZ11" s="392" t="n">
        <f aca="false">m1!AY11-m0!AY11</f>
        <v>0</v>
      </c>
      <c r="BA11" s="392" t="n">
        <f aca="false">m1!AZ11-m0!AZ11</f>
        <v>0</v>
      </c>
      <c r="BB11" s="392"/>
      <c r="BC11" s="392" t="n">
        <f aca="false">m1!BC11-m0!BB11</f>
        <v>-0.64</v>
      </c>
      <c r="BD11" s="392" t="n">
        <f aca="false">m1!BD11-m0!BC11</f>
        <v>0.46</v>
      </c>
      <c r="BE11" s="392" t="n">
        <f aca="false">m1!BE11-m0!BD11</f>
        <v>-4.173</v>
      </c>
      <c r="BF11" s="392"/>
      <c r="BG11" s="359"/>
      <c r="BH11" s="398"/>
      <c r="BI11" s="324"/>
      <c r="BJ11" s="268"/>
      <c r="BK11" s="324"/>
      <c r="BL11" s="324"/>
      <c r="BM11" s="268"/>
      <c r="BN11" s="268"/>
      <c r="BO11" s="358"/>
      <c r="BP11" s="358"/>
      <c r="BQ11" s="268"/>
      <c r="BR11" s="358"/>
      <c r="BS11" s="268"/>
      <c r="BT11" s="268"/>
      <c r="BU11" s="268"/>
      <c r="BV11" s="295"/>
      <c r="BW11" s="295"/>
      <c r="BX11" s="295"/>
      <c r="BY11" s="293"/>
      <c r="BZ11" s="293"/>
      <c r="CA11" s="293"/>
      <c r="CB11" s="295"/>
      <c r="CC11" s="277"/>
      <c r="CD11" s="277"/>
      <c r="CE11" s="277"/>
      <c r="CF11" s="277"/>
      <c r="CG11" s="268"/>
      <c r="CH11" s="293"/>
      <c r="CI11" s="293"/>
      <c r="CJ11" s="344"/>
      <c r="CK11" s="268"/>
      <c r="CL11" s="293"/>
      <c r="CM11" s="268"/>
      <c r="CN11" s="295"/>
      <c r="CO11" s="295"/>
      <c r="CP11" s="268"/>
      <c r="CQ11" s="293"/>
      <c r="CR11" s="268"/>
      <c r="CS11" s="268"/>
      <c r="CT11" s="276"/>
      <c r="CU11" s="276"/>
      <c r="CV11" s="295"/>
      <c r="CW11" s="268"/>
      <c r="CX11" s="295"/>
      <c r="CY11" s="268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</row>
    <row r="12" customFormat="false" ht="12.75" hidden="false" customHeight="false" outlineLevel="0" collapsed="false">
      <c r="A12" s="359" t="n">
        <v>36800</v>
      </c>
      <c r="B12" s="392" t="n">
        <f aca="false">IF(m1!B12="",m1!C12,m1!B12)-IF(m0!B12="",m0!C12,m0!B12)</f>
        <v>0.00500000000000001</v>
      </c>
      <c r="C12" s="392" t="n">
        <f aca="false">m1!C12-m0!C12</f>
        <v>0.005</v>
      </c>
      <c r="D12" s="392" t="n">
        <f aca="false">m1!D12-m0!D12</f>
        <v>0.005</v>
      </c>
      <c r="E12" s="392" t="n">
        <f aca="false">m1!E12-m0!E12</f>
        <v>0.005</v>
      </c>
      <c r="F12" s="392" t="n">
        <f aca="false">m1!F12-m0!F12</f>
        <v>0.005</v>
      </c>
      <c r="G12" s="392" t="n">
        <f aca="false">m1!G12-m0!G12</f>
        <v>0.005</v>
      </c>
      <c r="H12" s="392" t="n">
        <f aca="false">m1!H12-m0!H12</f>
        <v>0.005</v>
      </c>
      <c r="I12" s="392" t="n">
        <f aca="false">m1!I12-m0!I12</f>
        <v>0.005</v>
      </c>
      <c r="J12" s="392" t="n">
        <f aca="false">m1!J12-m0!J12</f>
        <v>0.005</v>
      </c>
      <c r="K12" s="392" t="n">
        <f aca="false">m1!K12-m0!K12</f>
        <v>0.005</v>
      </c>
      <c r="L12" s="392" t="n">
        <f aca="false">m1!L12-m0!L12</f>
        <v>0.005</v>
      </c>
      <c r="M12" s="392" t="n">
        <f aca="false">m1!M12-m0!M12</f>
        <v>0.005</v>
      </c>
      <c r="N12" s="392" t="n">
        <f aca="false">m1!N12-m0!N12</f>
        <v>0.005</v>
      </c>
      <c r="O12" s="392" t="n">
        <f aca="false">m1!O12-m0!O12</f>
        <v>0.005</v>
      </c>
      <c r="P12" s="392" t="n">
        <f aca="false">m1!P12-m0!P12</f>
        <v>0.005</v>
      </c>
      <c r="Q12" s="392" t="n">
        <f aca="false">m1!Q12-m0!Q12</f>
        <v>0.005</v>
      </c>
      <c r="R12" s="392" t="n">
        <f aca="false">m1!R12-m0!R12</f>
        <v>0.005</v>
      </c>
      <c r="T12" s="393" t="n">
        <f aca="false">m1!T12-m0!T12</f>
        <v>0</v>
      </c>
      <c r="U12" s="393" t="n">
        <f aca="false">m1!U12-m0!U12</f>
        <v>0</v>
      </c>
      <c r="V12" s="393" t="n">
        <f aca="false">m1!V12-m0!V12</f>
        <v>0</v>
      </c>
      <c r="X12" s="394" t="n">
        <f aca="false">m1!X12-m0!X12</f>
        <v>0</v>
      </c>
      <c r="Y12" s="394" t="n">
        <f aca="false">m1!Y12-m0!Y12</f>
        <v>0</v>
      </c>
      <c r="Z12" s="394" t="n">
        <f aca="false">m1!Z12-m0!Z12</f>
        <v>0</v>
      </c>
      <c r="AA12" s="395" t="n">
        <f aca="false">m1!AA12-m0!AA12</f>
        <v>0</v>
      </c>
      <c r="AB12" s="395" t="n">
        <f aca="false">m1!AB12-m0!AB12</f>
        <v>0</v>
      </c>
      <c r="AC12" s="395" t="n">
        <f aca="false">m1!AC12-m0!AC12</f>
        <v>0</v>
      </c>
      <c r="AD12" s="395" t="n">
        <f aca="false">m1!AD12-m0!AD12</f>
        <v>0</v>
      </c>
      <c r="AE12" s="392" t="n">
        <f aca="false">m1!AE12-m0!AE12</f>
        <v>0</v>
      </c>
      <c r="AF12" s="392" t="n">
        <f aca="false">m1!AF12-m0!AF12</f>
        <v>0</v>
      </c>
      <c r="AG12" s="392"/>
      <c r="AH12" s="396" t="n">
        <f aca="false">A12</f>
        <v>36800</v>
      </c>
      <c r="AI12" s="392" t="n">
        <f aca="false">m1!AI12-m0!AI12</f>
        <v>0</v>
      </c>
      <c r="AJ12" s="392"/>
      <c r="AK12" s="397"/>
      <c r="AL12" s="392" t="n">
        <f aca="false">m1!AK12-m0!AK12</f>
        <v>0</v>
      </c>
      <c r="AM12" s="392" t="n">
        <f aca="false">m1!AL12-m0!AL12</f>
        <v>0.00489687628911906</v>
      </c>
      <c r="AN12" s="392" t="n">
        <f aca="false">m1!AM12-m0!AM12</f>
        <v>0.00500000000000078</v>
      </c>
      <c r="AO12" s="392" t="n">
        <f aca="false">m1!AN12-m0!AN12</f>
        <v>0.00499999999999989</v>
      </c>
      <c r="AP12" s="392" t="n">
        <f aca="false">m1!AO12-m0!AO12</f>
        <v>0.00499999999999989</v>
      </c>
      <c r="AQ12" s="392" t="n">
        <f aca="false">m1!AP12-m0!AP12</f>
        <v>0.00500000000000078</v>
      </c>
      <c r="AR12" s="392" t="n">
        <f aca="false">m1!AQ12-m0!AQ12</f>
        <v>0.00499999999999989</v>
      </c>
      <c r="AS12" s="392" t="n">
        <f aca="false">m1!AR12-m0!AR12</f>
        <v>0.00499999999999989</v>
      </c>
      <c r="AT12" s="392"/>
      <c r="AU12" s="392"/>
      <c r="AV12" s="392" t="n">
        <f aca="false">m1!AU12-m0!AU12</f>
        <v>0</v>
      </c>
      <c r="AW12" s="392" t="n">
        <f aca="false">m1!AV12-m0!AV12</f>
        <v>0</v>
      </c>
      <c r="AX12" s="392" t="n">
        <f aca="false">m1!AW12-m0!AW12</f>
        <v>0</v>
      </c>
      <c r="AY12" s="392" t="n">
        <f aca="false">m1!AX12-m0!AX12</f>
        <v>0</v>
      </c>
      <c r="AZ12" s="392" t="n">
        <f aca="false">m1!AY12-m0!AY12</f>
        <v>0</v>
      </c>
      <c r="BA12" s="392" t="n">
        <f aca="false">m1!AZ12-m0!AZ12</f>
        <v>0</v>
      </c>
      <c r="BB12" s="392"/>
      <c r="BC12" s="392" t="n">
        <f aca="false">m1!BC12-m0!BB12</f>
        <v>-0.665</v>
      </c>
      <c r="BD12" s="392" t="n">
        <f aca="false">m1!BD12-m0!BC12</f>
        <v>0.46</v>
      </c>
      <c r="BE12" s="392" t="n">
        <f aca="false">m1!BE12-m0!BD12</f>
        <v>-4.16</v>
      </c>
      <c r="BF12" s="392"/>
      <c r="BG12" s="359"/>
      <c r="BH12" s="398"/>
      <c r="BI12" s="324"/>
      <c r="BJ12" s="268"/>
      <c r="BK12" s="324"/>
      <c r="BL12" s="324"/>
      <c r="BM12" s="268"/>
      <c r="BN12" s="268"/>
      <c r="BO12" s="358"/>
      <c r="BP12" s="358"/>
      <c r="BQ12" s="268"/>
      <c r="BR12" s="358"/>
      <c r="BS12" s="268"/>
      <c r="BT12" s="268"/>
      <c r="BU12" s="268"/>
      <c r="BV12" s="295"/>
      <c r="BW12" s="295"/>
      <c r="BX12" s="295"/>
      <c r="BY12" s="293"/>
      <c r="BZ12" s="268"/>
      <c r="CA12" s="293"/>
      <c r="CB12" s="295"/>
      <c r="CC12" s="277"/>
      <c r="CD12" s="277"/>
      <c r="CE12" s="277"/>
      <c r="CF12" s="277"/>
      <c r="CG12" s="268"/>
      <c r="CH12" s="293"/>
      <c r="CI12" s="293"/>
      <c r="CJ12" s="344"/>
      <c r="CK12" s="268"/>
      <c r="CL12" s="293"/>
      <c r="CM12" s="268"/>
      <c r="CN12" s="295"/>
      <c r="CO12" s="295"/>
      <c r="CP12" s="268"/>
      <c r="CQ12" s="293"/>
      <c r="CR12" s="268"/>
      <c r="CS12" s="268"/>
      <c r="CT12" s="276"/>
      <c r="CU12" s="276"/>
      <c r="CV12" s="295"/>
      <c r="CW12" s="268"/>
      <c r="CX12" s="295"/>
      <c r="CY12" s="268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</row>
    <row r="13" customFormat="false" ht="12.75" hidden="false" customHeight="false" outlineLevel="0" collapsed="false">
      <c r="A13" s="359" t="n">
        <v>36831</v>
      </c>
      <c r="B13" s="392" t="n">
        <f aca="false">IF(m1!B13="",m1!C13,m1!B13)-IF(m0!B13="",m0!C13,m0!B13)</f>
        <v>0.00499999999999999</v>
      </c>
      <c r="C13" s="392" t="n">
        <f aca="false">m1!C13-m0!C13</f>
        <v>0.005</v>
      </c>
      <c r="D13" s="392" t="n">
        <f aca="false">m1!D13-m0!D13</f>
        <v>0.005</v>
      </c>
      <c r="E13" s="392" t="n">
        <f aca="false">m1!E13-m0!E13</f>
        <v>0.00499999999999995</v>
      </c>
      <c r="F13" s="392" t="n">
        <f aca="false">m1!F13-m0!F13</f>
        <v>0.005</v>
      </c>
      <c r="G13" s="392" t="n">
        <f aca="false">m1!G13-m0!G13</f>
        <v>0.00499999999999995</v>
      </c>
      <c r="H13" s="392" t="n">
        <f aca="false">m1!H13-m0!H13</f>
        <v>0.005</v>
      </c>
      <c r="I13" s="392" t="n">
        <f aca="false">m1!I13-m0!I13</f>
        <v>0.005</v>
      </c>
      <c r="J13" s="392" t="n">
        <f aca="false">m1!J13-m0!J13</f>
        <v>0.005</v>
      </c>
      <c r="K13" s="392" t="n">
        <f aca="false">m1!K13-m0!K13</f>
        <v>0.005</v>
      </c>
      <c r="L13" s="392" t="n">
        <f aca="false">m1!L13-m0!L13</f>
        <v>0.005</v>
      </c>
      <c r="M13" s="392" t="n">
        <f aca="false">m1!M13-m0!M13</f>
        <v>0.005</v>
      </c>
      <c r="N13" s="392" t="n">
        <f aca="false">m1!N13-m0!N13</f>
        <v>0.005</v>
      </c>
      <c r="O13" s="392" t="n">
        <f aca="false">m1!O13-m0!O13</f>
        <v>0.005</v>
      </c>
      <c r="P13" s="392" t="n">
        <f aca="false">m1!P13-m0!P13</f>
        <v>0.005</v>
      </c>
      <c r="Q13" s="392" t="n">
        <f aca="false">m1!Q13-m0!Q13</f>
        <v>0.005</v>
      </c>
      <c r="R13" s="392" t="n">
        <f aca="false">m1!R13-m0!R13</f>
        <v>0.005</v>
      </c>
      <c r="T13" s="393" t="n">
        <f aca="false">m1!T13-m0!T13</f>
        <v>0.00499999999999998</v>
      </c>
      <c r="U13" s="393" t="n">
        <f aca="false">m1!U13-m0!U13</f>
        <v>0.00487499999999999</v>
      </c>
      <c r="V13" s="393" t="n">
        <f aca="false">m1!V13-m0!V13</f>
        <v>0.00516</v>
      </c>
      <c r="X13" s="394" t="n">
        <f aca="false">m1!X13-m0!X13</f>
        <v>0</v>
      </c>
      <c r="Y13" s="394" t="n">
        <f aca="false">m1!Y13-m0!Y13</f>
        <v>0</v>
      </c>
      <c r="Z13" s="394" t="n">
        <f aca="false">m1!Z13-m0!Z13</f>
        <v>0</v>
      </c>
      <c r="AA13" s="395" t="n">
        <f aca="false">m1!AA13-m0!AA13</f>
        <v>0</v>
      </c>
      <c r="AB13" s="395" t="n">
        <f aca="false">m1!AB13-m0!AB13</f>
        <v>0</v>
      </c>
      <c r="AC13" s="395" t="n">
        <f aca="false">m1!AC13-m0!AC13</f>
        <v>0</v>
      </c>
      <c r="AD13" s="395" t="n">
        <f aca="false">m1!AD13-m0!AD13</f>
        <v>0</v>
      </c>
      <c r="AE13" s="392" t="n">
        <f aca="false">m1!AE13-m0!AE13</f>
        <v>0</v>
      </c>
      <c r="AF13" s="392" t="n">
        <f aca="false">m1!AF13-m0!AF13</f>
        <v>0</v>
      </c>
      <c r="AG13" s="392"/>
      <c r="AH13" s="396" t="n">
        <f aca="false">A13</f>
        <v>36831</v>
      </c>
      <c r="AI13" s="392" t="n">
        <f aca="false">m1!AI13-m0!AI13</f>
        <v>0</v>
      </c>
      <c r="AJ13" s="392"/>
      <c r="AK13" s="397"/>
      <c r="AL13" s="392" t="n">
        <f aca="false">m1!AK13-m0!AK13</f>
        <v>0</v>
      </c>
      <c r="AM13" s="392" t="n">
        <f aca="false">m1!AL13-m0!AL13</f>
        <v>0.00486776589051186</v>
      </c>
      <c r="AN13" s="392" t="n">
        <f aca="false">m1!AM13-m0!AM13</f>
        <v>0.00499999999999989</v>
      </c>
      <c r="AO13" s="392" t="n">
        <f aca="false">m1!AN13-m0!AN13</f>
        <v>0.00499999999999989</v>
      </c>
      <c r="AP13" s="392" t="n">
        <f aca="false">m1!AO13-m0!AO13</f>
        <v>0.00499999999999989</v>
      </c>
      <c r="AQ13" s="392" t="n">
        <f aca="false">m1!AP13-m0!AP13</f>
        <v>0.00499999999999989</v>
      </c>
      <c r="AR13" s="392" t="n">
        <f aca="false">m1!AQ13-m0!AQ13</f>
        <v>0.00499999999999989</v>
      </c>
      <c r="AS13" s="392" t="n">
        <f aca="false">m1!AR13-m0!AR13</f>
        <v>0.00499999999999989</v>
      </c>
      <c r="AT13" s="392"/>
      <c r="AU13" s="392"/>
      <c r="AV13" s="392" t="n">
        <f aca="false">m1!AU13-m0!AU13</f>
        <v>0</v>
      </c>
      <c r="AW13" s="392" t="n">
        <f aca="false">m1!AV13-m0!AV13</f>
        <v>0</v>
      </c>
      <c r="AX13" s="392" t="n">
        <f aca="false">m1!AW13-m0!AW13</f>
        <v>0</v>
      </c>
      <c r="AY13" s="392" t="n">
        <f aca="false">m1!AX13-m0!AX13</f>
        <v>0</v>
      </c>
      <c r="AZ13" s="392" t="n">
        <f aca="false">m1!AY13-m0!AY13</f>
        <v>0</v>
      </c>
      <c r="BA13" s="392" t="n">
        <f aca="false">m1!AZ13-m0!AZ13</f>
        <v>0</v>
      </c>
      <c r="BB13" s="392"/>
      <c r="BC13" s="392" t="n">
        <f aca="false">m1!BC13-m0!BB13</f>
        <v>-0.6225</v>
      </c>
      <c r="BD13" s="392" t="n">
        <f aca="false">m1!BD13-m0!BC13</f>
        <v>0.315</v>
      </c>
      <c r="BE13" s="392" t="n">
        <f aca="false">m1!BE13-m0!BD13</f>
        <v>-4.215</v>
      </c>
      <c r="BF13" s="392"/>
      <c r="BG13" s="359"/>
      <c r="BH13" s="398"/>
      <c r="BI13" s="324"/>
      <c r="BJ13" s="268"/>
      <c r="BK13" s="324"/>
      <c r="BL13" s="324"/>
      <c r="BM13" s="268"/>
      <c r="BN13" s="268"/>
      <c r="BO13" s="358"/>
      <c r="BP13" s="358"/>
      <c r="BQ13" s="268"/>
      <c r="BR13" s="358"/>
      <c r="BS13" s="268"/>
      <c r="BT13" s="268"/>
      <c r="BU13" s="268"/>
      <c r="BV13" s="295"/>
      <c r="BW13" s="295"/>
      <c r="BX13" s="295"/>
      <c r="BY13" s="293"/>
      <c r="BZ13" s="293"/>
      <c r="CA13" s="293"/>
      <c r="CB13" s="295"/>
      <c r="CC13" s="277"/>
      <c r="CD13" s="277"/>
      <c r="CE13" s="277"/>
      <c r="CF13" s="277"/>
      <c r="CG13" s="268"/>
      <c r="CH13" s="293"/>
      <c r="CI13" s="293"/>
      <c r="CJ13" s="344"/>
      <c r="CK13" s="268"/>
      <c r="CL13" s="293"/>
      <c r="CM13" s="268"/>
      <c r="CN13" s="295"/>
      <c r="CO13" s="295"/>
      <c r="CP13" s="268"/>
      <c r="CQ13" s="293"/>
      <c r="CR13" s="268"/>
      <c r="CS13" s="268"/>
      <c r="CT13" s="276"/>
      <c r="CU13" s="276"/>
      <c r="CV13" s="295"/>
      <c r="CW13" s="268"/>
      <c r="CX13" s="295"/>
      <c r="CY13" s="268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</row>
    <row r="14" customFormat="false" ht="12.75" hidden="false" customHeight="false" outlineLevel="0" collapsed="false">
      <c r="A14" s="359" t="n">
        <v>36861</v>
      </c>
      <c r="B14" s="392" t="n">
        <f aca="false">IF(m1!B14="",m1!C14,m1!B14)-IF(m0!B14="",m0!C14,m0!B14)</f>
        <v>0.005</v>
      </c>
      <c r="C14" s="392" t="n">
        <f aca="false">m1!C14-m0!C14</f>
        <v>0.005</v>
      </c>
      <c r="D14" s="392" t="n">
        <f aca="false">m1!D14-m0!D14</f>
        <v>0.005</v>
      </c>
      <c r="E14" s="392" t="n">
        <f aca="false">m1!E14-m0!E14</f>
        <v>0.005</v>
      </c>
      <c r="F14" s="392" t="n">
        <f aca="false">m1!F14-m0!F14</f>
        <v>0.005</v>
      </c>
      <c r="G14" s="392" t="n">
        <f aca="false">m1!G14-m0!G14</f>
        <v>0.005</v>
      </c>
      <c r="H14" s="392" t="n">
        <f aca="false">m1!H14-m0!H14</f>
        <v>0.00499999999999995</v>
      </c>
      <c r="I14" s="392" t="n">
        <f aca="false">m1!I14-m0!I14</f>
        <v>0.00499999999999995</v>
      </c>
      <c r="J14" s="392" t="n">
        <f aca="false">m1!J14-m0!J14</f>
        <v>0.00499999999999995</v>
      </c>
      <c r="K14" s="392" t="n">
        <f aca="false">m1!K14-m0!K14</f>
        <v>0.005</v>
      </c>
      <c r="L14" s="392" t="n">
        <f aca="false">m1!L14-m0!L14</f>
        <v>0.005</v>
      </c>
      <c r="M14" s="392" t="n">
        <f aca="false">m1!M14-m0!M14</f>
        <v>0.005</v>
      </c>
      <c r="N14" s="392" t="n">
        <f aca="false">m1!N14-m0!N14</f>
        <v>0.005</v>
      </c>
      <c r="O14" s="392" t="n">
        <f aca="false">m1!O14-m0!O14</f>
        <v>0.005</v>
      </c>
      <c r="P14" s="392" t="n">
        <f aca="false">m1!P14-m0!P14</f>
        <v>0.005</v>
      </c>
      <c r="Q14" s="392" t="n">
        <f aca="false">m1!Q14-m0!Q14</f>
        <v>0.005</v>
      </c>
      <c r="R14" s="392" t="n">
        <f aca="false">m1!R14-m0!R14</f>
        <v>0.005</v>
      </c>
      <c r="T14" s="393" t="n">
        <f aca="false">m1!T14-m0!T14</f>
        <v>0.005</v>
      </c>
      <c r="U14" s="393" t="n">
        <f aca="false">m1!U14-m0!U14</f>
        <v>0.00487499999999996</v>
      </c>
      <c r="V14" s="393" t="n">
        <f aca="false">m1!V14-m0!V14</f>
        <v>0.00515999999999994</v>
      </c>
      <c r="X14" s="394" t="n">
        <f aca="false">m1!X14-m0!X14</f>
        <v>0</v>
      </c>
      <c r="Y14" s="394" t="n">
        <f aca="false">m1!Y14-m0!Y14</f>
        <v>0</v>
      </c>
      <c r="Z14" s="394" t="n">
        <f aca="false">m1!Z14-m0!Z14</f>
        <v>0</v>
      </c>
      <c r="AA14" s="395" t="n">
        <f aca="false">m1!AA14-m0!AA14</f>
        <v>0</v>
      </c>
      <c r="AB14" s="395" t="n">
        <f aca="false">m1!AB14-m0!AB14</f>
        <v>0</v>
      </c>
      <c r="AC14" s="395" t="n">
        <f aca="false">m1!AC14-m0!AC14</f>
        <v>0</v>
      </c>
      <c r="AD14" s="395" t="n">
        <f aca="false">m1!AD14-m0!AD14</f>
        <v>0</v>
      </c>
      <c r="AE14" s="392" t="n">
        <f aca="false">m1!AE14-m0!AE14</f>
        <v>0</v>
      </c>
      <c r="AF14" s="392" t="n">
        <f aca="false">m1!AF14-m0!AF14</f>
        <v>0</v>
      </c>
      <c r="AG14" s="392"/>
      <c r="AH14" s="396" t="n">
        <f aca="false">A14</f>
        <v>36861</v>
      </c>
      <c r="AI14" s="392" t="n">
        <f aca="false">m1!AI14-m0!AI14</f>
        <v>0</v>
      </c>
      <c r="AJ14" s="392"/>
      <c r="AK14" s="397"/>
      <c r="AL14" s="392" t="n">
        <f aca="false">m1!AK14-m0!AK14</f>
        <v>0</v>
      </c>
      <c r="AM14" s="392" t="n">
        <f aca="false">m1!AL14-m0!AL14</f>
        <v>0.00483947349665748</v>
      </c>
      <c r="AN14" s="392" t="n">
        <f aca="false">m1!AM14-m0!AM14</f>
        <v>0.00499999999999989</v>
      </c>
      <c r="AO14" s="392" t="n">
        <f aca="false">m1!AN14-m0!AN14</f>
        <v>0.00499999999999989</v>
      </c>
      <c r="AP14" s="392" t="n">
        <f aca="false">m1!AO14-m0!AO14</f>
        <v>0.00499999999999989</v>
      </c>
      <c r="AQ14" s="392" t="n">
        <f aca="false">m1!AP14-m0!AP14</f>
        <v>0.00499999999999989</v>
      </c>
      <c r="AR14" s="392" t="n">
        <f aca="false">m1!AQ14-m0!AQ14</f>
        <v>0.00500000000000078</v>
      </c>
      <c r="AS14" s="392" t="n">
        <f aca="false">m1!AR14-m0!AR14</f>
        <v>0.00499999999999989</v>
      </c>
      <c r="AT14" s="392"/>
      <c r="AU14" s="392"/>
      <c r="AV14" s="392" t="n">
        <f aca="false">m1!AU14-m0!AU14</f>
        <v>0</v>
      </c>
      <c r="AW14" s="392" t="n">
        <f aca="false">m1!AV14-m0!AV14</f>
        <v>0</v>
      </c>
      <c r="AX14" s="392" t="n">
        <f aca="false">m1!AW14-m0!AW14</f>
        <v>0</v>
      </c>
      <c r="AY14" s="392" t="n">
        <f aca="false">m1!AX14-m0!AX14</f>
        <v>0</v>
      </c>
      <c r="AZ14" s="392" t="n">
        <f aca="false">m1!AY14-m0!AY14</f>
        <v>0</v>
      </c>
      <c r="BA14" s="392" t="n">
        <f aca="false">m1!AZ14-m0!AZ14</f>
        <v>0</v>
      </c>
      <c r="BB14" s="392"/>
      <c r="BC14" s="392" t="n">
        <f aca="false">m1!BC14-m0!BB14</f>
        <v>-0.6775</v>
      </c>
      <c r="BD14" s="392" t="n">
        <f aca="false">m1!BD14-m0!BC14</f>
        <v>0.29</v>
      </c>
      <c r="BE14" s="392" t="n">
        <f aca="false">m1!BE14-m0!BD14</f>
        <v>-4.28</v>
      </c>
      <c r="BF14" s="392"/>
      <c r="BG14" s="359"/>
      <c r="BH14" s="398"/>
      <c r="BI14" s="324"/>
      <c r="BJ14" s="268"/>
      <c r="BK14" s="324"/>
      <c r="BL14" s="324"/>
      <c r="BM14" s="268"/>
      <c r="BN14" s="268"/>
      <c r="BO14" s="358"/>
      <c r="BP14" s="358"/>
      <c r="BQ14" s="268"/>
      <c r="BR14" s="358"/>
      <c r="BS14" s="268"/>
      <c r="BT14" s="268"/>
      <c r="BU14" s="268"/>
      <c r="BV14" s="295"/>
      <c r="BW14" s="295"/>
      <c r="BX14" s="295"/>
      <c r="BY14" s="293"/>
      <c r="BZ14" s="293"/>
      <c r="CA14" s="293"/>
      <c r="CB14" s="295"/>
      <c r="CC14" s="277"/>
      <c r="CD14" s="277"/>
      <c r="CE14" s="277"/>
      <c r="CF14" s="277"/>
      <c r="CG14" s="268"/>
      <c r="CH14" s="293"/>
      <c r="CI14" s="293"/>
      <c r="CJ14" s="344"/>
      <c r="CK14" s="268"/>
      <c r="CL14" s="293"/>
      <c r="CM14" s="268"/>
      <c r="CN14" s="295"/>
      <c r="CO14" s="295"/>
      <c r="CP14" s="268"/>
      <c r="CQ14" s="293"/>
      <c r="CR14" s="268"/>
      <c r="CS14" s="268"/>
      <c r="CT14" s="276"/>
      <c r="CU14" s="276"/>
      <c r="CV14" s="295"/>
      <c r="CW14" s="268"/>
      <c r="CX14" s="295"/>
      <c r="CY14" s="268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</row>
    <row r="15" customFormat="false" ht="12.75" hidden="false" customHeight="false" outlineLevel="0" collapsed="false">
      <c r="A15" s="359" t="n">
        <v>36892</v>
      </c>
      <c r="B15" s="392" t="n">
        <f aca="false">IF(m1!B15="",m1!C15,m1!B15)-IF(m0!B15="",m0!C15,m0!B15)</f>
        <v>0</v>
      </c>
      <c r="C15" s="392" t="n">
        <f aca="false">m1!C15-m0!C15</f>
        <v>0</v>
      </c>
      <c r="D15" s="392" t="n">
        <f aca="false">m1!D15-m0!D15</f>
        <v>0</v>
      </c>
      <c r="E15" s="392" t="n">
        <f aca="false">m1!E15-m0!E15</f>
        <v>0</v>
      </c>
      <c r="F15" s="392" t="n">
        <f aca="false">m1!F15-m0!F15</f>
        <v>0</v>
      </c>
      <c r="G15" s="392" t="n">
        <f aca="false">m1!G15-m0!G15</f>
        <v>0</v>
      </c>
      <c r="H15" s="392" t="n">
        <f aca="false">m1!H15-m0!H15</f>
        <v>0</v>
      </c>
      <c r="I15" s="392" t="n">
        <f aca="false">m1!I15-m0!I15</f>
        <v>0</v>
      </c>
      <c r="J15" s="392" t="n">
        <f aca="false">m1!J15-m0!J15</f>
        <v>0</v>
      </c>
      <c r="K15" s="392" t="n">
        <f aca="false">m1!K15-m0!K15</f>
        <v>0</v>
      </c>
      <c r="L15" s="392" t="n">
        <f aca="false">m1!L15-m0!L15</f>
        <v>0</v>
      </c>
      <c r="M15" s="392" t="n">
        <f aca="false">m1!M15-m0!M15</f>
        <v>0</v>
      </c>
      <c r="N15" s="392" t="n">
        <f aca="false">m1!N15-m0!N15</f>
        <v>0</v>
      </c>
      <c r="O15" s="392" t="n">
        <f aca="false">m1!O15-m0!O15</f>
        <v>0</v>
      </c>
      <c r="P15" s="392" t="n">
        <f aca="false">m1!P15-m0!P15</f>
        <v>0</v>
      </c>
      <c r="Q15" s="392" t="n">
        <f aca="false">m1!Q15-m0!Q15</f>
        <v>0</v>
      </c>
      <c r="R15" s="392" t="n">
        <f aca="false">m1!R15-m0!R15</f>
        <v>0</v>
      </c>
      <c r="T15" s="393" t="n">
        <f aca="false">m1!T15-m0!T15</f>
        <v>0</v>
      </c>
      <c r="U15" s="393" t="n">
        <f aca="false">m1!U15-m0!U15</f>
        <v>0</v>
      </c>
      <c r="V15" s="393" t="n">
        <f aca="false">m1!V15-m0!V15</f>
        <v>0</v>
      </c>
      <c r="X15" s="394" t="n">
        <f aca="false">m1!X15-m0!X15</f>
        <v>0</v>
      </c>
      <c r="Y15" s="394" t="n">
        <f aca="false">m1!Y15-m0!Y15</f>
        <v>0</v>
      </c>
      <c r="Z15" s="394" t="n">
        <f aca="false">m1!Z15-m0!Z15</f>
        <v>0</v>
      </c>
      <c r="AA15" s="395" t="n">
        <f aca="false">m1!AA15-m0!AA15</f>
        <v>0</v>
      </c>
      <c r="AB15" s="395" t="n">
        <f aca="false">m1!AB15-m0!AB15</f>
        <v>0</v>
      </c>
      <c r="AC15" s="395" t="n">
        <f aca="false">m1!AC15-m0!AC15</f>
        <v>0</v>
      </c>
      <c r="AD15" s="395" t="n">
        <f aca="false">m1!AD15-m0!AD15</f>
        <v>0</v>
      </c>
      <c r="AE15" s="392" t="n">
        <f aca="false">m1!AE15-m0!AE15</f>
        <v>0</v>
      </c>
      <c r="AF15" s="392" t="n">
        <f aca="false">m1!AF15-m0!AF15</f>
        <v>0</v>
      </c>
      <c r="AG15" s="392"/>
      <c r="AH15" s="396" t="n">
        <f aca="false">A15</f>
        <v>36892</v>
      </c>
      <c r="AI15" s="392" t="n">
        <f aca="false">m1!AI15-m0!AI15</f>
        <v>0</v>
      </c>
      <c r="AJ15" s="392"/>
      <c r="AK15" s="397"/>
      <c r="AL15" s="392" t="n">
        <f aca="false">m1!AK15-m0!AK15</f>
        <v>0</v>
      </c>
      <c r="AM15" s="392" t="n">
        <f aca="false">m1!AL15-m0!AL15</f>
        <v>0</v>
      </c>
      <c r="AN15" s="392" t="n">
        <f aca="false">m1!AM15-m0!AM15</f>
        <v>0</v>
      </c>
      <c r="AO15" s="392" t="n">
        <f aca="false">m1!AN15-m0!AN15</f>
        <v>0</v>
      </c>
      <c r="AP15" s="392" t="n">
        <f aca="false">m1!AO15-m0!AO15</f>
        <v>0</v>
      </c>
      <c r="AQ15" s="392" t="n">
        <f aca="false">m1!AP15-m0!AP15</f>
        <v>0</v>
      </c>
      <c r="AR15" s="392" t="n">
        <f aca="false">m1!AQ15-m0!AQ15</f>
        <v>0</v>
      </c>
      <c r="AS15" s="392" t="n">
        <f aca="false">m1!AR15-m0!AR15</f>
        <v>0</v>
      </c>
      <c r="AT15" s="392"/>
      <c r="AU15" s="392"/>
      <c r="AV15" s="392" t="n">
        <f aca="false">m1!AU15-m0!AU15</f>
        <v>0</v>
      </c>
      <c r="AW15" s="392" t="n">
        <f aca="false">m1!AV15-m0!AV15</f>
        <v>0</v>
      </c>
      <c r="AX15" s="392" t="n">
        <f aca="false">m1!AW15-m0!AW15</f>
        <v>0</v>
      </c>
      <c r="AY15" s="392" t="n">
        <f aca="false">m1!AX15-m0!AX15</f>
        <v>0</v>
      </c>
      <c r="AZ15" s="392" t="n">
        <f aca="false">m1!AY15-m0!AY15</f>
        <v>0</v>
      </c>
      <c r="BA15" s="392" t="n">
        <f aca="false">m1!AZ15-m0!AZ15</f>
        <v>0</v>
      </c>
      <c r="BB15" s="392"/>
      <c r="BC15" s="392" t="n">
        <f aca="false">m1!BC15-m0!BB15</f>
        <v>-0.7125</v>
      </c>
      <c r="BD15" s="392" t="n">
        <f aca="false">m1!BD15-m0!BC15</f>
        <v>0.29</v>
      </c>
      <c r="BE15" s="392" t="n">
        <f aca="false">m1!BE15-m0!BD15</f>
        <v>-4.268</v>
      </c>
      <c r="BF15" s="392"/>
      <c r="BG15" s="359"/>
      <c r="BH15" s="398"/>
      <c r="BI15" s="324"/>
      <c r="BJ15" s="268"/>
      <c r="BK15" s="324"/>
      <c r="BL15" s="324"/>
      <c r="BM15" s="268"/>
      <c r="BN15" s="268"/>
      <c r="BO15" s="358"/>
      <c r="BP15" s="358"/>
      <c r="BQ15" s="268"/>
      <c r="BR15" s="358"/>
      <c r="BS15" s="268"/>
      <c r="BT15" s="268"/>
      <c r="BU15" s="268"/>
      <c r="BV15" s="295"/>
      <c r="BW15" s="295"/>
      <c r="BX15" s="295"/>
      <c r="BY15" s="293"/>
      <c r="BZ15" s="293"/>
      <c r="CA15" s="293"/>
      <c r="CB15" s="295"/>
      <c r="CC15" s="277"/>
      <c r="CD15" s="277"/>
      <c r="CE15" s="277"/>
      <c r="CF15" s="277"/>
      <c r="CG15" s="268"/>
      <c r="CH15" s="293"/>
      <c r="CI15" s="293"/>
      <c r="CJ15" s="344"/>
      <c r="CK15" s="268"/>
      <c r="CL15" s="293"/>
      <c r="CM15" s="268"/>
      <c r="CN15" s="295"/>
      <c r="CO15" s="295"/>
      <c r="CP15" s="268"/>
      <c r="CQ15" s="293"/>
      <c r="CR15" s="268"/>
      <c r="CS15" s="268"/>
      <c r="CT15" s="276"/>
      <c r="CU15" s="276"/>
      <c r="CV15" s="295"/>
      <c r="CW15" s="268"/>
      <c r="CX15" s="295"/>
      <c r="CY15" s="268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</row>
    <row r="16" customFormat="false" ht="12.75" hidden="false" customHeight="false" outlineLevel="0" collapsed="false">
      <c r="A16" s="359" t="n">
        <v>36923</v>
      </c>
      <c r="B16" s="392" t="n">
        <f aca="false">IF(m1!B16="",m1!C16,m1!B16)-IF(m0!B16="",m0!C16,m0!B16)</f>
        <v>0</v>
      </c>
      <c r="C16" s="392" t="n">
        <f aca="false">m1!C16-m0!C16</f>
        <v>0</v>
      </c>
      <c r="D16" s="392" t="n">
        <f aca="false">m1!D16-m0!D16</f>
        <v>0</v>
      </c>
      <c r="E16" s="392" t="n">
        <f aca="false">m1!E16-m0!E16</f>
        <v>0</v>
      </c>
      <c r="F16" s="392" t="n">
        <f aca="false">m1!F16-m0!F16</f>
        <v>0</v>
      </c>
      <c r="G16" s="392" t="n">
        <f aca="false">m1!G16-m0!G16</f>
        <v>0</v>
      </c>
      <c r="H16" s="392" t="n">
        <f aca="false">m1!H16-m0!H16</f>
        <v>0</v>
      </c>
      <c r="I16" s="392" t="n">
        <f aca="false">m1!I16-m0!I16</f>
        <v>0</v>
      </c>
      <c r="J16" s="392" t="n">
        <f aca="false">m1!J16-m0!J16</f>
        <v>0</v>
      </c>
      <c r="K16" s="392" t="n">
        <f aca="false">m1!K16-m0!K16</f>
        <v>0</v>
      </c>
      <c r="L16" s="392" t="n">
        <f aca="false">m1!L16-m0!L16</f>
        <v>0</v>
      </c>
      <c r="M16" s="392" t="n">
        <f aca="false">m1!M16-m0!M16</f>
        <v>0</v>
      </c>
      <c r="N16" s="392" t="n">
        <f aca="false">m1!N16-m0!N16</f>
        <v>0</v>
      </c>
      <c r="O16" s="392" t="n">
        <f aca="false">m1!O16-m0!O16</f>
        <v>0</v>
      </c>
      <c r="P16" s="392" t="n">
        <f aca="false">m1!P16-m0!P16</f>
        <v>0</v>
      </c>
      <c r="Q16" s="392" t="n">
        <f aca="false">m1!Q16-m0!Q16</f>
        <v>0</v>
      </c>
      <c r="R16" s="392" t="n">
        <f aca="false">m1!R16-m0!R16</f>
        <v>0</v>
      </c>
      <c r="T16" s="393" t="n">
        <f aca="false">m1!T16-m0!T16</f>
        <v>0</v>
      </c>
      <c r="U16" s="393" t="n">
        <f aca="false">m1!U16-m0!U16</f>
        <v>0</v>
      </c>
      <c r="V16" s="393" t="n">
        <f aca="false">m1!V16-m0!V16</f>
        <v>0</v>
      </c>
      <c r="X16" s="394" t="n">
        <f aca="false">m1!X16-m0!X16</f>
        <v>0</v>
      </c>
      <c r="Y16" s="394" t="n">
        <f aca="false">m1!Y16-m0!Y16</f>
        <v>0</v>
      </c>
      <c r="Z16" s="394" t="n">
        <f aca="false">m1!Z16-m0!Z16</f>
        <v>0</v>
      </c>
      <c r="AA16" s="395" t="n">
        <f aca="false">m1!AA16-m0!AA16</f>
        <v>0</v>
      </c>
      <c r="AB16" s="395" t="n">
        <f aca="false">m1!AB16-m0!AB16</f>
        <v>0</v>
      </c>
      <c r="AC16" s="395" t="n">
        <f aca="false">m1!AC16-m0!AC16</f>
        <v>0</v>
      </c>
      <c r="AD16" s="395" t="n">
        <f aca="false">m1!AD16-m0!AD16</f>
        <v>0</v>
      </c>
      <c r="AE16" s="392" t="n">
        <f aca="false">m1!AE16-m0!AE16</f>
        <v>0</v>
      </c>
      <c r="AF16" s="392" t="n">
        <f aca="false">m1!AF16-m0!AF16</f>
        <v>0</v>
      </c>
      <c r="AG16" s="392"/>
      <c r="AH16" s="396" t="n">
        <f aca="false">A16</f>
        <v>36923</v>
      </c>
      <c r="AI16" s="392" t="n">
        <f aca="false">m1!AI16-m0!AI16</f>
        <v>0</v>
      </c>
      <c r="AJ16" s="392"/>
      <c r="AK16" s="397"/>
      <c r="AL16" s="392" t="n">
        <f aca="false">m1!AK16-m0!AK16</f>
        <v>0</v>
      </c>
      <c r="AM16" s="392" t="n">
        <f aca="false">m1!AL16-m0!AL16</f>
        <v>0</v>
      </c>
      <c r="AN16" s="392" t="n">
        <f aca="false">m1!AM16-m0!AM16</f>
        <v>0</v>
      </c>
      <c r="AO16" s="392" t="n">
        <f aca="false">m1!AN16-m0!AN16</f>
        <v>0</v>
      </c>
      <c r="AP16" s="392" t="n">
        <f aca="false">m1!AO16-m0!AO16</f>
        <v>0</v>
      </c>
      <c r="AQ16" s="392" t="n">
        <f aca="false">m1!AP16-m0!AP16</f>
        <v>0</v>
      </c>
      <c r="AR16" s="392" t="n">
        <f aca="false">m1!AQ16-m0!AQ16</f>
        <v>0</v>
      </c>
      <c r="AS16" s="392" t="n">
        <f aca="false">m1!AR16-m0!AR16</f>
        <v>0</v>
      </c>
      <c r="AT16" s="392"/>
      <c r="AU16" s="392"/>
      <c r="AV16" s="392" t="n">
        <f aca="false">m1!AU16-m0!AU16</f>
        <v>0</v>
      </c>
      <c r="AW16" s="392" t="n">
        <f aca="false">m1!AV16-m0!AV16</f>
        <v>0</v>
      </c>
      <c r="AX16" s="392" t="n">
        <f aca="false">m1!AW16-m0!AW16</f>
        <v>0</v>
      </c>
      <c r="AY16" s="392" t="n">
        <f aca="false">m1!AX16-m0!AX16</f>
        <v>0</v>
      </c>
      <c r="AZ16" s="392" t="n">
        <f aca="false">m1!AY16-m0!AY16</f>
        <v>0</v>
      </c>
      <c r="BA16" s="392" t="n">
        <f aca="false">m1!AZ16-m0!AZ16</f>
        <v>0</v>
      </c>
      <c r="BB16" s="392"/>
      <c r="BC16" s="392" t="n">
        <f aca="false">m1!BC16-m0!BB16</f>
        <v>-0.7375</v>
      </c>
      <c r="BD16" s="392" t="n">
        <f aca="false">m1!BD16-m0!BC16</f>
        <v>0.315</v>
      </c>
      <c r="BE16" s="392" t="n">
        <f aca="false">m1!BE16-m0!BD16</f>
        <v>-4.049</v>
      </c>
      <c r="BF16" s="392"/>
      <c r="BG16" s="359"/>
      <c r="BH16" s="398"/>
      <c r="BI16" s="324"/>
      <c r="BJ16" s="268"/>
      <c r="BK16" s="324"/>
      <c r="BL16" s="324"/>
      <c r="BM16" s="268"/>
      <c r="BN16" s="268"/>
      <c r="BO16" s="358"/>
      <c r="BP16" s="358"/>
      <c r="BQ16" s="268"/>
      <c r="BR16" s="358"/>
      <c r="BS16" s="268"/>
      <c r="BT16" s="268"/>
      <c r="BU16" s="268"/>
      <c r="BV16" s="295"/>
      <c r="BW16" s="295"/>
      <c r="BX16" s="295"/>
      <c r="BY16" s="293"/>
      <c r="BZ16" s="293"/>
      <c r="CA16" s="293"/>
      <c r="CB16" s="295"/>
      <c r="CC16" s="277"/>
      <c r="CD16" s="277"/>
      <c r="CE16" s="277"/>
      <c r="CF16" s="277"/>
      <c r="CG16" s="268"/>
      <c r="CH16" s="293"/>
      <c r="CI16" s="293"/>
      <c r="CJ16" s="344"/>
      <c r="CK16" s="268"/>
      <c r="CL16" s="293"/>
      <c r="CM16" s="268"/>
      <c r="CN16" s="295"/>
      <c r="CO16" s="295"/>
      <c r="CP16" s="268"/>
      <c r="CQ16" s="293"/>
      <c r="CR16" s="268"/>
      <c r="CS16" s="268"/>
      <c r="CT16" s="276"/>
      <c r="CU16" s="276"/>
      <c r="CV16" s="295"/>
      <c r="CW16" s="268"/>
      <c r="CX16" s="295"/>
      <c r="CY16" s="268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</row>
    <row r="17" customFormat="false" ht="12.75" hidden="false" customHeight="false" outlineLevel="0" collapsed="false">
      <c r="A17" s="359" t="n">
        <v>36951</v>
      </c>
      <c r="B17" s="392" t="n">
        <f aca="false">IF(m1!B17="",m1!C17,m1!B17)-IF(m0!B17="",m0!C17,m0!B17)</f>
        <v>0</v>
      </c>
      <c r="C17" s="392" t="n">
        <f aca="false">m1!C17-m0!C17</f>
        <v>0</v>
      </c>
      <c r="D17" s="392" t="n">
        <f aca="false">m1!D17-m0!D17</f>
        <v>0</v>
      </c>
      <c r="E17" s="392" t="n">
        <f aca="false">m1!E17-m0!E17</f>
        <v>0</v>
      </c>
      <c r="F17" s="392" t="n">
        <f aca="false">m1!F17-m0!F17</f>
        <v>0</v>
      </c>
      <c r="G17" s="392" t="n">
        <f aca="false">m1!G17-m0!G17</f>
        <v>0</v>
      </c>
      <c r="H17" s="392" t="n">
        <f aca="false">m1!H17-m0!H17</f>
        <v>0</v>
      </c>
      <c r="I17" s="392" t="n">
        <f aca="false">m1!I17-m0!I17</f>
        <v>0</v>
      </c>
      <c r="J17" s="392" t="n">
        <f aca="false">m1!J17-m0!J17</f>
        <v>0</v>
      </c>
      <c r="K17" s="392" t="n">
        <f aca="false">m1!K17-m0!K17</f>
        <v>0</v>
      </c>
      <c r="L17" s="392" t="n">
        <f aca="false">m1!L17-m0!L17</f>
        <v>0</v>
      </c>
      <c r="M17" s="392" t="n">
        <f aca="false">m1!M17-m0!M17</f>
        <v>0</v>
      </c>
      <c r="N17" s="392" t="n">
        <f aca="false">m1!N17-m0!N17</f>
        <v>0</v>
      </c>
      <c r="O17" s="392" t="n">
        <f aca="false">m1!O17-m0!O17</f>
        <v>0</v>
      </c>
      <c r="P17" s="392" t="n">
        <f aca="false">m1!P17-m0!P17</f>
        <v>0</v>
      </c>
      <c r="Q17" s="392" t="n">
        <f aca="false">m1!Q17-m0!Q17</f>
        <v>0</v>
      </c>
      <c r="R17" s="392" t="n">
        <f aca="false">m1!R17-m0!R17</f>
        <v>0</v>
      </c>
      <c r="T17" s="393" t="n">
        <f aca="false">m1!T17-m0!T17</f>
        <v>0</v>
      </c>
      <c r="U17" s="393" t="n">
        <f aca="false">m1!U17-m0!U17</f>
        <v>0</v>
      </c>
      <c r="V17" s="393" t="n">
        <f aca="false">m1!V17-m0!V17</f>
        <v>0</v>
      </c>
      <c r="X17" s="394" t="n">
        <f aca="false">m1!X17-m0!X17</f>
        <v>0</v>
      </c>
      <c r="Y17" s="394" t="n">
        <f aca="false">m1!Y17-m0!Y17</f>
        <v>0</v>
      </c>
      <c r="Z17" s="394" t="n">
        <f aca="false">m1!Z17-m0!Z17</f>
        <v>0</v>
      </c>
      <c r="AA17" s="395" t="n">
        <f aca="false">m1!AA17-m0!AA17</f>
        <v>0</v>
      </c>
      <c r="AB17" s="395" t="n">
        <f aca="false">m1!AB17-m0!AB17</f>
        <v>0</v>
      </c>
      <c r="AC17" s="395" t="n">
        <f aca="false">m1!AC17-m0!AC17</f>
        <v>0</v>
      </c>
      <c r="AD17" s="395" t="n">
        <f aca="false">m1!AD17-m0!AD17</f>
        <v>0</v>
      </c>
      <c r="AE17" s="392" t="n">
        <f aca="false">m1!AE17-m0!AE17</f>
        <v>0</v>
      </c>
      <c r="AF17" s="392" t="n">
        <f aca="false">m1!AF17-m0!AF17</f>
        <v>0</v>
      </c>
      <c r="AG17" s="392"/>
      <c r="AH17" s="396" t="n">
        <f aca="false">A17</f>
        <v>36951</v>
      </c>
      <c r="AI17" s="392" t="n">
        <f aca="false">m1!AI17-m0!AI17</f>
        <v>0</v>
      </c>
      <c r="AJ17" s="392"/>
      <c r="AK17" s="397"/>
      <c r="AL17" s="392" t="n">
        <f aca="false">m1!AK17-m0!AK17</f>
        <v>0</v>
      </c>
      <c r="AM17" s="392" t="n">
        <f aca="false">m1!AL17-m0!AL17</f>
        <v>0</v>
      </c>
      <c r="AN17" s="392" t="n">
        <f aca="false">m1!AM17-m0!AM17</f>
        <v>0</v>
      </c>
      <c r="AO17" s="392" t="n">
        <f aca="false">m1!AN17-m0!AN17</f>
        <v>0</v>
      </c>
      <c r="AP17" s="392" t="n">
        <f aca="false">m1!AO17-m0!AO17</f>
        <v>0</v>
      </c>
      <c r="AQ17" s="392" t="n">
        <f aca="false">m1!AP17-m0!AP17</f>
        <v>0</v>
      </c>
      <c r="AR17" s="392" t="n">
        <f aca="false">m1!AQ17-m0!AQ17</f>
        <v>0</v>
      </c>
      <c r="AS17" s="392" t="n">
        <f aca="false">m1!AR17-m0!AR17</f>
        <v>0</v>
      </c>
      <c r="AT17" s="392"/>
      <c r="AU17" s="392"/>
      <c r="AV17" s="392" t="n">
        <f aca="false">m1!AU17-m0!AU17</f>
        <v>0</v>
      </c>
      <c r="AW17" s="392" t="n">
        <f aca="false">m1!AV17-m0!AV17</f>
        <v>0</v>
      </c>
      <c r="AX17" s="392" t="n">
        <f aca="false">m1!AW17-m0!AW17</f>
        <v>0</v>
      </c>
      <c r="AY17" s="392" t="n">
        <f aca="false">m1!AX17-m0!AX17</f>
        <v>0</v>
      </c>
      <c r="AZ17" s="392" t="n">
        <f aca="false">m1!AY17-m0!AY17</f>
        <v>0</v>
      </c>
      <c r="BA17" s="392" t="n">
        <f aca="false">m1!AZ17-m0!AZ17</f>
        <v>0</v>
      </c>
      <c r="BB17" s="392"/>
      <c r="BC17" s="392" t="n">
        <f aca="false">m1!BC17-m0!BB17</f>
        <v>-0.6625</v>
      </c>
      <c r="BD17" s="392" t="n">
        <f aca="false">m1!BD17-m0!BC17</f>
        <v>0.315</v>
      </c>
      <c r="BE17" s="392" t="n">
        <f aca="false">m1!BE17-m0!BD17</f>
        <v>-3.83</v>
      </c>
      <c r="BF17" s="392"/>
      <c r="BG17" s="359"/>
      <c r="BH17" s="398"/>
      <c r="BI17" s="324"/>
      <c r="BJ17" s="268"/>
      <c r="BK17" s="324"/>
      <c r="BL17" s="324"/>
      <c r="BM17" s="268"/>
      <c r="BN17" s="268"/>
      <c r="BO17" s="358"/>
      <c r="BP17" s="358"/>
      <c r="BQ17" s="268"/>
      <c r="BR17" s="358"/>
      <c r="BS17" s="268"/>
      <c r="BT17" s="268"/>
      <c r="BU17" s="268"/>
      <c r="BV17" s="295"/>
      <c r="BW17" s="295"/>
      <c r="BX17" s="295"/>
      <c r="BY17" s="293"/>
      <c r="BZ17" s="293"/>
      <c r="CA17" s="293"/>
      <c r="CB17" s="295"/>
      <c r="CC17" s="277"/>
      <c r="CD17" s="277"/>
      <c r="CE17" s="277"/>
      <c r="CF17" s="277"/>
      <c r="CG17" s="268"/>
      <c r="CH17" s="293"/>
      <c r="CI17" s="293"/>
      <c r="CJ17" s="344"/>
      <c r="CK17" s="268"/>
      <c r="CL17" s="293"/>
      <c r="CM17" s="268"/>
      <c r="CN17" s="295"/>
      <c r="CO17" s="295"/>
      <c r="CP17" s="268"/>
      <c r="CQ17" s="293"/>
      <c r="CR17" s="268"/>
      <c r="CS17" s="268"/>
      <c r="CT17" s="276"/>
      <c r="CU17" s="276"/>
      <c r="CV17" s="295"/>
      <c r="CW17" s="268"/>
      <c r="CX17" s="295"/>
      <c r="CY17" s="268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</row>
    <row r="18" customFormat="false" ht="12.75" hidden="false" customHeight="false" outlineLevel="0" collapsed="false">
      <c r="A18" s="359" t="n">
        <v>36982</v>
      </c>
      <c r="B18" s="392" t="n">
        <f aca="false">IF(m1!B18="",m1!C18,m1!B18)-IF(m0!B18="",m0!C18,m0!B18)</f>
        <v>-0.00499999999999998</v>
      </c>
      <c r="C18" s="392" t="n">
        <f aca="false">m1!C18-m0!C18</f>
        <v>-0.00499999999999998</v>
      </c>
      <c r="D18" s="392" t="n">
        <f aca="false">m1!D18-m0!D18</f>
        <v>-0.00499999999999998</v>
      </c>
      <c r="E18" s="392" t="n">
        <f aca="false">m1!E18-m0!E18</f>
        <v>-0.00499999999999998</v>
      </c>
      <c r="F18" s="392" t="n">
        <f aca="false">m1!F18-m0!F18</f>
        <v>-0.005</v>
      </c>
      <c r="G18" s="392" t="n">
        <f aca="false">m1!G18-m0!G18</f>
        <v>-0.00499999999999998</v>
      </c>
      <c r="H18" s="392" t="n">
        <f aca="false">m1!H18-m0!H18</f>
        <v>-0.00499999999999998</v>
      </c>
      <c r="I18" s="392" t="n">
        <f aca="false">m1!I18-m0!I18</f>
        <v>-0.00499999999999998</v>
      </c>
      <c r="J18" s="392" t="n">
        <f aca="false">m1!J18-m0!J18</f>
        <v>-0.00499999999999998</v>
      </c>
      <c r="K18" s="392" t="n">
        <f aca="false">m1!K18-m0!K18</f>
        <v>-0.005</v>
      </c>
      <c r="L18" s="392" t="n">
        <f aca="false">m1!L18-m0!L18</f>
        <v>-0.005</v>
      </c>
      <c r="M18" s="392" t="n">
        <f aca="false">m1!M18-m0!M18</f>
        <v>-0.005</v>
      </c>
      <c r="N18" s="392" t="n">
        <f aca="false">m1!N18-m0!N18</f>
        <v>-0.005</v>
      </c>
      <c r="O18" s="392" t="n">
        <f aca="false">m1!O18-m0!O18</f>
        <v>-0.00499999999999998</v>
      </c>
      <c r="P18" s="392" t="n">
        <f aca="false">m1!P18-m0!P18</f>
        <v>-0.00499999999999998</v>
      </c>
      <c r="Q18" s="392" t="n">
        <f aca="false">m1!Q18-m0!Q18</f>
        <v>-0.00499999999999998</v>
      </c>
      <c r="R18" s="392" t="n">
        <f aca="false">m1!R18-m0!R18</f>
        <v>-0.00499999999999998</v>
      </c>
      <c r="T18" s="393" t="n">
        <f aca="false">m1!T18-m0!T18</f>
        <v>-0.00499999999999999</v>
      </c>
      <c r="U18" s="393" t="n">
        <f aca="false">m1!U18-m0!U18</f>
        <v>-0.00499999999999999</v>
      </c>
      <c r="V18" s="393" t="n">
        <f aca="false">m1!V18-m0!V18</f>
        <v>0</v>
      </c>
      <c r="X18" s="394" t="n">
        <f aca="false">m1!X18-m0!X18</f>
        <v>0</v>
      </c>
      <c r="Y18" s="394" t="n">
        <f aca="false">m1!Y18-m0!Y18</f>
        <v>0</v>
      </c>
      <c r="Z18" s="394" t="n">
        <f aca="false">m1!Z18-m0!Z18</f>
        <v>0</v>
      </c>
      <c r="AA18" s="395" t="n">
        <f aca="false">m1!AA18-m0!AA18</f>
        <v>0</v>
      </c>
      <c r="AB18" s="395" t="n">
        <f aca="false">m1!AB18-m0!AB18</f>
        <v>0</v>
      </c>
      <c r="AC18" s="395" t="n">
        <f aca="false">m1!AC18-m0!AC18</f>
        <v>0</v>
      </c>
      <c r="AD18" s="395" t="n">
        <f aca="false">m1!AD18-m0!AD18</f>
        <v>0</v>
      </c>
      <c r="AE18" s="392" t="n">
        <f aca="false">m1!AE18-m0!AE18</f>
        <v>0</v>
      </c>
      <c r="AF18" s="392" t="n">
        <f aca="false">m1!AF18-m0!AF18</f>
        <v>0</v>
      </c>
      <c r="AG18" s="392"/>
      <c r="AH18" s="396" t="n">
        <f aca="false">A18</f>
        <v>36982</v>
      </c>
      <c r="AI18" s="392" t="n">
        <f aca="false">m1!AI18-m0!AI18</f>
        <v>0</v>
      </c>
      <c r="AJ18" s="392"/>
      <c r="AK18" s="397"/>
      <c r="AL18" s="392" t="n">
        <f aca="false">m1!AK18-m0!AK18</f>
        <v>0</v>
      </c>
      <c r="AM18" s="392" t="n">
        <f aca="false">m1!AL18-m0!AL18</f>
        <v>-0.0047244540623419</v>
      </c>
      <c r="AN18" s="392" t="n">
        <f aca="false">m1!AM18-m0!AM18</f>
        <v>-0.00499999999999989</v>
      </c>
      <c r="AO18" s="392" t="n">
        <f aca="false">m1!AN18-m0!AN18</f>
        <v>-0.00499999999999989</v>
      </c>
      <c r="AP18" s="392" t="n">
        <f aca="false">m1!AO18-m0!AO18</f>
        <v>-0.00499999999999989</v>
      </c>
      <c r="AQ18" s="392" t="n">
        <f aca="false">m1!AP18-m0!AP18</f>
        <v>-0.00499999999999989</v>
      </c>
      <c r="AR18" s="392" t="n">
        <f aca="false">m1!AQ18-m0!AQ18</f>
        <v>-0.00499999999999989</v>
      </c>
      <c r="AS18" s="392" t="n">
        <f aca="false">m1!AR18-m0!AR18</f>
        <v>-0.00499999999999989</v>
      </c>
      <c r="AT18" s="392"/>
      <c r="AU18" s="392"/>
      <c r="AV18" s="392" t="n">
        <f aca="false">m1!AU18-m0!AU18</f>
        <v>0</v>
      </c>
      <c r="AW18" s="392" t="n">
        <f aca="false">m1!AV18-m0!AV18</f>
        <v>0</v>
      </c>
      <c r="AX18" s="392" t="n">
        <f aca="false">m1!AW18-m0!AW18</f>
        <v>0</v>
      </c>
      <c r="AY18" s="392" t="n">
        <f aca="false">m1!AX18-m0!AX18</f>
        <v>0</v>
      </c>
      <c r="AZ18" s="392" t="n">
        <f aca="false">m1!AY18-m0!AY18</f>
        <v>0</v>
      </c>
      <c r="BA18" s="392" t="n">
        <f aca="false">m1!AZ18-m0!AZ18</f>
        <v>0</v>
      </c>
      <c r="BB18" s="392"/>
      <c r="BC18" s="392" t="n">
        <f aca="false">m1!BC18-m0!BB18</f>
        <v>-0.6</v>
      </c>
      <c r="BD18" s="392" t="n">
        <f aca="false">m1!BD18-m0!BC18</f>
        <v>0.41</v>
      </c>
      <c r="BE18" s="392" t="n">
        <f aca="false">m1!BE18-m0!BD18</f>
        <v>-3.611</v>
      </c>
      <c r="BF18" s="392"/>
      <c r="BG18" s="359"/>
      <c r="BH18" s="398"/>
      <c r="BI18" s="324"/>
      <c r="BJ18" s="268"/>
      <c r="BK18" s="324"/>
      <c r="BL18" s="324"/>
      <c r="BM18" s="268"/>
      <c r="BN18" s="268"/>
      <c r="BO18" s="358"/>
      <c r="BP18" s="358"/>
      <c r="BQ18" s="268"/>
      <c r="BR18" s="358"/>
      <c r="BS18" s="268"/>
      <c r="BT18" s="268"/>
      <c r="BU18" s="268"/>
      <c r="BV18" s="295"/>
      <c r="BW18" s="295"/>
      <c r="BX18" s="295"/>
      <c r="BY18" s="293"/>
      <c r="BZ18" s="293"/>
      <c r="CA18" s="293"/>
      <c r="CB18" s="295"/>
      <c r="CC18" s="277"/>
      <c r="CD18" s="277"/>
      <c r="CE18" s="277"/>
      <c r="CF18" s="277"/>
      <c r="CG18" s="268"/>
      <c r="CH18" s="293"/>
      <c r="CI18" s="293"/>
      <c r="CJ18" s="344"/>
      <c r="CK18" s="268"/>
      <c r="CL18" s="293"/>
      <c r="CM18" s="268"/>
      <c r="CN18" s="295"/>
      <c r="CO18" s="295"/>
      <c r="CP18" s="268"/>
      <c r="CQ18" s="293"/>
      <c r="CR18" s="268"/>
      <c r="CS18" s="268"/>
      <c r="CT18" s="276"/>
      <c r="CU18" s="276"/>
      <c r="CV18" s="295"/>
      <c r="CW18" s="268"/>
      <c r="CX18" s="295"/>
      <c r="CY18" s="268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</row>
    <row r="19" customFormat="false" ht="12.75" hidden="false" customHeight="false" outlineLevel="0" collapsed="false">
      <c r="A19" s="359" t="n">
        <v>37012</v>
      </c>
      <c r="B19" s="392" t="n">
        <f aca="false">IF(m1!B19="",m1!C19,m1!B19)-IF(m0!B19="",m0!C19,m0!B19)</f>
        <v>-0.00499999999999998</v>
      </c>
      <c r="C19" s="392" t="n">
        <f aca="false">m1!C19-m0!C19</f>
        <v>-0.00499999999999998</v>
      </c>
      <c r="D19" s="392" t="n">
        <f aca="false">m1!D19-m0!D19</f>
        <v>-0.00499999999999998</v>
      </c>
      <c r="E19" s="392" t="n">
        <f aca="false">m1!E19-m0!E19</f>
        <v>-0.00499999999999998</v>
      </c>
      <c r="F19" s="392" t="n">
        <f aca="false">m1!F19-m0!F19</f>
        <v>-0.005</v>
      </c>
      <c r="G19" s="392" t="n">
        <f aca="false">m1!G19-m0!G19</f>
        <v>-0.00499999999999998</v>
      </c>
      <c r="H19" s="392" t="n">
        <f aca="false">m1!H19-m0!H19</f>
        <v>-0.00499999999999998</v>
      </c>
      <c r="I19" s="392" t="n">
        <f aca="false">m1!I19-m0!I19</f>
        <v>-0.00499999999999998</v>
      </c>
      <c r="J19" s="392" t="n">
        <f aca="false">m1!J19-m0!J19</f>
        <v>-0.00499999999999998</v>
      </c>
      <c r="K19" s="392" t="n">
        <f aca="false">m1!K19-m0!K19</f>
        <v>-0.005</v>
      </c>
      <c r="L19" s="392" t="n">
        <f aca="false">m1!L19-m0!L19</f>
        <v>-0.005</v>
      </c>
      <c r="M19" s="392" t="n">
        <f aca="false">m1!M19-m0!M19</f>
        <v>-0.005</v>
      </c>
      <c r="N19" s="392" t="n">
        <f aca="false">m1!N19-m0!N19</f>
        <v>-0.005</v>
      </c>
      <c r="O19" s="392" t="n">
        <f aca="false">m1!O19-m0!O19</f>
        <v>-0.00499999999999998</v>
      </c>
      <c r="P19" s="392" t="n">
        <f aca="false">m1!P19-m0!P19</f>
        <v>-0.00499999999999998</v>
      </c>
      <c r="Q19" s="392" t="n">
        <f aca="false">m1!Q19-m0!Q19</f>
        <v>-0.00499999999999998</v>
      </c>
      <c r="R19" s="392" t="n">
        <f aca="false">m1!R19-m0!R19</f>
        <v>-0.00499999999999998</v>
      </c>
      <c r="T19" s="393" t="n">
        <f aca="false">m1!T19-m0!T19</f>
        <v>-0.00499999999999999</v>
      </c>
      <c r="U19" s="393" t="n">
        <f aca="false">m1!U19-m0!U19</f>
        <v>-0.00499999999999999</v>
      </c>
      <c r="V19" s="393" t="n">
        <f aca="false">m1!V19-m0!V19</f>
        <v>0</v>
      </c>
      <c r="X19" s="394" t="n">
        <f aca="false">m1!X19-m0!X19</f>
        <v>0</v>
      </c>
      <c r="Y19" s="394" t="n">
        <f aca="false">m1!Y19-m0!Y19</f>
        <v>0</v>
      </c>
      <c r="Z19" s="394" t="n">
        <f aca="false">m1!Z19-m0!Z19</f>
        <v>0</v>
      </c>
      <c r="AA19" s="395" t="n">
        <f aca="false">m1!AA19-m0!AA19</f>
        <v>0</v>
      </c>
      <c r="AB19" s="395" t="n">
        <f aca="false">m1!AB19-m0!AB19</f>
        <v>0</v>
      </c>
      <c r="AC19" s="395" t="n">
        <f aca="false">m1!AC19-m0!AC19</f>
        <v>0</v>
      </c>
      <c r="AD19" s="395" t="n">
        <f aca="false">m1!AD19-m0!AD19</f>
        <v>0</v>
      </c>
      <c r="AE19" s="392" t="n">
        <f aca="false">m1!AE19-m0!AE19</f>
        <v>0</v>
      </c>
      <c r="AF19" s="392" t="n">
        <f aca="false">m1!AF19-m0!AF19</f>
        <v>0</v>
      </c>
      <c r="AG19" s="392"/>
      <c r="AH19" s="396" t="n">
        <f aca="false">A19</f>
        <v>37012</v>
      </c>
      <c r="AI19" s="392" t="n">
        <f aca="false">m1!AI19-m0!AI19</f>
        <v>0</v>
      </c>
      <c r="AJ19" s="392"/>
      <c r="AK19" s="397"/>
      <c r="AL19" s="392" t="n">
        <f aca="false">m1!AK19-m0!AK19</f>
        <v>0</v>
      </c>
      <c r="AM19" s="392" t="n">
        <f aca="false">m1!AL19-m0!AL19</f>
        <v>-0.00469637951746282</v>
      </c>
      <c r="AN19" s="392" t="n">
        <f aca="false">m1!AM19-m0!AM19</f>
        <v>-0.00499999999999989</v>
      </c>
      <c r="AO19" s="392" t="n">
        <f aca="false">m1!AN19-m0!AN19</f>
        <v>-0.00499999999999989</v>
      </c>
      <c r="AP19" s="392" t="n">
        <f aca="false">m1!AO19-m0!AO19</f>
        <v>-0.00499999999999989</v>
      </c>
      <c r="AQ19" s="392" t="n">
        <f aca="false">m1!AP19-m0!AP19</f>
        <v>-0.00499999999999989</v>
      </c>
      <c r="AR19" s="392" t="n">
        <f aca="false">m1!AQ19-m0!AQ19</f>
        <v>-0.00499999999999989</v>
      </c>
      <c r="AS19" s="392" t="n">
        <f aca="false">m1!AR19-m0!AR19</f>
        <v>-0.00499999999999989</v>
      </c>
      <c r="AT19" s="392"/>
      <c r="AU19" s="392"/>
      <c r="AV19" s="392" t="n">
        <f aca="false">m1!AU19-m0!AU19</f>
        <v>0</v>
      </c>
      <c r="AW19" s="392" t="n">
        <f aca="false">m1!AV19-m0!AV19</f>
        <v>0</v>
      </c>
      <c r="AX19" s="392" t="n">
        <f aca="false">m1!AW19-m0!AW19</f>
        <v>0</v>
      </c>
      <c r="AY19" s="392" t="n">
        <f aca="false">m1!AX19-m0!AX19</f>
        <v>0</v>
      </c>
      <c r="AZ19" s="392" t="n">
        <f aca="false">m1!AY19-m0!AY19</f>
        <v>0</v>
      </c>
      <c r="BA19" s="392" t="n">
        <f aca="false">m1!AZ19-m0!AZ19</f>
        <v>0</v>
      </c>
      <c r="BB19" s="392"/>
      <c r="BC19" s="392" t="n">
        <f aca="false">m1!BC19-m0!BB19</f>
        <v>-0.595</v>
      </c>
      <c r="BD19" s="392" t="n">
        <f aca="false">m1!BD19-m0!BC19</f>
        <v>0.41</v>
      </c>
      <c r="BE19" s="392" t="n">
        <f aca="false">m1!BE19-m0!BD19</f>
        <v>-3.481</v>
      </c>
      <c r="BF19" s="392"/>
      <c r="BG19" s="359"/>
      <c r="BH19" s="398"/>
      <c r="BI19" s="324"/>
      <c r="BJ19" s="268"/>
      <c r="BK19" s="324"/>
      <c r="BL19" s="324"/>
      <c r="BM19" s="268"/>
      <c r="BN19" s="268"/>
      <c r="BO19" s="358"/>
      <c r="BP19" s="358"/>
      <c r="BQ19" s="268"/>
      <c r="BR19" s="358"/>
      <c r="BS19" s="268"/>
      <c r="BT19" s="268"/>
      <c r="BU19" s="268"/>
      <c r="BV19" s="295"/>
      <c r="BW19" s="295"/>
      <c r="BX19" s="295"/>
      <c r="BY19" s="293"/>
      <c r="BZ19" s="293"/>
      <c r="CA19" s="293"/>
      <c r="CB19" s="295"/>
      <c r="CC19" s="277"/>
      <c r="CD19" s="277"/>
      <c r="CE19" s="277"/>
      <c r="CF19" s="277"/>
      <c r="CG19" s="268"/>
      <c r="CH19" s="293"/>
      <c r="CI19" s="293"/>
      <c r="CJ19" s="344"/>
      <c r="CK19" s="268"/>
      <c r="CL19" s="293"/>
      <c r="CM19" s="268"/>
      <c r="CN19" s="295"/>
      <c r="CO19" s="295"/>
      <c r="CP19" s="268"/>
      <c r="CQ19" s="293"/>
      <c r="CR19" s="268"/>
      <c r="CS19" s="268"/>
      <c r="CT19" s="276"/>
      <c r="CU19" s="276"/>
      <c r="CV19" s="295"/>
      <c r="CW19" s="268"/>
      <c r="CX19" s="295"/>
      <c r="CY19" s="268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</row>
    <row r="20" customFormat="false" ht="12.75" hidden="false" customHeight="false" outlineLevel="0" collapsed="false">
      <c r="A20" s="359" t="n">
        <v>37043</v>
      </c>
      <c r="B20" s="392" t="n">
        <f aca="false">IF(m1!B20="",m1!C20,m1!B20)-IF(m0!B20="",m0!C20,m0!B20)</f>
        <v>-0.00499999999999998</v>
      </c>
      <c r="C20" s="392" t="n">
        <f aca="false">m1!C20-m0!C20</f>
        <v>-0.00499999999999998</v>
      </c>
      <c r="D20" s="392" t="n">
        <f aca="false">m1!D20-m0!D20</f>
        <v>-0.00499999999999998</v>
      </c>
      <c r="E20" s="392" t="n">
        <f aca="false">m1!E20-m0!E20</f>
        <v>-0.00499999999999998</v>
      </c>
      <c r="F20" s="392" t="n">
        <f aca="false">m1!F20-m0!F20</f>
        <v>-0.005</v>
      </c>
      <c r="G20" s="392" t="n">
        <f aca="false">m1!G20-m0!G20</f>
        <v>-0.00499999999999998</v>
      </c>
      <c r="H20" s="392" t="n">
        <f aca="false">m1!H20-m0!H20</f>
        <v>-0.00499999999999998</v>
      </c>
      <c r="I20" s="392" t="n">
        <f aca="false">m1!I20-m0!I20</f>
        <v>-0.00499999999999998</v>
      </c>
      <c r="J20" s="392" t="n">
        <f aca="false">m1!J20-m0!J20</f>
        <v>-0.00499999999999998</v>
      </c>
      <c r="K20" s="392" t="n">
        <f aca="false">m1!K20-m0!K20</f>
        <v>-0.005</v>
      </c>
      <c r="L20" s="392" t="n">
        <f aca="false">m1!L20-m0!L20</f>
        <v>-0.005</v>
      </c>
      <c r="M20" s="392" t="n">
        <f aca="false">m1!M20-m0!M20</f>
        <v>-0.005</v>
      </c>
      <c r="N20" s="392" t="n">
        <f aca="false">m1!N20-m0!N20</f>
        <v>-0.005</v>
      </c>
      <c r="O20" s="392" t="n">
        <f aca="false">m1!O20-m0!O20</f>
        <v>-0.00499999999999998</v>
      </c>
      <c r="P20" s="392" t="n">
        <f aca="false">m1!P20-m0!P20</f>
        <v>-0.00499999999999998</v>
      </c>
      <c r="Q20" s="392" t="n">
        <f aca="false">m1!Q20-m0!Q20</f>
        <v>-0.00499999999999998</v>
      </c>
      <c r="R20" s="392" t="n">
        <f aca="false">m1!R20-m0!R20</f>
        <v>-0.00499999999999998</v>
      </c>
      <c r="T20" s="393" t="n">
        <f aca="false">m1!T20-m0!T20</f>
        <v>-0.00499999999999999</v>
      </c>
      <c r="U20" s="393" t="n">
        <f aca="false">m1!U20-m0!U20</f>
        <v>-0.00499999999999999</v>
      </c>
      <c r="V20" s="393" t="n">
        <f aca="false">m1!V20-m0!V20</f>
        <v>0</v>
      </c>
      <c r="X20" s="394" t="n">
        <f aca="false">m1!X20-m0!X20</f>
        <v>0</v>
      </c>
      <c r="Y20" s="394" t="n">
        <f aca="false">m1!Y20-m0!Y20</f>
        <v>0</v>
      </c>
      <c r="Z20" s="394" t="n">
        <f aca="false">m1!Z20-m0!Z20</f>
        <v>0</v>
      </c>
      <c r="AA20" s="395" t="n">
        <f aca="false">m1!AA20-m0!AA20</f>
        <v>0</v>
      </c>
      <c r="AB20" s="395" t="n">
        <f aca="false">m1!AB20-m0!AB20</f>
        <v>0</v>
      </c>
      <c r="AC20" s="395" t="n">
        <f aca="false">m1!AC20-m0!AC20</f>
        <v>0</v>
      </c>
      <c r="AD20" s="395" t="n">
        <f aca="false">m1!AD20-m0!AD20</f>
        <v>0</v>
      </c>
      <c r="AE20" s="392" t="n">
        <f aca="false">m1!AE20-m0!AE20</f>
        <v>0</v>
      </c>
      <c r="AF20" s="392" t="n">
        <f aca="false">m1!AF20-m0!AF20</f>
        <v>0</v>
      </c>
      <c r="AG20" s="392"/>
      <c r="AH20" s="396" t="n">
        <f aca="false">A20</f>
        <v>37043</v>
      </c>
      <c r="AI20" s="392" t="n">
        <f aca="false">m1!AI20-m0!AI20</f>
        <v>0</v>
      </c>
      <c r="AJ20" s="392"/>
      <c r="AK20" s="397"/>
      <c r="AL20" s="392" t="n">
        <f aca="false">m1!AK20-m0!AK20</f>
        <v>0</v>
      </c>
      <c r="AM20" s="392" t="n">
        <f aca="false">m1!AL20-m0!AL20</f>
        <v>-0.00466740229778262</v>
      </c>
      <c r="AN20" s="392" t="n">
        <f aca="false">m1!AM20-m0!AM20</f>
        <v>-0.00499999999999989</v>
      </c>
      <c r="AO20" s="392" t="n">
        <f aca="false">m1!AN20-m0!AN20</f>
        <v>-0.00499999999999989</v>
      </c>
      <c r="AP20" s="392" t="n">
        <f aca="false">m1!AO20-m0!AO20</f>
        <v>-0.00499999999999989</v>
      </c>
      <c r="AQ20" s="392" t="n">
        <f aca="false">m1!AP20-m0!AP20</f>
        <v>-0.00499999999999989</v>
      </c>
      <c r="AR20" s="392" t="n">
        <f aca="false">m1!AQ20-m0!AQ20</f>
        <v>-0.00499999999999989</v>
      </c>
      <c r="AS20" s="392" t="n">
        <f aca="false">m1!AR20-m0!AR20</f>
        <v>-0.00499999999999989</v>
      </c>
      <c r="AT20" s="392"/>
      <c r="AU20" s="392"/>
      <c r="AV20" s="392" t="n">
        <f aca="false">m1!AU20-m0!AU20</f>
        <v>0</v>
      </c>
      <c r="AW20" s="392" t="n">
        <f aca="false">m1!AV20-m0!AV20</f>
        <v>0</v>
      </c>
      <c r="AX20" s="392" t="n">
        <f aca="false">m1!AW20-m0!AW20</f>
        <v>0</v>
      </c>
      <c r="AY20" s="392" t="n">
        <f aca="false">m1!AX20-m0!AX20</f>
        <v>0</v>
      </c>
      <c r="AZ20" s="392" t="n">
        <f aca="false">m1!AY20-m0!AY20</f>
        <v>0</v>
      </c>
      <c r="BA20" s="392" t="n">
        <f aca="false">m1!AZ20-m0!AZ20</f>
        <v>0</v>
      </c>
      <c r="BB20" s="392"/>
      <c r="BC20" s="392" t="n">
        <f aca="false">m1!BC20-m0!BB20</f>
        <v>-0.595</v>
      </c>
      <c r="BD20" s="392" t="n">
        <f aca="false">m1!BD20-m0!BC20</f>
        <v>0.41</v>
      </c>
      <c r="BE20" s="392" t="n">
        <f aca="false">m1!BE20-m0!BD20</f>
        <v>-3.449</v>
      </c>
      <c r="BF20" s="392"/>
      <c r="BG20" s="359"/>
      <c r="BH20" s="398"/>
      <c r="BI20" s="324"/>
      <c r="BJ20" s="268"/>
      <c r="BK20" s="324"/>
      <c r="BL20" s="324"/>
      <c r="BM20" s="268"/>
      <c r="BN20" s="268"/>
      <c r="BO20" s="358"/>
      <c r="BP20" s="358"/>
      <c r="BQ20" s="268"/>
      <c r="BR20" s="358"/>
      <c r="BS20" s="268"/>
      <c r="BT20" s="268"/>
      <c r="BU20" s="268"/>
      <c r="BV20" s="295"/>
      <c r="BW20" s="295"/>
      <c r="BX20" s="295"/>
      <c r="BY20" s="293"/>
      <c r="BZ20" s="293"/>
      <c r="CA20" s="293"/>
      <c r="CB20" s="295"/>
      <c r="CC20" s="277"/>
      <c r="CD20" s="277"/>
      <c r="CE20" s="277"/>
      <c r="CF20" s="277"/>
      <c r="CG20" s="268"/>
      <c r="CH20" s="293"/>
      <c r="CI20" s="293"/>
      <c r="CJ20" s="344"/>
      <c r="CK20" s="268"/>
      <c r="CL20" s="293"/>
      <c r="CM20" s="268"/>
      <c r="CN20" s="295"/>
      <c r="CO20" s="295"/>
      <c r="CP20" s="268"/>
      <c r="CQ20" s="293"/>
      <c r="CR20" s="268"/>
      <c r="CS20" s="268"/>
      <c r="CT20" s="276"/>
      <c r="CU20" s="276"/>
      <c r="CV20" s="295"/>
      <c r="CW20" s="268"/>
      <c r="CX20" s="295"/>
      <c r="CY20" s="268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</row>
    <row r="21" customFormat="false" ht="12.75" hidden="false" customHeight="false" outlineLevel="0" collapsed="false">
      <c r="A21" s="359" t="n">
        <v>37073</v>
      </c>
      <c r="B21" s="392" t="n">
        <f aca="false">IF(m1!B21="",m1!C21,m1!B21)-IF(m0!B21="",m0!C21,m0!B21)</f>
        <v>-0.005</v>
      </c>
      <c r="C21" s="392" t="n">
        <f aca="false">m1!C21-m0!C21</f>
        <v>-0.00499999999999998</v>
      </c>
      <c r="D21" s="392" t="n">
        <f aca="false">m1!D21-m0!D21</f>
        <v>-0.00499999999999998</v>
      </c>
      <c r="E21" s="392" t="n">
        <f aca="false">m1!E21-m0!E21</f>
        <v>-0.00499999999999998</v>
      </c>
      <c r="F21" s="392" t="n">
        <f aca="false">m1!F21-m0!F21</f>
        <v>-0.005</v>
      </c>
      <c r="G21" s="392" t="n">
        <f aca="false">m1!G21-m0!G21</f>
        <v>-0.00499999999999998</v>
      </c>
      <c r="H21" s="392" t="n">
        <f aca="false">m1!H21-m0!H21</f>
        <v>-0.00499999999999998</v>
      </c>
      <c r="I21" s="392" t="n">
        <f aca="false">m1!I21-m0!I21</f>
        <v>-0.00499999999999998</v>
      </c>
      <c r="J21" s="392" t="n">
        <f aca="false">m1!J21-m0!J21</f>
        <v>-0.00499999999999998</v>
      </c>
      <c r="K21" s="392" t="n">
        <f aca="false">m1!K21-m0!K21</f>
        <v>-0.005</v>
      </c>
      <c r="L21" s="392" t="n">
        <f aca="false">m1!L21-m0!L21</f>
        <v>-0.005</v>
      </c>
      <c r="M21" s="392" t="n">
        <f aca="false">m1!M21-m0!M21</f>
        <v>-0.005</v>
      </c>
      <c r="N21" s="392" t="n">
        <f aca="false">m1!N21-m0!N21</f>
        <v>-0.005</v>
      </c>
      <c r="O21" s="392" t="n">
        <f aca="false">m1!O21-m0!O21</f>
        <v>-0.00499999999999998</v>
      </c>
      <c r="P21" s="392" t="n">
        <f aca="false">m1!P21-m0!P21</f>
        <v>-0.00499999999999998</v>
      </c>
      <c r="Q21" s="392" t="n">
        <f aca="false">m1!Q21-m0!Q21</f>
        <v>-0.00499999999999998</v>
      </c>
      <c r="R21" s="392" t="n">
        <f aca="false">m1!R21-m0!R21</f>
        <v>-0.00499999999999998</v>
      </c>
      <c r="T21" s="393" t="n">
        <f aca="false">m1!T21-m0!T21</f>
        <v>-0.00499999999999999</v>
      </c>
      <c r="U21" s="393" t="n">
        <f aca="false">m1!U21-m0!U21</f>
        <v>-0.00499999999999999</v>
      </c>
      <c r="V21" s="393" t="n">
        <f aca="false">m1!V21-m0!V21</f>
        <v>0</v>
      </c>
      <c r="X21" s="394" t="n">
        <f aca="false">m1!X21-m0!X21</f>
        <v>0</v>
      </c>
      <c r="Y21" s="394" t="n">
        <f aca="false">m1!Y21-m0!Y21</f>
        <v>0</v>
      </c>
      <c r="Z21" s="394" t="n">
        <f aca="false">m1!Z21-m0!Z21</f>
        <v>0</v>
      </c>
      <c r="AA21" s="395" t="n">
        <f aca="false">m1!AA21-m0!AA21</f>
        <v>0</v>
      </c>
      <c r="AB21" s="395" t="n">
        <f aca="false">m1!AB21-m0!AB21</f>
        <v>0</v>
      </c>
      <c r="AC21" s="395" t="n">
        <f aca="false">m1!AC21-m0!AC21</f>
        <v>0</v>
      </c>
      <c r="AD21" s="395" t="n">
        <f aca="false">m1!AD21-m0!AD21</f>
        <v>0</v>
      </c>
      <c r="AE21" s="392" t="n">
        <f aca="false">m1!AE21-m0!AE21</f>
        <v>0</v>
      </c>
      <c r="AF21" s="392" t="n">
        <f aca="false">m1!AF21-m0!AF21</f>
        <v>0</v>
      </c>
      <c r="AG21" s="392"/>
      <c r="AH21" s="396" t="n">
        <f aca="false">A21</f>
        <v>37073</v>
      </c>
      <c r="AI21" s="392" t="n">
        <f aca="false">m1!AI21-m0!AI21</f>
        <v>0</v>
      </c>
      <c r="AJ21" s="392"/>
      <c r="AK21" s="397"/>
      <c r="AL21" s="392" t="n">
        <f aca="false">m1!AK21-m0!AK21</f>
        <v>0</v>
      </c>
      <c r="AM21" s="392" t="n">
        <f aca="false">m1!AL21-m0!AL21</f>
        <v>-0.00463949766211025</v>
      </c>
      <c r="AN21" s="392" t="n">
        <f aca="false">m1!AM21-m0!AM21</f>
        <v>-0.00499999999999989</v>
      </c>
      <c r="AO21" s="392" t="n">
        <f aca="false">m1!AN21-m0!AN21</f>
        <v>-0.00499999999999989</v>
      </c>
      <c r="AP21" s="392" t="n">
        <f aca="false">m1!AO21-m0!AO21</f>
        <v>-0.00499999999999989</v>
      </c>
      <c r="AQ21" s="392" t="n">
        <f aca="false">m1!AP21-m0!AP21</f>
        <v>-0.00499999999999989</v>
      </c>
      <c r="AR21" s="392" t="n">
        <f aca="false">m1!AQ21-m0!AQ21</f>
        <v>-0.00499999999999989</v>
      </c>
      <c r="AS21" s="392" t="n">
        <f aca="false">m1!AR21-m0!AR21</f>
        <v>-0.00499999999999989</v>
      </c>
      <c r="AT21" s="392"/>
      <c r="AU21" s="392"/>
      <c r="AV21" s="392" t="n">
        <f aca="false">m1!AU21-m0!AU21</f>
        <v>0</v>
      </c>
      <c r="AW21" s="392" t="n">
        <f aca="false">m1!AV21-m0!AV21</f>
        <v>0</v>
      </c>
      <c r="AX21" s="392" t="n">
        <f aca="false">m1!AW21-m0!AW21</f>
        <v>0</v>
      </c>
      <c r="AY21" s="392" t="n">
        <f aca="false">m1!AX21-m0!AX21</f>
        <v>0</v>
      </c>
      <c r="AZ21" s="392" t="n">
        <f aca="false">m1!AY21-m0!AY21</f>
        <v>0</v>
      </c>
      <c r="BA21" s="392" t="n">
        <f aca="false">m1!AZ21-m0!AZ21</f>
        <v>0</v>
      </c>
      <c r="BB21" s="392"/>
      <c r="BC21" s="392" t="n">
        <f aca="false">m1!BC21-m0!BB21</f>
        <v>-0.595</v>
      </c>
      <c r="BD21" s="392" t="n">
        <f aca="false">m1!BD21-m0!BC21</f>
        <v>0.41</v>
      </c>
      <c r="BE21" s="392" t="n">
        <f aca="false">m1!BE21-m0!BD21</f>
        <v>-3.444</v>
      </c>
      <c r="BF21" s="392"/>
      <c r="BG21" s="359"/>
      <c r="BH21" s="398"/>
      <c r="BI21" s="324"/>
      <c r="BJ21" s="268"/>
      <c r="BK21" s="324"/>
      <c r="BL21" s="324"/>
      <c r="BM21" s="268"/>
      <c r="BN21" s="268"/>
      <c r="BO21" s="358"/>
      <c r="BP21" s="358"/>
      <c r="BQ21" s="268"/>
      <c r="BR21" s="358"/>
      <c r="BS21" s="268"/>
      <c r="BT21" s="268"/>
      <c r="BU21" s="268"/>
      <c r="BV21" s="295"/>
      <c r="BW21" s="295"/>
      <c r="BX21" s="295"/>
      <c r="BY21" s="293"/>
      <c r="BZ21" s="293"/>
      <c r="CA21" s="293"/>
      <c r="CB21" s="295"/>
      <c r="CC21" s="277"/>
      <c r="CD21" s="277"/>
      <c r="CE21" s="277"/>
      <c r="CF21" s="277"/>
      <c r="CG21" s="268"/>
      <c r="CH21" s="293"/>
      <c r="CI21" s="293"/>
      <c r="CJ21" s="344"/>
      <c r="CK21" s="268"/>
      <c r="CL21" s="293"/>
      <c r="CM21" s="268"/>
      <c r="CN21" s="295"/>
      <c r="CO21" s="295"/>
      <c r="CP21" s="268"/>
      <c r="CQ21" s="293"/>
      <c r="CR21" s="268"/>
      <c r="CS21" s="268"/>
      <c r="CT21" s="276"/>
      <c r="CU21" s="276"/>
      <c r="CV21" s="295"/>
      <c r="CW21" s="268"/>
      <c r="CX21" s="295"/>
      <c r="CY21" s="268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</row>
    <row r="22" customFormat="false" ht="12.75" hidden="false" customHeight="false" outlineLevel="0" collapsed="false">
      <c r="A22" s="359" t="n">
        <v>37104</v>
      </c>
      <c r="B22" s="392" t="n">
        <f aca="false">IF(m1!B22="",m1!C22,m1!B22)-IF(m0!B22="",m0!C22,m0!B22)</f>
        <v>-0.00499999999999999</v>
      </c>
      <c r="C22" s="392" t="n">
        <f aca="false">m1!C22-m0!C22</f>
        <v>-0.00499999999999998</v>
      </c>
      <c r="D22" s="392" t="n">
        <f aca="false">m1!D22-m0!D22</f>
        <v>-0.00499999999999998</v>
      </c>
      <c r="E22" s="392" t="n">
        <f aca="false">m1!E22-m0!E22</f>
        <v>-0.00499999999999998</v>
      </c>
      <c r="F22" s="392" t="n">
        <f aca="false">m1!F22-m0!F22</f>
        <v>-0.005</v>
      </c>
      <c r="G22" s="392" t="n">
        <f aca="false">m1!G22-m0!G22</f>
        <v>-0.00499999999999998</v>
      </c>
      <c r="H22" s="392" t="n">
        <f aca="false">m1!H22-m0!H22</f>
        <v>-0.00499999999999998</v>
      </c>
      <c r="I22" s="392" t="n">
        <f aca="false">m1!I22-m0!I22</f>
        <v>-0.00499999999999998</v>
      </c>
      <c r="J22" s="392" t="n">
        <f aca="false">m1!J22-m0!J22</f>
        <v>-0.00499999999999998</v>
      </c>
      <c r="K22" s="392" t="n">
        <f aca="false">m1!K22-m0!K22</f>
        <v>-0.005</v>
      </c>
      <c r="L22" s="392" t="n">
        <f aca="false">m1!L22-m0!L22</f>
        <v>-0.005</v>
      </c>
      <c r="M22" s="392" t="n">
        <f aca="false">m1!M22-m0!M22</f>
        <v>-0.005</v>
      </c>
      <c r="N22" s="392" t="n">
        <f aca="false">m1!N22-m0!N22</f>
        <v>-0.005</v>
      </c>
      <c r="O22" s="392" t="n">
        <f aca="false">m1!O22-m0!O22</f>
        <v>-0.00499999999999998</v>
      </c>
      <c r="P22" s="392" t="n">
        <f aca="false">m1!P22-m0!P22</f>
        <v>-0.00499999999999998</v>
      </c>
      <c r="Q22" s="392" t="n">
        <f aca="false">m1!Q22-m0!Q22</f>
        <v>-0.00499999999999998</v>
      </c>
      <c r="R22" s="392" t="n">
        <f aca="false">m1!R22-m0!R22</f>
        <v>-0.00499999999999998</v>
      </c>
      <c r="T22" s="393" t="n">
        <f aca="false">m1!T22-m0!T22</f>
        <v>-0.00499999999999999</v>
      </c>
      <c r="U22" s="393" t="n">
        <f aca="false">m1!U22-m0!U22</f>
        <v>-0.00499999999999999</v>
      </c>
      <c r="V22" s="393" t="n">
        <f aca="false">m1!V22-m0!V22</f>
        <v>0</v>
      </c>
      <c r="X22" s="394" t="n">
        <f aca="false">m1!X22-m0!X22</f>
        <v>0</v>
      </c>
      <c r="Y22" s="394" t="n">
        <f aca="false">m1!Y22-m0!Y22</f>
        <v>0</v>
      </c>
      <c r="Z22" s="394" t="n">
        <f aca="false">m1!Z22-m0!Z22</f>
        <v>0</v>
      </c>
      <c r="AA22" s="395" t="n">
        <f aca="false">m1!AA22-m0!AA22</f>
        <v>0</v>
      </c>
      <c r="AB22" s="395" t="n">
        <f aca="false">m1!AB22-m0!AB22</f>
        <v>0</v>
      </c>
      <c r="AC22" s="395" t="n">
        <f aca="false">m1!AC22-m0!AC22</f>
        <v>0</v>
      </c>
      <c r="AD22" s="395" t="n">
        <f aca="false">m1!AD22-m0!AD22</f>
        <v>0</v>
      </c>
      <c r="AE22" s="392" t="n">
        <f aca="false">m1!AE22-m0!AE22</f>
        <v>0</v>
      </c>
      <c r="AF22" s="392" t="n">
        <f aca="false">m1!AF22-m0!AF22</f>
        <v>0</v>
      </c>
      <c r="AG22" s="392"/>
      <c r="AH22" s="396" t="n">
        <f aca="false">A22</f>
        <v>37104</v>
      </c>
      <c r="AI22" s="392" t="n">
        <f aca="false">m1!AI22-m0!AI22</f>
        <v>0</v>
      </c>
      <c r="AJ22" s="392"/>
      <c r="AK22" s="397"/>
      <c r="AL22" s="392" t="n">
        <f aca="false">m1!AK22-m0!AK22</f>
        <v>0</v>
      </c>
      <c r="AM22" s="392" t="n">
        <f aca="false">m1!AL22-m0!AL22</f>
        <v>-0.00461092577919731</v>
      </c>
      <c r="AN22" s="392" t="n">
        <f aca="false">m1!AM22-m0!AM22</f>
        <v>-0.00499999999999989</v>
      </c>
      <c r="AO22" s="392" t="n">
        <f aca="false">m1!AN22-m0!AN22</f>
        <v>-0.00499999999999989</v>
      </c>
      <c r="AP22" s="392" t="n">
        <f aca="false">m1!AO22-m0!AO22</f>
        <v>-0.00499999999999989</v>
      </c>
      <c r="AQ22" s="392" t="n">
        <f aca="false">m1!AP22-m0!AP22</f>
        <v>-0.00499999999999989</v>
      </c>
      <c r="AR22" s="392" t="n">
        <f aca="false">m1!AQ22-m0!AQ22</f>
        <v>-0.00499999999999989</v>
      </c>
      <c r="AS22" s="392" t="n">
        <f aca="false">m1!AR22-m0!AR22</f>
        <v>-0.00499999999999989</v>
      </c>
      <c r="AT22" s="392"/>
      <c r="AU22" s="392"/>
      <c r="AV22" s="392" t="n">
        <f aca="false">m1!AU22-m0!AU22</f>
        <v>0</v>
      </c>
      <c r="AW22" s="392" t="n">
        <f aca="false">m1!AV22-m0!AV22</f>
        <v>0</v>
      </c>
      <c r="AX22" s="392" t="n">
        <f aca="false">m1!AW22-m0!AW22</f>
        <v>0</v>
      </c>
      <c r="AY22" s="392" t="n">
        <f aca="false">m1!AX22-m0!AX22</f>
        <v>0</v>
      </c>
      <c r="AZ22" s="392" t="n">
        <f aca="false">m1!AY22-m0!AY22</f>
        <v>0</v>
      </c>
      <c r="BA22" s="392" t="n">
        <f aca="false">m1!AZ22-m0!AZ22</f>
        <v>0</v>
      </c>
      <c r="BB22" s="392"/>
      <c r="BC22" s="392" t="n">
        <f aca="false">m1!BC22-m0!BB22</f>
        <v>-0.595</v>
      </c>
      <c r="BD22" s="392" t="n">
        <f aca="false">m1!BD22-m0!BC22</f>
        <v>0.41</v>
      </c>
      <c r="BE22" s="392" t="n">
        <f aca="false">m1!BE22-m0!BD22</f>
        <v>-3.448</v>
      </c>
      <c r="BF22" s="392"/>
      <c r="BG22" s="359"/>
      <c r="BH22" s="398"/>
      <c r="BI22" s="324"/>
      <c r="BJ22" s="268"/>
      <c r="BK22" s="324"/>
      <c r="BL22" s="324"/>
      <c r="BM22" s="268"/>
      <c r="BN22" s="268"/>
      <c r="BO22" s="358"/>
      <c r="BP22" s="358"/>
      <c r="BQ22" s="268"/>
      <c r="BR22" s="358"/>
      <c r="BS22" s="268"/>
      <c r="BT22" s="268"/>
      <c r="BU22" s="268"/>
      <c r="BV22" s="295"/>
      <c r="BW22" s="295"/>
      <c r="BX22" s="295"/>
      <c r="BY22" s="293"/>
      <c r="BZ22" s="293"/>
      <c r="CA22" s="293"/>
      <c r="CB22" s="295"/>
      <c r="CC22" s="277"/>
      <c r="CD22" s="277"/>
      <c r="CE22" s="277"/>
      <c r="CF22" s="277"/>
      <c r="CG22" s="268"/>
      <c r="CH22" s="293"/>
      <c r="CI22" s="293"/>
      <c r="CJ22" s="344"/>
      <c r="CK22" s="268"/>
      <c r="CL22" s="293"/>
      <c r="CM22" s="268"/>
      <c r="CN22" s="295"/>
      <c r="CO22" s="295"/>
      <c r="CP22" s="268"/>
      <c r="CQ22" s="293"/>
      <c r="CR22" s="268"/>
      <c r="CS22" s="268"/>
      <c r="CT22" s="276"/>
      <c r="CU22" s="276"/>
      <c r="CV22" s="295"/>
      <c r="CW22" s="268"/>
      <c r="CX22" s="295"/>
      <c r="CY22" s="268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</row>
    <row r="23" customFormat="false" ht="12.75" hidden="false" customHeight="false" outlineLevel="0" collapsed="false">
      <c r="A23" s="359" t="n">
        <v>37135</v>
      </c>
      <c r="B23" s="392" t="n">
        <f aca="false">IF(m1!B23="",m1!C23,m1!B23)-IF(m0!B23="",m0!C23,m0!B23)</f>
        <v>-0.00499999999999999</v>
      </c>
      <c r="C23" s="392" t="n">
        <f aca="false">m1!C23-m0!C23</f>
        <v>-0.00499999999999998</v>
      </c>
      <c r="D23" s="392" t="n">
        <f aca="false">m1!D23-m0!D23</f>
        <v>-0.00499999999999998</v>
      </c>
      <c r="E23" s="392" t="n">
        <f aca="false">m1!E23-m0!E23</f>
        <v>-0.00499999999999998</v>
      </c>
      <c r="F23" s="392" t="n">
        <f aca="false">m1!F23-m0!F23</f>
        <v>-0.005</v>
      </c>
      <c r="G23" s="392" t="n">
        <f aca="false">m1!G23-m0!G23</f>
        <v>-0.00499999999999998</v>
      </c>
      <c r="H23" s="392" t="n">
        <f aca="false">m1!H23-m0!H23</f>
        <v>-0.00499999999999998</v>
      </c>
      <c r="I23" s="392" t="n">
        <f aca="false">m1!I23-m0!I23</f>
        <v>-0.00499999999999998</v>
      </c>
      <c r="J23" s="392" t="n">
        <f aca="false">m1!J23-m0!J23</f>
        <v>-0.00499999999999998</v>
      </c>
      <c r="K23" s="392" t="n">
        <f aca="false">m1!K23-m0!K23</f>
        <v>-0.005</v>
      </c>
      <c r="L23" s="392" t="n">
        <f aca="false">m1!L23-m0!L23</f>
        <v>-0.005</v>
      </c>
      <c r="M23" s="392" t="n">
        <f aca="false">m1!M23-m0!M23</f>
        <v>-0.005</v>
      </c>
      <c r="N23" s="392" t="n">
        <f aca="false">m1!N23-m0!N23</f>
        <v>-0.005</v>
      </c>
      <c r="O23" s="392" t="n">
        <f aca="false">m1!O23-m0!O23</f>
        <v>-0.00499999999999998</v>
      </c>
      <c r="P23" s="392" t="n">
        <f aca="false">m1!P23-m0!P23</f>
        <v>-0.00499999999999998</v>
      </c>
      <c r="Q23" s="392" t="n">
        <f aca="false">m1!Q23-m0!Q23</f>
        <v>-0.00499999999999998</v>
      </c>
      <c r="R23" s="392" t="n">
        <f aca="false">m1!R23-m0!R23</f>
        <v>-0.00499999999999998</v>
      </c>
      <c r="T23" s="393" t="n">
        <f aca="false">m1!T23-m0!T23</f>
        <v>-0.00499999999999999</v>
      </c>
      <c r="U23" s="393" t="n">
        <f aca="false">m1!U23-m0!U23</f>
        <v>-0.00499999999999999</v>
      </c>
      <c r="V23" s="393" t="n">
        <f aca="false">m1!V23-m0!V23</f>
        <v>0</v>
      </c>
      <c r="X23" s="394" t="n">
        <f aca="false">m1!X23-m0!X23</f>
        <v>0</v>
      </c>
      <c r="Y23" s="394" t="n">
        <f aca="false">m1!Y23-m0!Y23</f>
        <v>0</v>
      </c>
      <c r="Z23" s="394" t="n">
        <f aca="false">m1!Z23-m0!Z23</f>
        <v>0</v>
      </c>
      <c r="AA23" s="395" t="n">
        <f aca="false">m1!AA23-m0!AA23</f>
        <v>0</v>
      </c>
      <c r="AB23" s="395" t="n">
        <f aca="false">m1!AB23-m0!AB23</f>
        <v>0</v>
      </c>
      <c r="AC23" s="395" t="n">
        <f aca="false">m1!AC23-m0!AC23</f>
        <v>0</v>
      </c>
      <c r="AD23" s="395" t="n">
        <f aca="false">m1!AD23-m0!AD23</f>
        <v>0</v>
      </c>
      <c r="AE23" s="392" t="n">
        <f aca="false">m1!AE23-m0!AE23</f>
        <v>0</v>
      </c>
      <c r="AF23" s="392" t="n">
        <f aca="false">m1!AF23-m0!AF23</f>
        <v>0</v>
      </c>
      <c r="AG23" s="392"/>
      <c r="AH23" s="396" t="n">
        <f aca="false">A23</f>
        <v>37135</v>
      </c>
      <c r="AI23" s="392" t="n">
        <f aca="false">m1!AI23-m0!AI23</f>
        <v>0</v>
      </c>
      <c r="AJ23" s="392"/>
      <c r="AK23" s="397"/>
      <c r="AL23" s="392" t="n">
        <f aca="false">m1!AK23-m0!AK23</f>
        <v>0</v>
      </c>
      <c r="AM23" s="392" t="n">
        <f aca="false">m1!AL23-m0!AL23</f>
        <v>-0.00458243655962276</v>
      </c>
      <c r="AN23" s="392" t="n">
        <f aca="false">m1!AM23-m0!AM23</f>
        <v>-0.00499999999999989</v>
      </c>
      <c r="AO23" s="392" t="n">
        <f aca="false">m1!AN23-m0!AN23</f>
        <v>-0.00499999999999989</v>
      </c>
      <c r="AP23" s="392" t="n">
        <f aca="false">m1!AO23-m0!AO23</f>
        <v>-0.00499999999999989</v>
      </c>
      <c r="AQ23" s="392" t="n">
        <f aca="false">m1!AP23-m0!AP23</f>
        <v>-0.00499999999999989</v>
      </c>
      <c r="AR23" s="392" t="n">
        <f aca="false">m1!AQ23-m0!AQ23</f>
        <v>-0.00499999999999989</v>
      </c>
      <c r="AS23" s="392" t="n">
        <f aca="false">m1!AR23-m0!AR23</f>
        <v>-0.00499999999999989</v>
      </c>
      <c r="AT23" s="392"/>
      <c r="AU23" s="392"/>
      <c r="AV23" s="392" t="n">
        <f aca="false">m1!AU23-m0!AU23</f>
        <v>0</v>
      </c>
      <c r="AW23" s="392" t="n">
        <f aca="false">m1!AV23-m0!AV23</f>
        <v>0</v>
      </c>
      <c r="AX23" s="392" t="n">
        <f aca="false">m1!AW23-m0!AW23</f>
        <v>0</v>
      </c>
      <c r="AY23" s="392" t="n">
        <f aca="false">m1!AX23-m0!AX23</f>
        <v>0</v>
      </c>
      <c r="AZ23" s="392" t="n">
        <f aca="false">m1!AY23-m0!AY23</f>
        <v>0</v>
      </c>
      <c r="BA23" s="392" t="n">
        <f aca="false">m1!AZ23-m0!AZ23</f>
        <v>0</v>
      </c>
      <c r="BB23" s="392"/>
      <c r="BC23" s="392" t="n">
        <f aca="false">m1!BC23-m0!BB23</f>
        <v>-0.59</v>
      </c>
      <c r="BD23" s="392" t="n">
        <f aca="false">m1!BD23-m0!BC23</f>
        <v>0.41</v>
      </c>
      <c r="BE23" s="392" t="n">
        <f aca="false">m1!BE23-m0!BD23</f>
        <v>-3.435</v>
      </c>
      <c r="BF23" s="392"/>
      <c r="BG23" s="359"/>
      <c r="BH23" s="398"/>
      <c r="BI23" s="324"/>
      <c r="BJ23" s="268"/>
      <c r="BK23" s="324"/>
      <c r="BL23" s="324"/>
      <c r="BM23" s="268"/>
      <c r="BN23" s="268"/>
      <c r="BO23" s="358"/>
      <c r="BP23" s="358"/>
      <c r="BQ23" s="268"/>
      <c r="BR23" s="358"/>
      <c r="BS23" s="268"/>
      <c r="BT23" s="268"/>
      <c r="BU23" s="268"/>
      <c r="BV23" s="295"/>
      <c r="BW23" s="295"/>
      <c r="BX23" s="295"/>
      <c r="BY23" s="293"/>
      <c r="BZ23" s="293"/>
      <c r="CA23" s="293"/>
      <c r="CB23" s="295"/>
      <c r="CC23" s="277"/>
      <c r="CD23" s="277"/>
      <c r="CE23" s="277"/>
      <c r="CF23" s="277"/>
      <c r="CG23" s="268"/>
      <c r="CH23" s="293"/>
      <c r="CI23" s="293"/>
      <c r="CJ23" s="344"/>
      <c r="CK23" s="268"/>
      <c r="CL23" s="293"/>
      <c r="CM23" s="268"/>
      <c r="CN23" s="295"/>
      <c r="CO23" s="295"/>
      <c r="CP23" s="268"/>
      <c r="CQ23" s="293"/>
      <c r="CR23" s="268"/>
      <c r="CS23" s="268"/>
      <c r="CT23" s="276"/>
      <c r="CU23" s="276"/>
      <c r="CV23" s="295"/>
      <c r="CW23" s="268"/>
      <c r="CX23" s="295"/>
      <c r="CY23" s="268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</row>
    <row r="24" customFormat="false" ht="12.75" hidden="false" customHeight="false" outlineLevel="0" collapsed="false">
      <c r="A24" s="359" t="n">
        <v>37165</v>
      </c>
      <c r="B24" s="392" t="n">
        <f aca="false">IF(m1!B24="",m1!C24,m1!B24)-IF(m0!B24="",m0!C24,m0!B24)</f>
        <v>-0.00499999999999998</v>
      </c>
      <c r="C24" s="392" t="n">
        <f aca="false">m1!C24-m0!C24</f>
        <v>-0.00499999999999998</v>
      </c>
      <c r="D24" s="392" t="n">
        <f aca="false">m1!D24-m0!D24</f>
        <v>-0.00499999999999998</v>
      </c>
      <c r="E24" s="392" t="n">
        <f aca="false">m1!E24-m0!E24</f>
        <v>-0.00499999999999998</v>
      </c>
      <c r="F24" s="392" t="n">
        <f aca="false">m1!F24-m0!F24</f>
        <v>-0.005</v>
      </c>
      <c r="G24" s="392" t="n">
        <f aca="false">m1!G24-m0!G24</f>
        <v>-0.00499999999999998</v>
      </c>
      <c r="H24" s="392" t="n">
        <f aca="false">m1!H24-m0!H24</f>
        <v>-0.00499999999999998</v>
      </c>
      <c r="I24" s="392" t="n">
        <f aca="false">m1!I24-m0!I24</f>
        <v>-0.00499999999999998</v>
      </c>
      <c r="J24" s="392" t="n">
        <f aca="false">m1!J24-m0!J24</f>
        <v>-0.00499999999999998</v>
      </c>
      <c r="K24" s="392" t="n">
        <f aca="false">m1!K24-m0!K24</f>
        <v>-0.005</v>
      </c>
      <c r="L24" s="392" t="n">
        <f aca="false">m1!L24-m0!L24</f>
        <v>-0.005</v>
      </c>
      <c r="M24" s="392" t="n">
        <f aca="false">m1!M24-m0!M24</f>
        <v>-0.005</v>
      </c>
      <c r="N24" s="392" t="n">
        <f aca="false">m1!N24-m0!N24</f>
        <v>-0.005</v>
      </c>
      <c r="O24" s="392" t="n">
        <f aca="false">m1!O24-m0!O24</f>
        <v>-0.00499999999999998</v>
      </c>
      <c r="P24" s="392" t="n">
        <f aca="false">m1!P24-m0!P24</f>
        <v>-0.00499999999999998</v>
      </c>
      <c r="Q24" s="392" t="n">
        <f aca="false">m1!Q24-m0!Q24</f>
        <v>-0.00499999999999998</v>
      </c>
      <c r="R24" s="392" t="n">
        <f aca="false">m1!R24-m0!R24</f>
        <v>-0.00499999999999998</v>
      </c>
      <c r="T24" s="393" t="n">
        <f aca="false">m1!T24-m0!T24</f>
        <v>-0.00499999999999999</v>
      </c>
      <c r="U24" s="393" t="n">
        <f aca="false">m1!U24-m0!U24</f>
        <v>-0.00499999999999999</v>
      </c>
      <c r="V24" s="393" t="n">
        <f aca="false">m1!V24-m0!V24</f>
        <v>0</v>
      </c>
      <c r="X24" s="394" t="n">
        <f aca="false">m1!X24-m0!X24</f>
        <v>0</v>
      </c>
      <c r="Y24" s="394" t="n">
        <f aca="false">m1!Y24-m0!Y24</f>
        <v>0</v>
      </c>
      <c r="Z24" s="394" t="n">
        <f aca="false">m1!Z24-m0!Z24</f>
        <v>0</v>
      </c>
      <c r="AA24" s="395" t="n">
        <f aca="false">m1!AA24-m0!AA24</f>
        <v>0</v>
      </c>
      <c r="AB24" s="395" t="n">
        <f aca="false">m1!AB24-m0!AB24</f>
        <v>0</v>
      </c>
      <c r="AC24" s="395" t="n">
        <f aca="false">m1!AC24-m0!AC24</f>
        <v>0</v>
      </c>
      <c r="AD24" s="395" t="n">
        <f aca="false">m1!AD24-m0!AD24</f>
        <v>0</v>
      </c>
      <c r="AE24" s="392" t="n">
        <f aca="false">m1!AE24-m0!AE24</f>
        <v>0</v>
      </c>
      <c r="AF24" s="392" t="n">
        <f aca="false">m1!AF24-m0!AF24</f>
        <v>0</v>
      </c>
      <c r="AG24" s="392"/>
      <c r="AH24" s="396" t="n">
        <f aca="false">A24</f>
        <v>37165</v>
      </c>
      <c r="AI24" s="392" t="n">
        <f aca="false">m1!AI24-m0!AI24</f>
        <v>0</v>
      </c>
      <c r="AJ24" s="392"/>
      <c r="AK24" s="397"/>
      <c r="AL24" s="392" t="n">
        <f aca="false">m1!AK24-m0!AK24</f>
        <v>0</v>
      </c>
      <c r="AM24" s="392" t="n">
        <f aca="false">m1!AL24-m0!AL24</f>
        <v>-0.00455504084581193</v>
      </c>
      <c r="AN24" s="392" t="n">
        <f aca="false">m1!AM24-m0!AM24</f>
        <v>-0.00499999999999989</v>
      </c>
      <c r="AO24" s="392" t="n">
        <f aca="false">m1!AN24-m0!AN24</f>
        <v>-0.00499999999999989</v>
      </c>
      <c r="AP24" s="392" t="n">
        <f aca="false">m1!AO24-m0!AO24</f>
        <v>-0.00499999999999989</v>
      </c>
      <c r="AQ24" s="392" t="n">
        <f aca="false">m1!AP24-m0!AP24</f>
        <v>-0.00499999999999989</v>
      </c>
      <c r="AR24" s="392" t="n">
        <f aca="false">m1!AQ24-m0!AQ24</f>
        <v>-0.00499999999999989</v>
      </c>
      <c r="AS24" s="392" t="n">
        <f aca="false">m1!AR24-m0!AR24</f>
        <v>-0.00499999999999989</v>
      </c>
      <c r="AT24" s="392"/>
      <c r="AU24" s="392"/>
      <c r="AV24" s="392" t="n">
        <f aca="false">m1!AU24-m0!AU24</f>
        <v>0</v>
      </c>
      <c r="AW24" s="392" t="n">
        <f aca="false">m1!AV24-m0!AV24</f>
        <v>0</v>
      </c>
      <c r="AX24" s="392" t="n">
        <f aca="false">m1!AW24-m0!AW24</f>
        <v>0</v>
      </c>
      <c r="AY24" s="392" t="n">
        <f aca="false">m1!AX24-m0!AX24</f>
        <v>0</v>
      </c>
      <c r="AZ24" s="392" t="n">
        <f aca="false">m1!AY24-m0!AY24</f>
        <v>0</v>
      </c>
      <c r="BA24" s="392" t="n">
        <f aca="false">m1!AZ24-m0!AZ24</f>
        <v>0</v>
      </c>
      <c r="BB24" s="392"/>
      <c r="BC24" s="392" t="n">
        <f aca="false">m1!BC24-m0!BB24</f>
        <v>-0.595</v>
      </c>
      <c r="BD24" s="392" t="n">
        <f aca="false">m1!BD24-m0!BC24</f>
        <v>0.41</v>
      </c>
      <c r="BE24" s="392" t="n">
        <f aca="false">m1!BE24-m0!BD24</f>
        <v>-3.444</v>
      </c>
      <c r="BF24" s="392"/>
      <c r="BG24" s="359"/>
      <c r="BH24" s="398"/>
      <c r="BI24" s="324"/>
      <c r="BJ24" s="268"/>
      <c r="BK24" s="324"/>
      <c r="BL24" s="324"/>
      <c r="BM24" s="277"/>
      <c r="BN24" s="268"/>
      <c r="BO24" s="358"/>
      <c r="BP24" s="358"/>
      <c r="BQ24" s="268"/>
      <c r="BR24" s="358"/>
      <c r="BS24" s="268"/>
      <c r="BT24" s="268"/>
      <c r="BU24" s="268"/>
      <c r="BV24" s="295"/>
      <c r="BW24" s="295"/>
      <c r="BX24" s="295"/>
      <c r="BY24" s="293"/>
      <c r="BZ24" s="293"/>
      <c r="CA24" s="293"/>
      <c r="CB24" s="295"/>
      <c r="CC24" s="277"/>
      <c r="CD24" s="277"/>
      <c r="CE24" s="277"/>
      <c r="CF24" s="277"/>
      <c r="CG24" s="268"/>
      <c r="CH24" s="293"/>
      <c r="CI24" s="293"/>
      <c r="CJ24" s="344"/>
      <c r="CK24" s="268"/>
      <c r="CL24" s="293"/>
      <c r="CM24" s="268"/>
      <c r="CN24" s="295"/>
      <c r="CO24" s="295"/>
      <c r="CP24" s="268"/>
      <c r="CQ24" s="293"/>
      <c r="CR24" s="268"/>
      <c r="CS24" s="268"/>
      <c r="CT24" s="276"/>
      <c r="CU24" s="276"/>
      <c r="CV24" s="295"/>
      <c r="CW24" s="268"/>
      <c r="CX24" s="295"/>
      <c r="CY24" s="268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</row>
    <row r="25" customFormat="false" ht="12.75" hidden="false" customHeight="false" outlineLevel="0" collapsed="false">
      <c r="A25" s="359" t="n">
        <v>37196</v>
      </c>
      <c r="B25" s="392" t="n">
        <f aca="false">IF(m1!B25="",m1!C25,m1!B25)-IF(m0!B25="",m0!C25,m0!B25)</f>
        <v>0.00499999999999997</v>
      </c>
      <c r="C25" s="392" t="n">
        <f aca="false">m1!C25-m0!C25</f>
        <v>0.00499999999999995</v>
      </c>
      <c r="D25" s="392" t="n">
        <f aca="false">m1!D25-m0!D25</f>
        <v>0.00499999999999995</v>
      </c>
      <c r="E25" s="392" t="n">
        <f aca="false">m1!E25-m0!E25</f>
        <v>0.00499999999999995</v>
      </c>
      <c r="F25" s="392" t="n">
        <f aca="false">m1!F25-m0!F25</f>
        <v>0.00499999999999998</v>
      </c>
      <c r="G25" s="392" t="n">
        <f aca="false">m1!G25-m0!G25</f>
        <v>0.00499999999999995</v>
      </c>
      <c r="H25" s="392" t="n">
        <f aca="false">m1!H25-m0!H25</f>
        <v>0.00499999999999995</v>
      </c>
      <c r="I25" s="392" t="n">
        <f aca="false">m1!I25-m0!I25</f>
        <v>0.00499999999999995</v>
      </c>
      <c r="J25" s="392" t="n">
        <f aca="false">m1!J25-m0!J25</f>
        <v>0.00499999999999995</v>
      </c>
      <c r="K25" s="392" t="n">
        <f aca="false">m1!K25-m0!K25</f>
        <v>0.00499999999999995</v>
      </c>
      <c r="L25" s="392" t="n">
        <f aca="false">m1!L25-m0!L25</f>
        <v>0.00499999999999995</v>
      </c>
      <c r="M25" s="392" t="n">
        <f aca="false">m1!M25-m0!M25</f>
        <v>0.00499999999999995</v>
      </c>
      <c r="N25" s="392" t="n">
        <f aca="false">m1!N25-m0!N25</f>
        <v>0.005</v>
      </c>
      <c r="O25" s="392" t="n">
        <f aca="false">m1!O25-m0!O25</f>
        <v>0.00499999999999995</v>
      </c>
      <c r="P25" s="392" t="n">
        <f aca="false">m1!P25-m0!P25</f>
        <v>0.00499999999999995</v>
      </c>
      <c r="Q25" s="392" t="n">
        <f aca="false">m1!Q25-m0!Q25</f>
        <v>0.00499999999999995</v>
      </c>
      <c r="R25" s="392" t="n">
        <f aca="false">m1!R25-m0!R25</f>
        <v>0.00499999999999995</v>
      </c>
      <c r="T25" s="393" t="n">
        <f aca="false">m1!T25-m0!T25</f>
        <v>0.00499999999999998</v>
      </c>
      <c r="U25" s="393" t="n">
        <f aca="false">m1!U25-m0!U25</f>
        <v>0.00499999999999998</v>
      </c>
      <c r="V25" s="393" t="n">
        <f aca="false">m1!V25-m0!V25</f>
        <v>0.00516</v>
      </c>
      <c r="X25" s="394" t="n">
        <f aca="false">m1!X25-m0!X25</f>
        <v>0</v>
      </c>
      <c r="Y25" s="394" t="n">
        <f aca="false">m1!Y25-m0!Y25</f>
        <v>0</v>
      </c>
      <c r="Z25" s="394" t="n">
        <f aca="false">m1!Z25-m0!Z25</f>
        <v>0</v>
      </c>
      <c r="AA25" s="395" t="n">
        <f aca="false">m1!AA25-m0!AA25</f>
        <v>0</v>
      </c>
      <c r="AB25" s="395" t="n">
        <f aca="false">m1!AB25-m0!AB25</f>
        <v>0</v>
      </c>
      <c r="AC25" s="395" t="n">
        <f aca="false">m1!AC25-m0!AC25</f>
        <v>0</v>
      </c>
      <c r="AD25" s="395" t="n">
        <f aca="false">m1!AD25-m0!AD25</f>
        <v>0</v>
      </c>
      <c r="AE25" s="392" t="n">
        <f aca="false">m1!AE25-m0!AE25</f>
        <v>0</v>
      </c>
      <c r="AF25" s="392" t="n">
        <f aca="false">m1!AF25-m0!AF25</f>
        <v>0</v>
      </c>
      <c r="AG25" s="392"/>
      <c r="AH25" s="396" t="n">
        <f aca="false">A25</f>
        <v>37196</v>
      </c>
      <c r="AI25" s="392" t="n">
        <f aca="false">m1!AI25-m0!AI25</f>
        <v>0</v>
      </c>
      <c r="AJ25" s="392"/>
      <c r="AK25" s="397"/>
      <c r="AL25" s="392" t="n">
        <f aca="false">m1!AK25-m0!AK25</f>
        <v>0</v>
      </c>
      <c r="AM25" s="392" t="n">
        <f aca="false">m1!AL25-m0!AL25</f>
        <v>0.00452699103923004</v>
      </c>
      <c r="AN25" s="392" t="n">
        <f aca="false">m1!AM25-m0!AM25</f>
        <v>0.00500000000000034</v>
      </c>
      <c r="AO25" s="392" t="n">
        <f aca="false">m1!AN25-m0!AN25</f>
        <v>0.00500000000000034</v>
      </c>
      <c r="AP25" s="392" t="n">
        <f aca="false">m1!AO25-m0!AO25</f>
        <v>0.00500000000000034</v>
      </c>
      <c r="AQ25" s="392" t="n">
        <f aca="false">m1!AP25-m0!AP25</f>
        <v>0.00500000000000034</v>
      </c>
      <c r="AR25" s="392" t="n">
        <f aca="false">m1!AQ25-m0!AQ25</f>
        <v>0.00499999999999989</v>
      </c>
      <c r="AS25" s="392" t="n">
        <f aca="false">m1!AR25-m0!AR25</f>
        <v>0.00499999999999989</v>
      </c>
      <c r="AT25" s="392"/>
      <c r="AU25" s="392"/>
      <c r="AV25" s="392" t="n">
        <f aca="false">m1!AU25-m0!AU25</f>
        <v>0</v>
      </c>
      <c r="AW25" s="392" t="n">
        <f aca="false">m1!AV25-m0!AV25</f>
        <v>0</v>
      </c>
      <c r="AX25" s="392" t="n">
        <f aca="false">m1!AW25-m0!AW25</f>
        <v>0</v>
      </c>
      <c r="AY25" s="392" t="n">
        <f aca="false">m1!AX25-m0!AX25</f>
        <v>0</v>
      </c>
      <c r="AZ25" s="392" t="n">
        <f aca="false">m1!AY25-m0!AY25</f>
        <v>0</v>
      </c>
      <c r="BA25" s="392" t="n">
        <f aca="false">m1!AZ25-m0!AZ25</f>
        <v>0</v>
      </c>
      <c r="BB25" s="392"/>
      <c r="BC25" s="392" t="n">
        <f aca="false">m1!BC25-m0!BB25</f>
        <v>-0.6225</v>
      </c>
      <c r="BD25" s="392" t="n">
        <f aca="false">m1!BD25-m0!BC25</f>
        <v>0.315</v>
      </c>
      <c r="BE25" s="392" t="n">
        <f aca="false">m1!BE25-m0!BD25</f>
        <v>-3.529</v>
      </c>
      <c r="BF25" s="392"/>
      <c r="BG25" s="359"/>
      <c r="BH25" s="398"/>
      <c r="BI25" s="324"/>
      <c r="BJ25" s="268"/>
      <c r="BK25" s="324"/>
      <c r="BL25" s="324"/>
      <c r="BM25" s="277"/>
      <c r="BN25" s="268"/>
      <c r="BO25" s="358"/>
      <c r="BP25" s="358"/>
      <c r="BQ25" s="268"/>
      <c r="BR25" s="358"/>
      <c r="BS25" s="268"/>
      <c r="BT25" s="268"/>
      <c r="BU25" s="268"/>
      <c r="BV25" s="295"/>
      <c r="BW25" s="295"/>
      <c r="BX25" s="295"/>
      <c r="BY25" s="293"/>
      <c r="BZ25" s="293"/>
      <c r="CA25" s="293"/>
      <c r="CB25" s="295"/>
      <c r="CC25" s="277"/>
      <c r="CD25" s="277"/>
      <c r="CE25" s="277"/>
      <c r="CF25" s="277"/>
      <c r="CG25" s="268"/>
      <c r="CH25" s="293"/>
      <c r="CI25" s="293"/>
      <c r="CJ25" s="344"/>
      <c r="CK25" s="268"/>
      <c r="CL25" s="293"/>
      <c r="CM25" s="268"/>
      <c r="CN25" s="295"/>
      <c r="CO25" s="295"/>
      <c r="CP25" s="268"/>
      <c r="CQ25" s="293"/>
      <c r="CR25" s="268"/>
      <c r="CS25" s="268"/>
      <c r="CT25" s="276"/>
      <c r="CU25" s="276"/>
      <c r="CV25" s="295"/>
      <c r="CW25" s="268"/>
      <c r="CX25" s="295"/>
      <c r="CY25" s="268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</row>
    <row r="26" customFormat="false" ht="12.75" hidden="false" customHeight="false" outlineLevel="0" collapsed="false">
      <c r="A26" s="359" t="n">
        <v>37226</v>
      </c>
      <c r="B26" s="392" t="n">
        <f aca="false">IF(m1!B26="",m1!C26,m1!B26)-IF(m0!B26="",m0!C26,m0!B26)</f>
        <v>0.00499999999999998</v>
      </c>
      <c r="C26" s="392" t="n">
        <f aca="false">m1!C26-m0!C26</f>
        <v>0.005</v>
      </c>
      <c r="D26" s="392" t="n">
        <f aca="false">m1!D26-m0!D26</f>
        <v>0.005</v>
      </c>
      <c r="E26" s="392" t="n">
        <f aca="false">m1!E26-m0!E26</f>
        <v>0.005</v>
      </c>
      <c r="F26" s="392" t="n">
        <f aca="false">m1!F26-m0!F26</f>
        <v>0.005</v>
      </c>
      <c r="G26" s="392" t="n">
        <f aca="false">m1!G26-m0!G26</f>
        <v>0.005</v>
      </c>
      <c r="H26" s="392" t="n">
        <f aca="false">m1!H26-m0!H26</f>
        <v>0.005</v>
      </c>
      <c r="I26" s="392" t="n">
        <f aca="false">m1!I26-m0!I26</f>
        <v>0.005</v>
      </c>
      <c r="J26" s="392" t="n">
        <f aca="false">m1!J26-m0!J26</f>
        <v>0.005</v>
      </c>
      <c r="K26" s="392" t="n">
        <f aca="false">m1!K26-m0!K26</f>
        <v>0.00499999999999995</v>
      </c>
      <c r="L26" s="392" t="n">
        <f aca="false">m1!L26-m0!L26</f>
        <v>0.00499999999999995</v>
      </c>
      <c r="M26" s="392" t="n">
        <f aca="false">m1!M26-m0!M26</f>
        <v>0.00499999999999995</v>
      </c>
      <c r="N26" s="392" t="n">
        <f aca="false">m1!N26-m0!N26</f>
        <v>0.005</v>
      </c>
      <c r="O26" s="392" t="n">
        <f aca="false">m1!O26-m0!O26</f>
        <v>0.00500000000000012</v>
      </c>
      <c r="P26" s="392" t="n">
        <f aca="false">m1!P26-m0!P26</f>
        <v>0.00500000000000012</v>
      </c>
      <c r="Q26" s="392" t="n">
        <f aca="false">m1!Q26-m0!Q26</f>
        <v>0.00500000000000012</v>
      </c>
      <c r="R26" s="392" t="n">
        <f aca="false">m1!R26-m0!R26</f>
        <v>0.00500000000000012</v>
      </c>
      <c r="T26" s="393" t="n">
        <f aca="false">m1!T26-m0!T26</f>
        <v>0.00499999999999998</v>
      </c>
      <c r="U26" s="393" t="n">
        <f aca="false">m1!U26-m0!U26</f>
        <v>0.00499999999999998</v>
      </c>
      <c r="V26" s="393" t="n">
        <f aca="false">m1!V26-m0!V26</f>
        <v>0.00516000000000005</v>
      </c>
      <c r="X26" s="394" t="n">
        <f aca="false">m1!X26-m0!X26</f>
        <v>0</v>
      </c>
      <c r="Y26" s="394" t="n">
        <f aca="false">m1!Y26-m0!Y26</f>
        <v>0</v>
      </c>
      <c r="Z26" s="394" t="n">
        <f aca="false">m1!Z26-m0!Z26</f>
        <v>0</v>
      </c>
      <c r="AA26" s="395" t="n">
        <f aca="false">m1!AA26-m0!AA26</f>
        <v>0</v>
      </c>
      <c r="AB26" s="395" t="n">
        <f aca="false">m1!AB26-m0!AB26</f>
        <v>0</v>
      </c>
      <c r="AC26" s="395" t="n">
        <f aca="false">m1!AC26-m0!AC26</f>
        <v>0</v>
      </c>
      <c r="AD26" s="395" t="n">
        <f aca="false">m1!AD26-m0!AD26</f>
        <v>0</v>
      </c>
      <c r="AE26" s="392" t="n">
        <f aca="false">m1!AE26-m0!AE26</f>
        <v>0</v>
      </c>
      <c r="AF26" s="392" t="n">
        <f aca="false">m1!AF26-m0!AF26</f>
        <v>0</v>
      </c>
      <c r="AG26" s="392"/>
      <c r="AH26" s="396" t="n">
        <f aca="false">A26</f>
        <v>37226</v>
      </c>
      <c r="AI26" s="392" t="n">
        <f aca="false">m1!AI26-m0!AI26</f>
        <v>0</v>
      </c>
      <c r="AJ26" s="392"/>
      <c r="AK26" s="397"/>
      <c r="AL26" s="392" t="n">
        <f aca="false">m1!AK26-m0!AK26</f>
        <v>0</v>
      </c>
      <c r="AM26" s="392" t="n">
        <f aca="false">m1!AL26-m0!AL26</f>
        <v>0.0044999544734039</v>
      </c>
      <c r="AN26" s="392" t="n">
        <f aca="false">m1!AM26-m0!AM26</f>
        <v>0.00500000000000034</v>
      </c>
      <c r="AO26" s="392" t="n">
        <f aca="false">m1!AN26-m0!AN26</f>
        <v>0.00500000000000034</v>
      </c>
      <c r="AP26" s="392" t="n">
        <f aca="false">m1!AO26-m0!AO26</f>
        <v>0.00500000000000034</v>
      </c>
      <c r="AQ26" s="392" t="n">
        <f aca="false">m1!AP26-m0!AP26</f>
        <v>0.00500000000000078</v>
      </c>
      <c r="AR26" s="392" t="n">
        <f aca="false">m1!AQ26-m0!AQ26</f>
        <v>0.00499999999999989</v>
      </c>
      <c r="AS26" s="392" t="n">
        <f aca="false">m1!AR26-m0!AR26</f>
        <v>0.00499999999999989</v>
      </c>
      <c r="AT26" s="392"/>
      <c r="AU26" s="392"/>
      <c r="AV26" s="392" t="n">
        <f aca="false">m1!AU26-m0!AU26</f>
        <v>0</v>
      </c>
      <c r="AW26" s="392" t="n">
        <f aca="false">m1!AV26-m0!AV26</f>
        <v>0</v>
      </c>
      <c r="AX26" s="392" t="n">
        <f aca="false">m1!AW26-m0!AW26</f>
        <v>0</v>
      </c>
      <c r="AY26" s="392" t="n">
        <f aca="false">m1!AX26-m0!AX26</f>
        <v>0</v>
      </c>
      <c r="AZ26" s="392" t="n">
        <f aca="false">m1!AY26-m0!AY26</f>
        <v>0</v>
      </c>
      <c r="BA26" s="392" t="n">
        <f aca="false">m1!AZ26-m0!AZ26</f>
        <v>0</v>
      </c>
      <c r="BB26" s="392"/>
      <c r="BC26" s="392" t="n">
        <f aca="false">m1!BC26-m0!BB26</f>
        <v>-0.68</v>
      </c>
      <c r="BD26" s="392" t="n">
        <f aca="false">m1!BD26-m0!BC26</f>
        <v>0.315</v>
      </c>
      <c r="BE26" s="392" t="n">
        <f aca="false">m1!BE26-m0!BD26</f>
        <v>-3.623</v>
      </c>
      <c r="BF26" s="392"/>
      <c r="BG26" s="359"/>
      <c r="BH26" s="398"/>
      <c r="BI26" s="324"/>
      <c r="BJ26" s="268"/>
      <c r="BK26" s="324"/>
      <c r="BL26" s="324"/>
      <c r="BM26" s="268"/>
      <c r="BN26" s="268"/>
      <c r="BO26" s="358"/>
      <c r="BP26" s="358"/>
      <c r="BQ26" s="268"/>
      <c r="BR26" s="358"/>
      <c r="BS26" s="268"/>
      <c r="BT26" s="268"/>
      <c r="BU26" s="268"/>
      <c r="BV26" s="295"/>
      <c r="BW26" s="295"/>
      <c r="BX26" s="295"/>
      <c r="BY26" s="293"/>
      <c r="BZ26" s="293"/>
      <c r="CA26" s="293"/>
      <c r="CB26" s="295"/>
      <c r="CC26" s="277"/>
      <c r="CD26" s="277"/>
      <c r="CE26" s="277"/>
      <c r="CF26" s="277"/>
      <c r="CG26" s="268"/>
      <c r="CH26" s="293"/>
      <c r="CI26" s="293"/>
      <c r="CJ26" s="344"/>
      <c r="CK26" s="268"/>
      <c r="CL26" s="293"/>
      <c r="CM26" s="268"/>
      <c r="CN26" s="295"/>
      <c r="CO26" s="295"/>
      <c r="CP26" s="268"/>
      <c r="CQ26" s="293"/>
      <c r="CR26" s="268"/>
      <c r="CS26" s="268"/>
      <c r="CT26" s="276"/>
      <c r="CU26" s="276"/>
      <c r="CV26" s="295"/>
      <c r="CW26" s="268"/>
      <c r="CX26" s="295"/>
      <c r="CY26" s="268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</row>
    <row r="27" customFormat="false" ht="12.75" hidden="false" customHeight="false" outlineLevel="0" collapsed="false">
      <c r="A27" s="359" t="n">
        <v>37257</v>
      </c>
      <c r="B27" s="392" t="n">
        <f aca="false">IF(m1!B27="",m1!C27,m1!B27)-IF(m0!B27="",m0!C27,m0!B27)</f>
        <v>0</v>
      </c>
      <c r="C27" s="392" t="n">
        <f aca="false">m1!C27-m0!C27</f>
        <v>0</v>
      </c>
      <c r="D27" s="392" t="n">
        <f aca="false">m1!D27-m0!D27</f>
        <v>0</v>
      </c>
      <c r="E27" s="392" t="n">
        <f aca="false">m1!E27-m0!E27</f>
        <v>0</v>
      </c>
      <c r="F27" s="392" t="n">
        <f aca="false">m1!F27-m0!F27</f>
        <v>0</v>
      </c>
      <c r="G27" s="392" t="n">
        <f aca="false">m1!G27-m0!G27</f>
        <v>0</v>
      </c>
      <c r="H27" s="392" t="n">
        <f aca="false">m1!H27-m0!H27</f>
        <v>0</v>
      </c>
      <c r="I27" s="392" t="n">
        <f aca="false">m1!I27-m0!I27</f>
        <v>0</v>
      </c>
      <c r="J27" s="392" t="n">
        <f aca="false">m1!J27-m0!J27</f>
        <v>0</v>
      </c>
      <c r="K27" s="392" t="n">
        <f aca="false">m1!K27-m0!K27</f>
        <v>0</v>
      </c>
      <c r="L27" s="392" t="n">
        <f aca="false">m1!L27-m0!L27</f>
        <v>0</v>
      </c>
      <c r="M27" s="392" t="n">
        <f aca="false">m1!M27-m0!M27</f>
        <v>0</v>
      </c>
      <c r="N27" s="392" t="n">
        <f aca="false">m1!N27-m0!N27</f>
        <v>0</v>
      </c>
      <c r="O27" s="392" t="n">
        <f aca="false">m1!O27-m0!O27</f>
        <v>0</v>
      </c>
      <c r="P27" s="392" t="n">
        <f aca="false">m1!P27-m0!P27</f>
        <v>0</v>
      </c>
      <c r="Q27" s="392" t="n">
        <f aca="false">m1!Q27-m0!Q27</f>
        <v>0</v>
      </c>
      <c r="R27" s="392" t="n">
        <f aca="false">m1!R27-m0!R27</f>
        <v>0</v>
      </c>
      <c r="T27" s="393" t="n">
        <f aca="false">m1!T27-m0!T27</f>
        <v>0</v>
      </c>
      <c r="U27" s="393" t="n">
        <f aca="false">m1!U27-m0!U27</f>
        <v>0</v>
      </c>
      <c r="V27" s="393" t="n">
        <f aca="false">m1!V27-m0!V27</f>
        <v>0</v>
      </c>
      <c r="X27" s="394" t="n">
        <f aca="false">m1!X27-m0!X27</f>
        <v>0</v>
      </c>
      <c r="Y27" s="394" t="n">
        <f aca="false">m1!Y27-m0!Y27</f>
        <v>0</v>
      </c>
      <c r="Z27" s="394" t="n">
        <f aca="false">m1!Z27-m0!Z27</f>
        <v>0</v>
      </c>
      <c r="AA27" s="395" t="n">
        <f aca="false">m1!AA27-m0!AA27</f>
        <v>0</v>
      </c>
      <c r="AB27" s="395" t="n">
        <f aca="false">m1!AB27-m0!AB27</f>
        <v>0</v>
      </c>
      <c r="AC27" s="395" t="n">
        <f aca="false">m1!AC27-m0!AC27</f>
        <v>0</v>
      </c>
      <c r="AD27" s="395" t="n">
        <f aca="false">m1!AD27-m0!AD27</f>
        <v>0</v>
      </c>
      <c r="AE27" s="392" t="n">
        <f aca="false">m1!AE27-m0!AE27</f>
        <v>0</v>
      </c>
      <c r="AF27" s="392" t="n">
        <f aca="false">m1!AF27-m0!AF27</f>
        <v>0</v>
      </c>
      <c r="AG27" s="392"/>
      <c r="AH27" s="396" t="n">
        <f aca="false">A27</f>
        <v>37257</v>
      </c>
      <c r="AI27" s="392" t="n">
        <f aca="false">m1!AI27-m0!AI27</f>
        <v>0</v>
      </c>
      <c r="AJ27" s="392"/>
      <c r="AK27" s="397"/>
      <c r="AL27" s="392" t="n">
        <f aca="false">m1!AK27-m0!AK27</f>
        <v>0</v>
      </c>
      <c r="AM27" s="392" t="n">
        <f aca="false">m1!AL27-m0!AL27</f>
        <v>0</v>
      </c>
      <c r="AN27" s="392" t="n">
        <f aca="false">m1!AM27-m0!AM27</f>
        <v>0</v>
      </c>
      <c r="AO27" s="392" t="n">
        <f aca="false">m1!AN27-m0!AN27</f>
        <v>0</v>
      </c>
      <c r="AP27" s="392" t="n">
        <f aca="false">m1!AO27-m0!AO27</f>
        <v>0</v>
      </c>
      <c r="AQ27" s="392" t="n">
        <f aca="false">m1!AP27-m0!AP27</f>
        <v>0</v>
      </c>
      <c r="AR27" s="392" t="n">
        <f aca="false">m1!AQ27-m0!AQ27</f>
        <v>0</v>
      </c>
      <c r="AS27" s="392" t="n">
        <f aca="false">m1!AR27-m0!AR27</f>
        <v>0</v>
      </c>
      <c r="AT27" s="392"/>
      <c r="AU27" s="392"/>
      <c r="AV27" s="392" t="n">
        <f aca="false">m1!AU27-m0!AU27</f>
        <v>0</v>
      </c>
      <c r="AW27" s="392" t="n">
        <f aca="false">m1!AV27-m0!AV27</f>
        <v>0</v>
      </c>
      <c r="AX27" s="392" t="n">
        <f aca="false">m1!AW27-m0!AW27</f>
        <v>0</v>
      </c>
      <c r="AY27" s="392" t="n">
        <f aca="false">m1!AX27-m0!AX27</f>
        <v>0</v>
      </c>
      <c r="AZ27" s="392" t="n">
        <f aca="false">m1!AY27-m0!AY27</f>
        <v>0</v>
      </c>
      <c r="BA27" s="392" t="n">
        <f aca="false">m1!AZ27-m0!AZ27</f>
        <v>0</v>
      </c>
      <c r="BB27" s="392"/>
      <c r="BC27" s="392" t="n">
        <f aca="false">m1!BC27-m0!BB27</f>
        <v>-0.725000000000001</v>
      </c>
      <c r="BD27" s="392" t="n">
        <f aca="false">m1!BD27-m0!BC27</f>
        <v>0.305</v>
      </c>
      <c r="BE27" s="392" t="n">
        <f aca="false">m1!BE27-m0!BD27</f>
        <v>-3.632</v>
      </c>
      <c r="BF27" s="392"/>
      <c r="BG27" s="359"/>
      <c r="BH27" s="398"/>
      <c r="BI27" s="324"/>
      <c r="BJ27" s="268"/>
      <c r="BK27" s="324"/>
      <c r="BL27" s="324"/>
      <c r="BM27" s="268"/>
      <c r="BN27" s="268"/>
      <c r="BO27" s="358"/>
      <c r="BP27" s="358"/>
      <c r="BQ27" s="268"/>
      <c r="BR27" s="358"/>
      <c r="BS27" s="268"/>
      <c r="BT27" s="268"/>
      <c r="BU27" s="268"/>
      <c r="BV27" s="295"/>
      <c r="BW27" s="295"/>
      <c r="BX27" s="295"/>
      <c r="BY27" s="293"/>
      <c r="BZ27" s="293"/>
      <c r="CA27" s="293"/>
      <c r="CB27" s="295"/>
      <c r="CC27" s="277"/>
      <c r="CD27" s="277"/>
      <c r="CE27" s="277"/>
      <c r="CF27" s="277"/>
      <c r="CG27" s="268"/>
      <c r="CH27" s="293"/>
      <c r="CI27" s="293"/>
      <c r="CJ27" s="344"/>
      <c r="CK27" s="268"/>
      <c r="CL27" s="293"/>
      <c r="CM27" s="268"/>
      <c r="CN27" s="295"/>
      <c r="CO27" s="295"/>
      <c r="CP27" s="268"/>
      <c r="CQ27" s="293"/>
      <c r="CR27" s="268"/>
      <c r="CS27" s="268"/>
      <c r="CT27" s="276"/>
      <c r="CU27" s="276"/>
      <c r="CV27" s="295"/>
      <c r="CW27" s="268"/>
      <c r="CX27" s="295"/>
      <c r="CY27" s="268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</row>
    <row r="28" customFormat="false" ht="12.75" hidden="false" customHeight="false" outlineLevel="0" collapsed="false">
      <c r="A28" s="359" t="n">
        <v>37288</v>
      </c>
      <c r="B28" s="392" t="n">
        <f aca="false">IF(m1!B28="",m1!C28,m1!B28)-IF(m0!B28="",m0!C28,m0!B28)</f>
        <v>0</v>
      </c>
      <c r="C28" s="392" t="n">
        <f aca="false">m1!C28-m0!C28</f>
        <v>0</v>
      </c>
      <c r="D28" s="392" t="n">
        <f aca="false">m1!D28-m0!D28</f>
        <v>0</v>
      </c>
      <c r="E28" s="392" t="n">
        <f aca="false">m1!E28-m0!E28</f>
        <v>0</v>
      </c>
      <c r="F28" s="392" t="n">
        <f aca="false">m1!F28-m0!F28</f>
        <v>0</v>
      </c>
      <c r="G28" s="392" t="n">
        <f aca="false">m1!G28-m0!G28</f>
        <v>0</v>
      </c>
      <c r="H28" s="392" t="n">
        <f aca="false">m1!H28-m0!H28</f>
        <v>0</v>
      </c>
      <c r="I28" s="392" t="n">
        <f aca="false">m1!I28-m0!I28</f>
        <v>0</v>
      </c>
      <c r="J28" s="392" t="n">
        <f aca="false">m1!J28-m0!J28</f>
        <v>0</v>
      </c>
      <c r="K28" s="392" t="n">
        <f aca="false">m1!K28-m0!K28</f>
        <v>0</v>
      </c>
      <c r="L28" s="392" t="n">
        <f aca="false">m1!L28-m0!L28</f>
        <v>0</v>
      </c>
      <c r="M28" s="392" t="n">
        <f aca="false">m1!M28-m0!M28</f>
        <v>0</v>
      </c>
      <c r="N28" s="392" t="n">
        <f aca="false">m1!N28-m0!N28</f>
        <v>0</v>
      </c>
      <c r="O28" s="392" t="n">
        <f aca="false">m1!O28-m0!O28</f>
        <v>0</v>
      </c>
      <c r="P28" s="392" t="n">
        <f aca="false">m1!P28-m0!P28</f>
        <v>0</v>
      </c>
      <c r="Q28" s="392" t="n">
        <f aca="false">m1!Q28-m0!Q28</f>
        <v>0</v>
      </c>
      <c r="R28" s="392" t="n">
        <f aca="false">m1!R28-m0!R28</f>
        <v>0</v>
      </c>
      <c r="T28" s="393" t="n">
        <f aca="false">m1!T28-m0!T28</f>
        <v>0</v>
      </c>
      <c r="U28" s="393" t="n">
        <f aca="false">m1!U28-m0!U28</f>
        <v>0</v>
      </c>
      <c r="V28" s="393" t="n">
        <f aca="false">m1!V28-m0!V28</f>
        <v>0</v>
      </c>
      <c r="X28" s="394" t="n">
        <f aca="false">m1!X28-m0!X28</f>
        <v>0</v>
      </c>
      <c r="Y28" s="394" t="n">
        <f aca="false">m1!Y28-m0!Y28</f>
        <v>0</v>
      </c>
      <c r="Z28" s="394" t="n">
        <f aca="false">m1!Z28-m0!Z28</f>
        <v>0</v>
      </c>
      <c r="AA28" s="395" t="n">
        <f aca="false">m1!AA28-m0!AA28</f>
        <v>0</v>
      </c>
      <c r="AB28" s="395" t="n">
        <f aca="false">m1!AB28-m0!AB28</f>
        <v>0</v>
      </c>
      <c r="AC28" s="395" t="n">
        <f aca="false">m1!AC28-m0!AC28</f>
        <v>0</v>
      </c>
      <c r="AD28" s="395" t="n">
        <f aca="false">m1!AD28-m0!AD28</f>
        <v>0</v>
      </c>
      <c r="AE28" s="392" t="n">
        <f aca="false">m1!AE28-m0!AE28</f>
        <v>0</v>
      </c>
      <c r="AF28" s="392" t="n">
        <f aca="false">m1!AF28-m0!AF28</f>
        <v>0</v>
      </c>
      <c r="AG28" s="392"/>
      <c r="AH28" s="396" t="n">
        <f aca="false">A28</f>
        <v>37288</v>
      </c>
      <c r="AI28" s="392" t="n">
        <f aca="false">m1!AI28-m0!AI28</f>
        <v>0</v>
      </c>
      <c r="AJ28" s="392"/>
      <c r="AK28" s="397"/>
      <c r="AL28" s="392" t="n">
        <f aca="false">m1!AK28-m0!AK28</f>
        <v>0</v>
      </c>
      <c r="AM28" s="392" t="n">
        <f aca="false">m1!AL28-m0!AL28</f>
        <v>0</v>
      </c>
      <c r="AN28" s="392" t="n">
        <f aca="false">m1!AM28-m0!AM28</f>
        <v>0</v>
      </c>
      <c r="AO28" s="392" t="n">
        <f aca="false">m1!AN28-m0!AN28</f>
        <v>0</v>
      </c>
      <c r="AP28" s="392" t="n">
        <f aca="false">m1!AO28-m0!AO28</f>
        <v>0</v>
      </c>
      <c r="AQ28" s="392" t="n">
        <f aca="false">m1!AP28-m0!AP28</f>
        <v>0</v>
      </c>
      <c r="AR28" s="392" t="n">
        <f aca="false">m1!AQ28-m0!AQ28</f>
        <v>0</v>
      </c>
      <c r="AS28" s="392" t="n">
        <f aca="false">m1!AR28-m0!AR28</f>
        <v>0</v>
      </c>
      <c r="AT28" s="392"/>
      <c r="AU28" s="392"/>
      <c r="AV28" s="392" t="n">
        <f aca="false">m1!AU28-m0!AU28</f>
        <v>0</v>
      </c>
      <c r="AW28" s="392" t="n">
        <f aca="false">m1!AV28-m0!AV28</f>
        <v>0</v>
      </c>
      <c r="AX28" s="392" t="n">
        <f aca="false">m1!AW28-m0!AW28</f>
        <v>0</v>
      </c>
      <c r="AY28" s="392" t="n">
        <f aca="false">m1!AX28-m0!AX28</f>
        <v>0</v>
      </c>
      <c r="AZ28" s="392" t="n">
        <f aca="false">m1!AY28-m0!AY28</f>
        <v>0</v>
      </c>
      <c r="BA28" s="392" t="n">
        <f aca="false">m1!AZ28-m0!AZ28</f>
        <v>0</v>
      </c>
      <c r="BB28" s="392"/>
      <c r="BC28" s="392" t="n">
        <f aca="false">m1!BC28-m0!BB28</f>
        <v>-0.7225</v>
      </c>
      <c r="BD28" s="392" t="n">
        <f aca="false">m1!BD28-m0!BC28</f>
        <v>0.305</v>
      </c>
      <c r="BE28" s="392" t="n">
        <f aca="false">m1!BE28-m0!BD28</f>
        <v>-3.5</v>
      </c>
      <c r="BF28" s="392"/>
      <c r="BG28" s="359"/>
      <c r="BH28" s="398"/>
      <c r="BI28" s="324"/>
      <c r="BJ28" s="268"/>
      <c r="BK28" s="324"/>
      <c r="BL28" s="324"/>
      <c r="BM28" s="268"/>
      <c r="BN28" s="268"/>
      <c r="BO28" s="358"/>
      <c r="BP28" s="358"/>
      <c r="BQ28" s="268"/>
      <c r="BR28" s="358"/>
      <c r="BS28" s="268"/>
      <c r="BT28" s="268"/>
      <c r="BU28" s="268"/>
      <c r="BV28" s="295"/>
      <c r="BW28" s="295"/>
      <c r="BX28" s="295"/>
      <c r="BY28" s="293"/>
      <c r="BZ28" s="293"/>
      <c r="CA28" s="293"/>
      <c r="CB28" s="295"/>
      <c r="CC28" s="277"/>
      <c r="CD28" s="277"/>
      <c r="CE28" s="277"/>
      <c r="CF28" s="277"/>
      <c r="CG28" s="268"/>
      <c r="CH28" s="293"/>
      <c r="CI28" s="293"/>
      <c r="CJ28" s="344"/>
      <c r="CK28" s="268"/>
      <c r="CL28" s="293"/>
      <c r="CM28" s="268"/>
      <c r="CN28" s="295"/>
      <c r="CO28" s="295"/>
      <c r="CP28" s="268"/>
      <c r="CQ28" s="293"/>
      <c r="CR28" s="268"/>
      <c r="CS28" s="268"/>
      <c r="CT28" s="276"/>
      <c r="CU28" s="276"/>
      <c r="CV28" s="295"/>
      <c r="CW28" s="268"/>
      <c r="CX28" s="295"/>
      <c r="CY28" s="268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</row>
    <row r="29" customFormat="false" ht="12.75" hidden="false" customHeight="false" outlineLevel="0" collapsed="false">
      <c r="A29" s="359" t="n">
        <v>37316</v>
      </c>
      <c r="B29" s="392" t="n">
        <f aca="false">IF(m1!B29="",m1!C29,m1!B29)-IF(m0!B29="",m0!C29,m0!B29)</f>
        <v>0</v>
      </c>
      <c r="C29" s="392" t="n">
        <f aca="false">m1!C29-m0!C29</f>
        <v>0</v>
      </c>
      <c r="D29" s="392" t="n">
        <f aca="false">m1!D29-m0!D29</f>
        <v>0</v>
      </c>
      <c r="E29" s="392" t="n">
        <f aca="false">m1!E29-m0!E29</f>
        <v>0</v>
      </c>
      <c r="F29" s="392" t="n">
        <f aca="false">m1!F29-m0!F29</f>
        <v>0</v>
      </c>
      <c r="G29" s="392" t="n">
        <f aca="false">m1!G29-m0!G29</f>
        <v>0</v>
      </c>
      <c r="H29" s="392" t="n">
        <f aca="false">m1!H29-m0!H29</f>
        <v>0</v>
      </c>
      <c r="I29" s="392" t="n">
        <f aca="false">m1!I29-m0!I29</f>
        <v>0</v>
      </c>
      <c r="J29" s="392" t="n">
        <f aca="false">m1!J29-m0!J29</f>
        <v>0</v>
      </c>
      <c r="K29" s="392" t="n">
        <f aca="false">m1!K29-m0!K29</f>
        <v>0</v>
      </c>
      <c r="L29" s="392" t="n">
        <f aca="false">m1!L29-m0!L29</f>
        <v>0</v>
      </c>
      <c r="M29" s="392" t="n">
        <f aca="false">m1!M29-m0!M29</f>
        <v>0</v>
      </c>
      <c r="N29" s="392" t="n">
        <f aca="false">m1!N29-m0!N29</f>
        <v>0</v>
      </c>
      <c r="O29" s="392" t="n">
        <f aca="false">m1!O29-m0!O29</f>
        <v>0</v>
      </c>
      <c r="P29" s="392" t="n">
        <f aca="false">m1!P29-m0!P29</f>
        <v>0</v>
      </c>
      <c r="Q29" s="392" t="n">
        <f aca="false">m1!Q29-m0!Q29</f>
        <v>0</v>
      </c>
      <c r="R29" s="392" t="n">
        <f aca="false">m1!R29-m0!R29</f>
        <v>0</v>
      </c>
      <c r="T29" s="393" t="n">
        <f aca="false">m1!T29-m0!T29</f>
        <v>0</v>
      </c>
      <c r="U29" s="393" t="n">
        <f aca="false">m1!U29-m0!U29</f>
        <v>0</v>
      </c>
      <c r="V29" s="393" t="n">
        <f aca="false">m1!V29-m0!V29</f>
        <v>0</v>
      </c>
      <c r="X29" s="394" t="n">
        <f aca="false">m1!X29-m0!X29</f>
        <v>0</v>
      </c>
      <c r="Y29" s="394" t="n">
        <f aca="false">m1!Y29-m0!Y29</f>
        <v>0</v>
      </c>
      <c r="Z29" s="394" t="n">
        <f aca="false">m1!Z29-m0!Z29</f>
        <v>0</v>
      </c>
      <c r="AA29" s="395" t="n">
        <f aca="false">m1!AA29-m0!AA29</f>
        <v>0</v>
      </c>
      <c r="AB29" s="395" t="n">
        <f aca="false">m1!AB29-m0!AB29</f>
        <v>0</v>
      </c>
      <c r="AC29" s="395" t="n">
        <f aca="false">m1!AC29-m0!AC29</f>
        <v>0</v>
      </c>
      <c r="AD29" s="395" t="n">
        <f aca="false">m1!AD29-m0!AD29</f>
        <v>0</v>
      </c>
      <c r="AE29" s="392" t="n">
        <f aca="false">m1!AE29-m0!AE29</f>
        <v>0</v>
      </c>
      <c r="AF29" s="392" t="n">
        <f aca="false">m1!AF29-m0!AF29</f>
        <v>0</v>
      </c>
      <c r="AG29" s="392"/>
      <c r="AH29" s="396" t="n">
        <f aca="false">A29</f>
        <v>37316</v>
      </c>
      <c r="AI29" s="392" t="n">
        <f aca="false">m1!AI29-m0!AI29</f>
        <v>0</v>
      </c>
      <c r="AJ29" s="392"/>
      <c r="AK29" s="397"/>
      <c r="AL29" s="392" t="n">
        <f aca="false">m1!AK29-m0!AK29</f>
        <v>0</v>
      </c>
      <c r="AM29" s="392" t="n">
        <f aca="false">m1!AL29-m0!AL29</f>
        <v>0</v>
      </c>
      <c r="AN29" s="392" t="n">
        <f aca="false">m1!AM29-m0!AM29</f>
        <v>0</v>
      </c>
      <c r="AO29" s="392" t="n">
        <f aca="false">m1!AN29-m0!AN29</f>
        <v>0</v>
      </c>
      <c r="AP29" s="392" t="n">
        <f aca="false">m1!AO29-m0!AO29</f>
        <v>0</v>
      </c>
      <c r="AQ29" s="392" t="n">
        <f aca="false">m1!AP29-m0!AP29</f>
        <v>0</v>
      </c>
      <c r="AR29" s="392" t="n">
        <f aca="false">m1!AQ29-m0!AQ29</f>
        <v>0</v>
      </c>
      <c r="AS29" s="392" t="n">
        <f aca="false">m1!AR29-m0!AR29</f>
        <v>0</v>
      </c>
      <c r="AT29" s="392"/>
      <c r="AU29" s="392"/>
      <c r="AV29" s="392" t="n">
        <f aca="false">m1!AU29-m0!AU29</f>
        <v>0</v>
      </c>
      <c r="AW29" s="392" t="n">
        <f aca="false">m1!AV29-m0!AV29</f>
        <v>0</v>
      </c>
      <c r="AX29" s="392" t="n">
        <f aca="false">m1!AW29-m0!AW29</f>
        <v>0</v>
      </c>
      <c r="AY29" s="392" t="n">
        <f aca="false">m1!AX29-m0!AX29</f>
        <v>0</v>
      </c>
      <c r="AZ29" s="392" t="n">
        <f aca="false">m1!AY29-m0!AY29</f>
        <v>0</v>
      </c>
      <c r="BA29" s="392" t="n">
        <f aca="false">m1!AZ29-m0!AZ29</f>
        <v>0</v>
      </c>
      <c r="BB29" s="392"/>
      <c r="BC29" s="392" t="n">
        <f aca="false">m1!BC29-m0!BB29</f>
        <v>-0.6325</v>
      </c>
      <c r="BD29" s="392" t="n">
        <f aca="false">m1!BD29-m0!BC29</f>
        <v>0.305</v>
      </c>
      <c r="BE29" s="392" t="n">
        <f aca="false">m1!BE29-m0!BD29</f>
        <v>-3.355</v>
      </c>
      <c r="BF29" s="392"/>
      <c r="BG29" s="359"/>
      <c r="BH29" s="398"/>
      <c r="BI29" s="324"/>
      <c r="BJ29" s="268"/>
      <c r="BK29" s="324"/>
      <c r="BL29" s="324"/>
      <c r="BM29" s="268"/>
      <c r="BN29" s="268"/>
      <c r="BO29" s="358"/>
      <c r="BP29" s="358"/>
      <c r="BQ29" s="268"/>
      <c r="BR29" s="358"/>
      <c r="BS29" s="268"/>
      <c r="BT29" s="268"/>
      <c r="BU29" s="268"/>
      <c r="BV29" s="295"/>
      <c r="BW29" s="295"/>
      <c r="BX29" s="295"/>
      <c r="BY29" s="293"/>
      <c r="BZ29" s="293"/>
      <c r="CA29" s="293"/>
      <c r="CB29" s="295"/>
      <c r="CC29" s="277"/>
      <c r="CD29" s="277"/>
      <c r="CE29" s="277"/>
      <c r="CF29" s="277"/>
      <c r="CG29" s="268"/>
      <c r="CH29" s="293"/>
      <c r="CI29" s="293"/>
      <c r="CJ29" s="344"/>
      <c r="CK29" s="268"/>
      <c r="CL29" s="293"/>
      <c r="CM29" s="268"/>
      <c r="CN29" s="295"/>
      <c r="CO29" s="295"/>
      <c r="CP29" s="268"/>
      <c r="CQ29" s="293"/>
      <c r="CR29" s="268"/>
      <c r="CS29" s="268"/>
      <c r="CT29" s="276"/>
      <c r="CU29" s="276"/>
      <c r="CV29" s="295"/>
      <c r="CW29" s="268"/>
      <c r="CX29" s="295"/>
      <c r="CY29" s="268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</row>
    <row r="30" customFormat="false" ht="12.75" hidden="false" customHeight="false" outlineLevel="0" collapsed="false">
      <c r="A30" s="359" t="n">
        <v>37347</v>
      </c>
      <c r="B30" s="392" t="n">
        <f aca="false">IF(m1!B30="",m1!C30,m1!B30)-IF(m0!B30="",m0!C30,m0!B30)</f>
        <v>-0.005</v>
      </c>
      <c r="C30" s="392" t="n">
        <f aca="false">m1!C30-m0!C30</f>
        <v>-0.005</v>
      </c>
      <c r="D30" s="392" t="n">
        <f aca="false">m1!D30-m0!D30</f>
        <v>-0.005</v>
      </c>
      <c r="E30" s="392" t="n">
        <f aca="false">m1!E30-m0!E30</f>
        <v>-0.005</v>
      </c>
      <c r="F30" s="392" t="n">
        <f aca="false">m1!F30-m0!F30</f>
        <v>-0.005</v>
      </c>
      <c r="G30" s="392" t="n">
        <f aca="false">m1!G30-m0!G30</f>
        <v>-0.005</v>
      </c>
      <c r="H30" s="392" t="n">
        <f aca="false">m1!H30-m0!H30</f>
        <v>-0.005</v>
      </c>
      <c r="I30" s="392" t="n">
        <f aca="false">m1!I30-m0!I30</f>
        <v>-0.005</v>
      </c>
      <c r="J30" s="392" t="n">
        <f aca="false">m1!J30-m0!J30</f>
        <v>-0.005</v>
      </c>
      <c r="K30" s="392" t="n">
        <f aca="false">m1!K30-m0!K30</f>
        <v>-0.005</v>
      </c>
      <c r="L30" s="392" t="n">
        <f aca="false">m1!L30-m0!L30</f>
        <v>-0.005</v>
      </c>
      <c r="M30" s="392" t="n">
        <f aca="false">m1!M30-m0!M30</f>
        <v>-0.005</v>
      </c>
      <c r="N30" s="392" t="n">
        <f aca="false">m1!N30-m0!N30</f>
        <v>-0.005</v>
      </c>
      <c r="O30" s="392" t="n">
        <f aca="false">m1!O30-m0!O30</f>
        <v>-0.005</v>
      </c>
      <c r="P30" s="392" t="n">
        <f aca="false">m1!P30-m0!P30</f>
        <v>-0.005</v>
      </c>
      <c r="Q30" s="392" t="n">
        <f aca="false">m1!Q30-m0!Q30</f>
        <v>-0.005</v>
      </c>
      <c r="R30" s="392" t="n">
        <f aca="false">m1!R30-m0!R30</f>
        <v>-0.005</v>
      </c>
      <c r="T30" s="393" t="n">
        <f aca="false">m1!T30-m0!T30</f>
        <v>-0.005</v>
      </c>
      <c r="U30" s="393" t="n">
        <f aca="false">m1!U30-m0!U30</f>
        <v>-0.005</v>
      </c>
      <c r="V30" s="393" t="n">
        <f aca="false">m1!V30-m0!V30</f>
        <v>0</v>
      </c>
      <c r="X30" s="394" t="n">
        <f aca="false">m1!X30-m0!X30</f>
        <v>0</v>
      </c>
      <c r="Y30" s="394" t="n">
        <f aca="false">m1!Y30-m0!Y30</f>
        <v>0</v>
      </c>
      <c r="Z30" s="394" t="n">
        <f aca="false">m1!Z30-m0!Z30</f>
        <v>0</v>
      </c>
      <c r="AA30" s="395" t="n">
        <f aca="false">m1!AA30-m0!AA30</f>
        <v>0</v>
      </c>
      <c r="AB30" s="395" t="n">
        <f aca="false">m1!AB30-m0!AB30</f>
        <v>0</v>
      </c>
      <c r="AC30" s="395" t="n">
        <f aca="false">m1!AC30-m0!AC30</f>
        <v>0</v>
      </c>
      <c r="AD30" s="395" t="n">
        <f aca="false">m1!AD30-m0!AD30</f>
        <v>0</v>
      </c>
      <c r="AE30" s="392" t="n">
        <f aca="false">m1!AE30-m0!AE30</f>
        <v>0</v>
      </c>
      <c r="AF30" s="392" t="n">
        <f aca="false">m1!AF30-m0!AF30</f>
        <v>0</v>
      </c>
      <c r="AG30" s="392"/>
      <c r="AH30" s="396" t="n">
        <f aca="false">A30</f>
        <v>37347</v>
      </c>
      <c r="AI30" s="392" t="n">
        <f aca="false">m1!AI30-m0!AI30</f>
        <v>0</v>
      </c>
      <c r="AJ30" s="392"/>
      <c r="AK30" s="397"/>
      <c r="AL30" s="392" t="n">
        <f aca="false">m1!AK30-m0!AK30</f>
        <v>0</v>
      </c>
      <c r="AM30" s="392" t="n">
        <f aca="false">m1!AL30-m0!AL30</f>
        <v>-0.00439241965932702</v>
      </c>
      <c r="AN30" s="392" t="n">
        <f aca="false">m1!AM30-m0!AM30</f>
        <v>-0.00500000000000034</v>
      </c>
      <c r="AO30" s="392" t="n">
        <f aca="false">m1!AN30-m0!AN30</f>
        <v>-0.00500000000000034</v>
      </c>
      <c r="AP30" s="392" t="n">
        <f aca="false">m1!AO30-m0!AO30</f>
        <v>-0.00500000000000034</v>
      </c>
      <c r="AQ30" s="392" t="n">
        <f aca="false">m1!AP30-m0!AP30</f>
        <v>-0.00500000000000034</v>
      </c>
      <c r="AR30" s="392" t="n">
        <f aca="false">m1!AQ30-m0!AQ30</f>
        <v>-0.00499999999999989</v>
      </c>
      <c r="AS30" s="392" t="n">
        <f aca="false">m1!AR30-m0!AR30</f>
        <v>-0.00499999999999989</v>
      </c>
      <c r="AT30" s="392"/>
      <c r="AU30" s="392"/>
      <c r="AV30" s="392" t="n">
        <f aca="false">m1!AU30-m0!AU30</f>
        <v>0</v>
      </c>
      <c r="AW30" s="392" t="n">
        <f aca="false">m1!AV30-m0!AV30</f>
        <v>0</v>
      </c>
      <c r="AX30" s="392" t="n">
        <f aca="false">m1!AW30-m0!AW30</f>
        <v>0</v>
      </c>
      <c r="AY30" s="392" t="n">
        <f aca="false">m1!AX30-m0!AX30</f>
        <v>0</v>
      </c>
      <c r="AZ30" s="392" t="n">
        <f aca="false">m1!AY30-m0!AY30</f>
        <v>0</v>
      </c>
      <c r="BA30" s="392" t="n">
        <f aca="false">m1!AZ30-m0!AZ30</f>
        <v>0</v>
      </c>
      <c r="BB30" s="392"/>
      <c r="BC30" s="392" t="n">
        <f aca="false">m1!BC30-m0!BB30</f>
        <v>-0.5075</v>
      </c>
      <c r="BD30" s="392" t="n">
        <f aca="false">m1!BD30-m0!BC30</f>
        <v>0.33</v>
      </c>
      <c r="BE30" s="392" t="n">
        <f aca="false">m1!BE30-m0!BD30</f>
        <v>-3.195</v>
      </c>
      <c r="BF30" s="392"/>
      <c r="BG30" s="359"/>
      <c r="BH30" s="398"/>
      <c r="BI30" s="324"/>
      <c r="BJ30" s="268"/>
      <c r="BK30" s="324"/>
      <c r="BL30" s="324"/>
      <c r="BM30" s="268"/>
      <c r="BN30" s="268"/>
      <c r="BO30" s="358"/>
      <c r="BP30" s="358"/>
      <c r="BQ30" s="268"/>
      <c r="BR30" s="358"/>
      <c r="BS30" s="268"/>
      <c r="BT30" s="268"/>
      <c r="BU30" s="268"/>
      <c r="BV30" s="295"/>
      <c r="BW30" s="295"/>
      <c r="BX30" s="295"/>
      <c r="BY30" s="268"/>
      <c r="BZ30" s="268"/>
      <c r="CA30" s="268"/>
      <c r="CB30" s="295"/>
      <c r="CC30" s="277"/>
      <c r="CD30" s="277"/>
      <c r="CE30" s="268"/>
      <c r="CF30" s="277"/>
      <c r="CG30" s="268"/>
      <c r="CH30" s="293"/>
      <c r="CI30" s="293"/>
      <c r="CJ30" s="344"/>
      <c r="CK30" s="268"/>
      <c r="CL30" s="293"/>
      <c r="CM30" s="268"/>
      <c r="CN30" s="295"/>
      <c r="CO30" s="295"/>
      <c r="CP30" s="268"/>
      <c r="CQ30" s="293"/>
      <c r="CR30" s="268"/>
      <c r="CS30" s="268"/>
      <c r="CT30" s="276"/>
      <c r="CU30" s="276"/>
      <c r="CV30" s="295"/>
      <c r="CW30" s="268"/>
      <c r="CX30" s="295"/>
      <c r="CY30" s="268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</row>
    <row r="31" customFormat="false" ht="12.75" hidden="false" customHeight="false" outlineLevel="0" collapsed="false">
      <c r="A31" s="359" t="n">
        <v>37377</v>
      </c>
      <c r="B31" s="392" t="n">
        <f aca="false">IF(m1!B31="",m1!C31,m1!B31)-IF(m0!B31="",m0!C31,m0!B31)</f>
        <v>-0.00499999999999998</v>
      </c>
      <c r="C31" s="392" t="n">
        <f aca="false">m1!C31-m0!C31</f>
        <v>-0.005</v>
      </c>
      <c r="D31" s="392" t="n">
        <f aca="false">m1!D31-m0!D31</f>
        <v>-0.005</v>
      </c>
      <c r="E31" s="392" t="n">
        <f aca="false">m1!E31-m0!E31</f>
        <v>-0.005</v>
      </c>
      <c r="F31" s="392" t="n">
        <f aca="false">m1!F31-m0!F31</f>
        <v>-0.005</v>
      </c>
      <c r="G31" s="392" t="n">
        <f aca="false">m1!G31-m0!G31</f>
        <v>-0.005</v>
      </c>
      <c r="H31" s="392" t="n">
        <f aca="false">m1!H31-m0!H31</f>
        <v>-0.005</v>
      </c>
      <c r="I31" s="392" t="n">
        <f aca="false">m1!I31-m0!I31</f>
        <v>-0.005</v>
      </c>
      <c r="J31" s="392" t="n">
        <f aca="false">m1!J31-m0!J31</f>
        <v>-0.005</v>
      </c>
      <c r="K31" s="392" t="n">
        <f aca="false">m1!K31-m0!K31</f>
        <v>-0.005</v>
      </c>
      <c r="L31" s="392" t="n">
        <f aca="false">m1!L31-m0!L31</f>
        <v>-0.005</v>
      </c>
      <c r="M31" s="392" t="n">
        <f aca="false">m1!M31-m0!M31</f>
        <v>-0.005</v>
      </c>
      <c r="N31" s="392" t="n">
        <f aca="false">m1!N31-m0!N31</f>
        <v>-0.005</v>
      </c>
      <c r="O31" s="392" t="n">
        <f aca="false">m1!O31-m0!O31</f>
        <v>-0.005</v>
      </c>
      <c r="P31" s="392" t="n">
        <f aca="false">m1!P31-m0!P31</f>
        <v>-0.005</v>
      </c>
      <c r="Q31" s="392" t="n">
        <f aca="false">m1!Q31-m0!Q31</f>
        <v>-0.005</v>
      </c>
      <c r="R31" s="392" t="n">
        <f aca="false">m1!R31-m0!R31</f>
        <v>-0.005</v>
      </c>
      <c r="T31" s="393" t="n">
        <f aca="false">m1!T31-m0!T31</f>
        <v>-0.005</v>
      </c>
      <c r="U31" s="393" t="n">
        <f aca="false">m1!U31-m0!U31</f>
        <v>-0.005</v>
      </c>
      <c r="V31" s="393" t="n">
        <f aca="false">m1!V31-m0!V31</f>
        <v>0</v>
      </c>
      <c r="X31" s="394" t="n">
        <f aca="false">m1!X31-m0!X31</f>
        <v>0</v>
      </c>
      <c r="Y31" s="394" t="n">
        <f aca="false">m1!Y31-m0!Y31</f>
        <v>0</v>
      </c>
      <c r="Z31" s="394" t="n">
        <f aca="false">m1!Z31-m0!Z31</f>
        <v>0</v>
      </c>
      <c r="AA31" s="395" t="n">
        <f aca="false">m1!AA31-m0!AA31</f>
        <v>0</v>
      </c>
      <c r="AB31" s="395" t="n">
        <f aca="false">m1!AB31-m0!AB31</f>
        <v>0</v>
      </c>
      <c r="AC31" s="395" t="n">
        <f aca="false">m1!AC31-m0!AC31</f>
        <v>0</v>
      </c>
      <c r="AD31" s="395" t="n">
        <f aca="false">m1!AD31-m0!AD31</f>
        <v>0</v>
      </c>
      <c r="AE31" s="392" t="n">
        <f aca="false">m1!AE31-m0!AE31</f>
        <v>0</v>
      </c>
      <c r="AF31" s="392" t="n">
        <f aca="false">m1!AF31-m0!AF31</f>
        <v>0</v>
      </c>
      <c r="AG31" s="392"/>
      <c r="AH31" s="396" t="n">
        <f aca="false">A31</f>
        <v>37377</v>
      </c>
      <c r="AI31" s="392" t="n">
        <f aca="false">m1!AI31-m0!AI31</f>
        <v>0</v>
      </c>
      <c r="AJ31" s="392"/>
      <c r="AK31" s="397"/>
      <c r="AL31" s="392" t="n">
        <f aca="false">m1!AK31-m0!AK31</f>
        <v>0</v>
      </c>
      <c r="AM31" s="392" t="n">
        <f aca="false">m1!AL31-m0!AL31</f>
        <v>-0.0043664040470488</v>
      </c>
      <c r="AN31" s="392" t="n">
        <f aca="false">m1!AM31-m0!AM31</f>
        <v>-0.00499999999999989</v>
      </c>
      <c r="AO31" s="392" t="n">
        <f aca="false">m1!AN31-m0!AN31</f>
        <v>-0.00499999999999989</v>
      </c>
      <c r="AP31" s="392" t="n">
        <f aca="false">m1!AO31-m0!AO31</f>
        <v>-0.00499999999999989</v>
      </c>
      <c r="AQ31" s="392" t="n">
        <f aca="false">m1!AP31-m0!AP31</f>
        <v>-0.00499999999999989</v>
      </c>
      <c r="AR31" s="392" t="n">
        <f aca="false">m1!AQ31-m0!AQ31</f>
        <v>-0.00499999999999989</v>
      </c>
      <c r="AS31" s="392" t="n">
        <f aca="false">m1!AR31-m0!AR31</f>
        <v>-0.00499999999999989</v>
      </c>
      <c r="AT31" s="392"/>
      <c r="AU31" s="392"/>
      <c r="AV31" s="392" t="n">
        <f aca="false">m1!AU31-m0!AU31</f>
        <v>0</v>
      </c>
      <c r="AW31" s="392" t="n">
        <f aca="false">m1!AV31-m0!AV31</f>
        <v>0</v>
      </c>
      <c r="AX31" s="392" t="n">
        <f aca="false">m1!AW31-m0!AW31</f>
        <v>0</v>
      </c>
      <c r="AY31" s="392" t="n">
        <f aca="false">m1!AX31-m0!AX31</f>
        <v>0</v>
      </c>
      <c r="AZ31" s="392" t="n">
        <f aca="false">m1!AY31-m0!AY31</f>
        <v>0</v>
      </c>
      <c r="BA31" s="392" t="n">
        <f aca="false">m1!AZ31-m0!AZ31</f>
        <v>0</v>
      </c>
      <c r="BB31" s="392"/>
      <c r="BC31" s="392" t="n">
        <f aca="false">m1!BC31-m0!BB31</f>
        <v>-0.4925</v>
      </c>
      <c r="BD31" s="392" t="n">
        <f aca="false">m1!BD31-m0!BC31</f>
        <v>0.33</v>
      </c>
      <c r="BE31" s="392" t="n">
        <f aca="false">m1!BE31-m0!BD31</f>
        <v>-3.124</v>
      </c>
      <c r="BF31" s="392"/>
      <c r="BG31" s="359"/>
      <c r="BH31" s="398"/>
      <c r="BI31" s="324"/>
      <c r="BJ31" s="268"/>
      <c r="BK31" s="324"/>
      <c r="BL31" s="324"/>
      <c r="BM31" s="268"/>
      <c r="BN31" s="268"/>
      <c r="BO31" s="358"/>
      <c r="BP31" s="358"/>
      <c r="BQ31" s="268"/>
      <c r="BR31" s="358"/>
      <c r="BS31" s="268"/>
      <c r="BT31" s="268"/>
      <c r="BU31" s="268"/>
      <c r="BV31" s="295"/>
      <c r="BW31" s="295"/>
      <c r="BX31" s="295"/>
      <c r="BY31" s="268"/>
      <c r="BZ31" s="268"/>
      <c r="CA31" s="268"/>
      <c r="CB31" s="295"/>
      <c r="CC31" s="277"/>
      <c r="CD31" s="277"/>
      <c r="CE31" s="268"/>
      <c r="CF31" s="277"/>
      <c r="CG31" s="268"/>
      <c r="CH31" s="293"/>
      <c r="CI31" s="293"/>
      <c r="CJ31" s="344"/>
      <c r="CK31" s="268"/>
      <c r="CL31" s="293"/>
      <c r="CM31" s="268"/>
      <c r="CN31" s="295"/>
      <c r="CO31" s="295"/>
      <c r="CP31" s="268"/>
      <c r="CQ31" s="293"/>
      <c r="CR31" s="268"/>
      <c r="CS31" s="268"/>
      <c r="CT31" s="276"/>
      <c r="CU31" s="276"/>
      <c r="CV31" s="295"/>
      <c r="CW31" s="268"/>
      <c r="CX31" s="295"/>
      <c r="CY31" s="268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</row>
    <row r="32" customFormat="false" ht="12.75" hidden="false" customHeight="false" outlineLevel="0" collapsed="false">
      <c r="A32" s="359" t="n">
        <v>37408</v>
      </c>
      <c r="B32" s="392" t="n">
        <f aca="false">IF(m1!B32="",m1!C32,m1!B32)-IF(m0!B32="",m0!C32,m0!B32)</f>
        <v>-0.00499999999999998</v>
      </c>
      <c r="C32" s="392" t="n">
        <f aca="false">m1!C32-m0!C32</f>
        <v>-0.005</v>
      </c>
      <c r="D32" s="392" t="n">
        <f aca="false">m1!D32-m0!D32</f>
        <v>-0.005</v>
      </c>
      <c r="E32" s="392" t="n">
        <f aca="false">m1!E32-m0!E32</f>
        <v>-0.005</v>
      </c>
      <c r="F32" s="392" t="n">
        <f aca="false">m1!F32-m0!F32</f>
        <v>-0.005</v>
      </c>
      <c r="G32" s="392" t="n">
        <f aca="false">m1!G32-m0!G32</f>
        <v>-0.005</v>
      </c>
      <c r="H32" s="392" t="n">
        <f aca="false">m1!H32-m0!H32</f>
        <v>-0.005</v>
      </c>
      <c r="I32" s="392" t="n">
        <f aca="false">m1!I32-m0!I32</f>
        <v>-0.005</v>
      </c>
      <c r="J32" s="392" t="n">
        <f aca="false">m1!J32-m0!J32</f>
        <v>-0.005</v>
      </c>
      <c r="K32" s="392" t="n">
        <f aca="false">m1!K32-m0!K32</f>
        <v>-0.005</v>
      </c>
      <c r="L32" s="392" t="n">
        <f aca="false">m1!L32-m0!L32</f>
        <v>-0.005</v>
      </c>
      <c r="M32" s="392" t="n">
        <f aca="false">m1!M32-m0!M32</f>
        <v>-0.005</v>
      </c>
      <c r="N32" s="392" t="n">
        <f aca="false">m1!N32-m0!N32</f>
        <v>-0.005</v>
      </c>
      <c r="O32" s="392" t="n">
        <f aca="false">m1!O32-m0!O32</f>
        <v>-0.005</v>
      </c>
      <c r="P32" s="392" t="n">
        <f aca="false">m1!P32-m0!P32</f>
        <v>-0.005</v>
      </c>
      <c r="Q32" s="392" t="n">
        <f aca="false">m1!Q32-m0!Q32</f>
        <v>-0.005</v>
      </c>
      <c r="R32" s="392" t="n">
        <f aca="false">m1!R32-m0!R32</f>
        <v>-0.005</v>
      </c>
      <c r="T32" s="393" t="n">
        <f aca="false">m1!T32-m0!T32</f>
        <v>-0.005</v>
      </c>
      <c r="U32" s="393" t="n">
        <f aca="false">m1!U32-m0!U32</f>
        <v>-0.005</v>
      </c>
      <c r="V32" s="393" t="n">
        <f aca="false">m1!V32-m0!V32</f>
        <v>0</v>
      </c>
      <c r="X32" s="394" t="n">
        <f aca="false">m1!X32-m0!X32</f>
        <v>0</v>
      </c>
      <c r="Y32" s="394" t="n">
        <f aca="false">m1!Y32-m0!Y32</f>
        <v>0</v>
      </c>
      <c r="Z32" s="394" t="n">
        <f aca="false">m1!Z32-m0!Z32</f>
        <v>0</v>
      </c>
      <c r="AA32" s="395" t="n">
        <f aca="false">m1!AA32-m0!AA32</f>
        <v>0</v>
      </c>
      <c r="AB32" s="395" t="n">
        <f aca="false">m1!AB32-m0!AB32</f>
        <v>0</v>
      </c>
      <c r="AC32" s="395" t="n">
        <f aca="false">m1!AC32-m0!AC32</f>
        <v>0</v>
      </c>
      <c r="AD32" s="395" t="n">
        <f aca="false">m1!AD32-m0!AD32</f>
        <v>0</v>
      </c>
      <c r="AE32" s="392" t="n">
        <f aca="false">m1!AE32-m0!AE32</f>
        <v>0</v>
      </c>
      <c r="AF32" s="392" t="n">
        <f aca="false">m1!AF32-m0!AF32</f>
        <v>0</v>
      </c>
      <c r="AG32" s="392"/>
      <c r="AH32" s="396" t="n">
        <f aca="false">A32</f>
        <v>37408</v>
      </c>
      <c r="AI32" s="392" t="n">
        <f aca="false">m1!AI32-m0!AI32</f>
        <v>0</v>
      </c>
      <c r="AJ32" s="392"/>
      <c r="AK32" s="397"/>
      <c r="AL32" s="392" t="n">
        <f aca="false">m1!AK32-m0!AK32</f>
        <v>0</v>
      </c>
      <c r="AM32" s="392" t="n">
        <f aca="false">m1!AL32-m0!AL32</f>
        <v>-0.00433966976819766</v>
      </c>
      <c r="AN32" s="392" t="n">
        <f aca="false">m1!AM32-m0!AM32</f>
        <v>-0.00499999999999989</v>
      </c>
      <c r="AO32" s="392" t="n">
        <f aca="false">m1!AN32-m0!AN32</f>
        <v>-0.00499999999999989</v>
      </c>
      <c r="AP32" s="392" t="n">
        <f aca="false">m1!AO32-m0!AO32</f>
        <v>-0.00499999999999989</v>
      </c>
      <c r="AQ32" s="392" t="n">
        <f aca="false">m1!AP32-m0!AP32</f>
        <v>-0.00499999999999989</v>
      </c>
      <c r="AR32" s="392" t="n">
        <f aca="false">m1!AQ32-m0!AQ32</f>
        <v>-0.00499999999999989</v>
      </c>
      <c r="AS32" s="392" t="n">
        <f aca="false">m1!AR32-m0!AR32</f>
        <v>-0.00499999999999989</v>
      </c>
      <c r="AT32" s="392"/>
      <c r="AU32" s="392"/>
      <c r="AV32" s="392" t="n">
        <f aca="false">m1!AU32-m0!AU32</f>
        <v>0</v>
      </c>
      <c r="AW32" s="392" t="n">
        <f aca="false">m1!AV32-m0!AV32</f>
        <v>0</v>
      </c>
      <c r="AX32" s="392" t="n">
        <f aca="false">m1!AW32-m0!AW32</f>
        <v>0</v>
      </c>
      <c r="AY32" s="392" t="n">
        <f aca="false">m1!AX32-m0!AX32</f>
        <v>0</v>
      </c>
      <c r="AZ32" s="392" t="n">
        <f aca="false">m1!AY32-m0!AY32</f>
        <v>0</v>
      </c>
      <c r="BA32" s="392" t="n">
        <f aca="false">m1!AZ32-m0!AZ32</f>
        <v>0</v>
      </c>
      <c r="BB32" s="392"/>
      <c r="BC32" s="392" t="n">
        <f aca="false">m1!BC32-m0!BB32</f>
        <v>-0.4925</v>
      </c>
      <c r="BD32" s="392" t="n">
        <f aca="false">m1!BD32-m0!BC32</f>
        <v>0.33</v>
      </c>
      <c r="BE32" s="392" t="n">
        <f aca="false">m1!BE32-m0!BD32</f>
        <v>-3.094</v>
      </c>
      <c r="BF32" s="392"/>
      <c r="BG32" s="359"/>
      <c r="BH32" s="398"/>
      <c r="BI32" s="324"/>
      <c r="BJ32" s="268"/>
      <c r="BK32" s="324"/>
      <c r="BL32" s="324"/>
      <c r="BM32" s="268"/>
      <c r="BN32" s="268"/>
      <c r="BO32" s="358"/>
      <c r="BP32" s="358"/>
      <c r="BQ32" s="268"/>
      <c r="BR32" s="358"/>
      <c r="BS32" s="268"/>
      <c r="BT32" s="268"/>
      <c r="BU32" s="268"/>
      <c r="BV32" s="295"/>
      <c r="BW32" s="295"/>
      <c r="BX32" s="295"/>
      <c r="BY32" s="268"/>
      <c r="BZ32" s="268"/>
      <c r="CA32" s="268"/>
      <c r="CB32" s="295"/>
      <c r="CC32" s="277"/>
      <c r="CD32" s="277"/>
      <c r="CE32" s="268"/>
      <c r="CF32" s="277"/>
      <c r="CG32" s="268"/>
      <c r="CH32" s="293"/>
      <c r="CI32" s="293"/>
      <c r="CJ32" s="344"/>
      <c r="CK32" s="268"/>
      <c r="CL32" s="293"/>
      <c r="CM32" s="268"/>
      <c r="CN32" s="295"/>
      <c r="CO32" s="295"/>
      <c r="CP32" s="268"/>
      <c r="CQ32" s="293"/>
      <c r="CR32" s="268"/>
      <c r="CS32" s="268"/>
      <c r="CT32" s="276"/>
      <c r="CU32" s="276"/>
      <c r="CV32" s="295"/>
      <c r="CW32" s="268"/>
      <c r="CX32" s="295"/>
      <c r="CY32" s="268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</row>
    <row r="33" customFormat="false" ht="12.75" hidden="false" customHeight="false" outlineLevel="0" collapsed="false">
      <c r="A33" s="359" t="n">
        <v>37438</v>
      </c>
      <c r="B33" s="392" t="n">
        <f aca="false">IF(m1!B33="",m1!C33,m1!B33)-IF(m0!B33="",m0!C33,m0!B33)</f>
        <v>-0.005</v>
      </c>
      <c r="C33" s="392" t="n">
        <f aca="false">m1!C33-m0!C33</f>
        <v>-0.005</v>
      </c>
      <c r="D33" s="392" t="n">
        <f aca="false">m1!D33-m0!D33</f>
        <v>-0.005</v>
      </c>
      <c r="E33" s="392" t="n">
        <f aca="false">m1!E33-m0!E33</f>
        <v>-0.005</v>
      </c>
      <c r="F33" s="392" t="n">
        <f aca="false">m1!F33-m0!F33</f>
        <v>-0.005</v>
      </c>
      <c r="G33" s="392" t="n">
        <f aca="false">m1!G33-m0!G33</f>
        <v>-0.005</v>
      </c>
      <c r="H33" s="392" t="n">
        <f aca="false">m1!H33-m0!H33</f>
        <v>-0.005</v>
      </c>
      <c r="I33" s="392" t="n">
        <f aca="false">m1!I33-m0!I33</f>
        <v>-0.005</v>
      </c>
      <c r="J33" s="392" t="n">
        <f aca="false">m1!J33-m0!J33</f>
        <v>-0.005</v>
      </c>
      <c r="K33" s="392" t="n">
        <f aca="false">m1!K33-m0!K33</f>
        <v>-0.005</v>
      </c>
      <c r="L33" s="392" t="n">
        <f aca="false">m1!L33-m0!L33</f>
        <v>-0.005</v>
      </c>
      <c r="M33" s="392" t="n">
        <f aca="false">m1!M33-m0!M33</f>
        <v>-0.005</v>
      </c>
      <c r="N33" s="392" t="n">
        <f aca="false">m1!N33-m0!N33</f>
        <v>-0.005</v>
      </c>
      <c r="O33" s="392" t="n">
        <f aca="false">m1!O33-m0!O33</f>
        <v>-0.005</v>
      </c>
      <c r="P33" s="392" t="n">
        <f aca="false">m1!P33-m0!P33</f>
        <v>-0.005</v>
      </c>
      <c r="Q33" s="392" t="n">
        <f aca="false">m1!Q33-m0!Q33</f>
        <v>-0.005</v>
      </c>
      <c r="R33" s="392" t="n">
        <f aca="false">m1!R33-m0!R33</f>
        <v>-0.005</v>
      </c>
      <c r="T33" s="393" t="n">
        <f aca="false">m1!T33-m0!T33</f>
        <v>-0.005</v>
      </c>
      <c r="U33" s="393" t="n">
        <f aca="false">m1!U33-m0!U33</f>
        <v>-0.005</v>
      </c>
      <c r="V33" s="393" t="n">
        <f aca="false">m1!V33-m0!V33</f>
        <v>0</v>
      </c>
      <c r="X33" s="394" t="n">
        <f aca="false">m1!X33-m0!X33</f>
        <v>0</v>
      </c>
      <c r="Y33" s="394" t="n">
        <f aca="false">m1!Y33-m0!Y33</f>
        <v>0</v>
      </c>
      <c r="Z33" s="394" t="n">
        <f aca="false">m1!Z33-m0!Z33</f>
        <v>0</v>
      </c>
      <c r="AA33" s="395" t="n">
        <f aca="false">m1!AA33-m0!AA33</f>
        <v>0</v>
      </c>
      <c r="AB33" s="395" t="n">
        <f aca="false">m1!AB33-m0!AB33</f>
        <v>0</v>
      </c>
      <c r="AC33" s="395" t="n">
        <f aca="false">m1!AC33-m0!AC33</f>
        <v>0</v>
      </c>
      <c r="AD33" s="395" t="n">
        <f aca="false">m1!AD33-m0!AD33</f>
        <v>0</v>
      </c>
      <c r="AE33" s="392" t="n">
        <f aca="false">m1!AE33-m0!AE33</f>
        <v>0</v>
      </c>
      <c r="AF33" s="392" t="n">
        <f aca="false">m1!AF33-m0!AF33</f>
        <v>0</v>
      </c>
      <c r="AG33" s="392"/>
      <c r="AH33" s="396" t="n">
        <f aca="false">A33</f>
        <v>37438</v>
      </c>
      <c r="AI33" s="392" t="n">
        <f aca="false">m1!AI33-m0!AI33</f>
        <v>0</v>
      </c>
      <c r="AJ33" s="392"/>
      <c r="AK33" s="397"/>
      <c r="AL33" s="392" t="n">
        <f aca="false">m1!AK33-m0!AK33</f>
        <v>0</v>
      </c>
      <c r="AM33" s="392" t="n">
        <f aca="false">m1!AL33-m0!AL33</f>
        <v>-0.00431397161164782</v>
      </c>
      <c r="AN33" s="392" t="n">
        <f aca="false">m1!AM33-m0!AM33</f>
        <v>-0.00499999999999989</v>
      </c>
      <c r="AO33" s="392" t="n">
        <f aca="false">m1!AN33-m0!AN33</f>
        <v>-0.00499999999999989</v>
      </c>
      <c r="AP33" s="392" t="n">
        <f aca="false">m1!AO33-m0!AO33</f>
        <v>-0.00499999999999989</v>
      </c>
      <c r="AQ33" s="392" t="n">
        <f aca="false">m1!AP33-m0!AP33</f>
        <v>-0.00499999999999989</v>
      </c>
      <c r="AR33" s="392" t="n">
        <f aca="false">m1!AQ33-m0!AQ33</f>
        <v>-0.00499999999999989</v>
      </c>
      <c r="AS33" s="392" t="n">
        <f aca="false">m1!AR33-m0!AR33</f>
        <v>-0.00499999999999989</v>
      </c>
      <c r="AT33" s="392"/>
      <c r="AU33" s="392"/>
      <c r="AV33" s="392" t="n">
        <f aca="false">m1!AU33-m0!AU33</f>
        <v>0</v>
      </c>
      <c r="AW33" s="392" t="n">
        <f aca="false">m1!AV33-m0!AV33</f>
        <v>0</v>
      </c>
      <c r="AX33" s="392" t="n">
        <f aca="false">m1!AW33-m0!AW33</f>
        <v>0</v>
      </c>
      <c r="AY33" s="392" t="n">
        <f aca="false">m1!AX33-m0!AX33</f>
        <v>0</v>
      </c>
      <c r="AZ33" s="392" t="n">
        <f aca="false">m1!AY33-m0!AY33</f>
        <v>0</v>
      </c>
      <c r="BA33" s="392" t="n">
        <f aca="false">m1!AZ33-m0!AZ33</f>
        <v>0</v>
      </c>
      <c r="BB33" s="392"/>
      <c r="BC33" s="392" t="n">
        <f aca="false">m1!BC33-m0!BB33</f>
        <v>-0.4925</v>
      </c>
      <c r="BD33" s="392" t="n">
        <f aca="false">m1!BD33-m0!BC33</f>
        <v>0.33</v>
      </c>
      <c r="BE33" s="392" t="n">
        <f aca="false">m1!BE33-m0!BD33</f>
        <v>-3.084</v>
      </c>
      <c r="BF33" s="392"/>
      <c r="BG33" s="359"/>
      <c r="BH33" s="398"/>
      <c r="BI33" s="324"/>
      <c r="BJ33" s="268"/>
      <c r="BK33" s="324"/>
      <c r="BL33" s="324"/>
      <c r="BM33" s="268"/>
      <c r="BN33" s="268"/>
      <c r="BO33" s="358"/>
      <c r="BP33" s="358"/>
      <c r="BQ33" s="268"/>
      <c r="BR33" s="358"/>
      <c r="BS33" s="268"/>
      <c r="BT33" s="268"/>
      <c r="BU33" s="268"/>
      <c r="BV33" s="295"/>
      <c r="BW33" s="295"/>
      <c r="BX33" s="295"/>
      <c r="BY33" s="268"/>
      <c r="BZ33" s="268"/>
      <c r="CA33" s="268"/>
      <c r="CB33" s="295"/>
      <c r="CC33" s="277"/>
      <c r="CD33" s="277"/>
      <c r="CE33" s="268"/>
      <c r="CF33" s="277"/>
      <c r="CG33" s="268"/>
      <c r="CH33" s="293"/>
      <c r="CI33" s="293"/>
      <c r="CJ33" s="344"/>
      <c r="CK33" s="268"/>
      <c r="CL33" s="293"/>
      <c r="CM33" s="268"/>
      <c r="CN33" s="295"/>
      <c r="CO33" s="295"/>
      <c r="CP33" s="268"/>
      <c r="CQ33" s="293"/>
      <c r="CR33" s="268"/>
      <c r="CS33" s="268"/>
      <c r="CT33" s="276"/>
      <c r="CU33" s="276"/>
      <c r="CV33" s="295"/>
      <c r="CW33" s="268"/>
      <c r="CX33" s="295"/>
      <c r="CY33" s="268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</row>
    <row r="34" customFormat="false" ht="12.75" hidden="false" customHeight="false" outlineLevel="0" collapsed="false">
      <c r="A34" s="359" t="n">
        <v>37469</v>
      </c>
      <c r="B34" s="392" t="n">
        <f aca="false">IF(m1!B34="",m1!C34,m1!B34)-IF(m0!B34="",m0!C34,m0!B34)</f>
        <v>-0.005</v>
      </c>
      <c r="C34" s="392" t="n">
        <f aca="false">m1!C34-m0!C34</f>
        <v>-0.005</v>
      </c>
      <c r="D34" s="392" t="n">
        <f aca="false">m1!D34-m0!D34</f>
        <v>-0.005</v>
      </c>
      <c r="E34" s="392" t="n">
        <f aca="false">m1!E34-m0!E34</f>
        <v>-0.005</v>
      </c>
      <c r="F34" s="392" t="n">
        <f aca="false">m1!F34-m0!F34</f>
        <v>-0.005</v>
      </c>
      <c r="G34" s="392" t="n">
        <f aca="false">m1!G34-m0!G34</f>
        <v>-0.005</v>
      </c>
      <c r="H34" s="392" t="n">
        <f aca="false">m1!H34-m0!H34</f>
        <v>-0.005</v>
      </c>
      <c r="I34" s="392" t="n">
        <f aca="false">m1!I34-m0!I34</f>
        <v>-0.005</v>
      </c>
      <c r="J34" s="392" t="n">
        <f aca="false">m1!J34-m0!J34</f>
        <v>-0.005</v>
      </c>
      <c r="K34" s="392" t="n">
        <f aca="false">m1!K34-m0!K34</f>
        <v>-0.005</v>
      </c>
      <c r="L34" s="392" t="n">
        <f aca="false">m1!L34-m0!L34</f>
        <v>-0.005</v>
      </c>
      <c r="M34" s="392" t="n">
        <f aca="false">m1!M34-m0!M34</f>
        <v>-0.005</v>
      </c>
      <c r="N34" s="392" t="n">
        <f aca="false">m1!N34-m0!N34</f>
        <v>-0.005</v>
      </c>
      <c r="O34" s="392" t="n">
        <f aca="false">m1!O34-m0!O34</f>
        <v>-0.005</v>
      </c>
      <c r="P34" s="392" t="n">
        <f aca="false">m1!P34-m0!P34</f>
        <v>-0.005</v>
      </c>
      <c r="Q34" s="392" t="n">
        <f aca="false">m1!Q34-m0!Q34</f>
        <v>-0.005</v>
      </c>
      <c r="R34" s="392" t="n">
        <f aca="false">m1!R34-m0!R34</f>
        <v>-0.005</v>
      </c>
      <c r="T34" s="393" t="n">
        <f aca="false">m1!T34-m0!T34</f>
        <v>-0.005</v>
      </c>
      <c r="U34" s="393" t="n">
        <f aca="false">m1!U34-m0!U34</f>
        <v>-0.005</v>
      </c>
      <c r="V34" s="393" t="n">
        <f aca="false">m1!V34-m0!V34</f>
        <v>0</v>
      </c>
      <c r="X34" s="394" t="n">
        <f aca="false">m1!X34-m0!X34</f>
        <v>0</v>
      </c>
      <c r="Y34" s="394" t="n">
        <f aca="false">m1!Y34-m0!Y34</f>
        <v>0</v>
      </c>
      <c r="Z34" s="394" t="n">
        <f aca="false">m1!Z34-m0!Z34</f>
        <v>0</v>
      </c>
      <c r="AA34" s="395" t="n">
        <f aca="false">m1!AA34-m0!AA34</f>
        <v>0</v>
      </c>
      <c r="AB34" s="395" t="n">
        <f aca="false">m1!AB34-m0!AB34</f>
        <v>0</v>
      </c>
      <c r="AC34" s="395" t="n">
        <f aca="false">m1!AC34-m0!AC34</f>
        <v>0</v>
      </c>
      <c r="AD34" s="395" t="n">
        <f aca="false">m1!AD34-m0!AD34</f>
        <v>0</v>
      </c>
      <c r="AE34" s="392" t="n">
        <f aca="false">m1!AE34-m0!AE34</f>
        <v>0</v>
      </c>
      <c r="AF34" s="392" t="n">
        <f aca="false">m1!AF34-m0!AF34</f>
        <v>0</v>
      </c>
      <c r="AG34" s="392"/>
      <c r="AH34" s="396" t="n">
        <f aca="false">A34</f>
        <v>37469</v>
      </c>
      <c r="AI34" s="392" t="n">
        <f aca="false">m1!AI34-m0!AI34</f>
        <v>0</v>
      </c>
      <c r="AJ34" s="392"/>
      <c r="AK34" s="397"/>
      <c r="AL34" s="392" t="n">
        <f aca="false">m1!AK34-m0!AK34</f>
        <v>0</v>
      </c>
      <c r="AM34" s="392" t="n">
        <f aca="false">m1!AL34-m0!AL34</f>
        <v>-0.00428761843438608</v>
      </c>
      <c r="AN34" s="392" t="n">
        <f aca="false">m1!AM34-m0!AM34</f>
        <v>-0.00499999999999989</v>
      </c>
      <c r="AO34" s="392" t="n">
        <f aca="false">m1!AN34-m0!AN34</f>
        <v>-0.00499999999999989</v>
      </c>
      <c r="AP34" s="392" t="n">
        <f aca="false">m1!AO34-m0!AO34</f>
        <v>-0.00499999999999989</v>
      </c>
      <c r="AQ34" s="392" t="n">
        <f aca="false">m1!AP34-m0!AP34</f>
        <v>-0.00499999999999989</v>
      </c>
      <c r="AR34" s="392" t="n">
        <f aca="false">m1!AQ34-m0!AQ34</f>
        <v>-0.00499999999999989</v>
      </c>
      <c r="AS34" s="392" t="n">
        <f aca="false">m1!AR34-m0!AR34</f>
        <v>-0.00499999999999989</v>
      </c>
      <c r="AT34" s="392"/>
      <c r="AU34" s="392"/>
      <c r="AV34" s="392" t="n">
        <f aca="false">m1!AU34-m0!AU34</f>
        <v>0</v>
      </c>
      <c r="AW34" s="392" t="n">
        <f aca="false">m1!AV34-m0!AV34</f>
        <v>0</v>
      </c>
      <c r="AX34" s="392" t="n">
        <f aca="false">m1!AW34-m0!AW34</f>
        <v>0</v>
      </c>
      <c r="AY34" s="392" t="n">
        <f aca="false">m1!AX34-m0!AX34</f>
        <v>0</v>
      </c>
      <c r="AZ34" s="392" t="n">
        <f aca="false">m1!AY34-m0!AY34</f>
        <v>0</v>
      </c>
      <c r="BA34" s="392" t="n">
        <f aca="false">m1!AZ34-m0!AZ34</f>
        <v>0</v>
      </c>
      <c r="BB34" s="392"/>
      <c r="BC34" s="392" t="n">
        <f aca="false">m1!BC34-m0!BB34</f>
        <v>-0.4925</v>
      </c>
      <c r="BD34" s="392" t="n">
        <f aca="false">m1!BD34-m0!BC34</f>
        <v>0.33</v>
      </c>
      <c r="BE34" s="392" t="n">
        <f aca="false">m1!BE34-m0!BD34</f>
        <v>-3.076</v>
      </c>
      <c r="BF34" s="392"/>
      <c r="BG34" s="359"/>
      <c r="BH34" s="398"/>
      <c r="BI34" s="324"/>
      <c r="BJ34" s="268"/>
      <c r="BK34" s="324"/>
      <c r="BL34" s="324"/>
      <c r="BM34" s="268"/>
      <c r="BN34" s="268"/>
      <c r="BO34" s="358"/>
      <c r="BP34" s="358"/>
      <c r="BQ34" s="268"/>
      <c r="BR34" s="358"/>
      <c r="BS34" s="268"/>
      <c r="BT34" s="268"/>
      <c r="BU34" s="268"/>
      <c r="BV34" s="295"/>
      <c r="BW34" s="295"/>
      <c r="BX34" s="295"/>
      <c r="BY34" s="268"/>
      <c r="BZ34" s="268"/>
      <c r="CA34" s="268"/>
      <c r="CB34" s="295"/>
      <c r="CC34" s="277"/>
      <c r="CD34" s="277"/>
      <c r="CE34" s="268"/>
      <c r="CF34" s="277"/>
      <c r="CG34" s="268"/>
      <c r="CH34" s="293"/>
      <c r="CI34" s="293"/>
      <c r="CJ34" s="344"/>
      <c r="CK34" s="268"/>
      <c r="CL34" s="293"/>
      <c r="CM34" s="268"/>
      <c r="CN34" s="295"/>
      <c r="CO34" s="295"/>
      <c r="CP34" s="268"/>
      <c r="CQ34" s="293"/>
      <c r="CR34" s="268"/>
      <c r="CS34" s="268"/>
      <c r="CT34" s="276"/>
      <c r="CU34" s="276"/>
      <c r="CV34" s="295"/>
      <c r="CW34" s="268"/>
      <c r="CX34" s="295"/>
      <c r="CY34" s="268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</row>
    <row r="35" customFormat="false" ht="12.75" hidden="false" customHeight="false" outlineLevel="0" collapsed="false">
      <c r="A35" s="359" t="n">
        <v>37500</v>
      </c>
      <c r="B35" s="392" t="n">
        <f aca="false">IF(m1!B35="",m1!C35,m1!B35)-IF(m0!B35="",m0!C35,m0!B35)</f>
        <v>-0.005</v>
      </c>
      <c r="C35" s="392" t="n">
        <f aca="false">m1!C35-m0!C35</f>
        <v>-0.005</v>
      </c>
      <c r="D35" s="392" t="n">
        <f aca="false">m1!D35-m0!D35</f>
        <v>-0.005</v>
      </c>
      <c r="E35" s="392" t="n">
        <f aca="false">m1!E35-m0!E35</f>
        <v>-0.005</v>
      </c>
      <c r="F35" s="392" t="n">
        <f aca="false">m1!F35-m0!F35</f>
        <v>-0.005</v>
      </c>
      <c r="G35" s="392" t="n">
        <f aca="false">m1!G35-m0!G35</f>
        <v>-0.005</v>
      </c>
      <c r="H35" s="392" t="n">
        <f aca="false">m1!H35-m0!H35</f>
        <v>-0.005</v>
      </c>
      <c r="I35" s="392" t="n">
        <f aca="false">m1!I35-m0!I35</f>
        <v>-0.005</v>
      </c>
      <c r="J35" s="392" t="n">
        <f aca="false">m1!J35-m0!J35</f>
        <v>-0.005</v>
      </c>
      <c r="K35" s="392" t="n">
        <f aca="false">m1!K35-m0!K35</f>
        <v>-0.005</v>
      </c>
      <c r="L35" s="392" t="n">
        <f aca="false">m1!L35-m0!L35</f>
        <v>-0.005</v>
      </c>
      <c r="M35" s="392" t="n">
        <f aca="false">m1!M35-m0!M35</f>
        <v>-0.005</v>
      </c>
      <c r="N35" s="392" t="n">
        <f aca="false">m1!N35-m0!N35</f>
        <v>-0.005</v>
      </c>
      <c r="O35" s="392" t="n">
        <f aca="false">m1!O35-m0!O35</f>
        <v>-0.005</v>
      </c>
      <c r="P35" s="392" t="n">
        <f aca="false">m1!P35-m0!P35</f>
        <v>-0.005</v>
      </c>
      <c r="Q35" s="392" t="n">
        <f aca="false">m1!Q35-m0!Q35</f>
        <v>-0.005</v>
      </c>
      <c r="R35" s="392" t="n">
        <f aca="false">m1!R35-m0!R35</f>
        <v>-0.005</v>
      </c>
      <c r="T35" s="393" t="n">
        <f aca="false">m1!T35-m0!T35</f>
        <v>-0.005</v>
      </c>
      <c r="U35" s="393" t="n">
        <f aca="false">m1!U35-m0!U35</f>
        <v>-0.005</v>
      </c>
      <c r="V35" s="393" t="n">
        <f aca="false">m1!V35-m0!V35</f>
        <v>0</v>
      </c>
      <c r="X35" s="394" t="n">
        <f aca="false">m1!X35-m0!X35</f>
        <v>0</v>
      </c>
      <c r="Y35" s="394" t="n">
        <f aca="false">m1!Y35-m0!Y35</f>
        <v>0</v>
      </c>
      <c r="Z35" s="394" t="n">
        <f aca="false">m1!Z35-m0!Z35</f>
        <v>0</v>
      </c>
      <c r="AA35" s="395" t="n">
        <f aca="false">m1!AA35-m0!AA35</f>
        <v>0</v>
      </c>
      <c r="AB35" s="395" t="n">
        <f aca="false">m1!AB35-m0!AB35</f>
        <v>0</v>
      </c>
      <c r="AC35" s="395" t="n">
        <f aca="false">m1!AC35-m0!AC35</f>
        <v>0</v>
      </c>
      <c r="AD35" s="395" t="n">
        <f aca="false">m1!AD35-m0!AD35</f>
        <v>0</v>
      </c>
      <c r="AE35" s="392" t="n">
        <f aca="false">m1!AE35-m0!AE35</f>
        <v>0</v>
      </c>
      <c r="AF35" s="392" t="n">
        <f aca="false">m1!AF35-m0!AF35</f>
        <v>0</v>
      </c>
      <c r="AG35" s="392"/>
      <c r="AH35" s="396" t="n">
        <f aca="false">A35</f>
        <v>37500</v>
      </c>
      <c r="AI35" s="392" t="n">
        <f aca="false">m1!AI35-m0!AI35</f>
        <v>0</v>
      </c>
      <c r="AJ35" s="392"/>
      <c r="AK35" s="397"/>
      <c r="AL35" s="392" t="n">
        <f aca="false">m1!AK35-m0!AK35</f>
        <v>0</v>
      </c>
      <c r="AM35" s="392" t="n">
        <f aca="false">m1!AL35-m0!AL35</f>
        <v>-0.00426141965264559</v>
      </c>
      <c r="AN35" s="392" t="n">
        <f aca="false">m1!AM35-m0!AM35</f>
        <v>-0.00499999999999989</v>
      </c>
      <c r="AO35" s="392" t="n">
        <f aca="false">m1!AN35-m0!AN35</f>
        <v>-0.00499999999999989</v>
      </c>
      <c r="AP35" s="392" t="n">
        <f aca="false">m1!AO35-m0!AO35</f>
        <v>-0.00499999999999989</v>
      </c>
      <c r="AQ35" s="392" t="n">
        <f aca="false">m1!AP35-m0!AP35</f>
        <v>-0.00499999999999989</v>
      </c>
      <c r="AR35" s="392" t="n">
        <f aca="false">m1!AQ35-m0!AQ35</f>
        <v>-0.00499999999999989</v>
      </c>
      <c r="AS35" s="392" t="n">
        <f aca="false">m1!AR35-m0!AR35</f>
        <v>-0.00499999999999989</v>
      </c>
      <c r="AT35" s="392"/>
      <c r="AU35" s="392"/>
      <c r="AV35" s="392" t="n">
        <f aca="false">m1!AU35-m0!AU35</f>
        <v>0</v>
      </c>
      <c r="AW35" s="392" t="n">
        <f aca="false">m1!AV35-m0!AV35</f>
        <v>0</v>
      </c>
      <c r="AX35" s="392" t="n">
        <f aca="false">m1!AW35-m0!AW35</f>
        <v>0</v>
      </c>
      <c r="AY35" s="392" t="n">
        <f aca="false">m1!AX35-m0!AX35</f>
        <v>0</v>
      </c>
      <c r="AZ35" s="392" t="n">
        <f aca="false">m1!AY35-m0!AY35</f>
        <v>0</v>
      </c>
      <c r="BA35" s="392" t="n">
        <f aca="false">m1!AZ35-m0!AZ35</f>
        <v>0</v>
      </c>
      <c r="BB35" s="392"/>
      <c r="BC35" s="392" t="n">
        <f aca="false">m1!BC35-m0!BB35</f>
        <v>-0.4925</v>
      </c>
      <c r="BD35" s="392" t="n">
        <f aca="false">m1!BD35-m0!BC35</f>
        <v>0.33</v>
      </c>
      <c r="BE35" s="392" t="n">
        <f aca="false">m1!BE35-m0!BD35</f>
        <v>-3.066</v>
      </c>
      <c r="BF35" s="392"/>
      <c r="BG35" s="359"/>
      <c r="BH35" s="398"/>
      <c r="BI35" s="324"/>
      <c r="BJ35" s="268"/>
      <c r="BK35" s="324"/>
      <c r="BL35" s="324"/>
      <c r="BM35" s="268"/>
      <c r="BN35" s="268"/>
      <c r="BO35" s="358"/>
      <c r="BP35" s="358"/>
      <c r="BQ35" s="268"/>
      <c r="BR35" s="358"/>
      <c r="BS35" s="268"/>
      <c r="BT35" s="268"/>
      <c r="BU35" s="268"/>
      <c r="BV35" s="295"/>
      <c r="BW35" s="295"/>
      <c r="BX35" s="295"/>
      <c r="BY35" s="268"/>
      <c r="BZ35" s="268"/>
      <c r="CA35" s="268"/>
      <c r="CB35" s="295"/>
      <c r="CC35" s="277"/>
      <c r="CD35" s="277"/>
      <c r="CE35" s="268"/>
      <c r="CF35" s="277"/>
      <c r="CG35" s="268"/>
      <c r="CH35" s="293"/>
      <c r="CI35" s="293"/>
      <c r="CJ35" s="344"/>
      <c r="CK35" s="268"/>
      <c r="CL35" s="293"/>
      <c r="CM35" s="268"/>
      <c r="CN35" s="295"/>
      <c r="CO35" s="295"/>
      <c r="CP35" s="268"/>
      <c r="CQ35" s="293"/>
      <c r="CR35" s="268"/>
      <c r="CS35" s="268"/>
      <c r="CT35" s="276"/>
      <c r="CU35" s="276"/>
      <c r="CV35" s="295"/>
      <c r="CW35" s="268"/>
      <c r="CX35" s="295"/>
      <c r="CY35" s="268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</row>
    <row r="36" customFormat="false" ht="12.75" hidden="false" customHeight="false" outlineLevel="0" collapsed="false">
      <c r="A36" s="359" t="n">
        <v>37530</v>
      </c>
      <c r="B36" s="392" t="n">
        <f aca="false">IF(m1!B36="",m1!C36,m1!B36)-IF(m0!B36="",m0!C36,m0!B36)</f>
        <v>-0.00499999999999998</v>
      </c>
      <c r="C36" s="392" t="n">
        <f aca="false">m1!C36-m0!C36</f>
        <v>-0.005</v>
      </c>
      <c r="D36" s="392" t="n">
        <f aca="false">m1!D36-m0!D36</f>
        <v>-0.005</v>
      </c>
      <c r="E36" s="392" t="n">
        <f aca="false">m1!E36-m0!E36</f>
        <v>-0.005</v>
      </c>
      <c r="F36" s="392" t="n">
        <f aca="false">m1!F36-m0!F36</f>
        <v>-0.005</v>
      </c>
      <c r="G36" s="392" t="n">
        <f aca="false">m1!G36-m0!G36</f>
        <v>-0.005</v>
      </c>
      <c r="H36" s="392" t="n">
        <f aca="false">m1!H36-m0!H36</f>
        <v>-0.005</v>
      </c>
      <c r="I36" s="392" t="n">
        <f aca="false">m1!I36-m0!I36</f>
        <v>-0.005</v>
      </c>
      <c r="J36" s="392" t="n">
        <f aca="false">m1!J36-m0!J36</f>
        <v>-0.005</v>
      </c>
      <c r="K36" s="392" t="n">
        <f aca="false">m1!K36-m0!K36</f>
        <v>-0.005</v>
      </c>
      <c r="L36" s="392" t="n">
        <f aca="false">m1!L36-m0!L36</f>
        <v>-0.005</v>
      </c>
      <c r="M36" s="392" t="n">
        <f aca="false">m1!M36-m0!M36</f>
        <v>-0.005</v>
      </c>
      <c r="N36" s="392" t="n">
        <f aca="false">m1!N36-m0!N36</f>
        <v>-0.005</v>
      </c>
      <c r="O36" s="392" t="n">
        <f aca="false">m1!O36-m0!O36</f>
        <v>-0.005</v>
      </c>
      <c r="P36" s="392" t="n">
        <f aca="false">m1!P36-m0!P36</f>
        <v>-0.005</v>
      </c>
      <c r="Q36" s="392" t="n">
        <f aca="false">m1!Q36-m0!Q36</f>
        <v>-0.005</v>
      </c>
      <c r="R36" s="392" t="n">
        <f aca="false">m1!R36-m0!R36</f>
        <v>-0.005</v>
      </c>
      <c r="T36" s="393" t="n">
        <f aca="false">m1!T36-m0!T36</f>
        <v>-0.005</v>
      </c>
      <c r="U36" s="393" t="n">
        <f aca="false">m1!U36-m0!U36</f>
        <v>-0.005</v>
      </c>
      <c r="V36" s="393" t="n">
        <f aca="false">m1!V36-m0!V36</f>
        <v>0</v>
      </c>
      <c r="X36" s="394" t="n">
        <f aca="false">m1!X36-m0!X36</f>
        <v>0</v>
      </c>
      <c r="Y36" s="394" t="n">
        <f aca="false">m1!Y36-m0!Y36</f>
        <v>0</v>
      </c>
      <c r="Z36" s="394" t="n">
        <f aca="false">m1!Z36-m0!Z36</f>
        <v>0</v>
      </c>
      <c r="AA36" s="395" t="n">
        <f aca="false">m1!AA36-m0!AA36</f>
        <v>0</v>
      </c>
      <c r="AB36" s="395" t="n">
        <f aca="false">m1!AB36-m0!AB36</f>
        <v>0</v>
      </c>
      <c r="AC36" s="395" t="n">
        <f aca="false">m1!AC36-m0!AC36</f>
        <v>0</v>
      </c>
      <c r="AD36" s="395" t="n">
        <f aca="false">m1!AD36-m0!AD36</f>
        <v>0</v>
      </c>
      <c r="AE36" s="392" t="n">
        <f aca="false">m1!AE36-m0!AE36</f>
        <v>0</v>
      </c>
      <c r="AF36" s="392" t="n">
        <f aca="false">m1!AF36-m0!AF36</f>
        <v>0</v>
      </c>
      <c r="AG36" s="392"/>
      <c r="AH36" s="396" t="n">
        <f aca="false">A36</f>
        <v>37530</v>
      </c>
      <c r="AI36" s="392" t="n">
        <f aca="false">m1!AI36-m0!AI36</f>
        <v>0</v>
      </c>
      <c r="AJ36" s="392"/>
      <c r="AK36" s="397"/>
      <c r="AL36" s="392" t="n">
        <f aca="false">m1!AK36-m0!AK36</f>
        <v>0</v>
      </c>
      <c r="AM36" s="392" t="n">
        <f aca="false">m1!AL36-m0!AL36</f>
        <v>-0.00423624508703435</v>
      </c>
      <c r="AN36" s="392" t="n">
        <f aca="false">m1!AM36-m0!AM36</f>
        <v>-0.00499999999999989</v>
      </c>
      <c r="AO36" s="392" t="n">
        <f aca="false">m1!AN36-m0!AN36</f>
        <v>-0.00499999999999989</v>
      </c>
      <c r="AP36" s="392" t="n">
        <f aca="false">m1!AO36-m0!AO36</f>
        <v>-0.00499999999999989</v>
      </c>
      <c r="AQ36" s="392" t="n">
        <f aca="false">m1!AP36-m0!AP36</f>
        <v>-0.00499999999999989</v>
      </c>
      <c r="AR36" s="392" t="n">
        <f aca="false">m1!AQ36-m0!AQ36</f>
        <v>-0.00499999999999989</v>
      </c>
      <c r="AS36" s="392" t="n">
        <f aca="false">m1!AR36-m0!AR36</f>
        <v>-0.00499999999999989</v>
      </c>
      <c r="AT36" s="392"/>
      <c r="AU36" s="392"/>
      <c r="AV36" s="392" t="n">
        <f aca="false">m1!AU36-m0!AU36</f>
        <v>0</v>
      </c>
      <c r="AW36" s="392" t="n">
        <f aca="false">m1!AV36-m0!AV36</f>
        <v>0</v>
      </c>
      <c r="AX36" s="392" t="n">
        <f aca="false">m1!AW36-m0!AW36</f>
        <v>0</v>
      </c>
      <c r="AY36" s="392" t="n">
        <f aca="false">m1!AX36-m0!AX36</f>
        <v>0</v>
      </c>
      <c r="AZ36" s="392" t="n">
        <f aca="false">m1!AY36-m0!AY36</f>
        <v>0</v>
      </c>
      <c r="BA36" s="392" t="n">
        <f aca="false">m1!AZ36-m0!AZ36</f>
        <v>0</v>
      </c>
      <c r="BB36" s="392"/>
      <c r="BC36" s="392" t="n">
        <f aca="false">m1!BC36-m0!BB36</f>
        <v>-0.495</v>
      </c>
      <c r="BD36" s="392" t="n">
        <f aca="false">m1!BD36-m0!BC36</f>
        <v>0.33</v>
      </c>
      <c r="BE36" s="392" t="n">
        <f aca="false">m1!BE36-m0!BD36</f>
        <v>-3.084</v>
      </c>
      <c r="BF36" s="392"/>
      <c r="BG36" s="359"/>
      <c r="BH36" s="398"/>
      <c r="BI36" s="324"/>
      <c r="BJ36" s="268"/>
      <c r="BK36" s="324"/>
      <c r="BL36" s="324"/>
      <c r="BM36" s="268"/>
      <c r="BN36" s="268"/>
      <c r="BO36" s="358"/>
      <c r="BP36" s="358"/>
      <c r="BQ36" s="268"/>
      <c r="BR36" s="358"/>
      <c r="BS36" s="268"/>
      <c r="BT36" s="268"/>
      <c r="BU36" s="268"/>
      <c r="BV36" s="295"/>
      <c r="BW36" s="295"/>
      <c r="BX36" s="295"/>
      <c r="BY36" s="268"/>
      <c r="BZ36" s="268"/>
      <c r="CA36" s="268"/>
      <c r="CB36" s="295"/>
      <c r="CC36" s="277"/>
      <c r="CD36" s="277"/>
      <c r="CE36" s="268"/>
      <c r="CF36" s="277"/>
      <c r="CG36" s="268"/>
      <c r="CH36" s="293"/>
      <c r="CI36" s="293"/>
      <c r="CJ36" s="344"/>
      <c r="CK36" s="268"/>
      <c r="CL36" s="293"/>
      <c r="CM36" s="268"/>
      <c r="CN36" s="295"/>
      <c r="CO36" s="295"/>
      <c r="CP36" s="268"/>
      <c r="CQ36" s="293"/>
      <c r="CR36" s="268"/>
      <c r="CS36" s="268"/>
      <c r="CT36" s="276"/>
      <c r="CU36" s="276"/>
      <c r="CV36" s="295"/>
      <c r="CW36" s="268"/>
      <c r="CX36" s="295"/>
      <c r="CY36" s="268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</row>
    <row r="37" customFormat="false" ht="12.75" hidden="false" customHeight="false" outlineLevel="0" collapsed="false">
      <c r="A37" s="359" t="n">
        <v>37561</v>
      </c>
      <c r="B37" s="392" t="n">
        <f aca="false">IF(m1!B37="",m1!C37,m1!B37)-IF(m0!B37="",m0!C37,m0!B37)</f>
        <v>0.00499999999999998</v>
      </c>
      <c r="C37" s="392" t="n">
        <f aca="false">m1!C37-m0!C37</f>
        <v>0.005</v>
      </c>
      <c r="D37" s="392" t="n">
        <f aca="false">m1!D37-m0!D37</f>
        <v>0.005</v>
      </c>
      <c r="E37" s="392" t="n">
        <f aca="false">m1!E37-m0!E37</f>
        <v>0.005</v>
      </c>
      <c r="F37" s="392" t="n">
        <f aca="false">m1!F37-m0!F37</f>
        <v>0.005</v>
      </c>
      <c r="G37" s="392" t="n">
        <f aca="false">m1!G37-m0!G37</f>
        <v>0.005</v>
      </c>
      <c r="H37" s="392" t="n">
        <f aca="false">m1!H37-m0!H37</f>
        <v>0.005</v>
      </c>
      <c r="I37" s="392" t="n">
        <f aca="false">m1!I37-m0!I37</f>
        <v>0.005</v>
      </c>
      <c r="J37" s="392" t="n">
        <f aca="false">m1!J37-m0!J37</f>
        <v>0.005</v>
      </c>
      <c r="K37" s="392" t="n">
        <f aca="false">m1!K37-m0!K37</f>
        <v>0.00499999999999995</v>
      </c>
      <c r="L37" s="392" t="n">
        <f aca="false">m1!L37-m0!L37</f>
        <v>0.00499999999999995</v>
      </c>
      <c r="M37" s="392" t="n">
        <f aca="false">m1!M37-m0!M37</f>
        <v>0.00499999999999995</v>
      </c>
      <c r="N37" s="392" t="n">
        <f aca="false">m1!N37-m0!N37</f>
        <v>0.005</v>
      </c>
      <c r="O37" s="392" t="n">
        <f aca="false">m1!O37-m0!O37</f>
        <v>0.005</v>
      </c>
      <c r="P37" s="392" t="n">
        <f aca="false">m1!P37-m0!P37</f>
        <v>0.005</v>
      </c>
      <c r="Q37" s="392" t="n">
        <f aca="false">m1!Q37-m0!Q37</f>
        <v>0.005</v>
      </c>
      <c r="R37" s="392" t="n">
        <f aca="false">m1!R37-m0!R37</f>
        <v>0.005</v>
      </c>
      <c r="T37" s="393" t="n">
        <f aca="false">m1!T37-m0!T37</f>
        <v>0.00499999999999998</v>
      </c>
      <c r="U37" s="393" t="n">
        <f aca="false">m1!U37-m0!U37</f>
        <v>0.00499999999999998</v>
      </c>
      <c r="V37" s="393" t="n">
        <f aca="false">m1!V37-m0!V37</f>
        <v>0.00516</v>
      </c>
      <c r="X37" s="394" t="n">
        <f aca="false">m1!X37-m0!X37</f>
        <v>0</v>
      </c>
      <c r="Y37" s="394" t="n">
        <f aca="false">m1!Y37-m0!Y37</f>
        <v>0</v>
      </c>
      <c r="Z37" s="394" t="n">
        <f aca="false">m1!Z37-m0!Z37</f>
        <v>0</v>
      </c>
      <c r="AA37" s="395" t="n">
        <f aca="false">m1!AA37-m0!AA37</f>
        <v>0</v>
      </c>
      <c r="AB37" s="395" t="n">
        <f aca="false">m1!AB37-m0!AB37</f>
        <v>0</v>
      </c>
      <c r="AC37" s="395" t="n">
        <f aca="false">m1!AC37-m0!AC37</f>
        <v>0</v>
      </c>
      <c r="AD37" s="395" t="n">
        <f aca="false">m1!AD37-m0!AD37</f>
        <v>0</v>
      </c>
      <c r="AE37" s="392" t="n">
        <f aca="false">m1!AE37-m0!AE37</f>
        <v>0</v>
      </c>
      <c r="AF37" s="392" t="n">
        <f aca="false">m1!AF37-m0!AF37</f>
        <v>0</v>
      </c>
      <c r="AG37" s="392"/>
      <c r="AH37" s="396" t="n">
        <f aca="false">A37</f>
        <v>37561</v>
      </c>
      <c r="AI37" s="392" t="n">
        <f aca="false">m1!AI37-m0!AI37</f>
        <v>0</v>
      </c>
      <c r="AJ37" s="392"/>
      <c r="AK37" s="397"/>
      <c r="AL37" s="392" t="n">
        <f aca="false">m1!AK37-m0!AK37</f>
        <v>0</v>
      </c>
      <c r="AM37" s="392" t="n">
        <f aca="false">m1!AL37-m0!AL37</f>
        <v>0.00421043232712881</v>
      </c>
      <c r="AN37" s="392" t="n">
        <f aca="false">m1!AM37-m0!AM37</f>
        <v>0.00499999999999989</v>
      </c>
      <c r="AO37" s="392" t="n">
        <f aca="false">m1!AN37-m0!AN37</f>
        <v>0.00499999999999989</v>
      </c>
      <c r="AP37" s="392" t="n">
        <f aca="false">m1!AO37-m0!AO37</f>
        <v>0.00499999999999989</v>
      </c>
      <c r="AQ37" s="392" t="n">
        <f aca="false">m1!AP37-m0!AP37</f>
        <v>0.00499999999999989</v>
      </c>
      <c r="AR37" s="392" t="n">
        <f aca="false">m1!AQ37-m0!AQ37</f>
        <v>0.00499999999999989</v>
      </c>
      <c r="AS37" s="392" t="n">
        <f aca="false">m1!AR37-m0!AR37</f>
        <v>0.00499999999999989</v>
      </c>
      <c r="AT37" s="392"/>
      <c r="AU37" s="392"/>
      <c r="AV37" s="392" t="n">
        <f aca="false">m1!AU37-m0!AU37</f>
        <v>0</v>
      </c>
      <c r="AW37" s="392" t="n">
        <f aca="false">m1!AV37-m0!AV37</f>
        <v>0</v>
      </c>
      <c r="AX37" s="392" t="n">
        <f aca="false">m1!AW37-m0!AW37</f>
        <v>0</v>
      </c>
      <c r="AY37" s="392" t="n">
        <f aca="false">m1!AX37-m0!AX37</f>
        <v>0</v>
      </c>
      <c r="AZ37" s="392" t="n">
        <f aca="false">m1!AY37-m0!AY37</f>
        <v>0</v>
      </c>
      <c r="BA37" s="392" t="n">
        <f aca="false">m1!AZ37-m0!AZ37</f>
        <v>0</v>
      </c>
      <c r="BB37" s="392"/>
      <c r="BC37" s="392" t="n">
        <f aca="false">m1!BC37-m0!BB37</f>
        <v>-0.51</v>
      </c>
      <c r="BD37" s="392" t="n">
        <f aca="false">m1!BD37-m0!BC37</f>
        <v>0.27</v>
      </c>
      <c r="BE37" s="392" t="n">
        <f aca="false">m1!BE37-m0!BD37</f>
        <v>-3.182</v>
      </c>
      <c r="BF37" s="392"/>
      <c r="BG37" s="359"/>
      <c r="BH37" s="398"/>
      <c r="BI37" s="324"/>
      <c r="BJ37" s="268"/>
      <c r="BK37" s="324"/>
      <c r="BL37" s="324"/>
      <c r="BM37" s="268"/>
      <c r="BN37" s="268"/>
      <c r="BO37" s="358"/>
      <c r="BP37" s="358"/>
      <c r="BQ37" s="268"/>
      <c r="BR37" s="358"/>
      <c r="BS37" s="268"/>
      <c r="BT37" s="268"/>
      <c r="BU37" s="268"/>
      <c r="BV37" s="295"/>
      <c r="BW37" s="295"/>
      <c r="BX37" s="295"/>
      <c r="BY37" s="268"/>
      <c r="BZ37" s="268"/>
      <c r="CA37" s="268"/>
      <c r="CB37" s="295"/>
      <c r="CC37" s="277"/>
      <c r="CD37" s="277"/>
      <c r="CE37" s="268"/>
      <c r="CF37" s="277"/>
      <c r="CG37" s="268"/>
      <c r="CH37" s="293"/>
      <c r="CI37" s="293"/>
      <c r="CJ37" s="344"/>
      <c r="CK37" s="268"/>
      <c r="CL37" s="293"/>
      <c r="CM37" s="268"/>
      <c r="CN37" s="295"/>
      <c r="CO37" s="295"/>
      <c r="CP37" s="268"/>
      <c r="CQ37" s="293"/>
      <c r="CR37" s="268"/>
      <c r="CS37" s="268"/>
      <c r="CT37" s="276"/>
      <c r="CU37" s="276"/>
      <c r="CV37" s="295"/>
      <c r="CW37" s="268"/>
      <c r="CX37" s="295"/>
      <c r="CY37" s="268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</row>
    <row r="38" customFormat="false" ht="12.75" hidden="false" customHeight="false" outlineLevel="0" collapsed="false">
      <c r="A38" s="359" t="n">
        <v>37591</v>
      </c>
      <c r="B38" s="392" t="n">
        <f aca="false">IF(m1!B38="",m1!C38,m1!B38)-IF(m0!B38="",m0!C38,m0!B38)</f>
        <v>0.00499999999999999</v>
      </c>
      <c r="C38" s="392" t="n">
        <f aca="false">m1!C38-m0!C38</f>
        <v>0.005</v>
      </c>
      <c r="D38" s="392" t="n">
        <f aca="false">m1!D38-m0!D38</f>
        <v>0.005</v>
      </c>
      <c r="E38" s="392" t="n">
        <f aca="false">m1!E38-m0!E38</f>
        <v>0.005</v>
      </c>
      <c r="F38" s="392" t="n">
        <f aca="false">m1!F38-m0!F38</f>
        <v>0.005</v>
      </c>
      <c r="G38" s="392" t="n">
        <f aca="false">m1!G38-m0!G38</f>
        <v>0.005</v>
      </c>
      <c r="H38" s="392" t="n">
        <f aca="false">m1!H38-m0!H38</f>
        <v>0.005</v>
      </c>
      <c r="I38" s="392" t="n">
        <f aca="false">m1!I38-m0!I38</f>
        <v>0.005</v>
      </c>
      <c r="J38" s="392" t="n">
        <f aca="false">m1!J38-m0!J38</f>
        <v>0.005</v>
      </c>
      <c r="K38" s="392" t="n">
        <f aca="false">m1!K38-m0!K38</f>
        <v>0.00499999999999995</v>
      </c>
      <c r="L38" s="392" t="n">
        <f aca="false">m1!L38-m0!L38</f>
        <v>0.00499999999999995</v>
      </c>
      <c r="M38" s="392" t="n">
        <f aca="false">m1!M38-m0!M38</f>
        <v>0.00499999999999995</v>
      </c>
      <c r="N38" s="392" t="n">
        <f aca="false">m1!N38-m0!N38</f>
        <v>0.005</v>
      </c>
      <c r="O38" s="392" t="n">
        <f aca="false">m1!O38-m0!O38</f>
        <v>0.005</v>
      </c>
      <c r="P38" s="392" t="n">
        <f aca="false">m1!P38-m0!P38</f>
        <v>0.005</v>
      </c>
      <c r="Q38" s="392" t="n">
        <f aca="false">m1!Q38-m0!Q38</f>
        <v>0.005</v>
      </c>
      <c r="R38" s="392" t="n">
        <f aca="false">m1!R38-m0!R38</f>
        <v>0.005</v>
      </c>
      <c r="T38" s="393" t="n">
        <f aca="false">m1!T38-m0!T38</f>
        <v>0.005</v>
      </c>
      <c r="U38" s="393" t="n">
        <f aca="false">m1!U38-m0!U38</f>
        <v>0.005</v>
      </c>
      <c r="V38" s="393" t="n">
        <f aca="false">m1!V38-m0!V38</f>
        <v>0.00516</v>
      </c>
      <c r="X38" s="394" t="n">
        <f aca="false">m1!X38-m0!X38</f>
        <v>0</v>
      </c>
      <c r="Y38" s="394" t="n">
        <f aca="false">m1!Y38-m0!Y38</f>
        <v>0</v>
      </c>
      <c r="Z38" s="394" t="n">
        <f aca="false">m1!Z38-m0!Z38</f>
        <v>0</v>
      </c>
      <c r="AA38" s="395" t="n">
        <f aca="false">m1!AA38-m0!AA38</f>
        <v>0</v>
      </c>
      <c r="AB38" s="395" t="n">
        <f aca="false">m1!AB38-m0!AB38</f>
        <v>0</v>
      </c>
      <c r="AC38" s="395" t="n">
        <f aca="false">m1!AC38-m0!AC38</f>
        <v>0</v>
      </c>
      <c r="AD38" s="395" t="n">
        <f aca="false">m1!AD38-m0!AD38</f>
        <v>0</v>
      </c>
      <c r="AE38" s="392" t="n">
        <f aca="false">m1!AE38-m0!AE38</f>
        <v>0</v>
      </c>
      <c r="AF38" s="392" t="n">
        <f aca="false">m1!AF38-m0!AF38</f>
        <v>0</v>
      </c>
      <c r="AG38" s="392"/>
      <c r="AH38" s="396" t="n">
        <f aca="false">A38</f>
        <v>37591</v>
      </c>
      <c r="AI38" s="392" t="n">
        <f aca="false">m1!AI38-m0!AI38</f>
        <v>0</v>
      </c>
      <c r="AJ38" s="392"/>
      <c r="AK38" s="397"/>
      <c r="AL38" s="392" t="n">
        <f aca="false">m1!AK38-m0!AK38</f>
        <v>0</v>
      </c>
      <c r="AM38" s="392" t="n">
        <f aca="false">m1!AL38-m0!AL38</f>
        <v>0.00418560147368297</v>
      </c>
      <c r="AN38" s="392" t="n">
        <f aca="false">m1!AM38-m0!AM38</f>
        <v>0.00499999999999989</v>
      </c>
      <c r="AO38" s="392" t="n">
        <f aca="false">m1!AN38-m0!AN38</f>
        <v>0.00499999999999989</v>
      </c>
      <c r="AP38" s="392" t="n">
        <f aca="false">m1!AO38-m0!AO38</f>
        <v>0.00499999999999989</v>
      </c>
      <c r="AQ38" s="392" t="n">
        <f aca="false">m1!AP38-m0!AP38</f>
        <v>0.00499999999999989</v>
      </c>
      <c r="AR38" s="392" t="n">
        <f aca="false">m1!AQ38-m0!AQ38</f>
        <v>0.00499999999999989</v>
      </c>
      <c r="AS38" s="392" t="n">
        <f aca="false">m1!AR38-m0!AR38</f>
        <v>0.00499999999999989</v>
      </c>
      <c r="AT38" s="392"/>
      <c r="AU38" s="392"/>
      <c r="AV38" s="392" t="n">
        <f aca="false">m1!AU38-m0!AU38</f>
        <v>0</v>
      </c>
      <c r="AW38" s="392" t="n">
        <f aca="false">m1!AV38-m0!AV38</f>
        <v>0</v>
      </c>
      <c r="AX38" s="392" t="n">
        <f aca="false">m1!AW38-m0!AW38</f>
        <v>0</v>
      </c>
      <c r="AY38" s="392" t="n">
        <f aca="false">m1!AX38-m0!AX38</f>
        <v>0</v>
      </c>
      <c r="AZ38" s="392" t="n">
        <f aca="false">m1!AY38-m0!AY38</f>
        <v>0</v>
      </c>
      <c r="BA38" s="392" t="n">
        <f aca="false">m1!AZ38-m0!AZ38</f>
        <v>0</v>
      </c>
      <c r="BB38" s="392"/>
      <c r="BC38" s="392" t="n">
        <f aca="false">m1!BC38-m0!BB38</f>
        <v>-0.565</v>
      </c>
      <c r="BD38" s="392" t="n">
        <f aca="false">m1!BD38-m0!BC38</f>
        <v>0.27</v>
      </c>
      <c r="BE38" s="392" t="n">
        <f aca="false">m1!BE38-m0!BD38</f>
        <v>-3.282</v>
      </c>
      <c r="BF38" s="392"/>
      <c r="BG38" s="359"/>
      <c r="BH38" s="398"/>
      <c r="BI38" s="324"/>
      <c r="BJ38" s="268"/>
      <c r="BK38" s="324"/>
      <c r="BL38" s="324"/>
      <c r="BM38" s="268"/>
      <c r="BN38" s="268"/>
      <c r="BO38" s="358"/>
      <c r="BP38" s="358"/>
      <c r="BQ38" s="268"/>
      <c r="BR38" s="358"/>
      <c r="BS38" s="268"/>
      <c r="BT38" s="268"/>
      <c r="BU38" s="268"/>
      <c r="BV38" s="295"/>
      <c r="BW38" s="295"/>
      <c r="BX38" s="295"/>
      <c r="BY38" s="268"/>
      <c r="BZ38" s="268"/>
      <c r="CA38" s="268"/>
      <c r="CB38" s="295"/>
      <c r="CC38" s="277"/>
      <c r="CD38" s="277"/>
      <c r="CE38" s="268"/>
      <c r="CF38" s="277"/>
      <c r="CG38" s="268"/>
      <c r="CH38" s="293"/>
      <c r="CI38" s="293"/>
      <c r="CJ38" s="344"/>
      <c r="CK38" s="268"/>
      <c r="CL38" s="293"/>
      <c r="CM38" s="268"/>
      <c r="CN38" s="295"/>
      <c r="CO38" s="295"/>
      <c r="CP38" s="268"/>
      <c r="CQ38" s="293"/>
      <c r="CR38" s="268"/>
      <c r="CS38" s="268"/>
      <c r="CT38" s="276"/>
      <c r="CU38" s="276"/>
      <c r="CV38" s="295"/>
      <c r="CW38" s="268"/>
      <c r="CX38" s="295"/>
      <c r="CY38" s="268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</row>
    <row r="39" customFormat="false" ht="12.75" hidden="false" customHeight="false" outlineLevel="0" collapsed="false">
      <c r="A39" s="359" t="n">
        <v>37622</v>
      </c>
      <c r="B39" s="392" t="n">
        <f aca="false">IF(m1!B39="",m1!C39,m1!B39)-IF(m0!B39="",m0!C39,m0!B39)</f>
        <v>0</v>
      </c>
      <c r="C39" s="392" t="n">
        <f aca="false">m1!C39-m0!C39</f>
        <v>0</v>
      </c>
      <c r="D39" s="392" t="n">
        <f aca="false">m1!D39-m0!D39</f>
        <v>0</v>
      </c>
      <c r="E39" s="392" t="n">
        <f aca="false">m1!E39-m0!E39</f>
        <v>0</v>
      </c>
      <c r="F39" s="392" t="n">
        <f aca="false">m1!F39-m0!F39</f>
        <v>0</v>
      </c>
      <c r="G39" s="392" t="n">
        <f aca="false">m1!G39-m0!G39</f>
        <v>0</v>
      </c>
      <c r="H39" s="392" t="n">
        <f aca="false">m1!H39-m0!H39</f>
        <v>0</v>
      </c>
      <c r="I39" s="392" t="n">
        <f aca="false">m1!I39-m0!I39</f>
        <v>0</v>
      </c>
      <c r="J39" s="392" t="n">
        <f aca="false">m1!J39-m0!J39</f>
        <v>0</v>
      </c>
      <c r="K39" s="392" t="n">
        <f aca="false">m1!K39-m0!K39</f>
        <v>0</v>
      </c>
      <c r="L39" s="392" t="n">
        <f aca="false">m1!L39-m0!L39</f>
        <v>0</v>
      </c>
      <c r="M39" s="392" t="n">
        <f aca="false">m1!M39-m0!M39</f>
        <v>0</v>
      </c>
      <c r="N39" s="392" t="n">
        <f aca="false">m1!N39-m0!N39</f>
        <v>0</v>
      </c>
      <c r="O39" s="392" t="n">
        <f aca="false">m1!O39-m0!O39</f>
        <v>0</v>
      </c>
      <c r="P39" s="392" t="n">
        <f aca="false">m1!P39-m0!P39</f>
        <v>0</v>
      </c>
      <c r="Q39" s="392" t="n">
        <f aca="false">m1!Q39-m0!Q39</f>
        <v>0</v>
      </c>
      <c r="R39" s="392" t="n">
        <f aca="false">m1!R39-m0!R39</f>
        <v>0</v>
      </c>
      <c r="T39" s="393" t="n">
        <f aca="false">m1!T39-m0!T39</f>
        <v>0</v>
      </c>
      <c r="U39" s="393" t="n">
        <f aca="false">m1!U39-m0!U39</f>
        <v>0</v>
      </c>
      <c r="V39" s="393" t="n">
        <f aca="false">m1!V39-m0!V39</f>
        <v>0</v>
      </c>
      <c r="X39" s="394" t="n">
        <f aca="false">m1!X39-m0!X39</f>
        <v>0</v>
      </c>
      <c r="Y39" s="394" t="n">
        <f aca="false">m1!Y39-m0!Y39</f>
        <v>0</v>
      </c>
      <c r="Z39" s="394" t="n">
        <f aca="false">m1!Z39-m0!Z39</f>
        <v>0</v>
      </c>
      <c r="AA39" s="395" t="n">
        <f aca="false">m1!AA39-m0!AA39</f>
        <v>0</v>
      </c>
      <c r="AB39" s="395" t="n">
        <f aca="false">m1!AB39-m0!AB39</f>
        <v>0</v>
      </c>
      <c r="AC39" s="395" t="n">
        <f aca="false">m1!AC39-m0!AC39</f>
        <v>0</v>
      </c>
      <c r="AD39" s="395" t="n">
        <f aca="false">m1!AD39-m0!AD39</f>
        <v>0</v>
      </c>
      <c r="AE39" s="392" t="n">
        <f aca="false">m1!AE39-m0!AE39</f>
        <v>0</v>
      </c>
      <c r="AF39" s="392" t="n">
        <f aca="false">m1!AF39-m0!AF39</f>
        <v>0</v>
      </c>
      <c r="AG39" s="392"/>
      <c r="AH39" s="396" t="n">
        <f aca="false">A39</f>
        <v>37622</v>
      </c>
      <c r="AI39" s="392" t="n">
        <f aca="false">m1!AI39-m0!AI39</f>
        <v>0</v>
      </c>
      <c r="AJ39" s="392"/>
      <c r="AK39" s="397"/>
      <c r="AL39" s="392" t="n">
        <f aca="false">m1!AK39-m0!AK39</f>
        <v>0</v>
      </c>
      <c r="AM39" s="392" t="n">
        <f aca="false">m1!AL39-m0!AL39</f>
        <v>0</v>
      </c>
      <c r="AN39" s="392" t="n">
        <f aca="false">m1!AM39-m0!AM39</f>
        <v>0</v>
      </c>
      <c r="AO39" s="392" t="n">
        <f aca="false">m1!AN39-m0!AN39</f>
        <v>0</v>
      </c>
      <c r="AP39" s="392" t="n">
        <f aca="false">m1!AO39-m0!AO39</f>
        <v>0</v>
      </c>
      <c r="AQ39" s="392" t="n">
        <f aca="false">m1!AP39-m0!AP39</f>
        <v>0</v>
      </c>
      <c r="AR39" s="392" t="n">
        <f aca="false">m1!AQ39-m0!AQ39</f>
        <v>0</v>
      </c>
      <c r="AS39" s="392" t="n">
        <f aca="false">m1!AR39-m0!AR39</f>
        <v>0</v>
      </c>
      <c r="AT39" s="392"/>
      <c r="AU39" s="392"/>
      <c r="AV39" s="392" t="n">
        <f aca="false">m1!AU39-m0!AU39</f>
        <v>0</v>
      </c>
      <c r="AW39" s="392" t="n">
        <f aca="false">m1!AV39-m0!AV39</f>
        <v>0</v>
      </c>
      <c r="AX39" s="392" t="n">
        <f aca="false">m1!AW39-m0!AW39</f>
        <v>0</v>
      </c>
      <c r="AY39" s="392" t="n">
        <f aca="false">m1!AX39-m0!AX39</f>
        <v>0</v>
      </c>
      <c r="AZ39" s="392" t="n">
        <f aca="false">m1!AY39-m0!AY39</f>
        <v>0</v>
      </c>
      <c r="BA39" s="392" t="n">
        <f aca="false">m1!AZ39-m0!AZ39</f>
        <v>0</v>
      </c>
      <c r="BB39" s="392"/>
      <c r="BC39" s="392" t="n">
        <f aca="false">m1!BC39-m0!BB39</f>
        <v>-0.6125</v>
      </c>
      <c r="BD39" s="392" t="n">
        <f aca="false">m1!BD39-m0!BC39</f>
        <v>0.27</v>
      </c>
      <c r="BE39" s="392" t="n">
        <f aca="false">m1!BE39-m0!BD39</f>
        <v>-3.297</v>
      </c>
      <c r="BF39" s="392"/>
      <c r="BG39" s="359"/>
      <c r="BH39" s="398"/>
      <c r="BI39" s="324"/>
      <c r="BJ39" s="268"/>
      <c r="BK39" s="324"/>
      <c r="BL39" s="324"/>
      <c r="BM39" s="268"/>
      <c r="BN39" s="268"/>
      <c r="BO39" s="358"/>
      <c r="BP39" s="358"/>
      <c r="BQ39" s="268"/>
      <c r="BR39" s="358"/>
      <c r="BS39" s="268"/>
      <c r="BT39" s="268"/>
      <c r="BU39" s="268"/>
      <c r="BV39" s="295"/>
      <c r="BW39" s="295"/>
      <c r="BX39" s="295"/>
      <c r="BY39" s="268"/>
      <c r="BZ39" s="268"/>
      <c r="CA39" s="268"/>
      <c r="CB39" s="295"/>
      <c r="CC39" s="277"/>
      <c r="CD39" s="277"/>
      <c r="CE39" s="268"/>
      <c r="CF39" s="277"/>
      <c r="CG39" s="268"/>
      <c r="CH39" s="293"/>
      <c r="CI39" s="293"/>
      <c r="CJ39" s="344"/>
      <c r="CK39" s="268"/>
      <c r="CL39" s="293"/>
      <c r="CM39" s="268"/>
      <c r="CN39" s="295"/>
      <c r="CO39" s="295"/>
      <c r="CP39" s="268"/>
      <c r="CQ39" s="293"/>
      <c r="CR39" s="268"/>
      <c r="CS39" s="268"/>
      <c r="CT39" s="276"/>
      <c r="CU39" s="276"/>
      <c r="CV39" s="295"/>
      <c r="CW39" s="268"/>
      <c r="CX39" s="295"/>
      <c r="CY39" s="268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</row>
    <row r="40" customFormat="false" ht="12.75" hidden="false" customHeight="false" outlineLevel="0" collapsed="false">
      <c r="A40" s="359" t="n">
        <v>37653</v>
      </c>
      <c r="B40" s="392" t="n">
        <f aca="false">IF(m1!B40="",m1!C40,m1!B40)-IF(m0!B40="",m0!C40,m0!B40)</f>
        <v>0</v>
      </c>
      <c r="C40" s="392" t="n">
        <f aca="false">m1!C40-m0!C40</f>
        <v>0</v>
      </c>
      <c r="D40" s="392" t="n">
        <f aca="false">m1!D40-m0!D40</f>
        <v>0</v>
      </c>
      <c r="E40" s="392" t="n">
        <f aca="false">m1!E40-m0!E40</f>
        <v>0</v>
      </c>
      <c r="F40" s="392" t="n">
        <f aca="false">m1!F40-m0!F40</f>
        <v>0</v>
      </c>
      <c r="G40" s="392" t="n">
        <f aca="false">m1!G40-m0!G40</f>
        <v>0</v>
      </c>
      <c r="H40" s="392" t="n">
        <f aca="false">m1!H40-m0!H40</f>
        <v>0</v>
      </c>
      <c r="I40" s="392" t="n">
        <f aca="false">m1!I40-m0!I40</f>
        <v>0</v>
      </c>
      <c r="J40" s="392" t="n">
        <f aca="false">m1!J40-m0!J40</f>
        <v>0</v>
      </c>
      <c r="K40" s="392" t="n">
        <f aca="false">m1!K40-m0!K40</f>
        <v>0</v>
      </c>
      <c r="L40" s="392" t="n">
        <f aca="false">m1!L40-m0!L40</f>
        <v>0</v>
      </c>
      <c r="M40" s="392" t="n">
        <f aca="false">m1!M40-m0!M40</f>
        <v>0</v>
      </c>
      <c r="N40" s="392" t="n">
        <f aca="false">m1!N40-m0!N40</f>
        <v>0</v>
      </c>
      <c r="O40" s="392" t="n">
        <f aca="false">m1!O40-m0!O40</f>
        <v>0</v>
      </c>
      <c r="P40" s="392" t="n">
        <f aca="false">m1!P40-m0!P40</f>
        <v>0</v>
      </c>
      <c r="Q40" s="392" t="n">
        <f aca="false">m1!Q40-m0!Q40</f>
        <v>0</v>
      </c>
      <c r="R40" s="392" t="n">
        <f aca="false">m1!R40-m0!R40</f>
        <v>0</v>
      </c>
      <c r="T40" s="393" t="n">
        <f aca="false">m1!T40-m0!T40</f>
        <v>0</v>
      </c>
      <c r="U40" s="393" t="n">
        <f aca="false">m1!U40-m0!U40</f>
        <v>0</v>
      </c>
      <c r="V40" s="393" t="n">
        <f aca="false">m1!V40-m0!V40</f>
        <v>0</v>
      </c>
      <c r="X40" s="394" t="n">
        <f aca="false">m1!X40-m0!X40</f>
        <v>0</v>
      </c>
      <c r="Y40" s="394" t="n">
        <f aca="false">m1!Y40-m0!Y40</f>
        <v>0</v>
      </c>
      <c r="Z40" s="394" t="n">
        <f aca="false">m1!Z40-m0!Z40</f>
        <v>0</v>
      </c>
      <c r="AA40" s="395" t="n">
        <f aca="false">m1!AA40-m0!AA40</f>
        <v>0</v>
      </c>
      <c r="AB40" s="395" t="n">
        <f aca="false">m1!AB40-m0!AB40</f>
        <v>0</v>
      </c>
      <c r="AC40" s="395" t="n">
        <f aca="false">m1!AC40-m0!AC40</f>
        <v>0</v>
      </c>
      <c r="AD40" s="395" t="n">
        <f aca="false">m1!AD40-m0!AD40</f>
        <v>0</v>
      </c>
      <c r="AE40" s="392" t="n">
        <f aca="false">m1!AE40-m0!AE40</f>
        <v>0</v>
      </c>
      <c r="AF40" s="392" t="n">
        <f aca="false">m1!AF40-m0!AF40</f>
        <v>0</v>
      </c>
      <c r="AG40" s="392"/>
      <c r="AH40" s="396" t="n">
        <f aca="false">A40</f>
        <v>37653</v>
      </c>
      <c r="AI40" s="392" t="n">
        <f aca="false">m1!AI40-m0!AI40</f>
        <v>0</v>
      </c>
      <c r="AJ40" s="392"/>
      <c r="AK40" s="397"/>
      <c r="AL40" s="392" t="n">
        <f aca="false">m1!AK40-m0!AK40</f>
        <v>0</v>
      </c>
      <c r="AM40" s="392" t="n">
        <f aca="false">m1!AL40-m0!AL40</f>
        <v>0</v>
      </c>
      <c r="AN40" s="392" t="n">
        <f aca="false">m1!AM40-m0!AM40</f>
        <v>0</v>
      </c>
      <c r="AO40" s="392" t="n">
        <f aca="false">m1!AN40-m0!AN40</f>
        <v>0</v>
      </c>
      <c r="AP40" s="392" t="n">
        <f aca="false">m1!AO40-m0!AO40</f>
        <v>0</v>
      </c>
      <c r="AQ40" s="392" t="n">
        <f aca="false">m1!AP40-m0!AP40</f>
        <v>0</v>
      </c>
      <c r="AR40" s="392" t="n">
        <f aca="false">m1!AQ40-m0!AQ40</f>
        <v>0</v>
      </c>
      <c r="AS40" s="392" t="n">
        <f aca="false">m1!AR40-m0!AR40</f>
        <v>0</v>
      </c>
      <c r="AT40" s="392"/>
      <c r="AU40" s="392"/>
      <c r="AV40" s="392" t="n">
        <f aca="false">m1!AU40-m0!AU40</f>
        <v>0</v>
      </c>
      <c r="AW40" s="392" t="n">
        <f aca="false">m1!AV40-m0!AV40</f>
        <v>0</v>
      </c>
      <c r="AX40" s="392" t="n">
        <f aca="false">m1!AW40-m0!AW40</f>
        <v>0</v>
      </c>
      <c r="AY40" s="392" t="n">
        <f aca="false">m1!AX40-m0!AX40</f>
        <v>0</v>
      </c>
      <c r="AZ40" s="392" t="n">
        <f aca="false">m1!AY40-m0!AY40</f>
        <v>0</v>
      </c>
      <c r="BA40" s="392" t="n">
        <f aca="false">m1!AZ40-m0!AZ40</f>
        <v>0</v>
      </c>
      <c r="BB40" s="392"/>
      <c r="BC40" s="392" t="n">
        <f aca="false">m1!BC40-m0!BB40</f>
        <v>-0.6075</v>
      </c>
      <c r="BD40" s="392" t="n">
        <f aca="false">m1!BD40-m0!BC40</f>
        <v>0.27</v>
      </c>
      <c r="BE40" s="392" t="n">
        <f aca="false">m1!BE40-m0!BD40</f>
        <v>-3.172</v>
      </c>
      <c r="BF40" s="392"/>
      <c r="BG40" s="359"/>
      <c r="BH40" s="398"/>
      <c r="BI40" s="324"/>
      <c r="BJ40" s="268"/>
      <c r="BK40" s="324"/>
      <c r="BL40" s="324"/>
      <c r="BM40" s="268"/>
      <c r="BN40" s="268"/>
      <c r="BO40" s="358"/>
      <c r="BP40" s="358"/>
      <c r="BQ40" s="268"/>
      <c r="BR40" s="358"/>
      <c r="BS40" s="268"/>
      <c r="BT40" s="268"/>
      <c r="BU40" s="268"/>
      <c r="BV40" s="295"/>
      <c r="BW40" s="295"/>
      <c r="BX40" s="295"/>
      <c r="BY40" s="268"/>
      <c r="BZ40" s="268"/>
      <c r="CA40" s="268"/>
      <c r="CB40" s="295"/>
      <c r="CC40" s="277"/>
      <c r="CD40" s="277"/>
      <c r="CE40" s="268"/>
      <c r="CF40" s="277"/>
      <c r="CG40" s="268"/>
      <c r="CH40" s="293"/>
      <c r="CI40" s="293"/>
      <c r="CJ40" s="344"/>
      <c r="CK40" s="268"/>
      <c r="CL40" s="293"/>
      <c r="CM40" s="268"/>
      <c r="CN40" s="295"/>
      <c r="CO40" s="295"/>
      <c r="CP40" s="268"/>
      <c r="CQ40" s="293"/>
      <c r="CR40" s="268"/>
      <c r="CS40" s="268"/>
      <c r="CT40" s="276"/>
      <c r="CU40" s="276"/>
      <c r="CV40" s="295"/>
      <c r="CW40" s="268"/>
      <c r="CX40" s="295"/>
      <c r="CY40" s="268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</row>
    <row r="41" customFormat="false" ht="12.75" hidden="false" customHeight="false" outlineLevel="0" collapsed="false">
      <c r="A41" s="359" t="n">
        <v>37681</v>
      </c>
      <c r="B41" s="392" t="n">
        <f aca="false">IF(m1!B41="",m1!C41,m1!B41)-IF(m0!B41="",m0!C41,m0!B41)</f>
        <v>0</v>
      </c>
      <c r="C41" s="392" t="n">
        <f aca="false">m1!C41-m0!C41</f>
        <v>0</v>
      </c>
      <c r="D41" s="392" t="n">
        <f aca="false">m1!D41-m0!D41</f>
        <v>0</v>
      </c>
      <c r="E41" s="392" t="n">
        <f aca="false">m1!E41-m0!E41</f>
        <v>0</v>
      </c>
      <c r="F41" s="392" t="n">
        <f aca="false">m1!F41-m0!F41</f>
        <v>0</v>
      </c>
      <c r="G41" s="392" t="n">
        <f aca="false">m1!G41-m0!G41</f>
        <v>0</v>
      </c>
      <c r="H41" s="392" t="n">
        <f aca="false">m1!H41-m0!H41</f>
        <v>0</v>
      </c>
      <c r="I41" s="392" t="n">
        <f aca="false">m1!I41-m0!I41</f>
        <v>0</v>
      </c>
      <c r="J41" s="392" t="n">
        <f aca="false">m1!J41-m0!J41</f>
        <v>0</v>
      </c>
      <c r="K41" s="392" t="n">
        <f aca="false">m1!K41-m0!K41</f>
        <v>0</v>
      </c>
      <c r="L41" s="392" t="n">
        <f aca="false">m1!L41-m0!L41</f>
        <v>0</v>
      </c>
      <c r="M41" s="392" t="n">
        <f aca="false">m1!M41-m0!M41</f>
        <v>0</v>
      </c>
      <c r="N41" s="392" t="n">
        <f aca="false">m1!N41-m0!N41</f>
        <v>0</v>
      </c>
      <c r="O41" s="392" t="n">
        <f aca="false">m1!O41-m0!O41</f>
        <v>0</v>
      </c>
      <c r="P41" s="392" t="n">
        <f aca="false">m1!P41-m0!P41</f>
        <v>0</v>
      </c>
      <c r="Q41" s="392" t="n">
        <f aca="false">m1!Q41-m0!Q41</f>
        <v>0</v>
      </c>
      <c r="R41" s="392" t="n">
        <f aca="false">m1!R41-m0!R41</f>
        <v>0</v>
      </c>
      <c r="T41" s="393" t="n">
        <f aca="false">m1!T41-m0!T41</f>
        <v>0</v>
      </c>
      <c r="U41" s="393" t="n">
        <f aca="false">m1!U41-m0!U41</f>
        <v>0</v>
      </c>
      <c r="V41" s="393" t="n">
        <f aca="false">m1!V41-m0!V41</f>
        <v>0</v>
      </c>
      <c r="X41" s="394" t="n">
        <f aca="false">m1!X41-m0!X41</f>
        <v>0</v>
      </c>
      <c r="Y41" s="394" t="n">
        <f aca="false">m1!Y41-m0!Y41</f>
        <v>0</v>
      </c>
      <c r="Z41" s="394" t="n">
        <f aca="false">m1!Z41-m0!Z41</f>
        <v>0</v>
      </c>
      <c r="AA41" s="395" t="n">
        <f aca="false">m1!AA41-m0!AA41</f>
        <v>0</v>
      </c>
      <c r="AB41" s="395" t="n">
        <f aca="false">m1!AB41-m0!AB41</f>
        <v>0</v>
      </c>
      <c r="AC41" s="395" t="n">
        <f aca="false">m1!AC41-m0!AC41</f>
        <v>0</v>
      </c>
      <c r="AD41" s="395" t="n">
        <f aca="false">m1!AD41-m0!AD41</f>
        <v>0</v>
      </c>
      <c r="AE41" s="392" t="n">
        <f aca="false">m1!AE41-m0!AE41</f>
        <v>0</v>
      </c>
      <c r="AF41" s="392" t="n">
        <f aca="false">m1!AF41-m0!AF41</f>
        <v>0</v>
      </c>
      <c r="AG41" s="392"/>
      <c r="AH41" s="396" t="n">
        <f aca="false">A41</f>
        <v>37681</v>
      </c>
      <c r="AI41" s="392" t="n">
        <f aca="false">m1!AI41-m0!AI41</f>
        <v>0</v>
      </c>
      <c r="AJ41" s="392"/>
      <c r="AK41" s="397"/>
      <c r="AL41" s="392" t="n">
        <f aca="false">m1!AK41-m0!AK41</f>
        <v>0</v>
      </c>
      <c r="AM41" s="392" t="n">
        <f aca="false">m1!AL41-m0!AL41</f>
        <v>0</v>
      </c>
      <c r="AN41" s="392" t="n">
        <f aca="false">m1!AM41-m0!AM41</f>
        <v>0</v>
      </c>
      <c r="AO41" s="392" t="n">
        <f aca="false">m1!AN41-m0!AN41</f>
        <v>0</v>
      </c>
      <c r="AP41" s="392" t="n">
        <f aca="false">m1!AO41-m0!AO41</f>
        <v>0</v>
      </c>
      <c r="AQ41" s="392" t="n">
        <f aca="false">m1!AP41-m0!AP41</f>
        <v>0</v>
      </c>
      <c r="AR41" s="392" t="n">
        <f aca="false">m1!AQ41-m0!AQ41</f>
        <v>0</v>
      </c>
      <c r="AS41" s="392" t="n">
        <f aca="false">m1!AR41-m0!AR41</f>
        <v>0</v>
      </c>
      <c r="AT41" s="392"/>
      <c r="AU41" s="392"/>
      <c r="AV41" s="392" t="n">
        <f aca="false">m1!AU41-m0!AU41</f>
        <v>0</v>
      </c>
      <c r="AW41" s="392" t="n">
        <f aca="false">m1!AV41-m0!AV41</f>
        <v>0</v>
      </c>
      <c r="AX41" s="392" t="n">
        <f aca="false">m1!AW41-m0!AW41</f>
        <v>0</v>
      </c>
      <c r="AY41" s="392" t="n">
        <f aca="false">m1!AX41-m0!AX41</f>
        <v>0</v>
      </c>
      <c r="AZ41" s="392" t="n">
        <f aca="false">m1!AY41-m0!AY41</f>
        <v>0</v>
      </c>
      <c r="BA41" s="392" t="n">
        <f aca="false">m1!AZ41-m0!AZ41</f>
        <v>0</v>
      </c>
      <c r="BB41" s="392"/>
      <c r="BC41" s="392" t="n">
        <f aca="false">m1!BC41-m0!BB41</f>
        <v>-0.53</v>
      </c>
      <c r="BD41" s="392" t="n">
        <f aca="false">m1!BD41-m0!BC41</f>
        <v>0.27</v>
      </c>
      <c r="BE41" s="392" t="n">
        <f aca="false">m1!BE41-m0!BD41</f>
        <v>-3.035</v>
      </c>
      <c r="BF41" s="392"/>
      <c r="BG41" s="359"/>
      <c r="BH41" s="398"/>
      <c r="BI41" s="324"/>
      <c r="BJ41" s="268"/>
      <c r="BK41" s="324"/>
      <c r="BL41" s="324"/>
      <c r="BM41" s="268"/>
      <c r="BN41" s="268"/>
      <c r="BO41" s="358"/>
      <c r="BP41" s="358"/>
      <c r="BQ41" s="268"/>
      <c r="BR41" s="358"/>
      <c r="BS41" s="268"/>
      <c r="BT41" s="268"/>
      <c r="BU41" s="268"/>
      <c r="BV41" s="295"/>
      <c r="BW41" s="295"/>
      <c r="BX41" s="295"/>
      <c r="BY41" s="268"/>
      <c r="BZ41" s="268"/>
      <c r="CA41" s="268"/>
      <c r="CB41" s="295"/>
      <c r="CC41" s="277"/>
      <c r="CD41" s="277"/>
      <c r="CE41" s="268"/>
      <c r="CF41" s="277"/>
      <c r="CG41" s="268"/>
      <c r="CH41" s="293"/>
      <c r="CI41" s="293"/>
      <c r="CJ41" s="344"/>
      <c r="CK41" s="268"/>
      <c r="CL41" s="293"/>
      <c r="CM41" s="268"/>
      <c r="CN41" s="295"/>
      <c r="CO41" s="295"/>
      <c r="CP41" s="268"/>
      <c r="CQ41" s="293"/>
      <c r="CR41" s="268"/>
      <c r="CS41" s="268"/>
      <c r="CT41" s="276"/>
      <c r="CU41" s="276"/>
      <c r="CV41" s="295"/>
      <c r="CW41" s="268"/>
      <c r="CX41" s="295"/>
      <c r="CY41" s="268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</row>
    <row r="42" customFormat="false" ht="12.75" hidden="false" customHeight="false" outlineLevel="0" collapsed="false">
      <c r="A42" s="359" t="n">
        <v>37712</v>
      </c>
      <c r="B42" s="392" t="n">
        <f aca="false">IF(m1!B42="",m1!C42,m1!B42)-IF(m0!B42="",m0!C42,m0!B42)</f>
        <v>-0.005</v>
      </c>
      <c r="C42" s="392" t="n">
        <f aca="false">m1!C42-m0!C42</f>
        <v>-0.005</v>
      </c>
      <c r="D42" s="392" t="n">
        <f aca="false">m1!D42-m0!D42</f>
        <v>-0.005</v>
      </c>
      <c r="E42" s="392" t="n">
        <f aca="false">m1!E42-m0!E42</f>
        <v>-0.005</v>
      </c>
      <c r="F42" s="392" t="n">
        <f aca="false">m1!F42-m0!F42</f>
        <v>-0.005</v>
      </c>
      <c r="G42" s="392" t="n">
        <f aca="false">m1!G42-m0!G42</f>
        <v>-0.005</v>
      </c>
      <c r="H42" s="392" t="n">
        <f aca="false">m1!H42-m0!H42</f>
        <v>-0.005</v>
      </c>
      <c r="I42" s="392" t="n">
        <f aca="false">m1!I42-m0!I42</f>
        <v>-0.005</v>
      </c>
      <c r="J42" s="392" t="n">
        <f aca="false">m1!J42-m0!J42</f>
        <v>-0.005</v>
      </c>
      <c r="K42" s="392" t="n">
        <f aca="false">m1!K42-m0!K42</f>
        <v>-0.005</v>
      </c>
      <c r="L42" s="392" t="n">
        <f aca="false">m1!L42-m0!L42</f>
        <v>-0.005</v>
      </c>
      <c r="M42" s="392" t="n">
        <f aca="false">m1!M42-m0!M42</f>
        <v>-0.005</v>
      </c>
      <c r="N42" s="392" t="n">
        <f aca="false">m1!N42-m0!N42</f>
        <v>-0.005</v>
      </c>
      <c r="O42" s="392" t="n">
        <f aca="false">m1!O42-m0!O42</f>
        <v>-0.005</v>
      </c>
      <c r="P42" s="392" t="n">
        <f aca="false">m1!P42-m0!P42</f>
        <v>-0.005</v>
      </c>
      <c r="Q42" s="392" t="n">
        <f aca="false">m1!Q42-m0!Q42</f>
        <v>-0.005</v>
      </c>
      <c r="R42" s="392" t="n">
        <f aca="false">m1!R42-m0!R42</f>
        <v>-0.005</v>
      </c>
      <c r="T42" s="393" t="n">
        <f aca="false">m1!T42-m0!T42</f>
        <v>-0.005</v>
      </c>
      <c r="U42" s="393" t="n">
        <f aca="false">m1!U42-m0!U42</f>
        <v>-0.005</v>
      </c>
      <c r="V42" s="393" t="n">
        <f aca="false">m1!V42-m0!V42</f>
        <v>0</v>
      </c>
      <c r="X42" s="394" t="n">
        <f aca="false">m1!X42-m0!X42</f>
        <v>0</v>
      </c>
      <c r="Y42" s="394" t="n">
        <f aca="false">m1!Y42-m0!Y42</f>
        <v>0</v>
      </c>
      <c r="Z42" s="394" t="n">
        <f aca="false">m1!Z42-m0!Z42</f>
        <v>0</v>
      </c>
      <c r="AA42" s="395" t="n">
        <f aca="false">m1!AA42-m0!AA42</f>
        <v>0</v>
      </c>
      <c r="AB42" s="395" t="n">
        <f aca="false">m1!AB42-m0!AB42</f>
        <v>0</v>
      </c>
      <c r="AC42" s="395" t="n">
        <f aca="false">m1!AC42-m0!AC42</f>
        <v>0</v>
      </c>
      <c r="AD42" s="395" t="n">
        <f aca="false">m1!AD42-m0!AD42</f>
        <v>0</v>
      </c>
      <c r="AE42" s="392" t="n">
        <f aca="false">m1!AE42-m0!AE42</f>
        <v>0</v>
      </c>
      <c r="AF42" s="392" t="n">
        <f aca="false">m1!AF42-m0!AF42</f>
        <v>0</v>
      </c>
      <c r="AG42" s="392"/>
      <c r="AH42" s="396" t="n">
        <f aca="false">A42</f>
        <v>37712</v>
      </c>
      <c r="AI42" s="392" t="n">
        <f aca="false">m1!AI42-m0!AI42</f>
        <v>0</v>
      </c>
      <c r="AJ42" s="392"/>
      <c r="AK42" s="397"/>
      <c r="AL42" s="392" t="n">
        <f aca="false">m1!AK42-m0!AK42</f>
        <v>0</v>
      </c>
      <c r="AM42" s="392" t="n">
        <f aca="false">m1!AL42-m0!AL42</f>
        <v>-0.00408674023150768</v>
      </c>
      <c r="AN42" s="392" t="n">
        <f aca="false">m1!AM42-m0!AM42</f>
        <v>-0.00499999999999989</v>
      </c>
      <c r="AO42" s="392" t="n">
        <f aca="false">m1!AN42-m0!AN42</f>
        <v>-0.00499999999999989</v>
      </c>
      <c r="AP42" s="392" t="n">
        <f aca="false">m1!AO42-m0!AO42</f>
        <v>-0.00499999999999989</v>
      </c>
      <c r="AQ42" s="392" t="n">
        <f aca="false">m1!AP42-m0!AP42</f>
        <v>-0.00499999999999989</v>
      </c>
      <c r="AR42" s="392" t="n">
        <f aca="false">m1!AQ42-m0!AQ42</f>
        <v>-0.00499999999999989</v>
      </c>
      <c r="AS42" s="392" t="n">
        <f aca="false">m1!AR42-m0!AR42</f>
        <v>-0.00499999999999989</v>
      </c>
      <c r="AT42" s="392"/>
      <c r="AU42" s="392"/>
      <c r="AV42" s="392" t="n">
        <f aca="false">m1!AU42-m0!AU42</f>
        <v>0</v>
      </c>
      <c r="AW42" s="392" t="n">
        <f aca="false">m1!AV42-m0!AV42</f>
        <v>0</v>
      </c>
      <c r="AX42" s="392" t="n">
        <f aca="false">m1!AW42-m0!AW42</f>
        <v>0</v>
      </c>
      <c r="AY42" s="392" t="n">
        <f aca="false">m1!AX42-m0!AX42</f>
        <v>0</v>
      </c>
      <c r="AZ42" s="392" t="n">
        <f aca="false">m1!AY42-m0!AY42</f>
        <v>0</v>
      </c>
      <c r="BA42" s="392" t="n">
        <f aca="false">m1!AZ42-m0!AZ42</f>
        <v>0</v>
      </c>
      <c r="BB42" s="392"/>
      <c r="BC42" s="392" t="n">
        <f aca="false">m1!BC42-m0!BB42</f>
        <v>-0.47</v>
      </c>
      <c r="BD42" s="392" t="n">
        <f aca="false">m1!BD42-m0!BC42</f>
        <v>0.2925</v>
      </c>
      <c r="BE42" s="392" t="n">
        <f aca="false">m1!BE42-m0!BD42</f>
        <v>-2.892</v>
      </c>
      <c r="BF42" s="392"/>
      <c r="BG42" s="359"/>
      <c r="BH42" s="398"/>
      <c r="BI42" s="324"/>
      <c r="BJ42" s="268"/>
      <c r="BK42" s="324"/>
      <c r="BL42" s="324"/>
      <c r="BM42" s="268"/>
      <c r="BN42" s="268"/>
      <c r="BO42" s="358"/>
      <c r="BP42" s="358"/>
      <c r="BQ42" s="268"/>
      <c r="BR42" s="358"/>
      <c r="BS42" s="268"/>
      <c r="BT42" s="268"/>
      <c r="BU42" s="268"/>
      <c r="BV42" s="295"/>
      <c r="BW42" s="295"/>
      <c r="BX42" s="295"/>
      <c r="BY42" s="268"/>
      <c r="BZ42" s="268"/>
      <c r="CA42" s="268"/>
      <c r="CB42" s="295"/>
      <c r="CC42" s="277"/>
      <c r="CD42" s="277"/>
      <c r="CE42" s="268"/>
      <c r="CF42" s="277"/>
      <c r="CG42" s="268"/>
      <c r="CH42" s="293"/>
      <c r="CI42" s="293"/>
      <c r="CJ42" s="344"/>
      <c r="CK42" s="268"/>
      <c r="CL42" s="293"/>
      <c r="CM42" s="268"/>
      <c r="CN42" s="295"/>
      <c r="CO42" s="295"/>
      <c r="CP42" s="268"/>
      <c r="CQ42" s="293"/>
      <c r="CR42" s="268"/>
      <c r="CS42" s="268"/>
      <c r="CT42" s="276"/>
      <c r="CU42" s="276"/>
      <c r="CV42" s="295"/>
      <c r="CW42" s="268"/>
      <c r="CX42" s="295"/>
      <c r="CY42" s="268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</row>
    <row r="43" customFormat="false" ht="12.75" hidden="false" customHeight="false" outlineLevel="0" collapsed="false">
      <c r="A43" s="359" t="n">
        <v>37742</v>
      </c>
      <c r="B43" s="392" t="n">
        <f aca="false">IF(m1!B43="",m1!C43,m1!B43)-IF(m0!B43="",m0!C43,m0!B43)</f>
        <v>-0.00499999999999998</v>
      </c>
      <c r="C43" s="392" t="n">
        <f aca="false">m1!C43-m0!C43</f>
        <v>-0.005</v>
      </c>
      <c r="D43" s="392" t="n">
        <f aca="false">m1!D43-m0!D43</f>
        <v>-0.005</v>
      </c>
      <c r="E43" s="392" t="n">
        <f aca="false">m1!E43-m0!E43</f>
        <v>-0.005</v>
      </c>
      <c r="F43" s="392" t="n">
        <f aca="false">m1!F43-m0!F43</f>
        <v>-0.005</v>
      </c>
      <c r="G43" s="392" t="n">
        <f aca="false">m1!G43-m0!G43</f>
        <v>-0.005</v>
      </c>
      <c r="H43" s="392" t="n">
        <f aca="false">m1!H43-m0!H43</f>
        <v>-0.005</v>
      </c>
      <c r="I43" s="392" t="n">
        <f aca="false">m1!I43-m0!I43</f>
        <v>-0.005</v>
      </c>
      <c r="J43" s="392" t="n">
        <f aca="false">m1!J43-m0!J43</f>
        <v>-0.005</v>
      </c>
      <c r="K43" s="392" t="n">
        <f aca="false">m1!K43-m0!K43</f>
        <v>-0.005</v>
      </c>
      <c r="L43" s="392" t="n">
        <f aca="false">m1!L43-m0!L43</f>
        <v>-0.005</v>
      </c>
      <c r="M43" s="392" t="n">
        <f aca="false">m1!M43-m0!M43</f>
        <v>-0.005</v>
      </c>
      <c r="N43" s="392" t="n">
        <f aca="false">m1!N43-m0!N43</f>
        <v>-0.005</v>
      </c>
      <c r="O43" s="392" t="n">
        <f aca="false">m1!O43-m0!O43</f>
        <v>-0.005</v>
      </c>
      <c r="P43" s="392" t="n">
        <f aca="false">m1!P43-m0!P43</f>
        <v>-0.005</v>
      </c>
      <c r="Q43" s="392" t="n">
        <f aca="false">m1!Q43-m0!Q43</f>
        <v>-0.005</v>
      </c>
      <c r="R43" s="392" t="n">
        <f aca="false">m1!R43-m0!R43</f>
        <v>-0.005</v>
      </c>
      <c r="T43" s="393" t="n">
        <f aca="false">m1!T43-m0!T43</f>
        <v>-0.005</v>
      </c>
      <c r="U43" s="393" t="n">
        <f aca="false">m1!U43-m0!U43</f>
        <v>-0.005</v>
      </c>
      <c r="V43" s="393" t="n">
        <f aca="false">m1!V43-m0!V43</f>
        <v>0</v>
      </c>
      <c r="X43" s="394" t="n">
        <f aca="false">m1!X43-m0!X43</f>
        <v>0</v>
      </c>
      <c r="Y43" s="394" t="n">
        <f aca="false">m1!Y43-m0!Y43</f>
        <v>0</v>
      </c>
      <c r="Z43" s="394" t="n">
        <f aca="false">m1!Z43-m0!Z43</f>
        <v>0</v>
      </c>
      <c r="AA43" s="395" t="n">
        <f aca="false">m1!AA43-m0!AA43</f>
        <v>0</v>
      </c>
      <c r="AB43" s="395" t="n">
        <f aca="false">m1!AB43-m0!AB43</f>
        <v>0</v>
      </c>
      <c r="AC43" s="395" t="n">
        <f aca="false">m1!AC43-m0!AC43</f>
        <v>0</v>
      </c>
      <c r="AD43" s="395" t="n">
        <f aca="false">m1!AD43-m0!AD43</f>
        <v>0</v>
      </c>
      <c r="AE43" s="392" t="n">
        <f aca="false">m1!AE43-m0!AE43</f>
        <v>0</v>
      </c>
      <c r="AF43" s="392" t="n">
        <f aca="false">m1!AF43-m0!AF43</f>
        <v>0</v>
      </c>
      <c r="AG43" s="392"/>
      <c r="AH43" s="396" t="n">
        <f aca="false">A43</f>
        <v>37742</v>
      </c>
      <c r="AI43" s="392" t="n">
        <f aca="false">m1!AI43-m0!AI43</f>
        <v>0</v>
      </c>
      <c r="AJ43" s="392"/>
      <c r="AK43" s="397"/>
      <c r="AL43" s="392" t="n">
        <f aca="false">m1!AK43-m0!AK43</f>
        <v>0</v>
      </c>
      <c r="AM43" s="392" t="n">
        <f aca="false">m1!AL43-m0!AL43</f>
        <v>-0.00406278900007306</v>
      </c>
      <c r="AN43" s="392" t="n">
        <f aca="false">m1!AM43-m0!AM43</f>
        <v>-0.00499999999999989</v>
      </c>
      <c r="AO43" s="392" t="n">
        <f aca="false">m1!AN43-m0!AN43</f>
        <v>-0.00499999999999989</v>
      </c>
      <c r="AP43" s="392" t="n">
        <f aca="false">m1!AO43-m0!AO43</f>
        <v>-0.00499999999999989</v>
      </c>
      <c r="AQ43" s="392" t="n">
        <f aca="false">m1!AP43-m0!AP43</f>
        <v>-0.00499999999999989</v>
      </c>
      <c r="AR43" s="392" t="n">
        <f aca="false">m1!AQ43-m0!AQ43</f>
        <v>-0.00499999999999989</v>
      </c>
      <c r="AS43" s="392" t="n">
        <f aca="false">m1!AR43-m0!AR43</f>
        <v>-0.00499999999999989</v>
      </c>
      <c r="AT43" s="392"/>
      <c r="AU43" s="392"/>
      <c r="AV43" s="392" t="n">
        <f aca="false">m1!AU43-m0!AU43</f>
        <v>0</v>
      </c>
      <c r="AW43" s="392" t="n">
        <f aca="false">m1!AV43-m0!AV43</f>
        <v>0</v>
      </c>
      <c r="AX43" s="392" t="n">
        <f aca="false">m1!AW43-m0!AW43</f>
        <v>0</v>
      </c>
      <c r="AY43" s="392" t="n">
        <f aca="false">m1!AX43-m0!AX43</f>
        <v>0</v>
      </c>
      <c r="AZ43" s="392" t="n">
        <f aca="false">m1!AY43-m0!AY43</f>
        <v>0</v>
      </c>
      <c r="BA43" s="392" t="n">
        <f aca="false">m1!AZ43-m0!AZ43</f>
        <v>0</v>
      </c>
      <c r="BB43" s="392"/>
      <c r="BC43" s="392" t="n">
        <f aca="false">m1!BC43-m0!BB43</f>
        <v>-0.455</v>
      </c>
      <c r="BD43" s="392" t="n">
        <f aca="false">m1!BD43-m0!BC43</f>
        <v>0.2925</v>
      </c>
      <c r="BE43" s="392" t="n">
        <f aca="false">m1!BE43-m0!BD43</f>
        <v>-2.867</v>
      </c>
      <c r="BF43" s="392"/>
      <c r="BG43" s="359"/>
      <c r="BH43" s="398"/>
      <c r="BI43" s="324"/>
      <c r="BJ43" s="268"/>
      <c r="BK43" s="324"/>
      <c r="BL43" s="324"/>
      <c r="BM43" s="268"/>
      <c r="BN43" s="268"/>
      <c r="BO43" s="358"/>
      <c r="BP43" s="358"/>
      <c r="BQ43" s="268"/>
      <c r="BR43" s="358"/>
      <c r="BS43" s="268"/>
      <c r="BT43" s="268"/>
      <c r="BU43" s="268"/>
      <c r="BV43" s="295"/>
      <c r="BW43" s="295"/>
      <c r="BX43" s="295"/>
      <c r="BY43" s="268"/>
      <c r="BZ43" s="268"/>
      <c r="CA43" s="268"/>
      <c r="CB43" s="295"/>
      <c r="CC43" s="277"/>
      <c r="CD43" s="277"/>
      <c r="CE43" s="268"/>
      <c r="CF43" s="277"/>
      <c r="CG43" s="268"/>
      <c r="CH43" s="293"/>
      <c r="CI43" s="293"/>
      <c r="CJ43" s="344"/>
      <c r="CK43" s="268"/>
      <c r="CL43" s="293"/>
      <c r="CM43" s="268"/>
      <c r="CN43" s="295"/>
      <c r="CO43" s="295"/>
      <c r="CP43" s="268"/>
      <c r="CQ43" s="293"/>
      <c r="CR43" s="268"/>
      <c r="CS43" s="268"/>
      <c r="CT43" s="276"/>
      <c r="CU43" s="276"/>
      <c r="CV43" s="295"/>
      <c r="CW43" s="268"/>
      <c r="CX43" s="295"/>
      <c r="CY43" s="268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</row>
    <row r="44" customFormat="false" ht="12.75" hidden="false" customHeight="false" outlineLevel="0" collapsed="false">
      <c r="A44" s="359" t="n">
        <v>37773</v>
      </c>
      <c r="B44" s="392" t="n">
        <f aca="false">IF(m1!B44="",m1!C44,m1!B44)-IF(m0!B44="",m0!C44,m0!B44)</f>
        <v>-0.00499999999999999</v>
      </c>
      <c r="C44" s="392" t="n">
        <f aca="false">m1!C44-m0!C44</f>
        <v>-0.005</v>
      </c>
      <c r="D44" s="392" t="n">
        <f aca="false">m1!D44-m0!D44</f>
        <v>-0.005</v>
      </c>
      <c r="E44" s="392" t="n">
        <f aca="false">m1!E44-m0!E44</f>
        <v>-0.005</v>
      </c>
      <c r="F44" s="392" t="n">
        <f aca="false">m1!F44-m0!F44</f>
        <v>-0.005</v>
      </c>
      <c r="G44" s="392" t="n">
        <f aca="false">m1!G44-m0!G44</f>
        <v>-0.005</v>
      </c>
      <c r="H44" s="392" t="n">
        <f aca="false">m1!H44-m0!H44</f>
        <v>-0.005</v>
      </c>
      <c r="I44" s="392" t="n">
        <f aca="false">m1!I44-m0!I44</f>
        <v>-0.005</v>
      </c>
      <c r="J44" s="392" t="n">
        <f aca="false">m1!J44-m0!J44</f>
        <v>-0.005</v>
      </c>
      <c r="K44" s="392" t="n">
        <f aca="false">m1!K44-m0!K44</f>
        <v>-0.005</v>
      </c>
      <c r="L44" s="392" t="n">
        <f aca="false">m1!L44-m0!L44</f>
        <v>-0.005</v>
      </c>
      <c r="M44" s="392" t="n">
        <f aca="false">m1!M44-m0!M44</f>
        <v>-0.005</v>
      </c>
      <c r="N44" s="392" t="n">
        <f aca="false">m1!N44-m0!N44</f>
        <v>-0.005</v>
      </c>
      <c r="O44" s="392" t="n">
        <f aca="false">m1!O44-m0!O44</f>
        <v>-0.005</v>
      </c>
      <c r="P44" s="392" t="n">
        <f aca="false">m1!P44-m0!P44</f>
        <v>-0.005</v>
      </c>
      <c r="Q44" s="392" t="n">
        <f aca="false">m1!Q44-m0!Q44</f>
        <v>-0.005</v>
      </c>
      <c r="R44" s="392" t="n">
        <f aca="false">m1!R44-m0!R44</f>
        <v>-0.005</v>
      </c>
      <c r="T44" s="393" t="n">
        <f aca="false">m1!T44-m0!T44</f>
        <v>-0.005</v>
      </c>
      <c r="U44" s="393" t="n">
        <f aca="false">m1!U44-m0!U44</f>
        <v>-0.005</v>
      </c>
      <c r="V44" s="393" t="n">
        <f aca="false">m1!V44-m0!V44</f>
        <v>0</v>
      </c>
      <c r="X44" s="394" t="n">
        <f aca="false">m1!X44-m0!X44</f>
        <v>0</v>
      </c>
      <c r="Y44" s="394" t="n">
        <f aca="false">m1!Y44-m0!Y44</f>
        <v>0</v>
      </c>
      <c r="Z44" s="394" t="n">
        <f aca="false">m1!Z44-m0!Z44</f>
        <v>0</v>
      </c>
      <c r="AA44" s="395" t="n">
        <f aca="false">m1!AA44-m0!AA44</f>
        <v>0</v>
      </c>
      <c r="AB44" s="395" t="n">
        <f aca="false">m1!AB44-m0!AB44</f>
        <v>0</v>
      </c>
      <c r="AC44" s="395" t="n">
        <f aca="false">m1!AC44-m0!AC44</f>
        <v>0</v>
      </c>
      <c r="AD44" s="395" t="n">
        <f aca="false">m1!AD44-m0!AD44</f>
        <v>0</v>
      </c>
      <c r="AE44" s="392" t="n">
        <f aca="false">m1!AE44-m0!AE44</f>
        <v>0</v>
      </c>
      <c r="AF44" s="392" t="n">
        <f aca="false">m1!AF44-m0!AF44</f>
        <v>0</v>
      </c>
      <c r="AG44" s="392"/>
      <c r="AH44" s="396" t="n">
        <f aca="false">A44</f>
        <v>37773</v>
      </c>
      <c r="AI44" s="392" t="n">
        <f aca="false">m1!AI44-m0!AI44</f>
        <v>0</v>
      </c>
      <c r="AJ44" s="392"/>
      <c r="AK44" s="397"/>
      <c r="AL44" s="392" t="n">
        <f aca="false">m1!AK44-m0!AK44</f>
        <v>0</v>
      </c>
      <c r="AM44" s="392" t="n">
        <f aca="false">m1!AL44-m0!AL44</f>
        <v>-0.0040381957278357</v>
      </c>
      <c r="AN44" s="392" t="n">
        <f aca="false">m1!AM44-m0!AM44</f>
        <v>-0.00499999999999989</v>
      </c>
      <c r="AO44" s="392" t="n">
        <f aca="false">m1!AN44-m0!AN44</f>
        <v>-0.00499999999999989</v>
      </c>
      <c r="AP44" s="392" t="n">
        <f aca="false">m1!AO44-m0!AO44</f>
        <v>-0.00499999999999989</v>
      </c>
      <c r="AQ44" s="392" t="n">
        <f aca="false">m1!AP44-m0!AP44</f>
        <v>-0.00499999999999989</v>
      </c>
      <c r="AR44" s="392" t="n">
        <f aca="false">m1!AQ44-m0!AQ44</f>
        <v>-0.00499999999999989</v>
      </c>
      <c r="AS44" s="392" t="n">
        <f aca="false">m1!AR44-m0!AR44</f>
        <v>-0.00499999999999989</v>
      </c>
      <c r="AT44" s="392"/>
      <c r="AU44" s="392"/>
      <c r="AV44" s="392" t="n">
        <f aca="false">m1!AU44-m0!AU44</f>
        <v>0</v>
      </c>
      <c r="AW44" s="392" t="n">
        <f aca="false">m1!AV44-m0!AV44</f>
        <v>0</v>
      </c>
      <c r="AX44" s="392" t="n">
        <f aca="false">m1!AW44-m0!AW44</f>
        <v>0</v>
      </c>
      <c r="AY44" s="392" t="n">
        <f aca="false">m1!AX44-m0!AX44</f>
        <v>0</v>
      </c>
      <c r="AZ44" s="392" t="n">
        <f aca="false">m1!AY44-m0!AY44</f>
        <v>0</v>
      </c>
      <c r="BA44" s="392" t="n">
        <f aca="false">m1!AZ44-m0!AZ44</f>
        <v>0</v>
      </c>
      <c r="BB44" s="392"/>
      <c r="BC44" s="392" t="n">
        <f aca="false">m1!BC44-m0!BB44</f>
        <v>-0.455</v>
      </c>
      <c r="BD44" s="392" t="n">
        <f aca="false">m1!BD44-m0!BC44</f>
        <v>0.2925</v>
      </c>
      <c r="BE44" s="392" t="n">
        <f aca="false">m1!BE44-m0!BD44</f>
        <v>-2.872</v>
      </c>
      <c r="BF44" s="392"/>
      <c r="BG44" s="359"/>
      <c r="BH44" s="398"/>
      <c r="BI44" s="324"/>
      <c r="BJ44" s="268"/>
      <c r="BK44" s="324"/>
      <c r="BL44" s="324"/>
      <c r="BM44" s="268"/>
      <c r="BN44" s="268"/>
      <c r="BO44" s="358"/>
      <c r="BP44" s="358"/>
      <c r="BQ44" s="268"/>
      <c r="BR44" s="358"/>
      <c r="BS44" s="268"/>
      <c r="BT44" s="268"/>
      <c r="BU44" s="268"/>
      <c r="BV44" s="295"/>
      <c r="BW44" s="295"/>
      <c r="BX44" s="295"/>
      <c r="BY44" s="268"/>
      <c r="BZ44" s="268"/>
      <c r="CA44" s="268"/>
      <c r="CB44" s="295"/>
      <c r="CC44" s="277"/>
      <c r="CD44" s="277"/>
      <c r="CE44" s="268"/>
      <c r="CF44" s="277"/>
      <c r="CG44" s="268"/>
      <c r="CH44" s="293"/>
      <c r="CI44" s="293"/>
      <c r="CJ44" s="344"/>
      <c r="CK44" s="268"/>
      <c r="CL44" s="293"/>
      <c r="CM44" s="268"/>
      <c r="CN44" s="295"/>
      <c r="CO44" s="295"/>
      <c r="CP44" s="268"/>
      <c r="CQ44" s="293"/>
      <c r="CR44" s="268"/>
      <c r="CS44" s="268"/>
      <c r="CT44" s="276"/>
      <c r="CU44" s="276"/>
      <c r="CV44" s="295"/>
      <c r="CW44" s="268"/>
      <c r="CX44" s="295"/>
      <c r="CY44" s="268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</row>
    <row r="45" customFormat="false" ht="12.75" hidden="false" customHeight="false" outlineLevel="0" collapsed="false">
      <c r="A45" s="359" t="n">
        <v>37803</v>
      </c>
      <c r="B45" s="392" t="n">
        <f aca="false">IF(m1!B45="",m1!C45,m1!B45)-IF(m0!B45="",m0!C45,m0!B45)</f>
        <v>-0.00499999999999998</v>
      </c>
      <c r="C45" s="392" t="n">
        <f aca="false">m1!C45-m0!C45</f>
        <v>-0.005</v>
      </c>
      <c r="D45" s="392" t="n">
        <f aca="false">m1!D45-m0!D45</f>
        <v>-0.005</v>
      </c>
      <c r="E45" s="392" t="n">
        <f aca="false">m1!E45-m0!E45</f>
        <v>-0.005</v>
      </c>
      <c r="F45" s="392" t="n">
        <f aca="false">m1!F45-m0!F45</f>
        <v>-0.005</v>
      </c>
      <c r="G45" s="392" t="n">
        <f aca="false">m1!G45-m0!G45</f>
        <v>-0.005</v>
      </c>
      <c r="H45" s="392" t="n">
        <f aca="false">m1!H45-m0!H45</f>
        <v>-0.005</v>
      </c>
      <c r="I45" s="392" t="n">
        <f aca="false">m1!I45-m0!I45</f>
        <v>-0.005</v>
      </c>
      <c r="J45" s="392" t="n">
        <f aca="false">m1!J45-m0!J45</f>
        <v>-0.005</v>
      </c>
      <c r="K45" s="392" t="n">
        <f aca="false">m1!K45-m0!K45</f>
        <v>-0.005</v>
      </c>
      <c r="L45" s="392" t="n">
        <f aca="false">m1!L45-m0!L45</f>
        <v>-0.005</v>
      </c>
      <c r="M45" s="392" t="n">
        <f aca="false">m1!M45-m0!M45</f>
        <v>-0.005</v>
      </c>
      <c r="N45" s="392" t="n">
        <f aca="false">m1!N45-m0!N45</f>
        <v>-0.005</v>
      </c>
      <c r="O45" s="392" t="n">
        <f aca="false">m1!O45-m0!O45</f>
        <v>-0.005</v>
      </c>
      <c r="P45" s="392" t="n">
        <f aca="false">m1!P45-m0!P45</f>
        <v>-0.005</v>
      </c>
      <c r="Q45" s="392" t="n">
        <f aca="false">m1!Q45-m0!Q45</f>
        <v>-0.005</v>
      </c>
      <c r="R45" s="392" t="n">
        <f aca="false">m1!R45-m0!R45</f>
        <v>-0.005</v>
      </c>
      <c r="T45" s="393" t="n">
        <f aca="false">m1!T45-m0!T45</f>
        <v>-0.005</v>
      </c>
      <c r="U45" s="393" t="n">
        <f aca="false">m1!U45-m0!U45</f>
        <v>-0.005</v>
      </c>
      <c r="V45" s="393" t="n">
        <f aca="false">m1!V45-m0!V45</f>
        <v>0</v>
      </c>
      <c r="X45" s="394" t="n">
        <f aca="false">m1!X45-m0!X45</f>
        <v>0</v>
      </c>
      <c r="Y45" s="394" t="n">
        <f aca="false">m1!Y45-m0!Y45</f>
        <v>0</v>
      </c>
      <c r="Z45" s="394" t="n">
        <f aca="false">m1!Z45-m0!Z45</f>
        <v>0</v>
      </c>
      <c r="AA45" s="395" t="n">
        <f aca="false">m1!AA45-m0!AA45</f>
        <v>0</v>
      </c>
      <c r="AB45" s="395" t="n">
        <f aca="false">m1!AB45-m0!AB45</f>
        <v>0</v>
      </c>
      <c r="AC45" s="395" t="n">
        <f aca="false">m1!AC45-m0!AC45</f>
        <v>0</v>
      </c>
      <c r="AD45" s="395" t="n">
        <f aca="false">m1!AD45-m0!AD45</f>
        <v>0</v>
      </c>
      <c r="AE45" s="392" t="n">
        <f aca="false">m1!AE45-m0!AE45</f>
        <v>0</v>
      </c>
      <c r="AF45" s="392" t="n">
        <f aca="false">m1!AF45-m0!AF45</f>
        <v>0</v>
      </c>
      <c r="AG45" s="392"/>
      <c r="AH45" s="396" t="n">
        <f aca="false">A45</f>
        <v>37803</v>
      </c>
      <c r="AI45" s="392" t="n">
        <f aca="false">m1!AI45-m0!AI45</f>
        <v>0</v>
      </c>
      <c r="AJ45" s="392"/>
      <c r="AK45" s="397"/>
      <c r="AL45" s="392" t="n">
        <f aca="false">m1!AK45-m0!AK45</f>
        <v>0</v>
      </c>
      <c r="AM45" s="392" t="n">
        <f aca="false">m1!AL45-m0!AL45</f>
        <v>-0.00401453992252066</v>
      </c>
      <c r="AN45" s="392" t="n">
        <f aca="false">m1!AM45-m0!AM45</f>
        <v>-0.00499999999999989</v>
      </c>
      <c r="AO45" s="392" t="n">
        <f aca="false">m1!AN45-m0!AN45</f>
        <v>-0.00499999999999989</v>
      </c>
      <c r="AP45" s="392" t="n">
        <f aca="false">m1!AO45-m0!AO45</f>
        <v>-0.00499999999999989</v>
      </c>
      <c r="AQ45" s="392" t="n">
        <f aca="false">m1!AP45-m0!AP45</f>
        <v>-0.00499999999999989</v>
      </c>
      <c r="AR45" s="392" t="n">
        <f aca="false">m1!AQ45-m0!AQ45</f>
        <v>-0.00499999999999989</v>
      </c>
      <c r="AS45" s="392" t="n">
        <f aca="false">m1!AR45-m0!AR45</f>
        <v>-0.00499999999999989</v>
      </c>
      <c r="AT45" s="392"/>
      <c r="AU45" s="392"/>
      <c r="AV45" s="392" t="n">
        <f aca="false">m1!AU45-m0!AU45</f>
        <v>0</v>
      </c>
      <c r="AW45" s="392" t="n">
        <f aca="false">m1!AV45-m0!AV45</f>
        <v>0</v>
      </c>
      <c r="AX45" s="392" t="n">
        <f aca="false">m1!AW45-m0!AW45</f>
        <v>0</v>
      </c>
      <c r="AY45" s="392" t="n">
        <f aca="false">m1!AX45-m0!AX45</f>
        <v>0</v>
      </c>
      <c r="AZ45" s="392" t="n">
        <f aca="false">m1!AY45-m0!AY45</f>
        <v>0</v>
      </c>
      <c r="BA45" s="392" t="n">
        <f aca="false">m1!AZ45-m0!AZ45</f>
        <v>0</v>
      </c>
      <c r="BB45" s="392"/>
      <c r="BC45" s="392" t="n">
        <f aca="false">m1!BC45-m0!BB45</f>
        <v>-0.455</v>
      </c>
      <c r="BD45" s="392" t="n">
        <f aca="false">m1!BD45-m0!BC45</f>
        <v>0.2925</v>
      </c>
      <c r="BE45" s="392" t="n">
        <f aca="false">m1!BE45-m0!BD45</f>
        <v>-2.934</v>
      </c>
      <c r="BF45" s="392"/>
      <c r="BG45" s="359"/>
      <c r="BH45" s="398"/>
      <c r="BI45" s="324"/>
      <c r="BJ45" s="268"/>
      <c r="BK45" s="324"/>
      <c r="BL45" s="324"/>
      <c r="BM45" s="268"/>
      <c r="BN45" s="268"/>
      <c r="BO45" s="358"/>
      <c r="BP45" s="358"/>
      <c r="BQ45" s="268"/>
      <c r="BR45" s="358"/>
      <c r="BS45" s="268"/>
      <c r="BT45" s="268"/>
      <c r="BU45" s="268"/>
      <c r="BV45" s="295"/>
      <c r="BW45" s="295"/>
      <c r="BX45" s="295"/>
      <c r="BY45" s="268"/>
      <c r="BZ45" s="268"/>
      <c r="CA45" s="268"/>
      <c r="CB45" s="295"/>
      <c r="CC45" s="277"/>
      <c r="CD45" s="277"/>
      <c r="CE45" s="268"/>
      <c r="CF45" s="277"/>
      <c r="CG45" s="268"/>
      <c r="CH45" s="293"/>
      <c r="CI45" s="293"/>
      <c r="CJ45" s="344"/>
      <c r="CK45" s="268"/>
      <c r="CL45" s="293"/>
      <c r="CM45" s="268"/>
      <c r="CN45" s="295"/>
      <c r="CO45" s="295"/>
      <c r="CP45" s="268"/>
      <c r="CQ45" s="293"/>
      <c r="CR45" s="268"/>
      <c r="CS45" s="268"/>
      <c r="CT45" s="276"/>
      <c r="CU45" s="276"/>
      <c r="CV45" s="295"/>
      <c r="CW45" s="268"/>
      <c r="CX45" s="295"/>
      <c r="CY45" s="268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</row>
    <row r="46" customFormat="false" ht="12.75" hidden="false" customHeight="false" outlineLevel="0" collapsed="false">
      <c r="A46" s="359" t="n">
        <v>37834</v>
      </c>
      <c r="B46" s="268"/>
      <c r="C46" s="392" t="n">
        <f aca="false">m1!C46-m0!C46</f>
        <v>-0.005</v>
      </c>
      <c r="D46" s="392" t="n">
        <f aca="false">m1!D46-m0!D46</f>
        <v>-0.005</v>
      </c>
      <c r="E46" s="392" t="n">
        <f aca="false">m1!E46-m0!E46</f>
        <v>-0.005</v>
      </c>
      <c r="F46" s="392" t="n">
        <f aca="false">m1!F46-m0!F46</f>
        <v>-0.005</v>
      </c>
      <c r="G46" s="392" t="n">
        <f aca="false">m1!G46-m0!G46</f>
        <v>-0.005</v>
      </c>
      <c r="H46" s="392" t="n">
        <f aca="false">m1!H46-m0!H46</f>
        <v>-0.005</v>
      </c>
      <c r="I46" s="392" t="n">
        <f aca="false">m1!I46-m0!I46</f>
        <v>-0.005</v>
      </c>
      <c r="J46" s="392" t="n">
        <f aca="false">m1!J46-m0!J46</f>
        <v>-0.005</v>
      </c>
      <c r="K46" s="392" t="n">
        <f aca="false">m1!K46-m0!K46</f>
        <v>-0.005</v>
      </c>
      <c r="L46" s="392" t="n">
        <f aca="false">m1!L46-m0!L46</f>
        <v>-0.005</v>
      </c>
      <c r="M46" s="392" t="n">
        <f aca="false">m1!M46-m0!M46</f>
        <v>-0.005</v>
      </c>
      <c r="N46" s="392" t="n">
        <f aca="false">m1!N46-m0!N46</f>
        <v>-0.005</v>
      </c>
      <c r="O46" s="392" t="n">
        <f aca="false">m1!O46-m0!O46</f>
        <v>-0.005</v>
      </c>
      <c r="P46" s="392" t="n">
        <f aca="false">m1!P46-m0!P46</f>
        <v>-0.005</v>
      </c>
      <c r="Q46" s="392" t="n">
        <f aca="false">m1!Q46-m0!Q46</f>
        <v>-0.005</v>
      </c>
      <c r="R46" s="392" t="n">
        <f aca="false">m1!R46-m0!R46</f>
        <v>-0.005</v>
      </c>
      <c r="T46" s="393" t="n">
        <f aca="false">m1!T46-m0!T46</f>
        <v>-0.005</v>
      </c>
      <c r="U46" s="393" t="n">
        <f aca="false">m1!U46-m0!U46</f>
        <v>-0.005</v>
      </c>
      <c r="V46" s="393" t="n">
        <f aca="false">m1!V46-m0!V46</f>
        <v>0</v>
      </c>
      <c r="X46" s="394" t="n">
        <f aca="false">m1!X46-m0!X47</f>
        <v>0.0025</v>
      </c>
      <c r="Y46" s="394" t="n">
        <f aca="false">m1!Y46-m0!Y47</f>
        <v>0.0025</v>
      </c>
      <c r="Z46" s="394" t="n">
        <f aca="false">m1!Z46-m0!Z47</f>
        <v>0.0025</v>
      </c>
      <c r="AA46" s="395" t="n">
        <f aca="false">m1!AA46-m0!AA47</f>
        <v>0.1</v>
      </c>
      <c r="AB46" s="395" t="n">
        <f aca="false">m1!AB46-m0!AB47</f>
        <v>0.0275</v>
      </c>
      <c r="AC46" s="395" t="n">
        <f aca="false">m1!AC46-m0!AC47</f>
        <v>0.0225</v>
      </c>
      <c r="AD46" s="395" t="n">
        <f aca="false">m1!AD46-m0!AD47</f>
        <v>0</v>
      </c>
      <c r="AE46" s="392" t="n">
        <f aca="false">m1!AE46-m0!AE47</f>
        <v>0</v>
      </c>
      <c r="AF46" s="392" t="n">
        <f aca="false">m1!AF46-m0!AF47</f>
        <v>0</v>
      </c>
      <c r="AG46" s="392"/>
      <c r="AH46" s="396" t="n">
        <f aca="false">A46</f>
        <v>37834</v>
      </c>
      <c r="AI46" s="392" t="n">
        <f aca="false">m1!AI46-m0!AI47</f>
        <v>0.00999999999999979</v>
      </c>
      <c r="AJ46" s="392"/>
      <c r="AK46" s="397"/>
      <c r="AL46" s="392" t="n">
        <f aca="false">m1!AK46-m0!AK47</f>
        <v>0</v>
      </c>
      <c r="AM46" s="392" t="n">
        <f aca="false">m1!AL46-m0!AL47</f>
        <v>0.0188920901764997</v>
      </c>
      <c r="AN46" s="392" t="n">
        <f aca="false">m1!AM46-m0!AM47</f>
        <v>0.00499999999999989</v>
      </c>
      <c r="AO46" s="392" t="n">
        <f aca="false">m1!AN46-m0!AN47</f>
        <v>0.00499999999999989</v>
      </c>
      <c r="AP46" s="392" t="n">
        <f aca="false">m1!AO46-m0!AO47</f>
        <v>0.00499999999999989</v>
      </c>
      <c r="AQ46" s="392" t="n">
        <f aca="false">m1!AP46-m0!AP47</f>
        <v>0.00499999999999989</v>
      </c>
      <c r="AR46" s="392" t="n">
        <f aca="false">m1!AQ46-m0!AQ47</f>
        <v>0.00499999999999989</v>
      </c>
      <c r="AS46" s="392" t="n">
        <f aca="false">m1!AR46-m0!AR47</f>
        <v>0.00499999999999989</v>
      </c>
      <c r="AT46" s="392"/>
      <c r="AU46" s="392"/>
      <c r="AV46" s="392" t="n">
        <f aca="false">m1!AU46-m0!AU47</f>
        <v>0</v>
      </c>
      <c r="AW46" s="392" t="n">
        <f aca="false">m1!AV46-m0!AV47</f>
        <v>0</v>
      </c>
      <c r="AX46" s="392" t="n">
        <f aca="false">m1!AW46-m0!AW47</f>
        <v>0.0125000000000002</v>
      </c>
      <c r="AY46" s="392" t="n">
        <f aca="false">m1!AX46-m0!AX47</f>
        <v>0.0124999999999997</v>
      </c>
      <c r="AZ46" s="392" t="n">
        <f aca="false">m1!AY46-m0!AY47</f>
        <v>0.11</v>
      </c>
      <c r="BA46" s="392" t="n">
        <f aca="false">m1!AZ46-m0!AZ47</f>
        <v>0.0375000000000001</v>
      </c>
      <c r="BB46" s="392"/>
      <c r="BC46" s="392" t="n">
        <f aca="false">m1!BC46-m0!BB47</f>
        <v>-0.445</v>
      </c>
      <c r="BD46" s="392" t="n">
        <f aca="false">m1!BD46-m0!BC47</f>
        <v>0.3025</v>
      </c>
      <c r="BE46" s="392" t="n">
        <f aca="false">m1!BE46-m0!BD47</f>
        <v>-2.916</v>
      </c>
      <c r="BF46" s="392"/>
      <c r="BG46" s="359"/>
      <c r="BH46" s="398"/>
      <c r="BI46" s="324"/>
      <c r="BJ46" s="268"/>
      <c r="BK46" s="324"/>
      <c r="BL46" s="324"/>
      <c r="BM46" s="268"/>
      <c r="BN46" s="268"/>
      <c r="BO46" s="358"/>
      <c r="BP46" s="358"/>
      <c r="BQ46" s="268"/>
      <c r="BR46" s="358"/>
      <c r="BS46" s="268"/>
      <c r="BT46" s="268"/>
      <c r="BU46" s="268"/>
      <c r="BV46" s="295"/>
      <c r="BW46" s="295"/>
      <c r="BX46" s="295"/>
      <c r="BY46" s="268"/>
      <c r="BZ46" s="268"/>
      <c r="CA46" s="268"/>
      <c r="CB46" s="295"/>
      <c r="CC46" s="277"/>
      <c r="CD46" s="277"/>
      <c r="CE46" s="268"/>
      <c r="CF46" s="277"/>
      <c r="CG46" s="268"/>
      <c r="CH46" s="293"/>
      <c r="CI46" s="293"/>
      <c r="CJ46" s="344"/>
      <c r="CK46" s="268"/>
      <c r="CL46" s="293"/>
      <c r="CM46" s="268"/>
      <c r="CN46" s="295"/>
      <c r="CO46" s="295"/>
      <c r="CP46" s="268"/>
      <c r="CQ46" s="293"/>
      <c r="CR46" s="268"/>
      <c r="CS46" s="268"/>
      <c r="CT46" s="276"/>
      <c r="CU46" s="276"/>
      <c r="CV46" s="295"/>
      <c r="CW46" s="268"/>
      <c r="CX46" s="295"/>
      <c r="CY46" s="268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</row>
    <row r="47" customFormat="false" ht="12.75" hidden="false" customHeight="false" outlineLevel="0" collapsed="false">
      <c r="A47" s="359" t="n">
        <v>37865</v>
      </c>
      <c r="B47" s="268"/>
      <c r="C47" s="392" t="n">
        <f aca="false">m1!C47-m0!C47</f>
        <v>-0.005</v>
      </c>
      <c r="D47" s="392" t="n">
        <f aca="false">m1!D47-m0!D47</f>
        <v>-0.005</v>
      </c>
      <c r="E47" s="392" t="n">
        <f aca="false">m1!E47-m0!E47</f>
        <v>-0.005</v>
      </c>
      <c r="F47" s="392" t="n">
        <f aca="false">m1!F47-m0!F47</f>
        <v>-0.005</v>
      </c>
      <c r="G47" s="392" t="n">
        <f aca="false">m1!G47-m0!G47</f>
        <v>-0.005</v>
      </c>
      <c r="H47" s="392" t="n">
        <f aca="false">m1!H47-m0!H47</f>
        <v>-0.005</v>
      </c>
      <c r="I47" s="392" t="n">
        <f aca="false">m1!I47-m0!I47</f>
        <v>-0.005</v>
      </c>
      <c r="J47" s="392" t="n">
        <f aca="false">m1!J47-m0!J47</f>
        <v>-0.005</v>
      </c>
      <c r="K47" s="392" t="n">
        <f aca="false">m1!K47-m0!K47</f>
        <v>-0.005</v>
      </c>
      <c r="L47" s="392" t="n">
        <f aca="false">m1!L47-m0!L47</f>
        <v>-0.005</v>
      </c>
      <c r="M47" s="392" t="n">
        <f aca="false">m1!M47-m0!M47</f>
        <v>-0.005</v>
      </c>
      <c r="N47" s="392" t="n">
        <f aca="false">m1!N47-m0!N47</f>
        <v>-0.005</v>
      </c>
      <c r="O47" s="392" t="n">
        <f aca="false">m1!O47-m0!O47</f>
        <v>-0.005</v>
      </c>
      <c r="P47" s="392" t="n">
        <f aca="false">m1!P47-m0!P47</f>
        <v>-0.005</v>
      </c>
      <c r="Q47" s="392" t="n">
        <f aca="false">m1!Q47-m0!Q47</f>
        <v>-0.005</v>
      </c>
      <c r="R47" s="392" t="n">
        <f aca="false">m1!R47-m0!R47</f>
        <v>-0.005</v>
      </c>
      <c r="T47" s="393" t="n">
        <f aca="false">m1!T47-m0!T47</f>
        <v>-0.005</v>
      </c>
      <c r="U47" s="393" t="n">
        <f aca="false">m1!U47-m0!U47</f>
        <v>-0.005</v>
      </c>
      <c r="V47" s="393" t="n">
        <f aca="false">m1!V47-m0!V47</f>
        <v>0</v>
      </c>
      <c r="X47" s="394" t="n">
        <f aca="false">m1!X47-m0!X48</f>
        <v>-0.015</v>
      </c>
      <c r="Y47" s="394" t="n">
        <f aca="false">m1!Y47-m0!Y48</f>
        <v>-0.015</v>
      </c>
      <c r="Z47" s="394" t="n">
        <f aca="false">m1!Z47-m0!Z48</f>
        <v>-0.015</v>
      </c>
      <c r="AA47" s="395" t="n">
        <f aca="false">m1!AA47-m0!AA48</f>
        <v>0.08</v>
      </c>
      <c r="AB47" s="395" t="n">
        <f aca="false">m1!AB47-m0!AB48</f>
        <v>0.02</v>
      </c>
      <c r="AC47" s="395" t="n">
        <f aca="false">m1!AC47-m0!AC48</f>
        <v>-0.0225</v>
      </c>
      <c r="AD47" s="395" t="n">
        <f aca="false">m1!AD47-m0!AD48</f>
        <v>-0.0025</v>
      </c>
      <c r="AE47" s="392" t="n">
        <f aca="false">m1!AE47-m0!AE48</f>
        <v>0</v>
      </c>
      <c r="AF47" s="392" t="n">
        <f aca="false">m1!AF47-m0!AF48</f>
        <v>0</v>
      </c>
      <c r="AG47" s="392"/>
      <c r="AH47" s="396" t="n">
        <f aca="false">A47</f>
        <v>37865</v>
      </c>
      <c r="AI47" s="392" t="n">
        <f aca="false">m1!AI47-m0!AI48</f>
        <v>-0.0180000000000002</v>
      </c>
      <c r="AJ47" s="392"/>
      <c r="AK47" s="397"/>
      <c r="AL47" s="392" t="n">
        <f aca="false">m1!AK47-m0!AK48</f>
        <v>0</v>
      </c>
      <c r="AM47" s="392" t="n">
        <f aca="false">m1!AL47-m0!AL48</f>
        <v>-0.00382929085597006</v>
      </c>
      <c r="AN47" s="392" t="n">
        <f aca="false">m1!AM47-m0!AM48</f>
        <v>-0.0230000000000001</v>
      </c>
      <c r="AO47" s="392" t="n">
        <f aca="false">m1!AN47-m0!AN48</f>
        <v>-0.0230000000000001</v>
      </c>
      <c r="AP47" s="392" t="n">
        <f aca="false">m1!AO47-m0!AO48</f>
        <v>-0.0230000000000001</v>
      </c>
      <c r="AQ47" s="392" t="n">
        <f aca="false">m1!AP47-m0!AP48</f>
        <v>-0.0230000000000001</v>
      </c>
      <c r="AR47" s="392" t="n">
        <f aca="false">m1!AQ47-m0!AQ48</f>
        <v>-0.0230000000000001</v>
      </c>
      <c r="AS47" s="392" t="n">
        <f aca="false">m1!AR47-m0!AR48</f>
        <v>-0.0230000000000001</v>
      </c>
      <c r="AT47" s="392"/>
      <c r="AU47" s="392"/>
      <c r="AV47" s="392" t="n">
        <f aca="false">m1!AU47-m0!AU48</f>
        <v>0</v>
      </c>
      <c r="AW47" s="392" t="n">
        <f aca="false">m1!AV47-m0!AV48</f>
        <v>0</v>
      </c>
      <c r="AX47" s="392" t="n">
        <f aca="false">m1!AW47-m0!AW48</f>
        <v>-0.0330000000000004</v>
      </c>
      <c r="AY47" s="392" t="n">
        <f aca="false">m1!AX47-m0!AX48</f>
        <v>-0.0330000000000004</v>
      </c>
      <c r="AZ47" s="392" t="n">
        <f aca="false">m1!AY47-m0!AY48</f>
        <v>0.0619999999999994</v>
      </c>
      <c r="BA47" s="392" t="n">
        <f aca="false">m1!AZ47-m0!AZ48</f>
        <v>0.00199999999999978</v>
      </c>
      <c r="BB47" s="392"/>
      <c r="BC47" s="392" t="n">
        <f aca="false">m1!BC47-m0!BB48</f>
        <v>-0.4755</v>
      </c>
      <c r="BD47" s="392" t="n">
        <f aca="false">m1!BD47-m0!BC48</f>
        <v>0.2745</v>
      </c>
      <c r="BE47" s="392" t="n">
        <f aca="false">m1!BE47-m0!BD48</f>
        <v>-2.934</v>
      </c>
      <c r="BF47" s="392"/>
      <c r="BG47" s="359"/>
      <c r="BH47" s="398"/>
      <c r="BI47" s="324"/>
      <c r="BJ47" s="268"/>
      <c r="BK47" s="324"/>
      <c r="BL47" s="324"/>
      <c r="BM47" s="268"/>
      <c r="BN47" s="268"/>
      <c r="BO47" s="358"/>
      <c r="BP47" s="358"/>
      <c r="BQ47" s="268"/>
      <c r="BR47" s="358"/>
      <c r="BS47" s="268"/>
      <c r="BT47" s="268"/>
      <c r="BU47" s="268"/>
      <c r="BV47" s="295"/>
      <c r="BW47" s="295"/>
      <c r="BX47" s="295"/>
      <c r="BY47" s="268"/>
      <c r="BZ47" s="268"/>
      <c r="CA47" s="268"/>
      <c r="CB47" s="295"/>
      <c r="CC47" s="277"/>
      <c r="CD47" s="277"/>
      <c r="CE47" s="268"/>
      <c r="CF47" s="277"/>
      <c r="CG47" s="268"/>
      <c r="CH47" s="293"/>
      <c r="CI47" s="293"/>
      <c r="CJ47" s="344"/>
      <c r="CK47" s="268"/>
      <c r="CL47" s="293"/>
      <c r="CM47" s="268"/>
      <c r="CN47" s="295"/>
      <c r="CO47" s="295"/>
      <c r="CP47" s="268"/>
      <c r="CQ47" s="293"/>
      <c r="CR47" s="268"/>
      <c r="CS47" s="268"/>
      <c r="CT47" s="276"/>
      <c r="CU47" s="276"/>
      <c r="CV47" s="295"/>
      <c r="CW47" s="268"/>
      <c r="CX47" s="295"/>
      <c r="CY47" s="268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</row>
    <row r="48" customFormat="false" ht="12.75" hidden="false" customHeight="false" outlineLevel="0" collapsed="false">
      <c r="A48" s="359" t="n">
        <v>37895</v>
      </c>
      <c r="B48" s="268"/>
      <c r="C48" s="392" t="n">
        <f aca="false">m1!C48-m0!C48</f>
        <v>-0.005</v>
      </c>
      <c r="D48" s="392" t="n">
        <f aca="false">m1!D48-m0!D48</f>
        <v>-0.005</v>
      </c>
      <c r="E48" s="392" t="n">
        <f aca="false">m1!E48-m0!E48</f>
        <v>-0.005</v>
      </c>
      <c r="F48" s="392" t="n">
        <f aca="false">m1!F48-m0!F48</f>
        <v>-0.005</v>
      </c>
      <c r="G48" s="392" t="n">
        <f aca="false">m1!G48-m0!G48</f>
        <v>-0.005</v>
      </c>
      <c r="H48" s="392" t="n">
        <f aca="false">m1!H48-m0!H48</f>
        <v>-0.005</v>
      </c>
      <c r="I48" s="392" t="n">
        <f aca="false">m1!I48-m0!I48</f>
        <v>-0.005</v>
      </c>
      <c r="J48" s="392" t="n">
        <f aca="false">m1!J48-m0!J48</f>
        <v>-0.005</v>
      </c>
      <c r="K48" s="392" t="n">
        <f aca="false">m1!K48-m0!K48</f>
        <v>-0.005</v>
      </c>
      <c r="L48" s="392" t="n">
        <f aca="false">m1!L48-m0!L48</f>
        <v>-0.005</v>
      </c>
      <c r="M48" s="392" t="n">
        <f aca="false">m1!M48-m0!M48</f>
        <v>-0.005</v>
      </c>
      <c r="N48" s="392" t="n">
        <f aca="false">m1!N48-m0!N48</f>
        <v>-0.005</v>
      </c>
      <c r="O48" s="392" t="n">
        <f aca="false">m1!O48-m0!O48</f>
        <v>-0.005</v>
      </c>
      <c r="P48" s="392" t="n">
        <f aca="false">m1!P48-m0!P48</f>
        <v>-0.005</v>
      </c>
      <c r="Q48" s="392" t="n">
        <f aca="false">m1!Q48-m0!Q48</f>
        <v>-0.005</v>
      </c>
      <c r="R48" s="392" t="n">
        <f aca="false">m1!R48-m0!R48</f>
        <v>-0.005</v>
      </c>
      <c r="T48" s="393" t="n">
        <f aca="false">m1!T48-m0!T48</f>
        <v>-0.005</v>
      </c>
      <c r="U48" s="393" t="n">
        <f aca="false">m1!U48-m0!U48</f>
        <v>-0.005</v>
      </c>
      <c r="V48" s="393" t="n">
        <f aca="false">m1!V48-m0!V48</f>
        <v>0</v>
      </c>
      <c r="X48" s="394" t="n">
        <f aca="false">m1!X48-m0!X49</f>
        <v>-0.04</v>
      </c>
      <c r="Y48" s="394" t="n">
        <f aca="false">m1!Y48-m0!Y49</f>
        <v>-0.04</v>
      </c>
      <c r="Z48" s="394" t="n">
        <f aca="false">m1!Z48-m0!Z49</f>
        <v>-0.0525</v>
      </c>
      <c r="AA48" s="395" t="n">
        <f aca="false">m1!AA48-m0!AA49</f>
        <v>-0.37</v>
      </c>
      <c r="AB48" s="395" t="n">
        <f aca="false">m1!AB48-m0!AB49</f>
        <v>-0.3225</v>
      </c>
      <c r="AC48" s="395" t="n">
        <f aca="false">m1!AC48-m0!AC49</f>
        <v>-0.1025</v>
      </c>
      <c r="AD48" s="395" t="n">
        <f aca="false">m1!AD48-m0!AD49</f>
        <v>-0.075</v>
      </c>
      <c r="AE48" s="392" t="n">
        <f aca="false">m1!AE48-m0!AE49</f>
        <v>-0.0425</v>
      </c>
      <c r="AF48" s="392" t="n">
        <f aca="false">m1!AF48-m0!AF49</f>
        <v>0</v>
      </c>
      <c r="AG48" s="392"/>
      <c r="AH48" s="396" t="n">
        <f aca="false">A48</f>
        <v>37895</v>
      </c>
      <c r="AI48" s="392" t="n">
        <f aca="false">m1!AI48-m0!AI49</f>
        <v>-0.0979999999999994</v>
      </c>
      <c r="AJ48" s="392"/>
      <c r="AK48" s="397"/>
      <c r="AL48" s="392" t="n">
        <f aca="false">m1!AK48-m0!AK49</f>
        <v>0</v>
      </c>
      <c r="AM48" s="392" t="n">
        <f aca="false">m1!AL48-m0!AL49</f>
        <v>-0.160010186277743</v>
      </c>
      <c r="AN48" s="392" t="n">
        <f aca="false">m1!AM48-m0!AM49</f>
        <v>-0.222999999999999</v>
      </c>
      <c r="AO48" s="392" t="n">
        <f aca="false">m1!AN48-m0!AN49</f>
        <v>-0.222999999999999</v>
      </c>
      <c r="AP48" s="392" t="n">
        <f aca="false">m1!AO48-m0!AO49</f>
        <v>-0.222999999999999</v>
      </c>
      <c r="AQ48" s="392" t="n">
        <f aca="false">m1!AP48-m0!AP49</f>
        <v>-0.332999999999999</v>
      </c>
      <c r="AR48" s="392" t="n">
        <f aca="false">m1!AQ48-m0!AQ49</f>
        <v>-0.312999999999999</v>
      </c>
      <c r="AS48" s="392" t="n">
        <f aca="false">m1!AR48-m0!AR49</f>
        <v>-0.322999999999999</v>
      </c>
      <c r="AT48" s="392"/>
      <c r="AU48" s="392"/>
      <c r="AV48" s="392" t="n">
        <f aca="false">m1!AU48-m0!AU49</f>
        <v>0</v>
      </c>
      <c r="AW48" s="392" t="n">
        <f aca="false">m1!AV48-m0!AV49</f>
        <v>0</v>
      </c>
      <c r="AX48" s="392" t="n">
        <f aca="false">m1!AW48-m0!AW49</f>
        <v>-0.137999999999999</v>
      </c>
      <c r="AY48" s="392" t="n">
        <f aca="false">m1!AX48-m0!AX49</f>
        <v>-0.150499999999999</v>
      </c>
      <c r="AZ48" s="392" t="n">
        <f aca="false">m1!AY48-m0!AY49</f>
        <v>-0.467999999999999</v>
      </c>
      <c r="BA48" s="392" t="n">
        <f aca="false">m1!AZ48-m0!AZ49</f>
        <v>-0.4205</v>
      </c>
      <c r="BB48" s="392"/>
      <c r="BC48" s="392" t="n">
        <f aca="false">m1!BC48-m0!BB49</f>
        <v>-0.6305</v>
      </c>
      <c r="BD48" s="392" t="n">
        <f aca="false">m1!BD48-m0!BC49</f>
        <v>0.152000000000001</v>
      </c>
      <c r="BE48" s="392" t="n">
        <f aca="false">m1!BE48-m0!BD49</f>
        <v>-3.032</v>
      </c>
      <c r="BF48" s="392"/>
      <c r="BG48" s="359"/>
      <c r="BH48" s="398"/>
      <c r="BI48" s="324"/>
      <c r="BJ48" s="268"/>
      <c r="BK48" s="324"/>
      <c r="BL48" s="324"/>
      <c r="BM48" s="268"/>
      <c r="BN48" s="268"/>
      <c r="BO48" s="358"/>
      <c r="BP48" s="358"/>
      <c r="BQ48" s="268"/>
      <c r="BR48" s="358"/>
      <c r="BS48" s="268"/>
      <c r="BT48" s="268"/>
      <c r="BU48" s="268"/>
      <c r="BV48" s="295"/>
      <c r="BW48" s="295"/>
      <c r="BX48" s="295"/>
      <c r="BY48" s="268"/>
      <c r="BZ48" s="268"/>
      <c r="CA48" s="268"/>
      <c r="CB48" s="295"/>
      <c r="CC48" s="277"/>
      <c r="CD48" s="277"/>
      <c r="CE48" s="268"/>
      <c r="CF48" s="277"/>
      <c r="CG48" s="268"/>
      <c r="CH48" s="293"/>
      <c r="CI48" s="293"/>
      <c r="CJ48" s="344"/>
      <c r="CK48" s="268"/>
      <c r="CL48" s="293"/>
      <c r="CM48" s="268"/>
      <c r="CN48" s="295"/>
      <c r="CO48" s="295"/>
      <c r="CP48" s="268"/>
      <c r="CQ48" s="293"/>
      <c r="CR48" s="268"/>
      <c r="CS48" s="268"/>
      <c r="CT48" s="276"/>
      <c r="CU48" s="276"/>
      <c r="CV48" s="295"/>
      <c r="CW48" s="268"/>
      <c r="CX48" s="295"/>
      <c r="CY48" s="268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</row>
    <row r="49" customFormat="false" ht="12.75" hidden="false" customHeight="false" outlineLevel="0" collapsed="false">
      <c r="A49" s="359" t="n">
        <v>37926</v>
      </c>
      <c r="B49" s="268"/>
      <c r="C49" s="392" t="n">
        <f aca="false">m1!C49-m0!C49</f>
        <v>0.005</v>
      </c>
      <c r="D49" s="392" t="n">
        <f aca="false">m1!D49-m0!D49</f>
        <v>0.005</v>
      </c>
      <c r="E49" s="392" t="n">
        <f aca="false">m1!E49-m0!E49</f>
        <v>0.005</v>
      </c>
      <c r="F49" s="392" t="n">
        <f aca="false">m1!F49-m0!F49</f>
        <v>0.005</v>
      </c>
      <c r="G49" s="392" t="n">
        <f aca="false">m1!G49-m0!G49</f>
        <v>0.005</v>
      </c>
      <c r="H49" s="392" t="n">
        <f aca="false">m1!H49-m0!H49</f>
        <v>0.00499999999999995</v>
      </c>
      <c r="I49" s="392" t="n">
        <f aca="false">m1!I49-m0!I49</f>
        <v>0.00499999999999995</v>
      </c>
      <c r="J49" s="392" t="n">
        <f aca="false">m1!J49-m0!J49</f>
        <v>0.00499999999999995</v>
      </c>
      <c r="K49" s="392" t="n">
        <f aca="false">m1!K49-m0!K49</f>
        <v>0.00499999999999995</v>
      </c>
      <c r="L49" s="392" t="n">
        <f aca="false">m1!L49-m0!L49</f>
        <v>0.00499999999999995</v>
      </c>
      <c r="M49" s="392" t="n">
        <f aca="false">m1!M49-m0!M49</f>
        <v>0.00499999999999995</v>
      </c>
      <c r="N49" s="392" t="n">
        <f aca="false">m1!N49-m0!N49</f>
        <v>0.00499999999999995</v>
      </c>
      <c r="O49" s="392" t="n">
        <f aca="false">m1!O49-m0!O49</f>
        <v>0.00499999999999995</v>
      </c>
      <c r="P49" s="392" t="n">
        <f aca="false">m1!P49-m0!P49</f>
        <v>0.00499999999999995</v>
      </c>
      <c r="Q49" s="392" t="n">
        <f aca="false">m1!Q49-m0!Q49</f>
        <v>0.00499999999999995</v>
      </c>
      <c r="R49" s="392" t="n">
        <f aca="false">m1!R49-m0!R49</f>
        <v>0.005</v>
      </c>
      <c r="T49" s="393" t="n">
        <f aca="false">m1!T49-m0!T49</f>
        <v>0.00499999999999998</v>
      </c>
      <c r="U49" s="393" t="n">
        <f aca="false">m1!U49-m0!U49</f>
        <v>0.00499999999999998</v>
      </c>
      <c r="V49" s="393" t="n">
        <f aca="false">m1!V49-m0!V49</f>
        <v>0.00516</v>
      </c>
      <c r="X49" s="394" t="n">
        <f aca="false">m1!X49-m0!X50</f>
        <v>-0.04</v>
      </c>
      <c r="Y49" s="394" t="n">
        <f aca="false">m1!Y49-m0!Y50</f>
        <v>-0.04</v>
      </c>
      <c r="Z49" s="394" t="n">
        <f aca="false">m1!Z49-m0!Z50</f>
        <v>-0.04</v>
      </c>
      <c r="AA49" s="395" t="n">
        <f aca="false">m1!AA49-m0!AA50</f>
        <v>-0.31</v>
      </c>
      <c r="AB49" s="395" t="n">
        <f aca="false">m1!AB49-m0!AB50</f>
        <v>-0.305</v>
      </c>
      <c r="AC49" s="395" t="n">
        <f aca="false">m1!AC49-m0!AC50</f>
        <v>-0.05</v>
      </c>
      <c r="AD49" s="395" t="n">
        <f aca="false">m1!AD49-m0!AD50</f>
        <v>-0.055</v>
      </c>
      <c r="AE49" s="392" t="n">
        <f aca="false">m1!AE49-m0!AE50</f>
        <v>0</v>
      </c>
      <c r="AF49" s="392" t="n">
        <f aca="false">m1!AF49-m0!AF50</f>
        <v>0</v>
      </c>
      <c r="AG49" s="392"/>
      <c r="AH49" s="396" t="n">
        <f aca="false">A49</f>
        <v>37926</v>
      </c>
      <c r="AI49" s="392" t="n">
        <f aca="false">m1!AI49-m0!AI50</f>
        <v>-0.1</v>
      </c>
      <c r="AJ49" s="392"/>
      <c r="AK49" s="397"/>
      <c r="AL49" s="392" t="n">
        <f aca="false">m1!AK49-m0!AK50</f>
        <v>0</v>
      </c>
      <c r="AM49" s="392" t="n">
        <f aca="false">m1!AL49-m0!AL50</f>
        <v>-0.074352483922985</v>
      </c>
      <c r="AN49" s="392" t="n">
        <f aca="false">m1!AM49-m0!AM50</f>
        <v>-0.115</v>
      </c>
      <c r="AO49" s="392" t="n">
        <f aca="false">m1!AN49-m0!AN50</f>
        <v>-0.115</v>
      </c>
      <c r="AP49" s="392" t="n">
        <f aca="false">m1!AO49-m0!AO50</f>
        <v>-0.115</v>
      </c>
      <c r="AQ49" s="392" t="n">
        <f aca="false">m1!AP49-m0!AP50</f>
        <v>-0.115</v>
      </c>
      <c r="AR49" s="392" t="n">
        <f aca="false">m1!AQ49-m0!AQ50</f>
        <v>-0.115</v>
      </c>
      <c r="AS49" s="392" t="n">
        <f aca="false">m1!AR49-m0!AR50</f>
        <v>-0.115</v>
      </c>
      <c r="AT49" s="392"/>
      <c r="AU49" s="392"/>
      <c r="AV49" s="392" t="n">
        <f aca="false">m1!AU49-m0!AU50</f>
        <v>0</v>
      </c>
      <c r="AW49" s="392" t="n">
        <f aca="false">m1!AV49-m0!AV50</f>
        <v>0</v>
      </c>
      <c r="AX49" s="392" t="n">
        <f aca="false">m1!AW49-m0!AW50</f>
        <v>-0.14</v>
      </c>
      <c r="AY49" s="392" t="n">
        <f aca="false">m1!AX49-m0!AX50</f>
        <v>-0.14</v>
      </c>
      <c r="AZ49" s="392" t="n">
        <f aca="false">m1!AY49-m0!AY50</f>
        <v>-0.41</v>
      </c>
      <c r="BA49" s="392" t="n">
        <f aca="false">m1!AZ49-m0!AZ50</f>
        <v>-0.405</v>
      </c>
      <c r="BB49" s="392"/>
      <c r="BC49" s="392" t="n">
        <f aca="false">m1!BC49-m0!BB50</f>
        <v>-0.645</v>
      </c>
      <c r="BD49" s="392" t="n">
        <f aca="false">m1!BD49-m0!BC50</f>
        <v>0.15</v>
      </c>
      <c r="BE49" s="392" t="n">
        <f aca="false">m1!BE49-m0!BD50</f>
        <v>-3.132</v>
      </c>
      <c r="BF49" s="392"/>
      <c r="BG49" s="359"/>
      <c r="BH49" s="398"/>
      <c r="BI49" s="324"/>
      <c r="BJ49" s="268"/>
      <c r="BK49" s="324"/>
      <c r="BL49" s="324"/>
      <c r="BM49" s="268"/>
      <c r="BN49" s="268"/>
      <c r="BO49" s="358"/>
      <c r="BP49" s="358"/>
      <c r="BQ49" s="268"/>
      <c r="BR49" s="358"/>
      <c r="BS49" s="268"/>
      <c r="BT49" s="268"/>
      <c r="BU49" s="268"/>
      <c r="BV49" s="295"/>
      <c r="BW49" s="295"/>
      <c r="BX49" s="295"/>
      <c r="BY49" s="268"/>
      <c r="BZ49" s="268"/>
      <c r="CA49" s="268"/>
      <c r="CB49" s="295"/>
      <c r="CC49" s="277"/>
      <c r="CD49" s="277"/>
      <c r="CE49" s="268"/>
      <c r="CF49" s="277"/>
      <c r="CG49" s="268"/>
      <c r="CH49" s="293"/>
      <c r="CI49" s="293"/>
      <c r="CJ49" s="344"/>
      <c r="CK49" s="268"/>
      <c r="CL49" s="293"/>
      <c r="CM49" s="268"/>
      <c r="CN49" s="295"/>
      <c r="CO49" s="295"/>
      <c r="CP49" s="268"/>
      <c r="CQ49" s="293"/>
      <c r="CR49" s="268"/>
      <c r="CS49" s="268"/>
      <c r="CT49" s="276"/>
      <c r="CU49" s="276"/>
      <c r="CV49" s="295"/>
      <c r="CW49" s="268"/>
      <c r="CX49" s="295"/>
      <c r="CY49" s="268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</row>
    <row r="50" customFormat="false" ht="12.75" hidden="false" customHeight="false" outlineLevel="0" collapsed="false">
      <c r="A50" s="359" t="n">
        <v>37956</v>
      </c>
      <c r="B50" s="268"/>
      <c r="C50" s="392" t="n">
        <f aca="false">m1!C50-m0!C50</f>
        <v>0.005</v>
      </c>
      <c r="D50" s="392" t="n">
        <f aca="false">m1!D50-m0!D50</f>
        <v>0.005</v>
      </c>
      <c r="E50" s="392" t="n">
        <f aca="false">m1!E50-m0!E50</f>
        <v>0.005</v>
      </c>
      <c r="F50" s="392" t="n">
        <f aca="false">m1!F50-m0!F50</f>
        <v>0.005</v>
      </c>
      <c r="G50" s="392" t="n">
        <f aca="false">m1!G50-m0!G50</f>
        <v>0.005</v>
      </c>
      <c r="H50" s="392" t="n">
        <f aca="false">m1!H50-m0!H50</f>
        <v>0.005</v>
      </c>
      <c r="I50" s="392" t="n">
        <f aca="false">m1!I50-m0!I50</f>
        <v>0.005</v>
      </c>
      <c r="J50" s="392" t="n">
        <f aca="false">m1!J50-m0!J50</f>
        <v>0.005</v>
      </c>
      <c r="K50" s="392" t="n">
        <f aca="false">m1!K50-m0!K50</f>
        <v>0.005</v>
      </c>
      <c r="L50" s="392" t="n">
        <f aca="false">m1!L50-m0!L50</f>
        <v>0.005</v>
      </c>
      <c r="M50" s="392" t="n">
        <f aca="false">m1!M50-m0!M50</f>
        <v>0.005</v>
      </c>
      <c r="N50" s="392" t="n">
        <f aca="false">m1!N50-m0!N50</f>
        <v>0.00499999999999995</v>
      </c>
      <c r="O50" s="392" t="n">
        <f aca="false">m1!O50-m0!O50</f>
        <v>0.005</v>
      </c>
      <c r="P50" s="392" t="n">
        <f aca="false">m1!P50-m0!P50</f>
        <v>0.005</v>
      </c>
      <c r="Q50" s="392" t="n">
        <f aca="false">m1!Q50-m0!Q50</f>
        <v>0.005</v>
      </c>
      <c r="R50" s="392" t="n">
        <f aca="false">m1!R50-m0!R50</f>
        <v>0.005</v>
      </c>
      <c r="T50" s="393" t="n">
        <f aca="false">m1!T50-m0!T50</f>
        <v>0.005</v>
      </c>
      <c r="U50" s="393" t="n">
        <f aca="false">m1!U50-m0!U50</f>
        <v>0.005</v>
      </c>
      <c r="V50" s="393" t="n">
        <f aca="false">m1!V50-m0!V50</f>
        <v>0.00515999999999994</v>
      </c>
      <c r="X50" s="394" t="n">
        <f aca="false">m1!X50-m0!X51</f>
        <v>-0.0125</v>
      </c>
      <c r="Y50" s="394" t="n">
        <f aca="false">m1!Y50-m0!Y51</f>
        <v>-0.0125</v>
      </c>
      <c r="Z50" s="394" t="n">
        <f aca="false">m1!Z50-m0!Z51</f>
        <v>-0.035</v>
      </c>
      <c r="AA50" s="395" t="n">
        <f aca="false">m1!AA50-m0!AA51</f>
        <v>-0.465</v>
      </c>
      <c r="AB50" s="395" t="n">
        <f aca="false">m1!AB50-m0!AB51</f>
        <v>-0.145</v>
      </c>
      <c r="AC50" s="395" t="n">
        <f aca="false">m1!AC50-m0!AC51</f>
        <v>-0.1</v>
      </c>
      <c r="AD50" s="395" t="n">
        <f aca="false">m1!AD50-m0!AD51</f>
        <v>-0.0475</v>
      </c>
      <c r="AE50" s="392" t="n">
        <f aca="false">m1!AE50-m0!AE51</f>
        <v>0</v>
      </c>
      <c r="AF50" s="392" t="n">
        <f aca="false">m1!AF50-m0!AF51</f>
        <v>0</v>
      </c>
      <c r="AG50" s="392"/>
      <c r="AH50" s="396" t="n">
        <f aca="false">A50</f>
        <v>37956</v>
      </c>
      <c r="AI50" s="392" t="n">
        <f aca="false">m1!AI50-m0!AI51</f>
        <v>-0.117</v>
      </c>
      <c r="AJ50" s="392"/>
      <c r="AK50" s="397"/>
      <c r="AL50" s="392" t="n">
        <f aca="false">m1!AK50-m0!AK51</f>
        <v>0</v>
      </c>
      <c r="AM50" s="392" t="n">
        <f aca="false">m1!AL50-m0!AL51</f>
        <v>-0.0820778327744325</v>
      </c>
      <c r="AN50" s="392" t="n">
        <f aca="false">m1!AM50-m0!AM51</f>
        <v>-0.127000000000001</v>
      </c>
      <c r="AO50" s="392" t="n">
        <f aca="false">m1!AN50-m0!AN51</f>
        <v>-0.127000000000001</v>
      </c>
      <c r="AP50" s="392" t="n">
        <f aca="false">m1!AO50-m0!AO51</f>
        <v>-0.127000000000001</v>
      </c>
      <c r="AQ50" s="392" t="n">
        <f aca="false">m1!AP50-m0!AP51</f>
        <v>-0.127000000000001</v>
      </c>
      <c r="AR50" s="392" t="n">
        <f aca="false">m1!AQ50-m0!AQ51</f>
        <v>-0.127000000000001</v>
      </c>
      <c r="AS50" s="392" t="n">
        <f aca="false">m1!AR50-m0!AR51</f>
        <v>-0.127</v>
      </c>
      <c r="AT50" s="392"/>
      <c r="AU50" s="392"/>
      <c r="AV50" s="392" t="n">
        <f aca="false">m1!AU50-m0!AU51</f>
        <v>0</v>
      </c>
      <c r="AW50" s="392" t="n">
        <f aca="false">m1!AV50-m0!AV51</f>
        <v>0</v>
      </c>
      <c r="AX50" s="392" t="n">
        <f aca="false">m1!AW50-m0!AW51</f>
        <v>-0.129500000000001</v>
      </c>
      <c r="AY50" s="392" t="n">
        <f aca="false">m1!AX50-m0!AX51</f>
        <v>-0.152000000000001</v>
      </c>
      <c r="AZ50" s="392" t="n">
        <f aca="false">m1!AY50-m0!AY51</f>
        <v>-0.582000000000001</v>
      </c>
      <c r="BA50" s="392" t="n">
        <f aca="false">m1!AZ50-m0!AZ51</f>
        <v>-0.262</v>
      </c>
      <c r="BB50" s="392"/>
      <c r="BC50" s="392" t="n">
        <f aca="false">m1!BC50-m0!BB51</f>
        <v>-0.709500000000001</v>
      </c>
      <c r="BD50" s="392" t="n">
        <f aca="false">m1!BD50-m0!BC51</f>
        <v>0.133</v>
      </c>
      <c r="BE50" s="392" t="n">
        <f aca="false">m1!BE50-m0!BD51</f>
        <v>-3.249</v>
      </c>
      <c r="BF50" s="392"/>
      <c r="BG50" s="359"/>
      <c r="BH50" s="398"/>
      <c r="BI50" s="324"/>
      <c r="BJ50" s="268"/>
      <c r="BK50" s="324"/>
      <c r="BL50" s="324"/>
      <c r="BM50" s="268"/>
      <c r="BN50" s="268"/>
      <c r="BO50" s="358"/>
      <c r="BP50" s="358"/>
      <c r="BQ50" s="268"/>
      <c r="BR50" s="358"/>
      <c r="BS50" s="268"/>
      <c r="BT50" s="268"/>
      <c r="BU50" s="268"/>
      <c r="BV50" s="295"/>
      <c r="BW50" s="295"/>
      <c r="BX50" s="295"/>
      <c r="BY50" s="268"/>
      <c r="BZ50" s="268"/>
      <c r="CA50" s="268"/>
      <c r="CB50" s="295"/>
      <c r="CC50" s="277"/>
      <c r="CD50" s="277"/>
      <c r="CE50" s="268"/>
      <c r="CF50" s="277"/>
      <c r="CG50" s="268"/>
      <c r="CH50" s="293"/>
      <c r="CI50" s="293"/>
      <c r="CJ50" s="344"/>
      <c r="CK50" s="268"/>
      <c r="CL50" s="293"/>
      <c r="CM50" s="268"/>
      <c r="CN50" s="295"/>
      <c r="CO50" s="295"/>
      <c r="CP50" s="268"/>
      <c r="CQ50" s="293"/>
      <c r="CR50" s="268"/>
      <c r="CS50" s="268"/>
      <c r="CT50" s="276"/>
      <c r="CU50" s="276"/>
      <c r="CV50" s="295"/>
      <c r="CW50" s="268"/>
      <c r="CX50" s="295"/>
      <c r="CY50" s="268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</row>
    <row r="51" customFormat="false" ht="12.75" hidden="false" customHeight="false" outlineLevel="0" collapsed="false">
      <c r="A51" s="359" t="n">
        <v>37987</v>
      </c>
      <c r="B51" s="268"/>
      <c r="C51" s="392" t="n">
        <f aca="false">m1!C51-m0!C51</f>
        <v>0</v>
      </c>
      <c r="D51" s="392" t="n">
        <f aca="false">m1!D51-m0!D51</f>
        <v>0</v>
      </c>
      <c r="E51" s="392" t="n">
        <f aca="false">m1!E51-m0!E51</f>
        <v>0</v>
      </c>
      <c r="F51" s="392" t="n">
        <f aca="false">m1!F51-m0!F51</f>
        <v>0</v>
      </c>
      <c r="G51" s="392" t="n">
        <f aca="false">m1!G51-m0!G51</f>
        <v>0</v>
      </c>
      <c r="H51" s="392" t="n">
        <f aca="false">m1!H51-m0!H51</f>
        <v>0</v>
      </c>
      <c r="I51" s="392" t="n">
        <f aca="false">m1!I51-m0!I51</f>
        <v>0</v>
      </c>
      <c r="J51" s="392" t="n">
        <f aca="false">m1!J51-m0!J51</f>
        <v>0</v>
      </c>
      <c r="K51" s="392" t="n">
        <f aca="false">m1!K51-m0!K51</f>
        <v>0</v>
      </c>
      <c r="L51" s="392" t="n">
        <f aca="false">m1!L51-m0!L51</f>
        <v>0</v>
      </c>
      <c r="M51" s="392" t="n">
        <f aca="false">m1!M51-m0!M51</f>
        <v>0</v>
      </c>
      <c r="N51" s="392" t="n">
        <f aca="false">m1!N51-m0!N51</f>
        <v>0</v>
      </c>
      <c r="O51" s="392" t="n">
        <f aca="false">m1!O51-m0!O51</f>
        <v>0</v>
      </c>
      <c r="P51" s="392" t="n">
        <f aca="false">m1!P51-m0!P51</f>
        <v>0</v>
      </c>
      <c r="Q51" s="392" t="n">
        <f aca="false">m1!Q51-m0!Q51</f>
        <v>0</v>
      </c>
      <c r="R51" s="392" t="n">
        <f aca="false">m1!R51-m0!R51</f>
        <v>0</v>
      </c>
      <c r="T51" s="393" t="n">
        <f aca="false">m1!T51-m0!T51</f>
        <v>0</v>
      </c>
      <c r="U51" s="393" t="n">
        <f aca="false">m1!U51-m0!U51</f>
        <v>0</v>
      </c>
      <c r="V51" s="393" t="n">
        <f aca="false">m1!V51-m0!V51</f>
        <v>0</v>
      </c>
      <c r="X51" s="394" t="n">
        <f aca="false">m1!X51-m0!X52</f>
        <v>0.0225</v>
      </c>
      <c r="Y51" s="394" t="n">
        <f aca="false">m1!Y51-m0!Y52</f>
        <v>0.0225</v>
      </c>
      <c r="Z51" s="394" t="n">
        <f aca="false">m1!Z51-m0!Z52</f>
        <v>0.025</v>
      </c>
      <c r="AA51" s="395" t="n">
        <f aca="false">m1!AA51-m0!AA52</f>
        <v>0.12</v>
      </c>
      <c r="AB51" s="395" t="n">
        <f aca="false">m1!AB51-m0!AB52</f>
        <v>0.01</v>
      </c>
      <c r="AC51" s="395" t="n">
        <f aca="false">m1!AC51-m0!AC52</f>
        <v>0.0025</v>
      </c>
      <c r="AD51" s="395" t="n">
        <f aca="false">m1!AD51-m0!AD52</f>
        <v>0.005</v>
      </c>
      <c r="AE51" s="392" t="n">
        <f aca="false">m1!AE51-m0!AE52</f>
        <v>0</v>
      </c>
      <c r="AF51" s="392" t="n">
        <f aca="false">m1!AF51-m0!AF52</f>
        <v>0</v>
      </c>
      <c r="AG51" s="392"/>
      <c r="AH51" s="396" t="n">
        <f aca="false">A51</f>
        <v>37987</v>
      </c>
      <c r="AI51" s="392" t="n">
        <f aca="false">m1!AI51-m0!AI52</f>
        <v>0.121</v>
      </c>
      <c r="AJ51" s="392"/>
      <c r="AK51" s="397"/>
      <c r="AL51" s="392" t="n">
        <f aca="false">m1!AK51-m0!AK52</f>
        <v>0</v>
      </c>
      <c r="AM51" s="392" t="n">
        <f aca="false">m1!AL51-m0!AL52</f>
        <v>0.0753383932545324</v>
      </c>
      <c r="AN51" s="392" t="n">
        <f aca="false">m1!AM51-m0!AM52</f>
        <v>0.0760000000000005</v>
      </c>
      <c r="AO51" s="392" t="n">
        <f aca="false">m1!AN51-m0!AN52</f>
        <v>0.0760000000000005</v>
      </c>
      <c r="AP51" s="392" t="n">
        <f aca="false">m1!AO51-m0!AO52</f>
        <v>0.0760000000000005</v>
      </c>
      <c r="AQ51" s="392" t="n">
        <f aca="false">m1!AP51-m0!AP52</f>
        <v>0.0760000000000005</v>
      </c>
      <c r="AR51" s="392" t="n">
        <f aca="false">m1!AQ51-m0!AQ52</f>
        <v>0.0760000000000005</v>
      </c>
      <c r="AS51" s="392" t="n">
        <f aca="false">m1!AR51-m0!AR52</f>
        <v>0.0760000000000005</v>
      </c>
      <c r="AT51" s="392"/>
      <c r="AU51" s="392"/>
      <c r="AV51" s="392" t="n">
        <f aca="false">m1!AU51-m0!AU52</f>
        <v>0</v>
      </c>
      <c r="AW51" s="392" t="n">
        <f aca="false">m1!AV51-m0!AV52</f>
        <v>0</v>
      </c>
      <c r="AX51" s="392" t="n">
        <f aca="false">m1!AW51-m0!AW52</f>
        <v>0.1435</v>
      </c>
      <c r="AY51" s="392" t="n">
        <f aca="false">m1!AX51-m0!AX52</f>
        <v>0.146000000000001</v>
      </c>
      <c r="AZ51" s="392" t="n">
        <f aca="false">m1!AY51-m0!AY52</f>
        <v>0.241000000000001</v>
      </c>
      <c r="BA51" s="392" t="n">
        <f aca="false">m1!AZ51-m0!AZ52</f>
        <v>0.131</v>
      </c>
      <c r="BB51" s="392"/>
      <c r="BC51" s="392" t="n">
        <f aca="false">m1!BC51-m0!BB52</f>
        <v>-0.466499999999999</v>
      </c>
      <c r="BD51" s="392" t="n">
        <f aca="false">m1!BD51-m0!BC52</f>
        <v>0.371</v>
      </c>
      <c r="BE51" s="392" t="n">
        <f aca="false">m1!BE51-m0!BD52</f>
        <v>-3.128</v>
      </c>
      <c r="BF51" s="392"/>
      <c r="BG51" s="359"/>
      <c r="BH51" s="398"/>
      <c r="BI51" s="324"/>
      <c r="BJ51" s="268"/>
      <c r="BK51" s="324"/>
      <c r="BL51" s="324"/>
      <c r="BM51" s="268"/>
      <c r="BN51" s="268"/>
      <c r="BO51" s="358"/>
      <c r="BP51" s="358"/>
      <c r="BQ51" s="268"/>
      <c r="BR51" s="358"/>
      <c r="BS51" s="268"/>
      <c r="BT51" s="268"/>
      <c r="BU51" s="268"/>
      <c r="BV51" s="295"/>
      <c r="BW51" s="295"/>
      <c r="BX51" s="295"/>
      <c r="BY51" s="268"/>
      <c r="BZ51" s="268"/>
      <c r="CA51" s="268"/>
      <c r="CB51" s="295"/>
      <c r="CC51" s="277"/>
      <c r="CD51" s="277"/>
      <c r="CE51" s="268"/>
      <c r="CF51" s="277"/>
      <c r="CG51" s="268"/>
      <c r="CH51" s="293"/>
      <c r="CI51" s="293"/>
      <c r="CJ51" s="344"/>
      <c r="CK51" s="268"/>
      <c r="CL51" s="293"/>
      <c r="CM51" s="268"/>
      <c r="CN51" s="295"/>
      <c r="CO51" s="295"/>
      <c r="CP51" s="268"/>
      <c r="CQ51" s="293"/>
      <c r="CR51" s="268"/>
      <c r="CS51" s="268"/>
      <c r="CT51" s="276"/>
      <c r="CU51" s="276"/>
      <c r="CV51" s="295"/>
      <c r="CW51" s="268"/>
      <c r="CX51" s="295"/>
      <c r="CY51" s="268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</row>
    <row r="52" customFormat="false" ht="12.75" hidden="false" customHeight="false" outlineLevel="0" collapsed="false">
      <c r="A52" s="359" t="n">
        <v>38018</v>
      </c>
      <c r="B52" s="268"/>
      <c r="C52" s="392" t="n">
        <f aca="false">m1!C52-m0!C52</f>
        <v>0</v>
      </c>
      <c r="D52" s="392" t="n">
        <f aca="false">m1!D52-m0!D52</f>
        <v>0</v>
      </c>
      <c r="E52" s="392" t="n">
        <f aca="false">m1!E52-m0!E52</f>
        <v>0</v>
      </c>
      <c r="F52" s="392" t="n">
        <f aca="false">m1!F52-m0!F52</f>
        <v>0</v>
      </c>
      <c r="G52" s="392" t="n">
        <f aca="false">m1!G52-m0!G52</f>
        <v>0</v>
      </c>
      <c r="H52" s="392" t="n">
        <f aca="false">m1!H52-m0!H52</f>
        <v>0</v>
      </c>
      <c r="I52" s="392" t="n">
        <f aca="false">m1!I52-m0!I52</f>
        <v>0</v>
      </c>
      <c r="J52" s="392" t="n">
        <f aca="false">m1!J52-m0!J52</f>
        <v>0</v>
      </c>
      <c r="K52" s="392" t="n">
        <f aca="false">m1!K52-m0!K52</f>
        <v>0</v>
      </c>
      <c r="L52" s="392" t="n">
        <f aca="false">m1!L52-m0!L52</f>
        <v>0</v>
      </c>
      <c r="M52" s="392" t="n">
        <f aca="false">m1!M52-m0!M52</f>
        <v>0</v>
      </c>
      <c r="N52" s="392" t="n">
        <f aca="false">m1!N52-m0!N52</f>
        <v>0</v>
      </c>
      <c r="O52" s="392" t="n">
        <f aca="false">m1!O52-m0!O52</f>
        <v>0</v>
      </c>
      <c r="P52" s="392" t="n">
        <f aca="false">m1!P52-m0!P52</f>
        <v>0</v>
      </c>
      <c r="Q52" s="392" t="n">
        <f aca="false">m1!Q52-m0!Q52</f>
        <v>0</v>
      </c>
      <c r="R52" s="392" t="n">
        <f aca="false">m1!R52-m0!R52</f>
        <v>0</v>
      </c>
      <c r="T52" s="393" t="n">
        <f aca="false">m1!T52-m0!T52</f>
        <v>0</v>
      </c>
      <c r="U52" s="393" t="n">
        <f aca="false">m1!U52-m0!U52</f>
        <v>0</v>
      </c>
      <c r="V52" s="393" t="n">
        <f aca="false">m1!V52-m0!V52</f>
        <v>0</v>
      </c>
      <c r="X52" s="394" t="n">
        <f aca="false">m1!X52-m0!X53</f>
        <v>0.0025</v>
      </c>
      <c r="Y52" s="394" t="n">
        <f aca="false">m1!Y52-m0!Y53</f>
        <v>0.0025</v>
      </c>
      <c r="Z52" s="394" t="n">
        <f aca="false">m1!Z52-m0!Z53</f>
        <v>0.0025</v>
      </c>
      <c r="AA52" s="395" t="n">
        <f aca="false">m1!AA52-m0!AA53</f>
        <v>0.5</v>
      </c>
      <c r="AB52" s="395" t="n">
        <f aca="false">m1!AB52-m0!AB53</f>
        <v>0.34</v>
      </c>
      <c r="AC52" s="395" t="n">
        <f aca="false">m1!AC52-m0!AC53</f>
        <v>0.1325</v>
      </c>
      <c r="AD52" s="395" t="n">
        <f aca="false">m1!AD52-m0!AD53</f>
        <v>0.0775</v>
      </c>
      <c r="AE52" s="392" t="n">
        <f aca="false">m1!AE52-m0!AE53</f>
        <v>0</v>
      </c>
      <c r="AF52" s="392" t="n">
        <f aca="false">m1!AF52-m0!AF53</f>
        <v>0</v>
      </c>
      <c r="AG52" s="392"/>
      <c r="AH52" s="396" t="n">
        <f aca="false">A52</f>
        <v>38018</v>
      </c>
      <c r="AI52" s="392" t="n">
        <f aca="false">m1!AI52-m0!AI53</f>
        <v>0.134</v>
      </c>
      <c r="AJ52" s="392"/>
      <c r="AK52" s="397"/>
      <c r="AL52" s="392" t="n">
        <f aca="false">m1!AK52-m0!AK53</f>
        <v>0</v>
      </c>
      <c r="AM52" s="392" t="n">
        <f aca="false">m1!AL52-m0!AL53</f>
        <v>0.117886986695845</v>
      </c>
      <c r="AN52" s="392" t="n">
        <f aca="false">m1!AM52-m0!AM53</f>
        <v>0.134</v>
      </c>
      <c r="AO52" s="392" t="n">
        <f aca="false">m1!AN52-m0!AN53</f>
        <v>0.134</v>
      </c>
      <c r="AP52" s="392" t="n">
        <f aca="false">m1!AO52-m0!AO53</f>
        <v>0.134</v>
      </c>
      <c r="AQ52" s="392" t="n">
        <f aca="false">m1!AP52-m0!AP53</f>
        <v>0.134</v>
      </c>
      <c r="AR52" s="392" t="n">
        <f aca="false">m1!AQ52-m0!AQ53</f>
        <v>0.134</v>
      </c>
      <c r="AS52" s="392" t="n">
        <f aca="false">m1!AR52-m0!AR53</f>
        <v>0.133999999999999</v>
      </c>
      <c r="AT52" s="392"/>
      <c r="AU52" s="392"/>
      <c r="AV52" s="392" t="n">
        <f aca="false">m1!AU52-m0!AU53</f>
        <v>0</v>
      </c>
      <c r="AW52" s="392" t="n">
        <f aca="false">m1!AV52-m0!AV53</f>
        <v>0</v>
      </c>
      <c r="AX52" s="392" t="n">
        <f aca="false">m1!AW52-m0!AW53</f>
        <v>0.1365</v>
      </c>
      <c r="AY52" s="392" t="n">
        <f aca="false">m1!AX52-m0!AX53</f>
        <v>0.1365</v>
      </c>
      <c r="AZ52" s="392" t="n">
        <f aca="false">m1!AY52-m0!AY53</f>
        <v>0.634</v>
      </c>
      <c r="BA52" s="392" t="n">
        <f aca="false">m1!AZ52-m0!AZ53</f>
        <v>0.474</v>
      </c>
      <c r="BB52" s="392"/>
      <c r="BC52" s="392" t="n">
        <f aca="false">m1!BC52-m0!BB53</f>
        <v>-0.376</v>
      </c>
      <c r="BD52" s="392" t="n">
        <f aca="false">m1!BD52-m0!BC53</f>
        <v>0.384</v>
      </c>
      <c r="BE52" s="392" t="n">
        <f aca="false">m1!BE52-m0!BD53</f>
        <v>-2.994</v>
      </c>
      <c r="BF52" s="392"/>
      <c r="BG52" s="359"/>
      <c r="BH52" s="398"/>
      <c r="BI52" s="324"/>
      <c r="BJ52" s="268"/>
      <c r="BK52" s="324"/>
      <c r="BL52" s="324"/>
      <c r="BM52" s="268"/>
      <c r="BN52" s="268"/>
      <c r="BO52" s="358"/>
      <c r="BP52" s="358"/>
      <c r="BQ52" s="268"/>
      <c r="BR52" s="358"/>
      <c r="BS52" s="268"/>
      <c r="BT52" s="268"/>
      <c r="BU52" s="268"/>
      <c r="BV52" s="295"/>
      <c r="BW52" s="295"/>
      <c r="BX52" s="295"/>
      <c r="BY52" s="268"/>
      <c r="BZ52" s="268"/>
      <c r="CA52" s="268"/>
      <c r="CB52" s="295"/>
      <c r="CC52" s="277"/>
      <c r="CD52" s="277"/>
      <c r="CE52" s="268"/>
      <c r="CF52" s="277"/>
      <c r="CG52" s="268"/>
      <c r="CH52" s="293"/>
      <c r="CI52" s="293"/>
      <c r="CJ52" s="344"/>
      <c r="CK52" s="268"/>
      <c r="CL52" s="293"/>
      <c r="CM52" s="268"/>
      <c r="CN52" s="295"/>
      <c r="CO52" s="295"/>
      <c r="CP52" s="268"/>
      <c r="CQ52" s="293"/>
      <c r="CR52" s="268"/>
      <c r="CS52" s="268"/>
      <c r="CT52" s="276"/>
      <c r="CU52" s="276"/>
      <c r="CV52" s="295"/>
      <c r="CW52" s="268"/>
      <c r="CX52" s="295"/>
      <c r="CY52" s="268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</row>
    <row r="53" customFormat="false" ht="12.75" hidden="false" customHeight="false" outlineLevel="0" collapsed="false">
      <c r="A53" s="359" t="n">
        <v>38047</v>
      </c>
      <c r="B53" s="268"/>
      <c r="C53" s="392" t="n">
        <f aca="false">m1!C53-m0!C53</f>
        <v>0</v>
      </c>
      <c r="D53" s="392" t="n">
        <f aca="false">m1!D53-m0!D53</f>
        <v>0</v>
      </c>
      <c r="E53" s="392" t="n">
        <f aca="false">m1!E53-m0!E53</f>
        <v>0</v>
      </c>
      <c r="F53" s="392" t="n">
        <f aca="false">m1!F53-m0!F53</f>
        <v>0</v>
      </c>
      <c r="G53" s="392" t="n">
        <f aca="false">m1!G53-m0!G53</f>
        <v>0</v>
      </c>
      <c r="H53" s="392" t="n">
        <f aca="false">m1!H53-m0!H53</f>
        <v>0</v>
      </c>
      <c r="I53" s="392" t="n">
        <f aca="false">m1!I53-m0!I53</f>
        <v>0</v>
      </c>
      <c r="J53" s="392" t="n">
        <f aca="false">m1!J53-m0!J53</f>
        <v>0</v>
      </c>
      <c r="K53" s="392" t="n">
        <f aca="false">m1!K53-m0!K53</f>
        <v>0</v>
      </c>
      <c r="L53" s="392" t="n">
        <f aca="false">m1!L53-m0!L53</f>
        <v>0</v>
      </c>
      <c r="M53" s="392" t="n">
        <f aca="false">m1!M53-m0!M53</f>
        <v>0</v>
      </c>
      <c r="N53" s="392" t="n">
        <f aca="false">m1!N53-m0!N53</f>
        <v>0</v>
      </c>
      <c r="O53" s="392" t="n">
        <f aca="false">m1!O53-m0!O53</f>
        <v>0</v>
      </c>
      <c r="P53" s="392" t="n">
        <f aca="false">m1!P53-m0!P53</f>
        <v>0</v>
      </c>
      <c r="Q53" s="392" t="n">
        <f aca="false">m1!Q53-m0!Q53</f>
        <v>0</v>
      </c>
      <c r="R53" s="392" t="n">
        <f aca="false">m1!R53-m0!R53</f>
        <v>0</v>
      </c>
      <c r="T53" s="393" t="n">
        <f aca="false">m1!T53-m0!T53</f>
        <v>0</v>
      </c>
      <c r="U53" s="393" t="n">
        <f aca="false">m1!U53-m0!U53</f>
        <v>0</v>
      </c>
      <c r="V53" s="393" t="n">
        <f aca="false">m1!V53-m0!V53</f>
        <v>0</v>
      </c>
      <c r="X53" s="394" t="n">
        <f aca="false">m1!X53-m0!X54</f>
        <v>0.05</v>
      </c>
      <c r="Y53" s="394" t="n">
        <f aca="false">m1!Y53-m0!Y54</f>
        <v>0.05</v>
      </c>
      <c r="Z53" s="394" t="n">
        <f aca="false">m1!Z53-m0!Z54</f>
        <v>0.09</v>
      </c>
      <c r="AA53" s="395" t="n">
        <f aca="false">m1!AA53-m0!AA54</f>
        <v>0.33</v>
      </c>
      <c r="AB53" s="395" t="n">
        <f aca="false">m1!AB53-m0!AB54</f>
        <v>0.355</v>
      </c>
      <c r="AC53" s="395" t="n">
        <f aca="false">m1!AC53-m0!AC54</f>
        <v>0.105</v>
      </c>
      <c r="AD53" s="395" t="n">
        <f aca="false">m1!AD53-m0!AD54</f>
        <v>0.0825</v>
      </c>
      <c r="AE53" s="392" t="n">
        <f aca="false">m1!AE53-m0!AE54</f>
        <v>0.0425</v>
      </c>
      <c r="AF53" s="392" t="n">
        <f aca="false">m1!AF53-m0!AF54</f>
        <v>0</v>
      </c>
      <c r="AG53" s="392"/>
      <c r="AH53" s="396" t="n">
        <f aca="false">A53</f>
        <v>38047</v>
      </c>
      <c r="AI53" s="392" t="n">
        <f aca="false">m1!AI53-m0!AI54</f>
        <v>0.14</v>
      </c>
      <c r="AJ53" s="392"/>
      <c r="AK53" s="397"/>
      <c r="AL53" s="392" t="n">
        <f aca="false">m1!AK53-m0!AK54</f>
        <v>0</v>
      </c>
      <c r="AM53" s="392" t="n">
        <f aca="false">m1!AL53-m0!AL54</f>
        <v>0.274429351270291</v>
      </c>
      <c r="AN53" s="392" t="n">
        <f aca="false">m1!AM53-m0!AM54</f>
        <v>0.34</v>
      </c>
      <c r="AO53" s="392" t="n">
        <f aca="false">m1!AN53-m0!AN54</f>
        <v>0.34</v>
      </c>
      <c r="AP53" s="392" t="n">
        <f aca="false">m1!AO53-m0!AO54</f>
        <v>0.34</v>
      </c>
      <c r="AQ53" s="392" t="n">
        <f aca="false">m1!AP53-m0!AP54</f>
        <v>0.45</v>
      </c>
      <c r="AR53" s="392" t="n">
        <f aca="false">m1!AQ53-m0!AQ54</f>
        <v>0.43</v>
      </c>
      <c r="AS53" s="392" t="n">
        <f aca="false">m1!AR53-m0!AR54</f>
        <v>0.44</v>
      </c>
      <c r="AT53" s="392"/>
      <c r="AU53" s="392"/>
      <c r="AV53" s="392" t="n">
        <f aca="false">m1!AU53-m0!AU54</f>
        <v>0</v>
      </c>
      <c r="AW53" s="392" t="n">
        <f aca="false">m1!AV53-m0!AV54</f>
        <v>0</v>
      </c>
      <c r="AX53" s="392" t="n">
        <f aca="false">m1!AW53-m0!AW54</f>
        <v>0.19</v>
      </c>
      <c r="AY53" s="392" t="n">
        <f aca="false">m1!AX53-m0!AX54</f>
        <v>0.23</v>
      </c>
      <c r="AZ53" s="392" t="n">
        <f aca="false">m1!AY53-m0!AY54</f>
        <v>0.47</v>
      </c>
      <c r="BA53" s="392" t="n">
        <f aca="false">m1!AZ53-m0!AZ54</f>
        <v>0.495</v>
      </c>
      <c r="BB53" s="392"/>
      <c r="BC53" s="392" t="n">
        <f aca="false">m1!BC53-m0!BB54</f>
        <v>-0.2875</v>
      </c>
      <c r="BD53" s="392" t="n">
        <f aca="false">m1!BD53-m0!BC54</f>
        <v>0.4325</v>
      </c>
      <c r="BE53" s="392" t="n">
        <f aca="false">m1!BE53-m0!BD54</f>
        <v>-2.854</v>
      </c>
      <c r="BF53" s="392"/>
      <c r="BG53" s="359"/>
      <c r="BH53" s="398"/>
      <c r="BI53" s="324"/>
      <c r="BJ53" s="268"/>
      <c r="BK53" s="324"/>
      <c r="BL53" s="324"/>
      <c r="BM53" s="268"/>
      <c r="BN53" s="268"/>
      <c r="BO53" s="358"/>
      <c r="BP53" s="358"/>
      <c r="BQ53" s="268"/>
      <c r="BR53" s="358"/>
      <c r="BS53" s="268"/>
      <c r="BT53" s="268"/>
      <c r="BU53" s="268"/>
      <c r="BV53" s="295"/>
      <c r="BW53" s="295"/>
      <c r="BX53" s="295"/>
      <c r="BY53" s="268"/>
      <c r="BZ53" s="268"/>
      <c r="CA53" s="268"/>
      <c r="CB53" s="295"/>
      <c r="CC53" s="277"/>
      <c r="CD53" s="277"/>
      <c r="CE53" s="268"/>
      <c r="CF53" s="277"/>
      <c r="CG53" s="268"/>
      <c r="CH53" s="293"/>
      <c r="CI53" s="293"/>
      <c r="CJ53" s="344"/>
      <c r="CK53" s="268"/>
      <c r="CL53" s="293"/>
      <c r="CM53" s="268"/>
      <c r="CN53" s="295"/>
      <c r="CO53" s="295"/>
      <c r="CP53" s="268"/>
      <c r="CQ53" s="293"/>
      <c r="CR53" s="268"/>
      <c r="CS53" s="268"/>
      <c r="CT53" s="276"/>
      <c r="CU53" s="276"/>
      <c r="CV53" s="295"/>
      <c r="CW53" s="268"/>
      <c r="CX53" s="295"/>
      <c r="CY53" s="268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</row>
    <row r="54" customFormat="false" ht="12.75" hidden="false" customHeight="false" outlineLevel="0" collapsed="false">
      <c r="A54" s="359" t="n">
        <v>38078</v>
      </c>
      <c r="B54" s="268"/>
      <c r="C54" s="392" t="n">
        <f aca="false">m1!C54-m0!C54</f>
        <v>-0.005</v>
      </c>
      <c r="D54" s="392" t="n">
        <f aca="false">m1!D54-m0!D54</f>
        <v>-0.005</v>
      </c>
      <c r="E54" s="392" t="n">
        <f aca="false">m1!E54-m0!E54</f>
        <v>-0.005</v>
      </c>
      <c r="F54" s="392" t="n">
        <f aca="false">m1!F54-m0!F54</f>
        <v>-0.005</v>
      </c>
      <c r="G54" s="392" t="n">
        <f aca="false">m1!G54-m0!G54</f>
        <v>-0.005</v>
      </c>
      <c r="H54" s="392" t="n">
        <f aca="false">m1!H54-m0!H54</f>
        <v>-0.005</v>
      </c>
      <c r="I54" s="392" t="n">
        <f aca="false">m1!I54-m0!I54</f>
        <v>-0.005</v>
      </c>
      <c r="J54" s="392" t="n">
        <f aca="false">m1!J54-m0!J54</f>
        <v>-0.005</v>
      </c>
      <c r="K54" s="392" t="n">
        <f aca="false">m1!K54-m0!K54</f>
        <v>-0.005</v>
      </c>
      <c r="L54" s="392" t="n">
        <f aca="false">m1!L54-m0!L54</f>
        <v>-0.005</v>
      </c>
      <c r="M54" s="392" t="n">
        <f aca="false">m1!M54-m0!M54</f>
        <v>-0.005</v>
      </c>
      <c r="N54" s="392" t="n">
        <f aca="false">m1!N54-m0!N54</f>
        <v>-0.005</v>
      </c>
      <c r="O54" s="392" t="n">
        <f aca="false">m1!O54-m0!O54</f>
        <v>-0.005</v>
      </c>
      <c r="P54" s="392" t="n">
        <f aca="false">m1!P54-m0!P54</f>
        <v>-0.005</v>
      </c>
      <c r="Q54" s="392" t="n">
        <f aca="false">m1!Q54-m0!Q54</f>
        <v>-0.005</v>
      </c>
      <c r="R54" s="392" t="n">
        <f aca="false">m1!R54-m0!R54</f>
        <v>-0.005</v>
      </c>
      <c r="T54" s="393" t="n">
        <f aca="false">m1!T54-m0!T54</f>
        <v>-0.005</v>
      </c>
      <c r="U54" s="393" t="n">
        <f aca="false">m1!U54-m0!U54</f>
        <v>-0.005</v>
      </c>
      <c r="V54" s="393" t="n">
        <f aca="false">m1!V54-m0!V54</f>
        <v>0</v>
      </c>
      <c r="X54" s="394" t="n">
        <f aca="false">m1!X54-m0!X55</f>
        <v>0.01</v>
      </c>
      <c r="Y54" s="394" t="n">
        <f aca="false">m1!Y54-m0!Y55</f>
        <v>0.01</v>
      </c>
      <c r="Z54" s="394" t="n">
        <f aca="false">m1!Z54-m0!Z55</f>
        <v>0.01</v>
      </c>
      <c r="AA54" s="395" t="n">
        <f aca="false">m1!AA54-m0!AA55</f>
        <v>0.115</v>
      </c>
      <c r="AB54" s="395" t="n">
        <f aca="false">m1!AB54-m0!AB55</f>
        <v>0.0475</v>
      </c>
      <c r="AC54" s="395" t="n">
        <f aca="false">m1!AC54-m0!AC55</f>
        <v>0.025</v>
      </c>
      <c r="AD54" s="395" t="n">
        <f aca="false">m1!AD54-m0!AD55</f>
        <v>0.015</v>
      </c>
      <c r="AE54" s="392" t="n">
        <f aca="false">m1!AE54-m0!AE55</f>
        <v>0</v>
      </c>
      <c r="AF54" s="392" t="n">
        <f aca="false">m1!AF54-m0!AF55</f>
        <v>0</v>
      </c>
      <c r="AG54" s="392"/>
      <c r="AH54" s="396" t="n">
        <f aca="false">A54</f>
        <v>38078</v>
      </c>
      <c r="AI54" s="392" t="n">
        <f aca="false">m1!AI54-m0!AI55</f>
        <v>0.0240000000000005</v>
      </c>
      <c r="AJ54" s="392"/>
      <c r="AK54" s="397"/>
      <c r="AL54" s="392" t="n">
        <f aca="false">m1!AK54-m0!AK55</f>
        <v>0</v>
      </c>
      <c r="AM54" s="392" t="n">
        <f aca="false">m1!AL54-m0!AL55</f>
        <v>0.0281202448759501</v>
      </c>
      <c r="AN54" s="392" t="n">
        <f aca="false">m1!AM54-m0!AM55</f>
        <v>0.0190000000000006</v>
      </c>
      <c r="AO54" s="392" t="n">
        <f aca="false">m1!AN54-m0!AN55</f>
        <v>0.0190000000000006</v>
      </c>
      <c r="AP54" s="392" t="n">
        <f aca="false">m1!AO54-m0!AO55</f>
        <v>0.0190000000000006</v>
      </c>
      <c r="AQ54" s="392" t="n">
        <f aca="false">m1!AP54-m0!AP55</f>
        <v>0.0190000000000006</v>
      </c>
      <c r="AR54" s="392" t="n">
        <f aca="false">m1!AQ54-m0!AQ55</f>
        <v>0.0190000000000006</v>
      </c>
      <c r="AS54" s="392" t="n">
        <f aca="false">m1!AR54-m0!AR55</f>
        <v>0.0190000000000006</v>
      </c>
      <c r="AT54" s="392"/>
      <c r="AU54" s="392"/>
      <c r="AV54" s="392" t="n">
        <f aca="false">m1!AU54-m0!AU55</f>
        <v>0</v>
      </c>
      <c r="AW54" s="392" t="n">
        <f aca="false">m1!AV54-m0!AV55</f>
        <v>0</v>
      </c>
      <c r="AX54" s="392" t="n">
        <f aca="false">m1!AW54-m0!AW55</f>
        <v>0.0340000000000007</v>
      </c>
      <c r="AY54" s="392" t="n">
        <f aca="false">m1!AX54-m0!AX55</f>
        <v>0.0340000000000007</v>
      </c>
      <c r="AZ54" s="392" t="n">
        <f aca="false">m1!AY54-m0!AY55</f>
        <v>0.139000000000001</v>
      </c>
      <c r="BA54" s="392" t="n">
        <f aca="false">m1!AZ54-m0!AZ55</f>
        <v>0.0715000000000008</v>
      </c>
      <c r="BB54" s="392"/>
      <c r="BC54" s="392" t="n">
        <f aca="false">m1!BC54-m0!BB55</f>
        <v>-0.431</v>
      </c>
      <c r="BD54" s="392" t="n">
        <f aca="false">m1!BD54-m0!BC55</f>
        <v>0.3165</v>
      </c>
      <c r="BE54" s="392" t="n">
        <f aca="false">m1!BE54-m0!BD55</f>
        <v>-2.83</v>
      </c>
      <c r="BF54" s="392"/>
      <c r="BG54" s="359"/>
      <c r="BH54" s="398"/>
      <c r="BI54" s="324"/>
      <c r="BJ54" s="268"/>
      <c r="BK54" s="324"/>
      <c r="BL54" s="324"/>
      <c r="BM54" s="268"/>
      <c r="BN54" s="268"/>
      <c r="BO54" s="358"/>
      <c r="BP54" s="358"/>
      <c r="BQ54" s="268"/>
      <c r="BR54" s="358"/>
      <c r="BS54" s="268"/>
      <c r="BT54" s="268"/>
      <c r="BU54" s="268"/>
      <c r="BV54" s="295"/>
      <c r="BW54" s="295"/>
      <c r="BX54" s="295"/>
      <c r="BY54" s="268"/>
      <c r="BZ54" s="268"/>
      <c r="CA54" s="268"/>
      <c r="CB54" s="295"/>
      <c r="CC54" s="277"/>
      <c r="CD54" s="277"/>
      <c r="CE54" s="268"/>
      <c r="CF54" s="277"/>
      <c r="CG54" s="268"/>
      <c r="CH54" s="293"/>
      <c r="CI54" s="293"/>
      <c r="CJ54" s="344"/>
      <c r="CK54" s="268"/>
      <c r="CL54" s="293"/>
      <c r="CM54" s="268"/>
      <c r="CN54" s="295"/>
      <c r="CO54" s="295"/>
      <c r="CP54" s="268"/>
      <c r="CQ54" s="293"/>
      <c r="CR54" s="268"/>
      <c r="CS54" s="268"/>
      <c r="CT54" s="276"/>
      <c r="CU54" s="276"/>
      <c r="CV54" s="295"/>
      <c r="CW54" s="268"/>
      <c r="CX54" s="295"/>
      <c r="CY54" s="268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</row>
    <row r="55" customFormat="false" ht="12.75" hidden="false" customHeight="false" outlineLevel="0" collapsed="false">
      <c r="A55" s="359" t="n">
        <v>38108</v>
      </c>
      <c r="B55" s="268"/>
      <c r="C55" s="392" t="n">
        <f aca="false">m1!C55-m0!C55</f>
        <v>-0.005</v>
      </c>
      <c r="D55" s="392" t="n">
        <f aca="false">m1!D55-m0!D55</f>
        <v>-0.005</v>
      </c>
      <c r="E55" s="392" t="n">
        <f aca="false">m1!E55-m0!E55</f>
        <v>-0.005</v>
      </c>
      <c r="F55" s="392" t="n">
        <f aca="false">m1!F55-m0!F55</f>
        <v>-0.005</v>
      </c>
      <c r="G55" s="392" t="n">
        <f aca="false">m1!G55-m0!G55</f>
        <v>-0.005</v>
      </c>
      <c r="H55" s="392" t="n">
        <f aca="false">m1!H55-m0!H55</f>
        <v>-0.005</v>
      </c>
      <c r="I55" s="392" t="n">
        <f aca="false">m1!I55-m0!I55</f>
        <v>-0.005</v>
      </c>
      <c r="J55" s="392" t="n">
        <f aca="false">m1!J55-m0!J55</f>
        <v>-0.005</v>
      </c>
      <c r="K55" s="392" t="n">
        <f aca="false">m1!K55-m0!K55</f>
        <v>-0.005</v>
      </c>
      <c r="L55" s="392" t="n">
        <f aca="false">m1!L55-m0!L55</f>
        <v>-0.005</v>
      </c>
      <c r="M55" s="392" t="n">
        <f aca="false">m1!M55-m0!M55</f>
        <v>-0.005</v>
      </c>
      <c r="N55" s="392" t="n">
        <f aca="false">m1!N55-m0!N55</f>
        <v>-0.005</v>
      </c>
      <c r="O55" s="392" t="n">
        <f aca="false">m1!O55-m0!O55</f>
        <v>-0.005</v>
      </c>
      <c r="P55" s="392" t="n">
        <f aca="false">m1!P55-m0!P55</f>
        <v>-0.005</v>
      </c>
      <c r="Q55" s="392" t="n">
        <f aca="false">m1!Q55-m0!Q55</f>
        <v>-0.005</v>
      </c>
      <c r="R55" s="392" t="n">
        <f aca="false">m1!R55-m0!R55</f>
        <v>-0.005</v>
      </c>
      <c r="T55" s="393" t="n">
        <f aca="false">m1!T55-m0!T55</f>
        <v>-0.005</v>
      </c>
      <c r="U55" s="393" t="n">
        <f aca="false">m1!U55-m0!U55</f>
        <v>-0.005</v>
      </c>
      <c r="V55" s="393" t="n">
        <f aca="false">m1!V55-m0!V55</f>
        <v>0</v>
      </c>
      <c r="X55" s="394" t="n">
        <f aca="false">m1!X55-m0!X56</f>
        <v>0.005</v>
      </c>
      <c r="Y55" s="394" t="n">
        <f aca="false">m1!Y55-m0!Y56</f>
        <v>0.005</v>
      </c>
      <c r="Z55" s="394" t="n">
        <f aca="false">m1!Z55-m0!Z56</f>
        <v>0.005</v>
      </c>
      <c r="AA55" s="395" t="n">
        <f aca="false">m1!AA55-m0!AA56</f>
        <v>0</v>
      </c>
      <c r="AB55" s="395" t="n">
        <f aca="false">m1!AB55-m0!AB56</f>
        <v>0</v>
      </c>
      <c r="AC55" s="395" t="n">
        <f aca="false">m1!AC55-m0!AC56</f>
        <v>0</v>
      </c>
      <c r="AD55" s="395" t="n">
        <f aca="false">m1!AD55-m0!AD56</f>
        <v>0</v>
      </c>
      <c r="AE55" s="392" t="n">
        <f aca="false">m1!AE55-m0!AE56</f>
        <v>0</v>
      </c>
      <c r="AF55" s="392" t="n">
        <f aca="false">m1!AF55-m0!AF56</f>
        <v>0</v>
      </c>
      <c r="AG55" s="392"/>
      <c r="AH55" s="396" t="n">
        <f aca="false">A55</f>
        <v>38108</v>
      </c>
      <c r="AI55" s="392" t="n">
        <f aca="false">m1!AI55-m0!AI56</f>
        <v>-0.00600000000000023</v>
      </c>
      <c r="AJ55" s="392"/>
      <c r="AK55" s="397"/>
      <c r="AL55" s="392" t="n">
        <f aca="false">m1!AK55-m0!AK56</f>
        <v>0</v>
      </c>
      <c r="AM55" s="392" t="n">
        <f aca="false">m1!AL55-m0!AL56</f>
        <v>0.0057565977025682</v>
      </c>
      <c r="AN55" s="392" t="n">
        <f aca="false">m1!AM55-m0!AM56</f>
        <v>-0.0110000000000001</v>
      </c>
      <c r="AO55" s="392" t="n">
        <f aca="false">m1!AN55-m0!AN56</f>
        <v>-0.0110000000000001</v>
      </c>
      <c r="AP55" s="392" t="n">
        <f aca="false">m1!AO55-m0!AO56</f>
        <v>-0.0110000000000001</v>
      </c>
      <c r="AQ55" s="392" t="n">
        <f aca="false">m1!AP55-m0!AP56</f>
        <v>-0.0110000000000001</v>
      </c>
      <c r="AR55" s="392" t="n">
        <f aca="false">m1!AQ55-m0!AQ56</f>
        <v>-0.0110000000000001</v>
      </c>
      <c r="AS55" s="392" t="n">
        <f aca="false">m1!AR55-m0!AR56</f>
        <v>-0.0110000000000001</v>
      </c>
      <c r="AT55" s="392"/>
      <c r="AU55" s="392"/>
      <c r="AV55" s="392" t="n">
        <f aca="false">m1!AU55-m0!AU56</f>
        <v>0</v>
      </c>
      <c r="AW55" s="392" t="n">
        <f aca="false">m1!AV55-m0!AV56</f>
        <v>0</v>
      </c>
      <c r="AX55" s="392" t="n">
        <f aca="false">m1!AW55-m0!AW56</f>
        <v>-0.00099999999999989</v>
      </c>
      <c r="AY55" s="392" t="n">
        <f aca="false">m1!AX55-m0!AX56</f>
        <v>-0.00099999999999989</v>
      </c>
      <c r="AZ55" s="392" t="n">
        <f aca="false">m1!AY55-m0!AY56</f>
        <v>-0.00600000000000023</v>
      </c>
      <c r="BA55" s="392" t="n">
        <f aca="false">m1!AZ55-m0!AZ56</f>
        <v>-0.00600000000000023</v>
      </c>
      <c r="BB55" s="392"/>
      <c r="BC55" s="392" t="n">
        <f aca="false">m1!BC55-m0!BB56</f>
        <v>-0.461</v>
      </c>
      <c r="BD55" s="392" t="n">
        <f aca="false">m1!BD55-m0!BC56</f>
        <v>0.2865</v>
      </c>
      <c r="BE55" s="392" t="n">
        <f aca="false">m1!BE55-m0!BD56</f>
        <v>-2.836</v>
      </c>
      <c r="BF55" s="392"/>
      <c r="BG55" s="359"/>
      <c r="BH55" s="398"/>
      <c r="BI55" s="324"/>
      <c r="BJ55" s="268"/>
      <c r="BK55" s="324"/>
      <c r="BL55" s="324"/>
      <c r="BM55" s="268"/>
      <c r="BN55" s="268"/>
      <c r="BO55" s="358"/>
      <c r="BP55" s="358"/>
      <c r="BQ55" s="268"/>
      <c r="BR55" s="358"/>
      <c r="BS55" s="268"/>
      <c r="BT55" s="268"/>
      <c r="BU55" s="268"/>
      <c r="BV55" s="295"/>
      <c r="BW55" s="295"/>
      <c r="BX55" s="295"/>
      <c r="BY55" s="268"/>
      <c r="BZ55" s="268"/>
      <c r="CA55" s="268"/>
      <c r="CB55" s="295"/>
      <c r="CC55" s="277"/>
      <c r="CD55" s="277"/>
      <c r="CE55" s="268"/>
      <c r="CF55" s="277"/>
      <c r="CG55" s="268"/>
      <c r="CH55" s="293"/>
      <c r="CI55" s="293"/>
      <c r="CJ55" s="344"/>
      <c r="CK55" s="268"/>
      <c r="CL55" s="293"/>
      <c r="CM55" s="268"/>
      <c r="CN55" s="295"/>
      <c r="CO55" s="295"/>
      <c r="CP55" s="268"/>
      <c r="CQ55" s="293"/>
      <c r="CR55" s="268"/>
      <c r="CS55" s="268"/>
      <c r="CT55" s="276"/>
      <c r="CU55" s="276"/>
      <c r="CV55" s="295"/>
      <c r="CW55" s="268"/>
      <c r="CX55" s="295"/>
      <c r="CY55" s="268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</row>
    <row r="56" customFormat="false" ht="12.75" hidden="false" customHeight="false" outlineLevel="0" collapsed="false">
      <c r="A56" s="359" t="n">
        <v>38139</v>
      </c>
      <c r="B56" s="268"/>
      <c r="C56" s="392" t="n">
        <f aca="false">m1!C56-m0!C56</f>
        <v>-0.005</v>
      </c>
      <c r="D56" s="392" t="n">
        <f aca="false">m1!D56-m0!D56</f>
        <v>-0.005</v>
      </c>
      <c r="E56" s="392" t="n">
        <f aca="false">m1!E56-m0!E56</f>
        <v>-0.005</v>
      </c>
      <c r="F56" s="392" t="n">
        <f aca="false">m1!F56-m0!F56</f>
        <v>-0.005</v>
      </c>
      <c r="G56" s="392" t="n">
        <f aca="false">m1!G56-m0!G56</f>
        <v>-0.005</v>
      </c>
      <c r="H56" s="392" t="n">
        <f aca="false">m1!H56-m0!H56</f>
        <v>-0.005</v>
      </c>
      <c r="I56" s="392" t="n">
        <f aca="false">m1!I56-m0!I56</f>
        <v>-0.005</v>
      </c>
      <c r="J56" s="392" t="n">
        <f aca="false">m1!J56-m0!J56</f>
        <v>-0.005</v>
      </c>
      <c r="K56" s="392" t="n">
        <f aca="false">m1!K56-m0!K56</f>
        <v>-0.005</v>
      </c>
      <c r="L56" s="392" t="n">
        <f aca="false">m1!L56-m0!L56</f>
        <v>-0.005</v>
      </c>
      <c r="M56" s="392" t="n">
        <f aca="false">m1!M56-m0!M56</f>
        <v>-0.005</v>
      </c>
      <c r="N56" s="392" t="n">
        <f aca="false">m1!N56-m0!N56</f>
        <v>-0.005</v>
      </c>
      <c r="O56" s="392" t="n">
        <f aca="false">m1!O56-m0!O56</f>
        <v>-0.005</v>
      </c>
      <c r="P56" s="392" t="n">
        <f aca="false">m1!P56-m0!P56</f>
        <v>-0.005</v>
      </c>
      <c r="Q56" s="392" t="n">
        <f aca="false">m1!Q56-m0!Q56</f>
        <v>-0.005</v>
      </c>
      <c r="R56" s="392" t="n">
        <f aca="false">m1!R56-m0!R56</f>
        <v>-0.005</v>
      </c>
      <c r="T56" s="393" t="n">
        <f aca="false">m1!T56-m0!T56</f>
        <v>-0.005</v>
      </c>
      <c r="U56" s="393" t="n">
        <f aca="false">m1!U56-m0!U56</f>
        <v>-0.005</v>
      </c>
      <c r="V56" s="393" t="n">
        <f aca="false">m1!V56-m0!V56</f>
        <v>0</v>
      </c>
      <c r="X56" s="394" t="n">
        <f aca="false">m1!X56-m0!X57</f>
        <v>0.01</v>
      </c>
      <c r="Y56" s="394" t="n">
        <f aca="false">m1!Y56-m0!Y57</f>
        <v>0.01</v>
      </c>
      <c r="Z56" s="394" t="n">
        <f aca="false">m1!Z56-m0!Z57</f>
        <v>0.01</v>
      </c>
      <c r="AA56" s="395" t="n">
        <f aca="false">m1!AA56-m0!AA57</f>
        <v>-0.035</v>
      </c>
      <c r="AB56" s="395" t="n">
        <f aca="false">m1!AB56-m0!AB57</f>
        <v>-0.0275</v>
      </c>
      <c r="AC56" s="395" t="n">
        <f aca="false">m1!AC56-m0!AC57</f>
        <v>-0.0125</v>
      </c>
      <c r="AD56" s="395" t="n">
        <f aca="false">m1!AD56-m0!AD57</f>
        <v>0</v>
      </c>
      <c r="AE56" s="392" t="n">
        <f aca="false">m1!AE56-m0!AE57</f>
        <v>0</v>
      </c>
      <c r="AF56" s="392" t="n">
        <f aca="false">m1!AF56-m0!AF57</f>
        <v>0</v>
      </c>
      <c r="AG56" s="392"/>
      <c r="AH56" s="396" t="n">
        <f aca="false">A56</f>
        <v>38139</v>
      </c>
      <c r="AI56" s="392" t="n">
        <f aca="false">m1!AI56-m0!AI57</f>
        <v>-0.0619999999999998</v>
      </c>
      <c r="AJ56" s="392"/>
      <c r="AK56" s="397"/>
      <c r="AL56" s="392" t="n">
        <f aca="false">m1!AK56-m0!AK57</f>
        <v>0</v>
      </c>
      <c r="AM56" s="392" t="n">
        <f aca="false">m1!AL56-m0!AL57</f>
        <v>-0.0365224996954576</v>
      </c>
      <c r="AN56" s="392" t="n">
        <f aca="false">m1!AM56-m0!AM57</f>
        <v>-0.0669999999999997</v>
      </c>
      <c r="AO56" s="392" t="n">
        <f aca="false">m1!AN56-m0!AN57</f>
        <v>-0.0669999999999997</v>
      </c>
      <c r="AP56" s="392" t="n">
        <f aca="false">m1!AO56-m0!AO57</f>
        <v>-0.0669999999999997</v>
      </c>
      <c r="AQ56" s="392" t="n">
        <f aca="false">m1!AP56-m0!AP57</f>
        <v>-0.0669999999999997</v>
      </c>
      <c r="AR56" s="392" t="n">
        <f aca="false">m1!AQ56-m0!AQ57</f>
        <v>-0.0669999999999997</v>
      </c>
      <c r="AS56" s="392" t="n">
        <f aca="false">m1!AR56-m0!AR57</f>
        <v>-0.0669999999999997</v>
      </c>
      <c r="AT56" s="392"/>
      <c r="AU56" s="392"/>
      <c r="AV56" s="392" t="n">
        <f aca="false">m1!AU56-m0!AU57</f>
        <v>0</v>
      </c>
      <c r="AW56" s="392" t="n">
        <f aca="false">m1!AV56-m0!AV57</f>
        <v>0</v>
      </c>
      <c r="AX56" s="392" t="n">
        <f aca="false">m1!AW56-m0!AW57</f>
        <v>-0.052</v>
      </c>
      <c r="AY56" s="392" t="n">
        <f aca="false">m1!AX56-m0!AX57</f>
        <v>-0.052</v>
      </c>
      <c r="AZ56" s="392" t="n">
        <f aca="false">m1!AY56-m0!AY57</f>
        <v>-0.097</v>
      </c>
      <c r="BA56" s="392" t="n">
        <f aca="false">m1!AZ56-m0!AZ57</f>
        <v>-0.0895000000000001</v>
      </c>
      <c r="BB56" s="392"/>
      <c r="BC56" s="392" t="n">
        <f aca="false">m1!BC56-m0!BB57</f>
        <v>-0.517</v>
      </c>
      <c r="BD56" s="392" t="n">
        <f aca="false">m1!BD56-m0!BC57</f>
        <v>0.2305</v>
      </c>
      <c r="BE56" s="392" t="n">
        <f aca="false">m1!BE56-m0!BD57</f>
        <v>-2.898</v>
      </c>
      <c r="BF56" s="392"/>
      <c r="BG56" s="359"/>
      <c r="BH56" s="398"/>
      <c r="BI56" s="324"/>
      <c r="BJ56" s="268"/>
      <c r="BK56" s="324"/>
      <c r="BL56" s="324"/>
      <c r="BM56" s="268"/>
      <c r="BN56" s="268"/>
      <c r="BO56" s="358"/>
      <c r="BP56" s="358"/>
      <c r="BQ56" s="268"/>
      <c r="BR56" s="358"/>
      <c r="BS56" s="268"/>
      <c r="BT56" s="268"/>
      <c r="BU56" s="268"/>
      <c r="BV56" s="295"/>
      <c r="BW56" s="295"/>
      <c r="BX56" s="295"/>
      <c r="BY56" s="268"/>
      <c r="BZ56" s="268"/>
      <c r="CA56" s="268"/>
      <c r="CB56" s="295"/>
      <c r="CC56" s="277"/>
      <c r="CD56" s="277"/>
      <c r="CE56" s="268"/>
      <c r="CF56" s="277"/>
      <c r="CG56" s="268"/>
      <c r="CH56" s="293"/>
      <c r="CI56" s="293"/>
      <c r="CJ56" s="344"/>
      <c r="CK56" s="268"/>
      <c r="CL56" s="293"/>
      <c r="CM56" s="268"/>
      <c r="CN56" s="295"/>
      <c r="CO56" s="295"/>
      <c r="CP56" s="268"/>
      <c r="CQ56" s="293"/>
      <c r="CR56" s="268"/>
      <c r="CS56" s="268"/>
      <c r="CT56" s="276"/>
      <c r="CU56" s="276"/>
      <c r="CV56" s="295"/>
      <c r="CW56" s="268"/>
      <c r="CX56" s="295"/>
      <c r="CY56" s="268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</row>
    <row r="57" customFormat="false" ht="12.75" hidden="false" customHeight="false" outlineLevel="0" collapsed="false">
      <c r="A57" s="359" t="n">
        <v>38169</v>
      </c>
      <c r="B57" s="268"/>
      <c r="C57" s="392" t="n">
        <f aca="false">m1!C57-m0!C57</f>
        <v>-0.005</v>
      </c>
      <c r="D57" s="392" t="n">
        <f aca="false">m1!D57-m0!D57</f>
        <v>-0.005</v>
      </c>
      <c r="E57" s="392" t="n">
        <f aca="false">m1!E57-m0!E57</f>
        <v>-0.005</v>
      </c>
      <c r="F57" s="392" t="n">
        <f aca="false">m1!F57-m0!F57</f>
        <v>-0.005</v>
      </c>
      <c r="G57" s="392" t="n">
        <f aca="false">m1!G57-m0!G57</f>
        <v>-0.005</v>
      </c>
      <c r="H57" s="392" t="n">
        <f aca="false">m1!H57-m0!H57</f>
        <v>-0.005</v>
      </c>
      <c r="I57" s="392" t="n">
        <f aca="false">m1!I57-m0!I57</f>
        <v>-0.005</v>
      </c>
      <c r="J57" s="392" t="n">
        <f aca="false">m1!J57-m0!J57</f>
        <v>-0.005</v>
      </c>
      <c r="K57" s="392" t="n">
        <f aca="false">m1!K57-m0!K57</f>
        <v>-0.005</v>
      </c>
      <c r="L57" s="392" t="n">
        <f aca="false">m1!L57-m0!L57</f>
        <v>-0.005</v>
      </c>
      <c r="M57" s="392" t="n">
        <f aca="false">m1!M57-m0!M57</f>
        <v>-0.005</v>
      </c>
      <c r="N57" s="392" t="n">
        <f aca="false">m1!N57-m0!N57</f>
        <v>-0.005</v>
      </c>
      <c r="O57" s="392" t="n">
        <f aca="false">m1!O57-m0!O57</f>
        <v>-0.005</v>
      </c>
      <c r="P57" s="392" t="n">
        <f aca="false">m1!P57-m0!P57</f>
        <v>-0.005</v>
      </c>
      <c r="Q57" s="392" t="n">
        <f aca="false">m1!Q57-m0!Q57</f>
        <v>-0.005</v>
      </c>
      <c r="R57" s="392" t="n">
        <f aca="false">m1!R57-m0!R57</f>
        <v>-0.005</v>
      </c>
      <c r="T57" s="393" t="n">
        <f aca="false">m1!T57-m0!T57</f>
        <v>-0.005</v>
      </c>
      <c r="U57" s="393" t="n">
        <f aca="false">m1!U57-m0!U57</f>
        <v>-0.005</v>
      </c>
      <c r="V57" s="393" t="n">
        <f aca="false">m1!V57-m0!V57</f>
        <v>0</v>
      </c>
      <c r="X57" s="394" t="n">
        <f aca="false">m1!X57-m0!X58</f>
        <v>0.00249999999999997</v>
      </c>
      <c r="Y57" s="394" t="n">
        <f aca="false">m1!Y57-m0!Y58</f>
        <v>0.00249999999999997</v>
      </c>
      <c r="Z57" s="394" t="n">
        <f aca="false">m1!Z57-m0!Z58</f>
        <v>0.0025</v>
      </c>
      <c r="AA57" s="395" t="n">
        <f aca="false">m1!AA57-m0!AA58</f>
        <v>-0.065</v>
      </c>
      <c r="AB57" s="395" t="n">
        <f aca="false">m1!AB57-m0!AB58</f>
        <v>0</v>
      </c>
      <c r="AC57" s="395" t="n">
        <f aca="false">m1!AC57-m0!AC58</f>
        <v>0</v>
      </c>
      <c r="AD57" s="395" t="n">
        <f aca="false">m1!AD57-m0!AD58</f>
        <v>0</v>
      </c>
      <c r="AE57" s="392" t="n">
        <f aca="false">m1!AE57-m0!AE58</f>
        <v>0</v>
      </c>
      <c r="AF57" s="392" t="n">
        <f aca="false">m1!AF57-m0!AF58</f>
        <v>0</v>
      </c>
      <c r="AG57" s="392"/>
      <c r="AH57" s="396" t="n">
        <f aca="false">A57</f>
        <v>38169</v>
      </c>
      <c r="AI57" s="392" t="n">
        <f aca="false">m1!AI57-m0!AI58</f>
        <v>0.00800000000000001</v>
      </c>
      <c r="AJ57" s="392"/>
      <c r="AK57" s="397"/>
      <c r="AL57" s="392" t="n">
        <f aca="false">m1!AK57-m0!AK58</f>
        <v>0</v>
      </c>
      <c r="AM57" s="392" t="n">
        <f aca="false">m1!AL57-m0!AL58</f>
        <v>0.0164140265260153</v>
      </c>
      <c r="AN57" s="392" t="n">
        <f aca="false">m1!AM57-m0!AM58</f>
        <v>0.00300000000000011</v>
      </c>
      <c r="AO57" s="392" t="n">
        <f aca="false">m1!AN57-m0!AN58</f>
        <v>0.00300000000000011</v>
      </c>
      <c r="AP57" s="392" t="n">
        <f aca="false">m1!AO57-m0!AO58</f>
        <v>0.00300000000000011</v>
      </c>
      <c r="AQ57" s="392" t="n">
        <f aca="false">m1!AP57-m0!AP58</f>
        <v>0.00300000000000011</v>
      </c>
      <c r="AR57" s="392" t="n">
        <f aca="false">m1!AQ57-m0!AQ58</f>
        <v>0.00300000000000011</v>
      </c>
      <c r="AS57" s="392" t="n">
        <f aca="false">m1!AR57-m0!AR58</f>
        <v>0.00300000000000011</v>
      </c>
      <c r="AT57" s="392"/>
      <c r="AU57" s="392"/>
      <c r="AV57" s="392" t="n">
        <f aca="false">m1!AU57-m0!AU58</f>
        <v>0</v>
      </c>
      <c r="AW57" s="392" t="n">
        <f aca="false">m1!AV57-m0!AV58</f>
        <v>0</v>
      </c>
      <c r="AX57" s="392" t="n">
        <f aca="false">m1!AW57-m0!AW58</f>
        <v>0.0105000000000004</v>
      </c>
      <c r="AY57" s="392" t="n">
        <f aca="false">m1!AX57-m0!AX58</f>
        <v>0.0105000000000004</v>
      </c>
      <c r="AZ57" s="392" t="n">
        <f aca="false">m1!AY57-m0!AY58</f>
        <v>-0.0569999999999999</v>
      </c>
      <c r="BA57" s="392" t="n">
        <f aca="false">m1!AZ57-m0!AZ58</f>
        <v>0.00800000000000045</v>
      </c>
      <c r="BB57" s="392"/>
      <c r="BC57" s="392" t="n">
        <f aca="false">m1!BC57-m0!BB58</f>
        <v>-0.447</v>
      </c>
      <c r="BD57" s="392" t="n">
        <f aca="false">m1!BD57-m0!BC58</f>
        <v>0.3005</v>
      </c>
      <c r="BE57" s="392" t="n">
        <f aca="false">m1!BE57-m0!BD58</f>
        <v>-2.89</v>
      </c>
      <c r="BF57" s="392"/>
      <c r="BG57" s="359"/>
      <c r="BH57" s="398"/>
      <c r="BI57" s="324"/>
      <c r="BJ57" s="268"/>
      <c r="BK57" s="324"/>
      <c r="BL57" s="324"/>
      <c r="BM57" s="268"/>
      <c r="BN57" s="268"/>
      <c r="BO57" s="358"/>
      <c r="BP57" s="358"/>
      <c r="BQ57" s="268"/>
      <c r="BR57" s="358"/>
      <c r="BS57" s="268"/>
      <c r="BT57" s="268"/>
      <c r="BU57" s="268"/>
      <c r="BV57" s="295"/>
      <c r="BW57" s="295"/>
      <c r="BX57" s="295"/>
      <c r="BY57" s="268"/>
      <c r="BZ57" s="268"/>
      <c r="CA57" s="268"/>
      <c r="CB57" s="295"/>
      <c r="CC57" s="277"/>
      <c r="CD57" s="277"/>
      <c r="CE57" s="268"/>
      <c r="CF57" s="277"/>
      <c r="CG57" s="268"/>
      <c r="CH57" s="293"/>
      <c r="CI57" s="293"/>
      <c r="CJ57" s="344"/>
      <c r="CK57" s="268"/>
      <c r="CL57" s="293"/>
      <c r="CM57" s="268"/>
      <c r="CN57" s="295"/>
      <c r="CO57" s="295"/>
      <c r="CP57" s="268"/>
      <c r="CQ57" s="293"/>
      <c r="CR57" s="268"/>
      <c r="CS57" s="268"/>
      <c r="CT57" s="276"/>
      <c r="CU57" s="276"/>
      <c r="CV57" s="295"/>
      <c r="CW57" s="268"/>
      <c r="CX57" s="295"/>
      <c r="CY57" s="268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</row>
    <row r="58" customFormat="false" ht="12.75" hidden="false" customHeight="false" outlineLevel="0" collapsed="false">
      <c r="A58" s="359" t="n">
        <v>38200</v>
      </c>
      <c r="B58" s="268"/>
      <c r="C58" s="392" t="n">
        <f aca="false">m1!C58-m0!C58</f>
        <v>-0.005</v>
      </c>
      <c r="D58" s="392" t="n">
        <f aca="false">m1!D58-m0!D58</f>
        <v>-0.005</v>
      </c>
      <c r="E58" s="392" t="n">
        <f aca="false">m1!E58-m0!E58</f>
        <v>-0.005</v>
      </c>
      <c r="F58" s="392" t="n">
        <f aca="false">m1!F58-m0!F58</f>
        <v>-0.005</v>
      </c>
      <c r="G58" s="392" t="n">
        <f aca="false">m1!G58-m0!G58</f>
        <v>-0.005</v>
      </c>
      <c r="H58" s="392" t="n">
        <f aca="false">m1!H58-m0!H58</f>
        <v>-0.005</v>
      </c>
      <c r="I58" s="392" t="n">
        <f aca="false">m1!I58-m0!I58</f>
        <v>-0.005</v>
      </c>
      <c r="J58" s="392" t="n">
        <f aca="false">m1!J58-m0!J58</f>
        <v>-0.005</v>
      </c>
      <c r="K58" s="392" t="n">
        <f aca="false">m1!K58-m0!K58</f>
        <v>-0.005</v>
      </c>
      <c r="L58" s="392" t="n">
        <f aca="false">m1!L58-m0!L58</f>
        <v>-0.005</v>
      </c>
      <c r="M58" s="392" t="n">
        <f aca="false">m1!M58-m0!M58</f>
        <v>-0.005</v>
      </c>
      <c r="N58" s="392" t="n">
        <f aca="false">m1!N58-m0!N58</f>
        <v>-0.005</v>
      </c>
      <c r="O58" s="392" t="n">
        <f aca="false">m1!O58-m0!O58</f>
        <v>-0.005</v>
      </c>
      <c r="P58" s="392" t="n">
        <f aca="false">m1!P58-m0!P58</f>
        <v>-0.005</v>
      </c>
      <c r="Q58" s="392" t="n">
        <f aca="false">m1!Q58-m0!Q58</f>
        <v>-0.005</v>
      </c>
      <c r="R58" s="392" t="n">
        <f aca="false">m1!R58-m0!R58</f>
        <v>-0.005</v>
      </c>
      <c r="T58" s="393" t="n">
        <f aca="false">m1!T58-m0!T58</f>
        <v>-0.005</v>
      </c>
      <c r="U58" s="393" t="n">
        <f aca="false">m1!U58-m0!U58</f>
        <v>-0.005</v>
      </c>
      <c r="V58" s="393" t="n">
        <f aca="false">m1!V58-m0!V58</f>
        <v>0</v>
      </c>
      <c r="X58" s="394" t="n">
        <f aca="false">m1!X58-m0!X59</f>
        <v>0.0025</v>
      </c>
      <c r="Y58" s="394" t="n">
        <f aca="false">m1!Y58-m0!Y59</f>
        <v>0.0025</v>
      </c>
      <c r="Z58" s="394" t="n">
        <f aca="false">m1!Z58-m0!Z59</f>
        <v>0.0025</v>
      </c>
      <c r="AA58" s="395" t="n">
        <f aca="false">m1!AA58-m0!AA59</f>
        <v>0.1</v>
      </c>
      <c r="AB58" s="395" t="n">
        <f aca="false">m1!AB58-m0!AB59</f>
        <v>0.0275</v>
      </c>
      <c r="AC58" s="395" t="n">
        <f aca="false">m1!AC58-m0!AC59</f>
        <v>0.0225</v>
      </c>
      <c r="AD58" s="395" t="n">
        <f aca="false">m1!AD58-m0!AD59</f>
        <v>0</v>
      </c>
      <c r="AE58" s="392" t="n">
        <f aca="false">m1!AE58-m0!AE59</f>
        <v>0</v>
      </c>
      <c r="AF58" s="392" t="n">
        <f aca="false">m1!AF58-m0!AF59</f>
        <v>0</v>
      </c>
      <c r="AG58" s="392"/>
      <c r="AH58" s="396" t="n">
        <f aca="false">A58</f>
        <v>38200</v>
      </c>
      <c r="AI58" s="392" t="n">
        <f aca="false">m1!AI58-m0!AI59</f>
        <v>0.0109999999999997</v>
      </c>
      <c r="AJ58" s="392"/>
      <c r="AK58" s="397"/>
      <c r="AL58" s="392" t="n">
        <f aca="false">m1!AK58-m0!AK59</f>
        <v>0</v>
      </c>
      <c r="AM58" s="392" t="n">
        <f aca="false">m1!AL58-m0!AL59</f>
        <v>0.0184987204547658</v>
      </c>
      <c r="AN58" s="392" t="n">
        <f aca="false">m1!AM58-m0!AM59</f>
        <v>0.00599999999999978</v>
      </c>
      <c r="AO58" s="392" t="n">
        <f aca="false">m1!AN58-m0!AN59</f>
        <v>0.00599999999999978</v>
      </c>
      <c r="AP58" s="392" t="n">
        <f aca="false">m1!AO58-m0!AO59</f>
        <v>0.00599999999999978</v>
      </c>
      <c r="AQ58" s="392" t="n">
        <f aca="false">m1!AP58-m0!AP59</f>
        <v>0.00599999999999978</v>
      </c>
      <c r="AR58" s="392" t="n">
        <f aca="false">m1!AQ58-m0!AQ59</f>
        <v>0.00599999999999978</v>
      </c>
      <c r="AS58" s="392" t="n">
        <f aca="false">m1!AR58-m0!AR59</f>
        <v>0.00599999999999978</v>
      </c>
      <c r="AT58" s="392"/>
      <c r="AU58" s="392"/>
      <c r="AV58" s="392" t="n">
        <f aca="false">m1!AU58-m0!AU59</f>
        <v>0</v>
      </c>
      <c r="AW58" s="392" t="n">
        <f aca="false">m1!AV58-m0!AV59</f>
        <v>0</v>
      </c>
      <c r="AX58" s="392" t="n">
        <f aca="false">m1!AW58-m0!AW59</f>
        <v>0.0134999999999996</v>
      </c>
      <c r="AY58" s="392" t="n">
        <f aca="false">m1!AX58-m0!AX59</f>
        <v>0.0134999999999996</v>
      </c>
      <c r="AZ58" s="392" t="n">
        <f aca="false">m1!AY58-m0!AY59</f>
        <v>0.111</v>
      </c>
      <c r="BA58" s="392" t="n">
        <f aca="false">m1!AZ58-m0!AZ59</f>
        <v>0.0385</v>
      </c>
      <c r="BB58" s="392"/>
      <c r="BC58" s="392" t="n">
        <f aca="false">m1!BC58-m0!BB59</f>
        <v>-0.444</v>
      </c>
      <c r="BD58" s="392" t="n">
        <f aca="false">m1!BD58-m0!BC59</f>
        <v>0.3035</v>
      </c>
      <c r="BE58" s="392" t="n">
        <f aca="false">m1!BE58-m0!BD59</f>
        <v>-2.879</v>
      </c>
      <c r="BF58" s="392"/>
      <c r="BG58" s="359"/>
      <c r="BH58" s="398"/>
      <c r="BI58" s="324"/>
      <c r="BJ58" s="268"/>
      <c r="BK58" s="324"/>
      <c r="BL58" s="324"/>
      <c r="BM58" s="268"/>
      <c r="BN58" s="268"/>
      <c r="BO58" s="358"/>
      <c r="BP58" s="358"/>
      <c r="BQ58" s="268"/>
      <c r="BR58" s="358"/>
      <c r="BS58" s="268"/>
      <c r="BT58" s="268"/>
      <c r="BU58" s="268"/>
      <c r="BV58" s="295"/>
      <c r="BW58" s="295"/>
      <c r="BX58" s="295"/>
      <c r="BY58" s="268"/>
      <c r="BZ58" s="268"/>
      <c r="CA58" s="268"/>
      <c r="CB58" s="295"/>
      <c r="CC58" s="277"/>
      <c r="CD58" s="277"/>
      <c r="CE58" s="268"/>
      <c r="CF58" s="277"/>
      <c r="CG58" s="268"/>
      <c r="CH58" s="293"/>
      <c r="CI58" s="293"/>
      <c r="CJ58" s="344"/>
      <c r="CK58" s="268"/>
      <c r="CL58" s="293"/>
      <c r="CM58" s="268"/>
      <c r="CN58" s="295"/>
      <c r="CO58" s="295"/>
      <c r="CP58" s="268"/>
      <c r="CQ58" s="293"/>
      <c r="CR58" s="268"/>
      <c r="CS58" s="268"/>
      <c r="CT58" s="276"/>
      <c r="CU58" s="276"/>
      <c r="CV58" s="295"/>
      <c r="CW58" s="268"/>
      <c r="CX58" s="295"/>
      <c r="CY58" s="268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</row>
    <row r="59" customFormat="false" ht="12.75" hidden="false" customHeight="false" outlineLevel="0" collapsed="false">
      <c r="A59" s="359" t="n">
        <v>38231</v>
      </c>
      <c r="B59" s="268"/>
      <c r="C59" s="392" t="n">
        <f aca="false">m1!C59-m0!C59</f>
        <v>-0.005</v>
      </c>
      <c r="D59" s="392" t="n">
        <f aca="false">m1!D59-m0!D59</f>
        <v>-0.005</v>
      </c>
      <c r="E59" s="392" t="n">
        <f aca="false">m1!E59-m0!E59</f>
        <v>-0.005</v>
      </c>
      <c r="F59" s="392" t="n">
        <f aca="false">m1!F59-m0!F59</f>
        <v>-0.005</v>
      </c>
      <c r="G59" s="392" t="n">
        <f aca="false">m1!G59-m0!G59</f>
        <v>-0.005</v>
      </c>
      <c r="H59" s="392" t="n">
        <f aca="false">m1!H59-m0!H59</f>
        <v>-0.005</v>
      </c>
      <c r="I59" s="392" t="n">
        <f aca="false">m1!I59-m0!I59</f>
        <v>-0.005</v>
      </c>
      <c r="J59" s="392" t="n">
        <f aca="false">m1!J59-m0!J59</f>
        <v>-0.005</v>
      </c>
      <c r="K59" s="392" t="n">
        <f aca="false">m1!K59-m0!K59</f>
        <v>-0.005</v>
      </c>
      <c r="L59" s="392" t="n">
        <f aca="false">m1!L59-m0!L59</f>
        <v>-0.005</v>
      </c>
      <c r="M59" s="392" t="n">
        <f aca="false">m1!M59-m0!M59</f>
        <v>-0.005</v>
      </c>
      <c r="N59" s="392" t="n">
        <f aca="false">m1!N59-m0!N59</f>
        <v>-0.005</v>
      </c>
      <c r="O59" s="392" t="n">
        <f aca="false">m1!O59-m0!O59</f>
        <v>-0.005</v>
      </c>
      <c r="P59" s="392" t="n">
        <f aca="false">m1!P59-m0!P59</f>
        <v>-0.005</v>
      </c>
      <c r="Q59" s="392" t="n">
        <f aca="false">m1!Q59-m0!Q59</f>
        <v>-0.005</v>
      </c>
      <c r="R59" s="392" t="n">
        <f aca="false">m1!R59-m0!R59</f>
        <v>-0.005</v>
      </c>
      <c r="T59" s="393" t="n">
        <f aca="false">m1!T59-m0!T59</f>
        <v>-0.005</v>
      </c>
      <c r="U59" s="393" t="n">
        <f aca="false">m1!U59-m0!U59</f>
        <v>-0.005</v>
      </c>
      <c r="V59" s="393" t="n">
        <f aca="false">m1!V59-m0!V59</f>
        <v>0</v>
      </c>
      <c r="X59" s="394" t="n">
        <f aca="false">m1!X59-m0!X60</f>
        <v>-0.015</v>
      </c>
      <c r="Y59" s="394" t="n">
        <f aca="false">m1!Y59-m0!Y60</f>
        <v>-0.015</v>
      </c>
      <c r="Z59" s="394" t="n">
        <f aca="false">m1!Z59-m0!Z60</f>
        <v>-0.015</v>
      </c>
      <c r="AA59" s="395" t="n">
        <f aca="false">m1!AA59-m0!AA60</f>
        <v>0.08</v>
      </c>
      <c r="AB59" s="395" t="n">
        <f aca="false">m1!AB59-m0!AB60</f>
        <v>0.02</v>
      </c>
      <c r="AC59" s="395" t="n">
        <f aca="false">m1!AC59-m0!AC60</f>
        <v>-0.0225</v>
      </c>
      <c r="AD59" s="395" t="n">
        <f aca="false">m1!AD59-m0!AD60</f>
        <v>-0.0025</v>
      </c>
      <c r="AE59" s="392" t="n">
        <f aca="false">m1!AE59-m0!AE60</f>
        <v>0</v>
      </c>
      <c r="AF59" s="392" t="n">
        <f aca="false">m1!AF59-m0!AF60</f>
        <v>0</v>
      </c>
      <c r="AG59" s="392"/>
      <c r="AH59" s="396" t="n">
        <f aca="false">A59</f>
        <v>38231</v>
      </c>
      <c r="AI59" s="392" t="n">
        <f aca="false">m1!AI59-m0!AI60</f>
        <v>-0.0169999999999999</v>
      </c>
      <c r="AJ59" s="392"/>
      <c r="AK59" s="397"/>
      <c r="AL59" s="392" t="n">
        <f aca="false">m1!AK59-m0!AK60</f>
        <v>0</v>
      </c>
      <c r="AM59" s="392" t="n">
        <f aca="false">m1!AL59-m0!AL60</f>
        <v>-0.00263648579939968</v>
      </c>
      <c r="AN59" s="392" t="n">
        <f aca="false">m1!AM59-m0!AM60</f>
        <v>-0.0219999999999998</v>
      </c>
      <c r="AO59" s="392" t="n">
        <f aca="false">m1!AN59-m0!AN60</f>
        <v>-0.0219999999999998</v>
      </c>
      <c r="AP59" s="392" t="n">
        <f aca="false">m1!AO59-m0!AO60</f>
        <v>-0.0219999999999998</v>
      </c>
      <c r="AQ59" s="392" t="n">
        <f aca="false">m1!AP59-m0!AP60</f>
        <v>-0.0219999999999998</v>
      </c>
      <c r="AR59" s="392" t="n">
        <f aca="false">m1!AQ59-m0!AQ60</f>
        <v>-0.0219999999999998</v>
      </c>
      <c r="AS59" s="392" t="n">
        <f aca="false">m1!AR59-m0!AR60</f>
        <v>-0.0219999999999998</v>
      </c>
      <c r="AT59" s="392"/>
      <c r="AU59" s="392"/>
      <c r="AV59" s="392" t="n">
        <f aca="false">m1!AU59-m0!AU60</f>
        <v>0</v>
      </c>
      <c r="AW59" s="392" t="n">
        <f aca="false">m1!AV59-m0!AV60</f>
        <v>0</v>
      </c>
      <c r="AX59" s="392" t="n">
        <f aca="false">m1!AW59-m0!AW60</f>
        <v>-0.0319999999999996</v>
      </c>
      <c r="AY59" s="392" t="n">
        <f aca="false">m1!AX59-m0!AX60</f>
        <v>-0.0319999999999996</v>
      </c>
      <c r="AZ59" s="392" t="n">
        <f aca="false">m1!AY59-m0!AY60</f>
        <v>0.0629999999999997</v>
      </c>
      <c r="BA59" s="392" t="n">
        <f aca="false">m1!AZ59-m0!AZ60</f>
        <v>0.00300000000000011</v>
      </c>
      <c r="BB59" s="392"/>
      <c r="BC59" s="392" t="n">
        <f aca="false">m1!BC59-m0!BB60</f>
        <v>-0.4745</v>
      </c>
      <c r="BD59" s="392" t="n">
        <f aca="false">m1!BD59-m0!BC60</f>
        <v>0.2755</v>
      </c>
      <c r="BE59" s="392" t="n">
        <f aca="false">m1!BE59-m0!BD60</f>
        <v>-2.896</v>
      </c>
      <c r="BF59" s="392"/>
      <c r="BG59" s="359"/>
      <c r="BH59" s="398"/>
      <c r="BI59" s="324"/>
      <c r="BJ59" s="268"/>
      <c r="BK59" s="324"/>
      <c r="BL59" s="324"/>
      <c r="BM59" s="268"/>
      <c r="BN59" s="268"/>
      <c r="BO59" s="358"/>
      <c r="BP59" s="358"/>
      <c r="BQ59" s="268"/>
      <c r="BR59" s="358"/>
      <c r="BS59" s="268"/>
      <c r="BT59" s="268"/>
      <c r="BU59" s="268"/>
      <c r="BV59" s="295"/>
      <c r="BW59" s="295"/>
      <c r="BX59" s="295"/>
      <c r="BY59" s="268"/>
      <c r="BZ59" s="268"/>
      <c r="CA59" s="268"/>
      <c r="CB59" s="295"/>
      <c r="CC59" s="277"/>
      <c r="CD59" s="277"/>
      <c r="CE59" s="268"/>
      <c r="CF59" s="277"/>
      <c r="CG59" s="268"/>
      <c r="CH59" s="293"/>
      <c r="CI59" s="293"/>
      <c r="CJ59" s="344"/>
      <c r="CK59" s="268"/>
      <c r="CL59" s="293"/>
      <c r="CM59" s="268"/>
      <c r="CN59" s="295"/>
      <c r="CO59" s="295"/>
      <c r="CP59" s="268"/>
      <c r="CQ59" s="293"/>
      <c r="CR59" s="268"/>
      <c r="CS59" s="268"/>
      <c r="CT59" s="276"/>
      <c r="CU59" s="276"/>
      <c r="CV59" s="295"/>
      <c r="CW59" s="268"/>
      <c r="CX59" s="295"/>
      <c r="CY59" s="268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</row>
    <row r="60" customFormat="false" ht="12.75" hidden="false" customHeight="false" outlineLevel="0" collapsed="false">
      <c r="A60" s="359" t="n">
        <v>38261</v>
      </c>
      <c r="B60" s="268"/>
      <c r="C60" s="392" t="n">
        <f aca="false">m1!C60-m0!C60</f>
        <v>-0.005</v>
      </c>
      <c r="D60" s="392" t="n">
        <f aca="false">m1!D60-m0!D60</f>
        <v>-0.005</v>
      </c>
      <c r="E60" s="392" t="n">
        <f aca="false">m1!E60-m0!E60</f>
        <v>-0.005</v>
      </c>
      <c r="F60" s="392" t="n">
        <f aca="false">m1!F60-m0!F60</f>
        <v>-0.005</v>
      </c>
      <c r="G60" s="392" t="n">
        <f aca="false">m1!G60-m0!G60</f>
        <v>-0.005</v>
      </c>
      <c r="H60" s="392" t="n">
        <f aca="false">m1!H60-m0!H60</f>
        <v>-0.005</v>
      </c>
      <c r="I60" s="392" t="n">
        <f aca="false">m1!I60-m0!I60</f>
        <v>-0.005</v>
      </c>
      <c r="J60" s="392" t="n">
        <f aca="false">m1!J60-m0!J60</f>
        <v>-0.005</v>
      </c>
      <c r="K60" s="392" t="n">
        <f aca="false">m1!K60-m0!K60</f>
        <v>-0.005</v>
      </c>
      <c r="L60" s="392" t="n">
        <f aca="false">m1!L60-m0!L60</f>
        <v>-0.005</v>
      </c>
      <c r="M60" s="392" t="n">
        <f aca="false">m1!M60-m0!M60</f>
        <v>-0.005</v>
      </c>
      <c r="N60" s="392" t="n">
        <f aca="false">m1!N60-m0!N60</f>
        <v>-0.005</v>
      </c>
      <c r="O60" s="392" t="n">
        <f aca="false">m1!O60-m0!O60</f>
        <v>-0.005</v>
      </c>
      <c r="P60" s="392" t="n">
        <f aca="false">m1!P60-m0!P60</f>
        <v>-0.005</v>
      </c>
      <c r="Q60" s="392" t="n">
        <f aca="false">m1!Q60-m0!Q60</f>
        <v>-0.005</v>
      </c>
      <c r="R60" s="392" t="n">
        <f aca="false">m1!R60-m0!R60</f>
        <v>-0.005</v>
      </c>
      <c r="T60" s="393" t="n">
        <f aca="false">m1!T60-m0!T60</f>
        <v>-0.005</v>
      </c>
      <c r="U60" s="393" t="n">
        <f aca="false">m1!U60-m0!U60</f>
        <v>-0.005</v>
      </c>
      <c r="V60" s="393" t="n">
        <f aca="false">m1!V60-m0!V60</f>
        <v>0</v>
      </c>
      <c r="X60" s="394" t="n">
        <f aca="false">m1!X60-m0!X61</f>
        <v>-0.04</v>
      </c>
      <c r="Y60" s="394" t="n">
        <f aca="false">m1!Y60-m0!Y61</f>
        <v>-0.04</v>
      </c>
      <c r="Z60" s="394" t="n">
        <f aca="false">m1!Z60-m0!Z61</f>
        <v>-0.06</v>
      </c>
      <c r="AA60" s="395" t="n">
        <f aca="false">m1!AA60-m0!AA61</f>
        <v>-0.375</v>
      </c>
      <c r="AB60" s="395" t="n">
        <f aca="false">m1!AB60-m0!AB61</f>
        <v>-0.3275</v>
      </c>
      <c r="AC60" s="395" t="n">
        <f aca="false">m1!AC60-m0!AC61</f>
        <v>-0.1025</v>
      </c>
      <c r="AD60" s="395" t="n">
        <f aca="false">m1!AD60-m0!AD61</f>
        <v>-0.075</v>
      </c>
      <c r="AE60" s="392" t="n">
        <f aca="false">m1!AE60-m0!AE61</f>
        <v>-0.0425</v>
      </c>
      <c r="AF60" s="392" t="n">
        <f aca="false">m1!AF60-m0!AF61</f>
        <v>0</v>
      </c>
      <c r="AG60" s="392"/>
      <c r="AH60" s="396" t="n">
        <f aca="false">A60</f>
        <v>38261</v>
      </c>
      <c r="AI60" s="392" t="n">
        <f aca="false">m1!AI60-m0!AI61</f>
        <v>-0.093</v>
      </c>
      <c r="AJ60" s="392"/>
      <c r="AK60" s="397"/>
      <c r="AL60" s="392" t="n">
        <f aca="false">m1!AK60-m0!AK61</f>
        <v>0</v>
      </c>
      <c r="AM60" s="392" t="n">
        <f aca="false">m1!AL60-m0!AL61</f>
        <v>-0.144917403532443</v>
      </c>
      <c r="AN60" s="392" t="n">
        <f aca="false">m1!AM60-m0!AM61</f>
        <v>-0.218</v>
      </c>
      <c r="AO60" s="392" t="n">
        <f aca="false">m1!AN60-m0!AN61</f>
        <v>-0.218</v>
      </c>
      <c r="AP60" s="392" t="n">
        <f aca="false">m1!AO60-m0!AO61</f>
        <v>-0.218</v>
      </c>
      <c r="AQ60" s="392" t="n">
        <f aca="false">m1!AP60-m0!AP61</f>
        <v>-0.338</v>
      </c>
      <c r="AR60" s="392" t="n">
        <f aca="false">m1!AQ60-m0!AQ61</f>
        <v>-0.318</v>
      </c>
      <c r="AS60" s="392" t="n">
        <f aca="false">m1!AR60-m0!AR61</f>
        <v>-0.328</v>
      </c>
      <c r="AT60" s="392"/>
      <c r="AU60" s="392"/>
      <c r="AV60" s="392" t="n">
        <f aca="false">m1!AU60-m0!AU61</f>
        <v>0</v>
      </c>
      <c r="AW60" s="392" t="n">
        <f aca="false">m1!AV60-m0!AV61</f>
        <v>0</v>
      </c>
      <c r="AX60" s="392" t="n">
        <f aca="false">m1!AW60-m0!AW61</f>
        <v>-0.133</v>
      </c>
      <c r="AY60" s="392" t="n">
        <f aca="false">m1!AX60-m0!AX61</f>
        <v>-0.153</v>
      </c>
      <c r="AZ60" s="392" t="n">
        <f aca="false">m1!AY60-m0!AY61</f>
        <v>-0.468</v>
      </c>
      <c r="BA60" s="392" t="n">
        <f aca="false">m1!AZ60-m0!AZ61</f>
        <v>-0.4205</v>
      </c>
      <c r="BB60" s="392"/>
      <c r="BC60" s="392" t="n">
        <f aca="false">m1!BC60-m0!BB61</f>
        <v>-0.6255</v>
      </c>
      <c r="BD60" s="392" t="n">
        <f aca="false">m1!BD60-m0!BC61</f>
        <v>0.157</v>
      </c>
      <c r="BE60" s="392" t="n">
        <f aca="false">m1!BE60-m0!BD61</f>
        <v>-2.989</v>
      </c>
      <c r="BF60" s="392"/>
      <c r="BG60" s="359"/>
      <c r="BH60" s="398"/>
      <c r="BI60" s="324"/>
      <c r="BJ60" s="268"/>
      <c r="BK60" s="324"/>
      <c r="BL60" s="324"/>
      <c r="BM60" s="268"/>
      <c r="BN60" s="268"/>
      <c r="BO60" s="358"/>
      <c r="BP60" s="358"/>
      <c r="BQ60" s="268"/>
      <c r="BR60" s="358"/>
      <c r="BS60" s="268"/>
      <c r="BT60" s="268"/>
      <c r="BU60" s="268"/>
      <c r="BV60" s="295"/>
      <c r="BW60" s="295"/>
      <c r="BX60" s="295"/>
      <c r="BY60" s="268"/>
      <c r="BZ60" s="268"/>
      <c r="CA60" s="268"/>
      <c r="CB60" s="295"/>
      <c r="CC60" s="277"/>
      <c r="CD60" s="277"/>
      <c r="CE60" s="268"/>
      <c r="CF60" s="277"/>
      <c r="CG60" s="268"/>
      <c r="CH60" s="293"/>
      <c r="CI60" s="293"/>
      <c r="CJ60" s="344"/>
      <c r="CK60" s="268"/>
      <c r="CL60" s="293"/>
      <c r="CM60" s="268"/>
      <c r="CN60" s="295"/>
      <c r="CO60" s="295"/>
      <c r="CP60" s="268"/>
      <c r="CQ60" s="293"/>
      <c r="CR60" s="268"/>
      <c r="CS60" s="268"/>
      <c r="CT60" s="276"/>
      <c r="CU60" s="276"/>
      <c r="CV60" s="295"/>
      <c r="CW60" s="268"/>
      <c r="CX60" s="295"/>
      <c r="CY60" s="268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</row>
    <row r="61" customFormat="false" ht="12.75" hidden="false" customHeight="false" outlineLevel="0" collapsed="false">
      <c r="A61" s="359" t="n">
        <v>38292</v>
      </c>
      <c r="B61" s="268"/>
      <c r="C61" s="392" t="n">
        <f aca="false">m1!C61-m0!C61</f>
        <v>0.005</v>
      </c>
      <c r="D61" s="392" t="n">
        <f aca="false">m1!D61-m0!D61</f>
        <v>0.005</v>
      </c>
      <c r="E61" s="392" t="n">
        <f aca="false">m1!E61-m0!E61</f>
        <v>0.005</v>
      </c>
      <c r="F61" s="392" t="n">
        <f aca="false">m1!F61-m0!F61</f>
        <v>0.005</v>
      </c>
      <c r="G61" s="392" t="n">
        <f aca="false">m1!G61-m0!G61</f>
        <v>0.005</v>
      </c>
      <c r="H61" s="392" t="n">
        <f aca="false">m1!H61-m0!H61</f>
        <v>0.005</v>
      </c>
      <c r="I61" s="392" t="n">
        <f aca="false">m1!I61-m0!I61</f>
        <v>0.005</v>
      </c>
      <c r="J61" s="392" t="n">
        <f aca="false">m1!J61-m0!J61</f>
        <v>0.005</v>
      </c>
      <c r="K61" s="392" t="n">
        <f aca="false">m1!K61-m0!K61</f>
        <v>0.005</v>
      </c>
      <c r="L61" s="392" t="n">
        <f aca="false">m1!L61-m0!L61</f>
        <v>0.005</v>
      </c>
      <c r="M61" s="392" t="n">
        <f aca="false">m1!M61-m0!M61</f>
        <v>0.005</v>
      </c>
      <c r="N61" s="392" t="n">
        <f aca="false">m1!N61-m0!N61</f>
        <v>0.00499999999999995</v>
      </c>
      <c r="O61" s="392" t="n">
        <f aca="false">m1!O61-m0!O61</f>
        <v>0.005</v>
      </c>
      <c r="P61" s="392" t="n">
        <f aca="false">m1!P61-m0!P61</f>
        <v>0.005</v>
      </c>
      <c r="Q61" s="392" t="n">
        <f aca="false">m1!Q61-m0!Q61</f>
        <v>0.005</v>
      </c>
      <c r="R61" s="392" t="n">
        <f aca="false">m1!R61-m0!R61</f>
        <v>0.005</v>
      </c>
      <c r="T61" s="393" t="n">
        <f aca="false">m1!T61-m0!T61</f>
        <v>0.00499999999999998</v>
      </c>
      <c r="U61" s="393" t="n">
        <f aca="false">m1!U61-m0!U61</f>
        <v>0.00499999999999998</v>
      </c>
      <c r="V61" s="393" t="n">
        <f aca="false">m1!V61-m0!V61</f>
        <v>0.00516</v>
      </c>
      <c r="X61" s="394" t="n">
        <f aca="false">m1!X61-m0!X62</f>
        <v>-0.04</v>
      </c>
      <c r="Y61" s="394" t="n">
        <f aca="false">m1!Y61-m0!Y62</f>
        <v>-0.04</v>
      </c>
      <c r="Z61" s="394" t="n">
        <f aca="false">m1!Z61-m0!Z62</f>
        <v>-0.04</v>
      </c>
      <c r="AA61" s="395" t="n">
        <f aca="false">m1!AA61-m0!AA62</f>
        <v>-0.315</v>
      </c>
      <c r="AB61" s="395" t="n">
        <f aca="false">m1!AB61-m0!AB62</f>
        <v>-0.31</v>
      </c>
      <c r="AC61" s="395" t="n">
        <f aca="false">m1!AC61-m0!AC62</f>
        <v>-0.05</v>
      </c>
      <c r="AD61" s="395" t="n">
        <f aca="false">m1!AD61-m0!AD62</f>
        <v>-0.055</v>
      </c>
      <c r="AE61" s="392" t="n">
        <f aca="false">m1!AE61-m0!AE62</f>
        <v>0</v>
      </c>
      <c r="AF61" s="392" t="n">
        <f aca="false">m1!AF61-m0!AF62</f>
        <v>0</v>
      </c>
      <c r="AG61" s="392"/>
      <c r="AH61" s="396" t="n">
        <f aca="false">A61</f>
        <v>38292</v>
      </c>
      <c r="AI61" s="392" t="n">
        <f aca="false">m1!AI61-m0!AI62</f>
        <v>-0.097</v>
      </c>
      <c r="AJ61" s="392"/>
      <c r="AK61" s="397"/>
      <c r="AL61" s="392" t="n">
        <f aca="false">m1!AK61-m0!AK62</f>
        <v>0</v>
      </c>
      <c r="AM61" s="392" t="n">
        <f aca="false">m1!AL61-m0!AL62</f>
        <v>-0.0667246792927294</v>
      </c>
      <c r="AN61" s="392" t="n">
        <f aca="false">m1!AM61-m0!AM62</f>
        <v>-0.112</v>
      </c>
      <c r="AO61" s="392" t="n">
        <f aca="false">m1!AN61-m0!AN62</f>
        <v>-0.112</v>
      </c>
      <c r="AP61" s="392" t="n">
        <f aca="false">m1!AO61-m0!AO62</f>
        <v>-0.112</v>
      </c>
      <c r="AQ61" s="392" t="n">
        <f aca="false">m1!AP61-m0!AP62</f>
        <v>-0.112</v>
      </c>
      <c r="AR61" s="392" t="n">
        <f aca="false">m1!AQ61-m0!AQ62</f>
        <v>-0.112</v>
      </c>
      <c r="AS61" s="392" t="n">
        <f aca="false">m1!AR61-m0!AR62</f>
        <v>-0.112</v>
      </c>
      <c r="AT61" s="392"/>
      <c r="AU61" s="392"/>
      <c r="AV61" s="392" t="n">
        <f aca="false">m1!AU61-m0!AU62</f>
        <v>0</v>
      </c>
      <c r="AW61" s="392" t="n">
        <f aca="false">m1!AV61-m0!AV62</f>
        <v>0</v>
      </c>
      <c r="AX61" s="392" t="n">
        <f aca="false">m1!AW61-m0!AW62</f>
        <v>-0.137</v>
      </c>
      <c r="AY61" s="392" t="n">
        <f aca="false">m1!AX61-m0!AX62</f>
        <v>-0.137</v>
      </c>
      <c r="AZ61" s="392" t="n">
        <f aca="false">m1!AY61-m0!AY62</f>
        <v>-0.412</v>
      </c>
      <c r="BA61" s="392" t="n">
        <f aca="false">m1!AZ61-m0!AZ62</f>
        <v>-0.407</v>
      </c>
      <c r="BB61" s="392"/>
      <c r="BC61" s="392" t="n">
        <f aca="false">m1!BC61-m0!BB62</f>
        <v>-0.642</v>
      </c>
      <c r="BD61" s="392" t="n">
        <f aca="false">m1!BD61-m0!BC62</f>
        <v>0.153</v>
      </c>
      <c r="BE61" s="392" t="n">
        <f aca="false">m1!BE61-m0!BD62</f>
        <v>-3.086</v>
      </c>
      <c r="BF61" s="392"/>
      <c r="BG61" s="359"/>
      <c r="BH61" s="398"/>
      <c r="BI61" s="324"/>
      <c r="BJ61" s="268"/>
      <c r="BK61" s="324"/>
      <c r="BL61" s="324"/>
      <c r="BM61" s="268"/>
      <c r="BN61" s="268"/>
      <c r="BO61" s="358"/>
      <c r="BP61" s="358"/>
      <c r="BQ61" s="268"/>
      <c r="BR61" s="358"/>
      <c r="BS61" s="268"/>
      <c r="BT61" s="268"/>
      <c r="BU61" s="268"/>
      <c r="BV61" s="295"/>
      <c r="BW61" s="295"/>
      <c r="BX61" s="295"/>
      <c r="BY61" s="268"/>
      <c r="BZ61" s="268"/>
      <c r="CA61" s="268"/>
      <c r="CB61" s="295"/>
      <c r="CC61" s="277"/>
      <c r="CD61" s="277"/>
      <c r="CE61" s="268"/>
      <c r="CF61" s="277"/>
      <c r="CG61" s="268"/>
      <c r="CH61" s="293"/>
      <c r="CI61" s="293"/>
      <c r="CJ61" s="344"/>
      <c r="CK61" s="268"/>
      <c r="CL61" s="293"/>
      <c r="CM61" s="268"/>
      <c r="CN61" s="295"/>
      <c r="CO61" s="295"/>
      <c r="CP61" s="268"/>
      <c r="CQ61" s="293"/>
      <c r="CR61" s="268"/>
      <c r="CS61" s="268"/>
      <c r="CT61" s="276"/>
      <c r="CU61" s="276"/>
      <c r="CV61" s="295"/>
      <c r="CW61" s="268"/>
      <c r="CX61" s="295"/>
      <c r="CY61" s="268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</row>
    <row r="62" customFormat="false" ht="12.75" hidden="false" customHeight="false" outlineLevel="0" collapsed="false">
      <c r="A62" s="359" t="n">
        <v>38322</v>
      </c>
      <c r="B62" s="268"/>
      <c r="C62" s="392" t="n">
        <f aca="false">m1!C62-m0!C62</f>
        <v>0.005</v>
      </c>
      <c r="D62" s="392" t="n">
        <f aca="false">m1!D62-m0!D62</f>
        <v>0.005</v>
      </c>
      <c r="E62" s="392" t="n">
        <f aca="false">m1!E62-m0!E62</f>
        <v>0.005</v>
      </c>
      <c r="F62" s="392" t="n">
        <f aca="false">m1!F62-m0!F62</f>
        <v>0.005</v>
      </c>
      <c r="G62" s="392" t="n">
        <f aca="false">m1!G62-m0!G62</f>
        <v>0.005</v>
      </c>
      <c r="H62" s="392" t="n">
        <f aca="false">m1!H62-m0!H62</f>
        <v>0.005</v>
      </c>
      <c r="I62" s="392" t="n">
        <f aca="false">m1!I62-m0!I62</f>
        <v>0.005</v>
      </c>
      <c r="J62" s="392" t="n">
        <f aca="false">m1!J62-m0!J62</f>
        <v>0.005</v>
      </c>
      <c r="K62" s="392" t="n">
        <f aca="false">m1!K62-m0!K62</f>
        <v>0.005</v>
      </c>
      <c r="L62" s="392" t="n">
        <f aca="false">m1!L62-m0!L62</f>
        <v>0.005</v>
      </c>
      <c r="M62" s="392" t="n">
        <f aca="false">m1!M62-m0!M62</f>
        <v>0.005</v>
      </c>
      <c r="N62" s="392" t="n">
        <f aca="false">m1!N62-m0!N62</f>
        <v>0.00499999999999995</v>
      </c>
      <c r="O62" s="392" t="n">
        <f aca="false">m1!O62-m0!O62</f>
        <v>0.005</v>
      </c>
      <c r="P62" s="392" t="n">
        <f aca="false">m1!P62-m0!P62</f>
        <v>0.005</v>
      </c>
      <c r="Q62" s="392" t="n">
        <f aca="false">m1!Q62-m0!Q62</f>
        <v>0.005</v>
      </c>
      <c r="R62" s="392" t="n">
        <f aca="false">m1!R62-m0!R62</f>
        <v>0.005</v>
      </c>
      <c r="T62" s="393" t="n">
        <f aca="false">m1!T62-m0!T62</f>
        <v>0.005</v>
      </c>
      <c r="U62" s="393" t="n">
        <f aca="false">m1!U62-m0!U62</f>
        <v>0.005</v>
      </c>
      <c r="V62" s="393" t="n">
        <f aca="false">m1!V62-m0!V62</f>
        <v>0.00516</v>
      </c>
      <c r="X62" s="394" t="n">
        <f aca="false">m1!X62-m0!X63</f>
        <v>-0.0125</v>
      </c>
      <c r="Y62" s="394" t="n">
        <f aca="false">m1!Y62-m0!Y63</f>
        <v>-0.0125</v>
      </c>
      <c r="Z62" s="394" t="n">
        <f aca="false">m1!Z62-m0!Z63</f>
        <v>-0.035</v>
      </c>
      <c r="AA62" s="395" t="n">
        <f aca="false">m1!AA62-m0!AA63</f>
        <v>-0.47</v>
      </c>
      <c r="AB62" s="395" t="n">
        <f aca="false">m1!AB62-m0!AB63</f>
        <v>-0.15</v>
      </c>
      <c r="AC62" s="395" t="n">
        <f aca="false">m1!AC62-m0!AC63</f>
        <v>-0.1</v>
      </c>
      <c r="AD62" s="395" t="n">
        <f aca="false">m1!AD62-m0!AD63</f>
        <v>-0.0475</v>
      </c>
      <c r="AE62" s="392" t="n">
        <f aca="false">m1!AE62-m0!AE63</f>
        <v>0</v>
      </c>
      <c r="AF62" s="392" t="n">
        <f aca="false">m1!AF62-m0!AF63</f>
        <v>0</v>
      </c>
      <c r="AG62" s="392"/>
      <c r="AH62" s="396" t="n">
        <f aca="false">A62</f>
        <v>38322</v>
      </c>
      <c r="AI62" s="392" t="n">
        <f aca="false">m1!AI62-m0!AI63</f>
        <v>-0.155</v>
      </c>
      <c r="AJ62" s="392"/>
      <c r="AK62" s="397"/>
      <c r="AL62" s="392" t="n">
        <f aca="false">m1!AK62-m0!AK63</f>
        <v>0</v>
      </c>
      <c r="AM62" s="392" t="n">
        <f aca="false">m1!AL62-m0!AL63</f>
        <v>-0.103444880633853</v>
      </c>
      <c r="AN62" s="392" t="n">
        <f aca="false">m1!AM62-m0!AM63</f>
        <v>-0.165</v>
      </c>
      <c r="AO62" s="392" t="n">
        <f aca="false">m1!AN62-m0!AN63</f>
        <v>-0.165</v>
      </c>
      <c r="AP62" s="392" t="n">
        <f aca="false">m1!AO62-m0!AO63</f>
        <v>-0.165</v>
      </c>
      <c r="AQ62" s="392" t="n">
        <f aca="false">m1!AP62-m0!AP63</f>
        <v>-0.165</v>
      </c>
      <c r="AR62" s="392" t="n">
        <f aca="false">m1!AQ62-m0!AQ63</f>
        <v>-0.165</v>
      </c>
      <c r="AS62" s="392" t="n">
        <f aca="false">m1!AR62-m0!AR63</f>
        <v>-0.165</v>
      </c>
      <c r="AT62" s="392"/>
      <c r="AU62" s="392"/>
      <c r="AV62" s="392" t="n">
        <f aca="false">m1!AU62-m0!AU63</f>
        <v>0</v>
      </c>
      <c r="AW62" s="392" t="n">
        <f aca="false">m1!AV62-m0!AV63</f>
        <v>0</v>
      </c>
      <c r="AX62" s="392" t="n">
        <f aca="false">m1!AW62-m0!AW63</f>
        <v>-0.1675</v>
      </c>
      <c r="AY62" s="392" t="n">
        <f aca="false">m1!AX62-m0!AX63</f>
        <v>-0.19</v>
      </c>
      <c r="AZ62" s="392" t="n">
        <f aca="false">m1!AY62-m0!AY63</f>
        <v>-0.625</v>
      </c>
      <c r="BA62" s="392" t="n">
        <f aca="false">m1!AZ62-m0!AZ63</f>
        <v>-0.305</v>
      </c>
      <c r="BB62" s="392"/>
      <c r="BC62" s="392" t="n">
        <f aca="false">m1!BC62-m0!BB63</f>
        <v>-0.7475</v>
      </c>
      <c r="BD62" s="392" t="n">
        <f aca="false">m1!BD62-m0!BC63</f>
        <v>0.0950000000000002</v>
      </c>
      <c r="BE62" s="392" t="n">
        <f aca="false">m1!BE62-m0!BD63</f>
        <v>-3.241</v>
      </c>
      <c r="BF62" s="392"/>
      <c r="BG62" s="359"/>
      <c r="BH62" s="398"/>
      <c r="BI62" s="324"/>
      <c r="BJ62" s="268"/>
      <c r="BK62" s="324"/>
      <c r="BL62" s="324"/>
      <c r="BM62" s="268"/>
      <c r="BN62" s="268"/>
      <c r="BO62" s="358"/>
      <c r="BP62" s="358"/>
      <c r="BQ62" s="268"/>
      <c r="BR62" s="358"/>
      <c r="BS62" s="268"/>
      <c r="BT62" s="268"/>
      <c r="BU62" s="268"/>
      <c r="BV62" s="295"/>
      <c r="BW62" s="295"/>
      <c r="BX62" s="295"/>
      <c r="BY62" s="268"/>
      <c r="BZ62" s="268"/>
      <c r="CA62" s="268"/>
      <c r="CB62" s="295"/>
      <c r="CC62" s="277"/>
      <c r="CD62" s="277"/>
      <c r="CE62" s="268"/>
      <c r="CF62" s="277"/>
      <c r="CG62" s="268"/>
      <c r="CH62" s="293"/>
      <c r="CI62" s="293"/>
      <c r="CJ62" s="344"/>
      <c r="CK62" s="268"/>
      <c r="CL62" s="293"/>
      <c r="CM62" s="268"/>
      <c r="CN62" s="295"/>
      <c r="CO62" s="295"/>
      <c r="CP62" s="268"/>
      <c r="CQ62" s="293"/>
      <c r="CR62" s="268"/>
      <c r="CS62" s="268"/>
      <c r="CT62" s="276"/>
      <c r="CU62" s="276"/>
      <c r="CV62" s="295"/>
      <c r="CW62" s="268"/>
      <c r="CX62" s="295"/>
      <c r="CY62" s="268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</row>
    <row r="63" customFormat="false" ht="12.75" hidden="false" customHeight="false" outlineLevel="0" collapsed="false">
      <c r="A63" s="359" t="n">
        <v>38353</v>
      </c>
      <c r="B63" s="268"/>
      <c r="C63" s="392" t="n">
        <f aca="false">m1!C63-m0!C63</f>
        <v>0</v>
      </c>
      <c r="D63" s="392" t="n">
        <f aca="false">m1!D63-m0!D63</f>
        <v>0</v>
      </c>
      <c r="E63" s="392" t="n">
        <f aca="false">m1!E63-m0!E63</f>
        <v>0</v>
      </c>
      <c r="F63" s="392" t="n">
        <f aca="false">m1!F63-m0!F63</f>
        <v>0</v>
      </c>
      <c r="G63" s="392" t="n">
        <f aca="false">m1!G63-m0!G63</f>
        <v>0</v>
      </c>
      <c r="H63" s="392" t="n">
        <f aca="false">m1!H63-m0!H63</f>
        <v>0</v>
      </c>
      <c r="I63" s="392" t="n">
        <f aca="false">m1!I63-m0!I63</f>
        <v>0</v>
      </c>
      <c r="J63" s="392" t="n">
        <f aca="false">m1!J63-m0!J63</f>
        <v>0</v>
      </c>
      <c r="K63" s="392" t="n">
        <f aca="false">m1!K63-m0!K63</f>
        <v>0</v>
      </c>
      <c r="L63" s="392" t="n">
        <f aca="false">m1!L63-m0!L63</f>
        <v>0</v>
      </c>
      <c r="M63" s="392" t="n">
        <f aca="false">m1!M63-m0!M63</f>
        <v>0</v>
      </c>
      <c r="N63" s="392" t="n">
        <f aca="false">m1!N63-m0!N63</f>
        <v>0</v>
      </c>
      <c r="O63" s="392" t="n">
        <f aca="false">m1!O63-m0!O63</f>
        <v>0</v>
      </c>
      <c r="P63" s="392" t="n">
        <f aca="false">m1!P63-m0!P63</f>
        <v>0</v>
      </c>
      <c r="Q63" s="392" t="n">
        <f aca="false">m1!Q63-m0!Q63</f>
        <v>0</v>
      </c>
      <c r="R63" s="392" t="n">
        <f aca="false">m1!R63-m0!R63</f>
        <v>0</v>
      </c>
      <c r="T63" s="393" t="n">
        <f aca="false">m1!T63-m0!T63</f>
        <v>0</v>
      </c>
      <c r="U63" s="393" t="n">
        <f aca="false">m1!U63-m0!U63</f>
        <v>0</v>
      </c>
      <c r="V63" s="393" t="n">
        <f aca="false">m1!V63-m0!V63</f>
        <v>0</v>
      </c>
      <c r="X63" s="394" t="n">
        <f aca="false">m1!X63-m0!X64</f>
        <v>0.0225</v>
      </c>
      <c r="Y63" s="394" t="n">
        <f aca="false">m1!Y63-m0!Y64</f>
        <v>0.0225</v>
      </c>
      <c r="Z63" s="394" t="n">
        <f aca="false">m1!Z63-m0!Z64</f>
        <v>0.02</v>
      </c>
      <c r="AA63" s="395" t="n">
        <f aca="false">m1!AA63-m0!AA64</f>
        <v>0.12</v>
      </c>
      <c r="AB63" s="395" t="n">
        <f aca="false">m1!AB63-m0!AB64</f>
        <v>0.01</v>
      </c>
      <c r="AC63" s="395" t="n">
        <f aca="false">m1!AC63-m0!AC64</f>
        <v>0.0025</v>
      </c>
      <c r="AD63" s="395" t="n">
        <f aca="false">m1!AD63-m0!AD64</f>
        <v>0.005</v>
      </c>
      <c r="AE63" s="392" t="n">
        <f aca="false">m1!AE63-m0!AE64</f>
        <v>0</v>
      </c>
      <c r="AF63" s="392" t="n">
        <f aca="false">m1!AF63-m0!AF64</f>
        <v>0</v>
      </c>
      <c r="AG63" s="392"/>
      <c r="AH63" s="396" t="n">
        <f aca="false">A63</f>
        <v>38353</v>
      </c>
      <c r="AI63" s="392" t="n">
        <f aca="false">m1!AI63-m0!AI64</f>
        <v>0.117</v>
      </c>
      <c r="AJ63" s="392"/>
      <c r="AK63" s="397"/>
      <c r="AL63" s="392" t="n">
        <f aca="false">m1!AK63-m0!AK64</f>
        <v>0</v>
      </c>
      <c r="AM63" s="392" t="n">
        <f aca="false">m1!AL63-m0!AL64</f>
        <v>0.0674912582388911</v>
      </c>
      <c r="AN63" s="392" t="n">
        <f aca="false">m1!AM63-m0!AM64</f>
        <v>0.0719999999999996</v>
      </c>
      <c r="AO63" s="392" t="n">
        <f aca="false">m1!AN63-m0!AN64</f>
        <v>0.0719999999999996</v>
      </c>
      <c r="AP63" s="392" t="n">
        <f aca="false">m1!AO63-m0!AO64</f>
        <v>0.0719999999999996</v>
      </c>
      <c r="AQ63" s="392" t="n">
        <f aca="false">m1!AP63-m0!AP64</f>
        <v>0.0719999999999992</v>
      </c>
      <c r="AR63" s="392" t="n">
        <f aca="false">m1!AQ63-m0!AQ64</f>
        <v>0.0719999999999992</v>
      </c>
      <c r="AS63" s="392" t="n">
        <f aca="false">m1!AR63-m0!AR64</f>
        <v>0.0719999999999996</v>
      </c>
      <c r="AT63" s="392"/>
      <c r="AU63" s="392"/>
      <c r="AV63" s="392" t="n">
        <f aca="false">m1!AU63-m0!AU64</f>
        <v>0</v>
      </c>
      <c r="AW63" s="392" t="n">
        <f aca="false">m1!AV63-m0!AV64</f>
        <v>0</v>
      </c>
      <c r="AX63" s="392" t="n">
        <f aca="false">m1!AW63-m0!AW64</f>
        <v>0.1395</v>
      </c>
      <c r="AY63" s="392" t="n">
        <f aca="false">m1!AX63-m0!AX64</f>
        <v>0.137</v>
      </c>
      <c r="AZ63" s="392" t="n">
        <f aca="false">m1!AY63-m0!AY64</f>
        <v>0.237</v>
      </c>
      <c r="BA63" s="392" t="n">
        <f aca="false">m1!AZ63-m0!AZ64</f>
        <v>0.127</v>
      </c>
      <c r="BB63" s="392"/>
      <c r="BC63" s="392" t="n">
        <f aca="false">m1!BC63-m0!BB64</f>
        <v>-0.4705</v>
      </c>
      <c r="BD63" s="392" t="n">
        <f aca="false">m1!BD63-m0!BC64</f>
        <v>0.367</v>
      </c>
      <c r="BE63" s="392" t="n">
        <f aca="false">m1!BE63-m0!BD64</f>
        <v>-3.124</v>
      </c>
      <c r="BF63" s="392"/>
      <c r="BG63" s="359"/>
      <c r="BH63" s="398"/>
      <c r="BI63" s="324"/>
      <c r="BJ63" s="268"/>
      <c r="BK63" s="324"/>
      <c r="BL63" s="324"/>
      <c r="BM63" s="268"/>
      <c r="BN63" s="268"/>
      <c r="BO63" s="358"/>
      <c r="BP63" s="358"/>
      <c r="BQ63" s="268"/>
      <c r="BR63" s="358"/>
      <c r="BS63" s="268"/>
      <c r="BT63" s="268"/>
      <c r="BU63" s="268"/>
      <c r="BV63" s="295"/>
      <c r="BW63" s="295"/>
      <c r="BX63" s="295"/>
      <c r="BY63" s="268"/>
      <c r="BZ63" s="268"/>
      <c r="CA63" s="268"/>
      <c r="CB63" s="295"/>
      <c r="CC63" s="277"/>
      <c r="CD63" s="277"/>
      <c r="CE63" s="268"/>
      <c r="CF63" s="277"/>
      <c r="CG63" s="268"/>
      <c r="CH63" s="293"/>
      <c r="CI63" s="293"/>
      <c r="CJ63" s="344"/>
      <c r="CK63" s="268"/>
      <c r="CL63" s="293"/>
      <c r="CM63" s="268"/>
      <c r="CN63" s="295"/>
      <c r="CO63" s="295"/>
      <c r="CP63" s="268"/>
      <c r="CQ63" s="293"/>
      <c r="CR63" s="268"/>
      <c r="CS63" s="268"/>
      <c r="CT63" s="276"/>
      <c r="CU63" s="276"/>
      <c r="CV63" s="295"/>
      <c r="CW63" s="268"/>
      <c r="CX63" s="295"/>
      <c r="CY63" s="268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</row>
    <row r="64" customFormat="false" ht="12.75" hidden="false" customHeight="false" outlineLevel="0" collapsed="false">
      <c r="A64" s="359" t="n">
        <v>38384</v>
      </c>
      <c r="B64" s="268"/>
      <c r="C64" s="392" t="n">
        <f aca="false">m1!C64-m0!C64</f>
        <v>0</v>
      </c>
      <c r="D64" s="392" t="n">
        <f aca="false">m1!D64-m0!D64</f>
        <v>0</v>
      </c>
      <c r="E64" s="392" t="n">
        <f aca="false">m1!E64-m0!E64</f>
        <v>0</v>
      </c>
      <c r="F64" s="392" t="n">
        <f aca="false">m1!F64-m0!F64</f>
        <v>0</v>
      </c>
      <c r="G64" s="392" t="n">
        <f aca="false">m1!G64-m0!G64</f>
        <v>0</v>
      </c>
      <c r="H64" s="392" t="n">
        <f aca="false">m1!H64-m0!H64</f>
        <v>0</v>
      </c>
      <c r="I64" s="392" t="n">
        <f aca="false">m1!I64-m0!I64</f>
        <v>0</v>
      </c>
      <c r="J64" s="392" t="n">
        <f aca="false">m1!J64-m0!J64</f>
        <v>0</v>
      </c>
      <c r="K64" s="392" t="n">
        <f aca="false">m1!K64-m0!K64</f>
        <v>0</v>
      </c>
      <c r="L64" s="392" t="n">
        <f aca="false">m1!L64-m0!L64</f>
        <v>0</v>
      </c>
      <c r="M64" s="392" t="n">
        <f aca="false">m1!M64-m0!M64</f>
        <v>0</v>
      </c>
      <c r="N64" s="392" t="n">
        <f aca="false">m1!N64-m0!N64</f>
        <v>0</v>
      </c>
      <c r="O64" s="392" t="n">
        <f aca="false">m1!O64-m0!O64</f>
        <v>0</v>
      </c>
      <c r="P64" s="392" t="n">
        <f aca="false">m1!P64-m0!P64</f>
        <v>0</v>
      </c>
      <c r="Q64" s="392" t="n">
        <f aca="false">m1!Q64-m0!Q64</f>
        <v>0</v>
      </c>
      <c r="R64" s="392" t="n">
        <f aca="false">m1!R64-m0!R64</f>
        <v>0</v>
      </c>
      <c r="T64" s="393" t="n">
        <f aca="false">m1!T64-m0!T64</f>
        <v>0</v>
      </c>
      <c r="U64" s="393" t="n">
        <f aca="false">m1!U64-m0!U64</f>
        <v>0</v>
      </c>
      <c r="V64" s="393" t="n">
        <f aca="false">m1!V64-m0!V64</f>
        <v>0</v>
      </c>
      <c r="X64" s="394" t="n">
        <f aca="false">m1!X64-m0!X65</f>
        <v>0.0025</v>
      </c>
      <c r="Y64" s="394" t="n">
        <f aca="false">m1!Y64-m0!Y65</f>
        <v>0.0025</v>
      </c>
      <c r="Z64" s="394" t="n">
        <f aca="false">m1!Z64-m0!Z65</f>
        <v>0</v>
      </c>
      <c r="AA64" s="395" t="n">
        <f aca="false">m1!AA64-m0!AA65</f>
        <v>0.51</v>
      </c>
      <c r="AB64" s="395" t="n">
        <f aca="false">m1!AB64-m0!AB65</f>
        <v>0.35</v>
      </c>
      <c r="AC64" s="395" t="n">
        <f aca="false">m1!AC64-m0!AC65</f>
        <v>0.1325</v>
      </c>
      <c r="AD64" s="395" t="n">
        <f aca="false">m1!AD64-m0!AD65</f>
        <v>0.0775</v>
      </c>
      <c r="AE64" s="392" t="n">
        <f aca="false">m1!AE64-m0!AE65</f>
        <v>0</v>
      </c>
      <c r="AF64" s="392" t="n">
        <f aca="false">m1!AF64-m0!AF65</f>
        <v>0</v>
      </c>
      <c r="AG64" s="392"/>
      <c r="AH64" s="396" t="n">
        <f aca="false">A64</f>
        <v>38384</v>
      </c>
      <c r="AI64" s="392" t="n">
        <f aca="false">m1!AI64-m0!AI65</f>
        <v>0.131</v>
      </c>
      <c r="AJ64" s="392"/>
      <c r="AK64" s="397"/>
      <c r="AL64" s="392" t="n">
        <f aca="false">m1!AK64-m0!AK65</f>
        <v>0</v>
      </c>
      <c r="AM64" s="392" t="n">
        <f aca="false">m1!AL64-m0!AL65</f>
        <v>0.107257429525947</v>
      </c>
      <c r="AN64" s="392" t="n">
        <f aca="false">m1!AM64-m0!AM65</f>
        <v>0.131</v>
      </c>
      <c r="AO64" s="392" t="n">
        <f aca="false">m1!AN64-m0!AN65</f>
        <v>0.131</v>
      </c>
      <c r="AP64" s="392" t="n">
        <f aca="false">m1!AO64-m0!AO65</f>
        <v>0.131</v>
      </c>
      <c r="AQ64" s="392" t="n">
        <f aca="false">m1!AP64-m0!AP65</f>
        <v>0.131</v>
      </c>
      <c r="AR64" s="392" t="n">
        <f aca="false">m1!AQ64-m0!AQ65</f>
        <v>0.131</v>
      </c>
      <c r="AS64" s="392" t="n">
        <f aca="false">m1!AR64-m0!AR65</f>
        <v>0.131</v>
      </c>
      <c r="AT64" s="392"/>
      <c r="AU64" s="392"/>
      <c r="AV64" s="392" t="n">
        <f aca="false">m1!AU64-m0!AU65</f>
        <v>0</v>
      </c>
      <c r="AW64" s="392" t="n">
        <f aca="false">m1!AV64-m0!AV65</f>
        <v>0</v>
      </c>
      <c r="AX64" s="392" t="n">
        <f aca="false">m1!AW64-m0!AW65</f>
        <v>0.1335</v>
      </c>
      <c r="AY64" s="392" t="n">
        <f aca="false">m1!AX64-m0!AX65</f>
        <v>0.131</v>
      </c>
      <c r="AZ64" s="392" t="n">
        <f aca="false">m1!AY64-m0!AY65</f>
        <v>0.641</v>
      </c>
      <c r="BA64" s="392" t="n">
        <f aca="false">m1!AZ64-m0!AZ65</f>
        <v>0.481</v>
      </c>
      <c r="BB64" s="392"/>
      <c r="BC64" s="392" t="n">
        <f aca="false">m1!BC64-m0!BB65</f>
        <v>-0.379</v>
      </c>
      <c r="BD64" s="392" t="n">
        <f aca="false">m1!BD64-m0!BC65</f>
        <v>0.381</v>
      </c>
      <c r="BE64" s="392" t="n">
        <f aca="false">m1!BE64-m0!BD65</f>
        <v>-2.993</v>
      </c>
      <c r="BF64" s="392"/>
      <c r="BG64" s="359"/>
      <c r="BH64" s="398"/>
      <c r="BI64" s="324"/>
      <c r="BJ64" s="268"/>
      <c r="BK64" s="324"/>
      <c r="BL64" s="324"/>
      <c r="BM64" s="268"/>
      <c r="BN64" s="268"/>
      <c r="BO64" s="358"/>
      <c r="BP64" s="358"/>
      <c r="BQ64" s="268"/>
      <c r="BR64" s="358"/>
      <c r="BS64" s="268"/>
      <c r="BT64" s="268"/>
      <c r="BU64" s="268"/>
      <c r="BV64" s="295"/>
      <c r="BW64" s="295"/>
      <c r="BX64" s="295"/>
      <c r="BY64" s="268"/>
      <c r="BZ64" s="268"/>
      <c r="CA64" s="268"/>
      <c r="CB64" s="295"/>
      <c r="CC64" s="277"/>
      <c r="CD64" s="277"/>
      <c r="CE64" s="268"/>
      <c r="CF64" s="277"/>
      <c r="CG64" s="268"/>
      <c r="CH64" s="293"/>
      <c r="CI64" s="293"/>
      <c r="CJ64" s="344"/>
      <c r="CK64" s="268"/>
      <c r="CL64" s="293"/>
      <c r="CM64" s="268"/>
      <c r="CN64" s="295"/>
      <c r="CO64" s="295"/>
      <c r="CP64" s="268"/>
      <c r="CQ64" s="293"/>
      <c r="CR64" s="268"/>
      <c r="CS64" s="268"/>
      <c r="CT64" s="276"/>
      <c r="CU64" s="276"/>
      <c r="CV64" s="295"/>
      <c r="CW64" s="268"/>
      <c r="CX64" s="295"/>
      <c r="CY64" s="268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</row>
    <row r="65" customFormat="false" ht="12.75" hidden="false" customHeight="false" outlineLevel="0" collapsed="false">
      <c r="A65" s="359" t="n">
        <v>38412</v>
      </c>
      <c r="B65" s="268"/>
      <c r="C65" s="392" t="n">
        <f aca="false">m1!C65-m0!C65</f>
        <v>0</v>
      </c>
      <c r="D65" s="392" t="n">
        <f aca="false">m1!D65-m0!D65</f>
        <v>0</v>
      </c>
      <c r="E65" s="392" t="n">
        <f aca="false">m1!E65-m0!E65</f>
        <v>0</v>
      </c>
      <c r="F65" s="392" t="n">
        <f aca="false">m1!F65-m0!F65</f>
        <v>0</v>
      </c>
      <c r="G65" s="392" t="n">
        <f aca="false">m1!G65-m0!G65</f>
        <v>0</v>
      </c>
      <c r="H65" s="392" t="n">
        <f aca="false">m1!H65-m0!H65</f>
        <v>0</v>
      </c>
      <c r="I65" s="392" t="n">
        <f aca="false">m1!I65-m0!I65</f>
        <v>0</v>
      </c>
      <c r="J65" s="392" t="n">
        <f aca="false">m1!J65-m0!J65</f>
        <v>0</v>
      </c>
      <c r="K65" s="392" t="n">
        <f aca="false">m1!K65-m0!K65</f>
        <v>0</v>
      </c>
      <c r="L65" s="392" t="n">
        <f aca="false">m1!L65-m0!L65</f>
        <v>0</v>
      </c>
      <c r="M65" s="392" t="n">
        <f aca="false">m1!M65-m0!M65</f>
        <v>0</v>
      </c>
      <c r="N65" s="392" t="n">
        <f aca="false">m1!N65-m0!N65</f>
        <v>0</v>
      </c>
      <c r="O65" s="392" t="n">
        <f aca="false">m1!O65-m0!O65</f>
        <v>0</v>
      </c>
      <c r="P65" s="392" t="n">
        <f aca="false">m1!P65-m0!P65</f>
        <v>0</v>
      </c>
      <c r="Q65" s="392" t="n">
        <f aca="false">m1!Q65-m0!Q65</f>
        <v>0</v>
      </c>
      <c r="R65" s="392" t="n">
        <f aca="false">m1!R65-m0!R65</f>
        <v>0</v>
      </c>
      <c r="T65" s="393" t="n">
        <f aca="false">m1!T65-m0!T65</f>
        <v>0</v>
      </c>
      <c r="U65" s="393" t="n">
        <f aca="false">m1!U65-m0!U65</f>
        <v>0</v>
      </c>
      <c r="V65" s="393" t="n">
        <f aca="false">m1!V65-m0!V65</f>
        <v>0</v>
      </c>
      <c r="X65" s="394" t="n">
        <f aca="false">m1!X65-m0!X66</f>
        <v>0.05</v>
      </c>
      <c r="Y65" s="394" t="n">
        <f aca="false">m1!Y65-m0!Y66</f>
        <v>0.05</v>
      </c>
      <c r="Z65" s="394" t="n">
        <f aca="false">m1!Z65-m0!Z66</f>
        <v>0.095</v>
      </c>
      <c r="AA65" s="395" t="n">
        <f aca="false">m1!AA65-m0!AA66</f>
        <v>0.335</v>
      </c>
      <c r="AB65" s="395" t="n">
        <f aca="false">m1!AB65-m0!AB66</f>
        <v>0.36</v>
      </c>
      <c r="AC65" s="395" t="n">
        <f aca="false">m1!AC65-m0!AC66</f>
        <v>0.105</v>
      </c>
      <c r="AD65" s="395" t="n">
        <f aca="false">m1!AD65-m0!AD66</f>
        <v>0.0825</v>
      </c>
      <c r="AE65" s="392" t="n">
        <f aca="false">m1!AE65-m0!AE66</f>
        <v>0.0425</v>
      </c>
      <c r="AF65" s="392" t="n">
        <f aca="false">m1!AF65-m0!AF66</f>
        <v>0</v>
      </c>
      <c r="AG65" s="392"/>
      <c r="AH65" s="396" t="n">
        <f aca="false">A65</f>
        <v>38412</v>
      </c>
      <c r="AI65" s="392" t="n">
        <f aca="false">m1!AI65-m0!AI66</f>
        <v>0.137</v>
      </c>
      <c r="AJ65" s="392"/>
      <c r="AK65" s="397"/>
      <c r="AL65" s="392" t="n">
        <f aca="false">m1!AK65-m0!AK66</f>
        <v>0</v>
      </c>
      <c r="AM65" s="392" t="n">
        <f aca="false">m1!AL65-m0!AL66</f>
        <v>0.253142812682424</v>
      </c>
      <c r="AN65" s="392" t="n">
        <f aca="false">m1!AM65-m0!AM66</f>
        <v>0.337</v>
      </c>
      <c r="AO65" s="392" t="n">
        <f aca="false">m1!AN65-m0!AN66</f>
        <v>0.337</v>
      </c>
      <c r="AP65" s="392" t="n">
        <f aca="false">m1!AO65-m0!AO66</f>
        <v>0.337</v>
      </c>
      <c r="AQ65" s="392" t="n">
        <f aca="false">m1!AP65-m0!AP66</f>
        <v>0.462</v>
      </c>
      <c r="AR65" s="392" t="n">
        <f aca="false">m1!AQ65-m0!AQ66</f>
        <v>0.437</v>
      </c>
      <c r="AS65" s="392" t="n">
        <f aca="false">m1!AR65-m0!AR66</f>
        <v>0.447</v>
      </c>
      <c r="AT65" s="392"/>
      <c r="AU65" s="392"/>
      <c r="AV65" s="392" t="n">
        <f aca="false">m1!AU65-m0!AU66</f>
        <v>0</v>
      </c>
      <c r="AW65" s="392" t="n">
        <f aca="false">m1!AV65-m0!AV66</f>
        <v>0</v>
      </c>
      <c r="AX65" s="392" t="n">
        <f aca="false">m1!AW65-m0!AW66</f>
        <v>0.187</v>
      </c>
      <c r="AY65" s="392" t="n">
        <f aca="false">m1!AX65-m0!AX66</f>
        <v>0.232</v>
      </c>
      <c r="AZ65" s="392" t="n">
        <f aca="false">m1!AY65-m0!AY66</f>
        <v>0.472</v>
      </c>
      <c r="BA65" s="392" t="n">
        <f aca="false">m1!AZ65-m0!AZ66</f>
        <v>0.497</v>
      </c>
      <c r="BB65" s="392"/>
      <c r="BC65" s="392" t="n">
        <f aca="false">m1!BC65-m0!BB66</f>
        <v>-0.2905</v>
      </c>
      <c r="BD65" s="392" t="n">
        <f aca="false">m1!BD65-m0!BC66</f>
        <v>0.4295</v>
      </c>
      <c r="BE65" s="392" t="n">
        <f aca="false">m1!BE65-m0!BD66</f>
        <v>-2.856</v>
      </c>
      <c r="BF65" s="392"/>
      <c r="BG65" s="359"/>
      <c r="BH65" s="398"/>
      <c r="BI65" s="324"/>
      <c r="BJ65" s="268"/>
      <c r="BK65" s="324"/>
      <c r="BL65" s="324"/>
      <c r="BM65" s="268"/>
      <c r="BN65" s="268"/>
      <c r="BO65" s="358"/>
      <c r="BP65" s="358"/>
      <c r="BQ65" s="268"/>
      <c r="BR65" s="358"/>
      <c r="BS65" s="268"/>
      <c r="BT65" s="268"/>
      <c r="BU65" s="268"/>
      <c r="BV65" s="295"/>
      <c r="BW65" s="295"/>
      <c r="BX65" s="295"/>
      <c r="BY65" s="268"/>
      <c r="BZ65" s="268"/>
      <c r="CA65" s="268"/>
      <c r="CB65" s="295"/>
      <c r="CC65" s="277"/>
      <c r="CD65" s="277"/>
      <c r="CE65" s="268"/>
      <c r="CF65" s="277"/>
      <c r="CG65" s="268"/>
      <c r="CH65" s="293"/>
      <c r="CI65" s="293"/>
      <c r="CJ65" s="344"/>
      <c r="CK65" s="268"/>
      <c r="CL65" s="293"/>
      <c r="CM65" s="268"/>
      <c r="CN65" s="295"/>
      <c r="CO65" s="295"/>
      <c r="CP65" s="268"/>
      <c r="CQ65" s="293"/>
      <c r="CR65" s="268"/>
      <c r="CS65" s="268"/>
      <c r="CT65" s="276"/>
      <c r="CU65" s="276"/>
      <c r="CV65" s="295"/>
      <c r="CW65" s="268"/>
      <c r="CX65" s="295"/>
      <c r="CY65" s="268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</row>
    <row r="66" customFormat="false" ht="12.75" hidden="false" customHeight="false" outlineLevel="0" collapsed="false">
      <c r="A66" s="359" t="n">
        <v>38443</v>
      </c>
      <c r="B66" s="268"/>
      <c r="C66" s="392" t="n">
        <f aca="false">m1!C66-m0!C66</f>
        <v>-0.005</v>
      </c>
      <c r="D66" s="392" t="n">
        <f aca="false">m1!D66-m0!D66</f>
        <v>-0.005</v>
      </c>
      <c r="E66" s="392" t="n">
        <f aca="false">m1!E66-m0!E66</f>
        <v>-0.005</v>
      </c>
      <c r="F66" s="392" t="n">
        <f aca="false">m1!F66-m0!F66</f>
        <v>-0.005</v>
      </c>
      <c r="G66" s="392" t="n">
        <f aca="false">m1!G66-m0!G66</f>
        <v>-0.005</v>
      </c>
      <c r="H66" s="392" t="n">
        <f aca="false">m1!H66-m0!H66</f>
        <v>-0.005</v>
      </c>
      <c r="I66" s="392" t="n">
        <f aca="false">m1!I66-m0!I66</f>
        <v>-0.005</v>
      </c>
      <c r="J66" s="392" t="n">
        <f aca="false">m1!J66-m0!J66</f>
        <v>-0.005</v>
      </c>
      <c r="K66" s="392" t="n">
        <f aca="false">m1!K66-m0!K66</f>
        <v>-0.005</v>
      </c>
      <c r="L66" s="392" t="n">
        <f aca="false">m1!L66-m0!L66</f>
        <v>-0.005</v>
      </c>
      <c r="M66" s="392" t="n">
        <f aca="false">m1!M66-m0!M66</f>
        <v>-0.005</v>
      </c>
      <c r="N66" s="392" t="n">
        <f aca="false">m1!N66-m0!N66</f>
        <v>-0.005</v>
      </c>
      <c r="O66" s="392" t="n">
        <f aca="false">m1!O66-m0!O66</f>
        <v>-0.005</v>
      </c>
      <c r="P66" s="392" t="n">
        <f aca="false">m1!P66-m0!P66</f>
        <v>-0.005</v>
      </c>
      <c r="Q66" s="392" t="n">
        <f aca="false">m1!Q66-m0!Q66</f>
        <v>-0.005</v>
      </c>
      <c r="R66" s="392" t="n">
        <f aca="false">m1!R66-m0!R66</f>
        <v>-0.005</v>
      </c>
      <c r="T66" s="393" t="n">
        <f aca="false">m1!T66-m0!T66</f>
        <v>-0.005</v>
      </c>
      <c r="U66" s="393" t="n">
        <f aca="false">m1!U66-m0!U66</f>
        <v>-0.005</v>
      </c>
      <c r="V66" s="393" t="n">
        <f aca="false">m1!V66-m0!V66</f>
        <v>0</v>
      </c>
      <c r="X66" s="394" t="n">
        <f aca="false">m1!X66-m0!X67</f>
        <v>0.01</v>
      </c>
      <c r="Y66" s="394" t="n">
        <f aca="false">m1!Y66-m0!Y67</f>
        <v>0.01</v>
      </c>
      <c r="Z66" s="394" t="n">
        <f aca="false">m1!Z66-m0!Z67</f>
        <v>0</v>
      </c>
      <c r="AA66" s="395" t="n">
        <f aca="false">m1!AA66-m0!AA67</f>
        <v>0.115</v>
      </c>
      <c r="AB66" s="395" t="n">
        <f aca="false">m1!AB66-m0!AB67</f>
        <v>0.0475</v>
      </c>
      <c r="AC66" s="395" t="n">
        <f aca="false">m1!AC66-m0!AC67</f>
        <v>0.025</v>
      </c>
      <c r="AD66" s="395" t="n">
        <f aca="false">m1!AD66-m0!AD67</f>
        <v>0.015</v>
      </c>
      <c r="AE66" s="392" t="n">
        <f aca="false">m1!AE66-m0!AE67</f>
        <v>0</v>
      </c>
      <c r="AF66" s="392" t="n">
        <f aca="false">m1!AF66-m0!AF67</f>
        <v>0</v>
      </c>
      <c r="AG66" s="392"/>
      <c r="AH66" s="396" t="n">
        <f aca="false">A66</f>
        <v>38443</v>
      </c>
      <c r="AI66" s="392" t="n">
        <f aca="false">m1!AI66-m0!AI67</f>
        <v>0.0230000000000001</v>
      </c>
      <c r="AJ66" s="392"/>
      <c r="AK66" s="397"/>
      <c r="AL66" s="392" t="n">
        <f aca="false">m1!AK66-m0!AK67</f>
        <v>0</v>
      </c>
      <c r="AM66" s="392" t="n">
        <f aca="false">m1!AL66-m0!AL67</f>
        <v>0.0255447555849258</v>
      </c>
      <c r="AN66" s="392" t="n">
        <f aca="false">m1!AM66-m0!AM67</f>
        <v>0.0180000000000002</v>
      </c>
      <c r="AO66" s="392" t="n">
        <f aca="false">m1!AN66-m0!AN67</f>
        <v>0.0180000000000002</v>
      </c>
      <c r="AP66" s="392" t="n">
        <f aca="false">m1!AO66-m0!AO67</f>
        <v>0.0180000000000002</v>
      </c>
      <c r="AQ66" s="392" t="n">
        <f aca="false">m1!AP66-m0!AP67</f>
        <v>0.0180000000000002</v>
      </c>
      <c r="AR66" s="392" t="n">
        <f aca="false">m1!AQ66-m0!AQ67</f>
        <v>0.0180000000000002</v>
      </c>
      <c r="AS66" s="392" t="n">
        <f aca="false">m1!AR66-m0!AR67</f>
        <v>0.0180000000000002</v>
      </c>
      <c r="AT66" s="392"/>
      <c r="AU66" s="392"/>
      <c r="AV66" s="392" t="n">
        <f aca="false">m1!AU66-m0!AU67</f>
        <v>0</v>
      </c>
      <c r="AW66" s="392" t="n">
        <f aca="false">m1!AV66-m0!AV67</f>
        <v>0</v>
      </c>
      <c r="AX66" s="392" t="n">
        <f aca="false">m1!AW66-m0!AW67</f>
        <v>0.0329999999999999</v>
      </c>
      <c r="AY66" s="392" t="n">
        <f aca="false">m1!AX66-m0!AX67</f>
        <v>0.0230000000000001</v>
      </c>
      <c r="AZ66" s="392" t="n">
        <f aca="false">m1!AY66-m0!AY67</f>
        <v>0.138</v>
      </c>
      <c r="BA66" s="392" t="n">
        <f aca="false">m1!AZ66-m0!AZ67</f>
        <v>0.0705000000000005</v>
      </c>
      <c r="BB66" s="392"/>
      <c r="BC66" s="392" t="n">
        <f aca="false">m1!BC66-m0!BB67</f>
        <v>-0.432</v>
      </c>
      <c r="BD66" s="392" t="n">
        <f aca="false">m1!BD66-m0!BC67</f>
        <v>0.3155</v>
      </c>
      <c r="BE66" s="392" t="n">
        <f aca="false">m1!BE66-m0!BD67</f>
        <v>-2.833</v>
      </c>
      <c r="BF66" s="392"/>
      <c r="BG66" s="359"/>
      <c r="BH66" s="398"/>
      <c r="BI66" s="324"/>
      <c r="BJ66" s="268"/>
      <c r="BK66" s="324"/>
      <c r="BL66" s="324"/>
      <c r="BM66" s="268"/>
      <c r="BN66" s="268"/>
      <c r="BO66" s="358"/>
      <c r="BP66" s="358"/>
      <c r="BQ66" s="268"/>
      <c r="BR66" s="358"/>
      <c r="BS66" s="268"/>
      <c r="BT66" s="268"/>
      <c r="BU66" s="268"/>
      <c r="BV66" s="295"/>
      <c r="BW66" s="295"/>
      <c r="BX66" s="295"/>
      <c r="BY66" s="268"/>
      <c r="BZ66" s="268"/>
      <c r="CA66" s="268"/>
      <c r="CB66" s="295"/>
      <c r="CC66" s="277"/>
      <c r="CD66" s="277"/>
      <c r="CE66" s="268"/>
      <c r="CF66" s="277"/>
      <c r="CG66" s="268"/>
      <c r="CH66" s="293"/>
      <c r="CI66" s="293"/>
      <c r="CJ66" s="344"/>
      <c r="CK66" s="268"/>
      <c r="CL66" s="293"/>
      <c r="CM66" s="268"/>
      <c r="CN66" s="295"/>
      <c r="CO66" s="295"/>
      <c r="CP66" s="268"/>
      <c r="CQ66" s="293"/>
      <c r="CR66" s="268"/>
      <c r="CS66" s="268"/>
      <c r="CT66" s="276"/>
      <c r="CU66" s="276"/>
      <c r="CV66" s="295"/>
      <c r="CW66" s="268"/>
      <c r="CX66" s="295"/>
      <c r="CY66" s="268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</row>
    <row r="67" customFormat="false" ht="12.75" hidden="false" customHeight="false" outlineLevel="0" collapsed="false">
      <c r="A67" s="359" t="n">
        <v>38473</v>
      </c>
      <c r="B67" s="268"/>
      <c r="C67" s="392" t="n">
        <f aca="false">m1!C67-m0!C67</f>
        <v>-0.005</v>
      </c>
      <c r="D67" s="392" t="n">
        <f aca="false">m1!D67-m0!D67</f>
        <v>-0.005</v>
      </c>
      <c r="E67" s="392" t="n">
        <f aca="false">m1!E67-m0!E67</f>
        <v>-0.005</v>
      </c>
      <c r="F67" s="392" t="n">
        <f aca="false">m1!F67-m0!F67</f>
        <v>-0.005</v>
      </c>
      <c r="G67" s="392" t="n">
        <f aca="false">m1!G67-m0!G67</f>
        <v>-0.005</v>
      </c>
      <c r="H67" s="392" t="n">
        <f aca="false">m1!H67-m0!H67</f>
        <v>-0.005</v>
      </c>
      <c r="I67" s="392" t="n">
        <f aca="false">m1!I67-m0!I67</f>
        <v>-0.005</v>
      </c>
      <c r="J67" s="392" t="n">
        <f aca="false">m1!J67-m0!J67</f>
        <v>-0.005</v>
      </c>
      <c r="K67" s="392" t="n">
        <f aca="false">m1!K67-m0!K67</f>
        <v>-0.005</v>
      </c>
      <c r="L67" s="392" t="n">
        <f aca="false">m1!L67-m0!L67</f>
        <v>-0.005</v>
      </c>
      <c r="M67" s="392" t="n">
        <f aca="false">m1!M67-m0!M67</f>
        <v>-0.005</v>
      </c>
      <c r="N67" s="392" t="n">
        <f aca="false">m1!N67-m0!N67</f>
        <v>-0.005</v>
      </c>
      <c r="O67" s="392" t="n">
        <f aca="false">m1!O67-m0!O67</f>
        <v>-0.005</v>
      </c>
      <c r="P67" s="392" t="n">
        <f aca="false">m1!P67-m0!P67</f>
        <v>-0.005</v>
      </c>
      <c r="Q67" s="392" t="n">
        <f aca="false">m1!Q67-m0!Q67</f>
        <v>-0.005</v>
      </c>
      <c r="R67" s="392" t="n">
        <f aca="false">m1!R67-m0!R67</f>
        <v>-0.005</v>
      </c>
      <c r="T67" s="393" t="n">
        <f aca="false">m1!T67-m0!T67</f>
        <v>-0.005</v>
      </c>
      <c r="U67" s="393" t="n">
        <f aca="false">m1!U67-m0!U67</f>
        <v>-0.005</v>
      </c>
      <c r="V67" s="393" t="n">
        <f aca="false">m1!V67-m0!V67</f>
        <v>0</v>
      </c>
      <c r="X67" s="394" t="n">
        <f aca="false">m1!X67-m0!X68</f>
        <v>0.005</v>
      </c>
      <c r="Y67" s="394" t="n">
        <f aca="false">m1!Y67-m0!Y68</f>
        <v>0.005</v>
      </c>
      <c r="Z67" s="394" t="n">
        <f aca="false">m1!Z67-m0!Z68</f>
        <v>0.005</v>
      </c>
      <c r="AA67" s="395" t="n">
        <f aca="false">m1!AA67-m0!AA68</f>
        <v>0</v>
      </c>
      <c r="AB67" s="395" t="n">
        <f aca="false">m1!AB67-m0!AB68</f>
        <v>0</v>
      </c>
      <c r="AC67" s="395" t="n">
        <f aca="false">m1!AC67-m0!AC68</f>
        <v>0</v>
      </c>
      <c r="AD67" s="395" t="n">
        <f aca="false">m1!AD67-m0!AD68</f>
        <v>0</v>
      </c>
      <c r="AE67" s="392" t="n">
        <f aca="false">m1!AE67-m0!AE68</f>
        <v>0</v>
      </c>
      <c r="AF67" s="392" t="n">
        <f aca="false">m1!AF67-m0!AF68</f>
        <v>0</v>
      </c>
      <c r="AG67" s="392"/>
      <c r="AH67" s="396" t="n">
        <f aca="false">A67</f>
        <v>38473</v>
      </c>
      <c r="AI67" s="392" t="n">
        <f aca="false">m1!AI67-m0!AI68</f>
        <v>-0.00699999999999967</v>
      </c>
      <c r="AJ67" s="392"/>
      <c r="AK67" s="397"/>
      <c r="AL67" s="392" t="n">
        <f aca="false">m1!AK67-m0!AK68</f>
        <v>0</v>
      </c>
      <c r="AM67" s="392" t="n">
        <f aca="false">m1!AL67-m0!AL68</f>
        <v>0.00477493730144252</v>
      </c>
      <c r="AN67" s="392" t="n">
        <f aca="false">m1!AM67-m0!AM68</f>
        <v>-0.0119999999999996</v>
      </c>
      <c r="AO67" s="392" t="n">
        <f aca="false">m1!AN67-m0!AN68</f>
        <v>-0.0119999999999996</v>
      </c>
      <c r="AP67" s="392" t="n">
        <f aca="false">m1!AO67-m0!AO68</f>
        <v>-0.0119999999999996</v>
      </c>
      <c r="AQ67" s="392" t="n">
        <f aca="false">m1!AP67-m0!AP68</f>
        <v>-0.0119999999999996</v>
      </c>
      <c r="AR67" s="392" t="n">
        <f aca="false">m1!AQ67-m0!AQ68</f>
        <v>-0.0119999999999996</v>
      </c>
      <c r="AS67" s="392" t="n">
        <f aca="false">m1!AR67-m0!AR68</f>
        <v>-0.0119999999999996</v>
      </c>
      <c r="AT67" s="392"/>
      <c r="AU67" s="392"/>
      <c r="AV67" s="392" t="n">
        <f aca="false">m1!AU67-m0!AU68</f>
        <v>0</v>
      </c>
      <c r="AW67" s="392" t="n">
        <f aca="false">m1!AV67-m0!AV68</f>
        <v>0</v>
      </c>
      <c r="AX67" s="392" t="n">
        <f aca="false">m1!AW67-m0!AW68</f>
        <v>-0.00199999999999978</v>
      </c>
      <c r="AY67" s="392" t="n">
        <f aca="false">m1!AX67-m0!AX68</f>
        <v>-0.00199999999999978</v>
      </c>
      <c r="AZ67" s="392" t="n">
        <f aca="false">m1!AY67-m0!AY68</f>
        <v>-0.00700000000000012</v>
      </c>
      <c r="BA67" s="392" t="n">
        <f aca="false">m1!AZ67-m0!AZ68</f>
        <v>-0.00700000000000012</v>
      </c>
      <c r="BB67" s="392"/>
      <c r="BC67" s="392" t="n">
        <f aca="false">m1!BC67-m0!BB68</f>
        <v>-0.462</v>
      </c>
      <c r="BD67" s="392" t="n">
        <f aca="false">m1!BD67-m0!BC68</f>
        <v>0.2855</v>
      </c>
      <c r="BE67" s="392" t="n">
        <f aca="false">m1!BE67-m0!BD68</f>
        <v>-2.84</v>
      </c>
      <c r="BF67" s="392"/>
      <c r="BG67" s="359"/>
      <c r="BH67" s="398"/>
      <c r="BI67" s="324"/>
      <c r="BJ67" s="268"/>
      <c r="BK67" s="324"/>
      <c r="BL67" s="324"/>
      <c r="BM67" s="268"/>
      <c r="BN67" s="268"/>
      <c r="BO67" s="358"/>
      <c r="BP67" s="358"/>
      <c r="BQ67" s="268"/>
      <c r="BR67" s="358"/>
      <c r="BS67" s="268"/>
      <c r="BT67" s="268"/>
      <c r="BU67" s="268"/>
      <c r="BV67" s="295"/>
      <c r="BW67" s="295"/>
      <c r="BX67" s="295"/>
      <c r="BY67" s="268"/>
      <c r="BZ67" s="268"/>
      <c r="CA67" s="268"/>
      <c r="CB67" s="295"/>
      <c r="CC67" s="277"/>
      <c r="CD67" s="277"/>
      <c r="CE67" s="268"/>
      <c r="CF67" s="277"/>
      <c r="CG67" s="268"/>
      <c r="CH67" s="293"/>
      <c r="CI67" s="293"/>
      <c r="CJ67" s="344"/>
      <c r="CK67" s="268"/>
      <c r="CL67" s="293"/>
      <c r="CM67" s="268"/>
      <c r="CN67" s="295"/>
      <c r="CO67" s="295"/>
      <c r="CP67" s="268"/>
      <c r="CQ67" s="293"/>
      <c r="CR67" s="268"/>
      <c r="CS67" s="268"/>
      <c r="CT67" s="276"/>
      <c r="CU67" s="276"/>
      <c r="CV67" s="295"/>
      <c r="CW67" s="268"/>
      <c r="CX67" s="295"/>
      <c r="CY67" s="268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</row>
    <row r="68" customFormat="false" ht="12.75" hidden="false" customHeight="false" outlineLevel="0" collapsed="false">
      <c r="A68" s="359" t="n">
        <v>38504</v>
      </c>
      <c r="B68" s="268"/>
      <c r="C68" s="392" t="n">
        <f aca="false">m1!C68-m0!C68</f>
        <v>-0.005</v>
      </c>
      <c r="D68" s="392" t="n">
        <f aca="false">m1!D68-m0!D68</f>
        <v>-0.005</v>
      </c>
      <c r="E68" s="392" t="n">
        <f aca="false">m1!E68-m0!E68</f>
        <v>-0.005</v>
      </c>
      <c r="F68" s="392" t="n">
        <f aca="false">m1!F68-m0!F68</f>
        <v>-0.005</v>
      </c>
      <c r="G68" s="392" t="n">
        <f aca="false">m1!G68-m0!G68</f>
        <v>-0.005</v>
      </c>
      <c r="H68" s="392" t="n">
        <f aca="false">m1!H68-m0!H68</f>
        <v>-0.005</v>
      </c>
      <c r="I68" s="392" t="n">
        <f aca="false">m1!I68-m0!I68</f>
        <v>-0.005</v>
      </c>
      <c r="J68" s="392" t="n">
        <f aca="false">m1!J68-m0!J68</f>
        <v>-0.005</v>
      </c>
      <c r="K68" s="392" t="n">
        <f aca="false">m1!K68-m0!K68</f>
        <v>-0.005</v>
      </c>
      <c r="L68" s="392" t="n">
        <f aca="false">m1!L68-m0!L68</f>
        <v>-0.005</v>
      </c>
      <c r="M68" s="392" t="n">
        <f aca="false">m1!M68-m0!M68</f>
        <v>-0.005</v>
      </c>
      <c r="N68" s="392" t="n">
        <f aca="false">m1!N68-m0!N68</f>
        <v>-0.005</v>
      </c>
      <c r="O68" s="392" t="n">
        <f aca="false">m1!O68-m0!O68</f>
        <v>-0.005</v>
      </c>
      <c r="P68" s="392" t="n">
        <f aca="false">m1!P68-m0!P68</f>
        <v>-0.005</v>
      </c>
      <c r="Q68" s="392" t="n">
        <f aca="false">m1!Q68-m0!Q68</f>
        <v>-0.005</v>
      </c>
      <c r="R68" s="392" t="n">
        <f aca="false">m1!R68-m0!R68</f>
        <v>-0.005</v>
      </c>
      <c r="T68" s="393" t="n">
        <f aca="false">m1!T68-m0!T68</f>
        <v>-0.005</v>
      </c>
      <c r="U68" s="393" t="n">
        <f aca="false">m1!U68-m0!U68</f>
        <v>-0.005</v>
      </c>
      <c r="V68" s="393" t="n">
        <f aca="false">m1!V68-m0!V68</f>
        <v>0</v>
      </c>
      <c r="X68" s="394" t="n">
        <f aca="false">m1!X68-m0!X69</f>
        <v>0.01</v>
      </c>
      <c r="Y68" s="394" t="n">
        <f aca="false">m1!Y68-m0!Y69</f>
        <v>0.01</v>
      </c>
      <c r="Z68" s="394" t="n">
        <f aca="false">m1!Z68-m0!Z69</f>
        <v>0.01</v>
      </c>
      <c r="AA68" s="395" t="n">
        <f aca="false">m1!AA68-m0!AA69</f>
        <v>-0.035</v>
      </c>
      <c r="AB68" s="395" t="n">
        <f aca="false">m1!AB68-m0!AB69</f>
        <v>-0.0275</v>
      </c>
      <c r="AC68" s="395" t="n">
        <f aca="false">m1!AC68-m0!AC69</f>
        <v>-0.0125</v>
      </c>
      <c r="AD68" s="395" t="n">
        <f aca="false">m1!AD68-m0!AD69</f>
        <v>0</v>
      </c>
      <c r="AE68" s="392" t="n">
        <f aca="false">m1!AE68-m0!AE69</f>
        <v>0</v>
      </c>
      <c r="AF68" s="392" t="n">
        <f aca="false">m1!AF68-m0!AF69</f>
        <v>0</v>
      </c>
      <c r="AG68" s="392"/>
      <c r="AH68" s="396" t="n">
        <f aca="false">A68</f>
        <v>38504</v>
      </c>
      <c r="AI68" s="392" t="n">
        <f aca="false">m1!AI68-m0!AI69</f>
        <v>-0.0620000000000003</v>
      </c>
      <c r="AJ68" s="392"/>
      <c r="AK68" s="397"/>
      <c r="AL68" s="392" t="n">
        <f aca="false">m1!AK68-m0!AK69</f>
        <v>0</v>
      </c>
      <c r="AM68" s="392" t="n">
        <f aca="false">m1!AL68-m0!AL69</f>
        <v>-0.0339568574467655</v>
      </c>
      <c r="AN68" s="392" t="n">
        <f aca="false">m1!AM68-m0!AM69</f>
        <v>-0.0670000000000002</v>
      </c>
      <c r="AO68" s="392" t="n">
        <f aca="false">m1!AN68-m0!AN69</f>
        <v>-0.0670000000000002</v>
      </c>
      <c r="AP68" s="392" t="n">
        <f aca="false">m1!AO68-m0!AO69</f>
        <v>-0.0670000000000002</v>
      </c>
      <c r="AQ68" s="392" t="n">
        <f aca="false">m1!AP68-m0!AP69</f>
        <v>-0.0670000000000002</v>
      </c>
      <c r="AR68" s="392" t="n">
        <f aca="false">m1!AQ68-m0!AQ69</f>
        <v>-0.0670000000000002</v>
      </c>
      <c r="AS68" s="392" t="n">
        <f aca="false">m1!AR68-m0!AR69</f>
        <v>-0.0670000000000002</v>
      </c>
      <c r="AT68" s="392"/>
      <c r="AU68" s="392"/>
      <c r="AV68" s="392" t="n">
        <f aca="false">m1!AU68-m0!AU69</f>
        <v>0</v>
      </c>
      <c r="AW68" s="392" t="n">
        <f aca="false">m1!AV68-m0!AV69</f>
        <v>0</v>
      </c>
      <c r="AX68" s="392" t="n">
        <f aca="false">m1!AW68-m0!AW69</f>
        <v>-0.0520000000000005</v>
      </c>
      <c r="AY68" s="392" t="n">
        <f aca="false">m1!AX68-m0!AX69</f>
        <v>-0.0520000000000005</v>
      </c>
      <c r="AZ68" s="392" t="n">
        <f aca="false">m1!AY68-m0!AY69</f>
        <v>-0.0970000000000004</v>
      </c>
      <c r="BA68" s="392" t="n">
        <f aca="false">m1!AZ68-m0!AZ69</f>
        <v>-0.0895000000000006</v>
      </c>
      <c r="BB68" s="392"/>
      <c r="BC68" s="392" t="n">
        <f aca="false">m1!BC68-m0!BB69</f>
        <v>-0.517</v>
      </c>
      <c r="BD68" s="392" t="n">
        <f aca="false">m1!BD68-m0!BC69</f>
        <v>0.2305</v>
      </c>
      <c r="BE68" s="392" t="n">
        <f aca="false">m1!BE68-m0!BD69</f>
        <v>-2.902</v>
      </c>
      <c r="BF68" s="392"/>
      <c r="BG68" s="359"/>
      <c r="BH68" s="398"/>
      <c r="BI68" s="324"/>
      <c r="BJ68" s="268"/>
      <c r="BK68" s="324"/>
      <c r="BL68" s="324"/>
      <c r="BM68" s="268"/>
      <c r="BN68" s="268"/>
      <c r="BO68" s="358"/>
      <c r="BP68" s="358"/>
      <c r="BQ68" s="268"/>
      <c r="BR68" s="358"/>
      <c r="BS68" s="268"/>
      <c r="BT68" s="268"/>
      <c r="BU68" s="268"/>
      <c r="BV68" s="295"/>
      <c r="BW68" s="295"/>
      <c r="BX68" s="295"/>
      <c r="BY68" s="268"/>
      <c r="BZ68" s="268"/>
      <c r="CA68" s="268"/>
      <c r="CB68" s="295"/>
      <c r="CC68" s="277"/>
      <c r="CD68" s="277"/>
      <c r="CE68" s="268"/>
      <c r="CF68" s="277"/>
      <c r="CG68" s="268"/>
      <c r="CH68" s="293"/>
      <c r="CI68" s="293"/>
      <c r="CJ68" s="344"/>
      <c r="CK68" s="268"/>
      <c r="CL68" s="293"/>
      <c r="CM68" s="268"/>
      <c r="CN68" s="295"/>
      <c r="CO68" s="295"/>
      <c r="CP68" s="268"/>
      <c r="CQ68" s="293"/>
      <c r="CR68" s="268"/>
      <c r="CS68" s="268"/>
      <c r="CT68" s="276"/>
      <c r="CU68" s="276"/>
      <c r="CV68" s="295"/>
      <c r="CW68" s="268"/>
      <c r="CX68" s="295"/>
      <c r="CY68" s="268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</row>
    <row r="69" customFormat="false" ht="12.75" hidden="false" customHeight="false" outlineLevel="0" collapsed="false">
      <c r="A69" s="359" t="n">
        <v>38534</v>
      </c>
      <c r="B69" s="268"/>
      <c r="C69" s="392" t="n">
        <f aca="false">m1!C69-m0!C69</f>
        <v>-0.005</v>
      </c>
      <c r="D69" s="392" t="n">
        <f aca="false">m1!D69-m0!D69</f>
        <v>-0.005</v>
      </c>
      <c r="E69" s="392" t="n">
        <f aca="false">m1!E69-m0!E69</f>
        <v>-0.005</v>
      </c>
      <c r="F69" s="392" t="n">
        <f aca="false">m1!F69-m0!F69</f>
        <v>-0.005</v>
      </c>
      <c r="G69" s="392" t="n">
        <f aca="false">m1!G69-m0!G69</f>
        <v>-0.005</v>
      </c>
      <c r="H69" s="392" t="n">
        <f aca="false">m1!H69-m0!H69</f>
        <v>-0.005</v>
      </c>
      <c r="I69" s="392" t="n">
        <f aca="false">m1!I69-m0!I69</f>
        <v>-0.005</v>
      </c>
      <c r="J69" s="392" t="n">
        <f aca="false">m1!J69-m0!J69</f>
        <v>-0.005</v>
      </c>
      <c r="K69" s="392" t="n">
        <f aca="false">m1!K69-m0!K69</f>
        <v>-0.005</v>
      </c>
      <c r="L69" s="392" t="n">
        <f aca="false">m1!L69-m0!L69</f>
        <v>-0.005</v>
      </c>
      <c r="M69" s="392" t="n">
        <f aca="false">m1!M69-m0!M69</f>
        <v>-0.005</v>
      </c>
      <c r="N69" s="392" t="n">
        <f aca="false">m1!N69-m0!N69</f>
        <v>-0.005</v>
      </c>
      <c r="O69" s="392" t="n">
        <f aca="false">m1!O69-m0!O69</f>
        <v>-0.005</v>
      </c>
      <c r="P69" s="392" t="n">
        <f aca="false">m1!P69-m0!P69</f>
        <v>-0.005</v>
      </c>
      <c r="Q69" s="392" t="n">
        <f aca="false">m1!Q69-m0!Q69</f>
        <v>-0.005</v>
      </c>
      <c r="R69" s="392" t="n">
        <f aca="false">m1!R69-m0!R69</f>
        <v>-0.005</v>
      </c>
      <c r="T69" s="393" t="n">
        <f aca="false">m1!T69-m0!T69</f>
        <v>-0.005</v>
      </c>
      <c r="U69" s="393" t="n">
        <f aca="false">m1!U69-m0!U69</f>
        <v>-0.005</v>
      </c>
      <c r="V69" s="393" t="n">
        <f aca="false">m1!V69-m0!V69</f>
        <v>0</v>
      </c>
      <c r="X69" s="394" t="n">
        <f aca="false">m1!X69-m0!X70</f>
        <v>0.0025</v>
      </c>
      <c r="Y69" s="394" t="n">
        <f aca="false">m1!Y69-m0!Y70</f>
        <v>0.0025</v>
      </c>
      <c r="Z69" s="394" t="n">
        <f aca="false">m1!Z69-m0!Z70</f>
        <v>0.0025</v>
      </c>
      <c r="AA69" s="395" t="n">
        <f aca="false">m1!AA69-m0!AA70</f>
        <v>-0.065</v>
      </c>
      <c r="AB69" s="395" t="n">
        <f aca="false">m1!AB69-m0!AB70</f>
        <v>0</v>
      </c>
      <c r="AC69" s="395" t="n">
        <f aca="false">m1!AC69-m0!AC70</f>
        <v>0</v>
      </c>
      <c r="AD69" s="395" t="n">
        <f aca="false">m1!AD69-m0!AD70</f>
        <v>0</v>
      </c>
      <c r="AE69" s="392" t="n">
        <f aca="false">m1!AE69-m0!AE70</f>
        <v>0</v>
      </c>
      <c r="AF69" s="392" t="n">
        <f aca="false">m1!AF69-m0!AF70</f>
        <v>0</v>
      </c>
      <c r="AG69" s="392"/>
      <c r="AH69" s="396" t="n">
        <f aca="false">A69</f>
        <v>38534</v>
      </c>
      <c r="AI69" s="392" t="n">
        <f aca="false">m1!AI69-m0!AI70</f>
        <v>0.00799999999999956</v>
      </c>
      <c r="AJ69" s="392"/>
      <c r="AK69" s="397"/>
      <c r="AL69" s="392" t="n">
        <f aca="false">m1!AK69-m0!AK70</f>
        <v>0</v>
      </c>
      <c r="AM69" s="392" t="n">
        <f aca="false">m1!AL69-m0!AL70</f>
        <v>0.0151074743517796</v>
      </c>
      <c r="AN69" s="392" t="n">
        <f aca="false">m1!AM69-m0!AM70</f>
        <v>0.00299999999999967</v>
      </c>
      <c r="AO69" s="392" t="n">
        <f aca="false">m1!AN69-m0!AN70</f>
        <v>0.00299999999999967</v>
      </c>
      <c r="AP69" s="392" t="n">
        <f aca="false">m1!AO69-m0!AO70</f>
        <v>0.00299999999999967</v>
      </c>
      <c r="AQ69" s="392" t="n">
        <f aca="false">m1!AP69-m0!AP70</f>
        <v>0.00299999999999967</v>
      </c>
      <c r="AR69" s="392" t="n">
        <f aca="false">m1!AQ69-m0!AQ70</f>
        <v>0.00299999999999967</v>
      </c>
      <c r="AS69" s="392" t="n">
        <f aca="false">m1!AR69-m0!AR70</f>
        <v>0.00299999999999967</v>
      </c>
      <c r="AT69" s="392"/>
      <c r="AU69" s="392"/>
      <c r="AV69" s="392" t="n">
        <f aca="false">m1!AU69-m0!AU70</f>
        <v>0</v>
      </c>
      <c r="AW69" s="392" t="n">
        <f aca="false">m1!AV69-m0!AV70</f>
        <v>0</v>
      </c>
      <c r="AX69" s="392" t="n">
        <f aca="false">m1!AW69-m0!AW70</f>
        <v>0.0104999999999995</v>
      </c>
      <c r="AY69" s="392" t="n">
        <f aca="false">m1!AX69-m0!AX70</f>
        <v>0.0105</v>
      </c>
      <c r="AZ69" s="392" t="n">
        <f aca="false">m1!AY69-m0!AY70</f>
        <v>-0.0570000000000004</v>
      </c>
      <c r="BA69" s="392" t="n">
        <f aca="false">m1!AZ69-m0!AZ70</f>
        <v>0.00799999999999956</v>
      </c>
      <c r="BB69" s="392"/>
      <c r="BC69" s="392" t="n">
        <f aca="false">m1!BC69-m0!BB70</f>
        <v>-0.447000000000001</v>
      </c>
      <c r="BD69" s="392" t="n">
        <f aca="false">m1!BD69-m0!BC70</f>
        <v>0.3005</v>
      </c>
      <c r="BE69" s="392" t="n">
        <f aca="false">m1!BE69-m0!BD70</f>
        <v>-2.894</v>
      </c>
      <c r="BF69" s="392"/>
      <c r="BG69" s="359"/>
      <c r="BH69" s="398"/>
      <c r="BI69" s="324"/>
      <c r="BJ69" s="268"/>
      <c r="BK69" s="324"/>
      <c r="BL69" s="324"/>
      <c r="BM69" s="268"/>
      <c r="BN69" s="268"/>
      <c r="BO69" s="358"/>
      <c r="BP69" s="358"/>
      <c r="BQ69" s="268"/>
      <c r="BR69" s="358"/>
      <c r="BS69" s="268"/>
      <c r="BT69" s="268"/>
      <c r="BU69" s="268"/>
      <c r="BV69" s="295"/>
      <c r="BW69" s="295"/>
      <c r="BX69" s="295"/>
      <c r="BY69" s="268"/>
      <c r="BZ69" s="268"/>
      <c r="CA69" s="268"/>
      <c r="CB69" s="295"/>
      <c r="CC69" s="277"/>
      <c r="CD69" s="277"/>
      <c r="CE69" s="268"/>
      <c r="CF69" s="277"/>
      <c r="CG69" s="268"/>
      <c r="CH69" s="293"/>
      <c r="CI69" s="293"/>
      <c r="CJ69" s="344"/>
      <c r="CK69" s="268"/>
      <c r="CL69" s="293"/>
      <c r="CM69" s="268"/>
      <c r="CN69" s="295"/>
      <c r="CO69" s="295"/>
      <c r="CP69" s="268"/>
      <c r="CQ69" s="293"/>
      <c r="CR69" s="268"/>
      <c r="CS69" s="268"/>
      <c r="CT69" s="276"/>
      <c r="CU69" s="276"/>
      <c r="CV69" s="295"/>
      <c r="CW69" s="268"/>
      <c r="CX69" s="295"/>
      <c r="CY69" s="268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</row>
    <row r="70" customFormat="false" ht="12.75" hidden="false" customHeight="false" outlineLevel="0" collapsed="false">
      <c r="A70" s="359" t="n">
        <v>38565</v>
      </c>
      <c r="B70" s="268"/>
      <c r="C70" s="392" t="n">
        <f aca="false">m1!C70-m0!C70</f>
        <v>-0.005</v>
      </c>
      <c r="D70" s="392" t="n">
        <f aca="false">m1!D70-m0!D70</f>
        <v>-0.005</v>
      </c>
      <c r="E70" s="392" t="n">
        <f aca="false">m1!E70-m0!E70</f>
        <v>-0.005</v>
      </c>
      <c r="F70" s="392" t="n">
        <f aca="false">m1!F70-m0!F70</f>
        <v>-0.005</v>
      </c>
      <c r="G70" s="392" t="n">
        <f aca="false">m1!G70-m0!G70</f>
        <v>-0.005</v>
      </c>
      <c r="H70" s="392" t="n">
        <f aca="false">m1!H70-m0!H70</f>
        <v>-0.005</v>
      </c>
      <c r="I70" s="392" t="n">
        <f aca="false">m1!I70-m0!I70</f>
        <v>-0.005</v>
      </c>
      <c r="J70" s="392" t="n">
        <f aca="false">m1!J70-m0!J70</f>
        <v>-0.005</v>
      </c>
      <c r="K70" s="392" t="n">
        <f aca="false">m1!K70-m0!K70</f>
        <v>-0.005</v>
      </c>
      <c r="L70" s="392" t="n">
        <f aca="false">m1!L70-m0!L70</f>
        <v>-0.005</v>
      </c>
      <c r="M70" s="392" t="n">
        <f aca="false">m1!M70-m0!M70</f>
        <v>-0.005</v>
      </c>
      <c r="N70" s="392" t="n">
        <f aca="false">m1!N70-m0!N70</f>
        <v>-0.005</v>
      </c>
      <c r="O70" s="392" t="n">
        <f aca="false">m1!O70-m0!O70</f>
        <v>-0.005</v>
      </c>
      <c r="P70" s="392" t="n">
        <f aca="false">m1!P70-m0!P70</f>
        <v>-0.005</v>
      </c>
      <c r="Q70" s="392" t="n">
        <f aca="false">m1!Q70-m0!Q70</f>
        <v>-0.005</v>
      </c>
      <c r="R70" s="392" t="n">
        <f aca="false">m1!R70-m0!R70</f>
        <v>-0.005</v>
      </c>
      <c r="T70" s="393" t="n">
        <f aca="false">m1!T70-m0!T70</f>
        <v>-0.005</v>
      </c>
      <c r="U70" s="393" t="n">
        <f aca="false">m1!U70-m0!U70</f>
        <v>-0.005</v>
      </c>
      <c r="V70" s="393" t="n">
        <f aca="false">m1!V70-m0!V70</f>
        <v>0</v>
      </c>
      <c r="X70" s="394" t="n">
        <f aca="false">m1!X70-m0!X71</f>
        <v>0.00249999999999997</v>
      </c>
      <c r="Y70" s="394" t="n">
        <f aca="false">m1!Y70-m0!Y71</f>
        <v>0.00249999999999997</v>
      </c>
      <c r="Z70" s="394" t="n">
        <f aca="false">m1!Z70-m0!Z71</f>
        <v>0.0025</v>
      </c>
      <c r="AA70" s="395" t="n">
        <f aca="false">m1!AA70-m0!AA71</f>
        <v>0.1</v>
      </c>
      <c r="AB70" s="395" t="n">
        <f aca="false">m1!AB70-m0!AB71</f>
        <v>0.0275</v>
      </c>
      <c r="AC70" s="395" t="n">
        <f aca="false">m1!AC70-m0!AC71</f>
        <v>0.0225</v>
      </c>
      <c r="AD70" s="395" t="n">
        <f aca="false">m1!AD70-m0!AD71</f>
        <v>0</v>
      </c>
      <c r="AE70" s="392" t="n">
        <f aca="false">m1!AE70-m0!AE71</f>
        <v>0</v>
      </c>
      <c r="AF70" s="392" t="n">
        <f aca="false">m1!AF70-m0!AF71</f>
        <v>0</v>
      </c>
      <c r="AG70" s="392"/>
      <c r="AH70" s="396" t="n">
        <f aca="false">A70</f>
        <v>38565</v>
      </c>
      <c r="AI70" s="392" t="n">
        <f aca="false">m1!AI70-m0!AI71</f>
        <v>0.0120000000000005</v>
      </c>
      <c r="AJ70" s="392"/>
      <c r="AK70" s="397"/>
      <c r="AL70" s="392" t="n">
        <f aca="false">m1!AK70-m0!AK71</f>
        <v>0</v>
      </c>
      <c r="AM70" s="392" t="n">
        <f aca="false">m1!AL70-m0!AL71</f>
        <v>0.0177240559237228</v>
      </c>
      <c r="AN70" s="392" t="n">
        <f aca="false">m1!AM70-m0!AM71</f>
        <v>0.00700000000000056</v>
      </c>
      <c r="AO70" s="392" t="n">
        <f aca="false">m1!AN70-m0!AN71</f>
        <v>0.00700000000000056</v>
      </c>
      <c r="AP70" s="392" t="n">
        <f aca="false">m1!AO70-m0!AO71</f>
        <v>0.00700000000000056</v>
      </c>
      <c r="AQ70" s="392" t="n">
        <f aca="false">m1!AP70-m0!AP71</f>
        <v>0.00700000000000056</v>
      </c>
      <c r="AR70" s="392" t="n">
        <f aca="false">m1!AQ70-m0!AQ71</f>
        <v>0.00700000000000056</v>
      </c>
      <c r="AS70" s="392" t="n">
        <f aca="false">m1!AR70-m0!AR71</f>
        <v>0.00700000000000056</v>
      </c>
      <c r="AT70" s="392"/>
      <c r="AU70" s="392"/>
      <c r="AV70" s="392" t="n">
        <f aca="false">m1!AU70-m0!AU71</f>
        <v>0</v>
      </c>
      <c r="AW70" s="392" t="n">
        <f aca="false">m1!AV70-m0!AV71</f>
        <v>0</v>
      </c>
      <c r="AX70" s="392" t="n">
        <f aca="false">m1!AW70-m0!AW71</f>
        <v>0.0145000000000004</v>
      </c>
      <c r="AY70" s="392" t="n">
        <f aca="false">m1!AX70-m0!AX71</f>
        <v>0.0145000000000004</v>
      </c>
      <c r="AZ70" s="392" t="n">
        <f aca="false">m1!AY70-m0!AY71</f>
        <v>0.112000000000001</v>
      </c>
      <c r="BA70" s="392" t="n">
        <f aca="false">m1!AZ70-m0!AZ71</f>
        <v>0.0395000000000008</v>
      </c>
      <c r="BB70" s="392"/>
      <c r="BC70" s="392" t="n">
        <f aca="false">m1!BC70-m0!BB71</f>
        <v>-0.443</v>
      </c>
      <c r="BD70" s="392" t="n">
        <f aca="false">m1!BD70-m0!BC71</f>
        <v>0.3045</v>
      </c>
      <c r="BE70" s="392" t="n">
        <f aca="false">m1!BE70-m0!BD71</f>
        <v>-2.882</v>
      </c>
      <c r="BF70" s="392"/>
      <c r="BG70" s="359"/>
      <c r="BH70" s="398"/>
      <c r="BI70" s="324"/>
      <c r="BJ70" s="268"/>
      <c r="BK70" s="324"/>
      <c r="BL70" s="324"/>
      <c r="BM70" s="268"/>
      <c r="BN70" s="268"/>
      <c r="BO70" s="358"/>
      <c r="BP70" s="358"/>
      <c r="BQ70" s="268"/>
      <c r="BR70" s="358"/>
      <c r="BS70" s="268"/>
      <c r="BT70" s="268"/>
      <c r="BU70" s="268"/>
      <c r="BV70" s="295"/>
      <c r="BW70" s="295"/>
      <c r="BX70" s="295"/>
      <c r="BY70" s="268"/>
      <c r="BZ70" s="268"/>
      <c r="CA70" s="268"/>
      <c r="CB70" s="295"/>
      <c r="CC70" s="277"/>
      <c r="CD70" s="277"/>
      <c r="CE70" s="268"/>
      <c r="CF70" s="277"/>
      <c r="CG70" s="268"/>
      <c r="CH70" s="293"/>
      <c r="CI70" s="293"/>
      <c r="CJ70" s="344"/>
      <c r="CK70" s="268"/>
      <c r="CL70" s="293"/>
      <c r="CM70" s="268"/>
      <c r="CN70" s="295"/>
      <c r="CO70" s="295"/>
      <c r="CP70" s="268"/>
      <c r="CQ70" s="293"/>
      <c r="CR70" s="268"/>
      <c r="CS70" s="268"/>
      <c r="CT70" s="276"/>
      <c r="CU70" s="276"/>
      <c r="CV70" s="295"/>
      <c r="CW70" s="268"/>
      <c r="CX70" s="295"/>
      <c r="CY70" s="268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</row>
    <row r="71" customFormat="false" ht="12.75" hidden="false" customHeight="false" outlineLevel="0" collapsed="false">
      <c r="A71" s="359" t="n">
        <v>38596</v>
      </c>
      <c r="B71" s="268"/>
      <c r="C71" s="392" t="n">
        <f aca="false">m1!C71-m0!C71</f>
        <v>-0.005</v>
      </c>
      <c r="D71" s="392" t="n">
        <f aca="false">m1!D71-m0!D71</f>
        <v>-0.005</v>
      </c>
      <c r="E71" s="392" t="n">
        <f aca="false">m1!E71-m0!E71</f>
        <v>-0.005</v>
      </c>
      <c r="F71" s="392" t="n">
        <f aca="false">m1!F71-m0!F71</f>
        <v>-0.005</v>
      </c>
      <c r="G71" s="392" t="n">
        <f aca="false">m1!G71-m0!G71</f>
        <v>-0.005</v>
      </c>
      <c r="H71" s="392" t="n">
        <f aca="false">m1!H71-m0!H71</f>
        <v>-0.005</v>
      </c>
      <c r="I71" s="392" t="n">
        <f aca="false">m1!I71-m0!I71</f>
        <v>-0.005</v>
      </c>
      <c r="J71" s="392" t="n">
        <f aca="false">m1!J71-m0!J71</f>
        <v>-0.005</v>
      </c>
      <c r="K71" s="392" t="n">
        <f aca="false">m1!K71-m0!K71</f>
        <v>-0.005</v>
      </c>
      <c r="L71" s="392" t="n">
        <f aca="false">m1!L71-m0!L71</f>
        <v>-0.005</v>
      </c>
      <c r="M71" s="392" t="n">
        <f aca="false">m1!M71-m0!M71</f>
        <v>-0.005</v>
      </c>
      <c r="N71" s="392" t="n">
        <f aca="false">m1!N71-m0!N71</f>
        <v>-0.005</v>
      </c>
      <c r="O71" s="392" t="n">
        <f aca="false">m1!O71-m0!O71</f>
        <v>-0.005</v>
      </c>
      <c r="P71" s="392" t="n">
        <f aca="false">m1!P71-m0!P71</f>
        <v>-0.005</v>
      </c>
      <c r="Q71" s="392" t="n">
        <f aca="false">m1!Q71-m0!Q71</f>
        <v>-0.005</v>
      </c>
      <c r="R71" s="392" t="n">
        <f aca="false">m1!R71-m0!R71</f>
        <v>-0.005</v>
      </c>
      <c r="T71" s="393" t="n">
        <f aca="false">m1!T71-m0!T71</f>
        <v>-0.005</v>
      </c>
      <c r="U71" s="393" t="n">
        <f aca="false">m1!U71-m0!U71</f>
        <v>-0.005</v>
      </c>
      <c r="V71" s="393" t="n">
        <f aca="false">m1!V71-m0!V71</f>
        <v>0</v>
      </c>
      <c r="X71" s="394" t="n">
        <f aca="false">m1!X71-m0!X72</f>
        <v>-0.015</v>
      </c>
      <c r="Y71" s="394" t="n">
        <f aca="false">m1!Y71-m0!Y72</f>
        <v>-0.015</v>
      </c>
      <c r="Z71" s="394" t="n">
        <f aca="false">m1!Z71-m0!Z72</f>
        <v>-0.015</v>
      </c>
      <c r="AA71" s="395" t="n">
        <f aca="false">m1!AA71-m0!AA72</f>
        <v>0.08</v>
      </c>
      <c r="AB71" s="395" t="n">
        <f aca="false">m1!AB71-m0!AB72</f>
        <v>0.02</v>
      </c>
      <c r="AC71" s="395" t="n">
        <f aca="false">m1!AC71-m0!AC72</f>
        <v>-0.0225</v>
      </c>
      <c r="AD71" s="395" t="n">
        <f aca="false">m1!AD71-m0!AD72</f>
        <v>-0.0025</v>
      </c>
      <c r="AE71" s="392" t="n">
        <f aca="false">m1!AE71-m0!AE72</f>
        <v>0</v>
      </c>
      <c r="AF71" s="392" t="n">
        <f aca="false">m1!AF71-m0!AF72</f>
        <v>0</v>
      </c>
      <c r="AG71" s="392"/>
      <c r="AH71" s="396" t="n">
        <f aca="false">A71</f>
        <v>38596</v>
      </c>
      <c r="AI71" s="392" t="n">
        <f aca="false">m1!AI71-m0!AI72</f>
        <v>-0.016</v>
      </c>
      <c r="AJ71" s="392"/>
      <c r="AK71" s="397"/>
      <c r="AL71" s="392" t="n">
        <f aca="false">m1!AK71-m0!AK72</f>
        <v>0</v>
      </c>
      <c r="AM71" s="392" t="n">
        <f aca="false">m1!AL71-m0!AL72</f>
        <v>-0.00192777273781974</v>
      </c>
      <c r="AN71" s="392" t="n">
        <f aca="false">m1!AM71-m0!AM72</f>
        <v>-0.0209999999999999</v>
      </c>
      <c r="AO71" s="392" t="n">
        <f aca="false">m1!AN71-m0!AN72</f>
        <v>-0.0209999999999999</v>
      </c>
      <c r="AP71" s="392" t="n">
        <f aca="false">m1!AO71-m0!AO72</f>
        <v>-0.0209999999999999</v>
      </c>
      <c r="AQ71" s="392" t="n">
        <f aca="false">m1!AP71-m0!AP72</f>
        <v>-0.0209999999999999</v>
      </c>
      <c r="AR71" s="392" t="n">
        <f aca="false">m1!AQ71-m0!AQ72</f>
        <v>-0.0209999999999999</v>
      </c>
      <c r="AS71" s="392" t="n">
        <f aca="false">m1!AR71-m0!AR72</f>
        <v>-0.0209999999999999</v>
      </c>
      <c r="AT71" s="392"/>
      <c r="AU71" s="392"/>
      <c r="AV71" s="392" t="n">
        <f aca="false">m1!AU71-m0!AU72</f>
        <v>0</v>
      </c>
      <c r="AW71" s="392" t="n">
        <f aca="false">m1!AV71-m0!AV72</f>
        <v>0</v>
      </c>
      <c r="AX71" s="392" t="n">
        <f aca="false">m1!AW71-m0!AW72</f>
        <v>-0.0309999999999997</v>
      </c>
      <c r="AY71" s="392" t="n">
        <f aca="false">m1!AX71-m0!AX72</f>
        <v>-0.0310000000000001</v>
      </c>
      <c r="AZ71" s="392" t="n">
        <f aca="false">m1!AY71-m0!AY72</f>
        <v>0.0639999999999996</v>
      </c>
      <c r="BA71" s="392" t="n">
        <f aca="false">m1!AZ71-m0!AZ72</f>
        <v>0.004</v>
      </c>
      <c r="BB71" s="392"/>
      <c r="BC71" s="392" t="n">
        <f aca="false">m1!BC71-m0!BB72</f>
        <v>-0.4735</v>
      </c>
      <c r="BD71" s="392" t="n">
        <f aca="false">m1!BD71-m0!BC72</f>
        <v>0.2765</v>
      </c>
      <c r="BE71" s="392" t="n">
        <f aca="false">m1!BE71-m0!BD72</f>
        <v>-2.898</v>
      </c>
      <c r="BF71" s="392"/>
      <c r="BG71" s="359"/>
      <c r="BH71" s="398"/>
      <c r="BI71" s="324"/>
      <c r="BJ71" s="268"/>
      <c r="BK71" s="324"/>
      <c r="BL71" s="324"/>
      <c r="BM71" s="268"/>
      <c r="BN71" s="268"/>
      <c r="BO71" s="358"/>
      <c r="BP71" s="358"/>
      <c r="BQ71" s="268"/>
      <c r="BR71" s="358"/>
      <c r="BS71" s="268"/>
      <c r="BT71" s="268"/>
      <c r="BU71" s="268"/>
      <c r="BV71" s="295"/>
      <c r="BW71" s="295"/>
      <c r="BX71" s="295"/>
      <c r="BY71" s="268"/>
      <c r="BZ71" s="268"/>
      <c r="CA71" s="268"/>
      <c r="CB71" s="295"/>
      <c r="CC71" s="277"/>
      <c r="CD71" s="277"/>
      <c r="CE71" s="268"/>
      <c r="CF71" s="277"/>
      <c r="CG71" s="268"/>
      <c r="CH71" s="293"/>
      <c r="CI71" s="293"/>
      <c r="CJ71" s="344"/>
      <c r="CK71" s="268"/>
      <c r="CL71" s="293"/>
      <c r="CM71" s="268"/>
      <c r="CN71" s="295"/>
      <c r="CO71" s="295"/>
      <c r="CP71" s="268"/>
      <c r="CQ71" s="293"/>
      <c r="CR71" s="268"/>
      <c r="CS71" s="268"/>
      <c r="CT71" s="276"/>
      <c r="CU71" s="276"/>
      <c r="CV71" s="295"/>
      <c r="CW71" s="268"/>
      <c r="CX71" s="295"/>
      <c r="CY71" s="268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</row>
    <row r="72" customFormat="false" ht="12.75" hidden="false" customHeight="false" outlineLevel="0" collapsed="false">
      <c r="A72" s="359" t="n">
        <v>38626</v>
      </c>
      <c r="B72" s="268"/>
      <c r="C72" s="392" t="n">
        <f aca="false">m1!C72-m0!C72</f>
        <v>-0.005</v>
      </c>
      <c r="D72" s="392" t="n">
        <f aca="false">m1!D72-m0!D72</f>
        <v>-0.005</v>
      </c>
      <c r="E72" s="392" t="n">
        <f aca="false">m1!E72-m0!E72</f>
        <v>-0.005</v>
      </c>
      <c r="F72" s="392" t="n">
        <f aca="false">m1!F72-m0!F72</f>
        <v>-0.005</v>
      </c>
      <c r="G72" s="392" t="n">
        <f aca="false">m1!G72-m0!G72</f>
        <v>-0.005</v>
      </c>
      <c r="H72" s="392" t="n">
        <f aca="false">m1!H72-m0!H72</f>
        <v>-0.005</v>
      </c>
      <c r="I72" s="392" t="n">
        <f aca="false">m1!I72-m0!I72</f>
        <v>-0.005</v>
      </c>
      <c r="J72" s="392" t="n">
        <f aca="false">m1!J72-m0!J72</f>
        <v>-0.005</v>
      </c>
      <c r="K72" s="392" t="n">
        <f aca="false">m1!K72-m0!K72</f>
        <v>-0.005</v>
      </c>
      <c r="L72" s="392" t="n">
        <f aca="false">m1!L72-m0!L72</f>
        <v>-0.005</v>
      </c>
      <c r="M72" s="392" t="n">
        <f aca="false">m1!M72-m0!M72</f>
        <v>-0.005</v>
      </c>
      <c r="N72" s="392" t="n">
        <f aca="false">m1!N72-m0!N72</f>
        <v>-0.005</v>
      </c>
      <c r="O72" s="392" t="n">
        <f aca="false">m1!O72-m0!O72</f>
        <v>-0.005</v>
      </c>
      <c r="P72" s="392" t="n">
        <f aca="false">m1!P72-m0!P72</f>
        <v>-0.005</v>
      </c>
      <c r="Q72" s="392" t="n">
        <f aca="false">m1!Q72-m0!Q72</f>
        <v>-0.005</v>
      </c>
      <c r="R72" s="392" t="n">
        <f aca="false">m1!R72-m0!R72</f>
        <v>-0.005</v>
      </c>
      <c r="T72" s="393" t="n">
        <f aca="false">m1!T72-m0!T72</f>
        <v>-0.005</v>
      </c>
      <c r="U72" s="393" t="n">
        <f aca="false">m1!U72-m0!U72</f>
        <v>-0.005</v>
      </c>
      <c r="V72" s="393" t="n">
        <f aca="false">m1!V72-m0!V72</f>
        <v>0</v>
      </c>
      <c r="X72" s="394" t="n">
        <f aca="false">m1!X72-m0!X73</f>
        <v>-0.04</v>
      </c>
      <c r="Y72" s="394" t="n">
        <f aca="false">m1!Y72-m0!Y73</f>
        <v>-0.04</v>
      </c>
      <c r="Z72" s="394" t="n">
        <f aca="false">m1!Z72-m0!Z73</f>
        <v>-0.0675</v>
      </c>
      <c r="AA72" s="395" t="n">
        <f aca="false">m1!AA72-m0!AA73</f>
        <v>-0.38</v>
      </c>
      <c r="AB72" s="395" t="n">
        <f aca="false">m1!AB72-m0!AB73</f>
        <v>-0.3325</v>
      </c>
      <c r="AC72" s="395" t="n">
        <f aca="false">m1!AC72-m0!AC73</f>
        <v>-0.1025</v>
      </c>
      <c r="AD72" s="395" t="n">
        <f aca="false">m1!AD72-m0!AD73</f>
        <v>-0.075</v>
      </c>
      <c r="AE72" s="392" t="n">
        <f aca="false">m1!AE72-m0!AE73</f>
        <v>-0.0425</v>
      </c>
      <c r="AF72" s="392" t="n">
        <f aca="false">m1!AF72-m0!AF73</f>
        <v>0</v>
      </c>
      <c r="AG72" s="392"/>
      <c r="AH72" s="396" t="n">
        <f aca="false">A72</f>
        <v>38626</v>
      </c>
      <c r="AI72" s="392" t="n">
        <f aca="false">m1!AI72-m0!AI73</f>
        <v>-0.0880000000000001</v>
      </c>
      <c r="AJ72" s="392"/>
      <c r="AK72" s="397"/>
      <c r="AL72" s="392" t="n">
        <f aca="false">m1!AK72-m0!AK73</f>
        <v>0</v>
      </c>
      <c r="AM72" s="392" t="n">
        <f aca="false">m1!AL72-m0!AL73</f>
        <v>-0.131489040269307</v>
      </c>
      <c r="AN72" s="392" t="n">
        <f aca="false">m1!AM72-m0!AM73</f>
        <v>-0.213</v>
      </c>
      <c r="AO72" s="392" t="n">
        <f aca="false">m1!AN72-m0!AN73</f>
        <v>-0.213</v>
      </c>
      <c r="AP72" s="392" t="n">
        <f aca="false">m1!AO72-m0!AO73</f>
        <v>-0.213</v>
      </c>
      <c r="AQ72" s="392" t="n">
        <f aca="false">m1!AP72-m0!AP73</f>
        <v>-0.338</v>
      </c>
      <c r="AR72" s="392" t="n">
        <f aca="false">m1!AQ72-m0!AQ73</f>
        <v>-0.313</v>
      </c>
      <c r="AS72" s="392" t="n">
        <f aca="false">m1!AR72-m0!AR73</f>
        <v>-0.323</v>
      </c>
      <c r="AT72" s="392"/>
      <c r="AU72" s="392"/>
      <c r="AV72" s="392" t="n">
        <f aca="false">m1!AU72-m0!AU73</f>
        <v>0</v>
      </c>
      <c r="AW72" s="392" t="n">
        <f aca="false">m1!AV72-m0!AV73</f>
        <v>0</v>
      </c>
      <c r="AX72" s="392" t="n">
        <f aca="false">m1!AW72-m0!AW73</f>
        <v>-0.128</v>
      </c>
      <c r="AY72" s="392" t="n">
        <f aca="false">m1!AX72-m0!AX73</f>
        <v>-0.1555</v>
      </c>
      <c r="AZ72" s="392" t="n">
        <f aca="false">m1!AY72-m0!AY73</f>
        <v>-0.468</v>
      </c>
      <c r="BA72" s="392" t="n">
        <f aca="false">m1!AZ72-m0!AZ73</f>
        <v>-0.4205</v>
      </c>
      <c r="BB72" s="392"/>
      <c r="BC72" s="392" t="n">
        <f aca="false">m1!BC72-m0!BB73</f>
        <v>-0.6205</v>
      </c>
      <c r="BD72" s="392" t="n">
        <f aca="false">m1!BD72-m0!BC73</f>
        <v>0.162</v>
      </c>
      <c r="BE72" s="392" t="n">
        <f aca="false">m1!BE72-m0!BD73</f>
        <v>-2.986</v>
      </c>
      <c r="BF72" s="392"/>
      <c r="BG72" s="359"/>
      <c r="BH72" s="398"/>
      <c r="BI72" s="324"/>
      <c r="BJ72" s="268"/>
      <c r="BK72" s="324"/>
      <c r="BL72" s="324"/>
      <c r="BM72" s="268"/>
      <c r="BN72" s="268"/>
      <c r="BO72" s="358"/>
      <c r="BP72" s="358"/>
      <c r="BQ72" s="268"/>
      <c r="BR72" s="358"/>
      <c r="BS72" s="268"/>
      <c r="BT72" s="268"/>
      <c r="BU72" s="268"/>
      <c r="BV72" s="295"/>
      <c r="BW72" s="295"/>
      <c r="BX72" s="295"/>
      <c r="BY72" s="268"/>
      <c r="BZ72" s="268"/>
      <c r="CA72" s="268"/>
      <c r="CB72" s="295"/>
      <c r="CC72" s="277"/>
      <c r="CD72" s="277"/>
      <c r="CE72" s="268"/>
      <c r="CF72" s="277"/>
      <c r="CG72" s="268"/>
      <c r="CH72" s="293"/>
      <c r="CI72" s="293"/>
      <c r="CJ72" s="344"/>
      <c r="CK72" s="268"/>
      <c r="CL72" s="293"/>
      <c r="CM72" s="268"/>
      <c r="CN72" s="295"/>
      <c r="CO72" s="295"/>
      <c r="CP72" s="268"/>
      <c r="CQ72" s="293"/>
      <c r="CR72" s="268"/>
      <c r="CS72" s="268"/>
      <c r="CT72" s="276"/>
      <c r="CU72" s="276"/>
      <c r="CV72" s="295"/>
      <c r="CW72" s="268"/>
      <c r="CX72" s="295"/>
      <c r="CY72" s="268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</row>
    <row r="73" customFormat="false" ht="12.75" hidden="false" customHeight="false" outlineLevel="0" collapsed="false">
      <c r="A73" s="359" t="n">
        <v>38657</v>
      </c>
      <c r="B73" s="268"/>
      <c r="C73" s="392" t="n">
        <f aca="false">m1!C73-m0!C73</f>
        <v>0.005</v>
      </c>
      <c r="D73" s="392" t="n">
        <f aca="false">m1!D73-m0!D73</f>
        <v>0.005</v>
      </c>
      <c r="E73" s="392" t="n">
        <f aca="false">m1!E73-m0!E73</f>
        <v>0.005</v>
      </c>
      <c r="F73" s="392" t="n">
        <f aca="false">m1!F73-m0!F73</f>
        <v>0.005</v>
      </c>
      <c r="G73" s="392" t="n">
        <f aca="false">m1!G73-m0!G73</f>
        <v>0.005</v>
      </c>
      <c r="H73" s="392" t="n">
        <f aca="false">m1!H73-m0!H73</f>
        <v>0.005</v>
      </c>
      <c r="I73" s="392" t="n">
        <f aca="false">m1!I73-m0!I73</f>
        <v>0.005</v>
      </c>
      <c r="J73" s="392" t="n">
        <f aca="false">m1!J73-m0!J73</f>
        <v>0.005</v>
      </c>
      <c r="K73" s="392" t="n">
        <f aca="false">m1!K73-m0!K73</f>
        <v>0.005</v>
      </c>
      <c r="L73" s="392" t="n">
        <f aca="false">m1!L73-m0!L73</f>
        <v>0.005</v>
      </c>
      <c r="M73" s="392" t="n">
        <f aca="false">m1!M73-m0!M73</f>
        <v>0.005</v>
      </c>
      <c r="N73" s="392" t="n">
        <f aca="false">m1!N73-m0!N73</f>
        <v>0.00499999999999995</v>
      </c>
      <c r="O73" s="392" t="n">
        <f aca="false">m1!O73-m0!O73</f>
        <v>0.005</v>
      </c>
      <c r="P73" s="392" t="n">
        <f aca="false">m1!P73-m0!P73</f>
        <v>0.005</v>
      </c>
      <c r="Q73" s="392" t="n">
        <f aca="false">m1!Q73-m0!Q73</f>
        <v>0.005</v>
      </c>
      <c r="R73" s="392" t="n">
        <f aca="false">m1!R73-m0!R73</f>
        <v>0.005</v>
      </c>
      <c r="T73" s="393" t="n">
        <f aca="false">m1!T73-m0!T73</f>
        <v>0.00499999999999998</v>
      </c>
      <c r="U73" s="393" t="n">
        <f aca="false">m1!U73-m0!U73</f>
        <v>0.00499999999999998</v>
      </c>
      <c r="V73" s="393" t="n">
        <f aca="false">m1!V73-m0!V73</f>
        <v>0.00516</v>
      </c>
      <c r="X73" s="394" t="n">
        <f aca="false">m1!X73-m0!X74</f>
        <v>-0.04</v>
      </c>
      <c r="Y73" s="394" t="n">
        <f aca="false">m1!Y73-m0!Y74</f>
        <v>-0.04</v>
      </c>
      <c r="Z73" s="394" t="n">
        <f aca="false">m1!Z73-m0!Z74</f>
        <v>-0.04</v>
      </c>
      <c r="AA73" s="395" t="n">
        <f aca="false">m1!AA73-m0!AA74</f>
        <v>-0.32</v>
      </c>
      <c r="AB73" s="395" t="n">
        <f aca="false">m1!AB73-m0!AB74</f>
        <v>-0.315</v>
      </c>
      <c r="AC73" s="395" t="n">
        <f aca="false">m1!AC73-m0!AC74</f>
        <v>-0.05</v>
      </c>
      <c r="AD73" s="395" t="n">
        <f aca="false">m1!AD73-m0!AD74</f>
        <v>-0.055</v>
      </c>
      <c r="AE73" s="392" t="n">
        <f aca="false">m1!AE73-m0!AE74</f>
        <v>0</v>
      </c>
      <c r="AF73" s="392" t="n">
        <f aca="false">m1!AF73-m0!AF74</f>
        <v>0</v>
      </c>
      <c r="AG73" s="392"/>
      <c r="AH73" s="396" t="n">
        <f aca="false">A73</f>
        <v>38657</v>
      </c>
      <c r="AI73" s="392" t="n">
        <f aca="false">m1!AI73-m0!AI74</f>
        <v>-0.0939999999999999</v>
      </c>
      <c r="AJ73" s="392"/>
      <c r="AK73" s="397"/>
      <c r="AL73" s="392" t="n">
        <f aca="false">m1!AK73-m0!AK74</f>
        <v>0</v>
      </c>
      <c r="AM73" s="392" t="n">
        <f aca="false">m1!AL73-m0!AL74</f>
        <v>-0.0602176056723667</v>
      </c>
      <c r="AN73" s="392" t="n">
        <f aca="false">m1!AM73-m0!AM74</f>
        <v>-0.109</v>
      </c>
      <c r="AO73" s="392" t="n">
        <f aca="false">m1!AN73-m0!AN74</f>
        <v>-0.109</v>
      </c>
      <c r="AP73" s="392" t="n">
        <f aca="false">m1!AO73-m0!AO74</f>
        <v>-0.109</v>
      </c>
      <c r="AQ73" s="392" t="n">
        <f aca="false">m1!AP73-m0!AP74</f>
        <v>-0.109</v>
      </c>
      <c r="AR73" s="392" t="n">
        <f aca="false">m1!AQ73-m0!AQ74</f>
        <v>-0.109</v>
      </c>
      <c r="AS73" s="392" t="n">
        <f aca="false">m1!AR73-m0!AR74</f>
        <v>-0.109</v>
      </c>
      <c r="AT73" s="392"/>
      <c r="AU73" s="392"/>
      <c r="AV73" s="392" t="n">
        <f aca="false">m1!AU73-m0!AU74</f>
        <v>0</v>
      </c>
      <c r="AW73" s="392" t="n">
        <f aca="false">m1!AV73-m0!AV74</f>
        <v>0</v>
      </c>
      <c r="AX73" s="392" t="n">
        <f aca="false">m1!AW73-m0!AW74</f>
        <v>-0.134</v>
      </c>
      <c r="AY73" s="392" t="n">
        <f aca="false">m1!AX73-m0!AX74</f>
        <v>-0.134</v>
      </c>
      <c r="AZ73" s="392" t="n">
        <f aca="false">m1!AY73-m0!AY74</f>
        <v>-0.414</v>
      </c>
      <c r="BA73" s="392" t="n">
        <f aca="false">m1!AZ73-m0!AZ74</f>
        <v>-0.409</v>
      </c>
      <c r="BB73" s="392"/>
      <c r="BC73" s="392" t="n">
        <f aca="false">m1!BC73-m0!BB74</f>
        <v>-0.639</v>
      </c>
      <c r="BD73" s="392" t="n">
        <f aca="false">m1!BD73-m0!BC74</f>
        <v>0.156</v>
      </c>
      <c r="BE73" s="392" t="n">
        <f aca="false">m1!BE73-m0!BD74</f>
        <v>-3.08</v>
      </c>
      <c r="BF73" s="392"/>
      <c r="BG73" s="359"/>
      <c r="BH73" s="398"/>
      <c r="BI73" s="324"/>
      <c r="BJ73" s="268"/>
      <c r="BK73" s="324"/>
      <c r="BL73" s="324"/>
      <c r="BM73" s="268"/>
      <c r="BN73" s="268"/>
      <c r="BO73" s="358"/>
      <c r="BP73" s="358"/>
      <c r="BQ73" s="268"/>
      <c r="BR73" s="358"/>
      <c r="BS73" s="268"/>
      <c r="BT73" s="268"/>
      <c r="BU73" s="268"/>
      <c r="BV73" s="295"/>
      <c r="BW73" s="295"/>
      <c r="BX73" s="295"/>
      <c r="BY73" s="268"/>
      <c r="BZ73" s="268"/>
      <c r="CA73" s="268"/>
      <c r="CB73" s="295"/>
      <c r="CC73" s="277"/>
      <c r="CD73" s="277"/>
      <c r="CE73" s="268"/>
      <c r="CF73" s="277"/>
      <c r="CG73" s="268"/>
      <c r="CH73" s="293"/>
      <c r="CI73" s="293"/>
      <c r="CJ73" s="344"/>
      <c r="CK73" s="268"/>
      <c r="CL73" s="293"/>
      <c r="CM73" s="268"/>
      <c r="CN73" s="295"/>
      <c r="CO73" s="295"/>
      <c r="CP73" s="268"/>
      <c r="CQ73" s="293"/>
      <c r="CR73" s="268"/>
      <c r="CS73" s="268"/>
      <c r="CT73" s="276"/>
      <c r="CU73" s="276"/>
      <c r="CV73" s="295"/>
      <c r="CW73" s="268"/>
      <c r="CX73" s="295"/>
      <c r="CY73" s="268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</row>
    <row r="74" customFormat="false" ht="12.75" hidden="false" customHeight="false" outlineLevel="0" collapsed="false">
      <c r="A74" s="359" t="n">
        <v>38687</v>
      </c>
      <c r="B74" s="268"/>
      <c r="C74" s="392" t="n">
        <f aca="false">m1!C74-m0!C74</f>
        <v>0.005</v>
      </c>
      <c r="D74" s="392" t="n">
        <f aca="false">m1!D74-m0!D74</f>
        <v>0.005</v>
      </c>
      <c r="E74" s="392" t="n">
        <f aca="false">m1!E74-m0!E74</f>
        <v>0.005</v>
      </c>
      <c r="F74" s="392" t="n">
        <f aca="false">m1!F74-m0!F74</f>
        <v>0.005</v>
      </c>
      <c r="G74" s="392" t="n">
        <f aca="false">m1!G74-m0!G74</f>
        <v>0.005</v>
      </c>
      <c r="H74" s="392" t="n">
        <f aca="false">m1!H74-m0!H74</f>
        <v>0.005</v>
      </c>
      <c r="I74" s="392" t="n">
        <f aca="false">m1!I74-m0!I74</f>
        <v>0.005</v>
      </c>
      <c r="J74" s="392" t="n">
        <f aca="false">m1!J74-m0!J74</f>
        <v>0.005</v>
      </c>
      <c r="K74" s="392" t="n">
        <f aca="false">m1!K74-m0!K74</f>
        <v>0.005</v>
      </c>
      <c r="L74" s="392" t="n">
        <f aca="false">m1!L74-m0!L74</f>
        <v>0.005</v>
      </c>
      <c r="M74" s="392" t="n">
        <f aca="false">m1!M74-m0!M74</f>
        <v>0.005</v>
      </c>
      <c r="N74" s="392" t="n">
        <f aca="false">m1!N74-m0!N74</f>
        <v>0.00499999999999995</v>
      </c>
      <c r="O74" s="392" t="n">
        <f aca="false">m1!O74-m0!O74</f>
        <v>0.005</v>
      </c>
      <c r="P74" s="392" t="n">
        <f aca="false">m1!P74-m0!P74</f>
        <v>0.005</v>
      </c>
      <c r="Q74" s="392" t="n">
        <f aca="false">m1!Q74-m0!Q74</f>
        <v>0.005</v>
      </c>
      <c r="R74" s="392" t="n">
        <f aca="false">m1!R74-m0!R74</f>
        <v>0.005</v>
      </c>
      <c r="T74" s="393" t="n">
        <f aca="false">m1!T74-m0!T74</f>
        <v>0.005</v>
      </c>
      <c r="U74" s="393" t="n">
        <f aca="false">m1!U74-m0!U74</f>
        <v>0.005</v>
      </c>
      <c r="V74" s="393" t="n">
        <f aca="false">m1!V74-m0!V74</f>
        <v>0.00515999999999994</v>
      </c>
      <c r="X74" s="394" t="n">
        <f aca="false">m1!X74-m0!X75</f>
        <v>-0.0125</v>
      </c>
      <c r="Y74" s="394" t="n">
        <f aca="false">m1!Y74-m0!Y75</f>
        <v>-0.0125</v>
      </c>
      <c r="Z74" s="394" t="n">
        <f aca="false">m1!Z74-m0!Z75</f>
        <v>-0.045</v>
      </c>
      <c r="AA74" s="395" t="n">
        <f aca="false">m1!AA74-m0!AA75</f>
        <v>-0.475</v>
      </c>
      <c r="AB74" s="395" t="n">
        <f aca="false">m1!AB74-m0!AB75</f>
        <v>-0.155</v>
      </c>
      <c r="AC74" s="395" t="n">
        <f aca="false">m1!AC74-m0!AC75</f>
        <v>-0.1</v>
      </c>
      <c r="AD74" s="395" t="n">
        <f aca="false">m1!AD74-m0!AD75</f>
        <v>-0.0475</v>
      </c>
      <c r="AE74" s="392" t="n">
        <f aca="false">m1!AE74-m0!AE75</f>
        <v>0</v>
      </c>
      <c r="AF74" s="392" t="n">
        <f aca="false">m1!AF74-m0!AF75</f>
        <v>0</v>
      </c>
      <c r="AG74" s="392"/>
      <c r="AH74" s="396" t="n">
        <f aca="false">A74</f>
        <v>38687</v>
      </c>
      <c r="AI74" s="392" t="n">
        <f aca="false">m1!AI74-m0!AI75</f>
        <v>-0.168</v>
      </c>
      <c r="AJ74" s="392"/>
      <c r="AK74" s="397"/>
      <c r="AL74" s="392" t="n">
        <f aca="false">m1!AK74-m0!AK75</f>
        <v>0</v>
      </c>
      <c r="AM74" s="392" t="n">
        <f aca="false">m1!AL74-m0!AL75</f>
        <v>-0.105115740406356</v>
      </c>
      <c r="AN74" s="392" t="n">
        <f aca="false">m1!AM74-m0!AM75</f>
        <v>-0.178</v>
      </c>
      <c r="AO74" s="392" t="n">
        <f aca="false">m1!AN74-m0!AN75</f>
        <v>-0.178</v>
      </c>
      <c r="AP74" s="392" t="n">
        <f aca="false">m1!AO74-m0!AO75</f>
        <v>-0.178</v>
      </c>
      <c r="AQ74" s="392" t="n">
        <f aca="false">m1!AP74-m0!AP75</f>
        <v>-0.178</v>
      </c>
      <c r="AR74" s="392" t="n">
        <f aca="false">m1!AQ74-m0!AQ75</f>
        <v>-0.178</v>
      </c>
      <c r="AS74" s="392" t="n">
        <f aca="false">m1!AR74-m0!AR75</f>
        <v>-0.178</v>
      </c>
      <c r="AT74" s="392"/>
      <c r="AU74" s="392"/>
      <c r="AV74" s="392" t="n">
        <f aca="false">m1!AU74-m0!AU75</f>
        <v>0</v>
      </c>
      <c r="AW74" s="392" t="n">
        <f aca="false">m1!AV74-m0!AV75</f>
        <v>0</v>
      </c>
      <c r="AX74" s="392" t="n">
        <f aca="false">m1!AW74-m0!AW75</f>
        <v>-0.1805</v>
      </c>
      <c r="AY74" s="392" t="n">
        <f aca="false">m1!AX74-m0!AX75</f>
        <v>-0.213</v>
      </c>
      <c r="AZ74" s="392" t="n">
        <f aca="false">m1!AY74-m0!AY75</f>
        <v>-0.643000000000001</v>
      </c>
      <c r="BA74" s="392" t="n">
        <f aca="false">m1!AZ74-m0!AZ75</f>
        <v>-0.323</v>
      </c>
      <c r="BB74" s="392"/>
      <c r="BC74" s="392" t="n">
        <f aca="false">m1!BC74-m0!BB75</f>
        <v>-0.7605</v>
      </c>
      <c r="BD74" s="392" t="n">
        <f aca="false">m1!BD74-m0!BC75</f>
        <v>0.0819999999999999</v>
      </c>
      <c r="BE74" s="392" t="n">
        <f aca="false">m1!BE74-m0!BD75</f>
        <v>-3.248</v>
      </c>
      <c r="BF74" s="392"/>
      <c r="BG74" s="359"/>
      <c r="BH74" s="398"/>
      <c r="BI74" s="324"/>
      <c r="BJ74" s="268"/>
      <c r="BK74" s="324"/>
      <c r="BL74" s="324"/>
      <c r="BM74" s="268"/>
      <c r="BN74" s="268"/>
      <c r="BO74" s="358"/>
      <c r="BP74" s="358"/>
      <c r="BQ74" s="268"/>
      <c r="BR74" s="358"/>
      <c r="BS74" s="268"/>
      <c r="BT74" s="268"/>
      <c r="BU74" s="268"/>
      <c r="BV74" s="295"/>
      <c r="BW74" s="295"/>
      <c r="BX74" s="295"/>
      <c r="BY74" s="268"/>
      <c r="BZ74" s="268"/>
      <c r="CA74" s="268"/>
      <c r="CB74" s="295"/>
      <c r="CC74" s="277"/>
      <c r="CD74" s="277"/>
      <c r="CE74" s="268"/>
      <c r="CF74" s="277"/>
      <c r="CG74" s="268"/>
      <c r="CH74" s="293"/>
      <c r="CI74" s="293"/>
      <c r="CJ74" s="344"/>
      <c r="CK74" s="268"/>
      <c r="CL74" s="293"/>
      <c r="CM74" s="268"/>
      <c r="CN74" s="295"/>
      <c r="CO74" s="295"/>
      <c r="CP74" s="268"/>
      <c r="CQ74" s="293"/>
      <c r="CR74" s="268"/>
      <c r="CS74" s="268"/>
      <c r="CT74" s="276"/>
      <c r="CU74" s="276"/>
      <c r="CV74" s="295"/>
      <c r="CW74" s="268"/>
      <c r="CX74" s="295"/>
      <c r="CY74" s="268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</row>
    <row r="75" customFormat="false" ht="12.75" hidden="false" customHeight="false" outlineLevel="0" collapsed="false">
      <c r="A75" s="359" t="n">
        <v>38718</v>
      </c>
      <c r="B75" s="268"/>
      <c r="C75" s="392" t="n">
        <f aca="false">m1!C75-m0!C75</f>
        <v>0</v>
      </c>
      <c r="D75" s="392" t="n">
        <f aca="false">m1!D75-m0!D75</f>
        <v>0</v>
      </c>
      <c r="E75" s="392" t="n">
        <f aca="false">m1!E75-m0!E75</f>
        <v>0</v>
      </c>
      <c r="F75" s="392" t="n">
        <f aca="false">m1!F75-m0!F75</f>
        <v>0</v>
      </c>
      <c r="G75" s="392" t="n">
        <f aca="false">m1!G75-m0!G75</f>
        <v>0</v>
      </c>
      <c r="H75" s="392" t="n">
        <f aca="false">m1!H75-m0!H75</f>
        <v>0</v>
      </c>
      <c r="I75" s="392" t="n">
        <f aca="false">m1!I75-m0!I75</f>
        <v>0</v>
      </c>
      <c r="J75" s="392" t="n">
        <f aca="false">m1!J75-m0!J75</f>
        <v>0</v>
      </c>
      <c r="K75" s="392" t="n">
        <f aca="false">m1!K75-m0!K75</f>
        <v>0</v>
      </c>
      <c r="L75" s="392" t="n">
        <f aca="false">m1!L75-m0!L75</f>
        <v>0</v>
      </c>
      <c r="M75" s="392" t="n">
        <f aca="false">m1!M75-m0!M75</f>
        <v>0</v>
      </c>
      <c r="N75" s="392" t="n">
        <f aca="false">m1!N75-m0!N75</f>
        <v>0</v>
      </c>
      <c r="O75" s="392" t="n">
        <f aca="false">m1!O75-m0!O75</f>
        <v>0</v>
      </c>
      <c r="P75" s="392" t="n">
        <f aca="false">m1!P75-m0!P75</f>
        <v>0</v>
      </c>
      <c r="Q75" s="392" t="n">
        <f aca="false">m1!Q75-m0!Q75</f>
        <v>0</v>
      </c>
      <c r="R75" s="392" t="n">
        <f aca="false">m1!R75-m0!R75</f>
        <v>0</v>
      </c>
      <c r="T75" s="393" t="n">
        <f aca="false">m1!T75-m0!T75</f>
        <v>0</v>
      </c>
      <c r="U75" s="393" t="n">
        <f aca="false">m1!U75-m0!U75</f>
        <v>0</v>
      </c>
      <c r="V75" s="393" t="n">
        <f aca="false">m1!V75-m0!V75</f>
        <v>0</v>
      </c>
      <c r="X75" s="394" t="n">
        <f aca="false">m1!X75-m0!X76</f>
        <v>0.0225</v>
      </c>
      <c r="Y75" s="394" t="n">
        <f aca="false">m1!Y75-m0!Y76</f>
        <v>0.0225</v>
      </c>
      <c r="Z75" s="394" t="n">
        <f aca="false">m1!Z75-m0!Z76</f>
        <v>0.025</v>
      </c>
      <c r="AA75" s="395" t="n">
        <f aca="false">m1!AA75-m0!AA76</f>
        <v>0.12</v>
      </c>
      <c r="AB75" s="395" t="n">
        <f aca="false">m1!AB75-m0!AB76</f>
        <v>0.01</v>
      </c>
      <c r="AC75" s="395" t="n">
        <f aca="false">m1!AC75-m0!AC76</f>
        <v>0.0025</v>
      </c>
      <c r="AD75" s="395" t="n">
        <f aca="false">m1!AD75-m0!AD76</f>
        <v>0.005</v>
      </c>
      <c r="AE75" s="392" t="n">
        <f aca="false">m1!AE75-m0!AE76</f>
        <v>0</v>
      </c>
      <c r="AF75" s="392" t="n">
        <f aca="false">m1!AF75-m0!AF76</f>
        <v>0</v>
      </c>
      <c r="AG75" s="392"/>
      <c r="AH75" s="396" t="n">
        <f aca="false">A75</f>
        <v>38718</v>
      </c>
      <c r="AI75" s="392" t="n">
        <f aca="false">m1!AI75-m0!AI76</f>
        <v>0.113</v>
      </c>
      <c r="AJ75" s="392"/>
      <c r="AK75" s="397"/>
      <c r="AL75" s="392" t="n">
        <f aca="false">m1!AK75-m0!AK76</f>
        <v>0</v>
      </c>
      <c r="AM75" s="392" t="n">
        <f aca="false">m1!AL75-m0!AL76</f>
        <v>0.0598764347283756</v>
      </c>
      <c r="AN75" s="392" t="n">
        <f aca="false">m1!AM75-m0!AM76</f>
        <v>0.0680000000000005</v>
      </c>
      <c r="AO75" s="392" t="n">
        <f aca="false">m1!AN75-m0!AN76</f>
        <v>0.0680000000000005</v>
      </c>
      <c r="AP75" s="392" t="n">
        <f aca="false">m1!AO75-m0!AO76</f>
        <v>0.0680000000000005</v>
      </c>
      <c r="AQ75" s="392" t="n">
        <f aca="false">m1!AP75-m0!AP76</f>
        <v>0.0680000000000001</v>
      </c>
      <c r="AR75" s="392" t="n">
        <f aca="false">m1!AQ75-m0!AQ76</f>
        <v>0.0680000000000001</v>
      </c>
      <c r="AS75" s="392" t="n">
        <f aca="false">m1!AR75-m0!AR76</f>
        <v>0.0680000000000005</v>
      </c>
      <c r="AT75" s="392"/>
      <c r="AU75" s="392"/>
      <c r="AV75" s="392" t="n">
        <f aca="false">m1!AU75-m0!AU76</f>
        <v>0</v>
      </c>
      <c r="AW75" s="392" t="n">
        <f aca="false">m1!AV75-m0!AV76</f>
        <v>0</v>
      </c>
      <c r="AX75" s="392" t="n">
        <f aca="false">m1!AW75-m0!AW76</f>
        <v>0.1355</v>
      </c>
      <c r="AY75" s="392" t="n">
        <f aca="false">m1!AX75-m0!AX76</f>
        <v>0.138</v>
      </c>
      <c r="AZ75" s="392" t="n">
        <f aca="false">m1!AY75-m0!AY76</f>
        <v>0.233000000000001</v>
      </c>
      <c r="BA75" s="392" t="n">
        <f aca="false">m1!AZ75-m0!AZ76</f>
        <v>0.123</v>
      </c>
      <c r="BB75" s="392"/>
      <c r="BC75" s="392" t="n">
        <f aca="false">m1!BC75-m0!BB76</f>
        <v>-0.4745</v>
      </c>
      <c r="BD75" s="392" t="n">
        <f aca="false">m1!BD75-m0!BC76</f>
        <v>0.363</v>
      </c>
      <c r="BE75" s="392" t="n">
        <f aca="false">m1!BE75-m0!BD76</f>
        <v>-3.135</v>
      </c>
      <c r="BF75" s="392"/>
      <c r="BG75" s="359"/>
      <c r="BH75" s="398"/>
      <c r="BI75" s="324"/>
      <c r="BJ75" s="268"/>
      <c r="BK75" s="324"/>
      <c r="BL75" s="324"/>
      <c r="BM75" s="268"/>
      <c r="BN75" s="268"/>
      <c r="BO75" s="358"/>
      <c r="BP75" s="358"/>
      <c r="BQ75" s="268"/>
      <c r="BR75" s="358"/>
      <c r="BS75" s="268"/>
      <c r="BT75" s="268"/>
      <c r="BU75" s="268"/>
      <c r="BV75" s="295"/>
      <c r="BW75" s="295"/>
      <c r="BX75" s="295"/>
      <c r="BY75" s="268"/>
      <c r="BZ75" s="268"/>
      <c r="CA75" s="268"/>
      <c r="CB75" s="295"/>
      <c r="CC75" s="277"/>
      <c r="CD75" s="277"/>
      <c r="CE75" s="268"/>
      <c r="CF75" s="277"/>
      <c r="CG75" s="268"/>
      <c r="CH75" s="293"/>
      <c r="CI75" s="293"/>
      <c r="CJ75" s="344"/>
      <c r="CK75" s="268"/>
      <c r="CL75" s="293"/>
      <c r="CM75" s="268"/>
      <c r="CN75" s="295"/>
      <c r="CO75" s="295"/>
      <c r="CP75" s="268"/>
      <c r="CQ75" s="293"/>
      <c r="CR75" s="268"/>
      <c r="CS75" s="268"/>
      <c r="CT75" s="276"/>
      <c r="CU75" s="276"/>
      <c r="CV75" s="295"/>
      <c r="CW75" s="268"/>
      <c r="CX75" s="295"/>
      <c r="CY75" s="268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</row>
    <row r="76" customFormat="false" ht="12.75" hidden="false" customHeight="false" outlineLevel="0" collapsed="false">
      <c r="A76" s="359" t="n">
        <v>38749</v>
      </c>
      <c r="B76" s="268"/>
      <c r="C76" s="392" t="n">
        <f aca="false">m1!C76-m0!C76</f>
        <v>0</v>
      </c>
      <c r="D76" s="392" t="n">
        <f aca="false">m1!D76-m0!D76</f>
        <v>0</v>
      </c>
      <c r="E76" s="392" t="n">
        <f aca="false">m1!E76-m0!E76</f>
        <v>0</v>
      </c>
      <c r="F76" s="392" t="n">
        <f aca="false">m1!F76-m0!F76</f>
        <v>0</v>
      </c>
      <c r="G76" s="392" t="n">
        <f aca="false">m1!G76-m0!G76</f>
        <v>0</v>
      </c>
      <c r="H76" s="392" t="n">
        <f aca="false">m1!H76-m0!H76</f>
        <v>0</v>
      </c>
      <c r="I76" s="392" t="n">
        <f aca="false">m1!I76-m0!I76</f>
        <v>0</v>
      </c>
      <c r="J76" s="392" t="n">
        <f aca="false">m1!J76-m0!J76</f>
        <v>0</v>
      </c>
      <c r="K76" s="392" t="n">
        <f aca="false">m1!K76-m0!K76</f>
        <v>0</v>
      </c>
      <c r="L76" s="392" t="n">
        <f aca="false">m1!L76-m0!L76</f>
        <v>0</v>
      </c>
      <c r="M76" s="392" t="n">
        <f aca="false">m1!M76-m0!M76</f>
        <v>0</v>
      </c>
      <c r="N76" s="392" t="n">
        <f aca="false">m1!N76-m0!N76</f>
        <v>0</v>
      </c>
      <c r="O76" s="392" t="n">
        <f aca="false">m1!O76-m0!O76</f>
        <v>0</v>
      </c>
      <c r="P76" s="392" t="n">
        <f aca="false">m1!P76-m0!P76</f>
        <v>0</v>
      </c>
      <c r="Q76" s="392" t="n">
        <f aca="false">m1!Q76-m0!Q76</f>
        <v>0</v>
      </c>
      <c r="R76" s="392" t="n">
        <f aca="false">m1!R76-m0!R76</f>
        <v>0</v>
      </c>
      <c r="T76" s="393" t="n">
        <f aca="false">m1!T76-m0!T76</f>
        <v>0</v>
      </c>
      <c r="U76" s="393" t="n">
        <f aca="false">m1!U76-m0!U76</f>
        <v>0</v>
      </c>
      <c r="V76" s="393" t="n">
        <f aca="false">m1!V76-m0!V76</f>
        <v>0</v>
      </c>
      <c r="X76" s="394" t="n">
        <f aca="false">m1!X76-m0!X77</f>
        <v>0.0025</v>
      </c>
      <c r="Y76" s="394" t="n">
        <f aca="false">m1!Y76-m0!Y77</f>
        <v>0.0025</v>
      </c>
      <c r="Z76" s="394" t="n">
        <f aca="false">m1!Z76-m0!Z77</f>
        <v>0.0025</v>
      </c>
      <c r="AA76" s="395" t="n">
        <f aca="false">m1!AA76-m0!AA77</f>
        <v>0.52</v>
      </c>
      <c r="AB76" s="395" t="n">
        <f aca="false">m1!AB76-m0!AB77</f>
        <v>0.36</v>
      </c>
      <c r="AC76" s="395" t="n">
        <f aca="false">m1!AC76-m0!AC77</f>
        <v>0.1325</v>
      </c>
      <c r="AD76" s="395" t="n">
        <f aca="false">m1!AD76-m0!AD77</f>
        <v>0.0775</v>
      </c>
      <c r="AE76" s="392" t="n">
        <f aca="false">m1!AE76-m0!AE77</f>
        <v>0</v>
      </c>
      <c r="AF76" s="392" t="n">
        <f aca="false">m1!AF76-m0!AF77</f>
        <v>0</v>
      </c>
      <c r="AG76" s="392"/>
      <c r="AH76" s="396" t="n">
        <f aca="false">A76</f>
        <v>38749</v>
      </c>
      <c r="AI76" s="392" t="n">
        <f aca="false">m1!AI76-m0!AI77</f>
        <v>0.128</v>
      </c>
      <c r="AJ76" s="392"/>
      <c r="AK76" s="397"/>
      <c r="AL76" s="392" t="n">
        <f aca="false">m1!AK76-m0!AK77</f>
        <v>0</v>
      </c>
      <c r="AM76" s="392" t="n">
        <f aca="false">m1!AL76-m0!AL77</f>
        <v>0.0975673761669329</v>
      </c>
      <c r="AN76" s="392" t="n">
        <f aca="false">m1!AM76-m0!AM77</f>
        <v>0.128</v>
      </c>
      <c r="AO76" s="392" t="n">
        <f aca="false">m1!AN76-m0!AN77</f>
        <v>0.128</v>
      </c>
      <c r="AP76" s="392" t="n">
        <f aca="false">m1!AO76-m0!AO77</f>
        <v>0.128</v>
      </c>
      <c r="AQ76" s="392" t="n">
        <f aca="false">m1!AP76-m0!AP77</f>
        <v>0.128</v>
      </c>
      <c r="AR76" s="392" t="n">
        <f aca="false">m1!AQ76-m0!AQ77</f>
        <v>0.128</v>
      </c>
      <c r="AS76" s="392" t="n">
        <f aca="false">m1!AR76-m0!AR77</f>
        <v>0.128</v>
      </c>
      <c r="AT76" s="392"/>
      <c r="AU76" s="392"/>
      <c r="AV76" s="392" t="n">
        <f aca="false">m1!AU76-m0!AU77</f>
        <v>0</v>
      </c>
      <c r="AW76" s="392" t="n">
        <f aca="false">m1!AV76-m0!AV77</f>
        <v>0</v>
      </c>
      <c r="AX76" s="392" t="n">
        <f aca="false">m1!AW76-m0!AW77</f>
        <v>0.1305</v>
      </c>
      <c r="AY76" s="392" t="n">
        <f aca="false">m1!AX76-m0!AX77</f>
        <v>0.1305</v>
      </c>
      <c r="AZ76" s="392" t="n">
        <f aca="false">m1!AY76-m0!AY77</f>
        <v>0.648</v>
      </c>
      <c r="BA76" s="392" t="n">
        <f aca="false">m1!AZ76-m0!AZ77</f>
        <v>0.488</v>
      </c>
      <c r="BB76" s="392"/>
      <c r="BC76" s="392" t="n">
        <f aca="false">m1!BC76-m0!BB77</f>
        <v>-0.382000000000001</v>
      </c>
      <c r="BD76" s="392" t="n">
        <f aca="false">m1!BD76-m0!BC77</f>
        <v>0.378</v>
      </c>
      <c r="BE76" s="392" t="n">
        <f aca="false">m1!BE76-m0!BD77</f>
        <v>-3.007</v>
      </c>
      <c r="BF76" s="392"/>
      <c r="BG76" s="359"/>
      <c r="BH76" s="398"/>
      <c r="BI76" s="324"/>
      <c r="BJ76" s="268"/>
      <c r="BK76" s="324"/>
      <c r="BL76" s="324"/>
      <c r="BM76" s="268"/>
      <c r="BN76" s="268"/>
      <c r="BO76" s="358"/>
      <c r="BP76" s="358"/>
      <c r="BQ76" s="268"/>
      <c r="BR76" s="358"/>
      <c r="BS76" s="268"/>
      <c r="BT76" s="268"/>
      <c r="BU76" s="268"/>
      <c r="BV76" s="295"/>
      <c r="BW76" s="295"/>
      <c r="BX76" s="295"/>
      <c r="BY76" s="268"/>
      <c r="BZ76" s="268"/>
      <c r="CA76" s="268"/>
      <c r="CB76" s="295"/>
      <c r="CC76" s="277"/>
      <c r="CD76" s="277"/>
      <c r="CE76" s="268"/>
      <c r="CF76" s="277"/>
      <c r="CG76" s="268"/>
      <c r="CH76" s="293"/>
      <c r="CI76" s="293"/>
      <c r="CJ76" s="344"/>
      <c r="CK76" s="268"/>
      <c r="CL76" s="293"/>
      <c r="CM76" s="268"/>
      <c r="CN76" s="295"/>
      <c r="CO76" s="295"/>
      <c r="CP76" s="268"/>
      <c r="CQ76" s="293"/>
      <c r="CR76" s="268"/>
      <c r="CS76" s="268"/>
      <c r="CT76" s="276"/>
      <c r="CU76" s="276"/>
      <c r="CV76" s="295"/>
      <c r="CW76" s="268"/>
      <c r="CX76" s="295"/>
      <c r="CY76" s="268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</row>
    <row r="77" customFormat="false" ht="12.75" hidden="false" customHeight="false" outlineLevel="0" collapsed="false">
      <c r="A77" s="359" t="n">
        <v>38777</v>
      </c>
      <c r="B77" s="268"/>
      <c r="C77" s="392" t="n">
        <f aca="false">m1!C77-m0!C77</f>
        <v>0</v>
      </c>
      <c r="D77" s="392" t="n">
        <f aca="false">m1!D77-m0!D77</f>
        <v>0</v>
      </c>
      <c r="E77" s="392" t="n">
        <f aca="false">m1!E77-m0!E77</f>
        <v>0</v>
      </c>
      <c r="F77" s="392" t="n">
        <f aca="false">m1!F77-m0!F77</f>
        <v>0</v>
      </c>
      <c r="G77" s="392" t="n">
        <f aca="false">m1!G77-m0!G77</f>
        <v>0</v>
      </c>
      <c r="H77" s="392" t="n">
        <f aca="false">m1!H77-m0!H77</f>
        <v>0</v>
      </c>
      <c r="I77" s="392" t="n">
        <f aca="false">m1!I77-m0!I77</f>
        <v>0</v>
      </c>
      <c r="J77" s="392" t="n">
        <f aca="false">m1!J77-m0!J77</f>
        <v>0</v>
      </c>
      <c r="K77" s="392" t="n">
        <f aca="false">m1!K77-m0!K77</f>
        <v>0</v>
      </c>
      <c r="L77" s="392" t="n">
        <f aca="false">m1!L77-m0!L77</f>
        <v>0</v>
      </c>
      <c r="M77" s="392" t="n">
        <f aca="false">m1!M77-m0!M77</f>
        <v>0</v>
      </c>
      <c r="N77" s="392" t="n">
        <f aca="false">m1!N77-m0!N77</f>
        <v>0</v>
      </c>
      <c r="O77" s="392" t="n">
        <f aca="false">m1!O77-m0!O77</f>
        <v>0</v>
      </c>
      <c r="P77" s="392" t="n">
        <f aca="false">m1!P77-m0!P77</f>
        <v>0</v>
      </c>
      <c r="Q77" s="392" t="n">
        <f aca="false">m1!Q77-m0!Q77</f>
        <v>0</v>
      </c>
      <c r="R77" s="392" t="n">
        <f aca="false">m1!R77-m0!R77</f>
        <v>0</v>
      </c>
      <c r="T77" s="393" t="n">
        <f aca="false">m1!T77-m0!T77</f>
        <v>0</v>
      </c>
      <c r="U77" s="393" t="n">
        <f aca="false">m1!U77-m0!U77</f>
        <v>0</v>
      </c>
      <c r="V77" s="393" t="n">
        <f aca="false">m1!V77-m0!V77</f>
        <v>0</v>
      </c>
      <c r="X77" s="394" t="n">
        <f aca="false">m1!X77-m0!X78</f>
        <v>0.05</v>
      </c>
      <c r="Y77" s="394" t="n">
        <f aca="false">m1!Y77-m0!Y78</f>
        <v>0.05</v>
      </c>
      <c r="Z77" s="394" t="n">
        <f aca="false">m1!Z77-m0!Z78</f>
        <v>0.1</v>
      </c>
      <c r="AA77" s="395" t="n">
        <f aca="false">m1!AA77-m0!AA78</f>
        <v>0.34</v>
      </c>
      <c r="AB77" s="395" t="n">
        <f aca="false">m1!AB77-m0!AB78</f>
        <v>0.365</v>
      </c>
      <c r="AC77" s="395" t="n">
        <f aca="false">m1!AC77-m0!AC78</f>
        <v>0.105</v>
      </c>
      <c r="AD77" s="395" t="n">
        <f aca="false">m1!AD77-m0!AD78</f>
        <v>0.0825</v>
      </c>
      <c r="AE77" s="392" t="n">
        <f aca="false">m1!AE77-m0!AE78</f>
        <v>0.0425</v>
      </c>
      <c r="AF77" s="392" t="n">
        <f aca="false">m1!AF77-m0!AF78</f>
        <v>0</v>
      </c>
      <c r="AG77" s="392"/>
      <c r="AH77" s="396" t="n">
        <f aca="false">A77</f>
        <v>38777</v>
      </c>
      <c r="AI77" s="392" t="n">
        <f aca="false">m1!AI77-m0!AI78</f>
        <v>0.134</v>
      </c>
      <c r="AJ77" s="392"/>
      <c r="AK77" s="397"/>
      <c r="AL77" s="392" t="n">
        <f aca="false">m1!AK77-m0!AK78</f>
        <v>0</v>
      </c>
      <c r="AM77" s="392" t="n">
        <f aca="false">m1!AL77-m0!AL78</f>
        <v>0.233249869515727</v>
      </c>
      <c r="AN77" s="392" t="n">
        <f aca="false">m1!AM77-m0!AM78</f>
        <v>0.334</v>
      </c>
      <c r="AO77" s="392" t="n">
        <f aca="false">m1!AN77-m0!AN78</f>
        <v>0.334</v>
      </c>
      <c r="AP77" s="392" t="n">
        <f aca="false">m1!AO77-m0!AO78</f>
        <v>0.334</v>
      </c>
      <c r="AQ77" s="392" t="n">
        <f aca="false">m1!AP77-m0!AP78</f>
        <v>0.454</v>
      </c>
      <c r="AR77" s="392" t="n">
        <f aca="false">m1!AQ77-m0!AQ78</f>
        <v>0.434</v>
      </c>
      <c r="AS77" s="392" t="n">
        <f aca="false">m1!AR77-m0!AR78</f>
        <v>0.444</v>
      </c>
      <c r="AT77" s="392"/>
      <c r="AU77" s="392"/>
      <c r="AV77" s="392" t="n">
        <f aca="false">m1!AU77-m0!AU78</f>
        <v>0</v>
      </c>
      <c r="AW77" s="392" t="n">
        <f aca="false">m1!AV77-m0!AV78</f>
        <v>0</v>
      </c>
      <c r="AX77" s="392" t="n">
        <f aca="false">m1!AW77-m0!AW78</f>
        <v>0.184</v>
      </c>
      <c r="AY77" s="392" t="n">
        <f aca="false">m1!AX77-m0!AX78</f>
        <v>0.234</v>
      </c>
      <c r="AZ77" s="392" t="n">
        <f aca="false">m1!AY77-m0!AY78</f>
        <v>0.474</v>
      </c>
      <c r="BA77" s="392" t="n">
        <f aca="false">m1!AZ77-m0!AZ78</f>
        <v>0.499</v>
      </c>
      <c r="BB77" s="392"/>
      <c r="BC77" s="392" t="n">
        <f aca="false">m1!BC77-m0!BB78</f>
        <v>-0.2935</v>
      </c>
      <c r="BD77" s="392" t="n">
        <f aca="false">m1!BD77-m0!BC78</f>
        <v>0.4265</v>
      </c>
      <c r="BE77" s="392" t="n">
        <f aca="false">m1!BE77-m0!BD78</f>
        <v>-2.873</v>
      </c>
      <c r="BF77" s="392"/>
      <c r="BG77" s="359"/>
      <c r="BH77" s="398"/>
      <c r="BI77" s="324"/>
      <c r="BJ77" s="268"/>
      <c r="BK77" s="324"/>
      <c r="BL77" s="324"/>
      <c r="BM77" s="268"/>
      <c r="BN77" s="268"/>
      <c r="BO77" s="358"/>
      <c r="BP77" s="358"/>
      <c r="BQ77" s="268"/>
      <c r="BR77" s="358"/>
      <c r="BS77" s="268"/>
      <c r="BT77" s="268"/>
      <c r="BU77" s="268"/>
      <c r="BV77" s="295"/>
      <c r="BW77" s="295"/>
      <c r="BX77" s="295"/>
      <c r="BY77" s="268"/>
      <c r="BZ77" s="268"/>
      <c r="CA77" s="268"/>
      <c r="CB77" s="295"/>
      <c r="CC77" s="277"/>
      <c r="CD77" s="277"/>
      <c r="CE77" s="268"/>
      <c r="CF77" s="277"/>
      <c r="CG77" s="268"/>
      <c r="CH77" s="293"/>
      <c r="CI77" s="293"/>
      <c r="CJ77" s="344"/>
      <c r="CK77" s="268"/>
      <c r="CL77" s="293"/>
      <c r="CM77" s="268"/>
      <c r="CN77" s="295"/>
      <c r="CO77" s="295"/>
      <c r="CP77" s="268"/>
      <c r="CQ77" s="293"/>
      <c r="CR77" s="268"/>
      <c r="CS77" s="268"/>
      <c r="CT77" s="276"/>
      <c r="CU77" s="276"/>
      <c r="CV77" s="295"/>
      <c r="CW77" s="268"/>
      <c r="CX77" s="295"/>
      <c r="CY77" s="268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</row>
    <row r="78" customFormat="false" ht="12.75" hidden="false" customHeight="false" outlineLevel="0" collapsed="false">
      <c r="A78" s="359" t="n">
        <v>38808</v>
      </c>
      <c r="B78" s="268"/>
      <c r="C78" s="392" t="n">
        <f aca="false">m1!C78-m0!C78</f>
        <v>-0.005</v>
      </c>
      <c r="D78" s="392" t="n">
        <f aca="false">m1!D78-m0!D78</f>
        <v>-0.005</v>
      </c>
      <c r="E78" s="392" t="n">
        <f aca="false">m1!E78-m0!E78</f>
        <v>-0.005</v>
      </c>
      <c r="F78" s="392" t="n">
        <f aca="false">m1!F78-m0!F78</f>
        <v>-0.005</v>
      </c>
      <c r="G78" s="392" t="n">
        <f aca="false">m1!G78-m0!G78</f>
        <v>-0.005</v>
      </c>
      <c r="H78" s="392" t="n">
        <f aca="false">m1!H78-m0!H78</f>
        <v>-0.005</v>
      </c>
      <c r="I78" s="392" t="n">
        <f aca="false">m1!I78-m0!I78</f>
        <v>-0.005</v>
      </c>
      <c r="J78" s="392" t="n">
        <f aca="false">m1!J78-m0!J78</f>
        <v>-0.005</v>
      </c>
      <c r="K78" s="392" t="n">
        <f aca="false">m1!K78-m0!K78</f>
        <v>-0.005</v>
      </c>
      <c r="L78" s="392" t="n">
        <f aca="false">m1!L78-m0!L78</f>
        <v>-0.005</v>
      </c>
      <c r="M78" s="392" t="n">
        <f aca="false">m1!M78-m0!M78</f>
        <v>-0.005</v>
      </c>
      <c r="N78" s="392" t="n">
        <f aca="false">m1!N78-m0!N78</f>
        <v>-0.005</v>
      </c>
      <c r="O78" s="392" t="n">
        <f aca="false">m1!O78-m0!O78</f>
        <v>-0.005</v>
      </c>
      <c r="P78" s="392" t="n">
        <f aca="false">m1!P78-m0!P78</f>
        <v>-0.005</v>
      </c>
      <c r="Q78" s="392" t="n">
        <f aca="false">m1!Q78-m0!Q78</f>
        <v>-0.005</v>
      </c>
      <c r="R78" s="392" t="n">
        <f aca="false">m1!R78-m0!R78</f>
        <v>-0.005</v>
      </c>
      <c r="T78" s="393" t="n">
        <f aca="false">m1!T78-m0!T78</f>
        <v>-0.005</v>
      </c>
      <c r="U78" s="393" t="n">
        <f aca="false">m1!U78-m0!U78</f>
        <v>-0.005</v>
      </c>
      <c r="V78" s="393" t="n">
        <f aca="false">m1!V78-m0!V78</f>
        <v>0</v>
      </c>
      <c r="X78" s="394" t="n">
        <f aca="false">m1!X78-m0!X79</f>
        <v>0.00999999999999998</v>
      </c>
      <c r="Y78" s="394" t="n">
        <f aca="false">m1!Y78-m0!Y79</f>
        <v>0.00999999999999998</v>
      </c>
      <c r="Z78" s="394" t="n">
        <f aca="false">m1!Z78-m0!Z79</f>
        <v>0</v>
      </c>
      <c r="AA78" s="395" t="n">
        <f aca="false">m1!AA78-m0!AA79</f>
        <v>0.115</v>
      </c>
      <c r="AB78" s="395" t="n">
        <f aca="false">m1!AB78-m0!AB79</f>
        <v>0.0475</v>
      </c>
      <c r="AC78" s="395" t="n">
        <f aca="false">m1!AC78-m0!AC79</f>
        <v>0.025</v>
      </c>
      <c r="AD78" s="395" t="n">
        <f aca="false">m1!AD78-m0!AD79</f>
        <v>0.015</v>
      </c>
      <c r="AE78" s="392" t="n">
        <f aca="false">m1!AE78-m0!AE79</f>
        <v>0</v>
      </c>
      <c r="AF78" s="392" t="n">
        <f aca="false">m1!AF78-m0!AF79</f>
        <v>0</v>
      </c>
      <c r="AG78" s="392"/>
      <c r="AH78" s="396" t="n">
        <f aca="false">A78</f>
        <v>38808</v>
      </c>
      <c r="AI78" s="392" t="n">
        <f aca="false">m1!AI78-m0!AI79</f>
        <v>0.0219999999999998</v>
      </c>
      <c r="AJ78" s="392"/>
      <c r="AK78" s="397"/>
      <c r="AL78" s="392" t="n">
        <f aca="false">m1!AK78-m0!AK79</f>
        <v>0</v>
      </c>
      <c r="AM78" s="392" t="n">
        <f aca="false">m1!AL78-m0!AL79</f>
        <v>0.0229521666359804</v>
      </c>
      <c r="AN78" s="392" t="n">
        <f aca="false">m1!AM78-m0!AM79</f>
        <v>0.0169999999999999</v>
      </c>
      <c r="AO78" s="392" t="n">
        <f aca="false">m1!AN78-m0!AN79</f>
        <v>0.0169999999999999</v>
      </c>
      <c r="AP78" s="392" t="n">
        <f aca="false">m1!AO78-m0!AO79</f>
        <v>0.0169999999999999</v>
      </c>
      <c r="AQ78" s="392" t="n">
        <f aca="false">m1!AP78-m0!AP79</f>
        <v>0.0169999999999999</v>
      </c>
      <c r="AR78" s="392" t="n">
        <f aca="false">m1!AQ78-m0!AQ79</f>
        <v>0.0169999999999999</v>
      </c>
      <c r="AS78" s="392" t="n">
        <f aca="false">m1!AR78-m0!AR79</f>
        <v>0.0169999999999999</v>
      </c>
      <c r="AT78" s="392"/>
      <c r="AU78" s="392"/>
      <c r="AV78" s="392" t="n">
        <f aca="false">m1!AU78-m0!AU79</f>
        <v>0</v>
      </c>
      <c r="AW78" s="392" t="n">
        <f aca="false">m1!AV78-m0!AV79</f>
        <v>0</v>
      </c>
      <c r="AX78" s="392" t="n">
        <f aca="false">m1!AW78-m0!AW79</f>
        <v>0.0319999999999996</v>
      </c>
      <c r="AY78" s="392" t="n">
        <f aca="false">m1!AX78-m0!AX79</f>
        <v>0.0219999999999998</v>
      </c>
      <c r="AZ78" s="392" t="n">
        <f aca="false">m1!AY78-m0!AY79</f>
        <v>0.137</v>
      </c>
      <c r="BA78" s="392" t="n">
        <f aca="false">m1!AZ78-m0!AZ79</f>
        <v>0.0695000000000001</v>
      </c>
      <c r="BB78" s="392"/>
      <c r="BC78" s="392" t="n">
        <f aca="false">m1!BC78-m0!BB79</f>
        <v>-0.433</v>
      </c>
      <c r="BD78" s="392" t="n">
        <f aca="false">m1!BD78-m0!BC79</f>
        <v>0.3145</v>
      </c>
      <c r="BE78" s="392" t="n">
        <f aca="false">m1!BE78-m0!BD79</f>
        <v>-2.851</v>
      </c>
      <c r="BF78" s="392"/>
      <c r="BG78" s="359"/>
      <c r="BH78" s="398"/>
      <c r="BI78" s="324"/>
      <c r="BJ78" s="268"/>
      <c r="BK78" s="324"/>
      <c r="BL78" s="324"/>
      <c r="BM78" s="268"/>
      <c r="BN78" s="268"/>
      <c r="BO78" s="358"/>
      <c r="BP78" s="358"/>
      <c r="BQ78" s="268"/>
      <c r="BR78" s="358"/>
      <c r="BS78" s="268"/>
      <c r="BT78" s="268"/>
      <c r="BU78" s="268"/>
      <c r="BV78" s="295"/>
      <c r="BW78" s="295"/>
      <c r="BX78" s="295"/>
      <c r="BY78" s="268"/>
      <c r="BZ78" s="268"/>
      <c r="CA78" s="268"/>
      <c r="CB78" s="295"/>
      <c r="CC78" s="277"/>
      <c r="CD78" s="277"/>
      <c r="CE78" s="268"/>
      <c r="CF78" s="277"/>
      <c r="CG78" s="268"/>
      <c r="CH78" s="293"/>
      <c r="CI78" s="293"/>
      <c r="CJ78" s="344"/>
      <c r="CK78" s="268"/>
      <c r="CL78" s="293"/>
      <c r="CM78" s="268"/>
      <c r="CN78" s="295"/>
      <c r="CO78" s="295"/>
      <c r="CP78" s="268"/>
      <c r="CQ78" s="293"/>
      <c r="CR78" s="268"/>
      <c r="CS78" s="268"/>
      <c r="CT78" s="276"/>
      <c r="CU78" s="276"/>
      <c r="CV78" s="295"/>
      <c r="CW78" s="268"/>
      <c r="CX78" s="295"/>
      <c r="CY78" s="268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</row>
    <row r="79" customFormat="false" ht="12.75" hidden="false" customHeight="false" outlineLevel="0" collapsed="false">
      <c r="A79" s="359" t="n">
        <v>38838</v>
      </c>
      <c r="B79" s="268"/>
      <c r="C79" s="392" t="n">
        <f aca="false">m1!C79-m0!C79</f>
        <v>-0.005</v>
      </c>
      <c r="D79" s="392" t="n">
        <f aca="false">m1!D79-m0!D79</f>
        <v>-0.005</v>
      </c>
      <c r="E79" s="392" t="n">
        <f aca="false">m1!E79-m0!E79</f>
        <v>-0.005</v>
      </c>
      <c r="F79" s="392" t="n">
        <f aca="false">m1!F79-m0!F79</f>
        <v>-0.005</v>
      </c>
      <c r="G79" s="392" t="n">
        <f aca="false">m1!G79-m0!G79</f>
        <v>-0.005</v>
      </c>
      <c r="H79" s="392" t="n">
        <f aca="false">m1!H79-m0!H79</f>
        <v>-0.005</v>
      </c>
      <c r="I79" s="392" t="n">
        <f aca="false">m1!I79-m0!I79</f>
        <v>-0.005</v>
      </c>
      <c r="J79" s="392" t="n">
        <f aca="false">m1!J79-m0!J79</f>
        <v>-0.005</v>
      </c>
      <c r="K79" s="392" t="n">
        <f aca="false">m1!K79-m0!K79</f>
        <v>-0.005</v>
      </c>
      <c r="L79" s="392" t="n">
        <f aca="false">m1!L79-m0!L79</f>
        <v>-0.005</v>
      </c>
      <c r="M79" s="392" t="n">
        <f aca="false">m1!M79-m0!M79</f>
        <v>-0.005</v>
      </c>
      <c r="N79" s="392" t="n">
        <f aca="false">m1!N79-m0!N79</f>
        <v>-0.005</v>
      </c>
      <c r="O79" s="392" t="n">
        <f aca="false">m1!O79-m0!O79</f>
        <v>-0.005</v>
      </c>
      <c r="P79" s="392" t="n">
        <f aca="false">m1!P79-m0!P79</f>
        <v>-0.005</v>
      </c>
      <c r="Q79" s="392" t="n">
        <f aca="false">m1!Q79-m0!Q79</f>
        <v>-0.005</v>
      </c>
      <c r="R79" s="392" t="n">
        <f aca="false">m1!R79-m0!R79</f>
        <v>-0.005</v>
      </c>
      <c r="T79" s="393" t="n">
        <f aca="false">m1!T79-m0!T79</f>
        <v>-0.005</v>
      </c>
      <c r="U79" s="393" t="n">
        <f aca="false">m1!U79-m0!U79</f>
        <v>-0.005</v>
      </c>
      <c r="V79" s="393" t="n">
        <f aca="false">m1!V79-m0!V79</f>
        <v>0</v>
      </c>
      <c r="X79" s="394" t="n">
        <f aca="false">m1!X79-m0!X80</f>
        <v>0.005</v>
      </c>
      <c r="Y79" s="394" t="n">
        <f aca="false">m1!Y79-m0!Y80</f>
        <v>0.005</v>
      </c>
      <c r="Z79" s="394" t="n">
        <f aca="false">m1!Z79-m0!Z80</f>
        <v>0.00499999999999999</v>
      </c>
      <c r="AA79" s="395" t="n">
        <f aca="false">m1!AA79-m0!AA80</f>
        <v>0</v>
      </c>
      <c r="AB79" s="395" t="n">
        <f aca="false">m1!AB79-m0!AB80</f>
        <v>0</v>
      </c>
      <c r="AC79" s="395" t="n">
        <f aca="false">m1!AC79-m0!AC80</f>
        <v>0</v>
      </c>
      <c r="AD79" s="395" t="n">
        <f aca="false">m1!AD79-m0!AD80</f>
        <v>0</v>
      </c>
      <c r="AE79" s="392" t="n">
        <f aca="false">m1!AE79-m0!AE80</f>
        <v>0</v>
      </c>
      <c r="AF79" s="392" t="n">
        <f aca="false">m1!AF79-m0!AF80</f>
        <v>0</v>
      </c>
      <c r="AG79" s="392"/>
      <c r="AH79" s="396" t="n">
        <f aca="false">A79</f>
        <v>38838</v>
      </c>
      <c r="AI79" s="392" t="n">
        <f aca="false">m1!AI79-m0!AI80</f>
        <v>-0.00800000000000001</v>
      </c>
      <c r="AJ79" s="392"/>
      <c r="AK79" s="397"/>
      <c r="AL79" s="392" t="n">
        <f aca="false">m1!AK79-m0!AK80</f>
        <v>0</v>
      </c>
      <c r="AM79" s="392" t="n">
        <f aca="false">m1!AL79-m0!AL80</f>
        <v>0.00363319915241789</v>
      </c>
      <c r="AN79" s="392" t="n">
        <f aca="false">m1!AM79-m0!AM80</f>
        <v>-0.0129999999999999</v>
      </c>
      <c r="AO79" s="392" t="n">
        <f aca="false">m1!AN79-m0!AN80</f>
        <v>-0.0129999999999999</v>
      </c>
      <c r="AP79" s="392" t="n">
        <f aca="false">m1!AO79-m0!AO80</f>
        <v>-0.0129999999999999</v>
      </c>
      <c r="AQ79" s="392" t="n">
        <f aca="false">m1!AP79-m0!AP80</f>
        <v>-0.0129999999999999</v>
      </c>
      <c r="AR79" s="392" t="n">
        <f aca="false">m1!AQ79-m0!AQ80</f>
        <v>-0.0129999999999999</v>
      </c>
      <c r="AS79" s="392" t="n">
        <f aca="false">m1!AR79-m0!AR80</f>
        <v>-0.0129999999999999</v>
      </c>
      <c r="AT79" s="392"/>
      <c r="AU79" s="392"/>
      <c r="AV79" s="392" t="n">
        <f aca="false">m1!AU79-m0!AU80</f>
        <v>0</v>
      </c>
      <c r="AW79" s="392" t="n">
        <f aca="false">m1!AV79-m0!AV80</f>
        <v>0</v>
      </c>
      <c r="AX79" s="392" t="n">
        <f aca="false">m1!AW79-m0!AW80</f>
        <v>-0.00300000000000011</v>
      </c>
      <c r="AY79" s="392" t="n">
        <f aca="false">m1!AX79-m0!AX80</f>
        <v>-0.00300000000000011</v>
      </c>
      <c r="AZ79" s="392" t="n">
        <f aca="false">m1!AY79-m0!AY80</f>
        <v>-0.00800000000000001</v>
      </c>
      <c r="BA79" s="392" t="n">
        <f aca="false">m1!AZ79-m0!AZ80</f>
        <v>-0.00800000000000001</v>
      </c>
      <c r="BB79" s="392"/>
      <c r="BC79" s="392" t="n">
        <f aca="false">m1!BC79-m0!BB80</f>
        <v>-0.463</v>
      </c>
      <c r="BD79" s="392" t="n">
        <f aca="false">m1!BD79-m0!BC80</f>
        <v>0.2845</v>
      </c>
      <c r="BE79" s="392" t="n">
        <f aca="false">m1!BE79-m0!BD80</f>
        <v>-2.859</v>
      </c>
      <c r="BF79" s="392"/>
      <c r="BG79" s="359"/>
      <c r="BH79" s="398"/>
      <c r="BI79" s="324"/>
      <c r="BJ79" s="268"/>
      <c r="BK79" s="324"/>
      <c r="BL79" s="324"/>
      <c r="BM79" s="268"/>
      <c r="BN79" s="268"/>
      <c r="BO79" s="358"/>
      <c r="BP79" s="358"/>
      <c r="BQ79" s="268"/>
      <c r="BR79" s="358"/>
      <c r="BS79" s="268"/>
      <c r="BT79" s="268"/>
      <c r="BU79" s="268"/>
      <c r="BV79" s="295"/>
      <c r="BW79" s="295"/>
      <c r="BX79" s="295"/>
      <c r="BY79" s="268"/>
      <c r="BZ79" s="268"/>
      <c r="CA79" s="268"/>
      <c r="CB79" s="295"/>
      <c r="CC79" s="277"/>
      <c r="CD79" s="277"/>
      <c r="CE79" s="268"/>
      <c r="CF79" s="277"/>
      <c r="CG79" s="268"/>
      <c r="CH79" s="293"/>
      <c r="CI79" s="293"/>
      <c r="CJ79" s="344"/>
      <c r="CK79" s="268"/>
      <c r="CL79" s="293"/>
      <c r="CM79" s="268"/>
      <c r="CN79" s="295"/>
      <c r="CO79" s="295"/>
      <c r="CP79" s="268"/>
      <c r="CQ79" s="293"/>
      <c r="CR79" s="268"/>
      <c r="CS79" s="268"/>
      <c r="CT79" s="276"/>
      <c r="CU79" s="276"/>
      <c r="CV79" s="295"/>
      <c r="CW79" s="268"/>
      <c r="CX79" s="295"/>
      <c r="CY79" s="268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</row>
    <row r="80" customFormat="false" ht="12.75" hidden="false" customHeight="false" outlineLevel="0" collapsed="false">
      <c r="A80" s="359" t="n">
        <v>38869</v>
      </c>
      <c r="B80" s="268"/>
      <c r="C80" s="392" t="n">
        <f aca="false">m1!C80-m0!C80</f>
        <v>-0.005</v>
      </c>
      <c r="D80" s="392" t="n">
        <f aca="false">m1!D80-m0!D80</f>
        <v>-0.005</v>
      </c>
      <c r="E80" s="392" t="n">
        <f aca="false">m1!E80-m0!E80</f>
        <v>-0.005</v>
      </c>
      <c r="F80" s="392" t="n">
        <f aca="false">m1!F80-m0!F80</f>
        <v>-0.005</v>
      </c>
      <c r="G80" s="392" t="n">
        <f aca="false">m1!G80-m0!G80</f>
        <v>-0.005</v>
      </c>
      <c r="H80" s="392" t="n">
        <f aca="false">m1!H80-m0!H80</f>
        <v>-0.005</v>
      </c>
      <c r="I80" s="392" t="n">
        <f aca="false">m1!I80-m0!I80</f>
        <v>-0.005</v>
      </c>
      <c r="J80" s="392" t="n">
        <f aca="false">m1!J80-m0!J80</f>
        <v>-0.005</v>
      </c>
      <c r="K80" s="392" t="n">
        <f aca="false">m1!K80-m0!K80</f>
        <v>-0.005</v>
      </c>
      <c r="L80" s="392" t="n">
        <f aca="false">m1!L80-m0!L80</f>
        <v>-0.005</v>
      </c>
      <c r="M80" s="392" t="n">
        <f aca="false">m1!M80-m0!M80</f>
        <v>-0.005</v>
      </c>
      <c r="N80" s="392" t="n">
        <f aca="false">m1!N80-m0!N80</f>
        <v>-0.005</v>
      </c>
      <c r="O80" s="392" t="n">
        <f aca="false">m1!O80-m0!O80</f>
        <v>-0.005</v>
      </c>
      <c r="P80" s="392" t="n">
        <f aca="false">m1!P80-m0!P80</f>
        <v>-0.005</v>
      </c>
      <c r="Q80" s="392" t="n">
        <f aca="false">m1!Q80-m0!Q80</f>
        <v>-0.005</v>
      </c>
      <c r="R80" s="392" t="n">
        <f aca="false">m1!R80-m0!R80</f>
        <v>-0.005</v>
      </c>
      <c r="T80" s="393" t="n">
        <f aca="false">m1!T80-m0!T80</f>
        <v>-0.005</v>
      </c>
      <c r="U80" s="393" t="n">
        <f aca="false">m1!U80-m0!U80</f>
        <v>-0.005</v>
      </c>
      <c r="V80" s="393" t="n">
        <f aca="false">m1!V80-m0!V80</f>
        <v>0</v>
      </c>
      <c r="X80" s="394" t="n">
        <f aca="false">m1!X80-m0!X81</f>
        <v>0.01</v>
      </c>
      <c r="Y80" s="394" t="n">
        <f aca="false">m1!Y80-m0!Y81</f>
        <v>0.01</v>
      </c>
      <c r="Z80" s="394" t="n">
        <f aca="false">m1!Z80-m0!Z81</f>
        <v>0.01</v>
      </c>
      <c r="AA80" s="395" t="n">
        <f aca="false">m1!AA80-m0!AA81</f>
        <v>-0.035</v>
      </c>
      <c r="AB80" s="395" t="n">
        <f aca="false">m1!AB80-m0!AB81</f>
        <v>-0.0275</v>
      </c>
      <c r="AC80" s="395" t="n">
        <f aca="false">m1!AC80-m0!AC81</f>
        <v>-0.0125</v>
      </c>
      <c r="AD80" s="395" t="n">
        <f aca="false">m1!AD80-m0!AD81</f>
        <v>0</v>
      </c>
      <c r="AE80" s="392" t="n">
        <f aca="false">m1!AE80-m0!AE81</f>
        <v>0</v>
      </c>
      <c r="AF80" s="392" t="n">
        <f aca="false">m1!AF80-m0!AF81</f>
        <v>0</v>
      </c>
      <c r="AG80" s="392"/>
      <c r="AH80" s="396" t="n">
        <f aca="false">A80</f>
        <v>38869</v>
      </c>
      <c r="AI80" s="392" t="n">
        <f aca="false">m1!AI80-m0!AI81</f>
        <v>-0.0619999999999998</v>
      </c>
      <c r="AJ80" s="392"/>
      <c r="AK80" s="397"/>
      <c r="AL80" s="392" t="n">
        <f aca="false">m1!AK80-m0!AK81</f>
        <v>0</v>
      </c>
      <c r="AM80" s="392" t="n">
        <f aca="false">m1!AL80-m0!AL81</f>
        <v>-0.03160920091048</v>
      </c>
      <c r="AN80" s="392" t="n">
        <f aca="false">m1!AM80-m0!AM81</f>
        <v>-0.0669999999999997</v>
      </c>
      <c r="AO80" s="392" t="n">
        <f aca="false">m1!AN80-m0!AN81</f>
        <v>-0.0669999999999997</v>
      </c>
      <c r="AP80" s="392" t="n">
        <f aca="false">m1!AO80-m0!AO81</f>
        <v>-0.0669999999999997</v>
      </c>
      <c r="AQ80" s="392" t="n">
        <f aca="false">m1!AP80-m0!AP81</f>
        <v>-0.0669999999999997</v>
      </c>
      <c r="AR80" s="392" t="n">
        <f aca="false">m1!AQ80-m0!AQ81</f>
        <v>-0.0669999999999997</v>
      </c>
      <c r="AS80" s="392" t="n">
        <f aca="false">m1!AR80-m0!AR81</f>
        <v>-0.0669999999999997</v>
      </c>
      <c r="AT80" s="392"/>
      <c r="AU80" s="392"/>
      <c r="AV80" s="392" t="n">
        <f aca="false">m1!AU80-m0!AU81</f>
        <v>0</v>
      </c>
      <c r="AW80" s="392" t="n">
        <f aca="false">m1!AV80-m0!AV81</f>
        <v>0</v>
      </c>
      <c r="AX80" s="392" t="n">
        <f aca="false">m1!AW80-m0!AW81</f>
        <v>-0.0519999999999996</v>
      </c>
      <c r="AY80" s="392" t="n">
        <f aca="false">m1!AX80-m0!AX81</f>
        <v>-0.0519999999999996</v>
      </c>
      <c r="AZ80" s="392" t="n">
        <f aca="false">m1!AY80-m0!AY81</f>
        <v>-0.097</v>
      </c>
      <c r="BA80" s="392" t="n">
        <f aca="false">m1!AZ80-m0!AZ81</f>
        <v>-0.0895000000000001</v>
      </c>
      <c r="BB80" s="392"/>
      <c r="BC80" s="392" t="n">
        <f aca="false">m1!BC80-m0!BB81</f>
        <v>-0.517</v>
      </c>
      <c r="BD80" s="392" t="n">
        <f aca="false">m1!BD80-m0!BC81</f>
        <v>0.2305</v>
      </c>
      <c r="BE80" s="392" t="n">
        <f aca="false">m1!BE80-m0!BD81</f>
        <v>-2.921</v>
      </c>
      <c r="BF80" s="392"/>
      <c r="BG80" s="359"/>
      <c r="BH80" s="398"/>
      <c r="BI80" s="324"/>
      <c r="BJ80" s="268"/>
      <c r="BK80" s="324"/>
      <c r="BL80" s="324"/>
      <c r="BM80" s="268"/>
      <c r="BN80" s="268"/>
      <c r="BO80" s="358"/>
      <c r="BP80" s="358"/>
      <c r="BQ80" s="268"/>
      <c r="BR80" s="358"/>
      <c r="BS80" s="268"/>
      <c r="BT80" s="268"/>
      <c r="BU80" s="268"/>
      <c r="BV80" s="295"/>
      <c r="BW80" s="295"/>
      <c r="BX80" s="295"/>
      <c r="BY80" s="268"/>
      <c r="BZ80" s="268"/>
      <c r="CA80" s="268"/>
      <c r="CB80" s="295"/>
      <c r="CC80" s="277"/>
      <c r="CD80" s="277"/>
      <c r="CE80" s="268"/>
      <c r="CF80" s="277"/>
      <c r="CG80" s="268"/>
      <c r="CH80" s="293"/>
      <c r="CI80" s="293"/>
      <c r="CJ80" s="344"/>
      <c r="CK80" s="268"/>
      <c r="CL80" s="293"/>
      <c r="CM80" s="268"/>
      <c r="CN80" s="295"/>
      <c r="CO80" s="295"/>
      <c r="CP80" s="268"/>
      <c r="CQ80" s="293"/>
      <c r="CR80" s="268"/>
      <c r="CS80" s="268"/>
      <c r="CT80" s="276"/>
      <c r="CU80" s="276"/>
      <c r="CV80" s="295"/>
      <c r="CW80" s="268"/>
      <c r="CX80" s="295"/>
      <c r="CY80" s="268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</row>
    <row r="81" customFormat="false" ht="12.75" hidden="false" customHeight="false" outlineLevel="0" collapsed="false">
      <c r="A81" s="359" t="n">
        <v>38899</v>
      </c>
      <c r="B81" s="268"/>
      <c r="C81" s="392" t="n">
        <f aca="false">m1!C81-m0!C81</f>
        <v>-0.005</v>
      </c>
      <c r="D81" s="392" t="n">
        <f aca="false">m1!D81-m0!D81</f>
        <v>-0.005</v>
      </c>
      <c r="E81" s="392" t="n">
        <f aca="false">m1!E81-m0!E81</f>
        <v>-0.005</v>
      </c>
      <c r="F81" s="392" t="n">
        <f aca="false">m1!F81-m0!F81</f>
        <v>-0.005</v>
      </c>
      <c r="G81" s="392" t="n">
        <f aca="false">m1!G81-m0!G81</f>
        <v>-0.005</v>
      </c>
      <c r="H81" s="392" t="n">
        <f aca="false">m1!H81-m0!H81</f>
        <v>-0.005</v>
      </c>
      <c r="I81" s="392" t="n">
        <f aca="false">m1!I81-m0!I81</f>
        <v>-0.005</v>
      </c>
      <c r="J81" s="392" t="n">
        <f aca="false">m1!J81-m0!J81</f>
        <v>-0.005</v>
      </c>
      <c r="K81" s="392" t="n">
        <f aca="false">m1!K81-m0!K81</f>
        <v>-0.005</v>
      </c>
      <c r="L81" s="392" t="n">
        <f aca="false">m1!L81-m0!L81</f>
        <v>-0.005</v>
      </c>
      <c r="M81" s="392" t="n">
        <f aca="false">m1!M81-m0!M81</f>
        <v>-0.005</v>
      </c>
      <c r="N81" s="392" t="n">
        <f aca="false">m1!N81-m0!N81</f>
        <v>-0.005</v>
      </c>
      <c r="O81" s="392" t="n">
        <f aca="false">m1!O81-m0!O81</f>
        <v>-0.005</v>
      </c>
      <c r="P81" s="392" t="n">
        <f aca="false">m1!P81-m0!P81</f>
        <v>-0.005</v>
      </c>
      <c r="Q81" s="392" t="n">
        <f aca="false">m1!Q81-m0!Q81</f>
        <v>-0.005</v>
      </c>
      <c r="R81" s="392" t="n">
        <f aca="false">m1!R81-m0!R81</f>
        <v>-0.005</v>
      </c>
      <c r="T81" s="393" t="n">
        <f aca="false">m1!T81-m0!T81</f>
        <v>-0.005</v>
      </c>
      <c r="U81" s="393" t="n">
        <f aca="false">m1!U81-m0!U81</f>
        <v>-0.005</v>
      </c>
      <c r="V81" s="393" t="n">
        <f aca="false">m1!V81-m0!V81</f>
        <v>0</v>
      </c>
      <c r="X81" s="394" t="n">
        <f aca="false">m1!X81-m0!X82</f>
        <v>0.0025</v>
      </c>
      <c r="Y81" s="394" t="n">
        <f aca="false">m1!Y81-m0!Y82</f>
        <v>0.0025</v>
      </c>
      <c r="Z81" s="394" t="n">
        <f aca="false">m1!Z81-m0!Z82</f>
        <v>0.00249999999999999</v>
      </c>
      <c r="AA81" s="395" t="n">
        <f aca="false">m1!AA81-m0!AA82</f>
        <v>-0.065</v>
      </c>
      <c r="AB81" s="395" t="n">
        <f aca="false">m1!AB81-m0!AB82</f>
        <v>0</v>
      </c>
      <c r="AC81" s="395" t="n">
        <f aca="false">m1!AC81-m0!AC82</f>
        <v>0</v>
      </c>
      <c r="AD81" s="395" t="n">
        <f aca="false">m1!AD81-m0!AD82</f>
        <v>0</v>
      </c>
      <c r="AE81" s="392" t="n">
        <f aca="false">m1!AE81-m0!AE82</f>
        <v>0</v>
      </c>
      <c r="AF81" s="392" t="n">
        <f aca="false">m1!AF81-m0!AF82</f>
        <v>0</v>
      </c>
      <c r="AG81" s="392"/>
      <c r="AH81" s="396" t="n">
        <f aca="false">A81</f>
        <v>38899</v>
      </c>
      <c r="AI81" s="392" t="n">
        <f aca="false">m1!AI81-m0!AI82</f>
        <v>0.00800000000000001</v>
      </c>
      <c r="AJ81" s="392"/>
      <c r="AK81" s="397"/>
      <c r="AL81" s="392" t="n">
        <f aca="false">m1!AK81-m0!AK82</f>
        <v>0</v>
      </c>
      <c r="AM81" s="392" t="n">
        <f aca="false">m1!AL81-m0!AL82</f>
        <v>0.0141341474855665</v>
      </c>
      <c r="AN81" s="392" t="n">
        <f aca="false">m1!AM81-m0!AM82</f>
        <v>0.00300000000000011</v>
      </c>
      <c r="AO81" s="392" t="n">
        <f aca="false">m1!AN81-m0!AN82</f>
        <v>0.00300000000000011</v>
      </c>
      <c r="AP81" s="392" t="n">
        <f aca="false">m1!AO81-m0!AO82</f>
        <v>0.00300000000000011</v>
      </c>
      <c r="AQ81" s="392" t="n">
        <f aca="false">m1!AP81-m0!AP82</f>
        <v>0.00300000000000011</v>
      </c>
      <c r="AR81" s="392" t="n">
        <f aca="false">m1!AQ81-m0!AQ82</f>
        <v>0.00300000000000011</v>
      </c>
      <c r="AS81" s="392" t="n">
        <f aca="false">m1!AR81-m0!AR82</f>
        <v>0.00300000000000011</v>
      </c>
      <c r="AT81" s="392"/>
      <c r="AU81" s="392"/>
      <c r="AV81" s="392" t="n">
        <f aca="false">m1!AU81-m0!AU82</f>
        <v>0</v>
      </c>
      <c r="AW81" s="392" t="n">
        <f aca="false">m1!AV81-m0!AV82</f>
        <v>0</v>
      </c>
      <c r="AX81" s="392" t="n">
        <f aca="false">m1!AW81-m0!AW82</f>
        <v>0.0105</v>
      </c>
      <c r="AY81" s="392" t="n">
        <f aca="false">m1!AX81-m0!AX82</f>
        <v>0.0105</v>
      </c>
      <c r="AZ81" s="392" t="n">
        <f aca="false">m1!AY81-m0!AY82</f>
        <v>-0.0569999999999999</v>
      </c>
      <c r="BA81" s="392" t="n">
        <f aca="false">m1!AZ81-m0!AZ82</f>
        <v>0.00800000000000001</v>
      </c>
      <c r="BB81" s="392"/>
      <c r="BC81" s="392" t="n">
        <f aca="false">m1!BC81-m0!BB82</f>
        <v>-0.447</v>
      </c>
      <c r="BD81" s="392" t="n">
        <f aca="false">m1!BD81-m0!BC82</f>
        <v>0.3005</v>
      </c>
      <c r="BE81" s="392" t="n">
        <f aca="false">m1!BE81-m0!BD82</f>
        <v>-2.913</v>
      </c>
      <c r="BF81" s="392"/>
      <c r="BG81" s="359"/>
      <c r="BH81" s="398"/>
      <c r="BI81" s="324"/>
      <c r="BJ81" s="268"/>
      <c r="BK81" s="324"/>
      <c r="BL81" s="324"/>
      <c r="BM81" s="268"/>
      <c r="BN81" s="268"/>
      <c r="BO81" s="358"/>
      <c r="BP81" s="358"/>
      <c r="BQ81" s="268"/>
      <c r="BR81" s="358"/>
      <c r="BS81" s="268"/>
      <c r="BT81" s="268"/>
      <c r="BU81" s="268"/>
      <c r="BV81" s="295"/>
      <c r="BW81" s="295"/>
      <c r="BX81" s="295"/>
      <c r="BY81" s="268"/>
      <c r="BZ81" s="268"/>
      <c r="CA81" s="268"/>
      <c r="CB81" s="295"/>
      <c r="CC81" s="277"/>
      <c r="CD81" s="277"/>
      <c r="CE81" s="268"/>
      <c r="CF81" s="277"/>
      <c r="CG81" s="268"/>
      <c r="CH81" s="293"/>
      <c r="CI81" s="293"/>
      <c r="CJ81" s="344"/>
      <c r="CK81" s="268"/>
      <c r="CL81" s="293"/>
      <c r="CM81" s="268"/>
      <c r="CN81" s="295"/>
      <c r="CO81" s="295"/>
      <c r="CP81" s="268"/>
      <c r="CQ81" s="293"/>
      <c r="CR81" s="268"/>
      <c r="CS81" s="268"/>
      <c r="CT81" s="276"/>
      <c r="CU81" s="276"/>
      <c r="CV81" s="295"/>
      <c r="CW81" s="268"/>
      <c r="CX81" s="295"/>
      <c r="CY81" s="268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</row>
    <row r="82" customFormat="false" ht="12.75" hidden="false" customHeight="false" outlineLevel="0" collapsed="false">
      <c r="A82" s="359" t="n">
        <v>38930</v>
      </c>
      <c r="B82" s="268"/>
      <c r="C82" s="392" t="n">
        <f aca="false">m1!C82-m0!C82</f>
        <v>-0.005</v>
      </c>
      <c r="D82" s="392" t="n">
        <f aca="false">m1!D82-m0!D82</f>
        <v>-0.005</v>
      </c>
      <c r="E82" s="392" t="n">
        <f aca="false">m1!E82-m0!E82</f>
        <v>-0.005</v>
      </c>
      <c r="F82" s="392" t="n">
        <f aca="false">m1!F82-m0!F82</f>
        <v>-0.005</v>
      </c>
      <c r="G82" s="392" t="n">
        <f aca="false">m1!G82-m0!G82</f>
        <v>-0.005</v>
      </c>
      <c r="H82" s="392" t="n">
        <f aca="false">m1!H82-m0!H82</f>
        <v>-0.005</v>
      </c>
      <c r="I82" s="392" t="n">
        <f aca="false">m1!I82-m0!I82</f>
        <v>-0.005</v>
      </c>
      <c r="J82" s="392" t="n">
        <f aca="false">m1!J82-m0!J82</f>
        <v>-0.005</v>
      </c>
      <c r="K82" s="392" t="n">
        <f aca="false">m1!K82-m0!K82</f>
        <v>-0.005</v>
      </c>
      <c r="L82" s="392" t="n">
        <f aca="false">m1!L82-m0!L82</f>
        <v>-0.005</v>
      </c>
      <c r="M82" s="392" t="n">
        <f aca="false">m1!M82-m0!M82</f>
        <v>-0.005</v>
      </c>
      <c r="N82" s="392" t="n">
        <f aca="false">m1!N82-m0!N82</f>
        <v>-0.005</v>
      </c>
      <c r="O82" s="392" t="n">
        <f aca="false">m1!O82-m0!O82</f>
        <v>-0.005</v>
      </c>
      <c r="P82" s="392" t="n">
        <f aca="false">m1!P82-m0!P82</f>
        <v>-0.005</v>
      </c>
      <c r="Q82" s="392" t="n">
        <f aca="false">m1!Q82-m0!Q82</f>
        <v>-0.005</v>
      </c>
      <c r="R82" s="392" t="n">
        <f aca="false">m1!R82-m0!R82</f>
        <v>-0.005</v>
      </c>
      <c r="T82" s="393" t="n">
        <f aca="false">m1!T82-m0!T82</f>
        <v>-0.005</v>
      </c>
      <c r="U82" s="393" t="n">
        <f aca="false">m1!U82-m0!U82</f>
        <v>-0.005</v>
      </c>
      <c r="V82" s="393" t="n">
        <f aca="false">m1!V82-m0!V82</f>
        <v>0</v>
      </c>
      <c r="X82" s="394" t="n">
        <f aca="false">m1!X82-m0!X83</f>
        <v>0.0025</v>
      </c>
      <c r="Y82" s="394" t="n">
        <f aca="false">m1!Y82-m0!Y83</f>
        <v>0.0025</v>
      </c>
      <c r="Z82" s="394" t="n">
        <f aca="false">m1!Z82-m0!Z83</f>
        <v>0.0025</v>
      </c>
      <c r="AA82" s="395" t="n">
        <f aca="false">m1!AA82-m0!AA83</f>
        <v>0.1</v>
      </c>
      <c r="AB82" s="395" t="n">
        <f aca="false">m1!AB82-m0!AB83</f>
        <v>0.0275</v>
      </c>
      <c r="AC82" s="395" t="n">
        <f aca="false">m1!AC82-m0!AC83</f>
        <v>0.0225</v>
      </c>
      <c r="AD82" s="395" t="n">
        <f aca="false">m1!AD82-m0!AD83</f>
        <v>0</v>
      </c>
      <c r="AE82" s="392" t="n">
        <f aca="false">m1!AE82-m0!AE83</f>
        <v>0</v>
      </c>
      <c r="AF82" s="392" t="n">
        <f aca="false">m1!AF82-m0!AF83</f>
        <v>0</v>
      </c>
      <c r="AG82" s="392"/>
      <c r="AH82" s="396" t="n">
        <f aca="false">A82</f>
        <v>38930</v>
      </c>
      <c r="AI82" s="392" t="n">
        <f aca="false">m1!AI82-m0!AI83</f>
        <v>0.0130000000000003</v>
      </c>
      <c r="AJ82" s="392"/>
      <c r="AK82" s="397"/>
      <c r="AL82" s="392" t="n">
        <f aca="false">m1!AK82-m0!AK83</f>
        <v>0</v>
      </c>
      <c r="AM82" s="392" t="n">
        <f aca="false">m1!AL82-m0!AL83</f>
        <v>0.0172052666223343</v>
      </c>
      <c r="AN82" s="392" t="n">
        <f aca="false">m1!AM82-m0!AM83</f>
        <v>0.00800000000000045</v>
      </c>
      <c r="AO82" s="392" t="n">
        <f aca="false">m1!AN82-m0!AN83</f>
        <v>0.00800000000000045</v>
      </c>
      <c r="AP82" s="392" t="n">
        <f aca="false">m1!AO82-m0!AO83</f>
        <v>0.00800000000000045</v>
      </c>
      <c r="AQ82" s="392" t="n">
        <f aca="false">m1!AP82-m0!AP83</f>
        <v>0.00800000000000045</v>
      </c>
      <c r="AR82" s="392" t="n">
        <f aca="false">m1!AQ82-m0!AQ83</f>
        <v>0.00800000000000045</v>
      </c>
      <c r="AS82" s="392" t="n">
        <f aca="false">m1!AR82-m0!AR83</f>
        <v>0.00800000000000045</v>
      </c>
      <c r="AT82" s="392"/>
      <c r="AU82" s="392"/>
      <c r="AV82" s="392" t="n">
        <f aca="false">m1!AU82-m0!AU83</f>
        <v>0</v>
      </c>
      <c r="AW82" s="392" t="n">
        <f aca="false">m1!AV82-m0!AV83</f>
        <v>0</v>
      </c>
      <c r="AX82" s="392" t="n">
        <f aca="false">m1!AW82-m0!AW83</f>
        <v>0.0155000000000003</v>
      </c>
      <c r="AY82" s="392" t="n">
        <f aca="false">m1!AX82-m0!AX83</f>
        <v>0.0155000000000003</v>
      </c>
      <c r="AZ82" s="392" t="n">
        <f aca="false">m1!AY82-m0!AY83</f>
        <v>0.113</v>
      </c>
      <c r="BA82" s="392" t="n">
        <f aca="false">m1!AZ82-m0!AZ83</f>
        <v>0.0405000000000002</v>
      </c>
      <c r="BB82" s="392"/>
      <c r="BC82" s="392" t="n">
        <f aca="false">m1!BC82-m0!BB83</f>
        <v>-0.442</v>
      </c>
      <c r="BD82" s="392" t="n">
        <f aca="false">m1!BD82-m0!BC83</f>
        <v>0.3055</v>
      </c>
      <c r="BE82" s="392" t="n">
        <f aca="false">m1!BE82-m0!BD83</f>
        <v>-2.9</v>
      </c>
      <c r="BF82" s="392"/>
      <c r="BG82" s="359"/>
      <c r="BH82" s="398"/>
      <c r="BI82" s="324"/>
      <c r="BJ82" s="268"/>
      <c r="BK82" s="324"/>
      <c r="BL82" s="324"/>
      <c r="BM82" s="268"/>
      <c r="BN82" s="268"/>
      <c r="BO82" s="358"/>
      <c r="BP82" s="358"/>
      <c r="BQ82" s="268"/>
      <c r="BR82" s="358"/>
      <c r="BS82" s="268"/>
      <c r="BT82" s="268"/>
      <c r="BU82" s="268"/>
      <c r="BV82" s="295"/>
      <c r="BW82" s="295"/>
      <c r="BX82" s="295"/>
      <c r="BY82" s="268"/>
      <c r="BZ82" s="268"/>
      <c r="CA82" s="268"/>
      <c r="CB82" s="295"/>
      <c r="CC82" s="277"/>
      <c r="CD82" s="277"/>
      <c r="CE82" s="268"/>
      <c r="CF82" s="277"/>
      <c r="CG82" s="268"/>
      <c r="CH82" s="293"/>
      <c r="CI82" s="293"/>
      <c r="CJ82" s="344"/>
      <c r="CK82" s="268"/>
      <c r="CL82" s="293"/>
      <c r="CM82" s="268"/>
      <c r="CN82" s="295"/>
      <c r="CO82" s="295"/>
      <c r="CP82" s="268"/>
      <c r="CQ82" s="293"/>
      <c r="CR82" s="268"/>
      <c r="CS82" s="268"/>
      <c r="CT82" s="276"/>
      <c r="CU82" s="276"/>
      <c r="CV82" s="295"/>
      <c r="CW82" s="268"/>
      <c r="CX82" s="295"/>
      <c r="CY82" s="268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</row>
    <row r="83" customFormat="false" ht="12.75" hidden="false" customHeight="false" outlineLevel="0" collapsed="false">
      <c r="A83" s="359" t="n">
        <v>38961</v>
      </c>
      <c r="B83" s="268"/>
      <c r="C83" s="392" t="n">
        <f aca="false">m1!C83-m0!C83</f>
        <v>-0.005</v>
      </c>
      <c r="D83" s="392" t="n">
        <f aca="false">m1!D83-m0!D83</f>
        <v>-0.005</v>
      </c>
      <c r="E83" s="392" t="n">
        <f aca="false">m1!E83-m0!E83</f>
        <v>-0.005</v>
      </c>
      <c r="F83" s="392" t="n">
        <f aca="false">m1!F83-m0!F83</f>
        <v>-0.005</v>
      </c>
      <c r="G83" s="392" t="n">
        <f aca="false">m1!G83-m0!G83</f>
        <v>-0.005</v>
      </c>
      <c r="H83" s="392" t="n">
        <f aca="false">m1!H83-m0!H83</f>
        <v>-0.005</v>
      </c>
      <c r="I83" s="392" t="n">
        <f aca="false">m1!I83-m0!I83</f>
        <v>-0.005</v>
      </c>
      <c r="J83" s="392" t="n">
        <f aca="false">m1!J83-m0!J83</f>
        <v>-0.005</v>
      </c>
      <c r="K83" s="392" t="n">
        <f aca="false">m1!K83-m0!K83</f>
        <v>-0.005</v>
      </c>
      <c r="L83" s="392" t="n">
        <f aca="false">m1!L83-m0!L83</f>
        <v>-0.005</v>
      </c>
      <c r="M83" s="392" t="n">
        <f aca="false">m1!M83-m0!M83</f>
        <v>-0.005</v>
      </c>
      <c r="N83" s="392" t="n">
        <f aca="false">m1!N83-m0!N83</f>
        <v>-0.005</v>
      </c>
      <c r="O83" s="392" t="n">
        <f aca="false">m1!O83-m0!O83</f>
        <v>-0.005</v>
      </c>
      <c r="P83" s="392" t="n">
        <f aca="false">m1!P83-m0!P83</f>
        <v>-0.005</v>
      </c>
      <c r="Q83" s="392" t="n">
        <f aca="false">m1!Q83-m0!Q83</f>
        <v>-0.005</v>
      </c>
      <c r="R83" s="392" t="n">
        <f aca="false">m1!R83-m0!R83</f>
        <v>-0.005</v>
      </c>
      <c r="T83" s="393" t="n">
        <f aca="false">m1!T83-m0!T83</f>
        <v>-0.005</v>
      </c>
      <c r="U83" s="393" t="n">
        <f aca="false">m1!U83-m0!U83</f>
        <v>-0.005</v>
      </c>
      <c r="V83" s="393" t="n">
        <f aca="false">m1!V83-m0!V83</f>
        <v>0</v>
      </c>
      <c r="X83" s="394" t="n">
        <f aca="false">m1!X83-m0!X84</f>
        <v>-0.015</v>
      </c>
      <c r="Y83" s="394" t="n">
        <f aca="false">m1!Y83-m0!Y84</f>
        <v>-0.015</v>
      </c>
      <c r="Z83" s="394" t="n">
        <f aca="false">m1!Z83-m0!Z84</f>
        <v>-0.015</v>
      </c>
      <c r="AA83" s="395" t="n">
        <f aca="false">m1!AA83-m0!AA84</f>
        <v>0.08</v>
      </c>
      <c r="AB83" s="395" t="n">
        <f aca="false">m1!AB83-m0!AB84</f>
        <v>0.02</v>
      </c>
      <c r="AC83" s="395" t="n">
        <f aca="false">m1!AC83-m0!AC84</f>
        <v>-0.0225</v>
      </c>
      <c r="AD83" s="395" t="n">
        <f aca="false">m1!AD83-m0!AD84</f>
        <v>-0.0025</v>
      </c>
      <c r="AE83" s="392" t="n">
        <f aca="false">m1!AE83-m0!AE84</f>
        <v>0</v>
      </c>
      <c r="AF83" s="392" t="n">
        <f aca="false">m1!AF83-m0!AF84</f>
        <v>0</v>
      </c>
      <c r="AG83" s="392"/>
      <c r="AH83" s="396" t="n">
        <f aca="false">A83</f>
        <v>38961</v>
      </c>
      <c r="AI83" s="392" t="n">
        <f aca="false">m1!AI83-m0!AI84</f>
        <v>-0.0150000000000001</v>
      </c>
      <c r="AJ83" s="392"/>
      <c r="AK83" s="397"/>
      <c r="AL83" s="392" t="n">
        <f aca="false">m1!AK83-m0!AK84</f>
        <v>0</v>
      </c>
      <c r="AM83" s="392" t="n">
        <f aca="false">m1!AL83-m0!AL84</f>
        <v>-0.00108545143548011</v>
      </c>
      <c r="AN83" s="392" t="n">
        <f aca="false">m1!AM83-m0!AM84</f>
        <v>-0.02</v>
      </c>
      <c r="AO83" s="392" t="n">
        <f aca="false">m1!AN83-m0!AN84</f>
        <v>-0.02</v>
      </c>
      <c r="AP83" s="392" t="n">
        <f aca="false">m1!AO83-m0!AO84</f>
        <v>-0.02</v>
      </c>
      <c r="AQ83" s="392" t="n">
        <f aca="false">m1!AP83-m0!AP84</f>
        <v>-0.02</v>
      </c>
      <c r="AR83" s="392" t="n">
        <f aca="false">m1!AQ83-m0!AQ84</f>
        <v>-0.02</v>
      </c>
      <c r="AS83" s="392" t="n">
        <f aca="false">m1!AR83-m0!AR84</f>
        <v>-0.02</v>
      </c>
      <c r="AT83" s="392"/>
      <c r="AU83" s="392"/>
      <c r="AV83" s="392" t="n">
        <f aca="false">m1!AU83-m0!AU84</f>
        <v>0</v>
      </c>
      <c r="AW83" s="392" t="n">
        <f aca="false">m1!AV83-m0!AV84</f>
        <v>0</v>
      </c>
      <c r="AX83" s="392" t="n">
        <f aca="false">m1!AW83-m0!AW84</f>
        <v>-0.0299999999999998</v>
      </c>
      <c r="AY83" s="392" t="n">
        <f aca="false">m1!AX83-m0!AX84</f>
        <v>-0.0300000000000003</v>
      </c>
      <c r="AZ83" s="392" t="n">
        <f aca="false">m1!AY83-m0!AY84</f>
        <v>0.065</v>
      </c>
      <c r="BA83" s="392" t="n">
        <f aca="false">m1!AZ83-m0!AZ84</f>
        <v>0.00499999999999989</v>
      </c>
      <c r="BB83" s="392"/>
      <c r="BC83" s="392" t="n">
        <f aca="false">m1!BC83-m0!BB84</f>
        <v>-0.4725</v>
      </c>
      <c r="BD83" s="392" t="n">
        <f aca="false">m1!BD83-m0!BC84</f>
        <v>0.2775</v>
      </c>
      <c r="BE83" s="392" t="n">
        <f aca="false">m1!BE83-m0!BD84</f>
        <v>-2.915</v>
      </c>
      <c r="BF83" s="392"/>
      <c r="BG83" s="359"/>
      <c r="BH83" s="398"/>
      <c r="BI83" s="324"/>
      <c r="BJ83" s="268"/>
      <c r="BK83" s="324"/>
      <c r="BL83" s="324"/>
      <c r="BM83" s="268"/>
      <c r="BN83" s="268"/>
      <c r="BO83" s="358"/>
      <c r="BP83" s="358"/>
      <c r="BQ83" s="268"/>
      <c r="BR83" s="358"/>
      <c r="BS83" s="268"/>
      <c r="BT83" s="268"/>
      <c r="BU83" s="268"/>
      <c r="BV83" s="295"/>
      <c r="BW83" s="295"/>
      <c r="BX83" s="295"/>
      <c r="BY83" s="268"/>
      <c r="BZ83" s="268"/>
      <c r="CA83" s="268"/>
      <c r="CB83" s="295"/>
      <c r="CC83" s="277"/>
      <c r="CD83" s="277"/>
      <c r="CE83" s="268"/>
      <c r="CF83" s="277"/>
      <c r="CG83" s="268"/>
      <c r="CH83" s="293"/>
      <c r="CI83" s="293"/>
      <c r="CJ83" s="344"/>
      <c r="CK83" s="268"/>
      <c r="CL83" s="293"/>
      <c r="CM83" s="268"/>
      <c r="CN83" s="295"/>
      <c r="CO83" s="295"/>
      <c r="CP83" s="268"/>
      <c r="CQ83" s="293"/>
      <c r="CR83" s="268"/>
      <c r="CS83" s="268"/>
      <c r="CT83" s="276"/>
      <c r="CU83" s="276"/>
      <c r="CV83" s="295"/>
      <c r="CW83" s="268"/>
      <c r="CX83" s="295"/>
      <c r="CY83" s="268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</row>
    <row r="84" customFormat="false" ht="12.75" hidden="false" customHeight="false" outlineLevel="0" collapsed="false">
      <c r="A84" s="359" t="n">
        <v>38991</v>
      </c>
      <c r="B84" s="268"/>
      <c r="C84" s="392" t="n">
        <f aca="false">m1!C84-m0!C84</f>
        <v>-0.005</v>
      </c>
      <c r="D84" s="392" t="n">
        <f aca="false">m1!D84-m0!D84</f>
        <v>-0.005</v>
      </c>
      <c r="E84" s="392" t="n">
        <f aca="false">m1!E84-m0!E84</f>
        <v>-0.005</v>
      </c>
      <c r="F84" s="392" t="n">
        <f aca="false">m1!F84-m0!F84</f>
        <v>-0.005</v>
      </c>
      <c r="G84" s="392" t="n">
        <f aca="false">m1!G84-m0!G84</f>
        <v>-0.005</v>
      </c>
      <c r="H84" s="392" t="n">
        <f aca="false">m1!H84-m0!H84</f>
        <v>-0.005</v>
      </c>
      <c r="I84" s="392" t="n">
        <f aca="false">m1!I84-m0!I84</f>
        <v>-0.005</v>
      </c>
      <c r="J84" s="392" t="n">
        <f aca="false">m1!J84-m0!J84</f>
        <v>-0.005</v>
      </c>
      <c r="K84" s="392" t="n">
        <f aca="false">m1!K84-m0!K84</f>
        <v>-0.005</v>
      </c>
      <c r="L84" s="392" t="n">
        <f aca="false">m1!L84-m0!L84</f>
        <v>-0.005</v>
      </c>
      <c r="M84" s="392" t="n">
        <f aca="false">m1!M84-m0!M84</f>
        <v>-0.005</v>
      </c>
      <c r="N84" s="392" t="n">
        <f aca="false">m1!N84-m0!N84</f>
        <v>-0.005</v>
      </c>
      <c r="O84" s="392" t="n">
        <f aca="false">m1!O84-m0!O84</f>
        <v>-0.005</v>
      </c>
      <c r="P84" s="392" t="n">
        <f aca="false">m1!P84-m0!P84</f>
        <v>-0.005</v>
      </c>
      <c r="Q84" s="392" t="n">
        <f aca="false">m1!Q84-m0!Q84</f>
        <v>-0.005</v>
      </c>
      <c r="R84" s="392" t="n">
        <f aca="false">m1!R84-m0!R84</f>
        <v>-0.005</v>
      </c>
      <c r="T84" s="393" t="n">
        <f aca="false">m1!T84-m0!T84</f>
        <v>-0.005</v>
      </c>
      <c r="U84" s="393" t="n">
        <f aca="false">m1!U84-m0!U84</f>
        <v>-0.005</v>
      </c>
      <c r="V84" s="393" t="n">
        <f aca="false">m1!V84-m0!V84</f>
        <v>0</v>
      </c>
      <c r="X84" s="394" t="n">
        <f aca="false">m1!X84-m0!X85</f>
        <v>-0.04</v>
      </c>
      <c r="Y84" s="394" t="n">
        <f aca="false">m1!Y84-m0!Y85</f>
        <v>-0.04</v>
      </c>
      <c r="Z84" s="394" t="n">
        <f aca="false">m1!Z84-m0!Z85</f>
        <v>-0.0525</v>
      </c>
      <c r="AA84" s="395" t="n">
        <f aca="false">m1!AA84-m0!AA85</f>
        <v>-0.38</v>
      </c>
      <c r="AB84" s="395" t="n">
        <f aca="false">m1!AB84-m0!AB85</f>
        <v>-0.3325</v>
      </c>
      <c r="AC84" s="395" t="n">
        <f aca="false">m1!AC84-m0!AC85</f>
        <v>-0.1025</v>
      </c>
      <c r="AD84" s="395" t="n">
        <f aca="false">m1!AD84-m0!AD85</f>
        <v>-0.075</v>
      </c>
      <c r="AE84" s="392" t="n">
        <f aca="false">m1!AE84-m0!AE85</f>
        <v>-0.0425</v>
      </c>
      <c r="AF84" s="392" t="n">
        <f aca="false">m1!AF84-m0!AF85</f>
        <v>0</v>
      </c>
      <c r="AG84" s="392"/>
      <c r="AH84" s="396" t="n">
        <f aca="false">A84</f>
        <v>38991</v>
      </c>
      <c r="AI84" s="392" t="n">
        <f aca="false">m1!AI84-m0!AI85</f>
        <v>-0.0830000000000002</v>
      </c>
      <c r="AJ84" s="392"/>
      <c r="AK84" s="397"/>
      <c r="AL84" s="392" t="n">
        <f aca="false">m1!AK84-m0!AK85</f>
        <v>0</v>
      </c>
      <c r="AM84" s="392" t="n">
        <f aca="false">m1!AL84-m0!AL85</f>
        <v>-0.119087643369186</v>
      </c>
      <c r="AN84" s="392" t="n">
        <f aca="false">m1!AM84-m0!AM85</f>
        <v>-0.208</v>
      </c>
      <c r="AO84" s="392" t="n">
        <f aca="false">m1!AN84-m0!AN85</f>
        <v>-0.208</v>
      </c>
      <c r="AP84" s="392" t="n">
        <f aca="false">m1!AO84-m0!AO85</f>
        <v>-0.208</v>
      </c>
      <c r="AQ84" s="392" t="n">
        <f aca="false">m1!AP84-m0!AP85</f>
        <v>-0.328</v>
      </c>
      <c r="AR84" s="392" t="n">
        <f aca="false">m1!AQ84-m0!AQ85</f>
        <v>-0.308</v>
      </c>
      <c r="AS84" s="392" t="n">
        <f aca="false">m1!AR84-m0!AR85</f>
        <v>-0.318</v>
      </c>
      <c r="AT84" s="392"/>
      <c r="AU84" s="392"/>
      <c r="AV84" s="392" t="n">
        <f aca="false">m1!AU84-m0!AU85</f>
        <v>0</v>
      </c>
      <c r="AW84" s="392" t="n">
        <f aca="false">m1!AV84-m0!AV85</f>
        <v>0</v>
      </c>
      <c r="AX84" s="392" t="n">
        <f aca="false">m1!AW84-m0!AW85</f>
        <v>-0.123</v>
      </c>
      <c r="AY84" s="392" t="n">
        <f aca="false">m1!AX84-m0!AX85</f>
        <v>-0.1355</v>
      </c>
      <c r="AZ84" s="392" t="n">
        <f aca="false">m1!AY84-m0!AY85</f>
        <v>-0.463000000000001</v>
      </c>
      <c r="BA84" s="392" t="n">
        <f aca="false">m1!AZ84-m0!AZ85</f>
        <v>-0.4155</v>
      </c>
      <c r="BB84" s="392"/>
      <c r="BC84" s="392" t="n">
        <f aca="false">m1!BC84-m0!BB85</f>
        <v>-0.6155</v>
      </c>
      <c r="BD84" s="392" t="n">
        <f aca="false">m1!BD84-m0!BC85</f>
        <v>0.167</v>
      </c>
      <c r="BE84" s="392" t="n">
        <f aca="false">m1!BE84-m0!BD85</f>
        <v>-2.998</v>
      </c>
      <c r="BF84" s="392"/>
      <c r="BG84" s="359"/>
      <c r="BH84" s="398"/>
      <c r="BI84" s="324"/>
      <c r="BJ84" s="268"/>
      <c r="BK84" s="324"/>
      <c r="BL84" s="324"/>
      <c r="BM84" s="268"/>
      <c r="BN84" s="268"/>
      <c r="BO84" s="358"/>
      <c r="BP84" s="358"/>
      <c r="BQ84" s="268"/>
      <c r="BR84" s="358"/>
      <c r="BS84" s="268"/>
      <c r="BT84" s="268"/>
      <c r="BU84" s="268"/>
      <c r="BV84" s="295"/>
      <c r="BW84" s="295"/>
      <c r="BX84" s="295"/>
      <c r="BY84" s="268"/>
      <c r="BZ84" s="268"/>
      <c r="CA84" s="268"/>
      <c r="CB84" s="295"/>
      <c r="CC84" s="277"/>
      <c r="CD84" s="277"/>
      <c r="CE84" s="268"/>
      <c r="CF84" s="277"/>
      <c r="CG84" s="268"/>
      <c r="CH84" s="293"/>
      <c r="CI84" s="293"/>
      <c r="CJ84" s="344"/>
      <c r="CK84" s="268"/>
      <c r="CL84" s="293"/>
      <c r="CM84" s="268"/>
      <c r="CN84" s="295"/>
      <c r="CO84" s="295"/>
      <c r="CP84" s="268"/>
      <c r="CQ84" s="293"/>
      <c r="CR84" s="268"/>
      <c r="CS84" s="268"/>
      <c r="CT84" s="276"/>
      <c r="CU84" s="276"/>
      <c r="CV84" s="295"/>
      <c r="CW84" s="268"/>
      <c r="CX84" s="295"/>
      <c r="CY84" s="268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</row>
    <row r="85" customFormat="false" ht="12.75" hidden="false" customHeight="false" outlineLevel="0" collapsed="false">
      <c r="A85" s="359" t="n">
        <v>39022</v>
      </c>
      <c r="B85" s="268"/>
      <c r="C85" s="392" t="n">
        <f aca="false">m1!C85-m0!C85</f>
        <v>0.005</v>
      </c>
      <c r="D85" s="392" t="n">
        <f aca="false">m1!D85-m0!D85</f>
        <v>0.005</v>
      </c>
      <c r="E85" s="392" t="n">
        <f aca="false">m1!E85-m0!E85</f>
        <v>0.005</v>
      </c>
      <c r="F85" s="392" t="n">
        <f aca="false">m1!F85-m0!F85</f>
        <v>0.005</v>
      </c>
      <c r="G85" s="392" t="n">
        <f aca="false">m1!G85-m0!G85</f>
        <v>0.005</v>
      </c>
      <c r="H85" s="392" t="n">
        <f aca="false">m1!H85-m0!H85</f>
        <v>0.005</v>
      </c>
      <c r="I85" s="392" t="n">
        <f aca="false">m1!I85-m0!I85</f>
        <v>0.005</v>
      </c>
      <c r="J85" s="392" t="n">
        <f aca="false">m1!J85-m0!J85</f>
        <v>0.005</v>
      </c>
      <c r="K85" s="392" t="n">
        <f aca="false">m1!K85-m0!K85</f>
        <v>0.005</v>
      </c>
      <c r="L85" s="392" t="n">
        <f aca="false">m1!L85-m0!L85</f>
        <v>0.005</v>
      </c>
      <c r="M85" s="392" t="n">
        <f aca="false">m1!M85-m0!M85</f>
        <v>0.005</v>
      </c>
      <c r="N85" s="392" t="n">
        <f aca="false">m1!N85-m0!N85</f>
        <v>0.00499999999999995</v>
      </c>
      <c r="O85" s="392" t="n">
        <f aca="false">m1!O85-m0!O85</f>
        <v>0.005</v>
      </c>
      <c r="P85" s="392" t="n">
        <f aca="false">m1!P85-m0!P85</f>
        <v>0.005</v>
      </c>
      <c r="Q85" s="392" t="n">
        <f aca="false">m1!Q85-m0!Q85</f>
        <v>0.005</v>
      </c>
      <c r="R85" s="392" t="n">
        <f aca="false">m1!R85-m0!R85</f>
        <v>0.005</v>
      </c>
      <c r="T85" s="393" t="n">
        <f aca="false">m1!T85-m0!T85</f>
        <v>0.00499999999999998</v>
      </c>
      <c r="U85" s="393" t="n">
        <f aca="false">m1!U85-m0!U85</f>
        <v>0.00499999999999998</v>
      </c>
      <c r="V85" s="393" t="n">
        <f aca="false">m1!V85-m0!V85</f>
        <v>0.00516</v>
      </c>
      <c r="X85" s="394" t="n">
        <f aca="false">m1!X85-m0!X86</f>
        <v>-0.04</v>
      </c>
      <c r="Y85" s="394" t="n">
        <f aca="false">m1!Y85-m0!Y86</f>
        <v>-0.04</v>
      </c>
      <c r="Z85" s="394" t="n">
        <f aca="false">m1!Z85-m0!Z86</f>
        <v>-0.04</v>
      </c>
      <c r="AA85" s="395" t="n">
        <f aca="false">m1!AA85-m0!AA86</f>
        <v>-0.32</v>
      </c>
      <c r="AB85" s="395" t="n">
        <f aca="false">m1!AB85-m0!AB86</f>
        <v>-0.315</v>
      </c>
      <c r="AC85" s="395" t="n">
        <f aca="false">m1!AC85-m0!AC86</f>
        <v>-0.05</v>
      </c>
      <c r="AD85" s="395" t="n">
        <f aca="false">m1!AD85-m0!AD86</f>
        <v>-0.055</v>
      </c>
      <c r="AE85" s="392" t="n">
        <f aca="false">m1!AE85-m0!AE86</f>
        <v>0</v>
      </c>
      <c r="AF85" s="392" t="n">
        <f aca="false">m1!AF85-m0!AF86</f>
        <v>0</v>
      </c>
      <c r="AG85" s="392"/>
      <c r="AH85" s="396" t="n">
        <f aca="false">A85</f>
        <v>39022</v>
      </c>
      <c r="AI85" s="392" t="n">
        <f aca="false">m1!AI85-m0!AI86</f>
        <v>-0.0910000000000002</v>
      </c>
      <c r="AJ85" s="392"/>
      <c r="AK85" s="397"/>
      <c r="AL85" s="392" t="n">
        <f aca="false">m1!AK85-m0!AK86</f>
        <v>0</v>
      </c>
      <c r="AM85" s="392" t="n">
        <f aca="false">m1!AL85-m0!AL86</f>
        <v>-0.054083797416157</v>
      </c>
      <c r="AN85" s="392" t="n">
        <f aca="false">m1!AM85-m0!AM86</f>
        <v>-0.106</v>
      </c>
      <c r="AO85" s="392" t="n">
        <f aca="false">m1!AN85-m0!AN86</f>
        <v>-0.106</v>
      </c>
      <c r="AP85" s="392" t="n">
        <f aca="false">m1!AO85-m0!AO86</f>
        <v>-0.106</v>
      </c>
      <c r="AQ85" s="392" t="n">
        <f aca="false">m1!AP85-m0!AP86</f>
        <v>-0.106</v>
      </c>
      <c r="AR85" s="392" t="n">
        <f aca="false">m1!AQ85-m0!AQ86</f>
        <v>-0.106</v>
      </c>
      <c r="AS85" s="392" t="n">
        <f aca="false">m1!AR85-m0!AR86</f>
        <v>-0.106</v>
      </c>
      <c r="AT85" s="392"/>
      <c r="AU85" s="392"/>
      <c r="AV85" s="392" t="n">
        <f aca="false">m1!AU85-m0!AU86</f>
        <v>0</v>
      </c>
      <c r="AW85" s="392" t="n">
        <f aca="false">m1!AV85-m0!AV86</f>
        <v>0</v>
      </c>
      <c r="AX85" s="392" t="n">
        <f aca="false">m1!AW85-m0!AW86</f>
        <v>-0.131</v>
      </c>
      <c r="AY85" s="392" t="n">
        <f aca="false">m1!AX85-m0!AX86</f>
        <v>-0.131</v>
      </c>
      <c r="AZ85" s="392" t="n">
        <f aca="false">m1!AY85-m0!AY86</f>
        <v>-0.411</v>
      </c>
      <c r="BA85" s="392" t="n">
        <f aca="false">m1!AZ85-m0!AZ86</f>
        <v>-0.406</v>
      </c>
      <c r="BB85" s="392"/>
      <c r="BC85" s="392" t="n">
        <f aca="false">m1!BC85-m0!BB86</f>
        <v>-0.636</v>
      </c>
      <c r="BD85" s="392" t="n">
        <f aca="false">m1!BD85-m0!BC86</f>
        <v>0.159</v>
      </c>
      <c r="BE85" s="392" t="n">
        <f aca="false">m1!BE85-m0!BD86</f>
        <v>-3.089</v>
      </c>
      <c r="BF85" s="392"/>
      <c r="BG85" s="359"/>
      <c r="BH85" s="398"/>
      <c r="BI85" s="324"/>
      <c r="BJ85" s="268"/>
      <c r="BK85" s="324"/>
      <c r="BL85" s="324"/>
      <c r="BM85" s="268"/>
      <c r="BN85" s="268"/>
      <c r="BO85" s="358"/>
      <c r="BP85" s="358"/>
      <c r="BQ85" s="268"/>
      <c r="BR85" s="358"/>
      <c r="BS85" s="268"/>
      <c r="BT85" s="268"/>
      <c r="BU85" s="268"/>
      <c r="BV85" s="295"/>
      <c r="BW85" s="295"/>
      <c r="BX85" s="295"/>
      <c r="BY85" s="268"/>
      <c r="BZ85" s="268"/>
      <c r="CA85" s="268"/>
      <c r="CB85" s="295"/>
      <c r="CC85" s="277"/>
      <c r="CD85" s="277"/>
      <c r="CE85" s="268"/>
      <c r="CF85" s="277"/>
      <c r="CG85" s="268"/>
      <c r="CH85" s="293"/>
      <c r="CI85" s="293"/>
      <c r="CJ85" s="344"/>
      <c r="CK85" s="268"/>
      <c r="CL85" s="293"/>
      <c r="CM85" s="268"/>
      <c r="CN85" s="295"/>
      <c r="CO85" s="295"/>
      <c r="CP85" s="268"/>
      <c r="CQ85" s="293"/>
      <c r="CR85" s="268"/>
      <c r="CS85" s="268"/>
      <c r="CT85" s="276"/>
      <c r="CU85" s="276"/>
      <c r="CV85" s="295"/>
      <c r="CW85" s="268"/>
      <c r="CX85" s="295"/>
      <c r="CY85" s="268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</row>
    <row r="86" customFormat="false" ht="12.75" hidden="false" customHeight="false" outlineLevel="0" collapsed="false">
      <c r="A86" s="359" t="n">
        <v>39052</v>
      </c>
      <c r="B86" s="268"/>
      <c r="C86" s="392" t="n">
        <f aca="false">m1!C86-m0!C86</f>
        <v>0.005</v>
      </c>
      <c r="D86" s="392" t="n">
        <f aca="false">m1!D86-m0!D86</f>
        <v>0.005</v>
      </c>
      <c r="E86" s="392" t="n">
        <f aca="false">m1!E86-m0!E86</f>
        <v>0.005</v>
      </c>
      <c r="F86" s="392" t="n">
        <f aca="false">m1!F86-m0!F86</f>
        <v>0.005</v>
      </c>
      <c r="G86" s="392" t="n">
        <f aca="false">m1!G86-m0!G86</f>
        <v>0.005</v>
      </c>
      <c r="H86" s="392" t="n">
        <f aca="false">m1!H86-m0!H86</f>
        <v>0.005</v>
      </c>
      <c r="I86" s="392" t="n">
        <f aca="false">m1!I86-m0!I86</f>
        <v>0.005</v>
      </c>
      <c r="J86" s="392" t="n">
        <f aca="false">m1!J86-m0!J86</f>
        <v>0.005</v>
      </c>
      <c r="K86" s="392" t="n">
        <f aca="false">m1!K86-m0!K86</f>
        <v>0.005</v>
      </c>
      <c r="L86" s="392" t="n">
        <f aca="false">m1!L86-m0!L86</f>
        <v>0.005</v>
      </c>
      <c r="M86" s="392" t="n">
        <f aca="false">m1!M86-m0!M86</f>
        <v>0.005</v>
      </c>
      <c r="N86" s="392" t="n">
        <f aca="false">m1!N86-m0!N86</f>
        <v>0.00499999999999995</v>
      </c>
      <c r="O86" s="392" t="n">
        <f aca="false">m1!O86-m0!O86</f>
        <v>0.005</v>
      </c>
      <c r="P86" s="392" t="n">
        <f aca="false">m1!P86-m0!P86</f>
        <v>0.005</v>
      </c>
      <c r="Q86" s="392" t="n">
        <f aca="false">m1!Q86-m0!Q86</f>
        <v>0.005</v>
      </c>
      <c r="R86" s="392" t="n">
        <f aca="false">m1!R86-m0!R86</f>
        <v>0.005</v>
      </c>
      <c r="T86" s="393" t="n">
        <f aca="false">m1!T86-m0!T86</f>
        <v>0.005</v>
      </c>
      <c r="U86" s="393" t="n">
        <f aca="false">m1!U86-m0!U86</f>
        <v>0.005</v>
      </c>
      <c r="V86" s="393" t="n">
        <f aca="false">m1!V86-m0!V86</f>
        <v>0.00516000000000005</v>
      </c>
      <c r="X86" s="394" t="n">
        <f aca="false">m1!X86-m0!X87</f>
        <v>-0.0125</v>
      </c>
      <c r="Y86" s="394" t="n">
        <f aca="false">m1!Y86-m0!Y87</f>
        <v>-0.0125</v>
      </c>
      <c r="Z86" s="394" t="n">
        <f aca="false">m1!Z86-m0!Z87</f>
        <v>-0.045</v>
      </c>
      <c r="AA86" s="395" t="n">
        <f aca="false">m1!AA86-m0!AA87</f>
        <v>-0.475</v>
      </c>
      <c r="AB86" s="395" t="n">
        <f aca="false">m1!AB86-m0!AB87</f>
        <v>-0.155</v>
      </c>
      <c r="AC86" s="395" t="n">
        <f aca="false">m1!AC86-m0!AC87</f>
        <v>-0.1</v>
      </c>
      <c r="AD86" s="395" t="n">
        <f aca="false">m1!AD86-m0!AD87</f>
        <v>-0.0475</v>
      </c>
      <c r="AE86" s="392" t="n">
        <f aca="false">m1!AE86-m0!AE87</f>
        <v>0</v>
      </c>
      <c r="AF86" s="392" t="n">
        <f aca="false">m1!AF86-m0!AF87</f>
        <v>0</v>
      </c>
      <c r="AG86" s="392"/>
      <c r="AH86" s="396" t="n">
        <f aca="false">A86</f>
        <v>39052</v>
      </c>
      <c r="AI86" s="392" t="n">
        <f aca="false">m1!AI86-m0!AI87</f>
        <v>-0.181</v>
      </c>
      <c r="AJ86" s="392"/>
      <c r="AK86" s="397"/>
      <c r="AL86" s="392" t="n">
        <f aca="false">m1!AK86-m0!AK87</f>
        <v>0</v>
      </c>
      <c r="AM86" s="392" t="n">
        <f aca="false">m1!AL86-m0!AL87</f>
        <v>-0.105828531937622</v>
      </c>
      <c r="AN86" s="392" t="n">
        <f aca="false">m1!AM86-m0!AM87</f>
        <v>-0.191</v>
      </c>
      <c r="AO86" s="392" t="n">
        <f aca="false">m1!AN86-m0!AN87</f>
        <v>-0.191</v>
      </c>
      <c r="AP86" s="392" t="n">
        <f aca="false">m1!AO86-m0!AO87</f>
        <v>-0.191</v>
      </c>
      <c r="AQ86" s="392" t="n">
        <f aca="false">m1!AP86-m0!AP87</f>
        <v>-0.190999999999999</v>
      </c>
      <c r="AR86" s="392" t="n">
        <f aca="false">m1!AQ86-m0!AQ87</f>
        <v>-0.190999999999999</v>
      </c>
      <c r="AS86" s="392" t="n">
        <f aca="false">m1!AR86-m0!AR87</f>
        <v>-0.191</v>
      </c>
      <c r="AT86" s="392"/>
      <c r="AU86" s="392"/>
      <c r="AV86" s="392" t="n">
        <f aca="false">m1!AU86-m0!AU87</f>
        <v>0</v>
      </c>
      <c r="AW86" s="392" t="n">
        <f aca="false">m1!AV86-m0!AV87</f>
        <v>0</v>
      </c>
      <c r="AX86" s="392" t="n">
        <f aca="false">m1!AW86-m0!AW87</f>
        <v>-0.1935</v>
      </c>
      <c r="AY86" s="392" t="n">
        <f aca="false">m1!AX86-m0!AX87</f>
        <v>-0.226</v>
      </c>
      <c r="AZ86" s="392" t="n">
        <f aca="false">m1!AY86-m0!AY87</f>
        <v>-0.656</v>
      </c>
      <c r="BA86" s="392" t="n">
        <f aca="false">m1!AZ86-m0!AZ87</f>
        <v>-0.335999999999999</v>
      </c>
      <c r="BB86" s="392"/>
      <c r="BC86" s="392" t="n">
        <f aca="false">m1!BC86-m0!BB87</f>
        <v>-0.773499999999999</v>
      </c>
      <c r="BD86" s="392" t="n">
        <f aca="false">m1!BD86-m0!BC87</f>
        <v>0.0690000000000004</v>
      </c>
      <c r="BE86" s="392" t="n">
        <f aca="false">m1!BE86-m0!BD87</f>
        <v>-3.27</v>
      </c>
      <c r="BF86" s="392"/>
      <c r="BG86" s="359"/>
      <c r="BH86" s="398"/>
      <c r="BI86" s="324"/>
      <c r="BJ86" s="268"/>
      <c r="BK86" s="324"/>
      <c r="BL86" s="324"/>
      <c r="BM86" s="268"/>
      <c r="BN86" s="268"/>
      <c r="BO86" s="358"/>
      <c r="BP86" s="358"/>
      <c r="BQ86" s="268"/>
      <c r="BR86" s="358"/>
      <c r="BS86" s="268"/>
      <c r="BT86" s="268"/>
      <c r="BU86" s="268"/>
      <c r="BV86" s="295"/>
      <c r="BW86" s="295"/>
      <c r="BX86" s="295"/>
      <c r="BY86" s="268"/>
      <c r="BZ86" s="268"/>
      <c r="CA86" s="268"/>
      <c r="CB86" s="295"/>
      <c r="CC86" s="277"/>
      <c r="CD86" s="277"/>
      <c r="CE86" s="268"/>
      <c r="CF86" s="277"/>
      <c r="CG86" s="268"/>
      <c r="CH86" s="293"/>
      <c r="CI86" s="293"/>
      <c r="CJ86" s="344"/>
      <c r="CK86" s="268"/>
      <c r="CL86" s="293"/>
      <c r="CM86" s="268"/>
      <c r="CN86" s="295"/>
      <c r="CO86" s="295"/>
      <c r="CP86" s="268"/>
      <c r="CQ86" s="293"/>
      <c r="CR86" s="268"/>
      <c r="CS86" s="268"/>
      <c r="CT86" s="276"/>
      <c r="CU86" s="276"/>
      <c r="CV86" s="295"/>
      <c r="CW86" s="268"/>
      <c r="CX86" s="295"/>
      <c r="CY86" s="268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</row>
    <row r="87" customFormat="false" ht="12.75" hidden="false" customHeight="false" outlineLevel="0" collapsed="false">
      <c r="A87" s="359" t="n">
        <v>39083</v>
      </c>
      <c r="B87" s="268"/>
      <c r="C87" s="392" t="n">
        <f aca="false">m1!C87-m0!C87</f>
        <v>0</v>
      </c>
      <c r="D87" s="392" t="n">
        <f aca="false">m1!D87-m0!D87</f>
        <v>0</v>
      </c>
      <c r="E87" s="392" t="n">
        <f aca="false">m1!E87-m0!E87</f>
        <v>0</v>
      </c>
      <c r="F87" s="392" t="n">
        <f aca="false">m1!F87-m0!F87</f>
        <v>0</v>
      </c>
      <c r="G87" s="392" t="n">
        <f aca="false">m1!G87-m0!G87</f>
        <v>0</v>
      </c>
      <c r="H87" s="392" t="n">
        <f aca="false">m1!H87-m0!H87</f>
        <v>0</v>
      </c>
      <c r="I87" s="392" t="n">
        <f aca="false">m1!I87-m0!I87</f>
        <v>0</v>
      </c>
      <c r="J87" s="392" t="n">
        <f aca="false">m1!J87-m0!J87</f>
        <v>0</v>
      </c>
      <c r="K87" s="392" t="n">
        <f aca="false">m1!K87-m0!K87</f>
        <v>0</v>
      </c>
      <c r="L87" s="392" t="n">
        <f aca="false">m1!L87-m0!L87</f>
        <v>0</v>
      </c>
      <c r="M87" s="392" t="n">
        <f aca="false">m1!M87-m0!M87</f>
        <v>0</v>
      </c>
      <c r="N87" s="392" t="n">
        <f aca="false">m1!N87-m0!N87</f>
        <v>0</v>
      </c>
      <c r="O87" s="392" t="n">
        <f aca="false">m1!O87-m0!O87</f>
        <v>0</v>
      </c>
      <c r="P87" s="392" t="n">
        <f aca="false">m1!P87-m0!P87</f>
        <v>0</v>
      </c>
      <c r="Q87" s="392" t="n">
        <f aca="false">m1!Q87-m0!Q87</f>
        <v>0</v>
      </c>
      <c r="R87" s="392" t="n">
        <f aca="false">m1!R87-m0!R87</f>
        <v>0</v>
      </c>
      <c r="T87" s="393" t="n">
        <f aca="false">m1!T87-m0!T87</f>
        <v>0</v>
      </c>
      <c r="U87" s="393" t="n">
        <f aca="false">m1!U87-m0!U87</f>
        <v>0</v>
      </c>
      <c r="V87" s="393" t="n">
        <f aca="false">m1!V87-m0!V87</f>
        <v>0</v>
      </c>
      <c r="X87" s="394" t="n">
        <f aca="false">m1!X87-m0!X88</f>
        <v>0.0225</v>
      </c>
      <c r="Y87" s="394" t="n">
        <f aca="false">m1!Y87-m0!Y88</f>
        <v>0.0225</v>
      </c>
      <c r="Z87" s="394" t="n">
        <f aca="false">m1!Z87-m0!Z88</f>
        <v>0.025</v>
      </c>
      <c r="AA87" s="395" t="n">
        <f aca="false">m1!AA87-m0!AA88</f>
        <v>0.12</v>
      </c>
      <c r="AB87" s="395" t="n">
        <f aca="false">m1!AB87-m0!AB88</f>
        <v>0.01</v>
      </c>
      <c r="AC87" s="395" t="n">
        <f aca="false">m1!AC87-m0!AC88</f>
        <v>0.0025</v>
      </c>
      <c r="AD87" s="395" t="n">
        <f aca="false">m1!AD87-m0!AD88</f>
        <v>0.005</v>
      </c>
      <c r="AE87" s="392" t="n">
        <f aca="false">m1!AE87-m0!AE88</f>
        <v>0</v>
      </c>
      <c r="AF87" s="392" t="n">
        <f aca="false">m1!AF87-m0!AF88</f>
        <v>0</v>
      </c>
      <c r="AG87" s="392"/>
      <c r="AH87" s="396" t="n">
        <f aca="false">A87</f>
        <v>39083</v>
      </c>
      <c r="AI87" s="392" t="n">
        <f aca="false">m1!AI87-m0!AI88</f>
        <v>0.109</v>
      </c>
      <c r="AJ87" s="392"/>
      <c r="AK87" s="397"/>
      <c r="AL87" s="392" t="n">
        <f aca="false">m1!AK87-m0!AK88</f>
        <v>0</v>
      </c>
      <c r="AM87" s="392" t="n">
        <f aca="false">m1!AL87-m0!AL88</f>
        <v>0.0533120116103651</v>
      </c>
      <c r="AN87" s="392" t="n">
        <f aca="false">m1!AM87-m0!AM88</f>
        <v>0.0639999999999996</v>
      </c>
      <c r="AO87" s="392" t="n">
        <f aca="false">m1!AN87-m0!AN88</f>
        <v>0.0639999999999996</v>
      </c>
      <c r="AP87" s="392" t="n">
        <f aca="false">m1!AO87-m0!AO88</f>
        <v>0.0639999999999996</v>
      </c>
      <c r="AQ87" s="392" t="n">
        <f aca="false">m1!AP87-m0!AP88</f>
        <v>0.0639999999999992</v>
      </c>
      <c r="AR87" s="392" t="n">
        <f aca="false">m1!AQ87-m0!AQ88</f>
        <v>0.0639999999999992</v>
      </c>
      <c r="AS87" s="392" t="n">
        <f aca="false">m1!AR87-m0!AR88</f>
        <v>0.0639999999999996</v>
      </c>
      <c r="AT87" s="392"/>
      <c r="AU87" s="392"/>
      <c r="AV87" s="392" t="n">
        <f aca="false">m1!AU87-m0!AU88</f>
        <v>0</v>
      </c>
      <c r="AW87" s="392" t="n">
        <f aca="false">m1!AV87-m0!AV88</f>
        <v>0</v>
      </c>
      <c r="AX87" s="392" t="n">
        <f aca="false">m1!AW87-m0!AW88</f>
        <v>0.1315</v>
      </c>
      <c r="AY87" s="392" t="n">
        <f aca="false">m1!AX87-m0!AX88</f>
        <v>0.134</v>
      </c>
      <c r="AZ87" s="392" t="n">
        <f aca="false">m1!AY87-m0!AY88</f>
        <v>0.229</v>
      </c>
      <c r="BA87" s="392" t="n">
        <f aca="false">m1!AZ87-m0!AZ88</f>
        <v>0.119</v>
      </c>
      <c r="BB87" s="392"/>
      <c r="BC87" s="392" t="n">
        <f aca="false">m1!BC87-m0!BB88</f>
        <v>-0.4785</v>
      </c>
      <c r="BD87" s="392" t="n">
        <f aca="false">m1!BD87-m0!BC88</f>
        <v>0.359</v>
      </c>
      <c r="BE87" s="392" t="n">
        <f aca="false">m1!BE87-m0!BD88</f>
        <v>-3.161</v>
      </c>
      <c r="BF87" s="392"/>
      <c r="BG87" s="359"/>
      <c r="BH87" s="398"/>
      <c r="BI87" s="324"/>
      <c r="BJ87" s="268"/>
      <c r="BK87" s="324"/>
      <c r="BL87" s="324"/>
      <c r="BM87" s="268"/>
      <c r="BN87" s="268"/>
      <c r="BO87" s="358"/>
      <c r="BP87" s="358"/>
      <c r="BQ87" s="268"/>
      <c r="BR87" s="358"/>
      <c r="BS87" s="268"/>
      <c r="BT87" s="268"/>
      <c r="BU87" s="268"/>
      <c r="BV87" s="295"/>
      <c r="BW87" s="295"/>
      <c r="BX87" s="295"/>
      <c r="BY87" s="268"/>
      <c r="BZ87" s="268"/>
      <c r="CA87" s="268"/>
      <c r="CB87" s="295"/>
      <c r="CC87" s="277"/>
      <c r="CD87" s="277"/>
      <c r="CE87" s="268"/>
      <c r="CF87" s="277"/>
      <c r="CG87" s="268"/>
      <c r="CH87" s="293"/>
      <c r="CI87" s="293"/>
      <c r="CJ87" s="344"/>
      <c r="CK87" s="268"/>
      <c r="CL87" s="293"/>
      <c r="CM87" s="268"/>
      <c r="CN87" s="295"/>
      <c r="CO87" s="295"/>
      <c r="CP87" s="268"/>
      <c r="CQ87" s="293"/>
      <c r="CR87" s="268"/>
      <c r="CS87" s="268"/>
      <c r="CT87" s="276"/>
      <c r="CU87" s="276"/>
      <c r="CV87" s="295"/>
      <c r="CW87" s="268"/>
      <c r="CX87" s="295"/>
      <c r="CY87" s="268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</row>
    <row r="88" customFormat="false" ht="12.75" hidden="false" customHeight="false" outlineLevel="0" collapsed="false">
      <c r="A88" s="359" t="n">
        <v>39114</v>
      </c>
      <c r="B88" s="268"/>
      <c r="C88" s="392" t="n">
        <f aca="false">m1!C88-m0!C88</f>
        <v>0</v>
      </c>
      <c r="D88" s="392" t="n">
        <f aca="false">m1!D88-m0!D88</f>
        <v>0</v>
      </c>
      <c r="E88" s="392" t="n">
        <f aca="false">m1!E88-m0!E88</f>
        <v>0</v>
      </c>
      <c r="F88" s="392" t="n">
        <f aca="false">m1!F88-m0!F88</f>
        <v>0</v>
      </c>
      <c r="G88" s="392" t="n">
        <f aca="false">m1!G88-m0!G88</f>
        <v>0</v>
      </c>
      <c r="H88" s="392" t="n">
        <f aca="false">m1!H88-m0!H88</f>
        <v>0</v>
      </c>
      <c r="I88" s="392" t="n">
        <f aca="false">m1!I88-m0!I88</f>
        <v>0</v>
      </c>
      <c r="J88" s="392" t="n">
        <f aca="false">m1!J88-m0!J88</f>
        <v>0</v>
      </c>
      <c r="K88" s="392" t="n">
        <f aca="false">m1!K88-m0!K88</f>
        <v>0</v>
      </c>
      <c r="L88" s="392" t="n">
        <f aca="false">m1!L88-m0!L88</f>
        <v>0</v>
      </c>
      <c r="M88" s="392" t="n">
        <f aca="false">m1!M88-m0!M88</f>
        <v>0</v>
      </c>
      <c r="N88" s="392" t="n">
        <f aca="false">m1!N88-m0!N88</f>
        <v>0</v>
      </c>
      <c r="O88" s="392" t="n">
        <f aca="false">m1!O88-m0!O88</f>
        <v>0</v>
      </c>
      <c r="P88" s="392" t="n">
        <f aca="false">m1!P88-m0!P88</f>
        <v>0</v>
      </c>
      <c r="Q88" s="392" t="n">
        <f aca="false">m1!Q88-m0!Q88</f>
        <v>0</v>
      </c>
      <c r="R88" s="392" t="n">
        <f aca="false">m1!R88-m0!R88</f>
        <v>0</v>
      </c>
      <c r="T88" s="393" t="n">
        <f aca="false">m1!T88-m0!T88</f>
        <v>0</v>
      </c>
      <c r="U88" s="393" t="n">
        <f aca="false">m1!U88-m0!U88</f>
        <v>0</v>
      </c>
      <c r="V88" s="393" t="n">
        <f aca="false">m1!V88-m0!V88</f>
        <v>0</v>
      </c>
      <c r="X88" s="394" t="n">
        <f aca="false">m1!X88-m0!X89</f>
        <v>0.0025</v>
      </c>
      <c r="Y88" s="394" t="n">
        <f aca="false">m1!Y88-m0!Y89</f>
        <v>0.0025</v>
      </c>
      <c r="Z88" s="394" t="n">
        <f aca="false">m1!Z88-m0!Z89</f>
        <v>0.0025</v>
      </c>
      <c r="AA88" s="395" t="n">
        <f aca="false">m1!AA88-m0!AA89</f>
        <v>0.52</v>
      </c>
      <c r="AB88" s="395" t="n">
        <f aca="false">m1!AB88-m0!AB89</f>
        <v>0.36</v>
      </c>
      <c r="AC88" s="395" t="n">
        <f aca="false">m1!AC88-m0!AC89</f>
        <v>0.1325</v>
      </c>
      <c r="AD88" s="395" t="n">
        <f aca="false">m1!AD88-m0!AD89</f>
        <v>0.0775</v>
      </c>
      <c r="AE88" s="392" t="n">
        <f aca="false">m1!AE88-m0!AE89</f>
        <v>0</v>
      </c>
      <c r="AF88" s="392" t="n">
        <f aca="false">m1!AF88-m0!AF89</f>
        <v>0</v>
      </c>
      <c r="AG88" s="392"/>
      <c r="AH88" s="396" t="n">
        <f aca="false">A88</f>
        <v>39114</v>
      </c>
      <c r="AI88" s="392" t="n">
        <f aca="false">m1!AI88-m0!AI89</f>
        <v>0.125</v>
      </c>
      <c r="AJ88" s="392"/>
      <c r="AK88" s="397"/>
      <c r="AL88" s="392" t="n">
        <f aca="false">m1!AK88-m0!AK89</f>
        <v>0</v>
      </c>
      <c r="AM88" s="392" t="n">
        <f aca="false">m1!AL88-m0!AL89</f>
        <v>0.08900451590383</v>
      </c>
      <c r="AN88" s="392" t="n">
        <f aca="false">m1!AM88-m0!AM89</f>
        <v>0.125</v>
      </c>
      <c r="AO88" s="392" t="n">
        <f aca="false">m1!AN88-m0!AN89</f>
        <v>0.125</v>
      </c>
      <c r="AP88" s="392" t="n">
        <f aca="false">m1!AO88-m0!AO89</f>
        <v>0.125</v>
      </c>
      <c r="AQ88" s="392" t="n">
        <f aca="false">m1!AP88-m0!AP89</f>
        <v>0.125</v>
      </c>
      <c r="AR88" s="392" t="n">
        <f aca="false">m1!AQ88-m0!AQ89</f>
        <v>0.125</v>
      </c>
      <c r="AS88" s="392" t="n">
        <f aca="false">m1!AR88-m0!AR89</f>
        <v>0.125</v>
      </c>
      <c r="AT88" s="392"/>
      <c r="AU88" s="392"/>
      <c r="AV88" s="392" t="n">
        <f aca="false">m1!AU88-m0!AU89</f>
        <v>0</v>
      </c>
      <c r="AW88" s="392" t="n">
        <f aca="false">m1!AV88-m0!AV89</f>
        <v>0</v>
      </c>
      <c r="AX88" s="392" t="n">
        <f aca="false">m1!AW88-m0!AW89</f>
        <v>0.1275</v>
      </c>
      <c r="AY88" s="392" t="n">
        <f aca="false">m1!AX88-m0!AX89</f>
        <v>0.1275</v>
      </c>
      <c r="AZ88" s="392" t="n">
        <f aca="false">m1!AY88-m0!AY89</f>
        <v>0.645</v>
      </c>
      <c r="BA88" s="392" t="n">
        <f aca="false">m1!AZ88-m0!AZ89</f>
        <v>0.485</v>
      </c>
      <c r="BB88" s="392"/>
      <c r="BC88" s="392" t="n">
        <f aca="false">m1!BC88-m0!BB89</f>
        <v>-0.385</v>
      </c>
      <c r="BD88" s="392" t="n">
        <f aca="false">m1!BD88-m0!BC89</f>
        <v>0.375</v>
      </c>
      <c r="BE88" s="392" t="n">
        <f aca="false">m1!BE88-m0!BD89</f>
        <v>-3.036</v>
      </c>
      <c r="BF88" s="392"/>
      <c r="BG88" s="359"/>
      <c r="BH88" s="398"/>
      <c r="BI88" s="324"/>
      <c r="BJ88" s="268"/>
      <c r="BK88" s="324"/>
      <c r="BL88" s="324"/>
      <c r="BM88" s="268"/>
      <c r="BN88" s="268"/>
      <c r="BO88" s="358"/>
      <c r="BP88" s="358"/>
      <c r="BQ88" s="268"/>
      <c r="BR88" s="358"/>
      <c r="BS88" s="268"/>
      <c r="BT88" s="268"/>
      <c r="BU88" s="268"/>
      <c r="BV88" s="295"/>
      <c r="BW88" s="295"/>
      <c r="BX88" s="295"/>
      <c r="BY88" s="268"/>
      <c r="BZ88" s="268"/>
      <c r="CA88" s="268"/>
      <c r="CB88" s="295"/>
      <c r="CC88" s="277"/>
      <c r="CD88" s="277"/>
      <c r="CE88" s="268"/>
      <c r="CF88" s="277"/>
      <c r="CG88" s="268"/>
      <c r="CH88" s="293"/>
      <c r="CI88" s="293"/>
      <c r="CJ88" s="344"/>
      <c r="CK88" s="268"/>
      <c r="CL88" s="293"/>
      <c r="CM88" s="268"/>
      <c r="CN88" s="295"/>
      <c r="CO88" s="295"/>
      <c r="CP88" s="268"/>
      <c r="CQ88" s="293"/>
      <c r="CR88" s="268"/>
      <c r="CS88" s="268"/>
      <c r="CT88" s="276"/>
      <c r="CU88" s="276"/>
      <c r="CV88" s="295"/>
      <c r="CW88" s="268"/>
      <c r="CX88" s="295"/>
      <c r="CY88" s="268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</row>
    <row r="89" customFormat="false" ht="12.75" hidden="false" customHeight="false" outlineLevel="0" collapsed="false">
      <c r="A89" s="359" t="n">
        <v>39142</v>
      </c>
      <c r="B89" s="268"/>
      <c r="C89" s="392" t="n">
        <f aca="false">m1!C89-m0!C89</f>
        <v>0</v>
      </c>
      <c r="D89" s="392" t="n">
        <f aca="false">m1!D89-m0!D89</f>
        <v>0</v>
      </c>
      <c r="E89" s="392" t="n">
        <f aca="false">m1!E89-m0!E89</f>
        <v>0</v>
      </c>
      <c r="F89" s="392" t="n">
        <f aca="false">m1!F89-m0!F89</f>
        <v>0</v>
      </c>
      <c r="G89" s="392" t="n">
        <f aca="false">m1!G89-m0!G89</f>
        <v>0</v>
      </c>
      <c r="H89" s="392" t="n">
        <f aca="false">m1!H89-m0!H89</f>
        <v>0</v>
      </c>
      <c r="I89" s="392" t="n">
        <f aca="false">m1!I89-m0!I89</f>
        <v>0</v>
      </c>
      <c r="J89" s="392" t="n">
        <f aca="false">m1!J89-m0!J89</f>
        <v>0</v>
      </c>
      <c r="K89" s="392" t="n">
        <f aca="false">m1!K89-m0!K89</f>
        <v>0</v>
      </c>
      <c r="L89" s="392" t="n">
        <f aca="false">m1!L89-m0!L89</f>
        <v>0</v>
      </c>
      <c r="M89" s="392" t="n">
        <f aca="false">m1!M89-m0!M89</f>
        <v>0</v>
      </c>
      <c r="N89" s="392" t="n">
        <f aca="false">m1!N89-m0!N89</f>
        <v>0</v>
      </c>
      <c r="O89" s="392" t="n">
        <f aca="false">m1!O89-m0!O89</f>
        <v>0</v>
      </c>
      <c r="P89" s="392" t="n">
        <f aca="false">m1!P89-m0!P89</f>
        <v>0</v>
      </c>
      <c r="Q89" s="392" t="n">
        <f aca="false">m1!Q89-m0!Q89</f>
        <v>0</v>
      </c>
      <c r="R89" s="392" t="n">
        <f aca="false">m1!R89-m0!R89</f>
        <v>0</v>
      </c>
      <c r="T89" s="393" t="n">
        <f aca="false">m1!T89-m0!T89</f>
        <v>0</v>
      </c>
      <c r="U89" s="393" t="n">
        <f aca="false">m1!U89-m0!U89</f>
        <v>0</v>
      </c>
      <c r="V89" s="393" t="n">
        <f aca="false">m1!V89-m0!V89</f>
        <v>0</v>
      </c>
      <c r="X89" s="394" t="n">
        <f aca="false">m1!X89-m0!X90</f>
        <v>0.05</v>
      </c>
      <c r="Y89" s="394" t="n">
        <f aca="false">m1!Y89-m0!Y90</f>
        <v>0.05</v>
      </c>
      <c r="Z89" s="394" t="n">
        <f aca="false">m1!Z89-m0!Z90</f>
        <v>0.095</v>
      </c>
      <c r="AA89" s="395" t="n">
        <f aca="false">m1!AA89-m0!AA90</f>
        <v>0.34</v>
      </c>
      <c r="AB89" s="395" t="n">
        <f aca="false">m1!AB89-m0!AB90</f>
        <v>0.365</v>
      </c>
      <c r="AC89" s="395" t="n">
        <f aca="false">m1!AC89-m0!AC90</f>
        <v>0.105</v>
      </c>
      <c r="AD89" s="395" t="n">
        <f aca="false">m1!AD89-m0!AD90</f>
        <v>0.0825</v>
      </c>
      <c r="AE89" s="392" t="n">
        <f aca="false">m1!AE89-m0!AE90</f>
        <v>0.0425</v>
      </c>
      <c r="AF89" s="392" t="n">
        <f aca="false">m1!AF89-m0!AF90</f>
        <v>0</v>
      </c>
      <c r="AG89" s="392"/>
      <c r="AH89" s="396" t="n">
        <f aca="false">A89</f>
        <v>39142</v>
      </c>
      <c r="AI89" s="392" t="n">
        <f aca="false">m1!AI89-m0!AI90</f>
        <v>0.131000000000001</v>
      </c>
      <c r="AJ89" s="392"/>
      <c r="AK89" s="397"/>
      <c r="AL89" s="392" t="n">
        <f aca="false">m1!AK89-m0!AK90</f>
        <v>0</v>
      </c>
      <c r="AM89" s="392" t="n">
        <f aca="false">m1!AL89-m0!AL90</f>
        <v>0.215244981647398</v>
      </c>
      <c r="AN89" s="392" t="n">
        <f aca="false">m1!AM89-m0!AM90</f>
        <v>0.331</v>
      </c>
      <c r="AO89" s="392" t="n">
        <f aca="false">m1!AN89-m0!AN90</f>
        <v>0.331</v>
      </c>
      <c r="AP89" s="392" t="n">
        <f aca="false">m1!AO89-m0!AO90</f>
        <v>0.331</v>
      </c>
      <c r="AQ89" s="392" t="n">
        <f aca="false">m1!AP89-m0!AP90</f>
        <v>0.451000000000001</v>
      </c>
      <c r="AR89" s="392" t="n">
        <f aca="false">m1!AQ89-m0!AQ90</f>
        <v>0.431000000000001</v>
      </c>
      <c r="AS89" s="392" t="n">
        <f aca="false">m1!AR89-m0!AR90</f>
        <v>0.441</v>
      </c>
      <c r="AT89" s="392"/>
      <c r="AU89" s="392"/>
      <c r="AV89" s="392" t="n">
        <f aca="false">m1!AU89-m0!AU90</f>
        <v>0</v>
      </c>
      <c r="AW89" s="392" t="n">
        <f aca="false">m1!AV89-m0!AV90</f>
        <v>0</v>
      </c>
      <c r="AX89" s="392" t="n">
        <f aca="false">m1!AW89-m0!AW90</f>
        <v>0.181000000000001</v>
      </c>
      <c r="AY89" s="392" t="n">
        <f aca="false">m1!AX89-m0!AX90</f>
        <v>0.226</v>
      </c>
      <c r="AZ89" s="392" t="n">
        <f aca="false">m1!AY89-m0!AY90</f>
        <v>0.471000000000001</v>
      </c>
      <c r="BA89" s="392" t="n">
        <f aca="false">m1!AZ89-m0!AZ90</f>
        <v>0.496</v>
      </c>
      <c r="BB89" s="392"/>
      <c r="BC89" s="392" t="n">
        <f aca="false">m1!BC89-m0!BB90</f>
        <v>-0.2965</v>
      </c>
      <c r="BD89" s="392" t="n">
        <f aca="false">m1!BD89-m0!BC90</f>
        <v>0.423500000000001</v>
      </c>
      <c r="BE89" s="392" t="n">
        <f aca="false">m1!BE89-m0!BD90</f>
        <v>-2.905</v>
      </c>
      <c r="BF89" s="392"/>
      <c r="BG89" s="359"/>
      <c r="BH89" s="398"/>
      <c r="BI89" s="324"/>
      <c r="BJ89" s="268"/>
      <c r="BK89" s="324"/>
      <c r="BL89" s="324"/>
      <c r="BM89" s="268"/>
      <c r="BN89" s="268"/>
      <c r="BO89" s="358"/>
      <c r="BP89" s="358"/>
      <c r="BQ89" s="268"/>
      <c r="BR89" s="358"/>
      <c r="BS89" s="268"/>
      <c r="BT89" s="268"/>
      <c r="BU89" s="268"/>
      <c r="BV89" s="295"/>
      <c r="BW89" s="295"/>
      <c r="BX89" s="295"/>
      <c r="BY89" s="268"/>
      <c r="BZ89" s="268"/>
      <c r="CA89" s="268"/>
      <c r="CB89" s="295"/>
      <c r="CC89" s="277"/>
      <c r="CD89" s="277"/>
      <c r="CE89" s="268"/>
      <c r="CF89" s="277"/>
      <c r="CG89" s="268"/>
      <c r="CH89" s="293"/>
      <c r="CI89" s="293"/>
      <c r="CJ89" s="344"/>
      <c r="CK89" s="268"/>
      <c r="CL89" s="293"/>
      <c r="CM89" s="268"/>
      <c r="CN89" s="295"/>
      <c r="CO89" s="295"/>
      <c r="CP89" s="268"/>
      <c r="CQ89" s="293"/>
      <c r="CR89" s="268"/>
      <c r="CS89" s="268"/>
      <c r="CT89" s="276"/>
      <c r="CU89" s="276"/>
      <c r="CV89" s="295"/>
      <c r="CW89" s="268"/>
      <c r="CX89" s="295"/>
      <c r="CY89" s="268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</row>
    <row r="90" customFormat="false" ht="12.75" hidden="false" customHeight="false" outlineLevel="0" collapsed="false">
      <c r="A90" s="359" t="n">
        <v>39173</v>
      </c>
      <c r="B90" s="268"/>
      <c r="C90" s="392" t="n">
        <f aca="false">m1!C90-m0!C90</f>
        <v>-0.005</v>
      </c>
      <c r="D90" s="392" t="n">
        <f aca="false">m1!D90-m0!D90</f>
        <v>-0.005</v>
      </c>
      <c r="E90" s="392" t="n">
        <f aca="false">m1!E90-m0!E90</f>
        <v>-0.005</v>
      </c>
      <c r="F90" s="392" t="n">
        <f aca="false">m1!F90-m0!F90</f>
        <v>-0.005</v>
      </c>
      <c r="G90" s="392" t="n">
        <f aca="false">m1!G90-m0!G90</f>
        <v>-0.005</v>
      </c>
      <c r="H90" s="392" t="n">
        <f aca="false">m1!H90-m0!H90</f>
        <v>-0.005</v>
      </c>
      <c r="I90" s="392" t="n">
        <f aca="false">m1!I90-m0!I90</f>
        <v>-0.005</v>
      </c>
      <c r="J90" s="392" t="n">
        <f aca="false">m1!J90-m0!J90</f>
        <v>-0.005</v>
      </c>
      <c r="K90" s="392" t="n">
        <f aca="false">m1!K90-m0!K90</f>
        <v>-0.005</v>
      </c>
      <c r="L90" s="392" t="n">
        <f aca="false">m1!L90-m0!L90</f>
        <v>-0.005</v>
      </c>
      <c r="M90" s="392" t="n">
        <f aca="false">m1!M90-m0!M90</f>
        <v>-0.005</v>
      </c>
      <c r="N90" s="392" t="n">
        <f aca="false">m1!N90-m0!N90</f>
        <v>-0.005</v>
      </c>
      <c r="O90" s="392" t="n">
        <f aca="false">m1!O90-m0!O90</f>
        <v>-0.005</v>
      </c>
      <c r="P90" s="392" t="n">
        <f aca="false">m1!P90-m0!P90</f>
        <v>-0.005</v>
      </c>
      <c r="Q90" s="392" t="n">
        <f aca="false">m1!Q90-m0!Q90</f>
        <v>-0.005</v>
      </c>
      <c r="R90" s="392" t="n">
        <f aca="false">m1!R90-m0!R90</f>
        <v>-0.005</v>
      </c>
      <c r="T90" s="393" t="n">
        <f aca="false">m1!T90-m0!T90</f>
        <v>-0.005</v>
      </c>
      <c r="U90" s="393" t="n">
        <f aca="false">m1!U90-m0!U90</f>
        <v>-0.005</v>
      </c>
      <c r="V90" s="393" t="n">
        <f aca="false">m1!V90-m0!V90</f>
        <v>0</v>
      </c>
      <c r="X90" s="394" t="n">
        <f aca="false">m1!X90-m0!X91</f>
        <v>0.00999999999999998</v>
      </c>
      <c r="Y90" s="394" t="n">
        <f aca="false">m1!Y90-m0!Y91</f>
        <v>0.00999999999999998</v>
      </c>
      <c r="Z90" s="394" t="n">
        <f aca="false">m1!Z90-m0!Z91</f>
        <v>0</v>
      </c>
      <c r="AA90" s="395" t="n">
        <f aca="false">m1!AA90-m0!AA91</f>
        <v>0.115</v>
      </c>
      <c r="AB90" s="395" t="n">
        <f aca="false">m1!AB90-m0!AB91</f>
        <v>0.0475</v>
      </c>
      <c r="AC90" s="395" t="n">
        <f aca="false">m1!AC90-m0!AC91</f>
        <v>0.025</v>
      </c>
      <c r="AD90" s="395" t="n">
        <f aca="false">m1!AD90-m0!AD91</f>
        <v>0.015</v>
      </c>
      <c r="AE90" s="392" t="n">
        <f aca="false">m1!AE90-m0!AE91</f>
        <v>0</v>
      </c>
      <c r="AF90" s="392" t="n">
        <f aca="false">m1!AF90-m0!AF91</f>
        <v>0</v>
      </c>
      <c r="AG90" s="392"/>
      <c r="AH90" s="396" t="n">
        <f aca="false">A90</f>
        <v>39173</v>
      </c>
      <c r="AI90" s="392" t="n">
        <f aca="false">m1!AI90-m0!AI91</f>
        <v>0.0209999999999995</v>
      </c>
      <c r="AJ90" s="392"/>
      <c r="AK90" s="397"/>
      <c r="AL90" s="392" t="n">
        <f aca="false">m1!AK90-m0!AK91</f>
        <v>0</v>
      </c>
      <c r="AM90" s="392" t="n">
        <f aca="false">m1!AL90-m0!AL91</f>
        <v>0.0208632225531096</v>
      </c>
      <c r="AN90" s="392" t="n">
        <f aca="false">m1!AM90-m0!AM91</f>
        <v>0.0159999999999996</v>
      </c>
      <c r="AO90" s="392" t="n">
        <f aca="false">m1!AN90-m0!AN91</f>
        <v>0.0159999999999996</v>
      </c>
      <c r="AP90" s="392" t="n">
        <f aca="false">m1!AO90-m0!AO91</f>
        <v>0.0159999999999996</v>
      </c>
      <c r="AQ90" s="392" t="n">
        <f aca="false">m1!AP90-m0!AP91</f>
        <v>0.0159999999999996</v>
      </c>
      <c r="AR90" s="392" t="n">
        <f aca="false">m1!AQ90-m0!AQ91</f>
        <v>0.0159999999999996</v>
      </c>
      <c r="AS90" s="392" t="n">
        <f aca="false">m1!AR90-m0!AR91</f>
        <v>0.0159999999999996</v>
      </c>
      <c r="AT90" s="392"/>
      <c r="AU90" s="392"/>
      <c r="AV90" s="392" t="n">
        <f aca="false">m1!AU90-m0!AU91</f>
        <v>0</v>
      </c>
      <c r="AW90" s="392" t="n">
        <f aca="false">m1!AV90-m0!AV91</f>
        <v>0</v>
      </c>
      <c r="AX90" s="392" t="n">
        <f aca="false">m1!AW90-m0!AW91</f>
        <v>0.0309999999999993</v>
      </c>
      <c r="AY90" s="392" t="n">
        <f aca="false">m1!AX90-m0!AX91</f>
        <v>0.0209999999999995</v>
      </c>
      <c r="AZ90" s="392" t="n">
        <f aca="false">m1!AY90-m0!AY91</f>
        <v>0.136</v>
      </c>
      <c r="BA90" s="392" t="n">
        <f aca="false">m1!AZ90-m0!AZ91</f>
        <v>0.0684999999999998</v>
      </c>
      <c r="BB90" s="392"/>
      <c r="BC90" s="392" t="n">
        <f aca="false">m1!BC90-m0!BB91</f>
        <v>-0.434000000000001</v>
      </c>
      <c r="BD90" s="392" t="n">
        <f aca="false">m1!BD90-m0!BC91</f>
        <v>0.313499999999999</v>
      </c>
      <c r="BE90" s="392" t="n">
        <f aca="false">m1!BE90-m0!BD91</f>
        <v>-2.884</v>
      </c>
      <c r="BF90" s="392"/>
      <c r="BG90" s="359"/>
      <c r="BH90" s="398"/>
      <c r="BI90" s="324"/>
      <c r="BJ90" s="268"/>
      <c r="BK90" s="324"/>
      <c r="BL90" s="324"/>
      <c r="BM90" s="268"/>
      <c r="BN90" s="268"/>
      <c r="BO90" s="358"/>
      <c r="BP90" s="358"/>
      <c r="BQ90" s="268"/>
      <c r="BR90" s="358"/>
      <c r="BS90" s="268"/>
      <c r="BT90" s="268"/>
      <c r="BU90" s="268"/>
      <c r="BV90" s="295"/>
      <c r="BW90" s="295"/>
      <c r="BX90" s="295"/>
      <c r="BY90" s="268"/>
      <c r="BZ90" s="268"/>
      <c r="CA90" s="268"/>
      <c r="CB90" s="295"/>
      <c r="CC90" s="277"/>
      <c r="CD90" s="277"/>
      <c r="CE90" s="268"/>
      <c r="CF90" s="277"/>
      <c r="CG90" s="268"/>
      <c r="CH90" s="293"/>
      <c r="CI90" s="293"/>
      <c r="CJ90" s="344"/>
      <c r="CK90" s="268"/>
      <c r="CL90" s="293"/>
      <c r="CM90" s="268"/>
      <c r="CN90" s="295"/>
      <c r="CO90" s="295"/>
      <c r="CP90" s="268"/>
      <c r="CQ90" s="293"/>
      <c r="CR90" s="268"/>
      <c r="CS90" s="268"/>
      <c r="CT90" s="276"/>
      <c r="CU90" s="276"/>
      <c r="CV90" s="295"/>
      <c r="CW90" s="268"/>
      <c r="CX90" s="295"/>
      <c r="CY90" s="268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</row>
    <row r="91" customFormat="false" ht="12.75" hidden="false" customHeight="false" outlineLevel="0" collapsed="false">
      <c r="A91" s="359" t="n">
        <v>39203</v>
      </c>
      <c r="B91" s="268"/>
      <c r="C91" s="392" t="n">
        <f aca="false">m1!C91-m0!C91</f>
        <v>-0.005</v>
      </c>
      <c r="D91" s="392" t="n">
        <f aca="false">m1!D91-m0!D91</f>
        <v>-0.005</v>
      </c>
      <c r="E91" s="392" t="n">
        <f aca="false">m1!E91-m0!E91</f>
        <v>-0.005</v>
      </c>
      <c r="F91" s="392" t="n">
        <f aca="false">m1!F91-m0!F91</f>
        <v>-0.005</v>
      </c>
      <c r="G91" s="392" t="n">
        <f aca="false">m1!G91-m0!G91</f>
        <v>-0.005</v>
      </c>
      <c r="H91" s="392" t="n">
        <f aca="false">m1!H91-m0!H91</f>
        <v>-0.005</v>
      </c>
      <c r="I91" s="392" t="n">
        <f aca="false">m1!I91-m0!I91</f>
        <v>-0.005</v>
      </c>
      <c r="J91" s="392" t="n">
        <f aca="false">m1!J91-m0!J91</f>
        <v>-0.005</v>
      </c>
      <c r="K91" s="392" t="n">
        <f aca="false">m1!K91-m0!K91</f>
        <v>-0.005</v>
      </c>
      <c r="L91" s="392" t="n">
        <f aca="false">m1!L91-m0!L91</f>
        <v>-0.005</v>
      </c>
      <c r="M91" s="392" t="n">
        <f aca="false">m1!M91-m0!M91</f>
        <v>-0.005</v>
      </c>
      <c r="N91" s="392" t="n">
        <f aca="false">m1!N91-m0!N91</f>
        <v>-0.005</v>
      </c>
      <c r="O91" s="392" t="n">
        <f aca="false">m1!O91-m0!O91</f>
        <v>-0.005</v>
      </c>
      <c r="P91" s="392" t="n">
        <f aca="false">m1!P91-m0!P91</f>
        <v>-0.005</v>
      </c>
      <c r="Q91" s="392" t="n">
        <f aca="false">m1!Q91-m0!Q91</f>
        <v>-0.005</v>
      </c>
      <c r="R91" s="392" t="n">
        <f aca="false">m1!R91-m0!R91</f>
        <v>-0.005</v>
      </c>
      <c r="T91" s="393" t="n">
        <f aca="false">m1!T91-m0!T91</f>
        <v>-0.005</v>
      </c>
      <c r="U91" s="393" t="n">
        <f aca="false">m1!U91-m0!U91</f>
        <v>-0.005</v>
      </c>
      <c r="V91" s="393" t="n">
        <f aca="false">m1!V91-m0!V91</f>
        <v>0</v>
      </c>
      <c r="X91" s="394" t="n">
        <f aca="false">m1!X91-m0!X92</f>
        <v>0.005</v>
      </c>
      <c r="Y91" s="394" t="n">
        <f aca="false">m1!Y91-m0!Y92</f>
        <v>0.005</v>
      </c>
      <c r="Z91" s="394" t="n">
        <f aca="false">m1!Z91-m0!Z92</f>
        <v>0.005</v>
      </c>
      <c r="AA91" s="395" t="n">
        <f aca="false">m1!AA91-m0!AA92</f>
        <v>0</v>
      </c>
      <c r="AB91" s="395" t="n">
        <f aca="false">m1!AB91-m0!AB92</f>
        <v>0</v>
      </c>
      <c r="AC91" s="395" t="n">
        <f aca="false">m1!AC91-m0!AC92</f>
        <v>0</v>
      </c>
      <c r="AD91" s="395" t="n">
        <f aca="false">m1!AD91-m0!AD92</f>
        <v>0</v>
      </c>
      <c r="AE91" s="392" t="n">
        <f aca="false">m1!AE91-m0!AE92</f>
        <v>0</v>
      </c>
      <c r="AF91" s="392" t="n">
        <f aca="false">m1!AF91-m0!AF92</f>
        <v>0</v>
      </c>
      <c r="AG91" s="392"/>
      <c r="AH91" s="396" t="n">
        <f aca="false">A91</f>
        <v>39203</v>
      </c>
      <c r="AI91" s="392" t="n">
        <f aca="false">m1!AI91-m0!AI92</f>
        <v>-0.0089999999999999</v>
      </c>
      <c r="AJ91" s="392"/>
      <c r="AK91" s="397"/>
      <c r="AL91" s="392" t="n">
        <f aca="false">m1!AK91-m0!AK92</f>
        <v>0</v>
      </c>
      <c r="AM91" s="392" t="n">
        <f aca="false">m1!AL91-m0!AL92</f>
        <v>0.00290391140279223</v>
      </c>
      <c r="AN91" s="392" t="n">
        <f aca="false">m1!AM91-m0!AM92</f>
        <v>-0.0139999999999998</v>
      </c>
      <c r="AO91" s="392" t="n">
        <f aca="false">m1!AN91-m0!AN92</f>
        <v>-0.0139999999999998</v>
      </c>
      <c r="AP91" s="392" t="n">
        <f aca="false">m1!AO91-m0!AO92</f>
        <v>-0.0139999999999998</v>
      </c>
      <c r="AQ91" s="392" t="n">
        <f aca="false">m1!AP91-m0!AP92</f>
        <v>-0.0139999999999998</v>
      </c>
      <c r="AR91" s="392" t="n">
        <f aca="false">m1!AQ91-m0!AQ92</f>
        <v>-0.0139999999999998</v>
      </c>
      <c r="AS91" s="392" t="n">
        <f aca="false">m1!AR91-m0!AR92</f>
        <v>-0.0139999999999998</v>
      </c>
      <c r="AT91" s="392"/>
      <c r="AU91" s="392"/>
      <c r="AV91" s="392" t="n">
        <f aca="false">m1!AU91-m0!AU92</f>
        <v>0</v>
      </c>
      <c r="AW91" s="392" t="n">
        <f aca="false">m1!AV91-m0!AV92</f>
        <v>0</v>
      </c>
      <c r="AX91" s="392" t="n">
        <f aca="false">m1!AW91-m0!AW92</f>
        <v>-0.004</v>
      </c>
      <c r="AY91" s="392" t="n">
        <f aca="false">m1!AX91-m0!AX92</f>
        <v>-0.00399999999999956</v>
      </c>
      <c r="AZ91" s="392" t="n">
        <f aca="false">m1!AY91-m0!AY92</f>
        <v>-0.0089999999999999</v>
      </c>
      <c r="BA91" s="392" t="n">
        <f aca="false">m1!AZ91-m0!AZ92</f>
        <v>-0.0089999999999999</v>
      </c>
      <c r="BB91" s="392"/>
      <c r="BC91" s="392" t="n">
        <f aca="false">m1!BC91-m0!BB92</f>
        <v>-0.464</v>
      </c>
      <c r="BD91" s="392" t="n">
        <f aca="false">m1!BD91-m0!BC92</f>
        <v>0.2835</v>
      </c>
      <c r="BE91" s="392" t="n">
        <f aca="false">m1!BE91-m0!BD92</f>
        <v>-2.893</v>
      </c>
      <c r="BF91" s="392"/>
      <c r="BG91" s="359"/>
      <c r="BH91" s="398"/>
      <c r="BI91" s="324"/>
      <c r="BJ91" s="268"/>
      <c r="BK91" s="324"/>
      <c r="BL91" s="324"/>
      <c r="BM91" s="268"/>
      <c r="BN91" s="268"/>
      <c r="BO91" s="358"/>
      <c r="BP91" s="358"/>
      <c r="BQ91" s="268"/>
      <c r="BR91" s="358"/>
      <c r="BS91" s="268"/>
      <c r="BT91" s="268"/>
      <c r="BU91" s="268"/>
      <c r="BV91" s="295"/>
      <c r="BW91" s="295"/>
      <c r="BX91" s="295"/>
      <c r="BY91" s="268"/>
      <c r="BZ91" s="268"/>
      <c r="CA91" s="268"/>
      <c r="CB91" s="295"/>
      <c r="CC91" s="277"/>
      <c r="CD91" s="277"/>
      <c r="CE91" s="268"/>
      <c r="CF91" s="277"/>
      <c r="CG91" s="268"/>
      <c r="CH91" s="293"/>
      <c r="CI91" s="293"/>
      <c r="CJ91" s="344"/>
      <c r="CK91" s="268"/>
      <c r="CL91" s="293"/>
      <c r="CM91" s="268"/>
      <c r="CN91" s="295"/>
      <c r="CO91" s="295"/>
      <c r="CP91" s="268"/>
      <c r="CQ91" s="293"/>
      <c r="CR91" s="268"/>
      <c r="CS91" s="268"/>
      <c r="CT91" s="276"/>
      <c r="CU91" s="276"/>
      <c r="CV91" s="295"/>
      <c r="CW91" s="268"/>
      <c r="CX91" s="295"/>
      <c r="CY91" s="268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</row>
    <row r="92" customFormat="false" ht="12.75" hidden="false" customHeight="false" outlineLevel="0" collapsed="false">
      <c r="A92" s="359" t="n">
        <v>39234</v>
      </c>
      <c r="B92" s="268"/>
      <c r="C92" s="392" t="n">
        <f aca="false">m1!C92-m0!C92</f>
        <v>-0.005</v>
      </c>
      <c r="D92" s="392" t="n">
        <f aca="false">m1!D92-m0!D92</f>
        <v>-0.005</v>
      </c>
      <c r="E92" s="392" t="n">
        <f aca="false">m1!E92-m0!E92</f>
        <v>-0.005</v>
      </c>
      <c r="F92" s="392" t="n">
        <f aca="false">m1!F92-m0!F92</f>
        <v>-0.005</v>
      </c>
      <c r="G92" s="392" t="n">
        <f aca="false">m1!G92-m0!G92</f>
        <v>-0.005</v>
      </c>
      <c r="H92" s="392" t="n">
        <f aca="false">m1!H92-m0!H92</f>
        <v>-0.005</v>
      </c>
      <c r="I92" s="392" t="n">
        <f aca="false">m1!I92-m0!I92</f>
        <v>-0.005</v>
      </c>
      <c r="J92" s="392" t="n">
        <f aca="false">m1!J92-m0!J92</f>
        <v>-0.005</v>
      </c>
      <c r="K92" s="392" t="n">
        <f aca="false">m1!K92-m0!K92</f>
        <v>-0.005</v>
      </c>
      <c r="L92" s="392" t="n">
        <f aca="false">m1!L92-m0!L92</f>
        <v>-0.005</v>
      </c>
      <c r="M92" s="392" t="n">
        <f aca="false">m1!M92-m0!M92</f>
        <v>-0.005</v>
      </c>
      <c r="N92" s="392" t="n">
        <f aca="false">m1!N92-m0!N92</f>
        <v>-0.005</v>
      </c>
      <c r="O92" s="392" t="n">
        <f aca="false">m1!O92-m0!O92</f>
        <v>-0.005</v>
      </c>
      <c r="P92" s="392" t="n">
        <f aca="false">m1!P92-m0!P92</f>
        <v>-0.005</v>
      </c>
      <c r="Q92" s="392" t="n">
        <f aca="false">m1!Q92-m0!Q92</f>
        <v>-0.005</v>
      </c>
      <c r="R92" s="392" t="n">
        <f aca="false">m1!R92-m0!R92</f>
        <v>-0.005</v>
      </c>
      <c r="T92" s="393" t="n">
        <f aca="false">m1!T92-m0!T92</f>
        <v>-0.005</v>
      </c>
      <c r="U92" s="393" t="n">
        <f aca="false">m1!U92-m0!U92</f>
        <v>-0.005</v>
      </c>
      <c r="V92" s="393" t="n">
        <f aca="false">m1!V92-m0!V92</f>
        <v>0</v>
      </c>
      <c r="X92" s="394" t="n">
        <f aca="false">m1!X92-m0!X93</f>
        <v>0.01</v>
      </c>
      <c r="Y92" s="394" t="n">
        <f aca="false">m1!Y92-m0!Y93</f>
        <v>0.01</v>
      </c>
      <c r="Z92" s="394" t="n">
        <f aca="false">m1!Z92-m0!Z93</f>
        <v>0.01</v>
      </c>
      <c r="AA92" s="395" t="n">
        <f aca="false">m1!AA92-m0!AA93</f>
        <v>-0.035</v>
      </c>
      <c r="AB92" s="395" t="n">
        <f aca="false">m1!AB92-m0!AB93</f>
        <v>-0.0275</v>
      </c>
      <c r="AC92" s="395" t="n">
        <f aca="false">m1!AC92-m0!AC93</f>
        <v>-0.0125</v>
      </c>
      <c r="AD92" s="395" t="n">
        <f aca="false">m1!AD92-m0!AD93</f>
        <v>0</v>
      </c>
      <c r="AE92" s="392" t="n">
        <f aca="false">m1!AE92-m0!AE93</f>
        <v>0</v>
      </c>
      <c r="AF92" s="392" t="n">
        <f aca="false">m1!AF92-m0!AF93</f>
        <v>0</v>
      </c>
      <c r="AG92" s="392"/>
      <c r="AH92" s="396" t="n">
        <f aca="false">A92</f>
        <v>39234</v>
      </c>
      <c r="AI92" s="392" t="n">
        <f aca="false">m1!AI92-m0!AI93</f>
        <v>-0.0619999999999998</v>
      </c>
      <c r="AJ92" s="392"/>
      <c r="AK92" s="397"/>
      <c r="AL92" s="392" t="n">
        <f aca="false">m1!AK92-m0!AK93</f>
        <v>0</v>
      </c>
      <c r="AM92" s="392" t="n">
        <f aca="false">m1!AL92-m0!AL93</f>
        <v>-0.0293887983410024</v>
      </c>
      <c r="AN92" s="392" t="n">
        <f aca="false">m1!AM92-m0!AM93</f>
        <v>-0.0669999999999997</v>
      </c>
      <c r="AO92" s="392" t="n">
        <f aca="false">m1!AN92-m0!AN93</f>
        <v>-0.0669999999999997</v>
      </c>
      <c r="AP92" s="392" t="n">
        <f aca="false">m1!AO92-m0!AO93</f>
        <v>-0.0669999999999997</v>
      </c>
      <c r="AQ92" s="392" t="n">
        <f aca="false">m1!AP92-m0!AP93</f>
        <v>-0.0669999999999997</v>
      </c>
      <c r="AR92" s="392" t="n">
        <f aca="false">m1!AQ92-m0!AQ93</f>
        <v>-0.0669999999999997</v>
      </c>
      <c r="AS92" s="392" t="n">
        <f aca="false">m1!AR92-m0!AR93</f>
        <v>-0.0669999999999997</v>
      </c>
      <c r="AT92" s="392"/>
      <c r="AU92" s="392"/>
      <c r="AV92" s="392" t="n">
        <f aca="false">m1!AU92-m0!AU93</f>
        <v>0</v>
      </c>
      <c r="AW92" s="392" t="n">
        <f aca="false">m1!AV92-m0!AV93</f>
        <v>0</v>
      </c>
      <c r="AX92" s="392" t="n">
        <f aca="false">m1!AW92-m0!AW93</f>
        <v>-0.0519999999999996</v>
      </c>
      <c r="AY92" s="392" t="n">
        <f aca="false">m1!AX92-m0!AX93</f>
        <v>-0.052</v>
      </c>
      <c r="AZ92" s="392" t="n">
        <f aca="false">m1!AY92-m0!AY93</f>
        <v>-0.097</v>
      </c>
      <c r="BA92" s="392" t="n">
        <f aca="false">m1!AZ92-m0!AZ93</f>
        <v>-0.0895000000000001</v>
      </c>
      <c r="BB92" s="392"/>
      <c r="BC92" s="392" t="n">
        <f aca="false">m1!BC92-m0!BB93</f>
        <v>-0.517</v>
      </c>
      <c r="BD92" s="392" t="n">
        <f aca="false">m1!BD92-m0!BC93</f>
        <v>0.2305</v>
      </c>
      <c r="BE92" s="392" t="n">
        <f aca="false">m1!BE92-m0!BD93</f>
        <v>-2.955</v>
      </c>
      <c r="BF92" s="392"/>
      <c r="BG92" s="359"/>
      <c r="BH92" s="398"/>
      <c r="BI92" s="324"/>
      <c r="BJ92" s="268"/>
      <c r="BK92" s="324"/>
      <c r="BL92" s="324"/>
      <c r="BM92" s="268"/>
      <c r="BN92" s="268"/>
      <c r="BO92" s="358"/>
      <c r="BP92" s="358"/>
      <c r="BQ92" s="268"/>
      <c r="BR92" s="358"/>
      <c r="BS92" s="268"/>
      <c r="BT92" s="268"/>
      <c r="BU92" s="268"/>
      <c r="BV92" s="295"/>
      <c r="BW92" s="295"/>
      <c r="BX92" s="295"/>
      <c r="BY92" s="268"/>
      <c r="BZ92" s="268"/>
      <c r="CA92" s="268"/>
      <c r="CB92" s="295"/>
      <c r="CC92" s="277"/>
      <c r="CD92" s="277"/>
      <c r="CE92" s="268"/>
      <c r="CF92" s="277"/>
      <c r="CG92" s="268"/>
      <c r="CH92" s="293"/>
      <c r="CI92" s="293"/>
      <c r="CJ92" s="344"/>
      <c r="CK92" s="268"/>
      <c r="CL92" s="293"/>
      <c r="CM92" s="268"/>
      <c r="CN92" s="295"/>
      <c r="CO92" s="295"/>
      <c r="CP92" s="268"/>
      <c r="CQ92" s="293"/>
      <c r="CR92" s="268"/>
      <c r="CS92" s="268"/>
      <c r="CT92" s="276"/>
      <c r="CU92" s="276"/>
      <c r="CV92" s="295"/>
      <c r="CW92" s="268"/>
      <c r="CX92" s="295"/>
      <c r="CY92" s="268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</row>
    <row r="93" customFormat="false" ht="12.75" hidden="false" customHeight="false" outlineLevel="0" collapsed="false">
      <c r="A93" s="359" t="n">
        <v>39264</v>
      </c>
      <c r="B93" s="268"/>
      <c r="C93" s="392" t="n">
        <f aca="false">m1!C93-m0!C93</f>
        <v>-0.005</v>
      </c>
      <c r="D93" s="392" t="n">
        <f aca="false">m1!D93-m0!D93</f>
        <v>-0.005</v>
      </c>
      <c r="E93" s="392" t="n">
        <f aca="false">m1!E93-m0!E93</f>
        <v>-0.005</v>
      </c>
      <c r="F93" s="392" t="n">
        <f aca="false">m1!F93-m0!F93</f>
        <v>-0.005</v>
      </c>
      <c r="G93" s="392" t="n">
        <f aca="false">m1!G93-m0!G93</f>
        <v>-0.005</v>
      </c>
      <c r="H93" s="392" t="n">
        <f aca="false">m1!H93-m0!H93</f>
        <v>-0.005</v>
      </c>
      <c r="I93" s="392" t="n">
        <f aca="false">m1!I93-m0!I93</f>
        <v>-0.005</v>
      </c>
      <c r="J93" s="392" t="n">
        <f aca="false">m1!J93-m0!J93</f>
        <v>-0.005</v>
      </c>
      <c r="K93" s="392" t="n">
        <f aca="false">m1!K93-m0!K93</f>
        <v>-0.005</v>
      </c>
      <c r="L93" s="392" t="n">
        <f aca="false">m1!L93-m0!L93</f>
        <v>-0.005</v>
      </c>
      <c r="M93" s="392" t="n">
        <f aca="false">m1!M93-m0!M93</f>
        <v>-0.005</v>
      </c>
      <c r="N93" s="392" t="n">
        <f aca="false">m1!N93-m0!N93</f>
        <v>-0.005</v>
      </c>
      <c r="O93" s="392" t="n">
        <f aca="false">m1!O93-m0!O93</f>
        <v>-0.005</v>
      </c>
      <c r="P93" s="392" t="n">
        <f aca="false">m1!P93-m0!P93</f>
        <v>-0.005</v>
      </c>
      <c r="Q93" s="392" t="n">
        <f aca="false">m1!Q93-m0!Q93</f>
        <v>-0.005</v>
      </c>
      <c r="R93" s="392" t="n">
        <f aca="false">m1!R93-m0!R93</f>
        <v>-0.005</v>
      </c>
      <c r="T93" s="393" t="n">
        <f aca="false">m1!T93-m0!T93</f>
        <v>-0.005</v>
      </c>
      <c r="U93" s="393" t="n">
        <f aca="false">m1!U93-m0!U93</f>
        <v>-0.005</v>
      </c>
      <c r="V93" s="393" t="n">
        <f aca="false">m1!V93-m0!V93</f>
        <v>0</v>
      </c>
      <c r="X93" s="394" t="n">
        <f aca="false">m1!X93-m0!X94</f>
        <v>0.0025</v>
      </c>
      <c r="Y93" s="394" t="n">
        <f aca="false">m1!Y93-m0!Y94</f>
        <v>0.0025</v>
      </c>
      <c r="Z93" s="394" t="n">
        <f aca="false">m1!Z93-m0!Z94</f>
        <v>0.0025</v>
      </c>
      <c r="AA93" s="395" t="n">
        <f aca="false">m1!AA93-m0!AA94</f>
        <v>-0.065</v>
      </c>
      <c r="AB93" s="395" t="n">
        <f aca="false">m1!AB93-m0!AB94</f>
        <v>0</v>
      </c>
      <c r="AC93" s="395" t="n">
        <f aca="false">m1!AC93-m0!AC94</f>
        <v>0</v>
      </c>
      <c r="AD93" s="395" t="n">
        <f aca="false">m1!AD93-m0!AD94</f>
        <v>0</v>
      </c>
      <c r="AE93" s="392" t="n">
        <f aca="false">m1!AE93-m0!AE94</f>
        <v>0</v>
      </c>
      <c r="AF93" s="392" t="n">
        <f aca="false">m1!AF93-m0!AF94</f>
        <v>0</v>
      </c>
      <c r="AG93" s="392"/>
      <c r="AH93" s="396" t="n">
        <f aca="false">A93</f>
        <v>39264</v>
      </c>
      <c r="AI93" s="392" t="n">
        <f aca="false">m1!AI93-m0!AI94</f>
        <v>0.00800000000000001</v>
      </c>
      <c r="AJ93" s="392"/>
      <c r="AK93" s="397"/>
      <c r="AL93" s="392" t="n">
        <f aca="false">m1!AK93-m0!AK94</f>
        <v>0</v>
      </c>
      <c r="AM93" s="392" t="n">
        <f aca="false">m1!AL93-m0!AL94</f>
        <v>0.0130685231341787</v>
      </c>
      <c r="AN93" s="392" t="n">
        <f aca="false">m1!AM93-m0!AM94</f>
        <v>0.00300000000000011</v>
      </c>
      <c r="AO93" s="392" t="n">
        <f aca="false">m1!AN93-m0!AN94</f>
        <v>0.00300000000000011</v>
      </c>
      <c r="AP93" s="392" t="n">
        <f aca="false">m1!AO93-m0!AO94</f>
        <v>0.00300000000000011</v>
      </c>
      <c r="AQ93" s="392" t="n">
        <f aca="false">m1!AP93-m0!AP94</f>
        <v>0.00300000000000011</v>
      </c>
      <c r="AR93" s="392" t="n">
        <f aca="false">m1!AQ93-m0!AQ94</f>
        <v>0.00300000000000011</v>
      </c>
      <c r="AS93" s="392" t="n">
        <f aca="false">m1!AR93-m0!AR94</f>
        <v>0.00300000000000011</v>
      </c>
      <c r="AT93" s="392"/>
      <c r="AU93" s="392"/>
      <c r="AV93" s="392" t="n">
        <f aca="false">m1!AU93-m0!AU94</f>
        <v>0</v>
      </c>
      <c r="AW93" s="392" t="n">
        <f aca="false">m1!AV93-m0!AV94</f>
        <v>0</v>
      </c>
      <c r="AX93" s="392" t="n">
        <f aca="false">m1!AW93-m0!AW94</f>
        <v>0.0105</v>
      </c>
      <c r="AY93" s="392" t="n">
        <f aca="false">m1!AX93-m0!AX94</f>
        <v>0.0105</v>
      </c>
      <c r="AZ93" s="392" t="n">
        <f aca="false">m1!AY93-m0!AY94</f>
        <v>-0.0569999999999999</v>
      </c>
      <c r="BA93" s="392" t="n">
        <f aca="false">m1!AZ93-m0!AZ94</f>
        <v>0.00800000000000001</v>
      </c>
      <c r="BB93" s="392"/>
      <c r="BC93" s="392" t="n">
        <f aca="false">m1!BC93-m0!BB94</f>
        <v>-0.447</v>
      </c>
      <c r="BD93" s="392" t="n">
        <f aca="false">m1!BD93-m0!BC94</f>
        <v>0.3005</v>
      </c>
      <c r="BE93" s="392" t="n">
        <f aca="false">m1!BE93-m0!BD94</f>
        <v>-2.947</v>
      </c>
      <c r="BF93" s="392"/>
      <c r="BG93" s="359"/>
      <c r="BH93" s="398"/>
      <c r="BI93" s="324"/>
      <c r="BJ93" s="268"/>
      <c r="BK93" s="324"/>
      <c r="BL93" s="324"/>
      <c r="BM93" s="268"/>
      <c r="BN93" s="268"/>
      <c r="BO93" s="358"/>
      <c r="BP93" s="358"/>
      <c r="BQ93" s="268"/>
      <c r="BR93" s="358"/>
      <c r="BS93" s="268"/>
      <c r="BT93" s="268"/>
      <c r="BU93" s="268"/>
      <c r="BV93" s="295"/>
      <c r="BW93" s="295"/>
      <c r="BX93" s="295"/>
      <c r="BY93" s="268"/>
      <c r="BZ93" s="268"/>
      <c r="CA93" s="268"/>
      <c r="CB93" s="295"/>
      <c r="CC93" s="277"/>
      <c r="CD93" s="277"/>
      <c r="CE93" s="268"/>
      <c r="CF93" s="277"/>
      <c r="CG93" s="268"/>
      <c r="CH93" s="293"/>
      <c r="CI93" s="293"/>
      <c r="CJ93" s="344"/>
      <c r="CK93" s="268"/>
      <c r="CL93" s="293"/>
      <c r="CM93" s="268"/>
      <c r="CN93" s="295"/>
      <c r="CO93" s="295"/>
      <c r="CP93" s="268"/>
      <c r="CQ93" s="293"/>
      <c r="CR93" s="268"/>
      <c r="CS93" s="268"/>
      <c r="CT93" s="276"/>
      <c r="CU93" s="276"/>
      <c r="CV93" s="295"/>
      <c r="CW93" s="268"/>
      <c r="CX93" s="295"/>
      <c r="CY93" s="268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</row>
    <row r="94" customFormat="false" ht="12.75" hidden="false" customHeight="false" outlineLevel="0" collapsed="false">
      <c r="A94" s="359" t="n">
        <v>39295</v>
      </c>
      <c r="B94" s="268"/>
      <c r="C94" s="392" t="n">
        <f aca="false">m1!C94-m0!C94</f>
        <v>-0.005</v>
      </c>
      <c r="D94" s="392" t="n">
        <f aca="false">m1!D94-m0!D94</f>
        <v>-0.005</v>
      </c>
      <c r="E94" s="392" t="n">
        <f aca="false">m1!E94-m0!E94</f>
        <v>-0.005</v>
      </c>
      <c r="F94" s="392" t="n">
        <f aca="false">m1!F94-m0!F94</f>
        <v>-0.005</v>
      </c>
      <c r="G94" s="392" t="n">
        <f aca="false">m1!G94-m0!G94</f>
        <v>-0.005</v>
      </c>
      <c r="H94" s="392" t="n">
        <f aca="false">m1!H94-m0!H94</f>
        <v>-0.005</v>
      </c>
      <c r="I94" s="392" t="n">
        <f aca="false">m1!I94-m0!I94</f>
        <v>-0.005</v>
      </c>
      <c r="J94" s="392" t="n">
        <f aca="false">m1!J94-m0!J94</f>
        <v>-0.005</v>
      </c>
      <c r="K94" s="392" t="n">
        <f aca="false">m1!K94-m0!K94</f>
        <v>-0.005</v>
      </c>
      <c r="L94" s="392" t="n">
        <f aca="false">m1!L94-m0!L94</f>
        <v>-0.005</v>
      </c>
      <c r="M94" s="392" t="n">
        <f aca="false">m1!M94-m0!M94</f>
        <v>-0.005</v>
      </c>
      <c r="N94" s="392" t="n">
        <f aca="false">m1!N94-m0!N94</f>
        <v>-0.005</v>
      </c>
      <c r="O94" s="392" t="n">
        <f aca="false">m1!O94-m0!O94</f>
        <v>-0.005</v>
      </c>
      <c r="P94" s="392" t="n">
        <f aca="false">m1!P94-m0!P94</f>
        <v>-0.005</v>
      </c>
      <c r="Q94" s="392" t="n">
        <f aca="false">m1!Q94-m0!Q94</f>
        <v>-0.005</v>
      </c>
      <c r="R94" s="392" t="n">
        <f aca="false">m1!R94-m0!R94</f>
        <v>-0.005</v>
      </c>
      <c r="T94" s="393" t="n">
        <f aca="false">m1!T94-m0!T94</f>
        <v>-0.005</v>
      </c>
      <c r="U94" s="393" t="n">
        <f aca="false">m1!U94-m0!U94</f>
        <v>-0.005</v>
      </c>
      <c r="V94" s="393" t="n">
        <f aca="false">m1!V94-m0!V94</f>
        <v>0</v>
      </c>
      <c r="X94" s="394" t="n">
        <f aca="false">m1!X94-m0!X95</f>
        <v>0.0025</v>
      </c>
      <c r="Y94" s="394" t="n">
        <f aca="false">m1!Y94-m0!Y95</f>
        <v>0.0025</v>
      </c>
      <c r="Z94" s="394" t="n">
        <f aca="false">m1!Z94-m0!Z95</f>
        <v>0.0025</v>
      </c>
      <c r="AA94" s="395" t="n">
        <f aca="false">m1!AA94-m0!AA95</f>
        <v>0.1</v>
      </c>
      <c r="AB94" s="395" t="n">
        <f aca="false">m1!AB94-m0!AB95</f>
        <v>0.0275</v>
      </c>
      <c r="AC94" s="395" t="n">
        <f aca="false">m1!AC94-m0!AC95</f>
        <v>0.0225</v>
      </c>
      <c r="AD94" s="395" t="n">
        <f aca="false">m1!AD94-m0!AD95</f>
        <v>0</v>
      </c>
      <c r="AE94" s="392" t="n">
        <f aca="false">m1!AE94-m0!AE95</f>
        <v>0</v>
      </c>
      <c r="AF94" s="392" t="n">
        <f aca="false">m1!AF94-m0!AF95</f>
        <v>0</v>
      </c>
      <c r="AG94" s="392"/>
      <c r="AH94" s="396" t="n">
        <f aca="false">A94</f>
        <v>39295</v>
      </c>
      <c r="AI94" s="392" t="n">
        <f aca="false">m1!AI94-m0!AI95</f>
        <v>0.0139999999999998</v>
      </c>
      <c r="AJ94" s="392"/>
      <c r="AK94" s="397"/>
      <c r="AL94" s="392" t="n">
        <f aca="false">m1!AK94-m0!AK95</f>
        <v>0</v>
      </c>
      <c r="AM94" s="392" t="n">
        <f aca="false">m1!AL94-m0!AL95</f>
        <v>0.0165168987320583</v>
      </c>
      <c r="AN94" s="392" t="n">
        <f aca="false">m1!AM94-m0!AM95</f>
        <v>0.0089999999999999</v>
      </c>
      <c r="AO94" s="392" t="n">
        <f aca="false">m1!AN94-m0!AN95</f>
        <v>0.0089999999999999</v>
      </c>
      <c r="AP94" s="392" t="n">
        <f aca="false">m1!AO94-m0!AO95</f>
        <v>0.0089999999999999</v>
      </c>
      <c r="AQ94" s="392" t="n">
        <f aca="false">m1!AP94-m0!AP95</f>
        <v>0.0089999999999999</v>
      </c>
      <c r="AR94" s="392" t="n">
        <f aca="false">m1!AQ94-m0!AQ95</f>
        <v>0.0089999999999999</v>
      </c>
      <c r="AS94" s="392" t="n">
        <f aca="false">m1!AR94-m0!AR95</f>
        <v>0.0089999999999999</v>
      </c>
      <c r="AT94" s="392"/>
      <c r="AU94" s="392"/>
      <c r="AV94" s="392" t="n">
        <f aca="false">m1!AU94-m0!AU95</f>
        <v>0</v>
      </c>
      <c r="AW94" s="392" t="n">
        <f aca="false">m1!AV94-m0!AV95</f>
        <v>0</v>
      </c>
      <c r="AX94" s="392" t="n">
        <f aca="false">m1!AW94-m0!AW95</f>
        <v>0.0164999999999997</v>
      </c>
      <c r="AY94" s="392" t="n">
        <f aca="false">m1!AX94-m0!AX95</f>
        <v>0.0164999999999997</v>
      </c>
      <c r="AZ94" s="392" t="n">
        <f aca="false">m1!AY94-m0!AY95</f>
        <v>0.114</v>
      </c>
      <c r="BA94" s="392" t="n">
        <f aca="false">m1!AZ94-m0!AZ95</f>
        <v>0.0415000000000001</v>
      </c>
      <c r="BB94" s="392"/>
      <c r="BC94" s="392" t="n">
        <f aca="false">m1!BC94-m0!BB95</f>
        <v>-0.441</v>
      </c>
      <c r="BD94" s="392" t="n">
        <f aca="false">m1!BD94-m0!BC95</f>
        <v>0.3065</v>
      </c>
      <c r="BE94" s="392" t="n">
        <f aca="false">m1!BE94-m0!BD95</f>
        <v>-2.933</v>
      </c>
      <c r="BF94" s="392"/>
      <c r="BG94" s="359"/>
      <c r="BH94" s="398"/>
      <c r="BI94" s="324"/>
      <c r="BJ94" s="268"/>
      <c r="BK94" s="324"/>
      <c r="BL94" s="324"/>
      <c r="BM94" s="268"/>
      <c r="BN94" s="268"/>
      <c r="BO94" s="358"/>
      <c r="BP94" s="358"/>
      <c r="BQ94" s="268"/>
      <c r="BR94" s="358"/>
      <c r="BS94" s="268"/>
      <c r="BT94" s="268"/>
      <c r="BU94" s="268"/>
      <c r="BV94" s="295"/>
      <c r="BW94" s="295"/>
      <c r="BX94" s="295"/>
      <c r="BY94" s="268"/>
      <c r="BZ94" s="268"/>
      <c r="CA94" s="268"/>
      <c r="CB94" s="295"/>
      <c r="CC94" s="277"/>
      <c r="CD94" s="277"/>
      <c r="CE94" s="268"/>
      <c r="CF94" s="277"/>
      <c r="CG94" s="268"/>
      <c r="CH94" s="293"/>
      <c r="CI94" s="293"/>
      <c r="CJ94" s="344"/>
      <c r="CK94" s="268"/>
      <c r="CL94" s="293"/>
      <c r="CM94" s="268"/>
      <c r="CN94" s="295"/>
      <c r="CO94" s="295"/>
      <c r="CP94" s="268"/>
      <c r="CQ94" s="293"/>
      <c r="CR94" s="268"/>
      <c r="CS94" s="268"/>
      <c r="CT94" s="276"/>
      <c r="CU94" s="276"/>
      <c r="CV94" s="295"/>
      <c r="CW94" s="268"/>
      <c r="CX94" s="295"/>
      <c r="CY94" s="268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</row>
    <row r="95" customFormat="false" ht="12.75" hidden="false" customHeight="false" outlineLevel="0" collapsed="false">
      <c r="A95" s="359" t="n">
        <v>39326</v>
      </c>
      <c r="B95" s="268"/>
      <c r="C95" s="392" t="n">
        <f aca="false">m1!C95-m0!C95</f>
        <v>-0.005</v>
      </c>
      <c r="D95" s="392" t="n">
        <f aca="false">m1!D95-m0!D95</f>
        <v>-0.005</v>
      </c>
      <c r="E95" s="392" t="n">
        <f aca="false">m1!E95-m0!E95</f>
        <v>-0.005</v>
      </c>
      <c r="F95" s="392" t="n">
        <f aca="false">m1!F95-m0!F95</f>
        <v>-0.005</v>
      </c>
      <c r="G95" s="392" t="n">
        <f aca="false">m1!G95-m0!G95</f>
        <v>-0.005</v>
      </c>
      <c r="H95" s="392" t="n">
        <f aca="false">m1!H95-m0!H95</f>
        <v>-0.005</v>
      </c>
      <c r="I95" s="392" t="n">
        <f aca="false">m1!I95-m0!I95</f>
        <v>-0.005</v>
      </c>
      <c r="J95" s="392" t="n">
        <f aca="false">m1!J95-m0!J95</f>
        <v>-0.005</v>
      </c>
      <c r="K95" s="392" t="n">
        <f aca="false">m1!K95-m0!K95</f>
        <v>-0.005</v>
      </c>
      <c r="L95" s="392" t="n">
        <f aca="false">m1!L95-m0!L95</f>
        <v>-0.005</v>
      </c>
      <c r="M95" s="392" t="n">
        <f aca="false">m1!M95-m0!M95</f>
        <v>-0.005</v>
      </c>
      <c r="N95" s="392" t="n">
        <f aca="false">m1!N95-m0!N95</f>
        <v>-0.005</v>
      </c>
      <c r="O95" s="392" t="n">
        <f aca="false">m1!O95-m0!O95</f>
        <v>-0.005</v>
      </c>
      <c r="P95" s="392" t="n">
        <f aca="false">m1!P95-m0!P95</f>
        <v>-0.005</v>
      </c>
      <c r="Q95" s="392" t="n">
        <f aca="false">m1!Q95-m0!Q95</f>
        <v>-0.005</v>
      </c>
      <c r="R95" s="392" t="n">
        <f aca="false">m1!R95-m0!R95</f>
        <v>-0.005</v>
      </c>
      <c r="T95" s="393" t="n">
        <f aca="false">m1!T95-m0!T95</f>
        <v>-0.005</v>
      </c>
      <c r="U95" s="393" t="n">
        <f aca="false">m1!U95-m0!U95</f>
        <v>-0.005</v>
      </c>
      <c r="V95" s="393" t="n">
        <f aca="false">m1!V95-m0!V95</f>
        <v>0</v>
      </c>
      <c r="X95" s="394" t="n">
        <f aca="false">m1!X95-m0!X96</f>
        <v>-0.015</v>
      </c>
      <c r="Y95" s="394" t="n">
        <f aca="false">m1!Y95-m0!Y96</f>
        <v>-0.015</v>
      </c>
      <c r="Z95" s="394" t="n">
        <f aca="false">m1!Z95-m0!Z96</f>
        <v>-0.015</v>
      </c>
      <c r="AA95" s="395" t="n">
        <f aca="false">m1!AA95-m0!AA96</f>
        <v>0.08</v>
      </c>
      <c r="AB95" s="395" t="n">
        <f aca="false">m1!AB95-m0!AB96</f>
        <v>0.02</v>
      </c>
      <c r="AC95" s="395" t="n">
        <f aca="false">m1!AC95-m0!AC96</f>
        <v>-0.0225</v>
      </c>
      <c r="AD95" s="395" t="n">
        <f aca="false">m1!AD95-m0!AD96</f>
        <v>-0.0025</v>
      </c>
      <c r="AE95" s="392" t="n">
        <f aca="false">m1!AE95-m0!AE96</f>
        <v>0</v>
      </c>
      <c r="AF95" s="392" t="n">
        <f aca="false">m1!AF95-m0!AF96</f>
        <v>0</v>
      </c>
      <c r="AG95" s="392"/>
      <c r="AH95" s="396" t="n">
        <f aca="false">A95</f>
        <v>39326</v>
      </c>
      <c r="AI95" s="392" t="n">
        <f aca="false">m1!AI95-m0!AI96</f>
        <v>-0.0139999999999998</v>
      </c>
      <c r="AJ95" s="392"/>
      <c r="AK95" s="397"/>
      <c r="AL95" s="392" t="n">
        <f aca="false">m1!AK95-m0!AK96</f>
        <v>0</v>
      </c>
      <c r="AM95" s="392" t="n">
        <f aca="false">m1!AL95-m0!AL96</f>
        <v>-0.000508992129607977</v>
      </c>
      <c r="AN95" s="392" t="n">
        <f aca="false">m1!AM95-m0!AM96</f>
        <v>-0.0189999999999997</v>
      </c>
      <c r="AO95" s="392" t="n">
        <f aca="false">m1!AN95-m0!AN96</f>
        <v>-0.0189999999999997</v>
      </c>
      <c r="AP95" s="392" t="n">
        <f aca="false">m1!AO95-m0!AO96</f>
        <v>-0.0189999999999997</v>
      </c>
      <c r="AQ95" s="392" t="n">
        <f aca="false">m1!AP95-m0!AP96</f>
        <v>-0.0189999999999997</v>
      </c>
      <c r="AR95" s="392" t="n">
        <f aca="false">m1!AQ95-m0!AQ96</f>
        <v>-0.0189999999999997</v>
      </c>
      <c r="AS95" s="392" t="n">
        <f aca="false">m1!AR95-m0!AR96</f>
        <v>-0.0189999999999997</v>
      </c>
      <c r="AT95" s="392"/>
      <c r="AU95" s="392"/>
      <c r="AV95" s="392" t="n">
        <f aca="false">m1!AU95-m0!AU96</f>
        <v>0</v>
      </c>
      <c r="AW95" s="392" t="n">
        <f aca="false">m1!AV95-m0!AV96</f>
        <v>0</v>
      </c>
      <c r="AX95" s="392" t="n">
        <f aca="false">m1!AW95-m0!AW96</f>
        <v>-0.0289999999999999</v>
      </c>
      <c r="AY95" s="392" t="n">
        <f aca="false">m1!AX95-m0!AX96</f>
        <v>-0.0289999999999995</v>
      </c>
      <c r="AZ95" s="392" t="n">
        <f aca="false">m1!AY95-m0!AY96</f>
        <v>0.0660000000000003</v>
      </c>
      <c r="BA95" s="392" t="n">
        <f aca="false">m1!AZ95-m0!AZ96</f>
        <v>0.00600000000000023</v>
      </c>
      <c r="BB95" s="392"/>
      <c r="BC95" s="392" t="n">
        <f aca="false">m1!BC95-m0!BB96</f>
        <v>-0.4715</v>
      </c>
      <c r="BD95" s="392" t="n">
        <f aca="false">m1!BD95-m0!BC96</f>
        <v>0.2785</v>
      </c>
      <c r="BE95" s="392" t="n">
        <f aca="false">m1!BE95-m0!BD96</f>
        <v>-2.947</v>
      </c>
      <c r="BF95" s="392"/>
      <c r="BG95" s="359"/>
      <c r="BH95" s="398"/>
      <c r="BI95" s="324"/>
      <c r="BJ95" s="268"/>
      <c r="BK95" s="324"/>
      <c r="BL95" s="324"/>
      <c r="BM95" s="268"/>
      <c r="BN95" s="268"/>
      <c r="BO95" s="358"/>
      <c r="BP95" s="358"/>
      <c r="BQ95" s="268"/>
      <c r="BR95" s="358"/>
      <c r="BS95" s="268"/>
      <c r="BT95" s="268"/>
      <c r="BU95" s="268"/>
      <c r="BV95" s="295"/>
      <c r="BW95" s="295"/>
      <c r="BX95" s="295"/>
      <c r="BY95" s="268"/>
      <c r="BZ95" s="268"/>
      <c r="CA95" s="268"/>
      <c r="CB95" s="295"/>
      <c r="CC95" s="277"/>
      <c r="CD95" s="277"/>
      <c r="CE95" s="268"/>
      <c r="CF95" s="277"/>
      <c r="CG95" s="268"/>
      <c r="CH95" s="293"/>
      <c r="CI95" s="293"/>
      <c r="CJ95" s="344"/>
      <c r="CK95" s="268"/>
      <c r="CL95" s="293"/>
      <c r="CM95" s="268"/>
      <c r="CN95" s="295"/>
      <c r="CO95" s="295"/>
      <c r="CP95" s="268"/>
      <c r="CQ95" s="293"/>
      <c r="CR95" s="268"/>
      <c r="CS95" s="268"/>
      <c r="CT95" s="276"/>
      <c r="CU95" s="276"/>
      <c r="CV95" s="295"/>
      <c r="CW95" s="268"/>
      <c r="CX95" s="295"/>
      <c r="CY95" s="268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</row>
    <row r="96" customFormat="false" ht="12.75" hidden="false" customHeight="false" outlineLevel="0" collapsed="false">
      <c r="A96" s="359" t="n">
        <v>39356</v>
      </c>
      <c r="B96" s="268"/>
      <c r="C96" s="392" t="n">
        <f aca="false">m1!C96-m0!C96</f>
        <v>-0.005</v>
      </c>
      <c r="D96" s="392" t="n">
        <f aca="false">m1!D96-m0!D96</f>
        <v>-0.005</v>
      </c>
      <c r="E96" s="392" t="n">
        <f aca="false">m1!E96-m0!E96</f>
        <v>-0.005</v>
      </c>
      <c r="F96" s="392" t="n">
        <f aca="false">m1!F96-m0!F96</f>
        <v>-0.005</v>
      </c>
      <c r="G96" s="392" t="n">
        <f aca="false">m1!G96-m0!G96</f>
        <v>-0.005</v>
      </c>
      <c r="H96" s="392" t="n">
        <f aca="false">m1!H96-m0!H96</f>
        <v>-0.005</v>
      </c>
      <c r="I96" s="392" t="n">
        <f aca="false">m1!I96-m0!I96</f>
        <v>-0.005</v>
      </c>
      <c r="J96" s="392" t="n">
        <f aca="false">m1!J96-m0!J96</f>
        <v>-0.005</v>
      </c>
      <c r="K96" s="392" t="n">
        <f aca="false">m1!K96-m0!K96</f>
        <v>-0.005</v>
      </c>
      <c r="L96" s="392" t="n">
        <f aca="false">m1!L96-m0!L96</f>
        <v>-0.005</v>
      </c>
      <c r="M96" s="392" t="n">
        <f aca="false">m1!M96-m0!M96</f>
        <v>-0.005</v>
      </c>
      <c r="N96" s="392" t="n">
        <f aca="false">m1!N96-m0!N96</f>
        <v>-0.005</v>
      </c>
      <c r="O96" s="392" t="n">
        <f aca="false">m1!O96-m0!O96</f>
        <v>-0.005</v>
      </c>
      <c r="P96" s="392" t="n">
        <f aca="false">m1!P96-m0!P96</f>
        <v>-0.005</v>
      </c>
      <c r="Q96" s="392" t="n">
        <f aca="false">m1!Q96-m0!Q96</f>
        <v>-0.005</v>
      </c>
      <c r="R96" s="392" t="n">
        <f aca="false">m1!R96-m0!R96</f>
        <v>-0.005</v>
      </c>
      <c r="T96" s="393" t="n">
        <f aca="false">m1!T96-m0!T96</f>
        <v>-0.005</v>
      </c>
      <c r="U96" s="393" t="n">
        <f aca="false">m1!U96-m0!U96</f>
        <v>-0.005</v>
      </c>
      <c r="V96" s="393" t="n">
        <f aca="false">m1!V96-m0!V96</f>
        <v>0</v>
      </c>
      <c r="X96" s="394" t="n">
        <f aca="false">m1!X96-m0!X97</f>
        <v>-0.04</v>
      </c>
      <c r="Y96" s="394" t="n">
        <f aca="false">m1!Y96-m0!Y97</f>
        <v>-0.04</v>
      </c>
      <c r="Z96" s="394" t="n">
        <f aca="false">m1!Z96-m0!Z97</f>
        <v>-0.0725</v>
      </c>
      <c r="AA96" s="395" t="n">
        <f aca="false">m1!AA96-m0!AA97</f>
        <v>-0.38</v>
      </c>
      <c r="AB96" s="395" t="n">
        <f aca="false">m1!AB96-m0!AB97</f>
        <v>-0.3325</v>
      </c>
      <c r="AC96" s="395" t="n">
        <f aca="false">m1!AC96-m0!AC97</f>
        <v>-0.1025</v>
      </c>
      <c r="AD96" s="395" t="n">
        <f aca="false">m1!AD96-m0!AD97</f>
        <v>-0.075</v>
      </c>
      <c r="AE96" s="392" t="n">
        <f aca="false">m1!AE96-m0!AE97</f>
        <v>-0.0425</v>
      </c>
      <c r="AF96" s="392" t="n">
        <f aca="false">m1!AF96-m0!AF97</f>
        <v>0</v>
      </c>
      <c r="AG96" s="392"/>
      <c r="AH96" s="396" t="n">
        <f aca="false">A96</f>
        <v>39356</v>
      </c>
      <c r="AI96" s="392" t="n">
        <f aca="false">m1!AI96-m0!AI97</f>
        <v>-0.0779999999999999</v>
      </c>
      <c r="AJ96" s="392"/>
      <c r="AK96" s="397"/>
      <c r="AL96" s="392" t="n">
        <f aca="false">m1!AK96-m0!AK97</f>
        <v>0</v>
      </c>
      <c r="AM96" s="392" t="n">
        <f aca="false">m1!AL96-m0!AL97</f>
        <v>-0.107997279628155</v>
      </c>
      <c r="AN96" s="392" t="n">
        <f aca="false">m1!AM96-m0!AM97</f>
        <v>-0.203</v>
      </c>
      <c r="AO96" s="392" t="n">
        <f aca="false">m1!AN96-m0!AN97</f>
        <v>-0.203</v>
      </c>
      <c r="AP96" s="392" t="n">
        <f aca="false">m1!AO96-m0!AO97</f>
        <v>-0.203</v>
      </c>
      <c r="AQ96" s="392" t="n">
        <f aca="false">m1!AP96-m0!AP97</f>
        <v>-0.323</v>
      </c>
      <c r="AR96" s="392" t="n">
        <f aca="false">m1!AQ96-m0!AQ97</f>
        <v>-0.303</v>
      </c>
      <c r="AS96" s="392" t="n">
        <f aca="false">m1!AR96-m0!AR97</f>
        <v>-0.313</v>
      </c>
      <c r="AT96" s="392"/>
      <c r="AU96" s="392"/>
      <c r="AV96" s="392" t="n">
        <f aca="false">m1!AU96-m0!AU97</f>
        <v>0</v>
      </c>
      <c r="AW96" s="392" t="n">
        <f aca="false">m1!AV96-m0!AV97</f>
        <v>0</v>
      </c>
      <c r="AX96" s="392" t="n">
        <f aca="false">m1!AW96-m0!AW97</f>
        <v>-0.118</v>
      </c>
      <c r="AY96" s="392" t="n">
        <f aca="false">m1!AX96-m0!AX97</f>
        <v>-0.1505</v>
      </c>
      <c r="AZ96" s="392" t="n">
        <f aca="false">m1!AY96-m0!AY97</f>
        <v>-0.458</v>
      </c>
      <c r="BA96" s="392" t="n">
        <f aca="false">m1!AZ96-m0!AZ97</f>
        <v>-0.4105</v>
      </c>
      <c r="BB96" s="392"/>
      <c r="BC96" s="392" t="n">
        <f aca="false">m1!BC96-m0!BB97</f>
        <v>-0.6105</v>
      </c>
      <c r="BD96" s="392" t="n">
        <f aca="false">m1!BD96-m0!BC97</f>
        <v>0.172</v>
      </c>
      <c r="BE96" s="392" t="n">
        <f aca="false">m1!BE96-m0!BD97</f>
        <v>-3.025</v>
      </c>
      <c r="BF96" s="392"/>
      <c r="BG96" s="359"/>
      <c r="BH96" s="398"/>
      <c r="BI96" s="324"/>
      <c r="BJ96" s="268"/>
      <c r="BK96" s="324"/>
      <c r="BL96" s="324"/>
      <c r="BM96" s="268"/>
      <c r="BN96" s="268"/>
      <c r="BO96" s="358"/>
      <c r="BP96" s="358"/>
      <c r="BQ96" s="268"/>
      <c r="BR96" s="358"/>
      <c r="BS96" s="268"/>
      <c r="BT96" s="268"/>
      <c r="BU96" s="268"/>
      <c r="BV96" s="295"/>
      <c r="BW96" s="295"/>
      <c r="BX96" s="295"/>
      <c r="BY96" s="268"/>
      <c r="BZ96" s="268"/>
      <c r="CA96" s="268"/>
      <c r="CB96" s="295"/>
      <c r="CC96" s="277"/>
      <c r="CD96" s="277"/>
      <c r="CE96" s="268"/>
      <c r="CF96" s="277"/>
      <c r="CG96" s="268"/>
      <c r="CH96" s="293"/>
      <c r="CI96" s="293"/>
      <c r="CJ96" s="344"/>
      <c r="CK96" s="268"/>
      <c r="CL96" s="293"/>
      <c r="CM96" s="268"/>
      <c r="CN96" s="295"/>
      <c r="CO96" s="295"/>
      <c r="CP96" s="268"/>
      <c r="CQ96" s="293"/>
      <c r="CR96" s="268"/>
      <c r="CS96" s="268"/>
      <c r="CT96" s="276"/>
      <c r="CU96" s="276"/>
      <c r="CV96" s="295"/>
      <c r="CW96" s="268"/>
      <c r="CX96" s="295"/>
      <c r="CY96" s="268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</row>
    <row r="97" customFormat="false" ht="12.75" hidden="false" customHeight="false" outlineLevel="0" collapsed="false">
      <c r="A97" s="359" t="n">
        <v>39387</v>
      </c>
      <c r="B97" s="268"/>
      <c r="C97" s="392" t="n">
        <f aca="false">m1!C97-m0!C97</f>
        <v>0.005</v>
      </c>
      <c r="D97" s="392" t="n">
        <f aca="false">m1!D97-m0!D97</f>
        <v>0.005</v>
      </c>
      <c r="E97" s="392" t="n">
        <f aca="false">m1!E97-m0!E97</f>
        <v>0.005</v>
      </c>
      <c r="F97" s="392" t="n">
        <f aca="false">m1!F97-m0!F97</f>
        <v>0.005</v>
      </c>
      <c r="G97" s="392" t="n">
        <f aca="false">m1!G97-m0!G97</f>
        <v>0.005</v>
      </c>
      <c r="H97" s="392" t="n">
        <f aca="false">m1!H97-m0!H97</f>
        <v>0.005</v>
      </c>
      <c r="I97" s="392" t="n">
        <f aca="false">m1!I97-m0!I97</f>
        <v>0.005</v>
      </c>
      <c r="J97" s="392" t="n">
        <f aca="false">m1!J97-m0!J97</f>
        <v>0.005</v>
      </c>
      <c r="K97" s="392" t="n">
        <f aca="false">m1!K97-m0!K97</f>
        <v>0.005</v>
      </c>
      <c r="L97" s="392" t="n">
        <f aca="false">m1!L97-m0!L97</f>
        <v>0.005</v>
      </c>
      <c r="M97" s="392" t="n">
        <f aca="false">m1!M97-m0!M97</f>
        <v>0.005</v>
      </c>
      <c r="N97" s="392" t="n">
        <f aca="false">m1!N97-m0!N97</f>
        <v>0.00499999999999995</v>
      </c>
      <c r="O97" s="392" t="n">
        <f aca="false">m1!O97-m0!O97</f>
        <v>0.005</v>
      </c>
      <c r="P97" s="392" t="n">
        <f aca="false">m1!P97-m0!P97</f>
        <v>0.005</v>
      </c>
      <c r="Q97" s="392" t="n">
        <f aca="false">m1!Q97-m0!Q97</f>
        <v>0.005</v>
      </c>
      <c r="R97" s="392" t="n">
        <f aca="false">m1!R97-m0!R97</f>
        <v>0.005</v>
      </c>
      <c r="T97" s="393" t="n">
        <f aca="false">m1!T97-m0!T97</f>
        <v>0.00499999999999998</v>
      </c>
      <c r="U97" s="393" t="n">
        <f aca="false">m1!U97-m0!U97</f>
        <v>0.00499999999999998</v>
      </c>
      <c r="V97" s="393" t="n">
        <f aca="false">m1!V97-m0!V97</f>
        <v>0.00516</v>
      </c>
      <c r="X97" s="394" t="n">
        <f aca="false">m1!X97-m0!X98</f>
        <v>-0.04</v>
      </c>
      <c r="Y97" s="394" t="n">
        <f aca="false">m1!Y97-m0!Y98</f>
        <v>-0.04</v>
      </c>
      <c r="Z97" s="394" t="n">
        <f aca="false">m1!Z97-m0!Z98</f>
        <v>-0.04</v>
      </c>
      <c r="AA97" s="395" t="n">
        <f aca="false">m1!AA97-m0!AA98</f>
        <v>-0.32</v>
      </c>
      <c r="AB97" s="395" t="n">
        <f aca="false">m1!AB97-m0!AB98</f>
        <v>-0.315</v>
      </c>
      <c r="AC97" s="395" t="n">
        <f aca="false">m1!AC97-m0!AC98</f>
        <v>-0.05</v>
      </c>
      <c r="AD97" s="395" t="n">
        <f aca="false">m1!AD97-m0!AD98</f>
        <v>-0.055</v>
      </c>
      <c r="AE97" s="392" t="n">
        <f aca="false">m1!AE97-m0!AE98</f>
        <v>0</v>
      </c>
      <c r="AF97" s="392" t="n">
        <f aca="false">m1!AF97-m0!AF98</f>
        <v>0</v>
      </c>
      <c r="AG97" s="392"/>
      <c r="AH97" s="396" t="n">
        <f aca="false">A97</f>
        <v>39387</v>
      </c>
      <c r="AI97" s="392" t="n">
        <f aca="false">m1!AI97-m0!AI98</f>
        <v>-0.0880000000000001</v>
      </c>
      <c r="AJ97" s="392"/>
      <c r="AK97" s="397"/>
      <c r="AL97" s="392" t="n">
        <f aca="false">m1!AK97-m0!AK98</f>
        <v>0</v>
      </c>
      <c r="AM97" s="392" t="n">
        <f aca="false">m1!AL97-m0!AL98</f>
        <v>-0.0487229539405694</v>
      </c>
      <c r="AN97" s="392" t="n">
        <f aca="false">m1!AM97-m0!AM98</f>
        <v>-0.103</v>
      </c>
      <c r="AO97" s="392" t="n">
        <f aca="false">m1!AN97-m0!AN98</f>
        <v>-0.103</v>
      </c>
      <c r="AP97" s="392" t="n">
        <f aca="false">m1!AO97-m0!AO98</f>
        <v>-0.103</v>
      </c>
      <c r="AQ97" s="392" t="n">
        <f aca="false">m1!AP97-m0!AP98</f>
        <v>-0.103</v>
      </c>
      <c r="AR97" s="392" t="n">
        <f aca="false">m1!AQ97-m0!AQ98</f>
        <v>-0.103</v>
      </c>
      <c r="AS97" s="392" t="n">
        <f aca="false">m1!AR97-m0!AR98</f>
        <v>-0.103</v>
      </c>
      <c r="AT97" s="392"/>
      <c r="AU97" s="392"/>
      <c r="AV97" s="392" t="n">
        <f aca="false">m1!AU97-m0!AU98</f>
        <v>0</v>
      </c>
      <c r="AW97" s="392" t="n">
        <f aca="false">m1!AV97-m0!AV98</f>
        <v>0</v>
      </c>
      <c r="AX97" s="392" t="n">
        <f aca="false">m1!AW97-m0!AW98</f>
        <v>-0.128</v>
      </c>
      <c r="AY97" s="392" t="n">
        <f aca="false">m1!AX97-m0!AX98</f>
        <v>-0.128</v>
      </c>
      <c r="AZ97" s="392" t="n">
        <f aca="false">m1!AY97-m0!AY98</f>
        <v>-0.408</v>
      </c>
      <c r="BA97" s="392" t="n">
        <f aca="false">m1!AZ97-m0!AZ98</f>
        <v>-0.403</v>
      </c>
      <c r="BB97" s="392"/>
      <c r="BC97" s="392" t="n">
        <f aca="false">m1!BC97-m0!BB98</f>
        <v>-0.633</v>
      </c>
      <c r="BD97" s="392" t="n">
        <f aca="false">m1!BD97-m0!BC98</f>
        <v>0.162</v>
      </c>
      <c r="BE97" s="392" t="n">
        <f aca="false">m1!BE97-m0!BD98</f>
        <v>-3.113</v>
      </c>
      <c r="BF97" s="392"/>
      <c r="BG97" s="359"/>
      <c r="BH97" s="398"/>
      <c r="BI97" s="324"/>
      <c r="BJ97" s="268"/>
      <c r="BK97" s="324"/>
      <c r="BL97" s="324"/>
      <c r="BM97" s="268"/>
      <c r="BN97" s="268"/>
      <c r="BO97" s="358"/>
      <c r="BP97" s="358"/>
      <c r="BQ97" s="268"/>
      <c r="BR97" s="358"/>
      <c r="BS97" s="268"/>
      <c r="BT97" s="268"/>
      <c r="BU97" s="268"/>
      <c r="BV97" s="295"/>
      <c r="BW97" s="295"/>
      <c r="BX97" s="295"/>
      <c r="BY97" s="268"/>
      <c r="BZ97" s="268"/>
      <c r="CA97" s="268"/>
      <c r="CB97" s="295"/>
      <c r="CC97" s="277"/>
      <c r="CD97" s="277"/>
      <c r="CE97" s="268"/>
      <c r="CF97" s="277"/>
      <c r="CG97" s="268"/>
      <c r="CH97" s="293"/>
      <c r="CI97" s="293"/>
      <c r="CJ97" s="344"/>
      <c r="CK97" s="268"/>
      <c r="CL97" s="293"/>
      <c r="CM97" s="268"/>
      <c r="CN97" s="295"/>
      <c r="CO97" s="295"/>
      <c r="CP97" s="268"/>
      <c r="CQ97" s="293"/>
      <c r="CR97" s="268"/>
      <c r="CS97" s="268"/>
      <c r="CT97" s="276"/>
      <c r="CU97" s="276"/>
      <c r="CV97" s="295"/>
      <c r="CW97" s="268"/>
      <c r="CX97" s="295"/>
      <c r="CY97" s="268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</row>
    <row r="98" customFormat="false" ht="12.75" hidden="false" customHeight="false" outlineLevel="0" collapsed="false">
      <c r="A98" s="359" t="n">
        <v>39417</v>
      </c>
      <c r="B98" s="268"/>
      <c r="C98" s="392" t="n">
        <f aca="false">m1!C98-m0!C98</f>
        <v>0.005</v>
      </c>
      <c r="D98" s="392" t="n">
        <f aca="false">m1!D98-m0!D98</f>
        <v>0.005</v>
      </c>
      <c r="E98" s="392" t="n">
        <f aca="false">m1!E98-m0!E98</f>
        <v>0.005</v>
      </c>
      <c r="F98" s="392" t="n">
        <f aca="false">m1!F98-m0!F98</f>
        <v>0.005</v>
      </c>
      <c r="G98" s="392" t="n">
        <f aca="false">m1!G98-m0!G98</f>
        <v>0.005</v>
      </c>
      <c r="H98" s="392" t="n">
        <f aca="false">m1!H98-m0!H98</f>
        <v>0.005</v>
      </c>
      <c r="I98" s="392" t="n">
        <f aca="false">m1!I98-m0!I98</f>
        <v>0.005</v>
      </c>
      <c r="J98" s="392" t="n">
        <f aca="false">m1!J98-m0!J98</f>
        <v>0.005</v>
      </c>
      <c r="K98" s="392" t="n">
        <f aca="false">m1!K98-m0!K98</f>
        <v>0.005</v>
      </c>
      <c r="L98" s="392" t="n">
        <f aca="false">m1!L98-m0!L98</f>
        <v>0.005</v>
      </c>
      <c r="M98" s="392" t="n">
        <f aca="false">m1!M98-m0!M98</f>
        <v>0.005</v>
      </c>
      <c r="N98" s="392" t="n">
        <f aca="false">m1!N98-m0!N98</f>
        <v>0.00499999999999995</v>
      </c>
      <c r="O98" s="392" t="n">
        <f aca="false">m1!O98-m0!O98</f>
        <v>0.005</v>
      </c>
      <c r="P98" s="392" t="n">
        <f aca="false">m1!P98-m0!P98</f>
        <v>0.005</v>
      </c>
      <c r="Q98" s="392" t="n">
        <f aca="false">m1!Q98-m0!Q98</f>
        <v>0.005</v>
      </c>
      <c r="R98" s="392" t="n">
        <f aca="false">m1!R98-m0!R98</f>
        <v>0.005</v>
      </c>
      <c r="T98" s="393" t="n">
        <f aca="false">m1!T98-m0!T98</f>
        <v>0.005</v>
      </c>
      <c r="U98" s="393" t="n">
        <f aca="false">m1!U98-m0!U98</f>
        <v>0.005</v>
      </c>
      <c r="V98" s="393" t="n">
        <f aca="false">m1!V98-m0!V98</f>
        <v>0.00516000000000005</v>
      </c>
      <c r="X98" s="394" t="n">
        <f aca="false">m1!X98-m0!X99</f>
        <v>-0.0125</v>
      </c>
      <c r="Y98" s="394" t="n">
        <f aca="false">m1!Y98-m0!Y99</f>
        <v>-0.0125</v>
      </c>
      <c r="Z98" s="394" t="n">
        <f aca="false">m1!Z98-m0!Z99</f>
        <v>-0.055</v>
      </c>
      <c r="AA98" s="395" t="n">
        <f aca="false">m1!AA98-m0!AA99</f>
        <v>-0.475</v>
      </c>
      <c r="AB98" s="395" t="n">
        <f aca="false">m1!AB98-m0!AB99</f>
        <v>-0.155</v>
      </c>
      <c r="AC98" s="395" t="n">
        <f aca="false">m1!AC98-m0!AC99</f>
        <v>-0.1</v>
      </c>
      <c r="AD98" s="395" t="n">
        <f aca="false">m1!AD98-m0!AD99</f>
        <v>-0.0475</v>
      </c>
      <c r="AE98" s="392" t="n">
        <f aca="false">m1!AE98-m0!AE99</f>
        <v>0</v>
      </c>
      <c r="AF98" s="392" t="n">
        <f aca="false">m1!AF98-m0!AF99</f>
        <v>0</v>
      </c>
      <c r="AG98" s="392"/>
      <c r="AH98" s="396" t="n">
        <f aca="false">A98</f>
        <v>39417</v>
      </c>
      <c r="AI98" s="392" t="n">
        <f aca="false">m1!AI98-m0!AI99</f>
        <v>-0.194</v>
      </c>
      <c r="AJ98" s="392"/>
      <c r="AK98" s="397"/>
      <c r="AL98" s="392" t="n">
        <f aca="false">m1!AK98-m0!AK99</f>
        <v>0</v>
      </c>
      <c r="AM98" s="392" t="n">
        <f aca="false">m1!AL98-m0!AL99</f>
        <v>-0.106205781263937</v>
      </c>
      <c r="AN98" s="392" t="n">
        <f aca="false">m1!AM98-m0!AM99</f>
        <v>-0.204</v>
      </c>
      <c r="AO98" s="392" t="n">
        <f aca="false">m1!AN98-m0!AN99</f>
        <v>-0.204</v>
      </c>
      <c r="AP98" s="392" t="n">
        <f aca="false">m1!AO98-m0!AO99</f>
        <v>-0.204</v>
      </c>
      <c r="AQ98" s="392" t="n">
        <f aca="false">m1!AP98-m0!AP99</f>
        <v>-0.204</v>
      </c>
      <c r="AR98" s="392" t="n">
        <f aca="false">m1!AQ98-m0!AQ99</f>
        <v>-0.204</v>
      </c>
      <c r="AS98" s="392" t="n">
        <f aca="false">m1!AR98-m0!AR99</f>
        <v>-0.204</v>
      </c>
      <c r="AT98" s="392"/>
      <c r="AU98" s="392"/>
      <c r="AV98" s="392" t="n">
        <f aca="false">m1!AU98-m0!AU99</f>
        <v>0</v>
      </c>
      <c r="AW98" s="392" t="n">
        <f aca="false">m1!AV98-m0!AV99</f>
        <v>0</v>
      </c>
      <c r="AX98" s="392" t="n">
        <f aca="false">m1!AW98-m0!AW99</f>
        <v>-0.2065</v>
      </c>
      <c r="AY98" s="392" t="n">
        <f aca="false">m1!AX98-m0!AX99</f>
        <v>-0.249</v>
      </c>
      <c r="AZ98" s="392" t="n">
        <f aca="false">m1!AY98-m0!AY99</f>
        <v>-0.669000000000001</v>
      </c>
      <c r="BA98" s="392" t="n">
        <f aca="false">m1!AZ98-m0!AZ99</f>
        <v>-0.348999999999999</v>
      </c>
      <c r="BB98" s="392"/>
      <c r="BC98" s="392" t="n">
        <f aca="false">m1!BC98-m0!BB99</f>
        <v>-0.7865</v>
      </c>
      <c r="BD98" s="392" t="n">
        <f aca="false">m1!BD98-m0!BC99</f>
        <v>0.0560000000000001</v>
      </c>
      <c r="BE98" s="392" t="n">
        <f aca="false">m1!BE98-m0!BD99</f>
        <v>-3.307</v>
      </c>
      <c r="BF98" s="392"/>
      <c r="BG98" s="359"/>
      <c r="BH98" s="268"/>
      <c r="BI98" s="268"/>
      <c r="BJ98" s="268"/>
      <c r="BK98" s="324"/>
      <c r="BL98" s="324"/>
      <c r="BM98" s="268"/>
      <c r="BN98" s="268"/>
      <c r="BO98" s="358"/>
      <c r="BP98" s="358"/>
      <c r="BQ98" s="268"/>
      <c r="BR98" s="358"/>
      <c r="BS98" s="268"/>
      <c r="BT98" s="268"/>
      <c r="BU98" s="268"/>
      <c r="BV98" s="295"/>
      <c r="BW98" s="295"/>
      <c r="BX98" s="295"/>
      <c r="BY98" s="268"/>
      <c r="BZ98" s="268"/>
      <c r="CA98" s="268"/>
      <c r="CB98" s="295"/>
      <c r="CC98" s="277"/>
      <c r="CD98" s="277"/>
      <c r="CE98" s="268"/>
      <c r="CF98" s="277"/>
      <c r="CG98" s="268"/>
      <c r="CH98" s="293"/>
      <c r="CI98" s="293"/>
      <c r="CJ98" s="344"/>
      <c r="CK98" s="268"/>
      <c r="CL98" s="293"/>
      <c r="CM98" s="268"/>
      <c r="CN98" s="295"/>
      <c r="CO98" s="295"/>
      <c r="CP98" s="268"/>
      <c r="CQ98" s="293"/>
      <c r="CR98" s="268"/>
      <c r="CS98" s="268"/>
      <c r="CT98" s="276"/>
      <c r="CU98" s="276"/>
      <c r="CV98" s="295"/>
      <c r="CW98" s="268"/>
      <c r="CX98" s="295"/>
      <c r="CY98" s="268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</row>
    <row r="99" customFormat="false" ht="12.75" hidden="false" customHeight="false" outlineLevel="0" collapsed="false">
      <c r="A99" s="359" t="n">
        <v>39448</v>
      </c>
      <c r="B99" s="268"/>
      <c r="C99" s="392" t="n">
        <f aca="false">m1!C99-m0!C99</f>
        <v>0</v>
      </c>
      <c r="D99" s="392" t="n">
        <f aca="false">m1!D99-m0!D99</f>
        <v>0</v>
      </c>
      <c r="E99" s="392" t="n">
        <f aca="false">m1!E99-m0!E99</f>
        <v>0</v>
      </c>
      <c r="F99" s="392" t="n">
        <f aca="false">m1!F99-m0!F99</f>
        <v>0</v>
      </c>
      <c r="G99" s="392" t="n">
        <f aca="false">m1!G99-m0!G99</f>
        <v>0</v>
      </c>
      <c r="H99" s="392" t="n">
        <f aca="false">m1!H99-m0!H99</f>
        <v>0</v>
      </c>
      <c r="I99" s="392" t="n">
        <f aca="false">m1!I99-m0!I99</f>
        <v>0</v>
      </c>
      <c r="J99" s="392" t="n">
        <f aca="false">m1!J99-m0!J99</f>
        <v>0</v>
      </c>
      <c r="K99" s="392" t="n">
        <f aca="false">m1!K99-m0!K99</f>
        <v>0</v>
      </c>
      <c r="L99" s="392" t="n">
        <f aca="false">m1!L99-m0!L99</f>
        <v>0</v>
      </c>
      <c r="M99" s="392" t="n">
        <f aca="false">m1!M99-m0!M99</f>
        <v>0</v>
      </c>
      <c r="N99" s="392" t="n">
        <f aca="false">m1!N99-m0!N99</f>
        <v>0</v>
      </c>
      <c r="O99" s="392" t="n">
        <f aca="false">m1!O99-m0!O99</f>
        <v>0</v>
      </c>
      <c r="P99" s="392" t="n">
        <f aca="false">m1!P99-m0!P99</f>
        <v>0</v>
      </c>
      <c r="Q99" s="392" t="n">
        <f aca="false">m1!Q99-m0!Q99</f>
        <v>0</v>
      </c>
      <c r="R99" s="392" t="n">
        <f aca="false">m1!R99-m0!R99</f>
        <v>0</v>
      </c>
      <c r="T99" s="393" t="n">
        <f aca="false">m1!T99-m0!T99</f>
        <v>0</v>
      </c>
      <c r="U99" s="393" t="n">
        <f aca="false">m1!U99-m0!U99</f>
        <v>0</v>
      </c>
      <c r="V99" s="393" t="n">
        <f aca="false">m1!V99-m0!V99</f>
        <v>0</v>
      </c>
      <c r="X99" s="394" t="n">
        <f aca="false">m1!X99-m0!X100</f>
        <v>0.0225</v>
      </c>
      <c r="Y99" s="394" t="n">
        <f aca="false">m1!Y99-m0!Y100</f>
        <v>0.0225</v>
      </c>
      <c r="Z99" s="394" t="n">
        <f aca="false">m1!Z99-m0!Z100</f>
        <v>0.025</v>
      </c>
      <c r="AA99" s="395" t="n">
        <f aca="false">m1!AA99-m0!AA100</f>
        <v>0.12</v>
      </c>
      <c r="AB99" s="395" t="n">
        <f aca="false">m1!AB99-m0!AB100</f>
        <v>0.01</v>
      </c>
      <c r="AC99" s="395" t="n">
        <f aca="false">m1!AC99-m0!AC100</f>
        <v>0.0025</v>
      </c>
      <c r="AD99" s="395" t="n">
        <f aca="false">m1!AD99-m0!AD100</f>
        <v>0.005</v>
      </c>
      <c r="AE99" s="392" t="n">
        <f aca="false">m1!AE99-m0!AE100</f>
        <v>0</v>
      </c>
      <c r="AF99" s="392" t="n">
        <f aca="false">m1!AF99-m0!AF100</f>
        <v>0</v>
      </c>
      <c r="AG99" s="392"/>
      <c r="AH99" s="396" t="n">
        <f aca="false">A99</f>
        <v>39448</v>
      </c>
      <c r="AI99" s="392" t="n">
        <f aca="false">m1!AI99-m0!AI100</f>
        <v>0.105</v>
      </c>
      <c r="AJ99" s="392"/>
      <c r="AK99" s="397"/>
      <c r="AL99" s="392" t="n">
        <f aca="false">m1!AK99-m0!AK100</f>
        <v>0</v>
      </c>
      <c r="AM99" s="392" t="n">
        <f aca="false">m1!AL99-m0!AL100</f>
        <v>0.0471955093482364</v>
      </c>
      <c r="AN99" s="392" t="n">
        <f aca="false">m1!AM99-m0!AM100</f>
        <v>0.0600000000000001</v>
      </c>
      <c r="AO99" s="392" t="n">
        <f aca="false">m1!AN99-m0!AN100</f>
        <v>0.0600000000000001</v>
      </c>
      <c r="AP99" s="392" t="n">
        <f aca="false">m1!AO99-m0!AO100</f>
        <v>0.0600000000000001</v>
      </c>
      <c r="AQ99" s="392" t="n">
        <f aca="false">m1!AP99-m0!AP100</f>
        <v>0.0599999999999996</v>
      </c>
      <c r="AR99" s="392" t="n">
        <f aca="false">m1!AQ99-m0!AQ100</f>
        <v>0.0599999999999996</v>
      </c>
      <c r="AS99" s="392" t="n">
        <f aca="false">m1!AR99-m0!AR100</f>
        <v>0.0600000000000001</v>
      </c>
      <c r="AT99" s="392"/>
      <c r="AU99" s="392"/>
      <c r="AV99" s="392" t="n">
        <f aca="false">m1!AU99-m0!AU100</f>
        <v>0</v>
      </c>
      <c r="AW99" s="392" t="n">
        <f aca="false">m1!AV99-m0!AV100</f>
        <v>0</v>
      </c>
      <c r="AX99" s="392" t="n">
        <f aca="false">m1!AW99-m0!AW100</f>
        <v>0.1275</v>
      </c>
      <c r="AY99" s="392" t="n">
        <f aca="false">m1!AX99-m0!AX100</f>
        <v>0.13</v>
      </c>
      <c r="AZ99" s="392" t="n">
        <f aca="false">m1!AY99-m0!AY100</f>
        <v>0.225</v>
      </c>
      <c r="BA99" s="392" t="n">
        <f aca="false">m1!AZ99-m0!AZ100</f>
        <v>0.114999999999999</v>
      </c>
      <c r="BB99" s="392"/>
      <c r="BC99" s="392" t="n">
        <f aca="false">m1!BC99-m0!BB100</f>
        <v>-0.4825</v>
      </c>
      <c r="BD99" s="392" t="n">
        <f aca="false">m1!BD99-m0!BC100</f>
        <v>0.355</v>
      </c>
      <c r="BE99" s="392" t="n">
        <f aca="false">m1!BE99-m0!BD100</f>
        <v>-3.202</v>
      </c>
      <c r="BF99" s="392"/>
      <c r="BG99" s="359"/>
      <c r="BH99" s="268"/>
      <c r="BI99" s="268"/>
      <c r="BJ99" s="268"/>
      <c r="BK99" s="324"/>
      <c r="BL99" s="324"/>
      <c r="BM99" s="268"/>
      <c r="BN99" s="268"/>
      <c r="BO99" s="358"/>
      <c r="BP99" s="358"/>
      <c r="BQ99" s="268"/>
      <c r="BR99" s="358"/>
      <c r="BS99" s="268"/>
      <c r="BT99" s="268"/>
      <c r="BU99" s="268"/>
      <c r="BV99" s="295"/>
      <c r="BW99" s="295"/>
      <c r="BX99" s="295"/>
      <c r="BY99" s="268"/>
      <c r="BZ99" s="268"/>
      <c r="CA99" s="268"/>
      <c r="CB99" s="295"/>
      <c r="CC99" s="277"/>
      <c r="CD99" s="277"/>
      <c r="CE99" s="268"/>
      <c r="CF99" s="277"/>
      <c r="CG99" s="268"/>
      <c r="CH99" s="293"/>
      <c r="CI99" s="293"/>
      <c r="CJ99" s="344"/>
      <c r="CK99" s="268"/>
      <c r="CL99" s="293"/>
      <c r="CM99" s="268"/>
      <c r="CN99" s="295"/>
      <c r="CO99" s="295"/>
      <c r="CP99" s="268"/>
      <c r="CQ99" s="293"/>
      <c r="CR99" s="268"/>
      <c r="CS99" s="268"/>
      <c r="CT99" s="276"/>
      <c r="CU99" s="276"/>
      <c r="CV99" s="295"/>
      <c r="CW99" s="268"/>
      <c r="CX99" s="295"/>
      <c r="CY99" s="268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</row>
    <row r="100" customFormat="false" ht="12.75" hidden="false" customHeight="false" outlineLevel="0" collapsed="false">
      <c r="A100" s="359" t="n">
        <v>39479</v>
      </c>
      <c r="B100" s="268"/>
      <c r="C100" s="392" t="n">
        <f aca="false">m1!C100-m0!C100</f>
        <v>0</v>
      </c>
      <c r="D100" s="392" t="n">
        <f aca="false">m1!D100-m0!D100</f>
        <v>0</v>
      </c>
      <c r="E100" s="392" t="n">
        <f aca="false">m1!E100-m0!E100</f>
        <v>0</v>
      </c>
      <c r="F100" s="392" t="n">
        <f aca="false">m1!F100-m0!F100</f>
        <v>0</v>
      </c>
      <c r="G100" s="392" t="n">
        <f aca="false">m1!G100-m0!G100</f>
        <v>0</v>
      </c>
      <c r="H100" s="392" t="n">
        <f aca="false">m1!H100-m0!H100</f>
        <v>0</v>
      </c>
      <c r="I100" s="392" t="n">
        <f aca="false">m1!I100-m0!I100</f>
        <v>0</v>
      </c>
      <c r="J100" s="392" t="n">
        <f aca="false">m1!J100-m0!J100</f>
        <v>0</v>
      </c>
      <c r="K100" s="392" t="n">
        <f aca="false">m1!K100-m0!K100</f>
        <v>0</v>
      </c>
      <c r="L100" s="392" t="n">
        <f aca="false">m1!L100-m0!L100</f>
        <v>0</v>
      </c>
      <c r="M100" s="392" t="n">
        <f aca="false">m1!M100-m0!M100</f>
        <v>0</v>
      </c>
      <c r="N100" s="392" t="n">
        <f aca="false">m1!N100-m0!N100</f>
        <v>0</v>
      </c>
      <c r="O100" s="392" t="n">
        <f aca="false">m1!O100-m0!O100</f>
        <v>0</v>
      </c>
      <c r="P100" s="392" t="n">
        <f aca="false">m1!P100-m0!P100</f>
        <v>0</v>
      </c>
      <c r="Q100" s="392" t="n">
        <f aca="false">m1!Q100-m0!Q100</f>
        <v>0</v>
      </c>
      <c r="R100" s="392" t="n">
        <f aca="false">m1!R100-m0!R100</f>
        <v>0</v>
      </c>
      <c r="T100" s="393" t="n">
        <f aca="false">m1!T100-m0!T100</f>
        <v>0</v>
      </c>
      <c r="U100" s="393" t="n">
        <f aca="false">m1!U100-m0!U100</f>
        <v>0</v>
      </c>
      <c r="V100" s="393" t="n">
        <f aca="false">m1!V100-m0!V100</f>
        <v>0</v>
      </c>
      <c r="X100" s="394" t="n">
        <f aca="false">m1!X100-m0!X101</f>
        <v>0.0025</v>
      </c>
      <c r="Y100" s="394" t="n">
        <f aca="false">m1!Y100-m0!Y101</f>
        <v>0.0025</v>
      </c>
      <c r="Z100" s="394" t="n">
        <f aca="false">m1!Z100-m0!Z101</f>
        <v>0.00249999999999997</v>
      </c>
      <c r="AA100" s="395" t="n">
        <f aca="false">m1!AA100-m0!AA101</f>
        <v>0.52</v>
      </c>
      <c r="AB100" s="395" t="n">
        <f aca="false">m1!AB100-m0!AB101</f>
        <v>0.36</v>
      </c>
      <c r="AC100" s="395" t="n">
        <f aca="false">m1!AC100-m0!AC101</f>
        <v>0.1325</v>
      </c>
      <c r="AD100" s="395" t="n">
        <f aca="false">m1!AD100-m0!AD101</f>
        <v>0.0775</v>
      </c>
      <c r="AE100" s="392" t="n">
        <f aca="false">m1!AE100-m0!AE101</f>
        <v>0</v>
      </c>
      <c r="AF100" s="392" t="n">
        <f aca="false">m1!AF100-m0!AF101</f>
        <v>0</v>
      </c>
      <c r="AG100" s="392"/>
      <c r="AH100" s="396" t="n">
        <f aca="false">A100</f>
        <v>39479</v>
      </c>
      <c r="AI100" s="392" t="n">
        <f aca="false">m1!AI100-m0!AI101</f>
        <v>0.122</v>
      </c>
      <c r="AJ100" s="392"/>
      <c r="AK100" s="397"/>
      <c r="AL100" s="392" t="n">
        <f aca="false">m1!AK100-m0!AK101</f>
        <v>0</v>
      </c>
      <c r="AM100" s="392" t="n">
        <f aca="false">m1!AL100-m0!AL101</f>
        <v>0.0814290225823713</v>
      </c>
      <c r="AN100" s="392" t="n">
        <f aca="false">m1!AM100-m0!AM101</f>
        <v>0.122</v>
      </c>
      <c r="AO100" s="392" t="n">
        <f aca="false">m1!AN100-m0!AN101</f>
        <v>0.122</v>
      </c>
      <c r="AP100" s="392" t="n">
        <f aca="false">m1!AO100-m0!AO101</f>
        <v>0.122</v>
      </c>
      <c r="AQ100" s="392" t="n">
        <f aca="false">m1!AP100-m0!AP101</f>
        <v>0.122</v>
      </c>
      <c r="AR100" s="392" t="n">
        <f aca="false">m1!AQ100-m0!AQ101</f>
        <v>0.122</v>
      </c>
      <c r="AS100" s="392" t="n">
        <f aca="false">m1!AR100-m0!AR101</f>
        <v>0.122</v>
      </c>
      <c r="AT100" s="392"/>
      <c r="AU100" s="392"/>
      <c r="AV100" s="392" t="n">
        <f aca="false">m1!AU100-m0!AU101</f>
        <v>0</v>
      </c>
      <c r="AW100" s="392" t="n">
        <f aca="false">m1!AV100-m0!AV101</f>
        <v>0</v>
      </c>
      <c r="AX100" s="392" t="n">
        <f aca="false">m1!AW100-m0!AW101</f>
        <v>0.1245</v>
      </c>
      <c r="AY100" s="392" t="n">
        <f aca="false">m1!AX100-m0!AX101</f>
        <v>0.1245</v>
      </c>
      <c r="AZ100" s="392" t="n">
        <f aca="false">m1!AY100-m0!AY101</f>
        <v>0.642</v>
      </c>
      <c r="BA100" s="392" t="n">
        <f aca="false">m1!AZ100-m0!AZ101</f>
        <v>0.482</v>
      </c>
      <c r="BB100" s="392"/>
      <c r="BC100" s="392" t="n">
        <f aca="false">m1!BC100-m0!BB101</f>
        <v>-0.388</v>
      </c>
      <c r="BD100" s="392" t="n">
        <f aca="false">m1!BD100-m0!BC101</f>
        <v>0.372</v>
      </c>
      <c r="BE100" s="392" t="n">
        <f aca="false">m1!BE100-m0!BD101</f>
        <v>-3.08</v>
      </c>
      <c r="BF100" s="392"/>
      <c r="BG100" s="359"/>
      <c r="BH100" s="268"/>
      <c r="BI100" s="268"/>
      <c r="BJ100" s="268"/>
      <c r="BK100" s="324"/>
      <c r="BL100" s="324"/>
      <c r="BM100" s="268"/>
      <c r="BN100" s="268"/>
      <c r="BO100" s="358"/>
      <c r="BP100" s="358"/>
      <c r="BQ100" s="268"/>
      <c r="BR100" s="358"/>
      <c r="BS100" s="268"/>
      <c r="BT100" s="268"/>
      <c r="BU100" s="268"/>
      <c r="BV100" s="295"/>
      <c r="BW100" s="295"/>
      <c r="BX100" s="295"/>
      <c r="BY100" s="268"/>
      <c r="BZ100" s="268"/>
      <c r="CA100" s="268"/>
      <c r="CB100" s="295"/>
      <c r="CC100" s="277"/>
      <c r="CD100" s="277"/>
      <c r="CE100" s="268"/>
      <c r="CF100" s="277"/>
      <c r="CG100" s="268"/>
      <c r="CH100" s="293"/>
      <c r="CI100" s="293"/>
      <c r="CJ100" s="344"/>
      <c r="CK100" s="268"/>
      <c r="CL100" s="293"/>
      <c r="CM100" s="268"/>
      <c r="CN100" s="295"/>
      <c r="CO100" s="295"/>
      <c r="CP100" s="268"/>
      <c r="CQ100" s="293"/>
      <c r="CR100" s="268"/>
      <c r="CS100" s="268"/>
      <c r="CT100" s="276"/>
      <c r="CU100" s="276"/>
      <c r="CV100" s="295"/>
      <c r="CW100" s="268"/>
      <c r="CX100" s="295"/>
      <c r="CY100" s="268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</row>
    <row r="101" customFormat="false" ht="12.75" hidden="false" customHeight="false" outlineLevel="0" collapsed="false">
      <c r="A101" s="359" t="n">
        <v>39508</v>
      </c>
      <c r="B101" s="268"/>
      <c r="C101" s="392" t="n">
        <f aca="false">m1!C101-m0!C101</f>
        <v>0</v>
      </c>
      <c r="D101" s="392" t="n">
        <f aca="false">m1!D101-m0!D101</f>
        <v>0</v>
      </c>
      <c r="E101" s="392" t="n">
        <f aca="false">m1!E101-m0!E101</f>
        <v>0</v>
      </c>
      <c r="F101" s="392" t="n">
        <f aca="false">m1!F101-m0!F101</f>
        <v>0</v>
      </c>
      <c r="G101" s="392" t="n">
        <f aca="false">m1!G101-m0!G101</f>
        <v>0</v>
      </c>
      <c r="H101" s="392" t="n">
        <f aca="false">m1!H101-m0!H101</f>
        <v>0</v>
      </c>
      <c r="I101" s="392" t="n">
        <f aca="false">m1!I101-m0!I101</f>
        <v>0</v>
      </c>
      <c r="J101" s="392" t="n">
        <f aca="false">m1!J101-m0!J101</f>
        <v>0</v>
      </c>
      <c r="K101" s="392" t="n">
        <f aca="false">m1!K101-m0!K101</f>
        <v>0</v>
      </c>
      <c r="L101" s="392" t="n">
        <f aca="false">m1!L101-m0!L101</f>
        <v>0</v>
      </c>
      <c r="M101" s="392" t="n">
        <f aca="false">m1!M101-m0!M101</f>
        <v>0</v>
      </c>
      <c r="N101" s="392" t="n">
        <f aca="false">m1!N101-m0!N101</f>
        <v>0</v>
      </c>
      <c r="O101" s="392" t="n">
        <f aca="false">m1!O101-m0!O101</f>
        <v>0</v>
      </c>
      <c r="P101" s="392" t="n">
        <f aca="false">m1!P101-m0!P101</f>
        <v>0</v>
      </c>
      <c r="Q101" s="392" t="n">
        <f aca="false">m1!Q101-m0!Q101</f>
        <v>0</v>
      </c>
      <c r="R101" s="392" t="n">
        <f aca="false">m1!R101-m0!R101</f>
        <v>0</v>
      </c>
      <c r="T101" s="393" t="n">
        <f aca="false">m1!T101-m0!T101</f>
        <v>0</v>
      </c>
      <c r="U101" s="393" t="n">
        <f aca="false">m1!U101-m0!U101</f>
        <v>0</v>
      </c>
      <c r="V101" s="393" t="n">
        <f aca="false">m1!V101-m0!V101</f>
        <v>0</v>
      </c>
      <c r="X101" s="394" t="n">
        <f aca="false">m1!X101-m0!X102</f>
        <v>0.05</v>
      </c>
      <c r="Y101" s="394" t="n">
        <f aca="false">m1!Y101-m0!Y102</f>
        <v>0.05</v>
      </c>
      <c r="Z101" s="394" t="n">
        <f aca="false">m1!Z101-m0!Z102</f>
        <v>0.095</v>
      </c>
      <c r="AA101" s="395" t="n">
        <f aca="false">m1!AA101-m0!AA102</f>
        <v>0.34</v>
      </c>
      <c r="AB101" s="395" t="n">
        <f aca="false">m1!AB101-m0!AB102</f>
        <v>0.365</v>
      </c>
      <c r="AC101" s="395" t="n">
        <f aca="false">m1!AC101-m0!AC102</f>
        <v>0.105</v>
      </c>
      <c r="AD101" s="395" t="n">
        <f aca="false">m1!AD101-m0!AD102</f>
        <v>0.0825</v>
      </c>
      <c r="AE101" s="392" t="n">
        <f aca="false">m1!AE101-m0!AE102</f>
        <v>0.0425</v>
      </c>
      <c r="AF101" s="392" t="n">
        <f aca="false">m1!AF101-m0!AF102</f>
        <v>0</v>
      </c>
      <c r="AG101" s="392"/>
      <c r="AH101" s="396" t="n">
        <f aca="false">A101</f>
        <v>39508</v>
      </c>
      <c r="AI101" s="392" t="n">
        <f aca="false">m1!AI101-m0!AI102</f>
        <v>0.128</v>
      </c>
      <c r="AJ101" s="392"/>
      <c r="AK101" s="397"/>
      <c r="AL101" s="392" t="n">
        <f aca="false">m1!AK101-m0!AK102</f>
        <v>0</v>
      </c>
      <c r="AM101" s="392" t="n">
        <f aca="false">m1!AL101-m0!AL102</f>
        <v>0.198588490583337</v>
      </c>
      <c r="AN101" s="392" t="n">
        <f aca="false">m1!AM101-m0!AM102</f>
        <v>0.328</v>
      </c>
      <c r="AO101" s="392" t="n">
        <f aca="false">m1!AN101-m0!AN102</f>
        <v>0.328</v>
      </c>
      <c r="AP101" s="392" t="n">
        <f aca="false">m1!AO101-m0!AO102</f>
        <v>0.328</v>
      </c>
      <c r="AQ101" s="392" t="n">
        <f aca="false">m1!AP101-m0!AP102</f>
        <v>0.448</v>
      </c>
      <c r="AR101" s="392" t="n">
        <f aca="false">m1!AQ101-m0!AQ102</f>
        <v>0.428</v>
      </c>
      <c r="AS101" s="392" t="n">
        <f aca="false">m1!AR101-m0!AR102</f>
        <v>0.438</v>
      </c>
      <c r="AT101" s="392"/>
      <c r="AU101" s="392"/>
      <c r="AV101" s="392" t="n">
        <f aca="false">m1!AU101-m0!AU102</f>
        <v>0</v>
      </c>
      <c r="AW101" s="392" t="n">
        <f aca="false">m1!AV101-m0!AV102</f>
        <v>0</v>
      </c>
      <c r="AX101" s="392" t="n">
        <f aca="false">m1!AW101-m0!AW102</f>
        <v>0.178</v>
      </c>
      <c r="AY101" s="392" t="n">
        <f aca="false">m1!AX101-m0!AX102</f>
        <v>0.223</v>
      </c>
      <c r="AZ101" s="392" t="n">
        <f aca="false">m1!AY101-m0!AY102</f>
        <v>0.468</v>
      </c>
      <c r="BA101" s="392" t="n">
        <f aca="false">m1!AZ101-m0!AZ102</f>
        <v>0.493</v>
      </c>
      <c r="BB101" s="392"/>
      <c r="BC101" s="392" t="n">
        <f aca="false">m1!BC101-m0!BB102</f>
        <v>-0.2995</v>
      </c>
      <c r="BD101" s="392" t="n">
        <f aca="false">m1!BD101-m0!BC102</f>
        <v>0.4205</v>
      </c>
      <c r="BE101" s="392" t="n">
        <f aca="false">m1!BE101-m0!BD102</f>
        <v>-2.952</v>
      </c>
      <c r="BF101" s="392"/>
      <c r="BG101" s="359"/>
      <c r="BH101" s="268"/>
      <c r="BI101" s="268"/>
      <c r="BJ101" s="268"/>
      <c r="BK101" s="324"/>
      <c r="BL101" s="324"/>
      <c r="BM101" s="268"/>
      <c r="BN101" s="268"/>
      <c r="BO101" s="358"/>
      <c r="BP101" s="358"/>
      <c r="BQ101" s="268"/>
      <c r="BR101" s="358"/>
      <c r="BS101" s="268"/>
      <c r="BT101" s="268"/>
      <c r="BU101" s="268"/>
      <c r="BV101" s="295"/>
      <c r="BW101" s="295"/>
      <c r="BX101" s="295"/>
      <c r="BY101" s="268"/>
      <c r="BZ101" s="268"/>
      <c r="CA101" s="268"/>
      <c r="CB101" s="295"/>
      <c r="CC101" s="277"/>
      <c r="CD101" s="277"/>
      <c r="CE101" s="268"/>
      <c r="CF101" s="277"/>
      <c r="CG101" s="268"/>
      <c r="CH101" s="293"/>
      <c r="CI101" s="293"/>
      <c r="CJ101" s="344"/>
      <c r="CK101" s="268"/>
      <c r="CL101" s="293"/>
      <c r="CM101" s="268"/>
      <c r="CN101" s="295"/>
      <c r="CO101" s="295"/>
      <c r="CP101" s="268"/>
      <c r="CQ101" s="293"/>
      <c r="CR101" s="268"/>
      <c r="CS101" s="268"/>
      <c r="CT101" s="276"/>
      <c r="CU101" s="276"/>
      <c r="CV101" s="295"/>
      <c r="CW101" s="268"/>
      <c r="CX101" s="295"/>
      <c r="CY101" s="268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</row>
    <row r="102" customFormat="false" ht="12.75" hidden="false" customHeight="false" outlineLevel="0" collapsed="false">
      <c r="A102" s="359" t="n">
        <v>39539</v>
      </c>
      <c r="B102" s="268"/>
      <c r="C102" s="392" t="n">
        <f aca="false">m1!C102-m0!C102</f>
        <v>-0.005</v>
      </c>
      <c r="D102" s="392" t="n">
        <f aca="false">m1!D102-m0!D102</f>
        <v>-0.005</v>
      </c>
      <c r="E102" s="392" t="n">
        <f aca="false">m1!E102-m0!E102</f>
        <v>-0.005</v>
      </c>
      <c r="F102" s="392" t="n">
        <f aca="false">m1!F102-m0!F102</f>
        <v>-0.005</v>
      </c>
      <c r="G102" s="392" t="n">
        <f aca="false">m1!G102-m0!G102</f>
        <v>-0.005</v>
      </c>
      <c r="H102" s="392" t="n">
        <f aca="false">m1!H102-m0!H102</f>
        <v>-0.005</v>
      </c>
      <c r="I102" s="392" t="n">
        <f aca="false">m1!I102-m0!I102</f>
        <v>-0.005</v>
      </c>
      <c r="J102" s="392" t="n">
        <f aca="false">m1!J102-m0!J102</f>
        <v>-0.005</v>
      </c>
      <c r="K102" s="392" t="n">
        <f aca="false">m1!K102-m0!K102</f>
        <v>-0.005</v>
      </c>
      <c r="L102" s="392" t="n">
        <f aca="false">m1!L102-m0!L102</f>
        <v>-0.005</v>
      </c>
      <c r="M102" s="392" t="n">
        <f aca="false">m1!M102-m0!M102</f>
        <v>-0.005</v>
      </c>
      <c r="N102" s="392" t="n">
        <f aca="false">m1!N102-m0!N102</f>
        <v>-0.005</v>
      </c>
      <c r="O102" s="392" t="n">
        <f aca="false">m1!O102-m0!O102</f>
        <v>-0.005</v>
      </c>
      <c r="P102" s="392" t="n">
        <f aca="false">m1!P102-m0!P102</f>
        <v>-0.005</v>
      </c>
      <c r="Q102" s="392" t="n">
        <f aca="false">m1!Q102-m0!Q102</f>
        <v>-0.005</v>
      </c>
      <c r="R102" s="392" t="n">
        <f aca="false">m1!R102-m0!R102</f>
        <v>-0.005</v>
      </c>
      <c r="T102" s="393" t="n">
        <f aca="false">m1!T102-m0!T102</f>
        <v>-0.005</v>
      </c>
      <c r="U102" s="393" t="n">
        <f aca="false">m1!U102-m0!U102</f>
        <v>-0.005</v>
      </c>
      <c r="V102" s="393" t="n">
        <f aca="false">m1!V102-m0!V102</f>
        <v>0</v>
      </c>
      <c r="X102" s="394" t="n">
        <f aca="false">m1!X102-m0!X103</f>
        <v>0.00999999999999998</v>
      </c>
      <c r="Y102" s="394" t="n">
        <f aca="false">m1!Y102-m0!Y103</f>
        <v>0.00999999999999998</v>
      </c>
      <c r="Z102" s="394" t="n">
        <f aca="false">m1!Z102-m0!Z103</f>
        <v>0</v>
      </c>
      <c r="AA102" s="395" t="n">
        <f aca="false">m1!AA102-m0!AA103</f>
        <v>0.115</v>
      </c>
      <c r="AB102" s="395" t="n">
        <f aca="false">m1!AB102-m0!AB103</f>
        <v>0.0475</v>
      </c>
      <c r="AC102" s="395" t="n">
        <f aca="false">m1!AC102-m0!AC103</f>
        <v>0.025</v>
      </c>
      <c r="AD102" s="395" t="n">
        <f aca="false">m1!AD102-m0!AD103</f>
        <v>0.015</v>
      </c>
      <c r="AE102" s="392" t="n">
        <f aca="false">m1!AE102-m0!AE103</f>
        <v>0</v>
      </c>
      <c r="AF102" s="392" t="n">
        <f aca="false">m1!AF102-m0!AF103</f>
        <v>0</v>
      </c>
      <c r="AG102" s="392"/>
      <c r="AH102" s="396" t="n">
        <f aca="false">A102</f>
        <v>39539</v>
      </c>
      <c r="AI102" s="392" t="n">
        <f aca="false">m1!AI102-m0!AI103</f>
        <v>0.02</v>
      </c>
      <c r="AJ102" s="392"/>
      <c r="AK102" s="397"/>
      <c r="AL102" s="392" t="n">
        <f aca="false">m1!AK102-m0!AK103</f>
        <v>0</v>
      </c>
      <c r="AM102" s="392" t="n">
        <f aca="false">m1!AL102-m0!AL103</f>
        <v>0.0187902646800424</v>
      </c>
      <c r="AN102" s="392" t="n">
        <f aca="false">m1!AM102-m0!AM103</f>
        <v>0.0150000000000001</v>
      </c>
      <c r="AO102" s="392" t="n">
        <f aca="false">m1!AN102-m0!AN103</f>
        <v>0.0150000000000001</v>
      </c>
      <c r="AP102" s="392" t="n">
        <f aca="false">m1!AO102-m0!AO103</f>
        <v>0.0150000000000001</v>
      </c>
      <c r="AQ102" s="392" t="n">
        <f aca="false">m1!AP102-m0!AP103</f>
        <v>0.0150000000000001</v>
      </c>
      <c r="AR102" s="392" t="n">
        <f aca="false">m1!AQ102-m0!AQ103</f>
        <v>0.0150000000000001</v>
      </c>
      <c r="AS102" s="392" t="n">
        <f aca="false">m1!AR102-m0!AR103</f>
        <v>0.0150000000000001</v>
      </c>
      <c r="AT102" s="392"/>
      <c r="AU102" s="392"/>
      <c r="AV102" s="392" t="n">
        <f aca="false">m1!AU102-m0!AU103</f>
        <v>0</v>
      </c>
      <c r="AW102" s="392" t="n">
        <f aca="false">m1!AV102-m0!AV103</f>
        <v>0</v>
      </c>
      <c r="AX102" s="392" t="n">
        <f aca="false">m1!AW102-m0!AW103</f>
        <v>0.0300000000000003</v>
      </c>
      <c r="AY102" s="392" t="n">
        <f aca="false">m1!AX102-m0!AX103</f>
        <v>0.02</v>
      </c>
      <c r="AZ102" s="392" t="n">
        <f aca="false">m1!AY102-m0!AY103</f>
        <v>0.135</v>
      </c>
      <c r="BA102" s="392" t="n">
        <f aca="false">m1!AZ102-m0!AZ103</f>
        <v>0.0675000000000003</v>
      </c>
      <c r="BB102" s="392"/>
      <c r="BC102" s="392" t="n">
        <f aca="false">m1!BC102-m0!BB103</f>
        <v>-0.435</v>
      </c>
      <c r="BD102" s="392" t="n">
        <f aca="false">m1!BD102-m0!BC103</f>
        <v>0.3125</v>
      </c>
      <c r="BE102" s="392" t="n">
        <f aca="false">m1!BE102-m0!BD103</f>
        <v>-2.932</v>
      </c>
      <c r="BF102" s="392"/>
      <c r="BG102" s="359"/>
      <c r="BH102" s="268"/>
      <c r="BI102" s="268"/>
      <c r="BJ102" s="268"/>
      <c r="BK102" s="324"/>
      <c r="BL102" s="324"/>
      <c r="BM102" s="268"/>
      <c r="BN102" s="268"/>
      <c r="BO102" s="358"/>
      <c r="BP102" s="358"/>
      <c r="BQ102" s="268"/>
      <c r="BR102" s="358"/>
      <c r="BS102" s="268"/>
      <c r="BT102" s="268"/>
      <c r="BU102" s="268"/>
      <c r="BV102" s="295"/>
      <c r="BW102" s="295"/>
      <c r="BX102" s="295"/>
      <c r="BY102" s="268"/>
      <c r="BZ102" s="268"/>
      <c r="CA102" s="268"/>
      <c r="CB102" s="295"/>
      <c r="CC102" s="277"/>
      <c r="CD102" s="277"/>
      <c r="CE102" s="268"/>
      <c r="CF102" s="277"/>
      <c r="CG102" s="268"/>
      <c r="CH102" s="293"/>
      <c r="CI102" s="293"/>
      <c r="CJ102" s="344"/>
      <c r="CK102" s="268"/>
      <c r="CL102" s="293"/>
      <c r="CM102" s="268"/>
      <c r="CN102" s="295"/>
      <c r="CO102" s="295"/>
      <c r="CP102" s="268"/>
      <c r="CQ102" s="293"/>
      <c r="CR102" s="268"/>
      <c r="CS102" s="268"/>
      <c r="CT102" s="276"/>
      <c r="CU102" s="276"/>
      <c r="CV102" s="295"/>
      <c r="CW102" s="268"/>
      <c r="CX102" s="295"/>
      <c r="CY102" s="268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</row>
    <row r="103" customFormat="false" ht="12.75" hidden="false" customHeight="false" outlineLevel="0" collapsed="false">
      <c r="A103" s="359" t="n">
        <v>39569</v>
      </c>
      <c r="B103" s="268"/>
      <c r="C103" s="392" t="n">
        <f aca="false">m1!C103-m0!C103</f>
        <v>-0.005</v>
      </c>
      <c r="D103" s="392" t="n">
        <f aca="false">m1!D103-m0!D103</f>
        <v>-0.005</v>
      </c>
      <c r="E103" s="392" t="n">
        <f aca="false">m1!E103-m0!E103</f>
        <v>-0.005</v>
      </c>
      <c r="F103" s="392" t="n">
        <f aca="false">m1!F103-m0!F103</f>
        <v>-0.005</v>
      </c>
      <c r="G103" s="392" t="n">
        <f aca="false">m1!G103-m0!G103</f>
        <v>-0.005</v>
      </c>
      <c r="H103" s="392" t="n">
        <f aca="false">m1!H103-m0!H103</f>
        <v>-0.005</v>
      </c>
      <c r="I103" s="392" t="n">
        <f aca="false">m1!I103-m0!I103</f>
        <v>-0.005</v>
      </c>
      <c r="J103" s="392" t="n">
        <f aca="false">m1!J103-m0!J103</f>
        <v>-0.005</v>
      </c>
      <c r="K103" s="392" t="n">
        <f aca="false">m1!K103-m0!K103</f>
        <v>-0.005</v>
      </c>
      <c r="L103" s="392" t="n">
        <f aca="false">m1!L103-m0!L103</f>
        <v>-0.005</v>
      </c>
      <c r="M103" s="392" t="n">
        <f aca="false">m1!M103-m0!M103</f>
        <v>-0.005</v>
      </c>
      <c r="N103" s="392" t="n">
        <f aca="false">m1!N103-m0!N103</f>
        <v>-0.005</v>
      </c>
      <c r="O103" s="392" t="n">
        <f aca="false">m1!O103-m0!O103</f>
        <v>-0.005</v>
      </c>
      <c r="P103" s="392" t="n">
        <f aca="false">m1!P103-m0!P103</f>
        <v>-0.005</v>
      </c>
      <c r="Q103" s="392" t="n">
        <f aca="false">m1!Q103-m0!Q103</f>
        <v>-0.005</v>
      </c>
      <c r="R103" s="392" t="n">
        <f aca="false">m1!R103-m0!R103</f>
        <v>-0.005</v>
      </c>
      <c r="T103" s="393" t="n">
        <f aca="false">m1!T103-m0!T103</f>
        <v>-0.005</v>
      </c>
      <c r="U103" s="393" t="n">
        <f aca="false">m1!U103-m0!U103</f>
        <v>-0.005</v>
      </c>
      <c r="V103" s="393" t="n">
        <f aca="false">m1!V103-m0!V103</f>
        <v>0</v>
      </c>
      <c r="X103" s="394" t="n">
        <f aca="false">m1!X103-m0!X104</f>
        <v>0.005</v>
      </c>
      <c r="Y103" s="394" t="n">
        <f aca="false">m1!Y103-m0!Y104</f>
        <v>0.005</v>
      </c>
      <c r="Z103" s="394" t="n">
        <f aca="false">m1!Z103-m0!Z104</f>
        <v>0.005</v>
      </c>
      <c r="AA103" s="395" t="n">
        <f aca="false">m1!AA103-m0!AA104</f>
        <v>0</v>
      </c>
      <c r="AB103" s="395" t="n">
        <f aca="false">m1!AB103-m0!AB104</f>
        <v>0</v>
      </c>
      <c r="AC103" s="395" t="n">
        <f aca="false">m1!AC103-m0!AC104</f>
        <v>0</v>
      </c>
      <c r="AD103" s="395" t="n">
        <f aca="false">m1!AD103-m0!AD104</f>
        <v>0</v>
      </c>
      <c r="AE103" s="392" t="n">
        <f aca="false">m1!AE103-m0!AE104</f>
        <v>0</v>
      </c>
      <c r="AF103" s="392" t="n">
        <f aca="false">m1!AF103-m0!AF104</f>
        <v>0</v>
      </c>
      <c r="AG103" s="392"/>
      <c r="AH103" s="396" t="n">
        <f aca="false">A103</f>
        <v>39569</v>
      </c>
      <c r="AI103" s="392" t="n">
        <f aca="false">m1!AI103-m0!AI104</f>
        <v>-0.00999999999999979</v>
      </c>
      <c r="AJ103" s="392"/>
      <c r="AK103" s="397"/>
      <c r="AL103" s="392" t="n">
        <f aca="false">m1!AK103-m0!AK104</f>
        <v>0</v>
      </c>
      <c r="AM103" s="392" t="n">
        <f aca="false">m1!AL103-m0!AL104</f>
        <v>0.00206954536321025</v>
      </c>
      <c r="AN103" s="392" t="n">
        <f aca="false">m1!AM103-m0!AM104</f>
        <v>-0.0149999999999997</v>
      </c>
      <c r="AO103" s="392" t="n">
        <f aca="false">m1!AN103-m0!AN104</f>
        <v>-0.0149999999999997</v>
      </c>
      <c r="AP103" s="392" t="n">
        <f aca="false">m1!AO103-m0!AO104</f>
        <v>-0.0149999999999997</v>
      </c>
      <c r="AQ103" s="392" t="n">
        <f aca="false">m1!AP103-m0!AP104</f>
        <v>-0.0149999999999997</v>
      </c>
      <c r="AR103" s="392" t="n">
        <f aca="false">m1!AQ103-m0!AQ104</f>
        <v>-0.0149999999999997</v>
      </c>
      <c r="AS103" s="392" t="n">
        <f aca="false">m1!AR103-m0!AR104</f>
        <v>-0.0149999999999997</v>
      </c>
      <c r="AT103" s="392"/>
      <c r="AU103" s="392"/>
      <c r="AV103" s="392" t="n">
        <f aca="false">m1!AU103-m0!AU104</f>
        <v>0</v>
      </c>
      <c r="AW103" s="392" t="n">
        <f aca="false">m1!AV103-m0!AV104</f>
        <v>0</v>
      </c>
      <c r="AX103" s="392" t="n">
        <f aca="false">m1!AW103-m0!AW104</f>
        <v>-0.00499999999999989</v>
      </c>
      <c r="AY103" s="392" t="n">
        <f aca="false">m1!AX103-m0!AX104</f>
        <v>-0.00499999999999945</v>
      </c>
      <c r="AZ103" s="392" t="n">
        <f aca="false">m1!AY103-m0!AY104</f>
        <v>-0.00999999999999979</v>
      </c>
      <c r="BA103" s="392" t="n">
        <f aca="false">m1!AZ103-m0!AZ104</f>
        <v>-0.00999999999999979</v>
      </c>
      <c r="BB103" s="392"/>
      <c r="BC103" s="392" t="n">
        <f aca="false">m1!BC103-m0!BB104</f>
        <v>-0.465</v>
      </c>
      <c r="BD103" s="392" t="n">
        <f aca="false">m1!BD103-m0!BC104</f>
        <v>0.2825</v>
      </c>
      <c r="BE103" s="392" t="n">
        <f aca="false">m1!BE103-m0!BD104</f>
        <v>-2.942</v>
      </c>
      <c r="BF103" s="392"/>
      <c r="BG103" s="359"/>
      <c r="BH103" s="268"/>
      <c r="BI103" s="268"/>
      <c r="BJ103" s="268"/>
      <c r="BK103" s="324"/>
      <c r="BL103" s="324"/>
      <c r="BM103" s="268"/>
      <c r="BN103" s="268"/>
      <c r="BO103" s="358"/>
      <c r="BP103" s="358"/>
      <c r="BQ103" s="268"/>
      <c r="BR103" s="358"/>
      <c r="BS103" s="268"/>
      <c r="BT103" s="268"/>
      <c r="BU103" s="268"/>
      <c r="BV103" s="293"/>
      <c r="BW103" s="295"/>
      <c r="BX103" s="295"/>
      <c r="BY103" s="268"/>
      <c r="BZ103" s="268"/>
      <c r="CA103" s="268"/>
      <c r="CB103" s="295"/>
      <c r="CC103" s="277"/>
      <c r="CD103" s="277"/>
      <c r="CE103" s="268"/>
      <c r="CF103" s="277"/>
      <c r="CG103" s="268"/>
      <c r="CH103" s="293"/>
      <c r="CI103" s="293"/>
      <c r="CJ103" s="344"/>
      <c r="CK103" s="268"/>
      <c r="CL103" s="293"/>
      <c r="CM103" s="268"/>
      <c r="CN103" s="295"/>
      <c r="CO103" s="295"/>
      <c r="CP103" s="268"/>
      <c r="CQ103" s="293"/>
      <c r="CR103" s="268"/>
      <c r="CS103" s="268"/>
      <c r="CT103" s="276"/>
      <c r="CU103" s="276"/>
      <c r="CV103" s="295"/>
      <c r="CW103" s="268"/>
      <c r="CX103" s="295"/>
      <c r="CY103" s="268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</row>
    <row r="104" customFormat="false" ht="12.75" hidden="false" customHeight="false" outlineLevel="0" collapsed="false">
      <c r="A104" s="359" t="n">
        <v>39600</v>
      </c>
      <c r="B104" s="268"/>
      <c r="C104" s="392" t="n">
        <f aca="false">m1!C104-m0!C104</f>
        <v>-0.005</v>
      </c>
      <c r="D104" s="392" t="n">
        <f aca="false">m1!D104-m0!D104</f>
        <v>-0.005</v>
      </c>
      <c r="E104" s="392" t="n">
        <f aca="false">m1!E104-m0!E104</f>
        <v>-0.005</v>
      </c>
      <c r="F104" s="392" t="n">
        <f aca="false">m1!F104-m0!F104</f>
        <v>-0.005</v>
      </c>
      <c r="G104" s="392" t="n">
        <f aca="false">m1!G104-m0!G104</f>
        <v>-0.005</v>
      </c>
      <c r="H104" s="392" t="n">
        <f aca="false">m1!H104-m0!H104</f>
        <v>-0.005</v>
      </c>
      <c r="I104" s="392" t="n">
        <f aca="false">m1!I104-m0!I104</f>
        <v>-0.005</v>
      </c>
      <c r="J104" s="392" t="n">
        <f aca="false">m1!J104-m0!J104</f>
        <v>-0.005</v>
      </c>
      <c r="K104" s="392" t="n">
        <f aca="false">m1!K104-m0!K104</f>
        <v>-0.005</v>
      </c>
      <c r="L104" s="392" t="n">
        <f aca="false">m1!L104-m0!L104</f>
        <v>-0.005</v>
      </c>
      <c r="M104" s="392" t="n">
        <f aca="false">m1!M104-m0!M104</f>
        <v>-0.005</v>
      </c>
      <c r="N104" s="392" t="n">
        <f aca="false">m1!N104-m0!N104</f>
        <v>-0.005</v>
      </c>
      <c r="O104" s="392" t="n">
        <f aca="false">m1!O104-m0!O104</f>
        <v>-0.005</v>
      </c>
      <c r="P104" s="392" t="n">
        <f aca="false">m1!P104-m0!P104</f>
        <v>-0.005</v>
      </c>
      <c r="Q104" s="392" t="n">
        <f aca="false">m1!Q104-m0!Q104</f>
        <v>-0.005</v>
      </c>
      <c r="R104" s="392" t="n">
        <f aca="false">m1!R104-m0!R104</f>
        <v>-0.005</v>
      </c>
      <c r="T104" s="393" t="n">
        <f aca="false">m1!T104-m0!T104</f>
        <v>-0.005</v>
      </c>
      <c r="U104" s="393" t="n">
        <f aca="false">m1!U104-m0!U104</f>
        <v>-0.005</v>
      </c>
      <c r="V104" s="393" t="n">
        <f aca="false">m1!V104-m0!V104</f>
        <v>0</v>
      </c>
      <c r="X104" s="394" t="n">
        <f aca="false">m1!X104-m0!X105</f>
        <v>0.01</v>
      </c>
      <c r="Y104" s="394" t="n">
        <f aca="false">m1!Y104-m0!Y105</f>
        <v>0.01</v>
      </c>
      <c r="Z104" s="394" t="n">
        <f aca="false">m1!Z104-m0!Z105</f>
        <v>0.01</v>
      </c>
      <c r="AA104" s="395" t="n">
        <f aca="false">m1!AA104-m0!AA105</f>
        <v>-0.035</v>
      </c>
      <c r="AB104" s="395" t="n">
        <f aca="false">m1!AB104-m0!AB105</f>
        <v>-0.0275</v>
      </c>
      <c r="AC104" s="395" t="n">
        <f aca="false">m1!AC104-m0!AC105</f>
        <v>-0.0125</v>
      </c>
      <c r="AD104" s="395" t="n">
        <f aca="false">m1!AD104-m0!AD105</f>
        <v>0</v>
      </c>
      <c r="AE104" s="392" t="n">
        <f aca="false">m1!AE104-m0!AE105</f>
        <v>0</v>
      </c>
      <c r="AF104" s="392" t="n">
        <f aca="false">m1!AF104-m0!AF105</f>
        <v>0</v>
      </c>
      <c r="AG104" s="392"/>
      <c r="AH104" s="396" t="n">
        <f aca="false">A104</f>
        <v>39600</v>
      </c>
      <c r="AI104" s="392" t="n">
        <f aca="false">m1!AI104-m0!AI105</f>
        <v>-0.0620000000000007</v>
      </c>
      <c r="AJ104" s="392"/>
      <c r="AK104" s="397"/>
      <c r="AL104" s="392" t="n">
        <f aca="false">m1!AK104-m0!AK105</f>
        <v>0</v>
      </c>
      <c r="AM104" s="392" t="n">
        <f aca="false">m1!AL104-m0!AL105</f>
        <v>-0.0273379257812776</v>
      </c>
      <c r="AN104" s="392" t="n">
        <f aca="false">m1!AM104-m0!AM105</f>
        <v>-0.0670000000000006</v>
      </c>
      <c r="AO104" s="392" t="n">
        <f aca="false">m1!AN104-m0!AN105</f>
        <v>-0.0670000000000006</v>
      </c>
      <c r="AP104" s="392" t="n">
        <f aca="false">m1!AO104-m0!AO105</f>
        <v>-0.0670000000000006</v>
      </c>
      <c r="AQ104" s="392" t="n">
        <f aca="false">m1!AP104-m0!AP105</f>
        <v>-0.0670000000000006</v>
      </c>
      <c r="AR104" s="392" t="n">
        <f aca="false">m1!AQ104-m0!AQ105</f>
        <v>-0.0670000000000006</v>
      </c>
      <c r="AS104" s="392" t="n">
        <f aca="false">m1!AR104-m0!AR105</f>
        <v>-0.0670000000000006</v>
      </c>
      <c r="AT104" s="392"/>
      <c r="AU104" s="392"/>
      <c r="AV104" s="392" t="n">
        <f aca="false">m1!AU104-m0!AU105</f>
        <v>0</v>
      </c>
      <c r="AW104" s="392" t="n">
        <f aca="false">m1!AV104-m0!AV105</f>
        <v>0</v>
      </c>
      <c r="AX104" s="392" t="n">
        <f aca="false">m1!AW104-m0!AW105</f>
        <v>-0.0520000000000005</v>
      </c>
      <c r="AY104" s="392" t="n">
        <f aca="false">m1!AX104-m0!AX105</f>
        <v>-0.0520000000000009</v>
      </c>
      <c r="AZ104" s="392" t="n">
        <f aca="false">m1!AY104-m0!AY105</f>
        <v>-0.0970000000000009</v>
      </c>
      <c r="BA104" s="392" t="n">
        <f aca="false">m1!AZ104-m0!AZ105</f>
        <v>-0.089500000000001</v>
      </c>
      <c r="BB104" s="392"/>
      <c r="BC104" s="392" t="n">
        <f aca="false">m1!BC104-m0!BB105</f>
        <v>-0.517000000000001</v>
      </c>
      <c r="BD104" s="392" t="n">
        <f aca="false">m1!BD104-m0!BC105</f>
        <v>0.230499999999999</v>
      </c>
      <c r="BE104" s="392" t="n">
        <f aca="false">m1!BE104-m0!BD105</f>
        <v>-3.004</v>
      </c>
      <c r="BF104" s="392"/>
      <c r="BG104" s="359"/>
      <c r="BH104" s="268"/>
      <c r="BI104" s="268"/>
      <c r="BJ104" s="268"/>
      <c r="BK104" s="324"/>
      <c r="BL104" s="324"/>
      <c r="BM104" s="268"/>
      <c r="BN104" s="268"/>
      <c r="BO104" s="358"/>
      <c r="BP104" s="358"/>
      <c r="BQ104" s="268"/>
      <c r="BR104" s="358"/>
      <c r="BS104" s="268"/>
      <c r="BT104" s="268"/>
      <c r="BU104" s="268"/>
      <c r="BV104" s="293"/>
      <c r="BW104" s="295"/>
      <c r="BX104" s="295"/>
      <c r="BY104" s="268"/>
      <c r="BZ104" s="268"/>
      <c r="CA104" s="268"/>
      <c r="CB104" s="295"/>
      <c r="CC104" s="277"/>
      <c r="CD104" s="277"/>
      <c r="CE104" s="268"/>
      <c r="CF104" s="277"/>
      <c r="CG104" s="268"/>
      <c r="CH104" s="293"/>
      <c r="CI104" s="293"/>
      <c r="CJ104" s="344"/>
      <c r="CK104" s="268"/>
      <c r="CL104" s="293"/>
      <c r="CM104" s="268"/>
      <c r="CN104" s="295"/>
      <c r="CO104" s="295"/>
      <c r="CP104" s="268"/>
      <c r="CQ104" s="293"/>
      <c r="CR104" s="268"/>
      <c r="CS104" s="268"/>
      <c r="CT104" s="276"/>
      <c r="CU104" s="276"/>
      <c r="CV104" s="295"/>
      <c r="CW104" s="268"/>
      <c r="CX104" s="295"/>
      <c r="CY104" s="268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</row>
    <row r="105" customFormat="false" ht="12.75" hidden="false" customHeight="false" outlineLevel="0" collapsed="false">
      <c r="A105" s="359" t="n">
        <v>39630</v>
      </c>
      <c r="B105" s="268"/>
      <c r="C105" s="392" t="n">
        <f aca="false">m1!C105-m0!C105</f>
        <v>-0.005</v>
      </c>
      <c r="D105" s="392" t="n">
        <f aca="false">m1!D105-m0!D105</f>
        <v>-0.005</v>
      </c>
      <c r="E105" s="392" t="n">
        <f aca="false">m1!E105-m0!E105</f>
        <v>-0.005</v>
      </c>
      <c r="F105" s="392" t="n">
        <f aca="false">m1!F105-m0!F105</f>
        <v>-0.005</v>
      </c>
      <c r="G105" s="392" t="n">
        <f aca="false">m1!G105-m0!G105</f>
        <v>-0.005</v>
      </c>
      <c r="H105" s="392" t="n">
        <f aca="false">m1!H105-m0!H105</f>
        <v>-0.005</v>
      </c>
      <c r="I105" s="392" t="n">
        <f aca="false">m1!I105-m0!I105</f>
        <v>-0.005</v>
      </c>
      <c r="J105" s="392" t="n">
        <f aca="false">m1!J105-m0!J105</f>
        <v>-0.005</v>
      </c>
      <c r="K105" s="392" t="n">
        <f aca="false">m1!K105-m0!K105</f>
        <v>-0.005</v>
      </c>
      <c r="L105" s="392" t="n">
        <f aca="false">m1!L105-m0!L105</f>
        <v>-0.005</v>
      </c>
      <c r="M105" s="392" t="n">
        <f aca="false">m1!M105-m0!M105</f>
        <v>-0.005</v>
      </c>
      <c r="N105" s="392" t="n">
        <f aca="false">m1!N105-m0!N105</f>
        <v>-0.005</v>
      </c>
      <c r="O105" s="392" t="n">
        <f aca="false">m1!O105-m0!O105</f>
        <v>-0.005</v>
      </c>
      <c r="P105" s="392" t="n">
        <f aca="false">m1!P105-m0!P105</f>
        <v>-0.005</v>
      </c>
      <c r="Q105" s="392" t="n">
        <f aca="false">m1!Q105-m0!Q105</f>
        <v>-0.005</v>
      </c>
      <c r="R105" s="392" t="n">
        <f aca="false">m1!R105-m0!R105</f>
        <v>-0.005</v>
      </c>
      <c r="T105" s="393" t="n">
        <f aca="false">m1!T105-m0!T105</f>
        <v>-0.005</v>
      </c>
      <c r="U105" s="393" t="n">
        <f aca="false">m1!U105-m0!U105</f>
        <v>-0.005</v>
      </c>
      <c r="V105" s="393" t="n">
        <f aca="false">m1!V105-m0!V105</f>
        <v>0</v>
      </c>
      <c r="X105" s="394" t="n">
        <f aca="false">m1!X105-m0!X106</f>
        <v>0.0025</v>
      </c>
      <c r="Y105" s="394" t="n">
        <f aca="false">m1!Y105-m0!Y106</f>
        <v>0.0025</v>
      </c>
      <c r="Z105" s="394" t="n">
        <f aca="false">m1!Z105-m0!Z106</f>
        <v>0.0025</v>
      </c>
      <c r="AA105" s="395" t="n">
        <f aca="false">m1!AA105-m0!AA106</f>
        <v>-0.065</v>
      </c>
      <c r="AB105" s="395" t="n">
        <f aca="false">m1!AB105-m0!AB106</f>
        <v>0</v>
      </c>
      <c r="AC105" s="395" t="n">
        <f aca="false">m1!AC105-m0!AC106</f>
        <v>0</v>
      </c>
      <c r="AD105" s="395" t="n">
        <f aca="false">m1!AD105-m0!AD106</f>
        <v>0</v>
      </c>
      <c r="AE105" s="392" t="n">
        <f aca="false">m1!AE105-m0!AE106</f>
        <v>0</v>
      </c>
      <c r="AF105" s="392" t="n">
        <f aca="false">m1!AF105-m0!AF106</f>
        <v>0</v>
      </c>
      <c r="AG105" s="392"/>
      <c r="AH105" s="396" t="n">
        <f aca="false">A105</f>
        <v>39630</v>
      </c>
      <c r="AI105" s="392" t="n">
        <f aca="false">m1!AI105-m0!AI106</f>
        <v>0.00800000000000001</v>
      </c>
      <c r="AJ105" s="392"/>
      <c r="AK105" s="397"/>
      <c r="AL105" s="392" t="n">
        <f aca="false">m1!AK105-m0!AK106</f>
        <v>0</v>
      </c>
      <c r="AM105" s="392" t="n">
        <f aca="false">m1!AL105-m0!AL106</f>
        <v>0.012286186673127</v>
      </c>
      <c r="AN105" s="392" t="n">
        <f aca="false">m1!AM105-m0!AM106</f>
        <v>0.00300000000000011</v>
      </c>
      <c r="AO105" s="392" t="n">
        <f aca="false">m1!AN105-m0!AN106</f>
        <v>0.00300000000000011</v>
      </c>
      <c r="AP105" s="392" t="n">
        <f aca="false">m1!AO105-m0!AO106</f>
        <v>0.00300000000000011</v>
      </c>
      <c r="AQ105" s="392" t="n">
        <f aca="false">m1!AP105-m0!AP106</f>
        <v>0.00300000000000011</v>
      </c>
      <c r="AR105" s="392" t="n">
        <f aca="false">m1!AQ105-m0!AQ106</f>
        <v>0.00300000000000011</v>
      </c>
      <c r="AS105" s="392" t="n">
        <f aca="false">m1!AR105-m0!AR106</f>
        <v>0.00300000000000011</v>
      </c>
      <c r="AT105" s="392"/>
      <c r="AU105" s="392"/>
      <c r="AV105" s="392" t="n">
        <f aca="false">m1!AU105-m0!AU106</f>
        <v>0</v>
      </c>
      <c r="AW105" s="392" t="n">
        <f aca="false">m1!AV105-m0!AV106</f>
        <v>0</v>
      </c>
      <c r="AX105" s="392" t="n">
        <f aca="false">m1!AW105-m0!AW106</f>
        <v>0.0105</v>
      </c>
      <c r="AY105" s="392" t="n">
        <f aca="false">m1!AX105-m0!AX106</f>
        <v>0.0105</v>
      </c>
      <c r="AZ105" s="392" t="n">
        <f aca="false">m1!AY105-m0!AY106</f>
        <v>-0.0569999999999999</v>
      </c>
      <c r="BA105" s="392" t="n">
        <f aca="false">m1!AZ105-m0!AZ106</f>
        <v>0.00800000000000001</v>
      </c>
      <c r="BB105" s="392"/>
      <c r="BC105" s="392" t="n">
        <f aca="false">m1!BC105-m0!BB106</f>
        <v>-0.447</v>
      </c>
      <c r="BD105" s="392" t="n">
        <f aca="false">m1!BD105-m0!BC106</f>
        <v>0.3005</v>
      </c>
      <c r="BE105" s="392" t="n">
        <f aca="false">m1!BE105-m0!BD106</f>
        <v>-2.996</v>
      </c>
      <c r="BF105" s="392"/>
      <c r="BG105" s="359"/>
      <c r="BH105" s="268"/>
      <c r="BI105" s="268"/>
      <c r="BJ105" s="268"/>
      <c r="BK105" s="324"/>
      <c r="BL105" s="324"/>
      <c r="BM105" s="268"/>
      <c r="BN105" s="268"/>
      <c r="BO105" s="358"/>
      <c r="BP105" s="358"/>
      <c r="BQ105" s="268"/>
      <c r="BR105" s="358"/>
      <c r="BS105" s="268"/>
      <c r="BT105" s="268"/>
      <c r="BU105" s="268"/>
      <c r="BV105" s="293"/>
      <c r="BW105" s="295"/>
      <c r="BX105" s="295"/>
      <c r="BY105" s="268"/>
      <c r="BZ105" s="268"/>
      <c r="CA105" s="268"/>
      <c r="CB105" s="295"/>
      <c r="CC105" s="277"/>
      <c r="CD105" s="277"/>
      <c r="CE105" s="268"/>
      <c r="CF105" s="277"/>
      <c r="CG105" s="268"/>
      <c r="CH105" s="293"/>
      <c r="CI105" s="293"/>
      <c r="CJ105" s="344"/>
      <c r="CK105" s="268"/>
      <c r="CL105" s="293"/>
      <c r="CM105" s="268"/>
      <c r="CN105" s="295"/>
      <c r="CO105" s="295"/>
      <c r="CP105" s="268"/>
      <c r="CQ105" s="293"/>
      <c r="CR105" s="268"/>
      <c r="CS105" s="268"/>
      <c r="CT105" s="276"/>
      <c r="CU105" s="276"/>
      <c r="CV105" s="295"/>
      <c r="CW105" s="268"/>
      <c r="CX105" s="295"/>
      <c r="CY105" s="268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</row>
    <row r="106" customFormat="false" ht="12.75" hidden="false" customHeight="false" outlineLevel="0" collapsed="false">
      <c r="A106" s="359" t="n">
        <v>39661</v>
      </c>
      <c r="B106" s="268"/>
      <c r="C106" s="392" t="n">
        <f aca="false">m1!C106-m0!C106</f>
        <v>-0.005</v>
      </c>
      <c r="D106" s="392" t="n">
        <f aca="false">m1!D106-m0!D106</f>
        <v>-0.005</v>
      </c>
      <c r="E106" s="392" t="n">
        <f aca="false">m1!E106-m0!E106</f>
        <v>-0.005</v>
      </c>
      <c r="F106" s="392" t="n">
        <f aca="false">m1!F106-m0!F106</f>
        <v>-0.005</v>
      </c>
      <c r="G106" s="392" t="n">
        <f aca="false">m1!G106-m0!G106</f>
        <v>-0.005</v>
      </c>
      <c r="H106" s="392" t="n">
        <f aca="false">m1!H106-m0!H106</f>
        <v>-0.005</v>
      </c>
      <c r="I106" s="392" t="n">
        <f aca="false">m1!I106-m0!I106</f>
        <v>-0.005</v>
      </c>
      <c r="J106" s="392" t="n">
        <f aca="false">m1!J106-m0!J106</f>
        <v>-0.005</v>
      </c>
      <c r="K106" s="392" t="n">
        <f aca="false">m1!K106-m0!K106</f>
        <v>-0.005</v>
      </c>
      <c r="L106" s="392" t="n">
        <f aca="false">m1!L106-m0!L106</f>
        <v>-0.005</v>
      </c>
      <c r="M106" s="392" t="n">
        <f aca="false">m1!M106-m0!M106</f>
        <v>-0.005</v>
      </c>
      <c r="N106" s="392" t="n">
        <f aca="false">m1!N106-m0!N106</f>
        <v>-0.005</v>
      </c>
      <c r="O106" s="392" t="n">
        <f aca="false">m1!O106-m0!O106</f>
        <v>-0.005</v>
      </c>
      <c r="P106" s="392" t="n">
        <f aca="false">m1!P106-m0!P106</f>
        <v>-0.005</v>
      </c>
      <c r="Q106" s="392" t="n">
        <f aca="false">m1!Q106-m0!Q106</f>
        <v>-0.005</v>
      </c>
      <c r="R106" s="392" t="n">
        <f aca="false">m1!R106-m0!R106</f>
        <v>-0.005</v>
      </c>
      <c r="T106" s="393" t="n">
        <f aca="false">m1!T106-m0!T106</f>
        <v>-0.005</v>
      </c>
      <c r="U106" s="393" t="n">
        <f aca="false">m1!U106-m0!U106</f>
        <v>-0.005</v>
      </c>
      <c r="V106" s="393" t="n">
        <f aca="false">m1!V106-m0!V106</f>
        <v>0</v>
      </c>
      <c r="X106" s="394" t="n">
        <f aca="false">m1!X106-m0!X107</f>
        <v>0.0025</v>
      </c>
      <c r="Y106" s="394" t="n">
        <f aca="false">m1!Y106-m0!Y107</f>
        <v>0.0025</v>
      </c>
      <c r="Z106" s="394" t="n">
        <f aca="false">m1!Z106-m0!Z107</f>
        <v>0.0025</v>
      </c>
      <c r="AA106" s="395" t="n">
        <f aca="false">m1!AA106-m0!AA107</f>
        <v>0.1</v>
      </c>
      <c r="AB106" s="395" t="n">
        <f aca="false">m1!AB106-m0!AB107</f>
        <v>0.0275</v>
      </c>
      <c r="AC106" s="395" t="n">
        <f aca="false">m1!AC106-m0!AC107</f>
        <v>0.0225</v>
      </c>
      <c r="AD106" s="395" t="n">
        <f aca="false">m1!AD106-m0!AD107</f>
        <v>0</v>
      </c>
      <c r="AE106" s="392" t="n">
        <f aca="false">m1!AE106-m0!AE107</f>
        <v>0</v>
      </c>
      <c r="AF106" s="392" t="n">
        <f aca="false">m1!AF106-m0!AF107</f>
        <v>0</v>
      </c>
      <c r="AG106" s="392"/>
      <c r="AH106" s="396" t="n">
        <f aca="false">A106</f>
        <v>39661</v>
      </c>
      <c r="AI106" s="392" t="n">
        <f aca="false">m1!AI106-m0!AI107</f>
        <v>0.0150000000000001</v>
      </c>
      <c r="AJ106" s="392"/>
      <c r="AK106" s="397"/>
      <c r="AL106" s="392" t="n">
        <f aca="false">m1!AK106-m0!AK107</f>
        <v>0</v>
      </c>
      <c r="AM106" s="392" t="n">
        <f aca="false">m1!AL106-m0!AL107</f>
        <v>0.0160504080567045</v>
      </c>
      <c r="AN106" s="392" t="n">
        <f aca="false">m1!AM106-m0!AM107</f>
        <v>0.0100000000000002</v>
      </c>
      <c r="AO106" s="392" t="n">
        <f aca="false">m1!AN106-m0!AN107</f>
        <v>0.0100000000000002</v>
      </c>
      <c r="AP106" s="392" t="n">
        <f aca="false">m1!AO106-m0!AO107</f>
        <v>0.0100000000000002</v>
      </c>
      <c r="AQ106" s="392" t="n">
        <f aca="false">m1!AP106-m0!AP107</f>
        <v>0.0100000000000002</v>
      </c>
      <c r="AR106" s="392" t="n">
        <f aca="false">m1!AQ106-m0!AQ107</f>
        <v>0.0100000000000002</v>
      </c>
      <c r="AS106" s="392" t="n">
        <f aca="false">m1!AR106-m0!AR107</f>
        <v>0.0100000000000002</v>
      </c>
      <c r="AT106" s="392"/>
      <c r="AU106" s="392"/>
      <c r="AV106" s="392" t="n">
        <f aca="false">m1!AU106-m0!AU107</f>
        <v>0</v>
      </c>
      <c r="AW106" s="392" t="n">
        <f aca="false">m1!AV106-m0!AV107</f>
        <v>0</v>
      </c>
      <c r="AX106" s="392" t="n">
        <f aca="false">m1!AW106-m0!AW107</f>
        <v>0.0175000000000001</v>
      </c>
      <c r="AY106" s="392" t="n">
        <f aca="false">m1!AX106-m0!AX107</f>
        <v>0.0175000000000001</v>
      </c>
      <c r="AZ106" s="392" t="n">
        <f aca="false">m1!AY106-m0!AY107</f>
        <v>0.115</v>
      </c>
      <c r="BA106" s="392" t="n">
        <f aca="false">m1!AZ106-m0!AZ107</f>
        <v>0.0425000000000004</v>
      </c>
      <c r="BB106" s="392"/>
      <c r="BC106" s="392" t="n">
        <f aca="false">m1!BC106-m0!BB107</f>
        <v>-0.44</v>
      </c>
      <c r="BD106" s="392" t="n">
        <f aca="false">m1!BD106-m0!BC107</f>
        <v>0.3075</v>
      </c>
      <c r="BE106" s="392" t="n">
        <f aca="false">m1!BE106-m0!BD107</f>
        <v>-2.981</v>
      </c>
      <c r="BF106" s="392"/>
      <c r="BG106" s="359"/>
      <c r="BH106" s="268"/>
      <c r="BI106" s="268"/>
      <c r="BJ106" s="268"/>
      <c r="BK106" s="324"/>
      <c r="BL106" s="324"/>
      <c r="BM106" s="268"/>
      <c r="BN106" s="268"/>
      <c r="BO106" s="358"/>
      <c r="BP106" s="358"/>
      <c r="BQ106" s="268"/>
      <c r="BR106" s="358"/>
      <c r="BS106" s="268"/>
      <c r="BT106" s="268"/>
      <c r="BU106" s="268"/>
      <c r="BV106" s="293"/>
      <c r="BW106" s="295"/>
      <c r="BX106" s="295"/>
      <c r="BY106" s="268"/>
      <c r="BZ106" s="268"/>
      <c r="CA106" s="268"/>
      <c r="CB106" s="295"/>
      <c r="CC106" s="277"/>
      <c r="CD106" s="277"/>
      <c r="CE106" s="268"/>
      <c r="CF106" s="277"/>
      <c r="CG106" s="268"/>
      <c r="CH106" s="293"/>
      <c r="CI106" s="293"/>
      <c r="CJ106" s="344"/>
      <c r="CK106" s="268"/>
      <c r="CL106" s="293"/>
      <c r="CM106" s="268"/>
      <c r="CN106" s="295"/>
      <c r="CO106" s="295"/>
      <c r="CP106" s="268"/>
      <c r="CQ106" s="293"/>
      <c r="CR106" s="268"/>
      <c r="CS106" s="268"/>
      <c r="CT106" s="276"/>
      <c r="CU106" s="276"/>
      <c r="CV106" s="295"/>
      <c r="CW106" s="268"/>
      <c r="CX106" s="295"/>
      <c r="CY106" s="268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</row>
    <row r="107" customFormat="false" ht="12.75" hidden="false" customHeight="false" outlineLevel="0" collapsed="false">
      <c r="A107" s="359" t="n">
        <v>39692</v>
      </c>
      <c r="B107" s="268"/>
      <c r="C107" s="392" t="n">
        <f aca="false">m1!C107-m0!C107</f>
        <v>-0.005</v>
      </c>
      <c r="D107" s="392" t="n">
        <f aca="false">m1!D107-m0!D107</f>
        <v>-0.005</v>
      </c>
      <c r="E107" s="392" t="n">
        <f aca="false">m1!E107-m0!E107</f>
        <v>-0.005</v>
      </c>
      <c r="F107" s="392" t="n">
        <f aca="false">m1!F107-m0!F107</f>
        <v>-0.005</v>
      </c>
      <c r="G107" s="392" t="n">
        <f aca="false">m1!G107-m0!G107</f>
        <v>-0.005</v>
      </c>
      <c r="H107" s="392" t="n">
        <f aca="false">m1!H107-m0!H107</f>
        <v>-0.005</v>
      </c>
      <c r="I107" s="392" t="n">
        <f aca="false">m1!I107-m0!I107</f>
        <v>-0.005</v>
      </c>
      <c r="J107" s="392" t="n">
        <f aca="false">m1!J107-m0!J107</f>
        <v>-0.005</v>
      </c>
      <c r="K107" s="392" t="n">
        <f aca="false">m1!K107-m0!K107</f>
        <v>-0.005</v>
      </c>
      <c r="L107" s="392" t="n">
        <f aca="false">m1!L107-m0!L107</f>
        <v>-0.005</v>
      </c>
      <c r="M107" s="392" t="n">
        <f aca="false">m1!M107-m0!M107</f>
        <v>-0.005</v>
      </c>
      <c r="N107" s="392" t="n">
        <f aca="false">m1!N107-m0!N107</f>
        <v>-0.005</v>
      </c>
      <c r="O107" s="392" t="n">
        <f aca="false">m1!O107-m0!O107</f>
        <v>-0.005</v>
      </c>
      <c r="P107" s="392" t="n">
        <f aca="false">m1!P107-m0!P107</f>
        <v>-0.005</v>
      </c>
      <c r="Q107" s="392" t="n">
        <f aca="false">m1!Q107-m0!Q107</f>
        <v>-0.005</v>
      </c>
      <c r="R107" s="392" t="n">
        <f aca="false">m1!R107-m0!R107</f>
        <v>-0.005</v>
      </c>
      <c r="T107" s="393" t="n">
        <f aca="false">m1!T107-m0!T107</f>
        <v>-0.005</v>
      </c>
      <c r="U107" s="393" t="n">
        <f aca="false">m1!U107-m0!U107</f>
        <v>-0.005</v>
      </c>
      <c r="V107" s="393" t="n">
        <f aca="false">m1!V107-m0!V107</f>
        <v>0</v>
      </c>
      <c r="X107" s="394" t="n">
        <f aca="false">m1!X107-m0!X108</f>
        <v>-0.015</v>
      </c>
      <c r="Y107" s="394" t="n">
        <f aca="false">m1!Y107-m0!Y108</f>
        <v>-0.015</v>
      </c>
      <c r="Z107" s="394" t="n">
        <f aca="false">m1!Z107-m0!Z108</f>
        <v>-0.015</v>
      </c>
      <c r="AA107" s="395" t="n">
        <f aca="false">m1!AA107-m0!AA108</f>
        <v>0.08</v>
      </c>
      <c r="AB107" s="395" t="n">
        <f aca="false">m1!AB107-m0!AB108</f>
        <v>0.02</v>
      </c>
      <c r="AC107" s="395" t="n">
        <f aca="false">m1!AC107-m0!AC108</f>
        <v>-0.0225</v>
      </c>
      <c r="AD107" s="395" t="n">
        <f aca="false">m1!AD107-m0!AD108</f>
        <v>-0.0025</v>
      </c>
      <c r="AE107" s="392" t="n">
        <f aca="false">m1!AE107-m0!AE108</f>
        <v>0</v>
      </c>
      <c r="AF107" s="392" t="n">
        <f aca="false">m1!AF107-m0!AF108</f>
        <v>0</v>
      </c>
      <c r="AG107" s="392"/>
      <c r="AH107" s="396" t="n">
        <f aca="false">A107</f>
        <v>39692</v>
      </c>
      <c r="AI107" s="392" t="n">
        <f aca="false">m1!AI107-m0!AI108</f>
        <v>-0.0129999999999999</v>
      </c>
      <c r="AJ107" s="392"/>
      <c r="AK107" s="397"/>
      <c r="AL107" s="392" t="n">
        <f aca="false">m1!AK107-m0!AK108</f>
        <v>0</v>
      </c>
      <c r="AM107" s="392" t="n">
        <f aca="false">m1!AL107-m0!AL108</f>
        <v>0.000181840826384727</v>
      </c>
      <c r="AN107" s="392" t="n">
        <f aca="false">m1!AM107-m0!AM108</f>
        <v>-0.0179999999999998</v>
      </c>
      <c r="AO107" s="392" t="n">
        <f aca="false">m1!AN107-m0!AN108</f>
        <v>-0.0179999999999998</v>
      </c>
      <c r="AP107" s="392" t="n">
        <f aca="false">m1!AO107-m0!AO108</f>
        <v>-0.0179999999999998</v>
      </c>
      <c r="AQ107" s="392" t="n">
        <f aca="false">m1!AP107-m0!AP108</f>
        <v>-0.0179999999999998</v>
      </c>
      <c r="AR107" s="392" t="n">
        <f aca="false">m1!AQ107-m0!AQ108</f>
        <v>-0.0179999999999998</v>
      </c>
      <c r="AS107" s="392" t="n">
        <f aca="false">m1!AR107-m0!AR108</f>
        <v>-0.0179999999999998</v>
      </c>
      <c r="AT107" s="392"/>
      <c r="AU107" s="392"/>
      <c r="AV107" s="392" t="n">
        <f aca="false">m1!AU107-m0!AU108</f>
        <v>0</v>
      </c>
      <c r="AW107" s="392" t="n">
        <f aca="false">m1!AV107-m0!AV108</f>
        <v>0</v>
      </c>
      <c r="AX107" s="392" t="n">
        <f aca="false">m1!AW107-m0!AW108</f>
        <v>-0.028</v>
      </c>
      <c r="AY107" s="392" t="n">
        <f aca="false">m1!AX107-m0!AX108</f>
        <v>-0.0279999999999996</v>
      </c>
      <c r="AZ107" s="392" t="n">
        <f aca="false">m1!AY107-m0!AY108</f>
        <v>0.0669999999999997</v>
      </c>
      <c r="BA107" s="392" t="n">
        <f aca="false">m1!AZ107-m0!AZ108</f>
        <v>0.00700000000000012</v>
      </c>
      <c r="BB107" s="392"/>
      <c r="BC107" s="392" t="n">
        <f aca="false">m1!BC107-m0!BB108</f>
        <v>-0.4705</v>
      </c>
      <c r="BD107" s="392" t="n">
        <f aca="false">m1!BD107-m0!BC108</f>
        <v>0.2795</v>
      </c>
      <c r="BE107" s="392" t="n">
        <f aca="false">m1!BE107-m0!BD108</f>
        <v>-2.994</v>
      </c>
      <c r="BF107" s="392"/>
      <c r="BG107" s="359"/>
      <c r="BH107" s="268"/>
      <c r="BI107" s="268"/>
      <c r="BJ107" s="268"/>
      <c r="BK107" s="324"/>
      <c r="BL107" s="324"/>
      <c r="BM107" s="268"/>
      <c r="BN107" s="268"/>
      <c r="BO107" s="358"/>
      <c r="BP107" s="358"/>
      <c r="BQ107" s="268"/>
      <c r="BR107" s="358"/>
      <c r="BS107" s="268"/>
      <c r="BT107" s="268"/>
      <c r="BU107" s="268"/>
      <c r="BV107" s="293"/>
      <c r="BW107" s="295"/>
      <c r="BX107" s="295"/>
      <c r="BY107" s="268"/>
      <c r="BZ107" s="268"/>
      <c r="CA107" s="268"/>
      <c r="CB107" s="295"/>
      <c r="CC107" s="277"/>
      <c r="CD107" s="277"/>
      <c r="CE107" s="268"/>
      <c r="CF107" s="277"/>
      <c r="CG107" s="268"/>
      <c r="CH107" s="293"/>
      <c r="CI107" s="293"/>
      <c r="CJ107" s="344"/>
      <c r="CK107" s="268"/>
      <c r="CL107" s="293"/>
      <c r="CM107" s="268"/>
      <c r="CN107" s="295"/>
      <c r="CO107" s="295"/>
      <c r="CP107" s="268"/>
      <c r="CQ107" s="293"/>
      <c r="CR107" s="268"/>
      <c r="CS107" s="268"/>
      <c r="CT107" s="276"/>
      <c r="CU107" s="276"/>
      <c r="CV107" s="295"/>
      <c r="CW107" s="268"/>
      <c r="CX107" s="295"/>
      <c r="CY107" s="268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</row>
    <row r="108" customFormat="false" ht="12.75" hidden="false" customHeight="false" outlineLevel="0" collapsed="false">
      <c r="A108" s="359" t="n">
        <v>39722</v>
      </c>
      <c r="B108" s="268"/>
      <c r="C108" s="392" t="n">
        <f aca="false">m1!C108-m0!C108</f>
        <v>-0.005</v>
      </c>
      <c r="D108" s="392" t="n">
        <f aca="false">m1!D108-m0!D108</f>
        <v>-0.005</v>
      </c>
      <c r="E108" s="392" t="n">
        <f aca="false">m1!E108-m0!E108</f>
        <v>-0.005</v>
      </c>
      <c r="F108" s="392" t="n">
        <f aca="false">m1!F108-m0!F108</f>
        <v>-0.005</v>
      </c>
      <c r="G108" s="392" t="n">
        <f aca="false">m1!G108-m0!G108</f>
        <v>-0.005</v>
      </c>
      <c r="H108" s="392" t="n">
        <f aca="false">m1!H108-m0!H108</f>
        <v>-0.005</v>
      </c>
      <c r="I108" s="392" t="n">
        <f aca="false">m1!I108-m0!I108</f>
        <v>-0.005</v>
      </c>
      <c r="J108" s="392" t="n">
        <f aca="false">m1!J108-m0!J108</f>
        <v>-0.005</v>
      </c>
      <c r="K108" s="392" t="n">
        <f aca="false">m1!K108-m0!K108</f>
        <v>-0.005</v>
      </c>
      <c r="L108" s="392" t="n">
        <f aca="false">m1!L108-m0!L108</f>
        <v>-0.005</v>
      </c>
      <c r="M108" s="392" t="n">
        <f aca="false">m1!M108-m0!M108</f>
        <v>-0.005</v>
      </c>
      <c r="N108" s="392" t="n">
        <f aca="false">m1!N108-m0!N108</f>
        <v>-0.005</v>
      </c>
      <c r="O108" s="392" t="n">
        <f aca="false">m1!O108-m0!O108</f>
        <v>-0.005</v>
      </c>
      <c r="P108" s="392" t="n">
        <f aca="false">m1!P108-m0!P108</f>
        <v>-0.005</v>
      </c>
      <c r="Q108" s="392" t="n">
        <f aca="false">m1!Q108-m0!Q108</f>
        <v>-0.005</v>
      </c>
      <c r="R108" s="392" t="n">
        <f aca="false">m1!R108-m0!R108</f>
        <v>-0.005</v>
      </c>
      <c r="T108" s="393" t="n">
        <f aca="false">m1!T108-m0!T108</f>
        <v>-0.005</v>
      </c>
      <c r="U108" s="393" t="n">
        <f aca="false">m1!U108-m0!U108</f>
        <v>-0.005</v>
      </c>
      <c r="V108" s="393" t="n">
        <f aca="false">m1!V108-m0!V108</f>
        <v>0</v>
      </c>
      <c r="X108" s="394" t="n">
        <f aca="false">m1!X108-m0!X109</f>
        <v>-0.04</v>
      </c>
      <c r="Y108" s="394" t="n">
        <f aca="false">m1!Y108-m0!Y109</f>
        <v>-0.04</v>
      </c>
      <c r="Z108" s="394" t="n">
        <f aca="false">m1!Z108-m0!Z109</f>
        <v>-0.0725</v>
      </c>
      <c r="AA108" s="395" t="n">
        <f aca="false">m1!AA108-m0!AA109</f>
        <v>-0.38</v>
      </c>
      <c r="AB108" s="395" t="n">
        <f aca="false">m1!AB108-m0!AB109</f>
        <v>-0.3325</v>
      </c>
      <c r="AC108" s="395" t="n">
        <f aca="false">m1!AC108-m0!AC109</f>
        <v>-0.1025</v>
      </c>
      <c r="AD108" s="395" t="n">
        <f aca="false">m1!AD108-m0!AD109</f>
        <v>-0.075</v>
      </c>
      <c r="AE108" s="392" t="n">
        <f aca="false">m1!AE108-m0!AE109</f>
        <v>-0.0425</v>
      </c>
      <c r="AF108" s="392" t="n">
        <f aca="false">m1!AF108-m0!AF109</f>
        <v>0</v>
      </c>
      <c r="AG108" s="392"/>
      <c r="AH108" s="396" t="n">
        <f aca="false">A108</f>
        <v>39722</v>
      </c>
      <c r="AI108" s="392" t="n">
        <f aca="false">m1!AI108-m0!AI109</f>
        <v>-0.073</v>
      </c>
      <c r="AJ108" s="392"/>
      <c r="AK108" s="397"/>
      <c r="AL108" s="392" t="n">
        <f aca="false">m1!AK108-m0!AK109</f>
        <v>0</v>
      </c>
      <c r="AM108" s="392" t="n">
        <f aca="false">m1!AL108-m0!AL109</f>
        <v>-0.0977580693255178</v>
      </c>
      <c r="AN108" s="392" t="n">
        <f aca="false">m1!AM108-m0!AM109</f>
        <v>-0.198</v>
      </c>
      <c r="AO108" s="392" t="n">
        <f aca="false">m1!AN108-m0!AN109</f>
        <v>-0.198</v>
      </c>
      <c r="AP108" s="392" t="n">
        <f aca="false">m1!AO108-m0!AO109</f>
        <v>-0.198</v>
      </c>
      <c r="AQ108" s="392" t="n">
        <f aca="false">m1!AP108-m0!AP109</f>
        <v>-0.313</v>
      </c>
      <c r="AR108" s="392" t="n">
        <f aca="false">m1!AQ108-m0!AQ109</f>
        <v>-0.298</v>
      </c>
      <c r="AS108" s="392" t="n">
        <f aca="false">m1!AR108-m0!AR109</f>
        <v>-0.308</v>
      </c>
      <c r="AT108" s="392"/>
      <c r="AU108" s="392"/>
      <c r="AV108" s="392" t="n">
        <f aca="false">m1!AU108-m0!AU109</f>
        <v>0</v>
      </c>
      <c r="AW108" s="392" t="n">
        <f aca="false">m1!AV108-m0!AV109</f>
        <v>0</v>
      </c>
      <c r="AX108" s="392" t="n">
        <f aca="false">m1!AW108-m0!AW109</f>
        <v>-0.113</v>
      </c>
      <c r="AY108" s="392" t="n">
        <f aca="false">m1!AX108-m0!AX109</f>
        <v>-0.1455</v>
      </c>
      <c r="AZ108" s="392" t="n">
        <f aca="false">m1!AY108-m0!AY109</f>
        <v>-0.453</v>
      </c>
      <c r="BA108" s="392" t="n">
        <f aca="false">m1!AZ108-m0!AZ109</f>
        <v>-0.4055</v>
      </c>
      <c r="BB108" s="392"/>
      <c r="BC108" s="392" t="n">
        <f aca="false">m1!BC108-m0!BB109</f>
        <v>-0.6055</v>
      </c>
      <c r="BD108" s="392" t="n">
        <f aca="false">m1!BD108-m0!BC109</f>
        <v>0.177</v>
      </c>
      <c r="BE108" s="392" t="n">
        <f aca="false">m1!BE108-m0!BD109</f>
        <v>-3.067</v>
      </c>
      <c r="BF108" s="392"/>
      <c r="BG108" s="359"/>
      <c r="BH108" s="268"/>
      <c r="BI108" s="268"/>
      <c r="BJ108" s="268"/>
      <c r="BK108" s="324"/>
      <c r="BL108" s="324"/>
      <c r="BM108" s="268"/>
      <c r="BN108" s="268"/>
      <c r="BO108" s="358"/>
      <c r="BP108" s="358"/>
      <c r="BQ108" s="268"/>
      <c r="BR108" s="358"/>
      <c r="BS108" s="268"/>
      <c r="BT108" s="268"/>
      <c r="BU108" s="268"/>
      <c r="BV108" s="293"/>
      <c r="BW108" s="295"/>
      <c r="BX108" s="295"/>
      <c r="BY108" s="268"/>
      <c r="BZ108" s="268"/>
      <c r="CA108" s="268"/>
      <c r="CB108" s="295"/>
      <c r="CC108" s="277"/>
      <c r="CD108" s="277"/>
      <c r="CE108" s="268"/>
      <c r="CF108" s="277"/>
      <c r="CG108" s="268"/>
      <c r="CH108" s="293"/>
      <c r="CI108" s="293"/>
      <c r="CJ108" s="344"/>
      <c r="CK108" s="268"/>
      <c r="CL108" s="293"/>
      <c r="CM108" s="268"/>
      <c r="CN108" s="295"/>
      <c r="CO108" s="295"/>
      <c r="CP108" s="268"/>
      <c r="CQ108" s="293"/>
      <c r="CR108" s="268"/>
      <c r="CS108" s="268"/>
      <c r="CT108" s="276"/>
      <c r="CU108" s="276"/>
      <c r="CV108" s="295"/>
      <c r="CW108" s="268"/>
      <c r="CX108" s="295"/>
      <c r="CY108" s="268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</row>
    <row r="109" customFormat="false" ht="12.75" hidden="false" customHeight="false" outlineLevel="0" collapsed="false">
      <c r="A109" s="359" t="n">
        <v>39753</v>
      </c>
      <c r="B109" s="268"/>
      <c r="C109" s="399"/>
      <c r="D109" s="399"/>
      <c r="E109" s="400"/>
      <c r="F109" s="400"/>
      <c r="G109" s="400"/>
      <c r="H109" s="401" t="n">
        <v>0.1675</v>
      </c>
      <c r="I109" s="399"/>
      <c r="J109" s="400"/>
      <c r="K109" s="402"/>
      <c r="L109" s="402"/>
      <c r="M109" s="399"/>
      <c r="N109" s="400"/>
      <c r="O109" s="402"/>
      <c r="P109" s="402"/>
      <c r="Q109" s="399"/>
      <c r="R109" s="400"/>
      <c r="T109" s="403"/>
      <c r="U109" s="403"/>
      <c r="V109" s="403"/>
      <c r="X109" s="404" t="n">
        <v>0.22</v>
      </c>
      <c r="Y109" s="405" t="n">
        <v>0.2675</v>
      </c>
      <c r="Z109" s="404" t="n">
        <v>0.17</v>
      </c>
      <c r="AA109" s="406" t="n">
        <v>0.5175</v>
      </c>
      <c r="AB109" s="406" t="n">
        <v>1.5175</v>
      </c>
      <c r="AC109" s="406" t="n">
        <v>0.5175</v>
      </c>
      <c r="AD109" s="407" t="n">
        <v>0.2675</v>
      </c>
      <c r="AE109" s="267" t="n">
        <v>0.2675</v>
      </c>
      <c r="AF109" s="267" t="n">
        <v>0.2675</v>
      </c>
      <c r="AG109" s="267"/>
      <c r="AH109" s="396" t="n">
        <f aca="false">A109</f>
        <v>39753</v>
      </c>
      <c r="AI109" s="267" t="n">
        <v>0.2675</v>
      </c>
      <c r="AJ109" s="399"/>
      <c r="AK109" s="401"/>
      <c r="AL109" s="267" t="n">
        <v>0.2675</v>
      </c>
      <c r="AM109" s="267" t="n">
        <v>0.2675</v>
      </c>
      <c r="AN109" s="267" t="n">
        <v>0.2675</v>
      </c>
      <c r="AO109" s="267" t="n">
        <v>0.2675</v>
      </c>
      <c r="AP109" s="267" t="n">
        <v>0.2675</v>
      </c>
      <c r="AQ109" s="267" t="n">
        <v>0.2675</v>
      </c>
      <c r="AR109" s="267" t="n">
        <v>0.2675</v>
      </c>
      <c r="AS109" s="267" t="n">
        <v>0.2675</v>
      </c>
      <c r="AT109" s="267"/>
      <c r="AU109" s="267"/>
      <c r="AV109" s="267" t="n">
        <v>0.2675</v>
      </c>
      <c r="AW109" s="267" t="n">
        <v>0.2675</v>
      </c>
      <c r="AX109" s="267" t="n">
        <v>0.2675</v>
      </c>
      <c r="AY109" s="267" t="n">
        <v>0.2675</v>
      </c>
      <c r="AZ109" s="267" t="n">
        <v>0.2675</v>
      </c>
      <c r="BA109" s="267" t="n">
        <v>0.2675</v>
      </c>
      <c r="BB109" s="267"/>
      <c r="BC109" s="267" t="n">
        <v>0.2675</v>
      </c>
      <c r="BD109" s="267" t="n">
        <v>0.2675</v>
      </c>
      <c r="BE109" s="267" t="n">
        <v>0.2675</v>
      </c>
      <c r="BF109" s="267"/>
      <c r="BG109" s="359"/>
      <c r="BH109" s="268"/>
      <c r="BI109" s="268"/>
      <c r="BJ109" s="268"/>
      <c r="BK109" s="324"/>
      <c r="BL109" s="324"/>
      <c r="BM109" s="268"/>
      <c r="BN109" s="268"/>
      <c r="BO109" s="358"/>
      <c r="BP109" s="358"/>
      <c r="BQ109" s="268"/>
      <c r="BR109" s="358"/>
      <c r="BS109" s="268"/>
      <c r="BT109" s="268"/>
      <c r="BU109" s="268"/>
      <c r="BV109" s="293"/>
      <c r="BW109" s="295"/>
      <c r="BX109" s="295"/>
      <c r="BY109" s="268"/>
      <c r="BZ109" s="268"/>
      <c r="CA109" s="268"/>
      <c r="CB109" s="295"/>
      <c r="CC109" s="277"/>
      <c r="CD109" s="277"/>
      <c r="CE109" s="268"/>
      <c r="CF109" s="277"/>
      <c r="CG109" s="268"/>
      <c r="CH109" s="293"/>
      <c r="CI109" s="293"/>
      <c r="CJ109" s="344"/>
      <c r="CK109" s="268"/>
      <c r="CL109" s="293"/>
      <c r="CM109" s="268"/>
      <c r="CN109" s="295"/>
      <c r="CO109" s="295"/>
      <c r="CP109" s="268"/>
      <c r="CQ109" s="293"/>
      <c r="CR109" s="268"/>
      <c r="CS109" s="268"/>
      <c r="CT109" s="276"/>
      <c r="CU109" s="276"/>
      <c r="CV109" s="295"/>
      <c r="CW109" s="268"/>
      <c r="CX109" s="295"/>
      <c r="CY109" s="268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</row>
    <row r="110" customFormat="false" ht="12.75" hidden="false" customHeight="false" outlineLevel="0" collapsed="false">
      <c r="A110" s="359" t="n">
        <v>39783</v>
      </c>
      <c r="B110" s="268"/>
      <c r="C110" s="399"/>
      <c r="D110" s="399"/>
      <c r="E110" s="400"/>
      <c r="F110" s="400"/>
      <c r="G110" s="400"/>
      <c r="H110" s="401" t="n">
        <v>0.53</v>
      </c>
      <c r="I110" s="399"/>
      <c r="J110" s="400"/>
      <c r="K110" s="402"/>
      <c r="L110" s="402"/>
      <c r="M110" s="399"/>
      <c r="N110" s="400"/>
      <c r="O110" s="402"/>
      <c r="P110" s="402"/>
      <c r="Q110" s="399"/>
      <c r="R110" s="400"/>
      <c r="T110" s="403"/>
      <c r="U110" s="403"/>
      <c r="V110" s="403"/>
      <c r="X110" s="404" t="n">
        <v>0.25</v>
      </c>
      <c r="Y110" s="405" t="n">
        <v>0.315</v>
      </c>
      <c r="Z110" s="404" t="n">
        <v>0.2</v>
      </c>
      <c r="AA110" s="406" t="n">
        <v>0.88</v>
      </c>
      <c r="AB110" s="406" t="n">
        <v>1.88</v>
      </c>
      <c r="AC110" s="406" t="n">
        <v>0.88</v>
      </c>
      <c r="AD110" s="407" t="n">
        <v>0.315</v>
      </c>
      <c r="AE110" s="267" t="n">
        <v>0.315</v>
      </c>
      <c r="AF110" s="267" t="n">
        <v>0.315</v>
      </c>
      <c r="AG110" s="267"/>
      <c r="AH110" s="396" t="n">
        <f aca="false">A110</f>
        <v>39783</v>
      </c>
      <c r="AI110" s="267" t="n">
        <v>0.315</v>
      </c>
      <c r="AJ110" s="399"/>
      <c r="AK110" s="401"/>
      <c r="AL110" s="267" t="n">
        <v>0.315</v>
      </c>
      <c r="AM110" s="267" t="n">
        <v>0.315</v>
      </c>
      <c r="AN110" s="267" t="n">
        <v>0.315</v>
      </c>
      <c r="AO110" s="267" t="n">
        <v>0.315</v>
      </c>
      <c r="AP110" s="267" t="n">
        <v>0.315</v>
      </c>
      <c r="AQ110" s="267" t="n">
        <v>0.315</v>
      </c>
      <c r="AR110" s="267" t="n">
        <v>0.315</v>
      </c>
      <c r="AS110" s="267" t="n">
        <v>0.315</v>
      </c>
      <c r="AT110" s="267"/>
      <c r="AU110" s="267"/>
      <c r="AV110" s="267" t="n">
        <v>0.315</v>
      </c>
      <c r="AW110" s="267" t="n">
        <v>0.315</v>
      </c>
      <c r="AX110" s="267" t="n">
        <v>0.315</v>
      </c>
      <c r="AY110" s="267" t="n">
        <v>0.315</v>
      </c>
      <c r="AZ110" s="267" t="n">
        <v>0.315</v>
      </c>
      <c r="BA110" s="267" t="n">
        <v>0.315</v>
      </c>
      <c r="BB110" s="267"/>
      <c r="BC110" s="267" t="n">
        <v>0.315</v>
      </c>
      <c r="BD110" s="267" t="n">
        <v>0.315</v>
      </c>
      <c r="BE110" s="267" t="n">
        <v>0.315</v>
      </c>
      <c r="BF110" s="267"/>
      <c r="BG110" s="359"/>
      <c r="BH110" s="268"/>
      <c r="BI110" s="268"/>
      <c r="BJ110" s="268"/>
      <c r="BK110" s="324"/>
      <c r="BL110" s="324"/>
      <c r="BM110" s="268"/>
      <c r="BN110" s="268"/>
      <c r="BO110" s="358"/>
      <c r="BP110" s="358"/>
      <c r="BQ110" s="268"/>
      <c r="BR110" s="358"/>
      <c r="BS110" s="268"/>
      <c r="BT110" s="268"/>
      <c r="BU110" s="268"/>
      <c r="BV110" s="293"/>
      <c r="BW110" s="295"/>
      <c r="BX110" s="295"/>
      <c r="BY110" s="268"/>
      <c r="BZ110" s="268"/>
      <c r="CA110" s="268"/>
      <c r="CB110" s="295"/>
      <c r="CC110" s="277"/>
      <c r="CD110" s="277"/>
      <c r="CE110" s="268"/>
      <c r="CF110" s="277"/>
      <c r="CG110" s="268"/>
      <c r="CH110" s="293"/>
      <c r="CI110" s="293"/>
      <c r="CJ110" s="344"/>
      <c r="CK110" s="268"/>
      <c r="CL110" s="293"/>
      <c r="CM110" s="268"/>
      <c r="CN110" s="295"/>
      <c r="CO110" s="295"/>
      <c r="CP110" s="268"/>
      <c r="CQ110" s="293"/>
      <c r="CR110" s="268"/>
      <c r="CS110" s="268"/>
      <c r="CT110" s="276"/>
      <c r="CU110" s="276"/>
      <c r="CV110" s="295"/>
      <c r="CW110" s="268"/>
      <c r="CX110" s="295"/>
      <c r="CY110" s="268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</row>
    <row r="111" customFormat="false" ht="12.75" hidden="false" customHeight="false" outlineLevel="0" collapsed="false">
      <c r="A111" s="359" t="n">
        <v>39814</v>
      </c>
      <c r="B111" s="268"/>
      <c r="C111" s="399"/>
      <c r="D111" s="399"/>
      <c r="E111" s="400"/>
      <c r="F111" s="400"/>
      <c r="G111" s="400"/>
      <c r="H111" s="401" t="n">
        <v>0.82</v>
      </c>
      <c r="I111" s="399"/>
      <c r="J111" s="400"/>
      <c r="K111" s="402"/>
      <c r="L111" s="402"/>
      <c r="M111" s="399"/>
      <c r="N111" s="400"/>
      <c r="O111" s="402"/>
      <c r="P111" s="402"/>
      <c r="Q111" s="399"/>
      <c r="R111" s="400"/>
      <c r="T111" s="403"/>
      <c r="U111" s="403"/>
      <c r="V111" s="403"/>
      <c r="X111" s="404" t="n">
        <v>0.3</v>
      </c>
      <c r="Y111" s="405" t="n">
        <v>0.3825</v>
      </c>
      <c r="Z111" s="404" t="n">
        <v>0.25</v>
      </c>
      <c r="AA111" s="406" t="n">
        <v>1.17</v>
      </c>
      <c r="AB111" s="406" t="n">
        <v>2.17</v>
      </c>
      <c r="AC111" s="406" t="n">
        <v>1.17</v>
      </c>
      <c r="AD111" s="407" t="n">
        <v>0.3825</v>
      </c>
      <c r="AE111" s="267" t="n">
        <v>0.3825</v>
      </c>
      <c r="AF111" s="267" t="n">
        <v>0.3825</v>
      </c>
      <c r="AG111" s="267"/>
      <c r="AH111" s="396" t="n">
        <f aca="false">A111</f>
        <v>39814</v>
      </c>
      <c r="AI111" s="267" t="n">
        <v>0.3825</v>
      </c>
      <c r="AJ111" s="399"/>
      <c r="AK111" s="401"/>
      <c r="AL111" s="267" t="n">
        <v>0.3825</v>
      </c>
      <c r="AM111" s="267" t="n">
        <v>0.3825</v>
      </c>
      <c r="AN111" s="267" t="n">
        <v>0.3825</v>
      </c>
      <c r="AO111" s="267" t="n">
        <v>0.3825</v>
      </c>
      <c r="AP111" s="267" t="n">
        <v>0.3825</v>
      </c>
      <c r="AQ111" s="267" t="n">
        <v>0.3825</v>
      </c>
      <c r="AR111" s="267" t="n">
        <v>0.3825</v>
      </c>
      <c r="AS111" s="267" t="n">
        <v>0.3825</v>
      </c>
      <c r="AT111" s="267"/>
      <c r="AU111" s="267"/>
      <c r="AV111" s="267" t="n">
        <v>0.3825</v>
      </c>
      <c r="AW111" s="267" t="n">
        <v>0.3825</v>
      </c>
      <c r="AX111" s="267" t="n">
        <v>0.3825</v>
      </c>
      <c r="AY111" s="267" t="n">
        <v>0.3825</v>
      </c>
      <c r="AZ111" s="267" t="n">
        <v>0.3825</v>
      </c>
      <c r="BA111" s="267" t="n">
        <v>0.3825</v>
      </c>
      <c r="BB111" s="267"/>
      <c r="BC111" s="267" t="n">
        <v>0.3825</v>
      </c>
      <c r="BD111" s="267" t="n">
        <v>0.3825</v>
      </c>
      <c r="BE111" s="267" t="n">
        <v>0.3825</v>
      </c>
      <c r="BF111" s="267"/>
      <c r="BG111" s="359"/>
      <c r="BH111" s="268"/>
      <c r="BI111" s="268"/>
      <c r="BJ111" s="268"/>
      <c r="BK111" s="324"/>
      <c r="BL111" s="324"/>
      <c r="BM111" s="268"/>
      <c r="BN111" s="268"/>
      <c r="BO111" s="358"/>
      <c r="BP111" s="358"/>
      <c r="BQ111" s="268"/>
      <c r="BR111" s="358"/>
      <c r="BS111" s="268"/>
      <c r="BT111" s="268"/>
      <c r="BU111" s="268"/>
      <c r="BV111" s="293"/>
      <c r="BW111" s="295"/>
      <c r="BX111" s="295"/>
      <c r="BY111" s="268"/>
      <c r="BZ111" s="268"/>
      <c r="CA111" s="268"/>
      <c r="CB111" s="295"/>
      <c r="CC111" s="277"/>
      <c r="CD111" s="277"/>
      <c r="CE111" s="268"/>
      <c r="CF111" s="277"/>
      <c r="CG111" s="268"/>
      <c r="CH111" s="293"/>
      <c r="CI111" s="293"/>
      <c r="CJ111" s="344"/>
      <c r="CK111" s="268"/>
      <c r="CL111" s="293"/>
      <c r="CM111" s="268"/>
      <c r="CN111" s="295"/>
      <c r="CO111" s="295"/>
      <c r="CP111" s="268"/>
      <c r="CQ111" s="293"/>
      <c r="CR111" s="268"/>
      <c r="CS111" s="268"/>
      <c r="CT111" s="276"/>
      <c r="CU111" s="276"/>
      <c r="CV111" s="295"/>
      <c r="CW111" s="268"/>
      <c r="CX111" s="295"/>
      <c r="CY111" s="268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</row>
    <row r="112" customFormat="false" ht="12.75" hidden="false" customHeight="false" outlineLevel="0" collapsed="false">
      <c r="A112" s="359" t="n">
        <v>39845</v>
      </c>
      <c r="B112" s="268"/>
      <c r="C112" s="399"/>
      <c r="D112" s="399"/>
      <c r="E112" s="400"/>
      <c r="F112" s="400"/>
      <c r="G112" s="400"/>
      <c r="H112" s="401" t="n">
        <v>0.81</v>
      </c>
      <c r="I112" s="399"/>
      <c r="J112" s="400"/>
      <c r="K112" s="402"/>
      <c r="L112" s="402"/>
      <c r="M112" s="399"/>
      <c r="N112" s="400"/>
      <c r="O112" s="402"/>
      <c r="P112" s="402"/>
      <c r="Q112" s="399"/>
      <c r="R112" s="400"/>
      <c r="T112" s="403"/>
      <c r="U112" s="403"/>
      <c r="V112" s="403"/>
      <c r="X112" s="404" t="n">
        <v>0.28</v>
      </c>
      <c r="Y112" s="405" t="n">
        <v>0.3775</v>
      </c>
      <c r="Z112" s="404" t="n">
        <v>0.23</v>
      </c>
      <c r="AA112" s="406" t="n">
        <v>1.16</v>
      </c>
      <c r="AB112" s="406" t="n">
        <v>2.16</v>
      </c>
      <c r="AC112" s="406" t="n">
        <v>1.16</v>
      </c>
      <c r="AD112" s="407" t="n">
        <v>0.3775</v>
      </c>
      <c r="AE112" s="267" t="n">
        <v>0.3775</v>
      </c>
      <c r="AF112" s="267" t="n">
        <v>0.3775</v>
      </c>
      <c r="AG112" s="267"/>
      <c r="AH112" s="396" t="n">
        <f aca="false">A112</f>
        <v>39845</v>
      </c>
      <c r="AI112" s="267" t="n">
        <v>0.3775</v>
      </c>
      <c r="AJ112" s="399"/>
      <c r="AK112" s="401"/>
      <c r="AL112" s="267" t="n">
        <v>0.3775</v>
      </c>
      <c r="AM112" s="267" t="n">
        <v>0.3775</v>
      </c>
      <c r="AN112" s="267" t="n">
        <v>0.3775</v>
      </c>
      <c r="AO112" s="267" t="n">
        <v>0.3775</v>
      </c>
      <c r="AP112" s="267" t="n">
        <v>0.3775</v>
      </c>
      <c r="AQ112" s="267" t="n">
        <v>0.3775</v>
      </c>
      <c r="AR112" s="267" t="n">
        <v>0.3775</v>
      </c>
      <c r="AS112" s="267" t="n">
        <v>0.3775</v>
      </c>
      <c r="AT112" s="267"/>
      <c r="AU112" s="267"/>
      <c r="AV112" s="267" t="n">
        <v>0.3775</v>
      </c>
      <c r="AW112" s="267" t="n">
        <v>0.3775</v>
      </c>
      <c r="AX112" s="267" t="n">
        <v>0.3775</v>
      </c>
      <c r="AY112" s="267" t="n">
        <v>0.3775</v>
      </c>
      <c r="AZ112" s="267" t="n">
        <v>0.3775</v>
      </c>
      <c r="BA112" s="267" t="n">
        <v>0.3775</v>
      </c>
      <c r="BB112" s="267"/>
      <c r="BC112" s="267" t="n">
        <v>0.3775</v>
      </c>
      <c r="BD112" s="267" t="n">
        <v>0.3775</v>
      </c>
      <c r="BE112" s="267" t="n">
        <v>0.3775</v>
      </c>
      <c r="BF112" s="267"/>
      <c r="BG112" s="359"/>
      <c r="BH112" s="268"/>
      <c r="BI112" s="268"/>
      <c r="BJ112" s="268"/>
      <c r="BK112" s="324"/>
      <c r="BL112" s="324"/>
      <c r="BM112" s="268"/>
      <c r="BN112" s="268"/>
      <c r="BO112" s="358"/>
      <c r="BP112" s="358"/>
      <c r="BQ112" s="268"/>
      <c r="BR112" s="358"/>
      <c r="BS112" s="268"/>
      <c r="BT112" s="268"/>
      <c r="BU112" s="268"/>
      <c r="BV112" s="293"/>
      <c r="BW112" s="295"/>
      <c r="BX112" s="295"/>
      <c r="BY112" s="268"/>
      <c r="BZ112" s="268"/>
      <c r="CA112" s="268"/>
      <c r="CB112" s="295"/>
      <c r="CC112" s="277"/>
      <c r="CD112" s="277"/>
      <c r="CE112" s="268"/>
      <c r="CF112" s="277"/>
      <c r="CG112" s="268"/>
      <c r="CH112" s="293"/>
      <c r="CI112" s="293"/>
      <c r="CJ112" s="344"/>
      <c r="CK112" s="268"/>
      <c r="CL112" s="293"/>
      <c r="CM112" s="268"/>
      <c r="CN112" s="295"/>
      <c r="CO112" s="295"/>
      <c r="CP112" s="268"/>
      <c r="CQ112" s="293"/>
      <c r="CR112" s="268"/>
      <c r="CS112" s="268"/>
      <c r="CT112" s="276"/>
      <c r="CU112" s="276"/>
      <c r="CV112" s="295"/>
      <c r="CW112" s="268"/>
      <c r="CX112" s="295"/>
      <c r="CY112" s="268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</row>
    <row r="113" customFormat="false" ht="12.75" hidden="false" customHeight="false" outlineLevel="0" collapsed="false">
      <c r="A113" s="359" t="n">
        <v>39873</v>
      </c>
      <c r="B113" s="268"/>
      <c r="C113" s="399"/>
      <c r="D113" s="399"/>
      <c r="E113" s="400"/>
      <c r="F113" s="400"/>
      <c r="G113" s="400"/>
      <c r="H113" s="401" t="n">
        <v>0.3225</v>
      </c>
      <c r="I113" s="399"/>
      <c r="J113" s="400"/>
      <c r="K113" s="402"/>
      <c r="L113" s="402"/>
      <c r="M113" s="399"/>
      <c r="N113" s="400"/>
      <c r="O113" s="402"/>
      <c r="P113" s="402"/>
      <c r="Q113" s="399"/>
      <c r="R113" s="400"/>
      <c r="T113" s="403"/>
      <c r="U113" s="403"/>
      <c r="V113" s="403"/>
      <c r="X113" s="404" t="n">
        <v>0.275</v>
      </c>
      <c r="Y113" s="405" t="n">
        <v>0.2825</v>
      </c>
      <c r="Z113" s="404" t="n">
        <v>0.225</v>
      </c>
      <c r="AA113" s="406" t="n">
        <v>0.6725</v>
      </c>
      <c r="AB113" s="406" t="n">
        <v>1.6725</v>
      </c>
      <c r="AC113" s="406" t="n">
        <v>0.6725</v>
      </c>
      <c r="AD113" s="407" t="n">
        <v>0.2825</v>
      </c>
      <c r="AE113" s="267" t="n">
        <v>0.2825</v>
      </c>
      <c r="AF113" s="267" t="n">
        <v>0.2825</v>
      </c>
      <c r="AG113" s="267"/>
      <c r="AH113" s="396" t="n">
        <f aca="false">A113</f>
        <v>39873</v>
      </c>
      <c r="AI113" s="267" t="n">
        <v>0.2825</v>
      </c>
      <c r="AJ113" s="399"/>
      <c r="AK113" s="401"/>
      <c r="AL113" s="267" t="n">
        <v>0.2825</v>
      </c>
      <c r="AM113" s="267" t="n">
        <v>0.2825</v>
      </c>
      <c r="AN113" s="267" t="n">
        <v>0.2825</v>
      </c>
      <c r="AO113" s="267" t="n">
        <v>0.2825</v>
      </c>
      <c r="AP113" s="267" t="n">
        <v>0.2825</v>
      </c>
      <c r="AQ113" s="267" t="n">
        <v>0.2825</v>
      </c>
      <c r="AR113" s="267" t="n">
        <v>0.2825</v>
      </c>
      <c r="AS113" s="267" t="n">
        <v>0.2825</v>
      </c>
      <c r="AT113" s="267"/>
      <c r="AU113" s="267"/>
      <c r="AV113" s="267" t="n">
        <v>0.2825</v>
      </c>
      <c r="AW113" s="267" t="n">
        <v>0.2825</v>
      </c>
      <c r="AX113" s="267" t="n">
        <v>0.2825</v>
      </c>
      <c r="AY113" s="267" t="n">
        <v>0.2825</v>
      </c>
      <c r="AZ113" s="267" t="n">
        <v>0.2825</v>
      </c>
      <c r="BA113" s="267" t="n">
        <v>0.2825</v>
      </c>
      <c r="BB113" s="267"/>
      <c r="BC113" s="267" t="n">
        <v>0.2825</v>
      </c>
      <c r="BD113" s="267" t="n">
        <v>0.2825</v>
      </c>
      <c r="BE113" s="267" t="n">
        <v>0.2825</v>
      </c>
      <c r="BF113" s="267"/>
      <c r="BG113" s="359"/>
      <c r="BH113" s="268"/>
      <c r="BI113" s="268"/>
      <c r="BJ113" s="268"/>
      <c r="BK113" s="324"/>
      <c r="BL113" s="324"/>
      <c r="BM113" s="268"/>
      <c r="BN113" s="268"/>
      <c r="BO113" s="358"/>
      <c r="BP113" s="358"/>
      <c r="BQ113" s="268"/>
      <c r="BR113" s="358"/>
      <c r="BS113" s="268"/>
      <c r="BT113" s="268"/>
      <c r="BU113" s="268"/>
      <c r="BV113" s="293"/>
      <c r="BW113" s="295"/>
      <c r="BX113" s="295"/>
      <c r="BY113" s="268"/>
      <c r="BZ113" s="268"/>
      <c r="CA113" s="268"/>
      <c r="CB113" s="295"/>
      <c r="CC113" s="277"/>
      <c r="CD113" s="277"/>
      <c r="CE113" s="268"/>
      <c r="CF113" s="277"/>
      <c r="CG113" s="268"/>
      <c r="CH113" s="293"/>
      <c r="CI113" s="293"/>
      <c r="CJ113" s="344"/>
      <c r="CK113" s="268"/>
      <c r="CL113" s="293"/>
      <c r="CM113" s="268"/>
      <c r="CN113" s="295"/>
      <c r="CO113" s="295"/>
      <c r="CP113" s="268"/>
      <c r="CQ113" s="293"/>
      <c r="CR113" s="268"/>
      <c r="CS113" s="268"/>
      <c r="CT113" s="276"/>
      <c r="CU113" s="276"/>
      <c r="CV113" s="295"/>
      <c r="CW113" s="268"/>
      <c r="CX113" s="295"/>
      <c r="CY113" s="268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</row>
    <row r="114" customFormat="false" ht="12.75" hidden="false" customHeight="false" outlineLevel="0" collapsed="false">
      <c r="A114" s="359" t="n">
        <v>39904</v>
      </c>
      <c r="B114" s="268"/>
      <c r="C114" s="399"/>
      <c r="D114" s="399"/>
      <c r="E114" s="400"/>
      <c r="F114" s="400"/>
      <c r="G114" s="400"/>
      <c r="H114" s="408" t="n">
        <v>-0.0575</v>
      </c>
      <c r="I114" s="399"/>
      <c r="J114" s="400"/>
      <c r="K114" s="402"/>
      <c r="L114" s="402"/>
      <c r="M114" s="399"/>
      <c r="N114" s="400"/>
      <c r="O114" s="402"/>
      <c r="P114" s="402"/>
      <c r="Q114" s="399"/>
      <c r="R114" s="400"/>
      <c r="T114" s="403"/>
      <c r="U114" s="403"/>
      <c r="V114" s="403"/>
      <c r="X114" s="404" t="n">
        <v>0.067</v>
      </c>
      <c r="Y114" s="405" t="n">
        <v>0.1375</v>
      </c>
      <c r="Z114" s="404" t="n">
        <v>0.017</v>
      </c>
      <c r="AA114" s="406" t="n">
        <v>0.2925</v>
      </c>
      <c r="AB114" s="406" t="n">
        <v>1.2925</v>
      </c>
      <c r="AC114" s="406" t="n">
        <v>0.2925</v>
      </c>
      <c r="AD114" s="407" t="n">
        <v>0.1375</v>
      </c>
      <c r="AE114" s="267" t="n">
        <v>0.1375</v>
      </c>
      <c r="AF114" s="267" t="n">
        <v>0.1375</v>
      </c>
      <c r="AG114" s="267"/>
      <c r="AH114" s="396" t="n">
        <f aca="false">A114</f>
        <v>39904</v>
      </c>
      <c r="AI114" s="267" t="n">
        <v>0.1375</v>
      </c>
      <c r="AJ114" s="399"/>
      <c r="AK114" s="401"/>
      <c r="AL114" s="267" t="n">
        <v>0.1375</v>
      </c>
      <c r="AM114" s="267" t="n">
        <v>0.1375</v>
      </c>
      <c r="AN114" s="267" t="n">
        <v>0.1375</v>
      </c>
      <c r="AO114" s="267" t="n">
        <v>0.1375</v>
      </c>
      <c r="AP114" s="267" t="n">
        <v>0.1375</v>
      </c>
      <c r="AQ114" s="267" t="n">
        <v>0.1375</v>
      </c>
      <c r="AR114" s="267" t="n">
        <v>0.1375</v>
      </c>
      <c r="AS114" s="267" t="n">
        <v>0.1375</v>
      </c>
      <c r="AT114" s="267"/>
      <c r="AU114" s="267"/>
      <c r="AV114" s="267" t="n">
        <v>0.1375</v>
      </c>
      <c r="AW114" s="267" t="n">
        <v>0.1375</v>
      </c>
      <c r="AX114" s="267" t="n">
        <v>0.1375</v>
      </c>
      <c r="AY114" s="267" t="n">
        <v>0.1375</v>
      </c>
      <c r="AZ114" s="267" t="n">
        <v>0.1375</v>
      </c>
      <c r="BA114" s="267" t="n">
        <v>0.1375</v>
      </c>
      <c r="BB114" s="267"/>
      <c r="BC114" s="267" t="n">
        <v>0.1375</v>
      </c>
      <c r="BD114" s="267" t="n">
        <v>0.1375</v>
      </c>
      <c r="BE114" s="267" t="n">
        <v>0.1375</v>
      </c>
      <c r="BF114" s="267"/>
      <c r="BG114" s="359"/>
      <c r="BH114" s="268"/>
      <c r="BI114" s="268"/>
      <c r="BJ114" s="268"/>
      <c r="BK114" s="324"/>
      <c r="BL114" s="324"/>
      <c r="BM114" s="268"/>
      <c r="BN114" s="268"/>
      <c r="BO114" s="358"/>
      <c r="BP114" s="358"/>
      <c r="BQ114" s="268"/>
      <c r="BR114" s="358"/>
      <c r="BS114" s="268"/>
      <c r="BT114" s="268"/>
      <c r="BU114" s="268"/>
      <c r="BV114" s="293"/>
      <c r="BW114" s="295"/>
      <c r="BX114" s="295"/>
      <c r="BY114" s="268"/>
      <c r="BZ114" s="268"/>
      <c r="CA114" s="268"/>
      <c r="CB114" s="268"/>
      <c r="CC114" s="277"/>
      <c r="CD114" s="277"/>
      <c r="CE114" s="268"/>
      <c r="CF114" s="277"/>
      <c r="CG114" s="268"/>
      <c r="CH114" s="293"/>
      <c r="CI114" s="293"/>
      <c r="CJ114" s="344"/>
      <c r="CK114" s="268"/>
      <c r="CL114" s="293"/>
      <c r="CM114" s="268"/>
      <c r="CN114" s="295"/>
      <c r="CO114" s="295"/>
      <c r="CP114" s="268"/>
      <c r="CQ114" s="293"/>
      <c r="CR114" s="268"/>
      <c r="CS114" s="268"/>
      <c r="CT114" s="276"/>
      <c r="CU114" s="276"/>
      <c r="CV114" s="295"/>
      <c r="CW114" s="268"/>
      <c r="CX114" s="295"/>
      <c r="CY114" s="268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</row>
    <row r="115" customFormat="false" ht="12.75" hidden="false" customHeight="false" outlineLevel="0" collapsed="false">
      <c r="A115" s="359" t="n">
        <v>39934</v>
      </c>
      <c r="B115" s="268"/>
      <c r="C115" s="399"/>
      <c r="D115" s="399"/>
      <c r="E115" s="400"/>
      <c r="F115" s="400"/>
      <c r="G115" s="400"/>
      <c r="H115" s="401" t="n">
        <v>-0.1075</v>
      </c>
      <c r="I115" s="399"/>
      <c r="J115" s="400"/>
      <c r="K115" s="402"/>
      <c r="L115" s="402"/>
      <c r="M115" s="399"/>
      <c r="N115" s="400"/>
      <c r="O115" s="402"/>
      <c r="P115" s="402"/>
      <c r="Q115" s="399"/>
      <c r="R115" s="400"/>
      <c r="T115" s="403"/>
      <c r="U115" s="403"/>
      <c r="V115" s="403"/>
      <c r="X115" s="404" t="n">
        <v>0.067</v>
      </c>
      <c r="Y115" s="405" t="n">
        <v>0.1375</v>
      </c>
      <c r="Z115" s="404" t="n">
        <v>0.017</v>
      </c>
      <c r="AA115" s="406" t="n">
        <v>0.2425</v>
      </c>
      <c r="AB115" s="406" t="n">
        <v>1.2425</v>
      </c>
      <c r="AC115" s="406" t="n">
        <v>0.2425</v>
      </c>
      <c r="AD115" s="407" t="n">
        <v>0.1375</v>
      </c>
      <c r="AE115" s="267" t="n">
        <v>0.1375</v>
      </c>
      <c r="AF115" s="267" t="n">
        <v>0.1375</v>
      </c>
      <c r="AG115" s="267"/>
      <c r="AH115" s="396" t="n">
        <f aca="false">A115</f>
        <v>39934</v>
      </c>
      <c r="AI115" s="267" t="n">
        <v>0.1375</v>
      </c>
      <c r="AJ115" s="399"/>
      <c r="AK115" s="401"/>
      <c r="AL115" s="267" t="n">
        <v>0.1375</v>
      </c>
      <c r="AM115" s="267" t="n">
        <v>0.1375</v>
      </c>
      <c r="AN115" s="267" t="n">
        <v>0.1375</v>
      </c>
      <c r="AO115" s="267" t="n">
        <v>0.1375</v>
      </c>
      <c r="AP115" s="267" t="n">
        <v>0.1375</v>
      </c>
      <c r="AQ115" s="267" t="n">
        <v>0.1375</v>
      </c>
      <c r="AR115" s="267" t="n">
        <v>0.1375</v>
      </c>
      <c r="AS115" s="267" t="n">
        <v>0.1375</v>
      </c>
      <c r="AT115" s="267"/>
      <c r="AU115" s="267"/>
      <c r="AV115" s="267" t="n">
        <v>0.1375</v>
      </c>
      <c r="AW115" s="267" t="n">
        <v>0.1375</v>
      </c>
      <c r="AX115" s="267" t="n">
        <v>0.1375</v>
      </c>
      <c r="AY115" s="267" t="n">
        <v>0.1375</v>
      </c>
      <c r="AZ115" s="267" t="n">
        <v>0.1375</v>
      </c>
      <c r="BA115" s="267" t="n">
        <v>0.1375</v>
      </c>
      <c r="BB115" s="267"/>
      <c r="BC115" s="267" t="n">
        <v>0.1375</v>
      </c>
      <c r="BD115" s="267" t="n">
        <v>0.1375</v>
      </c>
      <c r="BE115" s="267" t="n">
        <v>0.1375</v>
      </c>
      <c r="BF115" s="267"/>
      <c r="BG115" s="359"/>
      <c r="BH115" s="268"/>
      <c r="BI115" s="268"/>
      <c r="BJ115" s="268"/>
      <c r="BK115" s="324"/>
      <c r="BL115" s="324"/>
      <c r="BM115" s="268"/>
      <c r="BN115" s="268"/>
      <c r="BO115" s="358"/>
      <c r="BP115" s="358"/>
      <c r="BQ115" s="268"/>
      <c r="BR115" s="358"/>
      <c r="BS115" s="268"/>
      <c r="BT115" s="268"/>
      <c r="BU115" s="268"/>
      <c r="BV115" s="293"/>
      <c r="BW115" s="295"/>
      <c r="BX115" s="295"/>
      <c r="BY115" s="268"/>
      <c r="BZ115" s="268"/>
      <c r="CA115" s="268"/>
      <c r="CB115" s="268"/>
      <c r="CC115" s="277"/>
      <c r="CD115" s="277"/>
      <c r="CE115" s="268"/>
      <c r="CF115" s="277"/>
      <c r="CG115" s="268"/>
      <c r="CH115" s="293"/>
      <c r="CI115" s="293"/>
      <c r="CJ115" s="344"/>
      <c r="CK115" s="268"/>
      <c r="CL115" s="293"/>
      <c r="CM115" s="268"/>
      <c r="CN115" s="295"/>
      <c r="CO115" s="295"/>
      <c r="CP115" s="268"/>
      <c r="CQ115" s="293"/>
      <c r="CR115" s="268"/>
      <c r="CS115" s="268"/>
      <c r="CT115" s="276"/>
      <c r="CU115" s="276"/>
      <c r="CV115" s="295"/>
      <c r="CW115" s="268"/>
      <c r="CX115" s="295"/>
      <c r="CY115" s="268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</row>
    <row r="116" customFormat="false" ht="12.75" hidden="false" customHeight="false" outlineLevel="0" collapsed="false">
      <c r="A116" s="359" t="n">
        <v>39965</v>
      </c>
      <c r="B116" s="268"/>
      <c r="C116" s="399"/>
      <c r="D116" s="399"/>
      <c r="E116" s="400"/>
      <c r="F116" s="400"/>
      <c r="G116" s="400"/>
      <c r="H116" s="401" t="n">
        <v>-0.1175</v>
      </c>
      <c r="I116" s="399"/>
      <c r="J116" s="400"/>
      <c r="K116" s="402"/>
      <c r="L116" s="402"/>
      <c r="M116" s="399"/>
      <c r="N116" s="400"/>
      <c r="O116" s="402"/>
      <c r="P116" s="402"/>
      <c r="Q116" s="399"/>
      <c r="R116" s="400"/>
      <c r="T116" s="403"/>
      <c r="U116" s="403"/>
      <c r="V116" s="403"/>
      <c r="X116" s="404" t="n">
        <v>0.067</v>
      </c>
      <c r="Y116" s="405" t="n">
        <v>0.1375</v>
      </c>
      <c r="Z116" s="404" t="n">
        <v>0.017</v>
      </c>
      <c r="AA116" s="406" t="n">
        <v>0.2325</v>
      </c>
      <c r="AB116" s="406" t="n">
        <v>1.2325</v>
      </c>
      <c r="AC116" s="406" t="n">
        <v>0.2325</v>
      </c>
      <c r="AD116" s="407" t="n">
        <v>0.1375</v>
      </c>
      <c r="AE116" s="267" t="n">
        <v>0.1375</v>
      </c>
      <c r="AF116" s="267" t="n">
        <v>0.1375</v>
      </c>
      <c r="AG116" s="267"/>
      <c r="AH116" s="396" t="n">
        <f aca="false">A116</f>
        <v>39965</v>
      </c>
      <c r="AI116" s="267" t="n">
        <v>0.1375</v>
      </c>
      <c r="AJ116" s="399"/>
      <c r="AK116" s="401"/>
      <c r="AL116" s="267" t="n">
        <v>0.1375</v>
      </c>
      <c r="AM116" s="267" t="n">
        <v>0.1375</v>
      </c>
      <c r="AN116" s="267" t="n">
        <v>0.1375</v>
      </c>
      <c r="AO116" s="267" t="n">
        <v>0.1375</v>
      </c>
      <c r="AP116" s="267" t="n">
        <v>0.1375</v>
      </c>
      <c r="AQ116" s="267" t="n">
        <v>0.1375</v>
      </c>
      <c r="AR116" s="267" t="n">
        <v>0.1375</v>
      </c>
      <c r="AS116" s="267" t="n">
        <v>0.1375</v>
      </c>
      <c r="AT116" s="267"/>
      <c r="AU116" s="267"/>
      <c r="AV116" s="267" t="n">
        <v>0.1375</v>
      </c>
      <c r="AW116" s="267" t="n">
        <v>0.1375</v>
      </c>
      <c r="AX116" s="267" t="n">
        <v>0.1375</v>
      </c>
      <c r="AY116" s="267" t="n">
        <v>0.1375</v>
      </c>
      <c r="AZ116" s="267" t="n">
        <v>0.1375</v>
      </c>
      <c r="BA116" s="267" t="n">
        <v>0.1375</v>
      </c>
      <c r="BB116" s="267"/>
      <c r="BC116" s="267" t="n">
        <v>0.1375</v>
      </c>
      <c r="BD116" s="267" t="n">
        <v>0.1375</v>
      </c>
      <c r="BE116" s="267" t="n">
        <v>0.1375</v>
      </c>
      <c r="BF116" s="267"/>
      <c r="BG116" s="359"/>
      <c r="BH116" s="268"/>
      <c r="BI116" s="268"/>
      <c r="BJ116" s="268"/>
      <c r="BK116" s="324"/>
      <c r="BL116" s="324"/>
      <c r="BM116" s="268"/>
      <c r="BN116" s="268"/>
      <c r="BO116" s="358"/>
      <c r="BP116" s="358"/>
      <c r="BQ116" s="268"/>
      <c r="BR116" s="358"/>
      <c r="BS116" s="268"/>
      <c r="BT116" s="268"/>
      <c r="BU116" s="268"/>
      <c r="BV116" s="293"/>
      <c r="BW116" s="295"/>
      <c r="BX116" s="295"/>
      <c r="BY116" s="268"/>
      <c r="BZ116" s="268"/>
      <c r="CA116" s="268"/>
      <c r="CB116" s="268"/>
      <c r="CC116" s="277"/>
      <c r="CD116" s="277"/>
      <c r="CE116" s="268"/>
      <c r="CF116" s="277"/>
      <c r="CG116" s="268"/>
      <c r="CH116" s="293"/>
      <c r="CI116" s="293"/>
      <c r="CJ116" s="344"/>
      <c r="CK116" s="268"/>
      <c r="CL116" s="293"/>
      <c r="CM116" s="268"/>
      <c r="CN116" s="295"/>
      <c r="CO116" s="295"/>
      <c r="CP116" s="268"/>
      <c r="CQ116" s="293"/>
      <c r="CR116" s="268"/>
      <c r="CS116" s="268"/>
      <c r="CT116" s="276"/>
      <c r="CU116" s="276"/>
      <c r="CV116" s="295"/>
      <c r="CW116" s="268"/>
      <c r="CX116" s="295"/>
      <c r="CY116" s="268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</row>
    <row r="117" customFormat="false" ht="12.75" hidden="false" customHeight="false" outlineLevel="0" collapsed="false">
      <c r="A117" s="359" t="n">
        <v>39995</v>
      </c>
      <c r="B117" s="268"/>
      <c r="C117" s="399"/>
      <c r="D117" s="399"/>
      <c r="E117" s="400"/>
      <c r="F117" s="400"/>
      <c r="G117" s="400"/>
      <c r="H117" s="401" t="n">
        <v>-0.1175</v>
      </c>
      <c r="I117" s="399"/>
      <c r="J117" s="400"/>
      <c r="K117" s="402"/>
      <c r="L117" s="402"/>
      <c r="M117" s="399"/>
      <c r="N117" s="400"/>
      <c r="O117" s="402"/>
      <c r="P117" s="402"/>
      <c r="Q117" s="399"/>
      <c r="R117" s="400"/>
      <c r="T117" s="403"/>
      <c r="U117" s="403"/>
      <c r="V117" s="403"/>
      <c r="X117" s="404" t="n">
        <v>0.067</v>
      </c>
      <c r="Y117" s="405" t="n">
        <v>0.135</v>
      </c>
      <c r="Z117" s="404" t="n">
        <v>0.017</v>
      </c>
      <c r="AA117" s="406" t="n">
        <v>0.2325</v>
      </c>
      <c r="AB117" s="406" t="n">
        <v>1.2325</v>
      </c>
      <c r="AC117" s="406" t="n">
        <v>0.2325</v>
      </c>
      <c r="AD117" s="407" t="n">
        <v>0.135</v>
      </c>
      <c r="AE117" s="267" t="n">
        <v>0.135</v>
      </c>
      <c r="AF117" s="267" t="n">
        <v>0.135</v>
      </c>
      <c r="AG117" s="267"/>
      <c r="AH117" s="396" t="n">
        <f aca="false">A117</f>
        <v>39995</v>
      </c>
      <c r="AI117" s="267" t="n">
        <v>0.135</v>
      </c>
      <c r="AJ117" s="399"/>
      <c r="AK117" s="401"/>
      <c r="AL117" s="267" t="n">
        <v>0.135</v>
      </c>
      <c r="AM117" s="267" t="n">
        <v>0.135</v>
      </c>
      <c r="AN117" s="267" t="n">
        <v>0.135</v>
      </c>
      <c r="AO117" s="267" t="n">
        <v>0.135</v>
      </c>
      <c r="AP117" s="267" t="n">
        <v>0.135</v>
      </c>
      <c r="AQ117" s="267" t="n">
        <v>0.135</v>
      </c>
      <c r="AR117" s="267" t="n">
        <v>0.135</v>
      </c>
      <c r="AS117" s="267" t="n">
        <v>0.135</v>
      </c>
      <c r="AT117" s="267"/>
      <c r="AU117" s="267"/>
      <c r="AV117" s="267" t="n">
        <v>0.135</v>
      </c>
      <c r="AW117" s="267" t="n">
        <v>0.135</v>
      </c>
      <c r="AX117" s="267" t="n">
        <v>0.135</v>
      </c>
      <c r="AY117" s="267" t="n">
        <v>0.135</v>
      </c>
      <c r="AZ117" s="267" t="n">
        <v>0.135</v>
      </c>
      <c r="BA117" s="267" t="n">
        <v>0.135</v>
      </c>
      <c r="BB117" s="267"/>
      <c r="BC117" s="267" t="n">
        <v>0.135</v>
      </c>
      <c r="BD117" s="267" t="n">
        <v>0.135</v>
      </c>
      <c r="BE117" s="267" t="n">
        <v>0.135</v>
      </c>
      <c r="BF117" s="267"/>
      <c r="BG117" s="359"/>
      <c r="BH117" s="268"/>
      <c r="BI117" s="268"/>
      <c r="BJ117" s="268"/>
      <c r="BK117" s="324"/>
      <c r="BL117" s="324"/>
      <c r="BM117" s="268"/>
      <c r="BN117" s="268"/>
      <c r="BO117" s="358"/>
      <c r="BP117" s="358"/>
      <c r="BQ117" s="268"/>
      <c r="BR117" s="358"/>
      <c r="BS117" s="268"/>
      <c r="BT117" s="268"/>
      <c r="BU117" s="268"/>
      <c r="BV117" s="293"/>
      <c r="BW117" s="295"/>
      <c r="BX117" s="295"/>
      <c r="BY117" s="268"/>
      <c r="BZ117" s="268"/>
      <c r="CA117" s="268"/>
      <c r="CB117" s="268"/>
      <c r="CC117" s="277"/>
      <c r="CD117" s="277"/>
      <c r="CE117" s="268"/>
      <c r="CF117" s="277"/>
      <c r="CG117" s="268"/>
      <c r="CH117" s="293"/>
      <c r="CI117" s="293"/>
      <c r="CJ117" s="344"/>
      <c r="CK117" s="268"/>
      <c r="CL117" s="293"/>
      <c r="CM117" s="268"/>
      <c r="CN117" s="295"/>
      <c r="CO117" s="295"/>
      <c r="CP117" s="268"/>
      <c r="CQ117" s="293"/>
      <c r="CR117" s="268"/>
      <c r="CS117" s="268"/>
      <c r="CT117" s="276"/>
      <c r="CU117" s="276"/>
      <c r="CV117" s="295"/>
      <c r="CW117" s="268"/>
      <c r="CX117" s="295"/>
      <c r="CY117" s="268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</row>
    <row r="118" customFormat="false" ht="12.75" hidden="false" customHeight="false" outlineLevel="0" collapsed="false">
      <c r="A118" s="359" t="n">
        <v>40026</v>
      </c>
      <c r="B118" s="268"/>
      <c r="C118" s="399"/>
      <c r="D118" s="399"/>
      <c r="E118" s="400"/>
      <c r="F118" s="400"/>
      <c r="G118" s="400"/>
      <c r="H118" s="401" t="n">
        <v>-0.1175</v>
      </c>
      <c r="I118" s="399"/>
      <c r="J118" s="400"/>
      <c r="K118" s="402"/>
      <c r="L118" s="402"/>
      <c r="M118" s="399"/>
      <c r="N118" s="400"/>
      <c r="O118" s="402"/>
      <c r="P118" s="402"/>
      <c r="Q118" s="399"/>
      <c r="R118" s="400"/>
      <c r="T118" s="403"/>
      <c r="U118" s="403"/>
      <c r="V118" s="403"/>
      <c r="X118" s="404" t="n">
        <v>0.067</v>
      </c>
      <c r="Y118" s="405" t="n">
        <v>0.1325</v>
      </c>
      <c r="Z118" s="404" t="n">
        <v>0.017</v>
      </c>
      <c r="AA118" s="406" t="n">
        <v>0.2325</v>
      </c>
      <c r="AB118" s="406" t="n">
        <v>1.2325</v>
      </c>
      <c r="AC118" s="406" t="n">
        <v>0.2325</v>
      </c>
      <c r="AD118" s="407" t="n">
        <v>0.1325</v>
      </c>
      <c r="AE118" s="267" t="n">
        <v>0.1325</v>
      </c>
      <c r="AF118" s="267" t="n">
        <v>0.1325</v>
      </c>
      <c r="AG118" s="267"/>
      <c r="AH118" s="396" t="n">
        <f aca="false">A118</f>
        <v>40026</v>
      </c>
      <c r="AI118" s="267" t="n">
        <v>0.1325</v>
      </c>
      <c r="AJ118" s="399"/>
      <c r="AK118" s="401"/>
      <c r="AL118" s="267" t="n">
        <v>0.1325</v>
      </c>
      <c r="AM118" s="267" t="n">
        <v>0.1325</v>
      </c>
      <c r="AN118" s="267" t="n">
        <v>0.1325</v>
      </c>
      <c r="AO118" s="267" t="n">
        <v>0.1325</v>
      </c>
      <c r="AP118" s="267" t="n">
        <v>0.1325</v>
      </c>
      <c r="AQ118" s="267" t="n">
        <v>0.1325</v>
      </c>
      <c r="AR118" s="267" t="n">
        <v>0.1325</v>
      </c>
      <c r="AS118" s="267" t="n">
        <v>0.1325</v>
      </c>
      <c r="AT118" s="267"/>
      <c r="AU118" s="267"/>
      <c r="AV118" s="267" t="n">
        <v>0.1325</v>
      </c>
      <c r="AW118" s="267" t="n">
        <v>0.1325</v>
      </c>
      <c r="AX118" s="267" t="n">
        <v>0.1325</v>
      </c>
      <c r="AY118" s="267" t="n">
        <v>0.1325</v>
      </c>
      <c r="AZ118" s="267" t="n">
        <v>0.1325</v>
      </c>
      <c r="BA118" s="267" t="n">
        <v>0.1325</v>
      </c>
      <c r="BB118" s="267"/>
      <c r="BC118" s="267" t="n">
        <v>0.1325</v>
      </c>
      <c r="BD118" s="267" t="n">
        <v>0.1325</v>
      </c>
      <c r="BE118" s="267" t="n">
        <v>0.1325</v>
      </c>
      <c r="BF118" s="267"/>
      <c r="BG118" s="359"/>
      <c r="BH118" s="268"/>
      <c r="BI118" s="268"/>
      <c r="BJ118" s="268"/>
      <c r="BK118" s="324"/>
      <c r="BL118" s="324"/>
      <c r="BM118" s="268"/>
      <c r="BN118" s="268"/>
      <c r="BO118" s="358"/>
      <c r="BP118" s="358"/>
      <c r="BQ118" s="268"/>
      <c r="BR118" s="358"/>
      <c r="BS118" s="268"/>
      <c r="BT118" s="268"/>
      <c r="BU118" s="268"/>
      <c r="BV118" s="293"/>
      <c r="BW118" s="295"/>
      <c r="BX118" s="295"/>
      <c r="BY118" s="268"/>
      <c r="BZ118" s="268"/>
      <c r="CA118" s="268"/>
      <c r="CB118" s="268"/>
      <c r="CC118" s="277"/>
      <c r="CD118" s="277"/>
      <c r="CE118" s="268"/>
      <c r="CF118" s="277"/>
      <c r="CG118" s="268"/>
      <c r="CH118" s="293"/>
      <c r="CI118" s="293"/>
      <c r="CJ118" s="344"/>
      <c r="CK118" s="268"/>
      <c r="CL118" s="293"/>
      <c r="CM118" s="268"/>
      <c r="CN118" s="295"/>
      <c r="CO118" s="295"/>
      <c r="CP118" s="268"/>
      <c r="CQ118" s="293"/>
      <c r="CR118" s="268"/>
      <c r="CS118" s="268"/>
      <c r="CT118" s="276"/>
      <c r="CU118" s="276"/>
      <c r="CV118" s="295"/>
      <c r="CW118" s="268"/>
      <c r="CX118" s="295"/>
      <c r="CY118" s="268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</row>
    <row r="119" customFormat="false" ht="12.75" hidden="false" customHeight="false" outlineLevel="0" collapsed="false">
      <c r="A119" s="359" t="n">
        <v>40057</v>
      </c>
      <c r="B119" s="268"/>
      <c r="C119" s="399"/>
      <c r="D119" s="399"/>
      <c r="E119" s="400"/>
      <c r="F119" s="400"/>
      <c r="G119" s="400"/>
      <c r="H119" s="401" t="n">
        <v>-0.1175</v>
      </c>
      <c r="I119" s="399"/>
      <c r="J119" s="400"/>
      <c r="K119" s="402"/>
      <c r="L119" s="402"/>
      <c r="M119" s="399"/>
      <c r="N119" s="400"/>
      <c r="O119" s="402"/>
      <c r="P119" s="402"/>
      <c r="Q119" s="399"/>
      <c r="R119" s="400"/>
      <c r="T119" s="403"/>
      <c r="U119" s="403"/>
      <c r="V119" s="403"/>
      <c r="X119" s="404" t="n">
        <v>0.067</v>
      </c>
      <c r="Y119" s="405" t="n">
        <v>0.1325</v>
      </c>
      <c r="Z119" s="404" t="n">
        <v>0.017</v>
      </c>
      <c r="AA119" s="406" t="n">
        <v>0.2325</v>
      </c>
      <c r="AB119" s="406" t="n">
        <v>1.2325</v>
      </c>
      <c r="AC119" s="406" t="n">
        <v>0.2325</v>
      </c>
      <c r="AD119" s="407" t="n">
        <v>0.1325</v>
      </c>
      <c r="AE119" s="267" t="n">
        <v>0.1325</v>
      </c>
      <c r="AF119" s="267" t="n">
        <v>0.1325</v>
      </c>
      <c r="AG119" s="267"/>
      <c r="AH119" s="396" t="n">
        <f aca="false">A119</f>
        <v>40057</v>
      </c>
      <c r="AI119" s="267" t="n">
        <v>0.1325</v>
      </c>
      <c r="AJ119" s="399"/>
      <c r="AK119" s="401"/>
      <c r="AL119" s="267" t="n">
        <v>0.1325</v>
      </c>
      <c r="AM119" s="267" t="n">
        <v>0.1325</v>
      </c>
      <c r="AN119" s="267" t="n">
        <v>0.1325</v>
      </c>
      <c r="AO119" s="267" t="n">
        <v>0.1325</v>
      </c>
      <c r="AP119" s="267" t="n">
        <v>0.1325</v>
      </c>
      <c r="AQ119" s="267" t="n">
        <v>0.1325</v>
      </c>
      <c r="AR119" s="267" t="n">
        <v>0.1325</v>
      </c>
      <c r="AS119" s="267" t="n">
        <v>0.1325</v>
      </c>
      <c r="AT119" s="267"/>
      <c r="AU119" s="267"/>
      <c r="AV119" s="267" t="n">
        <v>0.1325</v>
      </c>
      <c r="AW119" s="267" t="n">
        <v>0.1325</v>
      </c>
      <c r="AX119" s="267" t="n">
        <v>0.1325</v>
      </c>
      <c r="AY119" s="267" t="n">
        <v>0.1325</v>
      </c>
      <c r="AZ119" s="267" t="n">
        <v>0.1325</v>
      </c>
      <c r="BA119" s="267" t="n">
        <v>0.1325</v>
      </c>
      <c r="BB119" s="267"/>
      <c r="BC119" s="267" t="n">
        <v>0.1325</v>
      </c>
      <c r="BD119" s="267" t="n">
        <v>0.1325</v>
      </c>
      <c r="BE119" s="267" t="n">
        <v>0.1325</v>
      </c>
      <c r="BF119" s="267"/>
      <c r="BG119" s="359"/>
      <c r="BH119" s="268"/>
      <c r="BI119" s="268"/>
      <c r="BJ119" s="268"/>
      <c r="BK119" s="324"/>
      <c r="BL119" s="324"/>
      <c r="BM119" s="268"/>
      <c r="BN119" s="268"/>
      <c r="BO119" s="358"/>
      <c r="BP119" s="358"/>
      <c r="BQ119" s="268"/>
      <c r="BR119" s="358"/>
      <c r="BS119" s="268"/>
      <c r="BT119" s="268"/>
      <c r="BU119" s="268"/>
      <c r="BV119" s="293"/>
      <c r="BW119" s="295"/>
      <c r="BX119" s="295"/>
      <c r="BY119" s="268"/>
      <c r="BZ119" s="268"/>
      <c r="CA119" s="268"/>
      <c r="CB119" s="268"/>
      <c r="CC119" s="277"/>
      <c r="CD119" s="277"/>
      <c r="CE119" s="268"/>
      <c r="CF119" s="277"/>
      <c r="CG119" s="268"/>
      <c r="CH119" s="293"/>
      <c r="CI119" s="293"/>
      <c r="CJ119" s="344"/>
      <c r="CK119" s="268"/>
      <c r="CL119" s="293"/>
      <c r="CM119" s="268"/>
      <c r="CN119" s="295"/>
      <c r="CO119" s="295"/>
      <c r="CP119" s="268"/>
      <c r="CQ119" s="293"/>
      <c r="CR119" s="268"/>
      <c r="CS119" s="268"/>
      <c r="CT119" s="276"/>
      <c r="CU119" s="276"/>
      <c r="CV119" s="295"/>
      <c r="CW119" s="268"/>
      <c r="CX119" s="295"/>
      <c r="CY119" s="268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</row>
    <row r="120" customFormat="false" ht="12.75" hidden="false" customHeight="false" outlineLevel="0" collapsed="false">
      <c r="A120" s="359" t="n">
        <v>40087</v>
      </c>
      <c r="B120" s="268"/>
      <c r="C120" s="399"/>
      <c r="D120" s="399"/>
      <c r="E120" s="400"/>
      <c r="F120" s="400"/>
      <c r="G120" s="400"/>
      <c r="H120" s="401" t="n">
        <v>-0.1</v>
      </c>
      <c r="I120" s="399"/>
      <c r="J120" s="400"/>
      <c r="K120" s="402"/>
      <c r="L120" s="402"/>
      <c r="M120" s="399"/>
      <c r="N120" s="400"/>
      <c r="O120" s="402"/>
      <c r="P120" s="402"/>
      <c r="Q120" s="399"/>
      <c r="R120" s="400"/>
      <c r="T120" s="403"/>
      <c r="U120" s="403"/>
      <c r="V120" s="403"/>
      <c r="X120" s="404" t="n">
        <v>0.067</v>
      </c>
      <c r="Y120" s="405" t="n">
        <v>0.1325</v>
      </c>
      <c r="Z120" s="404" t="n">
        <v>0.017</v>
      </c>
      <c r="AA120" s="406" t="n">
        <v>0.25</v>
      </c>
      <c r="AB120" s="406" t="n">
        <v>1.25</v>
      </c>
      <c r="AC120" s="406" t="n">
        <v>0.25</v>
      </c>
      <c r="AD120" s="407" t="n">
        <v>0.1325</v>
      </c>
      <c r="AE120" s="267" t="n">
        <v>0.1325</v>
      </c>
      <c r="AF120" s="267" t="n">
        <v>0.1325</v>
      </c>
      <c r="AG120" s="267"/>
      <c r="AH120" s="396" t="n">
        <f aca="false">A120</f>
        <v>40087</v>
      </c>
      <c r="AI120" s="267" t="n">
        <v>0.1325</v>
      </c>
      <c r="AJ120" s="399"/>
      <c r="AK120" s="401"/>
      <c r="AL120" s="267" t="n">
        <v>0.1325</v>
      </c>
      <c r="AM120" s="267" t="n">
        <v>0.1325</v>
      </c>
      <c r="AN120" s="267" t="n">
        <v>0.1325</v>
      </c>
      <c r="AO120" s="267" t="n">
        <v>0.1325</v>
      </c>
      <c r="AP120" s="267" t="n">
        <v>0.1325</v>
      </c>
      <c r="AQ120" s="267" t="n">
        <v>0.1325</v>
      </c>
      <c r="AR120" s="267" t="n">
        <v>0.1325</v>
      </c>
      <c r="AS120" s="267" t="n">
        <v>0.1325</v>
      </c>
      <c r="AT120" s="267"/>
      <c r="AU120" s="267"/>
      <c r="AV120" s="267" t="n">
        <v>0.1325</v>
      </c>
      <c r="AW120" s="267" t="n">
        <v>0.1325</v>
      </c>
      <c r="AX120" s="267" t="n">
        <v>0.1325</v>
      </c>
      <c r="AY120" s="267" t="n">
        <v>0.1325</v>
      </c>
      <c r="AZ120" s="267" t="n">
        <v>0.1325</v>
      </c>
      <c r="BA120" s="267" t="n">
        <v>0.1325</v>
      </c>
      <c r="BB120" s="267"/>
      <c r="BC120" s="267" t="n">
        <v>0.1325</v>
      </c>
      <c r="BD120" s="267" t="n">
        <v>0.1325</v>
      </c>
      <c r="BE120" s="267" t="n">
        <v>0.1325</v>
      </c>
      <c r="BF120" s="267"/>
      <c r="BG120" s="359"/>
      <c r="BH120" s="268"/>
      <c r="BI120" s="268"/>
      <c r="BJ120" s="268"/>
      <c r="BK120" s="324"/>
      <c r="BL120" s="324"/>
      <c r="BM120" s="268"/>
      <c r="BN120" s="268"/>
      <c r="BO120" s="358"/>
      <c r="BP120" s="358"/>
      <c r="BQ120" s="268"/>
      <c r="BR120" s="358"/>
      <c r="BS120" s="268"/>
      <c r="BT120" s="268"/>
      <c r="BU120" s="268"/>
      <c r="BV120" s="293"/>
      <c r="BW120" s="295"/>
      <c r="BX120" s="295"/>
      <c r="BY120" s="268"/>
      <c r="BZ120" s="268"/>
      <c r="CA120" s="268"/>
      <c r="CB120" s="268"/>
      <c r="CC120" s="277"/>
      <c r="CD120" s="277"/>
      <c r="CE120" s="268"/>
      <c r="CF120" s="277"/>
      <c r="CG120" s="268"/>
      <c r="CH120" s="293"/>
      <c r="CI120" s="293"/>
      <c r="CJ120" s="344"/>
      <c r="CK120" s="268"/>
      <c r="CL120" s="293"/>
      <c r="CM120" s="268"/>
      <c r="CN120" s="295"/>
      <c r="CO120" s="295"/>
      <c r="CP120" s="268"/>
      <c r="CQ120" s="293"/>
      <c r="CR120" s="268"/>
      <c r="CS120" s="268"/>
      <c r="CT120" s="276"/>
      <c r="CU120" s="276"/>
      <c r="CV120" s="295"/>
      <c r="CW120" s="268"/>
      <c r="CX120" s="295"/>
      <c r="CY120" s="268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</row>
    <row r="121" customFormat="false" ht="12.75" hidden="false" customHeight="false" outlineLevel="0" collapsed="false">
      <c r="A121" s="359" t="n">
        <v>40118</v>
      </c>
      <c r="B121" s="268"/>
      <c r="C121" s="399"/>
      <c r="D121" s="399"/>
      <c r="E121" s="400"/>
      <c r="F121" s="400"/>
      <c r="G121" s="400"/>
      <c r="H121" s="401" t="n">
        <v>0.1675</v>
      </c>
      <c r="I121" s="399"/>
      <c r="J121" s="400"/>
      <c r="K121" s="402"/>
      <c r="L121" s="402"/>
      <c r="M121" s="399"/>
      <c r="N121" s="400"/>
      <c r="O121" s="402"/>
      <c r="P121" s="402"/>
      <c r="Q121" s="399"/>
      <c r="R121" s="400"/>
      <c r="T121" s="403"/>
      <c r="U121" s="403"/>
      <c r="V121" s="403"/>
      <c r="X121" s="404" t="n">
        <v>0.215</v>
      </c>
      <c r="Y121" s="405" t="n">
        <v>0.2675</v>
      </c>
      <c r="Z121" s="404" t="n">
        <v>0.165</v>
      </c>
      <c r="AA121" s="406" t="n">
        <v>0.5175</v>
      </c>
      <c r="AB121" s="406" t="n">
        <v>1.5175</v>
      </c>
      <c r="AC121" s="406" t="n">
        <v>0.5175</v>
      </c>
      <c r="AD121" s="407" t="n">
        <v>0.2675</v>
      </c>
      <c r="AE121" s="267" t="n">
        <v>0.2675</v>
      </c>
      <c r="AF121" s="267" t="n">
        <v>0.2675</v>
      </c>
      <c r="AG121" s="267"/>
      <c r="AH121" s="396" t="n">
        <f aca="false">A121</f>
        <v>40118</v>
      </c>
      <c r="AI121" s="267" t="n">
        <v>0.2675</v>
      </c>
      <c r="AJ121" s="399"/>
      <c r="AK121" s="401"/>
      <c r="AL121" s="267" t="n">
        <v>0.2675</v>
      </c>
      <c r="AM121" s="267" t="n">
        <v>0.2675</v>
      </c>
      <c r="AN121" s="267" t="n">
        <v>0.2675</v>
      </c>
      <c r="AO121" s="267" t="n">
        <v>0.2675</v>
      </c>
      <c r="AP121" s="267" t="n">
        <v>0.2675</v>
      </c>
      <c r="AQ121" s="267" t="n">
        <v>0.2675</v>
      </c>
      <c r="AR121" s="267" t="n">
        <v>0.2675</v>
      </c>
      <c r="AS121" s="267" t="n">
        <v>0.2675</v>
      </c>
      <c r="AT121" s="267"/>
      <c r="AU121" s="267"/>
      <c r="AV121" s="267" t="n">
        <v>0.2675</v>
      </c>
      <c r="AW121" s="267" t="n">
        <v>0.2675</v>
      </c>
      <c r="AX121" s="267" t="n">
        <v>0.2675</v>
      </c>
      <c r="AY121" s="267" t="n">
        <v>0.2675</v>
      </c>
      <c r="AZ121" s="267" t="n">
        <v>0.2675</v>
      </c>
      <c r="BA121" s="267" t="n">
        <v>0.2675</v>
      </c>
      <c r="BB121" s="267"/>
      <c r="BC121" s="267" t="n">
        <v>0.2675</v>
      </c>
      <c r="BD121" s="267" t="n">
        <v>0.2675</v>
      </c>
      <c r="BE121" s="267" t="n">
        <v>0.2675</v>
      </c>
      <c r="BF121" s="267"/>
      <c r="BG121" s="359"/>
      <c r="BH121" s="268"/>
      <c r="BI121" s="268"/>
      <c r="BJ121" s="268"/>
      <c r="BK121" s="324"/>
      <c r="BL121" s="324"/>
      <c r="BM121" s="268"/>
      <c r="BN121" s="268"/>
      <c r="BO121" s="358"/>
      <c r="BP121" s="358"/>
      <c r="BQ121" s="268"/>
      <c r="BR121" s="358"/>
      <c r="BS121" s="268"/>
      <c r="BT121" s="268"/>
      <c r="BU121" s="268"/>
      <c r="BV121" s="293"/>
      <c r="BW121" s="295"/>
      <c r="BX121" s="295"/>
      <c r="BY121" s="268"/>
      <c r="BZ121" s="268"/>
      <c r="CA121" s="268"/>
      <c r="CB121" s="268"/>
      <c r="CC121" s="277"/>
      <c r="CD121" s="277"/>
      <c r="CE121" s="268"/>
      <c r="CF121" s="277"/>
      <c r="CG121" s="268"/>
      <c r="CH121" s="293"/>
      <c r="CI121" s="293"/>
      <c r="CJ121" s="344"/>
      <c r="CK121" s="268"/>
      <c r="CL121" s="293"/>
      <c r="CM121" s="268"/>
      <c r="CN121" s="295"/>
      <c r="CO121" s="295"/>
      <c r="CP121" s="268"/>
      <c r="CQ121" s="293"/>
      <c r="CR121" s="268"/>
      <c r="CS121" s="268"/>
      <c r="CT121" s="276"/>
      <c r="CU121" s="276"/>
      <c r="CV121" s="295"/>
      <c r="CW121" s="268"/>
      <c r="CX121" s="295"/>
      <c r="CY121" s="268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</row>
    <row r="122" customFormat="false" ht="12.75" hidden="false" customHeight="false" outlineLevel="0" collapsed="false">
      <c r="A122" s="359" t="n">
        <v>40148</v>
      </c>
      <c r="B122" s="268"/>
      <c r="C122" s="399"/>
      <c r="D122" s="399"/>
      <c r="E122" s="400"/>
      <c r="F122" s="400"/>
      <c r="G122" s="400"/>
      <c r="H122" s="401" t="n">
        <v>0.53</v>
      </c>
      <c r="I122" s="399"/>
      <c r="J122" s="400"/>
      <c r="K122" s="402"/>
      <c r="L122" s="402"/>
      <c r="M122" s="399"/>
      <c r="N122" s="400"/>
      <c r="O122" s="402"/>
      <c r="P122" s="402"/>
      <c r="Q122" s="399"/>
      <c r="R122" s="400"/>
      <c r="T122" s="403"/>
      <c r="U122" s="403"/>
      <c r="V122" s="403"/>
      <c r="X122" s="404" t="n">
        <v>0.245</v>
      </c>
      <c r="Y122" s="405" t="n">
        <v>0.315</v>
      </c>
      <c r="Z122" s="404" t="n">
        <v>0.195</v>
      </c>
      <c r="AA122" s="406" t="n">
        <v>0.88</v>
      </c>
      <c r="AB122" s="406" t="n">
        <v>1.88</v>
      </c>
      <c r="AC122" s="406" t="n">
        <v>0.88</v>
      </c>
      <c r="AD122" s="407" t="n">
        <v>0.315</v>
      </c>
      <c r="AE122" s="267" t="n">
        <v>0.315</v>
      </c>
      <c r="AF122" s="267" t="n">
        <v>0.315</v>
      </c>
      <c r="AG122" s="267"/>
      <c r="AH122" s="396" t="n">
        <f aca="false">A122</f>
        <v>40148</v>
      </c>
      <c r="AI122" s="267" t="n">
        <v>0.315</v>
      </c>
      <c r="AJ122" s="399"/>
      <c r="AK122" s="401"/>
      <c r="AL122" s="267" t="n">
        <v>0.315</v>
      </c>
      <c r="AM122" s="267" t="n">
        <v>0.315</v>
      </c>
      <c r="AN122" s="267" t="n">
        <v>0.315</v>
      </c>
      <c r="AO122" s="267" t="n">
        <v>0.315</v>
      </c>
      <c r="AP122" s="267" t="n">
        <v>0.315</v>
      </c>
      <c r="AQ122" s="267" t="n">
        <v>0.315</v>
      </c>
      <c r="AR122" s="267" t="n">
        <v>0.315</v>
      </c>
      <c r="AS122" s="267" t="n">
        <v>0.315</v>
      </c>
      <c r="AT122" s="267"/>
      <c r="AU122" s="267"/>
      <c r="AV122" s="267" t="n">
        <v>0.315</v>
      </c>
      <c r="AW122" s="267" t="n">
        <v>0.315</v>
      </c>
      <c r="AX122" s="267" t="n">
        <v>0.315</v>
      </c>
      <c r="AY122" s="267" t="n">
        <v>0.315</v>
      </c>
      <c r="AZ122" s="267" t="n">
        <v>0.315</v>
      </c>
      <c r="BA122" s="267" t="n">
        <v>0.315</v>
      </c>
      <c r="BB122" s="267"/>
      <c r="BC122" s="267" t="n">
        <v>0.315</v>
      </c>
      <c r="BD122" s="267" t="n">
        <v>0.315</v>
      </c>
      <c r="BE122" s="267" t="n">
        <v>0.315</v>
      </c>
      <c r="BF122" s="267"/>
      <c r="BG122" s="359"/>
      <c r="BH122" s="268"/>
      <c r="BI122" s="268"/>
      <c r="BJ122" s="268"/>
      <c r="BK122" s="324"/>
      <c r="BL122" s="324"/>
      <c r="BM122" s="268"/>
      <c r="BN122" s="268"/>
      <c r="BO122" s="358"/>
      <c r="BP122" s="358"/>
      <c r="BQ122" s="268"/>
      <c r="BR122" s="358"/>
      <c r="BS122" s="268"/>
      <c r="BT122" s="268"/>
      <c r="BU122" s="268"/>
      <c r="BV122" s="293"/>
      <c r="BW122" s="295"/>
      <c r="BX122" s="295"/>
      <c r="BY122" s="268"/>
      <c r="BZ122" s="268"/>
      <c r="CA122" s="268"/>
      <c r="CB122" s="268"/>
      <c r="CC122" s="277"/>
      <c r="CD122" s="277"/>
      <c r="CE122" s="268"/>
      <c r="CF122" s="277"/>
      <c r="CG122" s="268"/>
      <c r="CH122" s="293"/>
      <c r="CI122" s="293"/>
      <c r="CJ122" s="344"/>
      <c r="CK122" s="268"/>
      <c r="CL122" s="293"/>
      <c r="CM122" s="268"/>
      <c r="CN122" s="295"/>
      <c r="CO122" s="295"/>
      <c r="CP122" s="268"/>
      <c r="CQ122" s="293"/>
      <c r="CR122" s="268"/>
      <c r="CS122" s="268"/>
      <c r="CT122" s="276"/>
      <c r="CU122" s="276"/>
      <c r="CV122" s="295"/>
      <c r="CW122" s="268"/>
      <c r="CX122" s="295"/>
      <c r="CY122" s="268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</row>
    <row r="123" customFormat="false" ht="12.75" hidden="false" customHeight="false" outlineLevel="0" collapsed="false">
      <c r="A123" s="359" t="n">
        <v>40179</v>
      </c>
      <c r="B123" s="268"/>
      <c r="C123" s="399"/>
      <c r="D123" s="399"/>
      <c r="E123" s="400"/>
      <c r="F123" s="400"/>
      <c r="G123" s="400"/>
      <c r="H123" s="401" t="n">
        <v>0.82</v>
      </c>
      <c r="I123" s="399"/>
      <c r="J123" s="400"/>
      <c r="K123" s="402"/>
      <c r="L123" s="402"/>
      <c r="M123" s="399"/>
      <c r="N123" s="400"/>
      <c r="O123" s="402"/>
      <c r="P123" s="402"/>
      <c r="Q123" s="399"/>
      <c r="R123" s="400"/>
      <c r="T123" s="403"/>
      <c r="U123" s="403"/>
      <c r="V123" s="403"/>
      <c r="X123" s="404" t="n">
        <v>0.295</v>
      </c>
      <c r="Y123" s="405" t="n">
        <v>0.3825</v>
      </c>
      <c r="Z123" s="404" t="n">
        <v>0.245</v>
      </c>
      <c r="AA123" s="406" t="n">
        <v>1.17</v>
      </c>
      <c r="AB123" s="406" t="n">
        <v>2.17</v>
      </c>
      <c r="AC123" s="406" t="n">
        <v>1.17</v>
      </c>
      <c r="AD123" s="407" t="n">
        <v>0.3825</v>
      </c>
      <c r="AE123" s="267" t="n">
        <v>0.3825</v>
      </c>
      <c r="AF123" s="267" t="n">
        <v>0.3825</v>
      </c>
      <c r="AG123" s="267"/>
      <c r="AH123" s="396" t="n">
        <f aca="false">A123</f>
        <v>40179</v>
      </c>
      <c r="AI123" s="267" t="n">
        <v>0.3825</v>
      </c>
      <c r="AJ123" s="399"/>
      <c r="AK123" s="401"/>
      <c r="AL123" s="267" t="n">
        <v>0.3825</v>
      </c>
      <c r="AM123" s="267" t="n">
        <v>0.3825</v>
      </c>
      <c r="AN123" s="267" t="n">
        <v>0.3825</v>
      </c>
      <c r="AO123" s="267" t="n">
        <v>0.3825</v>
      </c>
      <c r="AP123" s="267" t="n">
        <v>0.3825</v>
      </c>
      <c r="AQ123" s="267" t="n">
        <v>0.3825</v>
      </c>
      <c r="AR123" s="267" t="n">
        <v>0.3825</v>
      </c>
      <c r="AS123" s="267" t="n">
        <v>0.3825</v>
      </c>
      <c r="AT123" s="267"/>
      <c r="AU123" s="267"/>
      <c r="AV123" s="267" t="n">
        <v>0.3825</v>
      </c>
      <c r="AW123" s="267" t="n">
        <v>0.3825</v>
      </c>
      <c r="AX123" s="267" t="n">
        <v>0.3825</v>
      </c>
      <c r="AY123" s="267" t="n">
        <v>0.3825</v>
      </c>
      <c r="AZ123" s="267" t="n">
        <v>0.3825</v>
      </c>
      <c r="BA123" s="267" t="n">
        <v>0.3825</v>
      </c>
      <c r="BB123" s="267"/>
      <c r="BC123" s="267" t="n">
        <v>0.3825</v>
      </c>
      <c r="BD123" s="267" t="n">
        <v>0.3825</v>
      </c>
      <c r="BE123" s="267" t="n">
        <v>0.3825</v>
      </c>
      <c r="BF123" s="267"/>
      <c r="BG123" s="359"/>
      <c r="BH123" s="268"/>
      <c r="BI123" s="268"/>
      <c r="BJ123" s="268"/>
      <c r="BK123" s="324"/>
      <c r="BL123" s="324"/>
      <c r="BM123" s="268"/>
      <c r="BN123" s="268"/>
      <c r="BO123" s="358"/>
      <c r="BP123" s="358"/>
      <c r="BQ123" s="268"/>
      <c r="BR123" s="358"/>
      <c r="BS123" s="268"/>
      <c r="BT123" s="268"/>
      <c r="BU123" s="268"/>
      <c r="BV123" s="293"/>
      <c r="BW123" s="295"/>
      <c r="BX123" s="295"/>
      <c r="BY123" s="268"/>
      <c r="BZ123" s="268"/>
      <c r="CA123" s="268"/>
      <c r="CB123" s="268"/>
      <c r="CC123" s="277"/>
      <c r="CD123" s="277"/>
      <c r="CE123" s="268"/>
      <c r="CF123" s="277"/>
      <c r="CG123" s="268"/>
      <c r="CH123" s="293"/>
      <c r="CI123" s="293"/>
      <c r="CJ123" s="344"/>
      <c r="CK123" s="268"/>
      <c r="CL123" s="293"/>
      <c r="CM123" s="268"/>
      <c r="CN123" s="295"/>
      <c r="CO123" s="295"/>
      <c r="CP123" s="268"/>
      <c r="CQ123" s="293"/>
      <c r="CR123" s="268"/>
      <c r="CS123" s="268"/>
      <c r="CT123" s="276"/>
      <c r="CU123" s="276"/>
      <c r="CV123" s="295"/>
      <c r="CW123" s="268"/>
      <c r="CX123" s="295"/>
      <c r="CY123" s="268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</row>
    <row r="124" customFormat="false" ht="12.75" hidden="false" customHeight="false" outlineLevel="0" collapsed="false">
      <c r="A124" s="359" t="n">
        <v>40210</v>
      </c>
      <c r="B124" s="268"/>
      <c r="C124" s="399"/>
      <c r="D124" s="399"/>
      <c r="E124" s="400"/>
      <c r="F124" s="400"/>
      <c r="G124" s="400"/>
      <c r="H124" s="401" t="n">
        <v>0.81</v>
      </c>
      <c r="I124" s="399"/>
      <c r="J124" s="400"/>
      <c r="K124" s="402"/>
      <c r="L124" s="402"/>
      <c r="M124" s="399"/>
      <c r="N124" s="400"/>
      <c r="O124" s="402"/>
      <c r="P124" s="402"/>
      <c r="Q124" s="399"/>
      <c r="R124" s="400"/>
      <c r="T124" s="403"/>
      <c r="U124" s="403"/>
      <c r="V124" s="403"/>
      <c r="X124" s="404" t="n">
        <v>0.275</v>
      </c>
      <c r="Y124" s="405" t="n">
        <v>0.3775</v>
      </c>
      <c r="Z124" s="404" t="n">
        <v>0.225</v>
      </c>
      <c r="AA124" s="406" t="n">
        <v>1.16</v>
      </c>
      <c r="AB124" s="406" t="n">
        <v>2.16</v>
      </c>
      <c r="AC124" s="406" t="n">
        <v>1.16</v>
      </c>
      <c r="AD124" s="407" t="n">
        <v>0.3775</v>
      </c>
      <c r="AE124" s="267" t="n">
        <v>0.3775</v>
      </c>
      <c r="AF124" s="267" t="n">
        <v>0.3775</v>
      </c>
      <c r="AG124" s="267"/>
      <c r="AH124" s="396" t="n">
        <f aca="false">A124</f>
        <v>40210</v>
      </c>
      <c r="AI124" s="267" t="n">
        <v>0.3775</v>
      </c>
      <c r="AJ124" s="399"/>
      <c r="AK124" s="401"/>
      <c r="AL124" s="267" t="n">
        <v>0.3775</v>
      </c>
      <c r="AM124" s="267" t="n">
        <v>0.3775</v>
      </c>
      <c r="AN124" s="267" t="n">
        <v>0.3775</v>
      </c>
      <c r="AO124" s="267" t="n">
        <v>0.3775</v>
      </c>
      <c r="AP124" s="267" t="n">
        <v>0.3775</v>
      </c>
      <c r="AQ124" s="267" t="n">
        <v>0.3775</v>
      </c>
      <c r="AR124" s="267" t="n">
        <v>0.3775</v>
      </c>
      <c r="AS124" s="267" t="n">
        <v>0.3775</v>
      </c>
      <c r="AT124" s="267"/>
      <c r="AU124" s="267"/>
      <c r="AV124" s="267" t="n">
        <v>0.3775</v>
      </c>
      <c r="AW124" s="267" t="n">
        <v>0.3775</v>
      </c>
      <c r="AX124" s="267" t="n">
        <v>0.3775</v>
      </c>
      <c r="AY124" s="267" t="n">
        <v>0.3775</v>
      </c>
      <c r="AZ124" s="267" t="n">
        <v>0.3775</v>
      </c>
      <c r="BA124" s="267" t="n">
        <v>0.3775</v>
      </c>
      <c r="BB124" s="267"/>
      <c r="BC124" s="267" t="n">
        <v>0.3775</v>
      </c>
      <c r="BD124" s="267" t="n">
        <v>0.3775</v>
      </c>
      <c r="BE124" s="267" t="n">
        <v>0.3775</v>
      </c>
      <c r="BF124" s="267"/>
      <c r="BG124" s="359"/>
      <c r="BH124" s="268"/>
      <c r="BI124" s="268"/>
      <c r="BJ124" s="268"/>
      <c r="BK124" s="324"/>
      <c r="BL124" s="324"/>
      <c r="BM124" s="268"/>
      <c r="BN124" s="268"/>
      <c r="BO124" s="358"/>
      <c r="BP124" s="358"/>
      <c r="BQ124" s="268"/>
      <c r="BR124" s="358"/>
      <c r="BS124" s="268"/>
      <c r="BT124" s="268"/>
      <c r="BU124" s="268"/>
      <c r="BV124" s="293"/>
      <c r="BW124" s="295"/>
      <c r="BX124" s="295"/>
      <c r="BY124" s="268"/>
      <c r="BZ124" s="268"/>
      <c r="CA124" s="268"/>
      <c r="CB124" s="268"/>
      <c r="CC124" s="277"/>
      <c r="CD124" s="277"/>
      <c r="CE124" s="268"/>
      <c r="CF124" s="277"/>
      <c r="CG124" s="268"/>
      <c r="CH124" s="293"/>
      <c r="CI124" s="293"/>
      <c r="CJ124" s="344"/>
      <c r="CK124" s="268"/>
      <c r="CL124" s="293"/>
      <c r="CM124" s="268"/>
      <c r="CN124" s="295"/>
      <c r="CO124" s="295"/>
      <c r="CP124" s="268"/>
      <c r="CQ124" s="293"/>
      <c r="CR124" s="268"/>
      <c r="CS124" s="268"/>
      <c r="CT124" s="276"/>
      <c r="CU124" s="276"/>
      <c r="CV124" s="295"/>
      <c r="CW124" s="268"/>
      <c r="CX124" s="295"/>
      <c r="CY124" s="268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</row>
    <row r="125" customFormat="false" ht="12.75" hidden="false" customHeight="false" outlineLevel="0" collapsed="false">
      <c r="A125" s="359" t="n">
        <v>40238</v>
      </c>
      <c r="B125" s="268"/>
      <c r="C125" s="399"/>
      <c r="D125" s="399"/>
      <c r="E125" s="400"/>
      <c r="F125" s="400"/>
      <c r="G125" s="400"/>
      <c r="H125" s="401" t="n">
        <v>0.3225</v>
      </c>
      <c r="I125" s="399"/>
      <c r="J125" s="400"/>
      <c r="K125" s="402"/>
      <c r="L125" s="402"/>
      <c r="M125" s="399"/>
      <c r="N125" s="400"/>
      <c r="O125" s="402"/>
      <c r="P125" s="402"/>
      <c r="Q125" s="399"/>
      <c r="R125" s="400"/>
      <c r="T125" s="403"/>
      <c r="U125" s="403"/>
      <c r="V125" s="403"/>
      <c r="X125" s="404" t="n">
        <v>0.27</v>
      </c>
      <c r="Y125" s="405" t="n">
        <v>0.2825</v>
      </c>
      <c r="Z125" s="404" t="n">
        <v>0.22</v>
      </c>
      <c r="AA125" s="406" t="n">
        <v>0.6725</v>
      </c>
      <c r="AB125" s="406" t="n">
        <v>1.6725</v>
      </c>
      <c r="AC125" s="406" t="n">
        <v>0.6725</v>
      </c>
      <c r="AD125" s="407" t="n">
        <v>0.2825</v>
      </c>
      <c r="AE125" s="267" t="n">
        <v>0.2825</v>
      </c>
      <c r="AF125" s="267" t="n">
        <v>0.2825</v>
      </c>
      <c r="AG125" s="267"/>
      <c r="AH125" s="396" t="n">
        <f aca="false">A125</f>
        <v>40238</v>
      </c>
      <c r="AI125" s="267" t="n">
        <v>0.2825</v>
      </c>
      <c r="AJ125" s="399"/>
      <c r="AK125" s="401"/>
      <c r="AL125" s="267" t="n">
        <v>0.2825</v>
      </c>
      <c r="AM125" s="267" t="n">
        <v>0.2825</v>
      </c>
      <c r="AN125" s="267" t="n">
        <v>0.2825</v>
      </c>
      <c r="AO125" s="267" t="n">
        <v>0.2825</v>
      </c>
      <c r="AP125" s="267" t="n">
        <v>0.2825</v>
      </c>
      <c r="AQ125" s="267" t="n">
        <v>0.2825</v>
      </c>
      <c r="AR125" s="267" t="n">
        <v>0.2825</v>
      </c>
      <c r="AS125" s="267" t="n">
        <v>0.2825</v>
      </c>
      <c r="AT125" s="267"/>
      <c r="AU125" s="267"/>
      <c r="AV125" s="267" t="n">
        <v>0.2825</v>
      </c>
      <c r="AW125" s="267" t="n">
        <v>0.2825</v>
      </c>
      <c r="AX125" s="267" t="n">
        <v>0.2825</v>
      </c>
      <c r="AY125" s="267" t="n">
        <v>0.2825</v>
      </c>
      <c r="AZ125" s="267" t="n">
        <v>0.2825</v>
      </c>
      <c r="BA125" s="267" t="n">
        <v>0.2825</v>
      </c>
      <c r="BB125" s="267"/>
      <c r="BC125" s="267" t="n">
        <v>0.2825</v>
      </c>
      <c r="BD125" s="267" t="n">
        <v>0.2825</v>
      </c>
      <c r="BE125" s="267" t="n">
        <v>0.2825</v>
      </c>
      <c r="BF125" s="267"/>
      <c r="BG125" s="359"/>
      <c r="BH125" s="268"/>
      <c r="BI125" s="268"/>
      <c r="BJ125" s="268"/>
      <c r="BK125" s="324"/>
      <c r="BL125" s="324"/>
      <c r="BM125" s="268"/>
      <c r="BN125" s="268"/>
      <c r="BO125" s="358"/>
      <c r="BP125" s="358"/>
      <c r="BQ125" s="268"/>
      <c r="BR125" s="358"/>
      <c r="BS125" s="268"/>
      <c r="BT125" s="268"/>
      <c r="BU125" s="268"/>
      <c r="BV125" s="293"/>
      <c r="BW125" s="295"/>
      <c r="BX125" s="295"/>
      <c r="BY125" s="268"/>
      <c r="BZ125" s="268"/>
      <c r="CA125" s="268"/>
      <c r="CB125" s="268"/>
      <c r="CC125" s="277"/>
      <c r="CD125" s="277"/>
      <c r="CE125" s="268"/>
      <c r="CF125" s="277"/>
      <c r="CG125" s="268"/>
      <c r="CH125" s="293"/>
      <c r="CI125" s="293"/>
      <c r="CJ125" s="344"/>
      <c r="CK125" s="268"/>
      <c r="CL125" s="293"/>
      <c r="CM125" s="268"/>
      <c r="CN125" s="295"/>
      <c r="CO125" s="295"/>
      <c r="CP125" s="268"/>
      <c r="CQ125" s="293"/>
      <c r="CR125" s="268"/>
      <c r="CS125" s="268"/>
      <c r="CT125" s="276"/>
      <c r="CU125" s="276"/>
      <c r="CV125" s="295"/>
      <c r="CW125" s="268"/>
      <c r="CX125" s="295"/>
      <c r="CY125" s="268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</row>
    <row r="126" customFormat="false" ht="12.75" hidden="false" customHeight="false" outlineLevel="0" collapsed="false">
      <c r="A126" s="359" t="n">
        <v>40269</v>
      </c>
      <c r="B126" s="268"/>
      <c r="C126" s="399"/>
      <c r="D126" s="399"/>
      <c r="E126" s="400"/>
      <c r="F126" s="400"/>
      <c r="G126" s="400"/>
      <c r="H126" s="401"/>
      <c r="I126" s="399"/>
      <c r="J126" s="400"/>
      <c r="K126" s="402"/>
      <c r="L126" s="402"/>
      <c r="M126" s="399"/>
      <c r="N126" s="400"/>
      <c r="O126" s="402"/>
      <c r="P126" s="402"/>
      <c r="Q126" s="399"/>
      <c r="R126" s="400"/>
      <c r="T126" s="403"/>
      <c r="U126" s="403"/>
      <c r="V126" s="403"/>
      <c r="X126" s="404" t="n">
        <v>0.062</v>
      </c>
      <c r="Y126" s="405" t="n">
        <v>0.1375</v>
      </c>
      <c r="Z126" s="404" t="n">
        <v>0.012</v>
      </c>
      <c r="AA126" s="406" t="n">
        <v>0.2925</v>
      </c>
      <c r="AB126" s="406" t="n">
        <v>1.2925</v>
      </c>
      <c r="AC126" s="406" t="n">
        <v>0.2925</v>
      </c>
      <c r="AD126" s="407" t="n">
        <v>0.1375</v>
      </c>
      <c r="AE126" s="267" t="n">
        <v>0.1375</v>
      </c>
      <c r="AF126" s="267" t="n">
        <v>0.1375</v>
      </c>
      <c r="AG126" s="267"/>
      <c r="AH126" s="396" t="n">
        <f aca="false">A126</f>
        <v>40269</v>
      </c>
      <c r="AI126" s="267" t="n">
        <v>0.1375</v>
      </c>
      <c r="AJ126" s="399"/>
      <c r="AK126" s="401"/>
      <c r="AL126" s="267" t="n">
        <v>0.1375</v>
      </c>
      <c r="AM126" s="267" t="n">
        <v>0.1375</v>
      </c>
      <c r="AN126" s="267" t="n">
        <v>0.1375</v>
      </c>
      <c r="AO126" s="267" t="n">
        <v>0.1375</v>
      </c>
      <c r="AP126" s="267" t="n">
        <v>0.1375</v>
      </c>
      <c r="AQ126" s="267" t="n">
        <v>0.1375</v>
      </c>
      <c r="AR126" s="267" t="n">
        <v>0.1375</v>
      </c>
      <c r="AS126" s="267" t="n">
        <v>0.1375</v>
      </c>
      <c r="AT126" s="267"/>
      <c r="AU126" s="267"/>
      <c r="AV126" s="267" t="n">
        <v>0.1375</v>
      </c>
      <c r="AW126" s="267" t="n">
        <v>0.1375</v>
      </c>
      <c r="AX126" s="267" t="n">
        <v>0.1375</v>
      </c>
      <c r="AY126" s="267" t="n">
        <v>0.1375</v>
      </c>
      <c r="AZ126" s="267" t="n">
        <v>0.1375</v>
      </c>
      <c r="BA126" s="267" t="n">
        <v>0.1375</v>
      </c>
      <c r="BB126" s="267"/>
      <c r="BC126" s="267" t="n">
        <v>0.1375</v>
      </c>
      <c r="BD126" s="267" t="n">
        <v>0.1375</v>
      </c>
      <c r="BE126" s="267" t="n">
        <v>0.1375</v>
      </c>
      <c r="BF126" s="267"/>
      <c r="BG126" s="359"/>
      <c r="BH126" s="268"/>
      <c r="BI126" s="268"/>
      <c r="BJ126" s="268"/>
      <c r="BK126" s="324"/>
      <c r="BL126" s="324"/>
      <c r="BM126" s="268"/>
      <c r="BN126" s="268"/>
      <c r="BO126" s="358"/>
      <c r="BP126" s="358"/>
      <c r="BQ126" s="268"/>
      <c r="BR126" s="358"/>
      <c r="BS126" s="268"/>
      <c r="BT126" s="268"/>
      <c r="BU126" s="268"/>
      <c r="BV126" s="293"/>
      <c r="BW126" s="295"/>
      <c r="BX126" s="295"/>
      <c r="BY126" s="268"/>
      <c r="BZ126" s="268"/>
      <c r="CA126" s="268"/>
      <c r="CB126" s="268"/>
      <c r="CC126" s="277"/>
      <c r="CD126" s="277"/>
      <c r="CE126" s="268"/>
      <c r="CF126" s="277"/>
      <c r="CG126" s="268"/>
      <c r="CH126" s="293"/>
      <c r="CI126" s="293"/>
      <c r="CJ126" s="344"/>
      <c r="CK126" s="268"/>
      <c r="CL126" s="293"/>
      <c r="CM126" s="268"/>
      <c r="CN126" s="295"/>
      <c r="CO126" s="295"/>
      <c r="CP126" s="268"/>
      <c r="CQ126" s="293"/>
      <c r="CR126" s="268"/>
      <c r="CS126" s="268"/>
      <c r="CT126" s="276"/>
      <c r="CU126" s="276"/>
      <c r="CV126" s="295"/>
      <c r="CW126" s="268"/>
      <c r="CX126" s="295"/>
      <c r="CY126" s="268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</row>
    <row r="127" customFormat="false" ht="12.75" hidden="false" customHeight="false" outlineLevel="0" collapsed="false">
      <c r="A127" s="359" t="n">
        <v>40299</v>
      </c>
      <c r="B127" s="268"/>
      <c r="C127" s="399"/>
      <c r="D127" s="399"/>
      <c r="E127" s="400"/>
      <c r="F127" s="400"/>
      <c r="G127" s="400"/>
      <c r="H127" s="401"/>
      <c r="I127" s="399"/>
      <c r="J127" s="400"/>
      <c r="K127" s="402"/>
      <c r="L127" s="402"/>
      <c r="M127" s="399"/>
      <c r="N127" s="400"/>
      <c r="O127" s="402"/>
      <c r="P127" s="402"/>
      <c r="Q127" s="399"/>
      <c r="R127" s="400"/>
      <c r="T127" s="403"/>
      <c r="U127" s="403"/>
      <c r="V127" s="403"/>
      <c r="X127" s="404" t="n">
        <v>0.062</v>
      </c>
      <c r="Y127" s="405" t="n">
        <v>0.1375</v>
      </c>
      <c r="Z127" s="404" t="n">
        <v>0.012</v>
      </c>
      <c r="AA127" s="406" t="n">
        <v>0.2425</v>
      </c>
      <c r="AB127" s="406" t="n">
        <v>1.2425</v>
      </c>
      <c r="AC127" s="406" t="n">
        <v>0.2425</v>
      </c>
      <c r="AD127" s="407" t="n">
        <v>0.1375</v>
      </c>
      <c r="AE127" s="267" t="n">
        <v>0.1375</v>
      </c>
      <c r="AF127" s="267" t="n">
        <v>0.1375</v>
      </c>
      <c r="AG127" s="267"/>
      <c r="AH127" s="396" t="n">
        <f aca="false">A127</f>
        <v>40299</v>
      </c>
      <c r="AI127" s="267" t="n">
        <v>0.1375</v>
      </c>
      <c r="AJ127" s="399"/>
      <c r="AK127" s="401"/>
      <c r="AL127" s="267" t="n">
        <v>0.1375</v>
      </c>
      <c r="AM127" s="267" t="n">
        <v>0.1375</v>
      </c>
      <c r="AN127" s="267" t="n">
        <v>0.1375</v>
      </c>
      <c r="AO127" s="267" t="n">
        <v>0.1375</v>
      </c>
      <c r="AP127" s="267" t="n">
        <v>0.1375</v>
      </c>
      <c r="AQ127" s="267" t="n">
        <v>0.1375</v>
      </c>
      <c r="AR127" s="267" t="n">
        <v>0.1375</v>
      </c>
      <c r="AS127" s="267" t="n">
        <v>0.1375</v>
      </c>
      <c r="AT127" s="267"/>
      <c r="AU127" s="267"/>
      <c r="AV127" s="267" t="n">
        <v>0.1375</v>
      </c>
      <c r="AW127" s="267" t="n">
        <v>0.1375</v>
      </c>
      <c r="AX127" s="267" t="n">
        <v>0.1375</v>
      </c>
      <c r="AY127" s="267" t="n">
        <v>0.1375</v>
      </c>
      <c r="AZ127" s="267" t="n">
        <v>0.1375</v>
      </c>
      <c r="BA127" s="267" t="n">
        <v>0.1375</v>
      </c>
      <c r="BB127" s="267"/>
      <c r="BC127" s="267" t="n">
        <v>0.1375</v>
      </c>
      <c r="BD127" s="267" t="n">
        <v>0.1375</v>
      </c>
      <c r="BE127" s="267" t="n">
        <v>0.1375</v>
      </c>
      <c r="BF127" s="267"/>
      <c r="BG127" s="359"/>
      <c r="BH127" s="268"/>
      <c r="BI127" s="268"/>
      <c r="BJ127" s="268"/>
      <c r="BK127" s="324"/>
      <c r="BL127" s="324"/>
      <c r="BM127" s="268"/>
      <c r="BN127" s="268"/>
      <c r="BO127" s="358"/>
      <c r="BP127" s="358"/>
      <c r="BQ127" s="268"/>
      <c r="BR127" s="358"/>
      <c r="BS127" s="268"/>
      <c r="BT127" s="268"/>
      <c r="BU127" s="268"/>
      <c r="BV127" s="293"/>
      <c r="BW127" s="295"/>
      <c r="BX127" s="295"/>
      <c r="BY127" s="268"/>
      <c r="BZ127" s="268"/>
      <c r="CA127" s="268"/>
      <c r="CB127" s="268"/>
      <c r="CC127" s="277"/>
      <c r="CD127" s="277"/>
      <c r="CE127" s="268"/>
      <c r="CF127" s="277"/>
      <c r="CG127" s="268"/>
      <c r="CH127" s="293"/>
      <c r="CI127" s="293"/>
      <c r="CJ127" s="344"/>
      <c r="CK127" s="268"/>
      <c r="CL127" s="293"/>
      <c r="CM127" s="268"/>
      <c r="CN127" s="295"/>
      <c r="CO127" s="295"/>
      <c r="CP127" s="268"/>
      <c r="CQ127" s="293"/>
      <c r="CR127" s="268"/>
      <c r="CS127" s="268"/>
      <c r="CT127" s="276"/>
      <c r="CU127" s="276"/>
      <c r="CV127" s="295"/>
      <c r="CW127" s="268"/>
      <c r="CX127" s="295"/>
      <c r="CY127" s="268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</row>
    <row r="128" customFormat="false" ht="12.75" hidden="false" customHeight="false" outlineLevel="0" collapsed="false">
      <c r="A128" s="359" t="n">
        <v>40330</v>
      </c>
      <c r="B128" s="268"/>
      <c r="C128" s="399"/>
      <c r="D128" s="399"/>
      <c r="E128" s="400"/>
      <c r="F128" s="400"/>
      <c r="G128" s="400"/>
      <c r="H128" s="401"/>
      <c r="I128" s="399"/>
      <c r="J128" s="400"/>
      <c r="K128" s="402"/>
      <c r="L128" s="402"/>
      <c r="M128" s="399"/>
      <c r="N128" s="400"/>
      <c r="O128" s="402"/>
      <c r="P128" s="402"/>
      <c r="Q128" s="399"/>
      <c r="R128" s="400"/>
      <c r="T128" s="403"/>
      <c r="U128" s="403"/>
      <c r="V128" s="403"/>
      <c r="X128" s="404" t="n">
        <v>0.062</v>
      </c>
      <c r="Y128" s="405" t="n">
        <v>0.1375</v>
      </c>
      <c r="Z128" s="404" t="n">
        <v>0.012</v>
      </c>
      <c r="AA128" s="406" t="n">
        <v>0.2325</v>
      </c>
      <c r="AB128" s="406" t="n">
        <v>1.2325</v>
      </c>
      <c r="AC128" s="406" t="n">
        <v>0.2325</v>
      </c>
      <c r="AD128" s="407" t="n">
        <v>0.1375</v>
      </c>
      <c r="AE128" s="267" t="n">
        <v>0.1375</v>
      </c>
      <c r="AF128" s="267" t="n">
        <v>0.1375</v>
      </c>
      <c r="AG128" s="267"/>
      <c r="AH128" s="396" t="n">
        <f aca="false">A128</f>
        <v>40330</v>
      </c>
      <c r="AI128" s="267" t="n">
        <v>0.1375</v>
      </c>
      <c r="AJ128" s="399"/>
      <c r="AK128" s="401"/>
      <c r="AL128" s="267" t="n">
        <v>0.1375</v>
      </c>
      <c r="AM128" s="267" t="n">
        <v>0.1375</v>
      </c>
      <c r="AN128" s="267" t="n">
        <v>0.1375</v>
      </c>
      <c r="AO128" s="267" t="n">
        <v>0.1375</v>
      </c>
      <c r="AP128" s="267" t="n">
        <v>0.1375</v>
      </c>
      <c r="AQ128" s="267" t="n">
        <v>0.1375</v>
      </c>
      <c r="AR128" s="267" t="n">
        <v>0.1375</v>
      </c>
      <c r="AS128" s="267" t="n">
        <v>0.1375</v>
      </c>
      <c r="AT128" s="267"/>
      <c r="AU128" s="267"/>
      <c r="AV128" s="267" t="n">
        <v>0.1375</v>
      </c>
      <c r="AW128" s="267" t="n">
        <v>0.1375</v>
      </c>
      <c r="AX128" s="267" t="n">
        <v>0.1375</v>
      </c>
      <c r="AY128" s="267" t="n">
        <v>0.1375</v>
      </c>
      <c r="AZ128" s="267" t="n">
        <v>0.1375</v>
      </c>
      <c r="BA128" s="267" t="n">
        <v>0.1375</v>
      </c>
      <c r="BB128" s="267"/>
      <c r="BC128" s="267" t="n">
        <v>0.1375</v>
      </c>
      <c r="BD128" s="267" t="n">
        <v>0.1375</v>
      </c>
      <c r="BE128" s="267" t="n">
        <v>0.1375</v>
      </c>
      <c r="BF128" s="267"/>
      <c r="BG128" s="359"/>
      <c r="BH128" s="268"/>
      <c r="BI128" s="268"/>
      <c r="BJ128" s="268"/>
      <c r="BK128" s="324"/>
      <c r="BL128" s="324"/>
      <c r="BM128" s="268"/>
      <c r="BN128" s="268"/>
      <c r="BO128" s="358"/>
      <c r="BP128" s="358"/>
      <c r="BQ128" s="268"/>
      <c r="BR128" s="358"/>
      <c r="BS128" s="268"/>
      <c r="BT128" s="268"/>
      <c r="BU128" s="268"/>
      <c r="BV128" s="293"/>
      <c r="BW128" s="268"/>
      <c r="BX128" s="295"/>
      <c r="BY128" s="268"/>
      <c r="BZ128" s="268"/>
      <c r="CA128" s="268"/>
      <c r="CB128" s="268"/>
      <c r="CC128" s="277"/>
      <c r="CD128" s="277"/>
      <c r="CE128" s="268"/>
      <c r="CF128" s="277"/>
      <c r="CG128" s="268"/>
      <c r="CH128" s="293"/>
      <c r="CI128" s="293"/>
      <c r="CJ128" s="344"/>
      <c r="CK128" s="268"/>
      <c r="CL128" s="293"/>
      <c r="CM128" s="268"/>
      <c r="CN128" s="295"/>
      <c r="CO128" s="295"/>
      <c r="CP128" s="268"/>
      <c r="CQ128" s="293"/>
      <c r="CR128" s="268"/>
      <c r="CS128" s="268"/>
      <c r="CT128" s="276"/>
      <c r="CU128" s="276"/>
      <c r="CV128" s="295"/>
      <c r="CW128" s="268"/>
      <c r="CX128" s="295"/>
      <c r="CY128" s="268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</row>
    <row r="129" customFormat="false" ht="12.75" hidden="false" customHeight="false" outlineLevel="0" collapsed="false">
      <c r="A129" s="359" t="n">
        <v>40360</v>
      </c>
      <c r="B129" s="268"/>
      <c r="C129" s="399"/>
      <c r="D129" s="399"/>
      <c r="E129" s="400"/>
      <c r="F129" s="400"/>
      <c r="G129" s="400"/>
      <c r="H129" s="401"/>
      <c r="I129" s="399"/>
      <c r="J129" s="400"/>
      <c r="K129" s="402"/>
      <c r="L129" s="402"/>
      <c r="M129" s="399"/>
      <c r="N129" s="400"/>
      <c r="O129" s="402"/>
      <c r="P129" s="402"/>
      <c r="Q129" s="399"/>
      <c r="R129" s="400"/>
      <c r="T129" s="403"/>
      <c r="U129" s="403"/>
      <c r="V129" s="403"/>
      <c r="X129" s="404" t="n">
        <v>0.062</v>
      </c>
      <c r="Y129" s="405" t="n">
        <v>0.135</v>
      </c>
      <c r="Z129" s="404" t="n">
        <v>0.012</v>
      </c>
      <c r="AA129" s="406" t="n">
        <v>0.2325</v>
      </c>
      <c r="AB129" s="406" t="n">
        <v>1.2325</v>
      </c>
      <c r="AC129" s="406" t="n">
        <v>0.2325</v>
      </c>
      <c r="AD129" s="407" t="n">
        <v>0.135</v>
      </c>
      <c r="AE129" s="267" t="n">
        <v>0.135</v>
      </c>
      <c r="AF129" s="267" t="n">
        <v>0.135</v>
      </c>
      <c r="AG129" s="267"/>
      <c r="AH129" s="396" t="n">
        <f aca="false">A129</f>
        <v>40360</v>
      </c>
      <c r="AI129" s="267" t="n">
        <v>0.135</v>
      </c>
      <c r="AJ129" s="399"/>
      <c r="AK129" s="401"/>
      <c r="AL129" s="267" t="n">
        <v>0.135</v>
      </c>
      <c r="AM129" s="267" t="n">
        <v>0.135</v>
      </c>
      <c r="AN129" s="267" t="n">
        <v>0.135</v>
      </c>
      <c r="AO129" s="267" t="n">
        <v>0.135</v>
      </c>
      <c r="AP129" s="267" t="n">
        <v>0.135</v>
      </c>
      <c r="AQ129" s="267" t="n">
        <v>0.135</v>
      </c>
      <c r="AR129" s="267" t="n">
        <v>0.135</v>
      </c>
      <c r="AS129" s="267" t="n">
        <v>0.135</v>
      </c>
      <c r="AT129" s="267"/>
      <c r="AU129" s="267"/>
      <c r="AV129" s="267" t="n">
        <v>0.135</v>
      </c>
      <c r="AW129" s="267" t="n">
        <v>0.135</v>
      </c>
      <c r="AX129" s="267" t="n">
        <v>0.135</v>
      </c>
      <c r="AY129" s="267" t="n">
        <v>0.135</v>
      </c>
      <c r="AZ129" s="267" t="n">
        <v>0.135</v>
      </c>
      <c r="BA129" s="267" t="n">
        <v>0.135</v>
      </c>
      <c r="BB129" s="267"/>
      <c r="BC129" s="267" t="n">
        <v>0.135</v>
      </c>
      <c r="BD129" s="267" t="n">
        <v>0.135</v>
      </c>
      <c r="BE129" s="267" t="n">
        <v>0.135</v>
      </c>
      <c r="BF129" s="267"/>
      <c r="BG129" s="359"/>
      <c r="BH129" s="268"/>
      <c r="BI129" s="268"/>
      <c r="BJ129" s="268"/>
      <c r="BK129" s="324"/>
      <c r="BL129" s="324"/>
      <c r="BM129" s="268"/>
      <c r="BN129" s="268"/>
      <c r="BO129" s="358"/>
      <c r="BP129" s="358"/>
      <c r="BQ129" s="268"/>
      <c r="BR129" s="358"/>
      <c r="BS129" s="268"/>
      <c r="BT129" s="268"/>
      <c r="BU129" s="268"/>
      <c r="BV129" s="293"/>
      <c r="BW129" s="268"/>
      <c r="BX129" s="295"/>
      <c r="BY129" s="268"/>
      <c r="BZ129" s="268"/>
      <c r="CA129" s="268"/>
      <c r="CB129" s="268"/>
      <c r="CC129" s="277"/>
      <c r="CD129" s="277"/>
      <c r="CE129" s="268"/>
      <c r="CF129" s="277"/>
      <c r="CG129" s="268"/>
      <c r="CH129" s="293"/>
      <c r="CI129" s="293"/>
      <c r="CJ129" s="344"/>
      <c r="CK129" s="268"/>
      <c r="CL129" s="293"/>
      <c r="CM129" s="268"/>
      <c r="CN129" s="295"/>
      <c r="CO129" s="295"/>
      <c r="CP129" s="268"/>
      <c r="CQ129" s="293"/>
      <c r="CR129" s="268"/>
      <c r="CS129" s="268"/>
      <c r="CT129" s="276"/>
      <c r="CU129" s="276"/>
      <c r="CV129" s="295"/>
      <c r="CW129" s="268"/>
      <c r="CX129" s="295"/>
      <c r="CY129" s="268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</row>
    <row r="130" customFormat="false" ht="12.75" hidden="false" customHeight="false" outlineLevel="0" collapsed="false">
      <c r="A130" s="359" t="n">
        <v>40391</v>
      </c>
      <c r="B130" s="268"/>
      <c r="C130" s="399"/>
      <c r="D130" s="399"/>
      <c r="E130" s="400"/>
      <c r="F130" s="400"/>
      <c r="G130" s="400"/>
      <c r="H130" s="399"/>
      <c r="I130" s="399"/>
      <c r="J130" s="400"/>
      <c r="K130" s="402"/>
      <c r="L130" s="402"/>
      <c r="M130" s="399"/>
      <c r="N130" s="400"/>
      <c r="O130" s="402"/>
      <c r="P130" s="402"/>
      <c r="Q130" s="399"/>
      <c r="R130" s="400"/>
      <c r="T130" s="403"/>
      <c r="U130" s="403"/>
      <c r="V130" s="403"/>
      <c r="X130" s="404" t="n">
        <v>0.062</v>
      </c>
      <c r="Y130" s="405" t="n">
        <v>0.1325</v>
      </c>
      <c r="Z130" s="404" t="n">
        <v>0.012</v>
      </c>
      <c r="AA130" s="406" t="n">
        <v>0.2325</v>
      </c>
      <c r="AB130" s="406" t="n">
        <v>1.2325</v>
      </c>
      <c r="AC130" s="406" t="n">
        <v>0.2325</v>
      </c>
      <c r="AD130" s="407" t="n">
        <v>0.1325</v>
      </c>
      <c r="AE130" s="267" t="n">
        <v>0.1325</v>
      </c>
      <c r="AF130" s="267" t="n">
        <v>0.1325</v>
      </c>
      <c r="AG130" s="267"/>
      <c r="AH130" s="396" t="n">
        <f aca="false">A130</f>
        <v>40391</v>
      </c>
      <c r="AI130" s="267" t="n">
        <v>0.1325</v>
      </c>
      <c r="AJ130" s="399"/>
      <c r="AK130" s="401"/>
      <c r="AL130" s="267" t="n">
        <v>0.1325</v>
      </c>
      <c r="AM130" s="267" t="n">
        <v>0.1325</v>
      </c>
      <c r="AN130" s="267" t="n">
        <v>0.1325</v>
      </c>
      <c r="AO130" s="267" t="n">
        <v>0.1325</v>
      </c>
      <c r="AP130" s="267" t="n">
        <v>0.1325</v>
      </c>
      <c r="AQ130" s="267" t="n">
        <v>0.1325</v>
      </c>
      <c r="AR130" s="267" t="n">
        <v>0.1325</v>
      </c>
      <c r="AS130" s="267" t="n">
        <v>0.1325</v>
      </c>
      <c r="AT130" s="267"/>
      <c r="AU130" s="267"/>
      <c r="AV130" s="267" t="n">
        <v>0.1325</v>
      </c>
      <c r="AW130" s="267" t="n">
        <v>0.1325</v>
      </c>
      <c r="AX130" s="267" t="n">
        <v>0.1325</v>
      </c>
      <c r="AY130" s="267" t="n">
        <v>0.1325</v>
      </c>
      <c r="AZ130" s="267" t="n">
        <v>0.1325</v>
      </c>
      <c r="BA130" s="267" t="n">
        <v>0.1325</v>
      </c>
      <c r="BB130" s="267"/>
      <c r="BC130" s="267" t="n">
        <v>0.1325</v>
      </c>
      <c r="BD130" s="267" t="n">
        <v>0.1325</v>
      </c>
      <c r="BE130" s="267" t="n">
        <v>0.1325</v>
      </c>
      <c r="BF130" s="267"/>
      <c r="BG130" s="359"/>
      <c r="BH130" s="268"/>
      <c r="BI130" s="268"/>
      <c r="BJ130" s="268"/>
      <c r="BK130" s="324"/>
      <c r="BL130" s="324"/>
      <c r="BM130" s="268"/>
      <c r="BN130" s="268"/>
      <c r="BO130" s="358"/>
      <c r="BP130" s="358"/>
      <c r="BQ130" s="268"/>
      <c r="BR130" s="358"/>
      <c r="BS130" s="268"/>
      <c r="BT130" s="268"/>
      <c r="BU130" s="268"/>
      <c r="BV130" s="295"/>
      <c r="BW130" s="268"/>
      <c r="BX130" s="295"/>
      <c r="BY130" s="268"/>
      <c r="BZ130" s="268"/>
      <c r="CA130" s="268"/>
      <c r="CB130" s="268"/>
      <c r="CC130" s="277"/>
      <c r="CD130" s="277"/>
      <c r="CE130" s="268"/>
      <c r="CF130" s="277"/>
      <c r="CG130" s="268"/>
      <c r="CH130" s="293"/>
      <c r="CI130" s="293"/>
      <c r="CJ130" s="344"/>
      <c r="CK130" s="268"/>
      <c r="CL130" s="293"/>
      <c r="CM130" s="268"/>
      <c r="CN130" s="295"/>
      <c r="CO130" s="295"/>
      <c r="CP130" s="268"/>
      <c r="CQ130" s="293"/>
      <c r="CR130" s="268"/>
      <c r="CS130" s="268"/>
      <c r="CT130" s="276"/>
      <c r="CU130" s="276"/>
      <c r="CV130" s="295"/>
      <c r="CW130" s="268"/>
      <c r="CX130" s="295"/>
      <c r="CY130" s="268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</row>
    <row r="131" customFormat="false" ht="12.75" hidden="false" customHeight="false" outlineLevel="0" collapsed="false">
      <c r="A131" s="359" t="n">
        <v>40422</v>
      </c>
      <c r="B131" s="268"/>
      <c r="C131" s="399"/>
      <c r="D131" s="399"/>
      <c r="E131" s="400"/>
      <c r="F131" s="400"/>
      <c r="G131" s="400"/>
      <c r="H131" s="399"/>
      <c r="I131" s="399"/>
      <c r="J131" s="400"/>
      <c r="K131" s="402"/>
      <c r="L131" s="402"/>
      <c r="M131" s="399"/>
      <c r="N131" s="400"/>
      <c r="O131" s="402"/>
      <c r="P131" s="402"/>
      <c r="Q131" s="399"/>
      <c r="R131" s="400"/>
      <c r="T131" s="403"/>
      <c r="U131" s="403"/>
      <c r="V131" s="403"/>
      <c r="X131" s="404" t="n">
        <v>0.062</v>
      </c>
      <c r="Y131" s="405" t="n">
        <v>0.1325</v>
      </c>
      <c r="Z131" s="404" t="n">
        <v>0.012</v>
      </c>
      <c r="AA131" s="406" t="n">
        <v>0.2325</v>
      </c>
      <c r="AB131" s="406" t="n">
        <v>1.2325</v>
      </c>
      <c r="AC131" s="406" t="n">
        <v>0.2325</v>
      </c>
      <c r="AD131" s="407" t="n">
        <v>0.1325</v>
      </c>
      <c r="AE131" s="267" t="n">
        <v>0.1325</v>
      </c>
      <c r="AF131" s="267" t="n">
        <v>0.1325</v>
      </c>
      <c r="AG131" s="267"/>
      <c r="AH131" s="396" t="n">
        <f aca="false">A131</f>
        <v>40422</v>
      </c>
      <c r="AI131" s="267" t="n">
        <v>0.1325</v>
      </c>
      <c r="AJ131" s="399"/>
      <c r="AK131" s="401"/>
      <c r="AL131" s="267" t="n">
        <v>0.1325</v>
      </c>
      <c r="AM131" s="267" t="n">
        <v>0.1325</v>
      </c>
      <c r="AN131" s="267" t="n">
        <v>0.1325</v>
      </c>
      <c r="AO131" s="267" t="n">
        <v>0.1325</v>
      </c>
      <c r="AP131" s="267" t="n">
        <v>0.1325</v>
      </c>
      <c r="AQ131" s="267" t="n">
        <v>0.1325</v>
      </c>
      <c r="AR131" s="267" t="n">
        <v>0.1325</v>
      </c>
      <c r="AS131" s="267" t="n">
        <v>0.1325</v>
      </c>
      <c r="AT131" s="267"/>
      <c r="AU131" s="267"/>
      <c r="AV131" s="267" t="n">
        <v>0.1325</v>
      </c>
      <c r="AW131" s="267" t="n">
        <v>0.1325</v>
      </c>
      <c r="AX131" s="267" t="n">
        <v>0.1325</v>
      </c>
      <c r="AY131" s="267" t="n">
        <v>0.1325</v>
      </c>
      <c r="AZ131" s="267" t="n">
        <v>0.1325</v>
      </c>
      <c r="BA131" s="267" t="n">
        <v>0.1325</v>
      </c>
      <c r="BB131" s="267"/>
      <c r="BC131" s="267" t="n">
        <v>0.1325</v>
      </c>
      <c r="BD131" s="267" t="n">
        <v>0.1325</v>
      </c>
      <c r="BE131" s="267" t="n">
        <v>0.1325</v>
      </c>
      <c r="BF131" s="267"/>
      <c r="BG131" s="359"/>
      <c r="BH131" s="268"/>
      <c r="BI131" s="268"/>
      <c r="BJ131" s="268"/>
      <c r="BK131" s="324"/>
      <c r="BL131" s="324"/>
      <c r="BM131" s="268"/>
      <c r="BN131" s="268"/>
      <c r="BO131" s="358"/>
      <c r="BP131" s="358"/>
      <c r="BQ131" s="268"/>
      <c r="BR131" s="358"/>
      <c r="BS131" s="268"/>
      <c r="BT131" s="268"/>
      <c r="BU131" s="268"/>
      <c r="BV131" s="295"/>
      <c r="BW131" s="268"/>
      <c r="BX131" s="295"/>
      <c r="BY131" s="268"/>
      <c r="BZ131" s="268"/>
      <c r="CA131" s="268"/>
      <c r="CB131" s="268"/>
      <c r="CC131" s="277"/>
      <c r="CD131" s="277"/>
      <c r="CE131" s="268"/>
      <c r="CF131" s="277"/>
      <c r="CG131" s="268"/>
      <c r="CH131" s="293"/>
      <c r="CI131" s="293"/>
      <c r="CJ131" s="344"/>
      <c r="CK131" s="268"/>
      <c r="CL131" s="293"/>
      <c r="CM131" s="268"/>
      <c r="CN131" s="295"/>
      <c r="CO131" s="295"/>
      <c r="CP131" s="268"/>
      <c r="CQ131" s="293"/>
      <c r="CR131" s="268"/>
      <c r="CS131" s="268"/>
      <c r="CT131" s="276"/>
      <c r="CU131" s="276"/>
      <c r="CV131" s="295"/>
      <c r="CW131" s="268"/>
      <c r="CX131" s="295"/>
      <c r="CY131" s="268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</row>
    <row r="132" customFormat="false" ht="12.75" hidden="false" customHeight="false" outlineLevel="0" collapsed="false">
      <c r="A132" s="359" t="n">
        <v>40452</v>
      </c>
      <c r="B132" s="268"/>
      <c r="C132" s="399"/>
      <c r="D132" s="399"/>
      <c r="E132" s="400"/>
      <c r="F132" s="400"/>
      <c r="G132" s="400"/>
      <c r="H132" s="399"/>
      <c r="I132" s="399"/>
      <c r="J132" s="400"/>
      <c r="K132" s="402"/>
      <c r="L132" s="402"/>
      <c r="M132" s="399"/>
      <c r="N132" s="400"/>
      <c r="O132" s="402"/>
      <c r="P132" s="402"/>
      <c r="Q132" s="399"/>
      <c r="R132" s="400"/>
      <c r="T132" s="403"/>
      <c r="U132" s="403"/>
      <c r="V132" s="403"/>
      <c r="X132" s="404" t="n">
        <v>0.062</v>
      </c>
      <c r="Y132" s="405" t="n">
        <v>0.1325</v>
      </c>
      <c r="Z132" s="404" t="n">
        <v>0.012</v>
      </c>
      <c r="AA132" s="406" t="n">
        <v>0.25</v>
      </c>
      <c r="AB132" s="406" t="n">
        <v>1.25</v>
      </c>
      <c r="AC132" s="406" t="n">
        <v>0.25</v>
      </c>
      <c r="AD132" s="407" t="n">
        <v>0.1325</v>
      </c>
      <c r="AE132" s="267" t="n">
        <v>0.1325</v>
      </c>
      <c r="AF132" s="267" t="n">
        <v>0.1325</v>
      </c>
      <c r="AG132" s="267"/>
      <c r="AH132" s="396" t="n">
        <f aca="false">A132</f>
        <v>40452</v>
      </c>
      <c r="AI132" s="267" t="n">
        <v>0.1325</v>
      </c>
      <c r="AJ132" s="399"/>
      <c r="AK132" s="401"/>
      <c r="AL132" s="267" t="n">
        <v>0.1325</v>
      </c>
      <c r="AM132" s="267" t="n">
        <v>0.1325</v>
      </c>
      <c r="AN132" s="267" t="n">
        <v>0.1325</v>
      </c>
      <c r="AO132" s="267" t="n">
        <v>0.1325</v>
      </c>
      <c r="AP132" s="267" t="n">
        <v>0.1325</v>
      </c>
      <c r="AQ132" s="267" t="n">
        <v>0.1325</v>
      </c>
      <c r="AR132" s="267" t="n">
        <v>0.1325</v>
      </c>
      <c r="AS132" s="267" t="n">
        <v>0.1325</v>
      </c>
      <c r="AT132" s="267"/>
      <c r="AU132" s="267"/>
      <c r="AV132" s="267" t="n">
        <v>0.1325</v>
      </c>
      <c r="AW132" s="267" t="n">
        <v>0.1325</v>
      </c>
      <c r="AX132" s="267" t="n">
        <v>0.1325</v>
      </c>
      <c r="AY132" s="267" t="n">
        <v>0.1325</v>
      </c>
      <c r="AZ132" s="267" t="n">
        <v>0.1325</v>
      </c>
      <c r="BA132" s="267" t="n">
        <v>0.1325</v>
      </c>
      <c r="BB132" s="267"/>
      <c r="BC132" s="267" t="n">
        <v>0.1325</v>
      </c>
      <c r="BD132" s="267" t="n">
        <v>0.1325</v>
      </c>
      <c r="BE132" s="267" t="n">
        <v>0.1325</v>
      </c>
      <c r="BF132" s="267"/>
      <c r="BG132" s="359"/>
      <c r="BH132" s="268"/>
      <c r="BI132" s="268"/>
      <c r="BJ132" s="268"/>
      <c r="BK132" s="324"/>
      <c r="BL132" s="324"/>
      <c r="BM132" s="268"/>
      <c r="BN132" s="268"/>
      <c r="BO132" s="358"/>
      <c r="BP132" s="358"/>
      <c r="BQ132" s="268"/>
      <c r="BR132" s="358"/>
      <c r="BS132" s="268"/>
      <c r="BT132" s="268"/>
      <c r="BU132" s="268"/>
      <c r="BV132" s="295"/>
      <c r="BW132" s="268"/>
      <c r="BX132" s="295"/>
      <c r="BY132" s="268"/>
      <c r="BZ132" s="268"/>
      <c r="CA132" s="268"/>
      <c r="CB132" s="268"/>
      <c r="CC132" s="277"/>
      <c r="CD132" s="277"/>
      <c r="CE132" s="268"/>
      <c r="CF132" s="277"/>
      <c r="CG132" s="268"/>
      <c r="CH132" s="293"/>
      <c r="CI132" s="293"/>
      <c r="CJ132" s="344"/>
      <c r="CK132" s="268"/>
      <c r="CL132" s="293"/>
      <c r="CM132" s="268"/>
      <c r="CN132" s="295"/>
      <c r="CO132" s="295"/>
      <c r="CP132" s="268"/>
      <c r="CQ132" s="293"/>
      <c r="CR132" s="268"/>
      <c r="CS132" s="268"/>
      <c r="CT132" s="276"/>
      <c r="CU132" s="276"/>
      <c r="CV132" s="295"/>
      <c r="CW132" s="268"/>
      <c r="CX132" s="295"/>
      <c r="CY132" s="268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</row>
    <row r="133" customFormat="false" ht="12.75" hidden="false" customHeight="false" outlineLevel="0" collapsed="false">
      <c r="A133" s="359" t="n">
        <v>40483</v>
      </c>
      <c r="B133" s="268"/>
      <c r="C133" s="399"/>
      <c r="D133" s="399"/>
      <c r="E133" s="400"/>
      <c r="F133" s="400"/>
      <c r="G133" s="400"/>
      <c r="H133" s="399"/>
      <c r="I133" s="399"/>
      <c r="J133" s="400"/>
      <c r="K133" s="402"/>
      <c r="L133" s="402"/>
      <c r="M133" s="399"/>
      <c r="N133" s="400"/>
      <c r="O133" s="402"/>
      <c r="P133" s="402"/>
      <c r="Q133" s="399"/>
      <c r="R133" s="400"/>
      <c r="T133" s="403"/>
      <c r="U133" s="403"/>
      <c r="V133" s="403"/>
      <c r="X133" s="404" t="n">
        <v>0.21</v>
      </c>
      <c r="Y133" s="405" t="n">
        <v>0.2675</v>
      </c>
      <c r="Z133" s="404" t="n">
        <v>0.16</v>
      </c>
      <c r="AA133" s="406" t="n">
        <v>0.5175</v>
      </c>
      <c r="AB133" s="406" t="n">
        <v>1.5175</v>
      </c>
      <c r="AC133" s="406" t="n">
        <v>0.5175</v>
      </c>
      <c r="AD133" s="407" t="n">
        <v>0.2675</v>
      </c>
      <c r="AE133" s="267" t="n">
        <v>0.2675</v>
      </c>
      <c r="AF133" s="267" t="n">
        <v>0.2675</v>
      </c>
      <c r="AG133" s="267"/>
      <c r="AH133" s="396" t="n">
        <f aca="false">A133</f>
        <v>40483</v>
      </c>
      <c r="AI133" s="267" t="n">
        <v>0.2675</v>
      </c>
      <c r="AJ133" s="399"/>
      <c r="AK133" s="401"/>
      <c r="AL133" s="267" t="n">
        <v>0.2675</v>
      </c>
      <c r="AM133" s="267" t="n">
        <v>0.2675</v>
      </c>
      <c r="AN133" s="267" t="n">
        <v>0.2675</v>
      </c>
      <c r="AO133" s="267" t="n">
        <v>0.2675</v>
      </c>
      <c r="AP133" s="267" t="n">
        <v>0.2675</v>
      </c>
      <c r="AQ133" s="267" t="n">
        <v>0.2675</v>
      </c>
      <c r="AR133" s="267" t="n">
        <v>0.2675</v>
      </c>
      <c r="AS133" s="267" t="n">
        <v>0.2675</v>
      </c>
      <c r="AT133" s="267"/>
      <c r="AU133" s="267"/>
      <c r="AV133" s="267" t="n">
        <v>0.2675</v>
      </c>
      <c r="AW133" s="267" t="n">
        <v>0.2675</v>
      </c>
      <c r="AX133" s="267" t="n">
        <v>0.2675</v>
      </c>
      <c r="AY133" s="267" t="n">
        <v>0.2675</v>
      </c>
      <c r="AZ133" s="267" t="n">
        <v>0.2675</v>
      </c>
      <c r="BA133" s="267" t="n">
        <v>0.2675</v>
      </c>
      <c r="BB133" s="267"/>
      <c r="BC133" s="267" t="n">
        <v>0.2675</v>
      </c>
      <c r="BD133" s="267" t="n">
        <v>0.2675</v>
      </c>
      <c r="BE133" s="267" t="n">
        <v>0.2675</v>
      </c>
      <c r="BF133" s="267"/>
      <c r="BG133" s="359"/>
      <c r="BH133" s="268"/>
      <c r="BI133" s="268"/>
      <c r="BJ133" s="268"/>
      <c r="BK133" s="324"/>
      <c r="BL133" s="324"/>
      <c r="BM133" s="268"/>
      <c r="BN133" s="268"/>
      <c r="BO133" s="358"/>
      <c r="BP133" s="358"/>
      <c r="BQ133" s="268"/>
      <c r="BR133" s="358"/>
      <c r="BS133" s="268"/>
      <c r="BT133" s="268"/>
      <c r="BU133" s="268"/>
      <c r="BV133" s="295"/>
      <c r="BW133" s="268"/>
      <c r="BX133" s="295"/>
      <c r="BY133" s="268"/>
      <c r="BZ133" s="268"/>
      <c r="CA133" s="268"/>
      <c r="CB133" s="268"/>
      <c r="CC133" s="277"/>
      <c r="CD133" s="277"/>
      <c r="CE133" s="268"/>
      <c r="CF133" s="277"/>
      <c r="CG133" s="268"/>
      <c r="CH133" s="293"/>
      <c r="CI133" s="293"/>
      <c r="CJ133" s="344"/>
      <c r="CK133" s="268"/>
      <c r="CL133" s="293"/>
      <c r="CM133" s="268"/>
      <c r="CN133" s="295"/>
      <c r="CO133" s="295"/>
      <c r="CP133" s="268"/>
      <c r="CQ133" s="293"/>
      <c r="CR133" s="268"/>
      <c r="CS133" s="268"/>
      <c r="CT133" s="276"/>
      <c r="CU133" s="276"/>
      <c r="CV133" s="295"/>
      <c r="CW133" s="268"/>
      <c r="CX133" s="295"/>
      <c r="CY133" s="268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</row>
    <row r="134" customFormat="false" ht="12.75" hidden="false" customHeight="false" outlineLevel="0" collapsed="false">
      <c r="A134" s="359" t="n">
        <v>40513</v>
      </c>
      <c r="B134" s="268"/>
      <c r="C134" s="399"/>
      <c r="D134" s="399"/>
      <c r="E134" s="400"/>
      <c r="F134" s="400"/>
      <c r="G134" s="400"/>
      <c r="H134" s="399"/>
      <c r="I134" s="399"/>
      <c r="J134" s="400"/>
      <c r="K134" s="402"/>
      <c r="L134" s="402"/>
      <c r="M134" s="399"/>
      <c r="N134" s="400"/>
      <c r="O134" s="402"/>
      <c r="P134" s="402"/>
      <c r="Q134" s="399"/>
      <c r="R134" s="400"/>
      <c r="T134" s="403"/>
      <c r="U134" s="403"/>
      <c r="V134" s="403"/>
      <c r="X134" s="404" t="n">
        <v>0.24</v>
      </c>
      <c r="Y134" s="405" t="n">
        <v>0.315</v>
      </c>
      <c r="Z134" s="404" t="n">
        <v>0.19</v>
      </c>
      <c r="AA134" s="406" t="n">
        <v>0.88</v>
      </c>
      <c r="AB134" s="406" t="n">
        <v>1.88</v>
      </c>
      <c r="AC134" s="406" t="n">
        <v>0.88</v>
      </c>
      <c r="AD134" s="407" t="n">
        <v>0.315</v>
      </c>
      <c r="AE134" s="267" t="n">
        <v>0.315</v>
      </c>
      <c r="AF134" s="267" t="n">
        <v>0.315</v>
      </c>
      <c r="AG134" s="267"/>
      <c r="AH134" s="396" t="n">
        <f aca="false">A134</f>
        <v>40513</v>
      </c>
      <c r="AI134" s="267" t="n">
        <v>0.315</v>
      </c>
      <c r="AJ134" s="399"/>
      <c r="AK134" s="401"/>
      <c r="AL134" s="267" t="n">
        <v>0.315</v>
      </c>
      <c r="AM134" s="267" t="n">
        <v>0.315</v>
      </c>
      <c r="AN134" s="267" t="n">
        <v>0.315</v>
      </c>
      <c r="AO134" s="267" t="n">
        <v>0.315</v>
      </c>
      <c r="AP134" s="267" t="n">
        <v>0.315</v>
      </c>
      <c r="AQ134" s="267" t="n">
        <v>0.315</v>
      </c>
      <c r="AR134" s="267" t="n">
        <v>0.315</v>
      </c>
      <c r="AS134" s="267" t="n">
        <v>0.315</v>
      </c>
      <c r="AT134" s="267"/>
      <c r="AU134" s="267"/>
      <c r="AV134" s="267" t="n">
        <v>0.315</v>
      </c>
      <c r="AW134" s="267" t="n">
        <v>0.315</v>
      </c>
      <c r="AX134" s="267" t="n">
        <v>0.315</v>
      </c>
      <c r="AY134" s="267" t="n">
        <v>0.315</v>
      </c>
      <c r="AZ134" s="267" t="n">
        <v>0.315</v>
      </c>
      <c r="BA134" s="267" t="n">
        <v>0.315</v>
      </c>
      <c r="BB134" s="267"/>
      <c r="BC134" s="267" t="n">
        <v>0.315</v>
      </c>
      <c r="BD134" s="267" t="n">
        <v>0.315</v>
      </c>
      <c r="BE134" s="267" t="n">
        <v>0.315</v>
      </c>
      <c r="BF134" s="267"/>
      <c r="BG134" s="359"/>
      <c r="BH134" s="268"/>
      <c r="BI134" s="268"/>
      <c r="BJ134" s="268"/>
      <c r="BK134" s="324"/>
      <c r="BL134" s="324"/>
      <c r="BM134" s="268"/>
      <c r="BN134" s="268"/>
      <c r="BO134" s="358"/>
      <c r="BP134" s="358"/>
      <c r="BQ134" s="268"/>
      <c r="BR134" s="358"/>
      <c r="BS134" s="268"/>
      <c r="BT134" s="268"/>
      <c r="BU134" s="268"/>
      <c r="BV134" s="295"/>
      <c r="BW134" s="268"/>
      <c r="BX134" s="295"/>
      <c r="BY134" s="268"/>
      <c r="BZ134" s="268"/>
      <c r="CA134" s="268"/>
      <c r="CB134" s="268"/>
      <c r="CC134" s="277"/>
      <c r="CD134" s="277"/>
      <c r="CE134" s="268"/>
      <c r="CF134" s="277"/>
      <c r="CG134" s="268"/>
      <c r="CH134" s="293"/>
      <c r="CI134" s="293"/>
      <c r="CJ134" s="344"/>
      <c r="CK134" s="268"/>
      <c r="CL134" s="293"/>
      <c r="CM134" s="268"/>
      <c r="CN134" s="295"/>
      <c r="CO134" s="295"/>
      <c r="CP134" s="268"/>
      <c r="CQ134" s="293"/>
      <c r="CR134" s="268"/>
      <c r="CS134" s="268"/>
      <c r="CT134" s="276"/>
      <c r="CU134" s="276"/>
      <c r="CV134" s="295"/>
      <c r="CW134" s="268"/>
      <c r="CX134" s="295"/>
      <c r="CY134" s="268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</row>
    <row r="135" customFormat="false" ht="12.75" hidden="false" customHeight="false" outlineLevel="0" collapsed="false">
      <c r="A135" s="359" t="n">
        <v>40544</v>
      </c>
      <c r="B135" s="268"/>
      <c r="C135" s="399"/>
      <c r="D135" s="399"/>
      <c r="E135" s="400"/>
      <c r="F135" s="400"/>
      <c r="G135" s="400"/>
      <c r="H135" s="399"/>
      <c r="I135" s="399"/>
      <c r="J135" s="400"/>
      <c r="K135" s="402"/>
      <c r="L135" s="402"/>
      <c r="M135" s="399"/>
      <c r="N135" s="400"/>
      <c r="O135" s="402"/>
      <c r="P135" s="402"/>
      <c r="Q135" s="399"/>
      <c r="R135" s="400"/>
      <c r="T135" s="403"/>
      <c r="U135" s="403"/>
      <c r="V135" s="403"/>
      <c r="X135" s="404" t="n">
        <v>0.29</v>
      </c>
      <c r="Y135" s="405" t="n">
        <v>0.3825</v>
      </c>
      <c r="Z135" s="404" t="n">
        <v>0.24</v>
      </c>
      <c r="AA135" s="406" t="n">
        <v>1.17</v>
      </c>
      <c r="AB135" s="406" t="n">
        <v>2.17</v>
      </c>
      <c r="AC135" s="406" t="n">
        <v>1.17</v>
      </c>
      <c r="AD135" s="407" t="n">
        <v>0.3825</v>
      </c>
      <c r="AE135" s="267" t="n">
        <v>0.3825</v>
      </c>
      <c r="AF135" s="267" t="n">
        <v>0.3825</v>
      </c>
      <c r="AG135" s="267"/>
      <c r="AH135" s="396" t="n">
        <f aca="false">A135</f>
        <v>40544</v>
      </c>
      <c r="AI135" s="267" t="n">
        <v>0.3825</v>
      </c>
      <c r="AJ135" s="399"/>
      <c r="AK135" s="401"/>
      <c r="AL135" s="267" t="n">
        <v>0.3825</v>
      </c>
      <c r="AM135" s="267" t="n">
        <v>0.3825</v>
      </c>
      <c r="AN135" s="267" t="n">
        <v>0.3825</v>
      </c>
      <c r="AO135" s="267" t="n">
        <v>0.3825</v>
      </c>
      <c r="AP135" s="267" t="n">
        <v>0.3825</v>
      </c>
      <c r="AQ135" s="267" t="n">
        <v>0.3825</v>
      </c>
      <c r="AR135" s="267" t="n">
        <v>0.3825</v>
      </c>
      <c r="AS135" s="267" t="n">
        <v>0.3825</v>
      </c>
      <c r="AT135" s="267"/>
      <c r="AU135" s="267"/>
      <c r="AV135" s="267" t="n">
        <v>0.3825</v>
      </c>
      <c r="AW135" s="267" t="n">
        <v>0.3825</v>
      </c>
      <c r="AX135" s="267" t="n">
        <v>0.3825</v>
      </c>
      <c r="AY135" s="267" t="n">
        <v>0.3825</v>
      </c>
      <c r="AZ135" s="267" t="n">
        <v>0.3825</v>
      </c>
      <c r="BA135" s="267" t="n">
        <v>0.3825</v>
      </c>
      <c r="BB135" s="267"/>
      <c r="BC135" s="267" t="n">
        <v>0.3825</v>
      </c>
      <c r="BD135" s="267" t="n">
        <v>0.3825</v>
      </c>
      <c r="BE135" s="267" t="n">
        <v>0.3825</v>
      </c>
      <c r="BF135" s="267"/>
      <c r="BG135" s="359"/>
      <c r="BH135" s="268"/>
      <c r="BI135" s="268"/>
      <c r="BJ135" s="268"/>
      <c r="BK135" s="324"/>
      <c r="BL135" s="324"/>
      <c r="BM135" s="268"/>
      <c r="BN135" s="268"/>
      <c r="BO135" s="358"/>
      <c r="BP135" s="358"/>
      <c r="BQ135" s="268"/>
      <c r="BR135" s="358"/>
      <c r="BS135" s="268"/>
      <c r="BT135" s="268"/>
      <c r="BU135" s="268"/>
      <c r="BV135" s="295"/>
      <c r="BW135" s="268"/>
      <c r="BX135" s="295"/>
      <c r="BY135" s="268"/>
      <c r="BZ135" s="268"/>
      <c r="CA135" s="268"/>
      <c r="CB135" s="268"/>
      <c r="CC135" s="277"/>
      <c r="CD135" s="277"/>
      <c r="CE135" s="268"/>
      <c r="CF135" s="277"/>
      <c r="CG135" s="268"/>
      <c r="CH135" s="293"/>
      <c r="CI135" s="293"/>
      <c r="CJ135" s="344"/>
      <c r="CK135" s="268"/>
      <c r="CL135" s="293"/>
      <c r="CM135" s="268"/>
      <c r="CN135" s="295"/>
      <c r="CO135" s="295"/>
      <c r="CP135" s="268"/>
      <c r="CQ135" s="293"/>
      <c r="CR135" s="268"/>
      <c r="CS135" s="268"/>
      <c r="CT135" s="276"/>
      <c r="CU135" s="276"/>
      <c r="CV135" s="295"/>
      <c r="CW135" s="268"/>
      <c r="CX135" s="295"/>
      <c r="CY135" s="268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</row>
    <row r="136" customFormat="false" ht="12.75" hidden="false" customHeight="false" outlineLevel="0" collapsed="false">
      <c r="A136" s="359" t="n">
        <v>40575</v>
      </c>
      <c r="B136" s="268"/>
      <c r="C136" s="399"/>
      <c r="D136" s="399"/>
      <c r="E136" s="400"/>
      <c r="F136" s="400"/>
      <c r="G136" s="400"/>
      <c r="H136" s="399"/>
      <c r="I136" s="399"/>
      <c r="J136" s="400"/>
      <c r="K136" s="402"/>
      <c r="L136" s="402"/>
      <c r="M136" s="399"/>
      <c r="N136" s="400"/>
      <c r="O136" s="402"/>
      <c r="P136" s="402"/>
      <c r="Q136" s="399"/>
      <c r="R136" s="400"/>
      <c r="T136" s="403"/>
      <c r="U136" s="403"/>
      <c r="V136" s="403"/>
      <c r="X136" s="404" t="n">
        <v>0.27</v>
      </c>
      <c r="Y136" s="405" t="n">
        <v>0.3775</v>
      </c>
      <c r="Z136" s="404" t="n">
        <v>0.22</v>
      </c>
      <c r="AA136" s="406" t="n">
        <v>1.16</v>
      </c>
      <c r="AB136" s="406" t="n">
        <v>2.16</v>
      </c>
      <c r="AC136" s="406" t="n">
        <v>1.16</v>
      </c>
      <c r="AD136" s="407" t="n">
        <v>0.3775</v>
      </c>
      <c r="AE136" s="267" t="n">
        <v>0.3775</v>
      </c>
      <c r="AF136" s="267" t="n">
        <v>0.3775</v>
      </c>
      <c r="AG136" s="267"/>
      <c r="AH136" s="396" t="n">
        <f aca="false">A136</f>
        <v>40575</v>
      </c>
      <c r="AI136" s="267" t="n">
        <v>0.3775</v>
      </c>
      <c r="AJ136" s="399"/>
      <c r="AK136" s="401"/>
      <c r="AL136" s="267" t="n">
        <v>0.3775</v>
      </c>
      <c r="AM136" s="267" t="n">
        <v>0.3775</v>
      </c>
      <c r="AN136" s="267" t="n">
        <v>0.3775</v>
      </c>
      <c r="AO136" s="267" t="n">
        <v>0.3775</v>
      </c>
      <c r="AP136" s="267" t="n">
        <v>0.3775</v>
      </c>
      <c r="AQ136" s="267" t="n">
        <v>0.3775</v>
      </c>
      <c r="AR136" s="267" t="n">
        <v>0.3775</v>
      </c>
      <c r="AS136" s="267" t="n">
        <v>0.3775</v>
      </c>
      <c r="AT136" s="267"/>
      <c r="AU136" s="267"/>
      <c r="AV136" s="267" t="n">
        <v>0.3775</v>
      </c>
      <c r="AW136" s="267" t="n">
        <v>0.3775</v>
      </c>
      <c r="AX136" s="267" t="n">
        <v>0.3775</v>
      </c>
      <c r="AY136" s="267" t="n">
        <v>0.3775</v>
      </c>
      <c r="AZ136" s="267" t="n">
        <v>0.3775</v>
      </c>
      <c r="BA136" s="267" t="n">
        <v>0.3775</v>
      </c>
      <c r="BB136" s="267"/>
      <c r="BC136" s="267" t="n">
        <v>0.3775</v>
      </c>
      <c r="BD136" s="267" t="n">
        <v>0.3775</v>
      </c>
      <c r="BE136" s="267" t="n">
        <v>0.3775</v>
      </c>
      <c r="BF136" s="267"/>
      <c r="BG136" s="359"/>
      <c r="BH136" s="268"/>
      <c r="BI136" s="268"/>
      <c r="BJ136" s="268"/>
      <c r="BK136" s="324"/>
      <c r="BL136" s="324"/>
      <c r="BM136" s="268"/>
      <c r="BN136" s="268"/>
      <c r="BO136" s="358"/>
      <c r="BP136" s="358"/>
      <c r="BQ136" s="268"/>
      <c r="BR136" s="358"/>
      <c r="BS136" s="268"/>
      <c r="BT136" s="268"/>
      <c r="BU136" s="268"/>
      <c r="BV136" s="295"/>
      <c r="BW136" s="268"/>
      <c r="BX136" s="295"/>
      <c r="BY136" s="268"/>
      <c r="BZ136" s="268"/>
      <c r="CA136" s="268"/>
      <c r="CB136" s="268"/>
      <c r="CC136" s="277"/>
      <c r="CD136" s="277"/>
      <c r="CE136" s="268"/>
      <c r="CF136" s="277"/>
      <c r="CG136" s="268"/>
      <c r="CH136" s="293"/>
      <c r="CI136" s="293"/>
      <c r="CJ136" s="344"/>
      <c r="CK136" s="268"/>
      <c r="CL136" s="293"/>
      <c r="CM136" s="268"/>
      <c r="CN136" s="295"/>
      <c r="CO136" s="295"/>
      <c r="CP136" s="268"/>
      <c r="CQ136" s="293"/>
      <c r="CR136" s="268"/>
      <c r="CS136" s="268"/>
      <c r="CT136" s="276"/>
      <c r="CU136" s="276"/>
      <c r="CV136" s="295"/>
      <c r="CW136" s="268"/>
      <c r="CX136" s="295"/>
      <c r="CY136" s="268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</row>
    <row r="137" customFormat="false" ht="12.75" hidden="false" customHeight="false" outlineLevel="0" collapsed="false">
      <c r="A137" s="359" t="n">
        <v>40603</v>
      </c>
      <c r="B137" s="268"/>
      <c r="C137" s="399"/>
      <c r="D137" s="399"/>
      <c r="E137" s="400"/>
      <c r="F137" s="400"/>
      <c r="G137" s="400"/>
      <c r="H137" s="399"/>
      <c r="I137" s="399"/>
      <c r="J137" s="400"/>
      <c r="K137" s="402"/>
      <c r="L137" s="402"/>
      <c r="M137" s="399"/>
      <c r="N137" s="400"/>
      <c r="O137" s="402"/>
      <c r="P137" s="402"/>
      <c r="Q137" s="399"/>
      <c r="R137" s="400"/>
      <c r="T137" s="403"/>
      <c r="U137" s="403"/>
      <c r="V137" s="403"/>
      <c r="X137" s="404" t="n">
        <v>0.265</v>
      </c>
      <c r="Y137" s="405" t="n">
        <v>0.2825</v>
      </c>
      <c r="Z137" s="404" t="n">
        <v>0.215</v>
      </c>
      <c r="AA137" s="406" t="n">
        <v>0.6725</v>
      </c>
      <c r="AB137" s="406" t="n">
        <v>1.6725</v>
      </c>
      <c r="AC137" s="406" t="n">
        <v>0.6725</v>
      </c>
      <c r="AD137" s="407" t="n">
        <v>0.2825</v>
      </c>
      <c r="AE137" s="267" t="n">
        <v>0.2825</v>
      </c>
      <c r="AF137" s="267" t="n">
        <v>0.2825</v>
      </c>
      <c r="AG137" s="267"/>
      <c r="AH137" s="396" t="n">
        <f aca="false">A137</f>
        <v>40603</v>
      </c>
      <c r="AI137" s="267" t="n">
        <v>0.2825</v>
      </c>
      <c r="AJ137" s="399"/>
      <c r="AK137" s="401"/>
      <c r="AL137" s="267" t="n">
        <v>0.2825</v>
      </c>
      <c r="AM137" s="267" t="n">
        <v>0.2825</v>
      </c>
      <c r="AN137" s="267" t="n">
        <v>0.2825</v>
      </c>
      <c r="AO137" s="267" t="n">
        <v>0.2825</v>
      </c>
      <c r="AP137" s="267" t="n">
        <v>0.2825</v>
      </c>
      <c r="AQ137" s="267" t="n">
        <v>0.2825</v>
      </c>
      <c r="AR137" s="267" t="n">
        <v>0.2825</v>
      </c>
      <c r="AS137" s="267" t="n">
        <v>0.2825</v>
      </c>
      <c r="AT137" s="267"/>
      <c r="AU137" s="267"/>
      <c r="AV137" s="267" t="n">
        <v>0.2825</v>
      </c>
      <c r="AW137" s="267" t="n">
        <v>0.2825</v>
      </c>
      <c r="AX137" s="267" t="n">
        <v>0.2825</v>
      </c>
      <c r="AY137" s="267" t="n">
        <v>0.2825</v>
      </c>
      <c r="AZ137" s="267" t="n">
        <v>0.2825</v>
      </c>
      <c r="BA137" s="267" t="n">
        <v>0.2825</v>
      </c>
      <c r="BB137" s="267"/>
      <c r="BC137" s="267" t="n">
        <v>0.2825</v>
      </c>
      <c r="BD137" s="267" t="n">
        <v>0.2825</v>
      </c>
      <c r="BE137" s="267" t="n">
        <v>0.2825</v>
      </c>
      <c r="BF137" s="267"/>
      <c r="BG137" s="359"/>
      <c r="BH137" s="268"/>
      <c r="BI137" s="268"/>
      <c r="BJ137" s="268"/>
      <c r="BK137" s="268"/>
      <c r="BL137" s="324"/>
      <c r="BM137" s="268"/>
      <c r="BN137" s="268"/>
      <c r="BO137" s="358"/>
      <c r="BP137" s="358"/>
      <c r="BQ137" s="268"/>
      <c r="BR137" s="358"/>
      <c r="BS137" s="268"/>
      <c r="BT137" s="268"/>
      <c r="BU137" s="268"/>
      <c r="BV137" s="295"/>
      <c r="BW137" s="268"/>
      <c r="BX137" s="295"/>
      <c r="BY137" s="268"/>
      <c r="BZ137" s="268"/>
      <c r="CA137" s="268"/>
      <c r="CB137" s="268"/>
      <c r="CC137" s="277"/>
      <c r="CD137" s="277"/>
      <c r="CE137" s="268"/>
      <c r="CF137" s="277"/>
      <c r="CG137" s="268"/>
      <c r="CH137" s="293"/>
      <c r="CI137" s="293"/>
      <c r="CJ137" s="344"/>
      <c r="CK137" s="268"/>
      <c r="CL137" s="293"/>
      <c r="CM137" s="268"/>
      <c r="CN137" s="295"/>
      <c r="CO137" s="295"/>
      <c r="CP137" s="268"/>
      <c r="CQ137" s="293"/>
      <c r="CR137" s="268"/>
      <c r="CS137" s="268"/>
      <c r="CT137" s="276"/>
      <c r="CU137" s="276"/>
      <c r="CV137" s="295"/>
      <c r="CW137" s="268"/>
      <c r="CX137" s="295"/>
      <c r="CY137" s="268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</row>
    <row r="138" customFormat="false" ht="12.75" hidden="false" customHeight="false" outlineLevel="0" collapsed="false">
      <c r="A138" s="359" t="n">
        <v>40634</v>
      </c>
      <c r="B138" s="268"/>
      <c r="C138" s="399"/>
      <c r="D138" s="399"/>
      <c r="E138" s="400"/>
      <c r="F138" s="400"/>
      <c r="G138" s="400"/>
      <c r="H138" s="399"/>
      <c r="I138" s="399"/>
      <c r="J138" s="400"/>
      <c r="K138" s="402"/>
      <c r="L138" s="402"/>
      <c r="M138" s="399"/>
      <c r="N138" s="400"/>
      <c r="O138" s="402"/>
      <c r="P138" s="402"/>
      <c r="Q138" s="399"/>
      <c r="R138" s="400"/>
      <c r="T138" s="403"/>
      <c r="U138" s="403"/>
      <c r="V138" s="403"/>
      <c r="X138" s="404" t="n">
        <v>0.057</v>
      </c>
      <c r="Y138" s="405" t="n">
        <v>0.1375</v>
      </c>
      <c r="Z138" s="404" t="n">
        <v>0.007</v>
      </c>
      <c r="AA138" s="406" t="n">
        <v>0.315</v>
      </c>
      <c r="AB138" s="406" t="n">
        <v>1.315</v>
      </c>
      <c r="AC138" s="406" t="n">
        <v>0.315</v>
      </c>
      <c r="AD138" s="407" t="n">
        <v>0.1375</v>
      </c>
      <c r="AE138" s="267" t="n">
        <v>0.1375</v>
      </c>
      <c r="AF138" s="267" t="n">
        <v>0.1375</v>
      </c>
      <c r="AG138" s="267"/>
      <c r="AH138" s="396" t="n">
        <f aca="false">A138</f>
        <v>40634</v>
      </c>
      <c r="AI138" s="267" t="n">
        <v>0.1375</v>
      </c>
      <c r="AJ138" s="399"/>
      <c r="AK138" s="401"/>
      <c r="AL138" s="267" t="n">
        <v>0.1375</v>
      </c>
      <c r="AM138" s="267" t="n">
        <v>0.1375</v>
      </c>
      <c r="AN138" s="267" t="n">
        <v>0.1375</v>
      </c>
      <c r="AO138" s="267" t="n">
        <v>0.1375</v>
      </c>
      <c r="AP138" s="267" t="n">
        <v>0.1375</v>
      </c>
      <c r="AQ138" s="267" t="n">
        <v>0.1375</v>
      </c>
      <c r="AR138" s="267" t="n">
        <v>0.1375</v>
      </c>
      <c r="AS138" s="267" t="n">
        <v>0.1375</v>
      </c>
      <c r="AT138" s="267"/>
      <c r="AU138" s="267"/>
      <c r="AV138" s="267" t="n">
        <v>0.1375</v>
      </c>
      <c r="AW138" s="267" t="n">
        <v>0.1375</v>
      </c>
      <c r="AX138" s="267" t="n">
        <v>0.1375</v>
      </c>
      <c r="AY138" s="267" t="n">
        <v>0.1375</v>
      </c>
      <c r="AZ138" s="267" t="n">
        <v>0.1375</v>
      </c>
      <c r="BA138" s="267" t="n">
        <v>0.1375</v>
      </c>
      <c r="BB138" s="267"/>
      <c r="BC138" s="267" t="n">
        <v>0.1375</v>
      </c>
      <c r="BD138" s="267" t="n">
        <v>0.1375</v>
      </c>
      <c r="BE138" s="267" t="n">
        <v>0.1375</v>
      </c>
      <c r="BF138" s="267"/>
      <c r="BG138" s="359"/>
      <c r="BH138" s="268"/>
      <c r="BI138" s="268"/>
      <c r="BJ138" s="268"/>
      <c r="BK138" s="268"/>
      <c r="BL138" s="268"/>
      <c r="BM138" s="268"/>
      <c r="BN138" s="268"/>
      <c r="BO138" s="358"/>
      <c r="BP138" s="358"/>
      <c r="BQ138" s="268"/>
      <c r="BR138" s="358"/>
      <c r="BS138" s="268"/>
      <c r="BT138" s="268"/>
      <c r="BU138" s="268"/>
      <c r="BV138" s="295"/>
      <c r="BW138" s="268"/>
      <c r="BX138" s="295"/>
      <c r="BY138" s="268"/>
      <c r="BZ138" s="268"/>
      <c r="CA138" s="268"/>
      <c r="CB138" s="268"/>
      <c r="CC138" s="277"/>
      <c r="CD138" s="277"/>
      <c r="CE138" s="268"/>
      <c r="CF138" s="277"/>
      <c r="CG138" s="268"/>
      <c r="CH138" s="293"/>
      <c r="CI138" s="293"/>
      <c r="CJ138" s="344"/>
      <c r="CK138" s="268"/>
      <c r="CL138" s="293"/>
      <c r="CM138" s="268"/>
      <c r="CN138" s="295"/>
      <c r="CO138" s="295"/>
      <c r="CP138" s="268"/>
      <c r="CQ138" s="293"/>
      <c r="CR138" s="268"/>
      <c r="CS138" s="268"/>
      <c r="CT138" s="276"/>
      <c r="CU138" s="276"/>
      <c r="CV138" s="295"/>
      <c r="CW138" s="268"/>
      <c r="CX138" s="295"/>
      <c r="CY138" s="268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</row>
    <row r="139" customFormat="false" ht="12.75" hidden="false" customHeight="false" outlineLevel="0" collapsed="false">
      <c r="A139" s="359" t="n">
        <v>40664</v>
      </c>
      <c r="B139" s="268"/>
      <c r="C139" s="399"/>
      <c r="D139" s="399"/>
      <c r="E139" s="400"/>
      <c r="F139" s="400"/>
      <c r="G139" s="400"/>
      <c r="H139" s="399"/>
      <c r="I139" s="399"/>
      <c r="J139" s="400"/>
      <c r="K139" s="402"/>
      <c r="L139" s="402"/>
      <c r="M139" s="399"/>
      <c r="N139" s="400"/>
      <c r="O139" s="402"/>
      <c r="P139" s="402"/>
      <c r="Q139" s="399"/>
      <c r="R139" s="400"/>
      <c r="T139" s="403"/>
      <c r="U139" s="403"/>
      <c r="V139" s="403"/>
      <c r="X139" s="404" t="n">
        <v>0.057</v>
      </c>
      <c r="Y139" s="405" t="n">
        <v>0.1375</v>
      </c>
      <c r="Z139" s="404" t="n">
        <v>0.007</v>
      </c>
      <c r="AA139" s="406" t="n">
        <v>0.2425</v>
      </c>
      <c r="AB139" s="406" t="n">
        <v>1.2425</v>
      </c>
      <c r="AC139" s="406" t="n">
        <v>0.2425</v>
      </c>
      <c r="AD139" s="407" t="n">
        <v>0.1375</v>
      </c>
      <c r="AE139" s="267" t="n">
        <v>0.1375</v>
      </c>
      <c r="AF139" s="267" t="n">
        <v>0.1375</v>
      </c>
      <c r="AG139" s="267"/>
      <c r="AH139" s="396" t="n">
        <f aca="false">A139</f>
        <v>40664</v>
      </c>
      <c r="AI139" s="267" t="n">
        <v>0.1375</v>
      </c>
      <c r="AJ139" s="399"/>
      <c r="AK139" s="401"/>
      <c r="AL139" s="267" t="n">
        <v>0.1375</v>
      </c>
      <c r="AM139" s="267" t="n">
        <v>0.1375</v>
      </c>
      <c r="AN139" s="267" t="n">
        <v>0.1375</v>
      </c>
      <c r="AO139" s="267" t="n">
        <v>0.1375</v>
      </c>
      <c r="AP139" s="267" t="n">
        <v>0.1375</v>
      </c>
      <c r="AQ139" s="267" t="n">
        <v>0.1375</v>
      </c>
      <c r="AR139" s="267" t="n">
        <v>0.1375</v>
      </c>
      <c r="AS139" s="267" t="n">
        <v>0.1375</v>
      </c>
      <c r="AT139" s="267"/>
      <c r="AU139" s="267"/>
      <c r="AV139" s="267" t="n">
        <v>0.1375</v>
      </c>
      <c r="AW139" s="267" t="n">
        <v>0.1375</v>
      </c>
      <c r="AX139" s="267" t="n">
        <v>0.1375</v>
      </c>
      <c r="AY139" s="267" t="n">
        <v>0.1375</v>
      </c>
      <c r="AZ139" s="267" t="n">
        <v>0.1375</v>
      </c>
      <c r="BA139" s="267" t="n">
        <v>0.1375</v>
      </c>
      <c r="BB139" s="267"/>
      <c r="BC139" s="267" t="n">
        <v>0.1375</v>
      </c>
      <c r="BD139" s="267" t="n">
        <v>0.1375</v>
      </c>
      <c r="BE139" s="267" t="n">
        <v>0.1375</v>
      </c>
      <c r="BF139" s="267"/>
      <c r="BG139" s="359"/>
      <c r="BH139" s="268"/>
      <c r="BI139" s="268"/>
      <c r="BJ139" s="268"/>
      <c r="BK139" s="268"/>
      <c r="BL139" s="268"/>
      <c r="BM139" s="268"/>
      <c r="BN139" s="268"/>
      <c r="BO139" s="358"/>
      <c r="BP139" s="358"/>
      <c r="BQ139" s="268"/>
      <c r="BR139" s="358"/>
      <c r="BS139" s="268"/>
      <c r="BT139" s="268"/>
      <c r="BU139" s="268"/>
      <c r="BV139" s="295"/>
      <c r="BW139" s="268"/>
      <c r="BX139" s="295"/>
      <c r="BY139" s="268"/>
      <c r="BZ139" s="268"/>
      <c r="CA139" s="268"/>
      <c r="CB139" s="268"/>
      <c r="CC139" s="277"/>
      <c r="CD139" s="277"/>
      <c r="CE139" s="268"/>
      <c r="CF139" s="277"/>
      <c r="CG139" s="268"/>
      <c r="CH139" s="293"/>
      <c r="CI139" s="293"/>
      <c r="CJ139" s="344"/>
      <c r="CK139" s="268"/>
      <c r="CL139" s="293"/>
      <c r="CM139" s="268"/>
      <c r="CN139" s="295"/>
      <c r="CO139" s="295"/>
      <c r="CP139" s="268"/>
      <c r="CQ139" s="293"/>
      <c r="CR139" s="268"/>
      <c r="CS139" s="268"/>
      <c r="CT139" s="276"/>
      <c r="CU139" s="276"/>
      <c r="CV139" s="295"/>
      <c r="CW139" s="268"/>
      <c r="CX139" s="295"/>
      <c r="CY139" s="268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</row>
    <row r="140" customFormat="false" ht="12.75" hidden="false" customHeight="false" outlineLevel="0" collapsed="false">
      <c r="A140" s="359" t="n">
        <v>40695</v>
      </c>
      <c r="B140" s="268"/>
      <c r="C140" s="399"/>
      <c r="D140" s="399"/>
      <c r="E140" s="400"/>
      <c r="F140" s="400"/>
      <c r="G140" s="400"/>
      <c r="H140" s="399"/>
      <c r="I140" s="399"/>
      <c r="J140" s="400"/>
      <c r="K140" s="402"/>
      <c r="L140" s="402"/>
      <c r="M140" s="399"/>
      <c r="N140" s="400"/>
      <c r="O140" s="402"/>
      <c r="P140" s="402"/>
      <c r="Q140" s="399"/>
      <c r="R140" s="400"/>
      <c r="T140" s="403"/>
      <c r="U140" s="403"/>
      <c r="V140" s="403"/>
      <c r="X140" s="404" t="n">
        <v>0.057</v>
      </c>
      <c r="Y140" s="405" t="n">
        <v>0.1375</v>
      </c>
      <c r="Z140" s="404" t="n">
        <v>0.007</v>
      </c>
      <c r="AA140" s="406" t="n">
        <v>0.2325</v>
      </c>
      <c r="AB140" s="406" t="n">
        <v>1.2325</v>
      </c>
      <c r="AC140" s="406" t="n">
        <v>0.2325</v>
      </c>
      <c r="AD140" s="407" t="n">
        <v>0.1375</v>
      </c>
      <c r="AE140" s="267" t="n">
        <v>0.1375</v>
      </c>
      <c r="AF140" s="267" t="n">
        <v>0.1375</v>
      </c>
      <c r="AG140" s="267"/>
      <c r="AH140" s="396" t="n">
        <f aca="false">A140</f>
        <v>40695</v>
      </c>
      <c r="AI140" s="267" t="n">
        <v>0.1375</v>
      </c>
      <c r="AJ140" s="399"/>
      <c r="AK140" s="401"/>
      <c r="AL140" s="267" t="n">
        <v>0.1375</v>
      </c>
      <c r="AM140" s="267" t="n">
        <v>0.1375</v>
      </c>
      <c r="AN140" s="267" t="n">
        <v>0.1375</v>
      </c>
      <c r="AO140" s="267" t="n">
        <v>0.1375</v>
      </c>
      <c r="AP140" s="267" t="n">
        <v>0.1375</v>
      </c>
      <c r="AQ140" s="267" t="n">
        <v>0.1375</v>
      </c>
      <c r="AR140" s="267" t="n">
        <v>0.1375</v>
      </c>
      <c r="AS140" s="267" t="n">
        <v>0.1375</v>
      </c>
      <c r="AT140" s="267"/>
      <c r="AU140" s="267"/>
      <c r="AV140" s="267" t="n">
        <v>0.1375</v>
      </c>
      <c r="AW140" s="267" t="n">
        <v>0.1375</v>
      </c>
      <c r="AX140" s="267" t="n">
        <v>0.1375</v>
      </c>
      <c r="AY140" s="267" t="n">
        <v>0.1375</v>
      </c>
      <c r="AZ140" s="267" t="n">
        <v>0.1375</v>
      </c>
      <c r="BA140" s="267" t="n">
        <v>0.1375</v>
      </c>
      <c r="BB140" s="267"/>
      <c r="BC140" s="267" t="n">
        <v>0.1375</v>
      </c>
      <c r="BD140" s="267" t="n">
        <v>0.1375</v>
      </c>
      <c r="BE140" s="267" t="n">
        <v>0.1375</v>
      </c>
      <c r="BF140" s="267"/>
      <c r="BG140" s="359"/>
      <c r="BH140" s="268"/>
      <c r="BI140" s="268"/>
      <c r="BJ140" s="268"/>
      <c r="BK140" s="268"/>
      <c r="BL140" s="268"/>
      <c r="BM140" s="268"/>
      <c r="BN140" s="268"/>
      <c r="BO140" s="358"/>
      <c r="BP140" s="358"/>
      <c r="BQ140" s="268"/>
      <c r="BR140" s="358"/>
      <c r="BS140" s="268"/>
      <c r="BT140" s="268"/>
      <c r="BU140" s="268"/>
      <c r="BV140" s="295"/>
      <c r="BW140" s="268"/>
      <c r="BX140" s="295"/>
      <c r="BY140" s="268"/>
      <c r="BZ140" s="268"/>
      <c r="CA140" s="268"/>
      <c r="CB140" s="268"/>
      <c r="CC140" s="277"/>
      <c r="CD140" s="277"/>
      <c r="CE140" s="268"/>
      <c r="CF140" s="277"/>
      <c r="CG140" s="268"/>
      <c r="CH140" s="293"/>
      <c r="CI140" s="293"/>
      <c r="CJ140" s="344"/>
      <c r="CK140" s="268"/>
      <c r="CL140" s="293"/>
      <c r="CM140" s="268"/>
      <c r="CN140" s="295"/>
      <c r="CO140" s="295"/>
      <c r="CP140" s="268"/>
      <c r="CQ140" s="293"/>
      <c r="CR140" s="268"/>
      <c r="CS140" s="268"/>
      <c r="CT140" s="276"/>
      <c r="CU140" s="276"/>
      <c r="CV140" s="295"/>
      <c r="CW140" s="268"/>
      <c r="CX140" s="295"/>
      <c r="CY140" s="268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</row>
    <row r="141" customFormat="false" ht="12.75" hidden="false" customHeight="false" outlineLevel="0" collapsed="false">
      <c r="A141" s="359" t="n">
        <v>40725</v>
      </c>
      <c r="B141" s="268"/>
      <c r="C141" s="399"/>
      <c r="D141" s="399"/>
      <c r="E141" s="400"/>
      <c r="F141" s="400"/>
      <c r="G141" s="400"/>
      <c r="H141" s="399"/>
      <c r="I141" s="399"/>
      <c r="J141" s="400"/>
      <c r="K141" s="402"/>
      <c r="L141" s="402"/>
      <c r="M141" s="399"/>
      <c r="N141" s="400"/>
      <c r="O141" s="402"/>
      <c r="P141" s="402"/>
      <c r="Q141" s="399"/>
      <c r="R141" s="400"/>
      <c r="T141" s="403"/>
      <c r="U141" s="403"/>
      <c r="V141" s="403"/>
      <c r="X141" s="404" t="n">
        <v>0.057</v>
      </c>
      <c r="Y141" s="405" t="n">
        <v>0.135</v>
      </c>
      <c r="Z141" s="404" t="n">
        <v>0.007</v>
      </c>
      <c r="AA141" s="406" t="n">
        <v>0.2325</v>
      </c>
      <c r="AB141" s="406" t="n">
        <v>1.2325</v>
      </c>
      <c r="AC141" s="406" t="n">
        <v>0.2325</v>
      </c>
      <c r="AD141" s="407" t="n">
        <v>0.135</v>
      </c>
      <c r="AE141" s="267" t="n">
        <v>0.135</v>
      </c>
      <c r="AF141" s="267" t="n">
        <v>0.135</v>
      </c>
      <c r="AG141" s="267"/>
      <c r="AH141" s="396" t="n">
        <f aca="false">A141</f>
        <v>40725</v>
      </c>
      <c r="AI141" s="267" t="n">
        <v>0.135</v>
      </c>
      <c r="AJ141" s="399"/>
      <c r="AK141" s="401"/>
      <c r="AL141" s="267" t="n">
        <v>0.135</v>
      </c>
      <c r="AM141" s="267" t="n">
        <v>0.135</v>
      </c>
      <c r="AN141" s="267" t="n">
        <v>0.135</v>
      </c>
      <c r="AO141" s="267" t="n">
        <v>0.135</v>
      </c>
      <c r="AP141" s="267" t="n">
        <v>0.135</v>
      </c>
      <c r="AQ141" s="267" t="n">
        <v>0.135</v>
      </c>
      <c r="AR141" s="267" t="n">
        <v>0.135</v>
      </c>
      <c r="AS141" s="267" t="n">
        <v>0.135</v>
      </c>
      <c r="AT141" s="267"/>
      <c r="AU141" s="267"/>
      <c r="AV141" s="267" t="n">
        <v>0.135</v>
      </c>
      <c r="AW141" s="267" t="n">
        <v>0.135</v>
      </c>
      <c r="AX141" s="267" t="n">
        <v>0.135</v>
      </c>
      <c r="AY141" s="267" t="n">
        <v>0.135</v>
      </c>
      <c r="AZ141" s="267" t="n">
        <v>0.135</v>
      </c>
      <c r="BA141" s="267" t="n">
        <v>0.135</v>
      </c>
      <c r="BB141" s="267"/>
      <c r="BC141" s="267" t="n">
        <v>0.135</v>
      </c>
      <c r="BD141" s="267" t="n">
        <v>0.135</v>
      </c>
      <c r="BE141" s="267" t="n">
        <v>0.135</v>
      </c>
      <c r="BF141" s="267"/>
      <c r="BG141" s="359"/>
      <c r="BH141" s="268"/>
      <c r="BI141" s="268"/>
      <c r="BJ141" s="268"/>
      <c r="BK141" s="268"/>
      <c r="BL141" s="268"/>
      <c r="BM141" s="268"/>
      <c r="BN141" s="268"/>
      <c r="BO141" s="358"/>
      <c r="BP141" s="358"/>
      <c r="BQ141" s="268"/>
      <c r="BR141" s="358"/>
      <c r="BS141" s="268"/>
      <c r="BT141" s="268"/>
      <c r="BU141" s="268"/>
      <c r="BV141" s="295"/>
      <c r="BW141" s="268"/>
      <c r="BX141" s="295"/>
      <c r="BY141" s="268"/>
      <c r="BZ141" s="268"/>
      <c r="CA141" s="268"/>
      <c r="CB141" s="268"/>
      <c r="CC141" s="277"/>
      <c r="CD141" s="277"/>
      <c r="CE141" s="268"/>
      <c r="CF141" s="277"/>
      <c r="CG141" s="268"/>
      <c r="CH141" s="293"/>
      <c r="CI141" s="293"/>
      <c r="CJ141" s="344"/>
      <c r="CK141" s="268"/>
      <c r="CL141" s="293"/>
      <c r="CM141" s="268"/>
      <c r="CN141" s="295"/>
      <c r="CO141" s="295"/>
      <c r="CP141" s="268"/>
      <c r="CQ141" s="293"/>
      <c r="CR141" s="268"/>
      <c r="CS141" s="268"/>
      <c r="CT141" s="276"/>
      <c r="CU141" s="276"/>
      <c r="CV141" s="295"/>
      <c r="CW141" s="268"/>
      <c r="CX141" s="295"/>
      <c r="CY141" s="268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</row>
    <row r="142" customFormat="false" ht="12.75" hidden="false" customHeight="false" outlineLevel="0" collapsed="false">
      <c r="A142" s="359" t="n">
        <v>40756</v>
      </c>
      <c r="B142" s="268"/>
      <c r="C142" s="399"/>
      <c r="D142" s="399"/>
      <c r="E142" s="400"/>
      <c r="F142" s="400"/>
      <c r="G142" s="400"/>
      <c r="H142" s="399"/>
      <c r="I142" s="399"/>
      <c r="J142" s="400"/>
      <c r="K142" s="402"/>
      <c r="L142" s="402"/>
      <c r="M142" s="399"/>
      <c r="N142" s="400"/>
      <c r="O142" s="402"/>
      <c r="P142" s="402"/>
      <c r="Q142" s="399"/>
      <c r="R142" s="400"/>
      <c r="T142" s="403"/>
      <c r="U142" s="403"/>
      <c r="V142" s="403"/>
      <c r="X142" s="404" t="n">
        <v>0.057</v>
      </c>
      <c r="Y142" s="405" t="n">
        <v>0.1325</v>
      </c>
      <c r="Z142" s="404" t="n">
        <v>0.007</v>
      </c>
      <c r="AA142" s="406" t="n">
        <v>0.2325</v>
      </c>
      <c r="AB142" s="406" t="n">
        <v>1.2325</v>
      </c>
      <c r="AC142" s="406" t="n">
        <v>0.2325</v>
      </c>
      <c r="AD142" s="407" t="n">
        <v>0.1325</v>
      </c>
      <c r="AE142" s="267" t="n">
        <v>0.1325</v>
      </c>
      <c r="AF142" s="267" t="n">
        <v>0.1325</v>
      </c>
      <c r="AG142" s="267"/>
      <c r="AH142" s="396" t="n">
        <f aca="false">A142</f>
        <v>40756</v>
      </c>
      <c r="AI142" s="267" t="n">
        <v>0.1325</v>
      </c>
      <c r="AJ142" s="399"/>
      <c r="AK142" s="401"/>
      <c r="AL142" s="267" t="n">
        <v>0.1325</v>
      </c>
      <c r="AM142" s="267" t="n">
        <v>0.1325</v>
      </c>
      <c r="AN142" s="267" t="n">
        <v>0.1325</v>
      </c>
      <c r="AO142" s="267" t="n">
        <v>0.1325</v>
      </c>
      <c r="AP142" s="267" t="n">
        <v>0.1325</v>
      </c>
      <c r="AQ142" s="267" t="n">
        <v>0.1325</v>
      </c>
      <c r="AR142" s="267" t="n">
        <v>0.1325</v>
      </c>
      <c r="AS142" s="267" t="n">
        <v>0.1325</v>
      </c>
      <c r="AT142" s="267"/>
      <c r="AU142" s="267"/>
      <c r="AV142" s="267" t="n">
        <v>0.1325</v>
      </c>
      <c r="AW142" s="267" t="n">
        <v>0.1325</v>
      </c>
      <c r="AX142" s="267" t="n">
        <v>0.1325</v>
      </c>
      <c r="AY142" s="267" t="n">
        <v>0.1325</v>
      </c>
      <c r="AZ142" s="267" t="n">
        <v>0.1325</v>
      </c>
      <c r="BA142" s="267" t="n">
        <v>0.1325</v>
      </c>
      <c r="BB142" s="267"/>
      <c r="BC142" s="267" t="n">
        <v>0.1325</v>
      </c>
      <c r="BD142" s="267" t="n">
        <v>0.1325</v>
      </c>
      <c r="BE142" s="267" t="n">
        <v>0.1325</v>
      </c>
      <c r="BF142" s="267"/>
      <c r="BG142" s="359"/>
      <c r="BH142" s="268"/>
      <c r="BI142" s="268"/>
      <c r="BJ142" s="268"/>
      <c r="BK142" s="268"/>
      <c r="BL142" s="268"/>
      <c r="BM142" s="268"/>
      <c r="BN142" s="268"/>
      <c r="BO142" s="358"/>
      <c r="BP142" s="358"/>
      <c r="BQ142" s="268"/>
      <c r="BR142" s="358"/>
      <c r="BS142" s="268"/>
      <c r="BT142" s="268"/>
      <c r="BU142" s="268"/>
      <c r="BV142" s="295"/>
      <c r="BW142" s="268"/>
      <c r="BX142" s="295"/>
      <c r="BY142" s="268"/>
      <c r="BZ142" s="268"/>
      <c r="CA142" s="268"/>
      <c r="CB142" s="268"/>
      <c r="CC142" s="277"/>
      <c r="CD142" s="277"/>
      <c r="CE142" s="268"/>
      <c r="CF142" s="277"/>
      <c r="CG142" s="268"/>
      <c r="CH142" s="293"/>
      <c r="CI142" s="293"/>
      <c r="CJ142" s="344"/>
      <c r="CK142" s="268"/>
      <c r="CL142" s="293"/>
      <c r="CM142" s="268"/>
      <c r="CN142" s="295"/>
      <c r="CO142" s="295"/>
      <c r="CP142" s="268"/>
      <c r="CQ142" s="293"/>
      <c r="CR142" s="268"/>
      <c r="CS142" s="268"/>
      <c r="CT142" s="276"/>
      <c r="CU142" s="276"/>
      <c r="CV142" s="295"/>
      <c r="CW142" s="268"/>
      <c r="CX142" s="295"/>
      <c r="CY142" s="268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</row>
    <row r="143" customFormat="false" ht="12.75" hidden="false" customHeight="false" outlineLevel="0" collapsed="false">
      <c r="A143" s="359" t="n">
        <v>40787</v>
      </c>
      <c r="B143" s="268"/>
      <c r="C143" s="399"/>
      <c r="D143" s="399"/>
      <c r="E143" s="400"/>
      <c r="F143" s="400"/>
      <c r="G143" s="400"/>
      <c r="H143" s="399"/>
      <c r="I143" s="399"/>
      <c r="J143" s="400"/>
      <c r="K143" s="402"/>
      <c r="L143" s="402"/>
      <c r="M143" s="399"/>
      <c r="N143" s="400"/>
      <c r="O143" s="402"/>
      <c r="P143" s="402"/>
      <c r="Q143" s="399"/>
      <c r="R143" s="400"/>
      <c r="T143" s="403"/>
      <c r="U143" s="403"/>
      <c r="V143" s="403"/>
      <c r="X143" s="404" t="n">
        <v>0.057</v>
      </c>
      <c r="Y143" s="405" t="n">
        <v>0.1325</v>
      </c>
      <c r="Z143" s="404" t="n">
        <v>0.007</v>
      </c>
      <c r="AA143" s="406" t="n">
        <v>0.2325</v>
      </c>
      <c r="AB143" s="406" t="n">
        <v>1.2325</v>
      </c>
      <c r="AC143" s="406" t="n">
        <v>0.2325</v>
      </c>
      <c r="AD143" s="407" t="n">
        <v>0.1325</v>
      </c>
      <c r="AE143" s="267" t="n">
        <v>0.1325</v>
      </c>
      <c r="AF143" s="267" t="n">
        <v>0.1325</v>
      </c>
      <c r="AG143" s="267"/>
      <c r="AH143" s="396" t="n">
        <f aca="false">A143</f>
        <v>40787</v>
      </c>
      <c r="AI143" s="267" t="n">
        <v>0.1325</v>
      </c>
      <c r="AJ143" s="399"/>
      <c r="AK143" s="401"/>
      <c r="AL143" s="267" t="n">
        <v>0.1325</v>
      </c>
      <c r="AM143" s="267" t="n">
        <v>0.1325</v>
      </c>
      <c r="AN143" s="267" t="n">
        <v>0.1325</v>
      </c>
      <c r="AO143" s="267" t="n">
        <v>0.1325</v>
      </c>
      <c r="AP143" s="267" t="n">
        <v>0.1325</v>
      </c>
      <c r="AQ143" s="267" t="n">
        <v>0.1325</v>
      </c>
      <c r="AR143" s="267" t="n">
        <v>0.1325</v>
      </c>
      <c r="AS143" s="267" t="n">
        <v>0.1325</v>
      </c>
      <c r="AT143" s="267"/>
      <c r="AU143" s="267"/>
      <c r="AV143" s="267" t="n">
        <v>0.1325</v>
      </c>
      <c r="AW143" s="267" t="n">
        <v>0.1325</v>
      </c>
      <c r="AX143" s="267" t="n">
        <v>0.1325</v>
      </c>
      <c r="AY143" s="267" t="n">
        <v>0.1325</v>
      </c>
      <c r="AZ143" s="267" t="n">
        <v>0.1325</v>
      </c>
      <c r="BA143" s="267" t="n">
        <v>0.1325</v>
      </c>
      <c r="BB143" s="267"/>
      <c r="BC143" s="267" t="n">
        <v>0.1325</v>
      </c>
      <c r="BD143" s="267" t="n">
        <v>0.1325</v>
      </c>
      <c r="BE143" s="267" t="n">
        <v>0.1325</v>
      </c>
      <c r="BF143" s="267"/>
      <c r="BG143" s="359"/>
      <c r="BH143" s="268"/>
      <c r="BI143" s="268"/>
      <c r="BJ143" s="268"/>
      <c r="BK143" s="268"/>
      <c r="BL143" s="268"/>
      <c r="BM143" s="268"/>
      <c r="BN143" s="268"/>
      <c r="BO143" s="358"/>
      <c r="BP143" s="358"/>
      <c r="BQ143" s="268"/>
      <c r="BR143" s="358"/>
      <c r="BS143" s="268"/>
      <c r="BT143" s="268"/>
      <c r="BU143" s="268"/>
      <c r="BV143" s="295"/>
      <c r="BW143" s="268"/>
      <c r="BX143" s="295"/>
      <c r="BY143" s="268"/>
      <c r="BZ143" s="268"/>
      <c r="CA143" s="268"/>
      <c r="CB143" s="268"/>
      <c r="CC143" s="277"/>
      <c r="CD143" s="277"/>
      <c r="CE143" s="268"/>
      <c r="CF143" s="277"/>
      <c r="CG143" s="268"/>
      <c r="CH143" s="293"/>
      <c r="CI143" s="293"/>
      <c r="CJ143" s="344"/>
      <c r="CK143" s="268"/>
      <c r="CL143" s="293"/>
      <c r="CM143" s="268"/>
      <c r="CN143" s="295"/>
      <c r="CO143" s="295"/>
      <c r="CP143" s="268"/>
      <c r="CQ143" s="293"/>
      <c r="CR143" s="268"/>
      <c r="CS143" s="268"/>
      <c r="CT143" s="276"/>
      <c r="CU143" s="276"/>
      <c r="CV143" s="295"/>
      <c r="CW143" s="268"/>
      <c r="CX143" s="295"/>
      <c r="CY143" s="268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</row>
    <row r="144" customFormat="false" ht="12.75" hidden="false" customHeight="false" outlineLevel="0" collapsed="false">
      <c r="A144" s="359" t="n">
        <v>40817</v>
      </c>
      <c r="B144" s="268"/>
      <c r="C144" s="399"/>
      <c r="D144" s="399"/>
      <c r="E144" s="400"/>
      <c r="F144" s="400"/>
      <c r="G144" s="400"/>
      <c r="H144" s="399"/>
      <c r="I144" s="399"/>
      <c r="J144" s="400"/>
      <c r="K144" s="402"/>
      <c r="L144" s="402"/>
      <c r="M144" s="399"/>
      <c r="N144" s="400"/>
      <c r="O144" s="402"/>
      <c r="P144" s="402"/>
      <c r="Q144" s="399"/>
      <c r="R144" s="400"/>
      <c r="T144" s="403"/>
      <c r="U144" s="403"/>
      <c r="V144" s="403"/>
      <c r="X144" s="404" t="n">
        <v>0.057</v>
      </c>
      <c r="Y144" s="405" t="n">
        <v>0.1325</v>
      </c>
      <c r="Z144" s="404" t="n">
        <v>0.007</v>
      </c>
      <c r="AA144" s="406" t="n">
        <v>0.25</v>
      </c>
      <c r="AB144" s="406" t="n">
        <v>1.25</v>
      </c>
      <c r="AC144" s="406" t="n">
        <v>0.25</v>
      </c>
      <c r="AD144" s="407" t="n">
        <v>0.1325</v>
      </c>
      <c r="AE144" s="267" t="n">
        <v>0.1325</v>
      </c>
      <c r="AF144" s="267" t="n">
        <v>0.1325</v>
      </c>
      <c r="AG144" s="267"/>
      <c r="AH144" s="396" t="n">
        <f aca="false">A144</f>
        <v>40817</v>
      </c>
      <c r="AI144" s="267" t="n">
        <v>0.1325</v>
      </c>
      <c r="AJ144" s="399"/>
      <c r="AK144" s="401"/>
      <c r="AL144" s="267" t="n">
        <v>0.1325</v>
      </c>
      <c r="AM144" s="267" t="n">
        <v>0.1325</v>
      </c>
      <c r="AN144" s="267" t="n">
        <v>0.1325</v>
      </c>
      <c r="AO144" s="267" t="n">
        <v>0.1325</v>
      </c>
      <c r="AP144" s="267" t="n">
        <v>0.1325</v>
      </c>
      <c r="AQ144" s="267" t="n">
        <v>0.1325</v>
      </c>
      <c r="AR144" s="267" t="n">
        <v>0.1325</v>
      </c>
      <c r="AS144" s="267" t="n">
        <v>0.1325</v>
      </c>
      <c r="AT144" s="267"/>
      <c r="AU144" s="267"/>
      <c r="AV144" s="267" t="n">
        <v>0.1325</v>
      </c>
      <c r="AW144" s="267" t="n">
        <v>0.1325</v>
      </c>
      <c r="AX144" s="267" t="n">
        <v>0.1325</v>
      </c>
      <c r="AY144" s="267" t="n">
        <v>0.1325</v>
      </c>
      <c r="AZ144" s="267" t="n">
        <v>0.1325</v>
      </c>
      <c r="BA144" s="267" t="n">
        <v>0.1325</v>
      </c>
      <c r="BB144" s="267"/>
      <c r="BC144" s="267" t="n">
        <v>0.1325</v>
      </c>
      <c r="BD144" s="267" t="n">
        <v>0.1325</v>
      </c>
      <c r="BE144" s="267" t="n">
        <v>0.1325</v>
      </c>
      <c r="BF144" s="267"/>
      <c r="BG144" s="359"/>
      <c r="BH144" s="268"/>
      <c r="BI144" s="268"/>
      <c r="BJ144" s="268"/>
      <c r="BK144" s="268"/>
      <c r="BL144" s="268"/>
      <c r="BM144" s="268"/>
      <c r="BN144" s="268"/>
      <c r="BO144" s="358"/>
      <c r="BP144" s="358"/>
      <c r="BQ144" s="268"/>
      <c r="BR144" s="358"/>
      <c r="BS144" s="268"/>
      <c r="BT144" s="268"/>
      <c r="BU144" s="268"/>
      <c r="BV144" s="295"/>
      <c r="BW144" s="268"/>
      <c r="BX144" s="295"/>
      <c r="BY144" s="268"/>
      <c r="BZ144" s="268"/>
      <c r="CA144" s="268"/>
      <c r="CB144" s="268"/>
      <c r="CC144" s="277"/>
      <c r="CD144" s="277"/>
      <c r="CE144" s="268"/>
      <c r="CF144" s="277"/>
      <c r="CG144" s="268"/>
      <c r="CH144" s="293"/>
      <c r="CI144" s="293"/>
      <c r="CJ144" s="344"/>
      <c r="CK144" s="268"/>
      <c r="CL144" s="293"/>
      <c r="CM144" s="268"/>
      <c r="CN144" s="295"/>
      <c r="CO144" s="295"/>
      <c r="CP144" s="268"/>
      <c r="CQ144" s="293"/>
      <c r="CR144" s="268"/>
      <c r="CS144" s="268"/>
      <c r="CT144" s="276"/>
      <c r="CU144" s="276"/>
      <c r="CV144" s="295"/>
      <c r="CW144" s="268"/>
      <c r="CX144" s="295"/>
      <c r="CY144" s="268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</row>
    <row r="145" customFormat="false" ht="12.75" hidden="false" customHeight="false" outlineLevel="0" collapsed="false">
      <c r="A145" s="359" t="n">
        <v>40848</v>
      </c>
      <c r="B145" s="268"/>
      <c r="C145" s="399"/>
      <c r="D145" s="399"/>
      <c r="E145" s="400"/>
      <c r="F145" s="400"/>
      <c r="G145" s="400"/>
      <c r="H145" s="399"/>
      <c r="I145" s="399"/>
      <c r="J145" s="400"/>
      <c r="K145" s="402"/>
      <c r="L145" s="402"/>
      <c r="M145" s="399"/>
      <c r="N145" s="400"/>
      <c r="O145" s="402"/>
      <c r="P145" s="402"/>
      <c r="Q145" s="399"/>
      <c r="R145" s="400"/>
      <c r="T145" s="403"/>
      <c r="U145" s="403"/>
      <c r="V145" s="403"/>
      <c r="X145" s="404" t="n">
        <v>0.205</v>
      </c>
      <c r="Y145" s="405" t="n">
        <v>0.2675</v>
      </c>
      <c r="Z145" s="404" t="n">
        <v>0.155</v>
      </c>
      <c r="AA145" s="406" t="n">
        <v>0.5175</v>
      </c>
      <c r="AB145" s="406" t="n">
        <v>1.5175</v>
      </c>
      <c r="AC145" s="406" t="n">
        <v>0.5175</v>
      </c>
      <c r="AD145" s="407" t="n">
        <v>0.2675</v>
      </c>
      <c r="AE145" s="267" t="n">
        <v>0.2675</v>
      </c>
      <c r="AF145" s="267" t="n">
        <v>0.2675</v>
      </c>
      <c r="AG145" s="267"/>
      <c r="AH145" s="396" t="n">
        <f aca="false">A145</f>
        <v>40848</v>
      </c>
      <c r="AI145" s="267" t="n">
        <v>0.2675</v>
      </c>
      <c r="AJ145" s="399"/>
      <c r="AK145" s="401"/>
      <c r="AL145" s="267" t="n">
        <v>0.2675</v>
      </c>
      <c r="AM145" s="267" t="n">
        <v>0.2675</v>
      </c>
      <c r="AN145" s="267" t="n">
        <v>0.2675</v>
      </c>
      <c r="AO145" s="267" t="n">
        <v>0.2675</v>
      </c>
      <c r="AP145" s="267" t="n">
        <v>0.2675</v>
      </c>
      <c r="AQ145" s="267" t="n">
        <v>0.2675</v>
      </c>
      <c r="AR145" s="267" t="n">
        <v>0.2675</v>
      </c>
      <c r="AS145" s="267" t="n">
        <v>0.2675</v>
      </c>
      <c r="AT145" s="267"/>
      <c r="AU145" s="267"/>
      <c r="AV145" s="267" t="n">
        <v>0.2675</v>
      </c>
      <c r="AW145" s="267" t="n">
        <v>0.2675</v>
      </c>
      <c r="AX145" s="267" t="n">
        <v>0.2675</v>
      </c>
      <c r="AY145" s="267" t="n">
        <v>0.2675</v>
      </c>
      <c r="AZ145" s="267" t="n">
        <v>0.2675</v>
      </c>
      <c r="BA145" s="267" t="n">
        <v>0.2675</v>
      </c>
      <c r="BB145" s="267"/>
      <c r="BC145" s="267" t="n">
        <v>0.2675</v>
      </c>
      <c r="BD145" s="267" t="n">
        <v>0.2675</v>
      </c>
      <c r="BE145" s="267" t="n">
        <v>0.2675</v>
      </c>
      <c r="BF145" s="267"/>
      <c r="BG145" s="359"/>
      <c r="BH145" s="268"/>
      <c r="BI145" s="268"/>
      <c r="BJ145" s="268"/>
      <c r="BK145" s="268"/>
      <c r="BL145" s="268"/>
      <c r="BM145" s="268"/>
      <c r="BN145" s="268"/>
      <c r="BO145" s="358"/>
      <c r="BP145" s="358"/>
      <c r="BQ145" s="268"/>
      <c r="BR145" s="358"/>
      <c r="BS145" s="268"/>
      <c r="BT145" s="268"/>
      <c r="BU145" s="268"/>
      <c r="BV145" s="295"/>
      <c r="BW145" s="268"/>
      <c r="BX145" s="295"/>
      <c r="BY145" s="268"/>
      <c r="BZ145" s="268"/>
      <c r="CA145" s="268"/>
      <c r="CB145" s="268"/>
      <c r="CC145" s="277"/>
      <c r="CD145" s="277"/>
      <c r="CE145" s="268"/>
      <c r="CF145" s="277"/>
      <c r="CG145" s="268"/>
      <c r="CH145" s="293"/>
      <c r="CI145" s="293"/>
      <c r="CJ145" s="344"/>
      <c r="CK145" s="268"/>
      <c r="CL145" s="293"/>
      <c r="CM145" s="268"/>
      <c r="CN145" s="295"/>
      <c r="CO145" s="295"/>
      <c r="CP145" s="268"/>
      <c r="CQ145" s="293"/>
      <c r="CR145" s="268"/>
      <c r="CS145" s="268"/>
      <c r="CT145" s="276"/>
      <c r="CU145" s="276"/>
      <c r="CV145" s="295"/>
      <c r="CW145" s="268"/>
      <c r="CX145" s="295"/>
      <c r="CY145" s="268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</row>
    <row r="146" customFormat="false" ht="12.75" hidden="false" customHeight="false" outlineLevel="0" collapsed="false">
      <c r="A146" s="359" t="n">
        <v>40878</v>
      </c>
      <c r="B146" s="268"/>
      <c r="C146" s="399"/>
      <c r="D146" s="399"/>
      <c r="E146" s="400"/>
      <c r="F146" s="400"/>
      <c r="G146" s="400"/>
      <c r="H146" s="399"/>
      <c r="I146" s="399"/>
      <c r="J146" s="400"/>
      <c r="K146" s="402"/>
      <c r="L146" s="402"/>
      <c r="M146" s="399"/>
      <c r="N146" s="400"/>
      <c r="O146" s="402"/>
      <c r="P146" s="402"/>
      <c r="Q146" s="399"/>
      <c r="R146" s="400"/>
      <c r="T146" s="403"/>
      <c r="U146" s="403"/>
      <c r="V146" s="403"/>
      <c r="X146" s="404" t="n">
        <v>0.235</v>
      </c>
      <c r="Y146" s="405" t="n">
        <v>0.315</v>
      </c>
      <c r="Z146" s="404" t="n">
        <v>0.185</v>
      </c>
      <c r="AA146" s="406" t="n">
        <v>0.88</v>
      </c>
      <c r="AB146" s="406" t="n">
        <v>1.88</v>
      </c>
      <c r="AC146" s="406" t="n">
        <v>0.88</v>
      </c>
      <c r="AD146" s="407" t="n">
        <v>0.315</v>
      </c>
      <c r="AE146" s="267" t="n">
        <v>0.315</v>
      </c>
      <c r="AF146" s="267" t="n">
        <v>0.315</v>
      </c>
      <c r="AG146" s="267"/>
      <c r="AH146" s="396" t="n">
        <f aca="false">A146</f>
        <v>40878</v>
      </c>
      <c r="AI146" s="267" t="n">
        <v>0.315</v>
      </c>
      <c r="AJ146" s="399"/>
      <c r="AK146" s="401"/>
      <c r="AL146" s="267" t="n">
        <v>0.315</v>
      </c>
      <c r="AM146" s="267" t="n">
        <v>0.315</v>
      </c>
      <c r="AN146" s="267" t="n">
        <v>0.315</v>
      </c>
      <c r="AO146" s="267" t="n">
        <v>0.315</v>
      </c>
      <c r="AP146" s="267" t="n">
        <v>0.315</v>
      </c>
      <c r="AQ146" s="267" t="n">
        <v>0.315</v>
      </c>
      <c r="AR146" s="267" t="n">
        <v>0.315</v>
      </c>
      <c r="AS146" s="267" t="n">
        <v>0.315</v>
      </c>
      <c r="AT146" s="267"/>
      <c r="AU146" s="267"/>
      <c r="AV146" s="267" t="n">
        <v>0.315</v>
      </c>
      <c r="AW146" s="267" t="n">
        <v>0.315</v>
      </c>
      <c r="AX146" s="267" t="n">
        <v>0.315</v>
      </c>
      <c r="AY146" s="267" t="n">
        <v>0.315</v>
      </c>
      <c r="AZ146" s="267" t="n">
        <v>0.315</v>
      </c>
      <c r="BA146" s="267" t="n">
        <v>0.315</v>
      </c>
      <c r="BB146" s="267"/>
      <c r="BC146" s="267" t="n">
        <v>0.315</v>
      </c>
      <c r="BD146" s="267" t="n">
        <v>0.315</v>
      </c>
      <c r="BE146" s="267" t="n">
        <v>0.315</v>
      </c>
      <c r="BF146" s="267"/>
      <c r="BG146" s="359"/>
      <c r="BH146" s="268"/>
      <c r="BI146" s="268"/>
      <c r="BJ146" s="268"/>
      <c r="BK146" s="268"/>
      <c r="BL146" s="268"/>
      <c r="BM146" s="268"/>
      <c r="BN146" s="268"/>
      <c r="BO146" s="358"/>
      <c r="BP146" s="358"/>
      <c r="BQ146" s="268"/>
      <c r="BR146" s="358"/>
      <c r="BS146" s="268"/>
      <c r="BT146" s="268"/>
      <c r="BU146" s="268"/>
      <c r="BV146" s="295"/>
      <c r="BW146" s="268"/>
      <c r="BX146" s="295"/>
      <c r="BY146" s="268"/>
      <c r="BZ146" s="268"/>
      <c r="CA146" s="268"/>
      <c r="CB146" s="268"/>
      <c r="CC146" s="277"/>
      <c r="CD146" s="277"/>
      <c r="CE146" s="268"/>
      <c r="CF146" s="277"/>
      <c r="CG146" s="268"/>
      <c r="CH146" s="293"/>
      <c r="CI146" s="293"/>
      <c r="CJ146" s="344"/>
      <c r="CK146" s="268"/>
      <c r="CL146" s="293"/>
      <c r="CM146" s="268"/>
      <c r="CN146" s="295"/>
      <c r="CO146" s="295"/>
      <c r="CP146" s="268"/>
      <c r="CQ146" s="293"/>
      <c r="CR146" s="268"/>
      <c r="CS146" s="268"/>
      <c r="CT146" s="276"/>
      <c r="CU146" s="276"/>
      <c r="CV146" s="295"/>
      <c r="CW146" s="268"/>
      <c r="CX146" s="295"/>
      <c r="CY146" s="268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</row>
    <row r="147" customFormat="false" ht="12.75" hidden="false" customHeight="false" outlineLevel="0" collapsed="false">
      <c r="A147" s="359" t="n">
        <v>40909</v>
      </c>
      <c r="B147" s="268"/>
      <c r="C147" s="399"/>
      <c r="D147" s="399"/>
      <c r="E147" s="400"/>
      <c r="F147" s="400"/>
      <c r="G147" s="400"/>
      <c r="H147" s="399"/>
      <c r="I147" s="399"/>
      <c r="J147" s="400"/>
      <c r="K147" s="402"/>
      <c r="L147" s="402"/>
      <c r="M147" s="399"/>
      <c r="N147" s="400"/>
      <c r="O147" s="402"/>
      <c r="P147" s="402"/>
      <c r="Q147" s="399"/>
      <c r="R147" s="400"/>
      <c r="T147" s="403"/>
      <c r="U147" s="403"/>
      <c r="V147" s="403"/>
      <c r="X147" s="404" t="n">
        <v>0.285</v>
      </c>
      <c r="Y147" s="405" t="n">
        <v>0.3825</v>
      </c>
      <c r="Z147" s="404" t="n">
        <v>0.235</v>
      </c>
      <c r="AA147" s="406" t="n">
        <v>1.17</v>
      </c>
      <c r="AB147" s="406" t="n">
        <v>2.17</v>
      </c>
      <c r="AC147" s="406" t="n">
        <v>1.17</v>
      </c>
      <c r="AD147" s="407" t="n">
        <v>0.3825</v>
      </c>
      <c r="AE147" s="267" t="n">
        <v>0.3825</v>
      </c>
      <c r="AF147" s="267" t="n">
        <v>0.3825</v>
      </c>
      <c r="AG147" s="267"/>
      <c r="AH147" s="396" t="n">
        <f aca="false">A147</f>
        <v>40909</v>
      </c>
      <c r="AI147" s="267" t="n">
        <v>0.3825</v>
      </c>
      <c r="AJ147" s="399"/>
      <c r="AK147" s="401"/>
      <c r="AL147" s="267" t="n">
        <v>0.3825</v>
      </c>
      <c r="AM147" s="267" t="n">
        <v>0.3825</v>
      </c>
      <c r="AN147" s="267" t="n">
        <v>0.3825</v>
      </c>
      <c r="AO147" s="267" t="n">
        <v>0.3825</v>
      </c>
      <c r="AP147" s="267" t="n">
        <v>0.3825</v>
      </c>
      <c r="AQ147" s="267" t="n">
        <v>0.3825</v>
      </c>
      <c r="AR147" s="267" t="n">
        <v>0.3825</v>
      </c>
      <c r="AS147" s="267" t="n">
        <v>0.3825</v>
      </c>
      <c r="AT147" s="267"/>
      <c r="AU147" s="267"/>
      <c r="AV147" s="267" t="n">
        <v>0.3825</v>
      </c>
      <c r="AW147" s="267" t="n">
        <v>0.3825</v>
      </c>
      <c r="AX147" s="267" t="n">
        <v>0.3825</v>
      </c>
      <c r="AY147" s="267" t="n">
        <v>0.3825</v>
      </c>
      <c r="AZ147" s="267" t="n">
        <v>0.3825</v>
      </c>
      <c r="BA147" s="267" t="n">
        <v>0.3825</v>
      </c>
      <c r="BB147" s="267"/>
      <c r="BC147" s="267" t="n">
        <v>0.3825</v>
      </c>
      <c r="BD147" s="267" t="n">
        <v>0.3825</v>
      </c>
      <c r="BE147" s="267" t="n">
        <v>0.3825</v>
      </c>
      <c r="BF147" s="267"/>
      <c r="BG147" s="359"/>
      <c r="BH147" s="268"/>
      <c r="BI147" s="268"/>
      <c r="BJ147" s="268"/>
      <c r="BK147" s="268"/>
      <c r="BL147" s="268"/>
      <c r="BM147" s="268"/>
      <c r="BN147" s="268"/>
      <c r="BO147" s="358"/>
      <c r="BP147" s="358"/>
      <c r="BQ147" s="268"/>
      <c r="BR147" s="358"/>
      <c r="BS147" s="268"/>
      <c r="BT147" s="268"/>
      <c r="BU147" s="268"/>
      <c r="BV147" s="295"/>
      <c r="BW147" s="268"/>
      <c r="BX147" s="295"/>
      <c r="BY147" s="268"/>
      <c r="BZ147" s="268"/>
      <c r="CA147" s="268"/>
      <c r="CB147" s="268"/>
      <c r="CC147" s="277"/>
      <c r="CD147" s="277"/>
      <c r="CE147" s="268"/>
      <c r="CF147" s="277"/>
      <c r="CG147" s="268"/>
      <c r="CH147" s="293"/>
      <c r="CI147" s="293"/>
      <c r="CJ147" s="344"/>
      <c r="CK147" s="268"/>
      <c r="CL147" s="293"/>
      <c r="CM147" s="268"/>
      <c r="CN147" s="295"/>
      <c r="CO147" s="295"/>
      <c r="CP147" s="268"/>
      <c r="CQ147" s="293"/>
      <c r="CR147" s="268"/>
      <c r="CS147" s="268"/>
      <c r="CT147" s="276"/>
      <c r="CU147" s="276"/>
      <c r="CV147" s="295"/>
      <c r="CW147" s="268"/>
      <c r="CX147" s="295"/>
      <c r="CY147" s="268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</row>
    <row r="148" customFormat="false" ht="12.75" hidden="false" customHeight="false" outlineLevel="0" collapsed="false">
      <c r="A148" s="359" t="n">
        <v>40940</v>
      </c>
      <c r="B148" s="268"/>
      <c r="C148" s="399"/>
      <c r="D148" s="399"/>
      <c r="E148" s="400"/>
      <c r="F148" s="400"/>
      <c r="G148" s="400"/>
      <c r="H148" s="399"/>
      <c r="I148" s="399"/>
      <c r="J148" s="400"/>
      <c r="K148" s="402"/>
      <c r="L148" s="402"/>
      <c r="M148" s="399"/>
      <c r="N148" s="400"/>
      <c r="O148" s="402"/>
      <c r="P148" s="402"/>
      <c r="Q148" s="399"/>
      <c r="R148" s="400"/>
      <c r="T148" s="403"/>
      <c r="U148" s="403"/>
      <c r="V148" s="403"/>
      <c r="X148" s="404" t="n">
        <v>0.265</v>
      </c>
      <c r="Y148" s="405" t="n">
        <v>0.3775</v>
      </c>
      <c r="Z148" s="404" t="n">
        <v>0.215</v>
      </c>
      <c r="AA148" s="406" t="n">
        <v>1.16</v>
      </c>
      <c r="AB148" s="406" t="n">
        <v>2.16</v>
      </c>
      <c r="AC148" s="406" t="n">
        <v>1.16</v>
      </c>
      <c r="AD148" s="407" t="n">
        <v>0.3775</v>
      </c>
      <c r="AE148" s="267" t="n">
        <v>0.3775</v>
      </c>
      <c r="AF148" s="267" t="n">
        <v>0.3775</v>
      </c>
      <c r="AG148" s="267"/>
      <c r="AH148" s="396" t="n">
        <f aca="false">A148</f>
        <v>40940</v>
      </c>
      <c r="AI148" s="267" t="n">
        <v>0.3775</v>
      </c>
      <c r="AJ148" s="399"/>
      <c r="AK148" s="401"/>
      <c r="AL148" s="267" t="n">
        <v>0.3775</v>
      </c>
      <c r="AM148" s="267" t="n">
        <v>0.3775</v>
      </c>
      <c r="AN148" s="267" t="n">
        <v>0.3775</v>
      </c>
      <c r="AO148" s="267" t="n">
        <v>0.3775</v>
      </c>
      <c r="AP148" s="267" t="n">
        <v>0.3775</v>
      </c>
      <c r="AQ148" s="267" t="n">
        <v>0.3775</v>
      </c>
      <c r="AR148" s="267" t="n">
        <v>0.3775</v>
      </c>
      <c r="AS148" s="267" t="n">
        <v>0.3775</v>
      </c>
      <c r="AT148" s="267"/>
      <c r="AU148" s="267"/>
      <c r="AV148" s="267" t="n">
        <v>0.3775</v>
      </c>
      <c r="AW148" s="267" t="n">
        <v>0.3775</v>
      </c>
      <c r="AX148" s="267" t="n">
        <v>0.3775</v>
      </c>
      <c r="AY148" s="267" t="n">
        <v>0.3775</v>
      </c>
      <c r="AZ148" s="267" t="n">
        <v>0.3775</v>
      </c>
      <c r="BA148" s="267" t="n">
        <v>0.3775</v>
      </c>
      <c r="BB148" s="267"/>
      <c r="BC148" s="267" t="n">
        <v>0.3775</v>
      </c>
      <c r="BD148" s="267" t="n">
        <v>0.3775</v>
      </c>
      <c r="BE148" s="267" t="n">
        <v>0.3775</v>
      </c>
      <c r="BF148" s="267"/>
      <c r="BG148" s="359"/>
      <c r="BH148" s="268"/>
      <c r="BI148" s="268"/>
      <c r="BJ148" s="268"/>
      <c r="BK148" s="268"/>
      <c r="BL148" s="268"/>
      <c r="BM148" s="268"/>
      <c r="BN148" s="268"/>
      <c r="BO148" s="358"/>
      <c r="BP148" s="358"/>
      <c r="BQ148" s="268"/>
      <c r="BR148" s="358"/>
      <c r="BS148" s="268"/>
      <c r="BT148" s="268"/>
      <c r="BU148" s="268"/>
      <c r="BV148" s="295"/>
      <c r="BW148" s="268"/>
      <c r="BX148" s="295"/>
      <c r="BY148" s="268"/>
      <c r="BZ148" s="268"/>
      <c r="CA148" s="268"/>
      <c r="CB148" s="268"/>
      <c r="CC148" s="277"/>
      <c r="CD148" s="277"/>
      <c r="CE148" s="268"/>
      <c r="CF148" s="277"/>
      <c r="CG148" s="268"/>
      <c r="CH148" s="293"/>
      <c r="CI148" s="293"/>
      <c r="CJ148" s="344"/>
      <c r="CK148" s="268"/>
      <c r="CL148" s="293"/>
      <c r="CM148" s="268"/>
      <c r="CN148" s="295"/>
      <c r="CO148" s="295"/>
      <c r="CP148" s="268"/>
      <c r="CQ148" s="293"/>
      <c r="CR148" s="268"/>
      <c r="CS148" s="268"/>
      <c r="CT148" s="276"/>
      <c r="CU148" s="276"/>
      <c r="CV148" s="295"/>
      <c r="CW148" s="268"/>
      <c r="CX148" s="295"/>
      <c r="CY148" s="268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</row>
    <row r="149" customFormat="false" ht="12.75" hidden="false" customHeight="false" outlineLevel="0" collapsed="false">
      <c r="A149" s="359" t="n">
        <v>40969</v>
      </c>
      <c r="B149" s="268"/>
      <c r="C149" s="399"/>
      <c r="D149" s="399"/>
      <c r="E149" s="400"/>
      <c r="F149" s="400"/>
      <c r="G149" s="400"/>
      <c r="H149" s="399"/>
      <c r="I149" s="399"/>
      <c r="J149" s="400"/>
      <c r="K149" s="402"/>
      <c r="L149" s="402"/>
      <c r="M149" s="399"/>
      <c r="N149" s="400"/>
      <c r="O149" s="402"/>
      <c r="P149" s="402"/>
      <c r="Q149" s="399"/>
      <c r="R149" s="400"/>
      <c r="T149" s="403"/>
      <c r="U149" s="403"/>
      <c r="V149" s="403"/>
      <c r="X149" s="404" t="n">
        <v>0.26</v>
      </c>
      <c r="Y149" s="405" t="n">
        <v>0.2825</v>
      </c>
      <c r="Z149" s="404" t="n">
        <v>0.21</v>
      </c>
      <c r="AA149" s="406" t="n">
        <v>0.6725</v>
      </c>
      <c r="AB149" s="406" t="n">
        <v>1.6725</v>
      </c>
      <c r="AC149" s="406" t="n">
        <v>0.6725</v>
      </c>
      <c r="AD149" s="407" t="n">
        <v>0.2825</v>
      </c>
      <c r="AE149" s="267" t="n">
        <v>0.2825</v>
      </c>
      <c r="AF149" s="267" t="n">
        <v>0.2825</v>
      </c>
      <c r="AG149" s="267"/>
      <c r="AH149" s="396" t="n">
        <f aca="false">A149</f>
        <v>40969</v>
      </c>
      <c r="AI149" s="267" t="n">
        <v>0.2825</v>
      </c>
      <c r="AJ149" s="399"/>
      <c r="AK149" s="401"/>
      <c r="AL149" s="267" t="n">
        <v>0.2825</v>
      </c>
      <c r="AM149" s="267" t="n">
        <v>0.2825</v>
      </c>
      <c r="AN149" s="267" t="n">
        <v>0.2825</v>
      </c>
      <c r="AO149" s="267" t="n">
        <v>0.2825</v>
      </c>
      <c r="AP149" s="267" t="n">
        <v>0.2825</v>
      </c>
      <c r="AQ149" s="267" t="n">
        <v>0.2825</v>
      </c>
      <c r="AR149" s="267" t="n">
        <v>0.2825</v>
      </c>
      <c r="AS149" s="267" t="n">
        <v>0.2825</v>
      </c>
      <c r="AT149" s="267"/>
      <c r="AU149" s="267"/>
      <c r="AV149" s="267" t="n">
        <v>0.2825</v>
      </c>
      <c r="AW149" s="267" t="n">
        <v>0.2825</v>
      </c>
      <c r="AX149" s="267" t="n">
        <v>0.2825</v>
      </c>
      <c r="AY149" s="267" t="n">
        <v>0.2825</v>
      </c>
      <c r="AZ149" s="267" t="n">
        <v>0.2825</v>
      </c>
      <c r="BA149" s="267" t="n">
        <v>0.2825</v>
      </c>
      <c r="BB149" s="267"/>
      <c r="BC149" s="267" t="n">
        <v>0.2825</v>
      </c>
      <c r="BD149" s="267" t="n">
        <v>0.2825</v>
      </c>
      <c r="BE149" s="267" t="n">
        <v>0.2825</v>
      </c>
      <c r="BF149" s="267"/>
      <c r="BG149" s="359"/>
      <c r="BH149" s="268"/>
      <c r="BI149" s="268"/>
      <c r="BJ149" s="268"/>
      <c r="BK149" s="268"/>
      <c r="BL149" s="268"/>
      <c r="BM149" s="268"/>
      <c r="BN149" s="268"/>
      <c r="BO149" s="358"/>
      <c r="BP149" s="358"/>
      <c r="BQ149" s="268"/>
      <c r="BR149" s="358"/>
      <c r="BS149" s="268"/>
      <c r="BT149" s="268"/>
      <c r="BU149" s="268"/>
      <c r="BV149" s="295"/>
      <c r="BW149" s="268"/>
      <c r="BX149" s="295"/>
      <c r="BY149" s="268"/>
      <c r="BZ149" s="268"/>
      <c r="CA149" s="268"/>
      <c r="CB149" s="268"/>
      <c r="CC149" s="277"/>
      <c r="CD149" s="277"/>
      <c r="CE149" s="268"/>
      <c r="CF149" s="277"/>
      <c r="CG149" s="268"/>
      <c r="CH149" s="293"/>
      <c r="CI149" s="293"/>
      <c r="CJ149" s="344"/>
      <c r="CK149" s="268"/>
      <c r="CL149" s="293"/>
      <c r="CM149" s="268"/>
      <c r="CN149" s="295"/>
      <c r="CO149" s="295"/>
      <c r="CP149" s="268"/>
      <c r="CQ149" s="293"/>
      <c r="CR149" s="268"/>
      <c r="CS149" s="268"/>
      <c r="CT149" s="276"/>
      <c r="CU149" s="276"/>
      <c r="CV149" s="295"/>
      <c r="CW149" s="268"/>
      <c r="CX149" s="295"/>
      <c r="CY149" s="268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</row>
    <row r="150" customFormat="false" ht="12.75" hidden="false" customHeight="false" outlineLevel="0" collapsed="false">
      <c r="A150" s="359" t="n">
        <v>41000</v>
      </c>
      <c r="B150" s="268"/>
      <c r="C150" s="399"/>
      <c r="D150" s="399"/>
      <c r="E150" s="400"/>
      <c r="F150" s="400"/>
      <c r="G150" s="400"/>
      <c r="H150" s="399"/>
      <c r="I150" s="399"/>
      <c r="J150" s="400"/>
      <c r="K150" s="402"/>
      <c r="L150" s="402"/>
      <c r="M150" s="399"/>
      <c r="N150" s="400"/>
      <c r="O150" s="402"/>
      <c r="P150" s="402"/>
      <c r="Q150" s="399"/>
      <c r="R150" s="400"/>
      <c r="T150" s="403"/>
      <c r="U150" s="403"/>
      <c r="V150" s="403"/>
      <c r="X150" s="404" t="n">
        <v>0.052</v>
      </c>
      <c r="Y150" s="405" t="n">
        <v>0.1375</v>
      </c>
      <c r="Z150" s="404" t="n">
        <v>0.002</v>
      </c>
      <c r="AA150" s="406" t="n">
        <v>0.315</v>
      </c>
      <c r="AB150" s="406" t="n">
        <v>1.315</v>
      </c>
      <c r="AC150" s="406" t="n">
        <v>0.315</v>
      </c>
      <c r="AD150" s="407" t="n">
        <v>0.1375</v>
      </c>
      <c r="AE150" s="267" t="n">
        <v>0.1375</v>
      </c>
      <c r="AF150" s="267" t="n">
        <v>0.1375</v>
      </c>
      <c r="AG150" s="267"/>
      <c r="AH150" s="396" t="n">
        <f aca="false">A150</f>
        <v>41000</v>
      </c>
      <c r="AI150" s="267" t="n">
        <v>0.1375</v>
      </c>
      <c r="AJ150" s="399"/>
      <c r="AK150" s="401"/>
      <c r="AL150" s="267" t="n">
        <v>0.1375</v>
      </c>
      <c r="AM150" s="267" t="n">
        <v>0.1375</v>
      </c>
      <c r="AN150" s="267" t="n">
        <v>0.1375</v>
      </c>
      <c r="AO150" s="267" t="n">
        <v>0.1375</v>
      </c>
      <c r="AP150" s="267" t="n">
        <v>0.1375</v>
      </c>
      <c r="AQ150" s="267" t="n">
        <v>0.1375</v>
      </c>
      <c r="AR150" s="267" t="n">
        <v>0.1375</v>
      </c>
      <c r="AS150" s="267" t="n">
        <v>0.1375</v>
      </c>
      <c r="AT150" s="267"/>
      <c r="AU150" s="267"/>
      <c r="AV150" s="267" t="n">
        <v>0.1375</v>
      </c>
      <c r="AW150" s="267" t="n">
        <v>0.1375</v>
      </c>
      <c r="AX150" s="267" t="n">
        <v>0.1375</v>
      </c>
      <c r="AY150" s="267" t="n">
        <v>0.1375</v>
      </c>
      <c r="AZ150" s="267" t="n">
        <v>0.1375</v>
      </c>
      <c r="BA150" s="267" t="n">
        <v>0.1375</v>
      </c>
      <c r="BB150" s="267"/>
      <c r="BC150" s="267" t="n">
        <v>0.1375</v>
      </c>
      <c r="BD150" s="267" t="n">
        <v>0.1375</v>
      </c>
      <c r="BE150" s="267" t="n">
        <v>0.1375</v>
      </c>
      <c r="BF150" s="267"/>
      <c r="BG150" s="359"/>
      <c r="BH150" s="268"/>
      <c r="BI150" s="268"/>
      <c r="BJ150" s="268"/>
      <c r="BK150" s="268"/>
      <c r="BL150" s="268"/>
      <c r="BM150" s="268"/>
      <c r="BN150" s="268"/>
      <c r="BO150" s="358"/>
      <c r="BP150" s="358"/>
      <c r="BQ150" s="268"/>
      <c r="BR150" s="358"/>
      <c r="BS150" s="268"/>
      <c r="BT150" s="268"/>
      <c r="BU150" s="268"/>
      <c r="BV150" s="295"/>
      <c r="BW150" s="268"/>
      <c r="BX150" s="295"/>
      <c r="BY150" s="268"/>
      <c r="BZ150" s="268"/>
      <c r="CA150" s="268"/>
      <c r="CB150" s="268"/>
      <c r="CC150" s="277"/>
      <c r="CD150" s="277"/>
      <c r="CE150" s="268"/>
      <c r="CF150" s="277"/>
      <c r="CG150" s="268"/>
      <c r="CH150" s="293"/>
      <c r="CI150" s="293"/>
      <c r="CJ150" s="344"/>
      <c r="CK150" s="268"/>
      <c r="CL150" s="293"/>
      <c r="CM150" s="268"/>
      <c r="CN150" s="295"/>
      <c r="CO150" s="295"/>
      <c r="CP150" s="268"/>
      <c r="CQ150" s="293"/>
      <c r="CR150" s="268"/>
      <c r="CS150" s="268"/>
      <c r="CT150" s="276"/>
      <c r="CU150" s="276"/>
      <c r="CV150" s="295"/>
      <c r="CW150" s="268"/>
      <c r="CX150" s="295"/>
      <c r="CY150" s="268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</row>
    <row r="151" customFormat="false" ht="12.75" hidden="false" customHeight="false" outlineLevel="0" collapsed="false">
      <c r="A151" s="359" t="n">
        <v>41030</v>
      </c>
      <c r="B151" s="268"/>
      <c r="C151" s="399"/>
      <c r="D151" s="399"/>
      <c r="E151" s="400"/>
      <c r="F151" s="400"/>
      <c r="G151" s="400"/>
      <c r="H151" s="399"/>
      <c r="I151" s="399"/>
      <c r="J151" s="400"/>
      <c r="K151" s="402"/>
      <c r="L151" s="402"/>
      <c r="M151" s="399"/>
      <c r="N151" s="400"/>
      <c r="O151" s="402"/>
      <c r="P151" s="402"/>
      <c r="Q151" s="399"/>
      <c r="R151" s="400"/>
      <c r="T151" s="403"/>
      <c r="U151" s="403"/>
      <c r="V151" s="403"/>
      <c r="X151" s="404" t="n">
        <v>0.052</v>
      </c>
      <c r="Y151" s="405" t="n">
        <v>0.1375</v>
      </c>
      <c r="Z151" s="404" t="n">
        <v>0.002</v>
      </c>
      <c r="AA151" s="406" t="n">
        <v>0.2425</v>
      </c>
      <c r="AB151" s="406" t="n">
        <v>1.2425</v>
      </c>
      <c r="AC151" s="406" t="n">
        <v>0.2425</v>
      </c>
      <c r="AD151" s="407" t="n">
        <v>0.1375</v>
      </c>
      <c r="AE151" s="267" t="n">
        <v>0.1375</v>
      </c>
      <c r="AF151" s="267" t="n">
        <v>0.1375</v>
      </c>
      <c r="AG151" s="267"/>
      <c r="AH151" s="396" t="n">
        <f aca="false">A151</f>
        <v>41030</v>
      </c>
      <c r="AI151" s="267" t="n">
        <v>0.1375</v>
      </c>
      <c r="AJ151" s="399"/>
      <c r="AK151" s="401"/>
      <c r="AL151" s="267" t="n">
        <v>0.1375</v>
      </c>
      <c r="AM151" s="267" t="n">
        <v>0.1375</v>
      </c>
      <c r="AN151" s="267" t="n">
        <v>0.1375</v>
      </c>
      <c r="AO151" s="267" t="n">
        <v>0.1375</v>
      </c>
      <c r="AP151" s="267" t="n">
        <v>0.1375</v>
      </c>
      <c r="AQ151" s="267" t="n">
        <v>0.1375</v>
      </c>
      <c r="AR151" s="267" t="n">
        <v>0.1375</v>
      </c>
      <c r="AS151" s="267" t="n">
        <v>0.1375</v>
      </c>
      <c r="AT151" s="267"/>
      <c r="AU151" s="267"/>
      <c r="AV151" s="267" t="n">
        <v>0.1375</v>
      </c>
      <c r="AW151" s="267" t="n">
        <v>0.1375</v>
      </c>
      <c r="AX151" s="267" t="n">
        <v>0.1375</v>
      </c>
      <c r="AY151" s="267" t="n">
        <v>0.1375</v>
      </c>
      <c r="AZ151" s="267" t="n">
        <v>0.1375</v>
      </c>
      <c r="BA151" s="267" t="n">
        <v>0.1375</v>
      </c>
      <c r="BB151" s="267"/>
      <c r="BC151" s="267" t="n">
        <v>0.1375</v>
      </c>
      <c r="BD151" s="267" t="n">
        <v>0.1375</v>
      </c>
      <c r="BE151" s="267" t="n">
        <v>0.1375</v>
      </c>
      <c r="BF151" s="267"/>
      <c r="BG151" s="359"/>
      <c r="BH151" s="268"/>
      <c r="BI151" s="268"/>
      <c r="BJ151" s="268"/>
      <c r="BK151" s="268"/>
      <c r="BL151" s="268"/>
      <c r="BM151" s="268"/>
      <c r="BN151" s="268"/>
      <c r="BO151" s="358"/>
      <c r="BP151" s="358"/>
      <c r="BQ151" s="268"/>
      <c r="BR151" s="358"/>
      <c r="BS151" s="268"/>
      <c r="BT151" s="268"/>
      <c r="BU151" s="268"/>
      <c r="BV151" s="295"/>
      <c r="BW151" s="268"/>
      <c r="BX151" s="295"/>
      <c r="BY151" s="268"/>
      <c r="BZ151" s="268"/>
      <c r="CA151" s="268"/>
      <c r="CB151" s="268"/>
      <c r="CC151" s="277"/>
      <c r="CD151" s="277"/>
      <c r="CE151" s="268"/>
      <c r="CF151" s="277"/>
      <c r="CG151" s="268"/>
      <c r="CH151" s="293"/>
      <c r="CI151" s="293"/>
      <c r="CJ151" s="344"/>
      <c r="CK151" s="268"/>
      <c r="CL151" s="293"/>
      <c r="CM151" s="268"/>
      <c r="CN151" s="295"/>
      <c r="CO151" s="295"/>
      <c r="CP151" s="268"/>
      <c r="CQ151" s="293"/>
      <c r="CR151" s="268"/>
      <c r="CS151" s="268"/>
      <c r="CT151" s="276"/>
      <c r="CU151" s="276"/>
      <c r="CV151" s="295"/>
      <c r="CW151" s="268"/>
      <c r="CX151" s="295"/>
      <c r="CY151" s="268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</row>
    <row r="152" customFormat="false" ht="12.75" hidden="false" customHeight="false" outlineLevel="0" collapsed="false">
      <c r="A152" s="359" t="n">
        <v>41061</v>
      </c>
      <c r="B152" s="268"/>
      <c r="C152" s="399"/>
      <c r="D152" s="399"/>
      <c r="E152" s="400"/>
      <c r="F152" s="400"/>
      <c r="G152" s="400"/>
      <c r="H152" s="399"/>
      <c r="I152" s="399"/>
      <c r="J152" s="400"/>
      <c r="K152" s="402"/>
      <c r="L152" s="402"/>
      <c r="M152" s="399"/>
      <c r="N152" s="400"/>
      <c r="O152" s="402"/>
      <c r="P152" s="402"/>
      <c r="Q152" s="399"/>
      <c r="R152" s="400"/>
      <c r="T152" s="403"/>
      <c r="U152" s="403"/>
      <c r="V152" s="403"/>
      <c r="X152" s="404" t="n">
        <v>0.052</v>
      </c>
      <c r="Y152" s="405" t="n">
        <v>0.1375</v>
      </c>
      <c r="Z152" s="404" t="n">
        <v>0.002</v>
      </c>
      <c r="AA152" s="406" t="n">
        <v>0.2325</v>
      </c>
      <c r="AB152" s="406" t="n">
        <v>1.2325</v>
      </c>
      <c r="AC152" s="406" t="n">
        <v>0.2325</v>
      </c>
      <c r="AD152" s="407" t="n">
        <v>0.1375</v>
      </c>
      <c r="AE152" s="267" t="n">
        <v>0.1375</v>
      </c>
      <c r="AF152" s="267" t="n">
        <v>0.1375</v>
      </c>
      <c r="AG152" s="267"/>
      <c r="AH152" s="396" t="n">
        <f aca="false">A152</f>
        <v>41061</v>
      </c>
      <c r="AI152" s="267" t="n">
        <v>0.1375</v>
      </c>
      <c r="AJ152" s="399"/>
      <c r="AK152" s="401"/>
      <c r="AL152" s="267" t="n">
        <v>0.1375</v>
      </c>
      <c r="AM152" s="267" t="n">
        <v>0.1375</v>
      </c>
      <c r="AN152" s="267" t="n">
        <v>0.1375</v>
      </c>
      <c r="AO152" s="267" t="n">
        <v>0.1375</v>
      </c>
      <c r="AP152" s="267" t="n">
        <v>0.1375</v>
      </c>
      <c r="AQ152" s="267" t="n">
        <v>0.1375</v>
      </c>
      <c r="AR152" s="267" t="n">
        <v>0.1375</v>
      </c>
      <c r="AS152" s="267" t="n">
        <v>0.1375</v>
      </c>
      <c r="AT152" s="267"/>
      <c r="AU152" s="267"/>
      <c r="AV152" s="267" t="n">
        <v>0.1375</v>
      </c>
      <c r="AW152" s="267" t="n">
        <v>0.1375</v>
      </c>
      <c r="AX152" s="267" t="n">
        <v>0.1375</v>
      </c>
      <c r="AY152" s="267" t="n">
        <v>0.1375</v>
      </c>
      <c r="AZ152" s="267" t="n">
        <v>0.1375</v>
      </c>
      <c r="BA152" s="267" t="n">
        <v>0.1375</v>
      </c>
      <c r="BB152" s="267"/>
      <c r="BC152" s="267" t="n">
        <v>0.1375</v>
      </c>
      <c r="BD152" s="267" t="n">
        <v>0.1375</v>
      </c>
      <c r="BE152" s="267" t="n">
        <v>0.1375</v>
      </c>
      <c r="BF152" s="267"/>
      <c r="BG152" s="359"/>
      <c r="BH152" s="268"/>
      <c r="BI152" s="268"/>
      <c r="BJ152" s="268"/>
      <c r="BK152" s="268"/>
      <c r="BL152" s="268"/>
      <c r="BM152" s="268"/>
      <c r="BN152" s="268"/>
      <c r="BO152" s="358"/>
      <c r="BP152" s="358"/>
      <c r="BQ152" s="268"/>
      <c r="BR152" s="358"/>
      <c r="BS152" s="268"/>
      <c r="BT152" s="268"/>
      <c r="BU152" s="268"/>
      <c r="BV152" s="295"/>
      <c r="BW152" s="268"/>
      <c r="BX152" s="295"/>
      <c r="BY152" s="268"/>
      <c r="BZ152" s="268"/>
      <c r="CA152" s="268"/>
      <c r="CB152" s="268"/>
      <c r="CC152" s="277"/>
      <c r="CD152" s="277"/>
      <c r="CE152" s="268"/>
      <c r="CF152" s="277"/>
      <c r="CG152" s="268"/>
      <c r="CH152" s="293"/>
      <c r="CI152" s="293"/>
      <c r="CJ152" s="344"/>
      <c r="CK152" s="268"/>
      <c r="CL152" s="293"/>
      <c r="CM152" s="268"/>
      <c r="CN152" s="295"/>
      <c r="CO152" s="295"/>
      <c r="CP152" s="268"/>
      <c r="CQ152" s="293"/>
      <c r="CR152" s="268"/>
      <c r="CS152" s="268"/>
      <c r="CT152" s="276"/>
      <c r="CU152" s="276"/>
      <c r="CV152" s="295"/>
      <c r="CW152" s="268"/>
      <c r="CX152" s="295"/>
      <c r="CY152" s="268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</row>
    <row r="153" customFormat="false" ht="12.75" hidden="false" customHeight="false" outlineLevel="0" collapsed="false">
      <c r="A153" s="359" t="n">
        <v>41091</v>
      </c>
      <c r="B153" s="268"/>
      <c r="C153" s="399"/>
      <c r="D153" s="399"/>
      <c r="E153" s="400"/>
      <c r="F153" s="400"/>
      <c r="G153" s="400"/>
      <c r="H153" s="399"/>
      <c r="I153" s="399"/>
      <c r="J153" s="400"/>
      <c r="K153" s="402"/>
      <c r="L153" s="402"/>
      <c r="M153" s="399"/>
      <c r="N153" s="400"/>
      <c r="O153" s="402"/>
      <c r="P153" s="402"/>
      <c r="Q153" s="399"/>
      <c r="R153" s="400"/>
      <c r="T153" s="403"/>
      <c r="U153" s="403"/>
      <c r="V153" s="403"/>
      <c r="X153" s="404" t="n">
        <v>0.052</v>
      </c>
      <c r="Y153" s="405" t="n">
        <v>0.135</v>
      </c>
      <c r="Z153" s="404" t="n">
        <v>0.002</v>
      </c>
      <c r="AA153" s="406" t="n">
        <v>0.2325</v>
      </c>
      <c r="AB153" s="406" t="n">
        <v>1.2325</v>
      </c>
      <c r="AC153" s="406" t="n">
        <v>0.2325</v>
      </c>
      <c r="AD153" s="407" t="n">
        <v>0.135</v>
      </c>
      <c r="AE153" s="267" t="n">
        <v>0.135</v>
      </c>
      <c r="AF153" s="267" t="n">
        <v>0.135</v>
      </c>
      <c r="AG153" s="267"/>
      <c r="AH153" s="396" t="n">
        <f aca="false">A153</f>
        <v>41091</v>
      </c>
      <c r="AI153" s="267" t="n">
        <v>0.135</v>
      </c>
      <c r="AJ153" s="399"/>
      <c r="AK153" s="401"/>
      <c r="AL153" s="267" t="n">
        <v>0.135</v>
      </c>
      <c r="AM153" s="267" t="n">
        <v>0.135</v>
      </c>
      <c r="AN153" s="267" t="n">
        <v>0.135</v>
      </c>
      <c r="AO153" s="267" t="n">
        <v>0.135</v>
      </c>
      <c r="AP153" s="267" t="n">
        <v>0.135</v>
      </c>
      <c r="AQ153" s="267" t="n">
        <v>0.135</v>
      </c>
      <c r="AR153" s="267" t="n">
        <v>0.135</v>
      </c>
      <c r="AS153" s="267" t="n">
        <v>0.135</v>
      </c>
      <c r="AT153" s="267"/>
      <c r="AU153" s="267"/>
      <c r="AV153" s="267" t="n">
        <v>0.135</v>
      </c>
      <c r="AW153" s="267" t="n">
        <v>0.135</v>
      </c>
      <c r="AX153" s="267" t="n">
        <v>0.135</v>
      </c>
      <c r="AY153" s="267" t="n">
        <v>0.135</v>
      </c>
      <c r="AZ153" s="267" t="n">
        <v>0.135</v>
      </c>
      <c r="BA153" s="267" t="n">
        <v>0.135</v>
      </c>
      <c r="BB153" s="267"/>
      <c r="BC153" s="267" t="n">
        <v>0.135</v>
      </c>
      <c r="BD153" s="267" t="n">
        <v>0.135</v>
      </c>
      <c r="BE153" s="267" t="n">
        <v>0.135</v>
      </c>
      <c r="BF153" s="267"/>
      <c r="BG153" s="359"/>
      <c r="BH153" s="268"/>
      <c r="BI153" s="268"/>
      <c r="BJ153" s="268"/>
      <c r="BK153" s="268"/>
      <c r="BL153" s="268"/>
      <c r="BM153" s="268"/>
      <c r="BN153" s="268"/>
      <c r="BO153" s="358"/>
      <c r="BP153" s="358"/>
      <c r="BQ153" s="268"/>
      <c r="BR153" s="358"/>
      <c r="BS153" s="268"/>
      <c r="BT153" s="268"/>
      <c r="BU153" s="268"/>
      <c r="BV153" s="295"/>
      <c r="BW153" s="268"/>
      <c r="BX153" s="295"/>
      <c r="BY153" s="268"/>
      <c r="BZ153" s="268"/>
      <c r="CA153" s="268"/>
      <c r="CB153" s="268"/>
      <c r="CC153" s="277"/>
      <c r="CD153" s="277"/>
      <c r="CE153" s="268"/>
      <c r="CF153" s="277"/>
      <c r="CG153" s="268"/>
      <c r="CH153" s="293"/>
      <c r="CI153" s="293"/>
      <c r="CJ153" s="344"/>
      <c r="CK153" s="268"/>
      <c r="CL153" s="293"/>
      <c r="CM153" s="268"/>
      <c r="CN153" s="295"/>
      <c r="CO153" s="295"/>
      <c r="CP153" s="268"/>
      <c r="CQ153" s="293"/>
      <c r="CR153" s="268"/>
      <c r="CS153" s="268"/>
      <c r="CT153" s="276"/>
      <c r="CU153" s="276"/>
      <c r="CV153" s="295"/>
      <c r="CW153" s="268"/>
      <c r="CX153" s="295"/>
      <c r="CY153" s="268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</row>
    <row r="154" customFormat="false" ht="12.75" hidden="false" customHeight="false" outlineLevel="0" collapsed="false">
      <c r="A154" s="359" t="n">
        <v>41122</v>
      </c>
      <c r="B154" s="268"/>
      <c r="C154" s="399"/>
      <c r="D154" s="399"/>
      <c r="E154" s="400"/>
      <c r="F154" s="400"/>
      <c r="G154" s="400"/>
      <c r="H154" s="399"/>
      <c r="I154" s="399"/>
      <c r="J154" s="400"/>
      <c r="K154" s="402"/>
      <c r="L154" s="402"/>
      <c r="M154" s="399"/>
      <c r="N154" s="400"/>
      <c r="O154" s="402"/>
      <c r="P154" s="402"/>
      <c r="Q154" s="399"/>
      <c r="R154" s="400"/>
      <c r="T154" s="403"/>
      <c r="U154" s="403"/>
      <c r="V154" s="403"/>
      <c r="X154" s="404" t="n">
        <v>0.052</v>
      </c>
      <c r="Y154" s="405" t="n">
        <v>0.1325</v>
      </c>
      <c r="Z154" s="404" t="n">
        <v>0.002</v>
      </c>
      <c r="AA154" s="406" t="n">
        <v>0.2325</v>
      </c>
      <c r="AB154" s="406" t="n">
        <v>1.2325</v>
      </c>
      <c r="AC154" s="406" t="n">
        <v>0.2325</v>
      </c>
      <c r="AD154" s="407" t="n">
        <v>0.1325</v>
      </c>
      <c r="AE154" s="267" t="n">
        <v>0.1325</v>
      </c>
      <c r="AF154" s="267" t="n">
        <v>0.1325</v>
      </c>
      <c r="AG154" s="267"/>
      <c r="AH154" s="396" t="n">
        <f aca="false">A154</f>
        <v>41122</v>
      </c>
      <c r="AI154" s="267" t="n">
        <v>0.1325</v>
      </c>
      <c r="AJ154" s="399"/>
      <c r="AK154" s="401"/>
      <c r="AL154" s="267" t="n">
        <v>0.1325</v>
      </c>
      <c r="AM154" s="267" t="n">
        <v>0.1325</v>
      </c>
      <c r="AN154" s="267" t="n">
        <v>0.1325</v>
      </c>
      <c r="AO154" s="267" t="n">
        <v>0.1325</v>
      </c>
      <c r="AP154" s="267" t="n">
        <v>0.1325</v>
      </c>
      <c r="AQ154" s="267" t="n">
        <v>0.1325</v>
      </c>
      <c r="AR154" s="267" t="n">
        <v>0.1325</v>
      </c>
      <c r="AS154" s="267" t="n">
        <v>0.1325</v>
      </c>
      <c r="AT154" s="267"/>
      <c r="AU154" s="267"/>
      <c r="AV154" s="267" t="n">
        <v>0.1325</v>
      </c>
      <c r="AW154" s="267" t="n">
        <v>0.1325</v>
      </c>
      <c r="AX154" s="267" t="n">
        <v>0.1325</v>
      </c>
      <c r="AY154" s="267" t="n">
        <v>0.1325</v>
      </c>
      <c r="AZ154" s="267" t="n">
        <v>0.1325</v>
      </c>
      <c r="BA154" s="267" t="n">
        <v>0.1325</v>
      </c>
      <c r="BB154" s="267"/>
      <c r="BC154" s="267" t="n">
        <v>0.1325</v>
      </c>
      <c r="BD154" s="267" t="n">
        <v>0.1325</v>
      </c>
      <c r="BE154" s="267" t="n">
        <v>0.1325</v>
      </c>
      <c r="BF154" s="267"/>
      <c r="BG154" s="359"/>
      <c r="BH154" s="268"/>
      <c r="BI154" s="268"/>
      <c r="BJ154" s="268"/>
      <c r="BK154" s="268"/>
      <c r="BL154" s="268"/>
      <c r="BM154" s="268"/>
      <c r="BN154" s="268"/>
      <c r="BO154" s="358"/>
      <c r="BP154" s="358"/>
      <c r="BQ154" s="268"/>
      <c r="BR154" s="358"/>
      <c r="BS154" s="268"/>
      <c r="BT154" s="268"/>
      <c r="BU154" s="268"/>
      <c r="BV154" s="295"/>
      <c r="BW154" s="268"/>
      <c r="BX154" s="295"/>
      <c r="BY154" s="268"/>
      <c r="BZ154" s="268"/>
      <c r="CA154" s="268"/>
      <c r="CB154" s="268"/>
      <c r="CC154" s="277"/>
      <c r="CD154" s="277"/>
      <c r="CE154" s="268"/>
      <c r="CF154" s="277"/>
      <c r="CG154" s="268"/>
      <c r="CH154" s="293"/>
      <c r="CI154" s="293"/>
      <c r="CJ154" s="344"/>
      <c r="CK154" s="268"/>
      <c r="CL154" s="293"/>
      <c r="CM154" s="268"/>
      <c r="CN154" s="295"/>
      <c r="CO154" s="295"/>
      <c r="CP154" s="268"/>
      <c r="CQ154" s="293"/>
      <c r="CR154" s="268"/>
      <c r="CS154" s="268"/>
      <c r="CT154" s="276"/>
      <c r="CU154" s="276"/>
      <c r="CV154" s="295"/>
      <c r="CW154" s="268"/>
      <c r="CX154" s="295"/>
      <c r="CY154" s="268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</row>
    <row r="155" customFormat="false" ht="12.75" hidden="false" customHeight="false" outlineLevel="0" collapsed="false">
      <c r="A155" s="359" t="n">
        <v>41153</v>
      </c>
      <c r="B155" s="268"/>
      <c r="C155" s="399"/>
      <c r="D155" s="399"/>
      <c r="E155" s="400"/>
      <c r="F155" s="400"/>
      <c r="G155" s="400"/>
      <c r="H155" s="399"/>
      <c r="I155" s="399"/>
      <c r="J155" s="400"/>
      <c r="K155" s="402"/>
      <c r="L155" s="402"/>
      <c r="M155" s="399"/>
      <c r="N155" s="400"/>
      <c r="O155" s="402"/>
      <c r="P155" s="402"/>
      <c r="Q155" s="399"/>
      <c r="R155" s="400"/>
      <c r="T155" s="403"/>
      <c r="U155" s="403"/>
      <c r="V155" s="403"/>
      <c r="X155" s="404" t="n">
        <v>0.052</v>
      </c>
      <c r="Y155" s="405" t="n">
        <v>0.1325</v>
      </c>
      <c r="Z155" s="404" t="n">
        <v>0.002</v>
      </c>
      <c r="AA155" s="406" t="n">
        <v>0.2325</v>
      </c>
      <c r="AB155" s="406" t="n">
        <v>1.2325</v>
      </c>
      <c r="AC155" s="406" t="n">
        <v>0.2325</v>
      </c>
      <c r="AD155" s="407" t="n">
        <v>0.1325</v>
      </c>
      <c r="AE155" s="267" t="n">
        <v>0.1325</v>
      </c>
      <c r="AF155" s="267" t="n">
        <v>0.1325</v>
      </c>
      <c r="AG155" s="267"/>
      <c r="AH155" s="396" t="n">
        <f aca="false">A155</f>
        <v>41153</v>
      </c>
      <c r="AI155" s="267" t="n">
        <v>0.1325</v>
      </c>
      <c r="AJ155" s="399"/>
      <c r="AK155" s="401"/>
      <c r="AL155" s="267" t="n">
        <v>0.1325</v>
      </c>
      <c r="AM155" s="267" t="n">
        <v>0.1325</v>
      </c>
      <c r="AN155" s="267" t="n">
        <v>0.1325</v>
      </c>
      <c r="AO155" s="267" t="n">
        <v>0.1325</v>
      </c>
      <c r="AP155" s="267" t="n">
        <v>0.1325</v>
      </c>
      <c r="AQ155" s="267" t="n">
        <v>0.1325</v>
      </c>
      <c r="AR155" s="267" t="n">
        <v>0.1325</v>
      </c>
      <c r="AS155" s="267" t="n">
        <v>0.1325</v>
      </c>
      <c r="AT155" s="267"/>
      <c r="AU155" s="267"/>
      <c r="AV155" s="267" t="n">
        <v>0.1325</v>
      </c>
      <c r="AW155" s="267" t="n">
        <v>0.1325</v>
      </c>
      <c r="AX155" s="267" t="n">
        <v>0.1325</v>
      </c>
      <c r="AY155" s="267" t="n">
        <v>0.1325</v>
      </c>
      <c r="AZ155" s="267" t="n">
        <v>0.1325</v>
      </c>
      <c r="BA155" s="267" t="n">
        <v>0.1325</v>
      </c>
      <c r="BB155" s="267"/>
      <c r="BC155" s="267" t="n">
        <v>0.1325</v>
      </c>
      <c r="BD155" s="267" t="n">
        <v>0.1325</v>
      </c>
      <c r="BE155" s="267" t="n">
        <v>0.1325</v>
      </c>
      <c r="BF155" s="267"/>
      <c r="BG155" s="359"/>
      <c r="BH155" s="268"/>
      <c r="BI155" s="268"/>
      <c r="BJ155" s="268"/>
      <c r="BK155" s="268"/>
      <c r="BL155" s="268"/>
      <c r="BM155" s="268"/>
      <c r="BN155" s="268"/>
      <c r="BO155" s="358"/>
      <c r="BP155" s="358"/>
      <c r="BQ155" s="268"/>
      <c r="BR155" s="358"/>
      <c r="BS155" s="268"/>
      <c r="BT155" s="268"/>
      <c r="BU155" s="268"/>
      <c r="BV155" s="295"/>
      <c r="BW155" s="268"/>
      <c r="BX155" s="295"/>
      <c r="BY155" s="268"/>
      <c r="BZ155" s="268"/>
      <c r="CA155" s="268"/>
      <c r="CB155" s="268"/>
      <c r="CC155" s="277"/>
      <c r="CD155" s="277"/>
      <c r="CE155" s="268"/>
      <c r="CF155" s="277"/>
      <c r="CG155" s="268"/>
      <c r="CH155" s="293"/>
      <c r="CI155" s="293"/>
      <c r="CJ155" s="344"/>
      <c r="CK155" s="268"/>
      <c r="CL155" s="293"/>
      <c r="CM155" s="268"/>
      <c r="CN155" s="295"/>
      <c r="CO155" s="295"/>
      <c r="CP155" s="268"/>
      <c r="CQ155" s="293"/>
      <c r="CR155" s="268"/>
      <c r="CS155" s="268"/>
      <c r="CT155" s="276"/>
      <c r="CU155" s="276"/>
      <c r="CV155" s="295"/>
      <c r="CW155" s="268"/>
      <c r="CX155" s="295"/>
      <c r="CY155" s="268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</row>
    <row r="156" customFormat="false" ht="12.75" hidden="false" customHeight="false" outlineLevel="0" collapsed="false">
      <c r="A156" s="359" t="n">
        <v>41183</v>
      </c>
      <c r="B156" s="268"/>
      <c r="C156" s="399"/>
      <c r="D156" s="399"/>
      <c r="E156" s="400"/>
      <c r="F156" s="400"/>
      <c r="G156" s="400"/>
      <c r="H156" s="399"/>
      <c r="I156" s="399"/>
      <c r="J156" s="400"/>
      <c r="K156" s="402"/>
      <c r="L156" s="402"/>
      <c r="M156" s="399"/>
      <c r="N156" s="400"/>
      <c r="O156" s="402"/>
      <c r="P156" s="402"/>
      <c r="Q156" s="399"/>
      <c r="R156" s="400"/>
      <c r="T156" s="403"/>
      <c r="U156" s="403"/>
      <c r="V156" s="403"/>
      <c r="X156" s="404" t="n">
        <v>0.052</v>
      </c>
      <c r="Y156" s="405" t="n">
        <v>0.1325</v>
      </c>
      <c r="Z156" s="404" t="n">
        <v>0.002</v>
      </c>
      <c r="AA156" s="406" t="n">
        <v>0.25</v>
      </c>
      <c r="AB156" s="406" t="n">
        <v>1.25</v>
      </c>
      <c r="AC156" s="406" t="n">
        <v>0.25</v>
      </c>
      <c r="AD156" s="407" t="n">
        <v>0.1325</v>
      </c>
      <c r="AE156" s="267" t="n">
        <v>0.1325</v>
      </c>
      <c r="AF156" s="267" t="n">
        <v>0.1325</v>
      </c>
      <c r="AG156" s="267"/>
      <c r="AH156" s="396" t="n">
        <f aca="false">A156</f>
        <v>41183</v>
      </c>
      <c r="AI156" s="267" t="n">
        <v>0.1325</v>
      </c>
      <c r="AJ156" s="399"/>
      <c r="AK156" s="401"/>
      <c r="AL156" s="267" t="n">
        <v>0.1325</v>
      </c>
      <c r="AM156" s="267" t="n">
        <v>0.1325</v>
      </c>
      <c r="AN156" s="267" t="n">
        <v>0.1325</v>
      </c>
      <c r="AO156" s="267" t="n">
        <v>0.1325</v>
      </c>
      <c r="AP156" s="267" t="n">
        <v>0.1325</v>
      </c>
      <c r="AQ156" s="267" t="n">
        <v>0.1325</v>
      </c>
      <c r="AR156" s="267" t="n">
        <v>0.1325</v>
      </c>
      <c r="AS156" s="267" t="n">
        <v>0.1325</v>
      </c>
      <c r="AT156" s="267"/>
      <c r="AU156" s="267"/>
      <c r="AV156" s="267" t="n">
        <v>0.1325</v>
      </c>
      <c r="AW156" s="267" t="n">
        <v>0.1325</v>
      </c>
      <c r="AX156" s="267" t="n">
        <v>0.1325</v>
      </c>
      <c r="AY156" s="267" t="n">
        <v>0.1325</v>
      </c>
      <c r="AZ156" s="267" t="n">
        <v>0.1325</v>
      </c>
      <c r="BA156" s="267" t="n">
        <v>0.1325</v>
      </c>
      <c r="BB156" s="267"/>
      <c r="BC156" s="267" t="n">
        <v>0.1325</v>
      </c>
      <c r="BD156" s="267" t="n">
        <v>0.1325</v>
      </c>
      <c r="BE156" s="267" t="n">
        <v>0.1325</v>
      </c>
      <c r="BF156" s="267"/>
      <c r="BG156" s="359"/>
      <c r="BH156" s="268"/>
      <c r="BI156" s="268"/>
      <c r="BJ156" s="268"/>
      <c r="BK156" s="268"/>
      <c r="BL156" s="268"/>
      <c r="BM156" s="268"/>
      <c r="BN156" s="268"/>
      <c r="BO156" s="358"/>
      <c r="BP156" s="358"/>
      <c r="BQ156" s="268"/>
      <c r="BR156" s="358"/>
      <c r="BS156" s="268"/>
      <c r="BT156" s="268"/>
      <c r="BU156" s="268"/>
      <c r="BV156" s="295"/>
      <c r="BW156" s="268"/>
      <c r="BX156" s="295"/>
      <c r="BY156" s="268"/>
      <c r="BZ156" s="268"/>
      <c r="CA156" s="268"/>
      <c r="CB156" s="268"/>
      <c r="CC156" s="277"/>
      <c r="CD156" s="277"/>
      <c r="CE156" s="268"/>
      <c r="CF156" s="277"/>
      <c r="CG156" s="268"/>
      <c r="CH156" s="293"/>
      <c r="CI156" s="293"/>
      <c r="CJ156" s="344"/>
      <c r="CK156" s="268"/>
      <c r="CL156" s="293"/>
      <c r="CM156" s="268"/>
      <c r="CN156" s="295"/>
      <c r="CO156" s="295"/>
      <c r="CP156" s="268"/>
      <c r="CQ156" s="293"/>
      <c r="CR156" s="268"/>
      <c r="CS156" s="268"/>
      <c r="CT156" s="276"/>
      <c r="CU156" s="276"/>
      <c r="CV156" s="295"/>
      <c r="CW156" s="268"/>
      <c r="CX156" s="295"/>
      <c r="CY156" s="268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</row>
    <row r="157" customFormat="false" ht="12.75" hidden="false" customHeight="false" outlineLevel="0" collapsed="false">
      <c r="A157" s="359" t="n">
        <v>41214</v>
      </c>
      <c r="B157" s="268"/>
      <c r="C157" s="399"/>
      <c r="D157" s="399"/>
      <c r="E157" s="400"/>
      <c r="F157" s="400"/>
      <c r="G157" s="400"/>
      <c r="H157" s="399"/>
      <c r="I157" s="399"/>
      <c r="J157" s="400"/>
      <c r="K157" s="402"/>
      <c r="L157" s="402"/>
      <c r="M157" s="399"/>
      <c r="N157" s="400"/>
      <c r="O157" s="402"/>
      <c r="P157" s="402"/>
      <c r="Q157" s="399"/>
      <c r="R157" s="400"/>
      <c r="T157" s="403"/>
      <c r="U157" s="403"/>
      <c r="V157" s="403"/>
      <c r="X157" s="404" t="n">
        <v>0.2</v>
      </c>
      <c r="Y157" s="405" t="n">
        <v>0.2675</v>
      </c>
      <c r="Z157" s="404" t="n">
        <v>0.15</v>
      </c>
      <c r="AA157" s="406" t="n">
        <v>0.5175</v>
      </c>
      <c r="AB157" s="406" t="n">
        <v>1.5175</v>
      </c>
      <c r="AC157" s="406" t="n">
        <v>0.5175</v>
      </c>
      <c r="AD157" s="407" t="n">
        <v>0.2675</v>
      </c>
      <c r="AE157" s="267" t="n">
        <v>0.2675</v>
      </c>
      <c r="AF157" s="267" t="n">
        <v>0.2675</v>
      </c>
      <c r="AG157" s="267"/>
      <c r="AH157" s="396" t="n">
        <f aca="false">A157</f>
        <v>41214</v>
      </c>
      <c r="AI157" s="267" t="n">
        <v>0.2675</v>
      </c>
      <c r="AJ157" s="399"/>
      <c r="AK157" s="401"/>
      <c r="AL157" s="267" t="n">
        <v>0.2675</v>
      </c>
      <c r="AM157" s="267" t="n">
        <v>0.2675</v>
      </c>
      <c r="AN157" s="267" t="n">
        <v>0.2675</v>
      </c>
      <c r="AO157" s="267" t="n">
        <v>0.2675</v>
      </c>
      <c r="AP157" s="267" t="n">
        <v>0.2675</v>
      </c>
      <c r="AQ157" s="267" t="n">
        <v>0.2675</v>
      </c>
      <c r="AR157" s="267" t="n">
        <v>0.2675</v>
      </c>
      <c r="AS157" s="267" t="n">
        <v>0.2675</v>
      </c>
      <c r="AT157" s="267"/>
      <c r="AU157" s="267"/>
      <c r="AV157" s="267" t="n">
        <v>0.2675</v>
      </c>
      <c r="AW157" s="267" t="n">
        <v>0.2675</v>
      </c>
      <c r="AX157" s="267" t="n">
        <v>0.2675</v>
      </c>
      <c r="AY157" s="267" t="n">
        <v>0.2675</v>
      </c>
      <c r="AZ157" s="267" t="n">
        <v>0.2675</v>
      </c>
      <c r="BA157" s="267" t="n">
        <v>0.2675</v>
      </c>
      <c r="BB157" s="267"/>
      <c r="BC157" s="267" t="n">
        <v>0.2675</v>
      </c>
      <c r="BD157" s="267" t="n">
        <v>0.2675</v>
      </c>
      <c r="BE157" s="267" t="n">
        <v>0.2675</v>
      </c>
      <c r="BF157" s="267"/>
      <c r="BG157" s="359"/>
      <c r="BH157" s="268"/>
      <c r="BI157" s="268"/>
      <c r="BJ157" s="268"/>
      <c r="BK157" s="268"/>
      <c r="BL157" s="268"/>
      <c r="BM157" s="268"/>
      <c r="BN157" s="268"/>
      <c r="BO157" s="358"/>
      <c r="BP157" s="358"/>
      <c r="BQ157" s="268"/>
      <c r="BR157" s="358"/>
      <c r="BS157" s="268"/>
      <c r="BT157" s="268"/>
      <c r="BU157" s="268"/>
      <c r="BV157" s="295"/>
      <c r="BW157" s="268"/>
      <c r="BX157" s="295"/>
      <c r="BY157" s="268"/>
      <c r="BZ157" s="268"/>
      <c r="CA157" s="268"/>
      <c r="CB157" s="268"/>
      <c r="CC157" s="277"/>
      <c r="CD157" s="277"/>
      <c r="CE157" s="268"/>
      <c r="CF157" s="277"/>
      <c r="CG157" s="268"/>
      <c r="CH157" s="293"/>
      <c r="CI157" s="293"/>
      <c r="CJ157" s="344"/>
      <c r="CK157" s="268"/>
      <c r="CL157" s="293"/>
      <c r="CM157" s="268"/>
      <c r="CN157" s="295"/>
      <c r="CO157" s="295"/>
      <c r="CP157" s="268"/>
      <c r="CQ157" s="293"/>
      <c r="CR157" s="268"/>
      <c r="CS157" s="268"/>
      <c r="CT157" s="276"/>
      <c r="CU157" s="276"/>
      <c r="CV157" s="295"/>
      <c r="CW157" s="268"/>
      <c r="CX157" s="295"/>
      <c r="CY157" s="268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</row>
    <row r="158" customFormat="false" ht="12.75" hidden="false" customHeight="false" outlineLevel="0" collapsed="false">
      <c r="A158" s="359" t="n">
        <v>41244</v>
      </c>
      <c r="B158" s="268"/>
      <c r="C158" s="399"/>
      <c r="D158" s="399"/>
      <c r="E158" s="400"/>
      <c r="F158" s="400"/>
      <c r="G158" s="400"/>
      <c r="H158" s="399"/>
      <c r="I158" s="399"/>
      <c r="J158" s="400"/>
      <c r="K158" s="402"/>
      <c r="L158" s="402"/>
      <c r="M158" s="399"/>
      <c r="N158" s="400"/>
      <c r="O158" s="402"/>
      <c r="P158" s="402"/>
      <c r="Q158" s="399"/>
      <c r="R158" s="400"/>
      <c r="T158" s="403"/>
      <c r="U158" s="403"/>
      <c r="V158" s="403"/>
      <c r="X158" s="404" t="n">
        <v>0.23</v>
      </c>
      <c r="Y158" s="405" t="n">
        <v>0.315</v>
      </c>
      <c r="Z158" s="404" t="n">
        <v>0.18</v>
      </c>
      <c r="AA158" s="406" t="n">
        <v>0.88</v>
      </c>
      <c r="AB158" s="406" t="n">
        <v>1.88</v>
      </c>
      <c r="AC158" s="406" t="n">
        <v>0.88</v>
      </c>
      <c r="AD158" s="407" t="n">
        <v>0.315</v>
      </c>
      <c r="AE158" s="267" t="n">
        <v>0.315</v>
      </c>
      <c r="AF158" s="267" t="n">
        <v>0.315</v>
      </c>
      <c r="AG158" s="267"/>
      <c r="AH158" s="396" t="n">
        <f aca="false">A158</f>
        <v>41244</v>
      </c>
      <c r="AI158" s="267" t="n">
        <v>0.315</v>
      </c>
      <c r="AJ158" s="399"/>
      <c r="AK158" s="401"/>
      <c r="AL158" s="267" t="n">
        <v>0.315</v>
      </c>
      <c r="AM158" s="267" t="n">
        <v>0.315</v>
      </c>
      <c r="AN158" s="267" t="n">
        <v>0.315</v>
      </c>
      <c r="AO158" s="267" t="n">
        <v>0.315</v>
      </c>
      <c r="AP158" s="267" t="n">
        <v>0.315</v>
      </c>
      <c r="AQ158" s="267" t="n">
        <v>0.315</v>
      </c>
      <c r="AR158" s="267" t="n">
        <v>0.315</v>
      </c>
      <c r="AS158" s="267" t="n">
        <v>0.315</v>
      </c>
      <c r="AT158" s="267"/>
      <c r="AU158" s="267"/>
      <c r="AV158" s="267" t="n">
        <v>0.315</v>
      </c>
      <c r="AW158" s="267" t="n">
        <v>0.315</v>
      </c>
      <c r="AX158" s="267" t="n">
        <v>0.315</v>
      </c>
      <c r="AY158" s="267" t="n">
        <v>0.315</v>
      </c>
      <c r="AZ158" s="267" t="n">
        <v>0.315</v>
      </c>
      <c r="BA158" s="267" t="n">
        <v>0.315</v>
      </c>
      <c r="BB158" s="267"/>
      <c r="BC158" s="267" t="n">
        <v>0.315</v>
      </c>
      <c r="BD158" s="267" t="n">
        <v>0.315</v>
      </c>
      <c r="BE158" s="267" t="n">
        <v>0.315</v>
      </c>
      <c r="BF158" s="267"/>
      <c r="BG158" s="359"/>
      <c r="BH158" s="268"/>
      <c r="BI158" s="268"/>
      <c r="BJ158" s="268"/>
      <c r="BK158" s="268"/>
      <c r="BL158" s="268"/>
      <c r="BM158" s="268"/>
      <c r="BN158" s="268"/>
      <c r="BO158" s="358"/>
      <c r="BP158" s="358"/>
      <c r="BQ158" s="268"/>
      <c r="BR158" s="358"/>
      <c r="BS158" s="268"/>
      <c r="BT158" s="268"/>
      <c r="BU158" s="268"/>
      <c r="BV158" s="295"/>
      <c r="BW158" s="268"/>
      <c r="BX158" s="295"/>
      <c r="BY158" s="268"/>
      <c r="BZ158" s="268"/>
      <c r="CA158" s="268"/>
      <c r="CB158" s="268"/>
      <c r="CC158" s="277"/>
      <c r="CD158" s="277"/>
      <c r="CE158" s="268"/>
      <c r="CF158" s="277"/>
      <c r="CG158" s="268"/>
      <c r="CH158" s="293"/>
      <c r="CI158" s="293"/>
      <c r="CJ158" s="344"/>
      <c r="CK158" s="268"/>
      <c r="CL158" s="293"/>
      <c r="CM158" s="268"/>
      <c r="CN158" s="295"/>
      <c r="CO158" s="295"/>
      <c r="CP158" s="268"/>
      <c r="CQ158" s="293"/>
      <c r="CR158" s="268"/>
      <c r="CS158" s="268"/>
      <c r="CT158" s="276"/>
      <c r="CU158" s="276"/>
      <c r="CV158" s="295"/>
      <c r="CW158" s="268"/>
      <c r="CX158" s="295"/>
      <c r="CY158" s="268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</row>
    <row r="159" customFormat="false" ht="12.75" hidden="false" customHeight="false" outlineLevel="0" collapsed="false">
      <c r="A159" s="359" t="n">
        <v>41275</v>
      </c>
      <c r="B159" s="268"/>
      <c r="C159" s="399"/>
      <c r="D159" s="399"/>
      <c r="E159" s="400"/>
      <c r="F159" s="400"/>
      <c r="G159" s="400"/>
      <c r="H159" s="399"/>
      <c r="I159" s="399"/>
      <c r="J159" s="400"/>
      <c r="K159" s="402"/>
      <c r="L159" s="402"/>
      <c r="M159" s="399"/>
      <c r="N159" s="400"/>
      <c r="O159" s="402"/>
      <c r="P159" s="402"/>
      <c r="Q159" s="399"/>
      <c r="R159" s="400"/>
      <c r="T159" s="403"/>
      <c r="U159" s="403"/>
      <c r="V159" s="403"/>
      <c r="X159" s="404" t="n">
        <v>0.28</v>
      </c>
      <c r="Y159" s="405" t="n">
        <v>0.3825</v>
      </c>
      <c r="Z159" s="404" t="n">
        <v>0.23</v>
      </c>
      <c r="AA159" s="406" t="n">
        <v>1.17</v>
      </c>
      <c r="AB159" s="406" t="n">
        <v>2.17</v>
      </c>
      <c r="AC159" s="406" t="n">
        <v>1.17</v>
      </c>
      <c r="AD159" s="407" t="n">
        <v>0.3825</v>
      </c>
      <c r="AE159" s="267" t="n">
        <v>0.3825</v>
      </c>
      <c r="AF159" s="267" t="n">
        <v>0.3825</v>
      </c>
      <c r="AG159" s="267"/>
      <c r="AH159" s="396" t="n">
        <f aca="false">A159</f>
        <v>41275</v>
      </c>
      <c r="AI159" s="267" t="n">
        <v>0.3825</v>
      </c>
      <c r="AJ159" s="399"/>
      <c r="AK159" s="401"/>
      <c r="AL159" s="267" t="n">
        <v>0.3825</v>
      </c>
      <c r="AM159" s="267" t="n">
        <v>0.3825</v>
      </c>
      <c r="AN159" s="267" t="n">
        <v>0.3825</v>
      </c>
      <c r="AO159" s="267" t="n">
        <v>0.3825</v>
      </c>
      <c r="AP159" s="267" t="n">
        <v>0.3825</v>
      </c>
      <c r="AQ159" s="267" t="n">
        <v>0.3825</v>
      </c>
      <c r="AR159" s="267" t="n">
        <v>0.3825</v>
      </c>
      <c r="AS159" s="267" t="n">
        <v>0.3825</v>
      </c>
      <c r="AT159" s="267"/>
      <c r="AU159" s="267"/>
      <c r="AV159" s="267" t="n">
        <v>0.3825</v>
      </c>
      <c r="AW159" s="267" t="n">
        <v>0.3825</v>
      </c>
      <c r="AX159" s="267" t="n">
        <v>0.3825</v>
      </c>
      <c r="AY159" s="267" t="n">
        <v>0.3825</v>
      </c>
      <c r="AZ159" s="267" t="n">
        <v>0.3825</v>
      </c>
      <c r="BA159" s="267" t="n">
        <v>0.3825</v>
      </c>
      <c r="BB159" s="267"/>
      <c r="BC159" s="267" t="n">
        <v>0.3825</v>
      </c>
      <c r="BD159" s="267" t="n">
        <v>0.3825</v>
      </c>
      <c r="BE159" s="267" t="n">
        <v>0.3825</v>
      </c>
      <c r="BF159" s="267"/>
      <c r="BG159" s="359"/>
      <c r="BH159" s="268"/>
      <c r="BI159" s="268"/>
      <c r="BJ159" s="268"/>
      <c r="BK159" s="268"/>
      <c r="BL159" s="268"/>
      <c r="BM159" s="268"/>
      <c r="BN159" s="268"/>
      <c r="BO159" s="358"/>
      <c r="BP159" s="358"/>
      <c r="BQ159" s="268"/>
      <c r="BR159" s="358"/>
      <c r="BS159" s="268"/>
      <c r="BT159" s="268"/>
      <c r="BU159" s="268"/>
      <c r="BV159" s="295"/>
      <c r="BW159" s="268"/>
      <c r="BX159" s="295"/>
      <c r="BY159" s="268"/>
      <c r="BZ159" s="268"/>
      <c r="CA159" s="268"/>
      <c r="CB159" s="268"/>
      <c r="CC159" s="277"/>
      <c r="CD159" s="277"/>
      <c r="CE159" s="268"/>
      <c r="CF159" s="277"/>
      <c r="CG159" s="268"/>
      <c r="CH159" s="293"/>
      <c r="CI159" s="293"/>
      <c r="CJ159" s="344"/>
      <c r="CK159" s="268"/>
      <c r="CL159" s="293"/>
      <c r="CM159" s="268"/>
      <c r="CN159" s="295"/>
      <c r="CO159" s="295"/>
      <c r="CP159" s="268"/>
      <c r="CQ159" s="293"/>
      <c r="CR159" s="268"/>
      <c r="CS159" s="268"/>
      <c r="CT159" s="276"/>
      <c r="CU159" s="276"/>
      <c r="CV159" s="295"/>
      <c r="CW159" s="268"/>
      <c r="CX159" s="295"/>
      <c r="CY159" s="268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</row>
    <row r="160" customFormat="false" ht="12.75" hidden="false" customHeight="false" outlineLevel="0" collapsed="false">
      <c r="A160" s="359" t="n">
        <v>41306</v>
      </c>
      <c r="B160" s="268"/>
      <c r="C160" s="399"/>
      <c r="D160" s="399"/>
      <c r="E160" s="400"/>
      <c r="F160" s="400"/>
      <c r="G160" s="400"/>
      <c r="H160" s="399"/>
      <c r="I160" s="399"/>
      <c r="J160" s="400"/>
      <c r="K160" s="402"/>
      <c r="L160" s="402"/>
      <c r="M160" s="399"/>
      <c r="N160" s="400"/>
      <c r="O160" s="402"/>
      <c r="P160" s="402"/>
      <c r="Q160" s="399"/>
      <c r="R160" s="400"/>
      <c r="T160" s="403"/>
      <c r="U160" s="403"/>
      <c r="V160" s="403"/>
      <c r="X160" s="404" t="n">
        <v>0.26</v>
      </c>
      <c r="Y160" s="405" t="n">
        <v>0.3775</v>
      </c>
      <c r="Z160" s="404" t="n">
        <v>0.21</v>
      </c>
      <c r="AA160" s="406" t="n">
        <v>1.16</v>
      </c>
      <c r="AB160" s="406" t="n">
        <v>2.16</v>
      </c>
      <c r="AC160" s="406" t="n">
        <v>1.16</v>
      </c>
      <c r="AD160" s="407" t="n">
        <v>0.3775</v>
      </c>
      <c r="AE160" s="267" t="n">
        <v>0.3775</v>
      </c>
      <c r="AF160" s="267" t="n">
        <v>0.3775</v>
      </c>
      <c r="AG160" s="267"/>
      <c r="AH160" s="396" t="n">
        <f aca="false">A160</f>
        <v>41306</v>
      </c>
      <c r="AI160" s="267" t="n">
        <v>0.3775</v>
      </c>
      <c r="AJ160" s="399"/>
      <c r="AK160" s="401"/>
      <c r="AL160" s="267" t="n">
        <v>0.3775</v>
      </c>
      <c r="AM160" s="267" t="n">
        <v>0.3775</v>
      </c>
      <c r="AN160" s="267" t="n">
        <v>0.3775</v>
      </c>
      <c r="AO160" s="267" t="n">
        <v>0.3775</v>
      </c>
      <c r="AP160" s="267" t="n">
        <v>0.3775</v>
      </c>
      <c r="AQ160" s="267" t="n">
        <v>0.3775</v>
      </c>
      <c r="AR160" s="267" t="n">
        <v>0.3775</v>
      </c>
      <c r="AS160" s="267" t="n">
        <v>0.3775</v>
      </c>
      <c r="AT160" s="267"/>
      <c r="AU160" s="267"/>
      <c r="AV160" s="267" t="n">
        <v>0.3775</v>
      </c>
      <c r="AW160" s="267" t="n">
        <v>0.3775</v>
      </c>
      <c r="AX160" s="267" t="n">
        <v>0.3775</v>
      </c>
      <c r="AY160" s="267" t="n">
        <v>0.3775</v>
      </c>
      <c r="AZ160" s="267" t="n">
        <v>0.3775</v>
      </c>
      <c r="BA160" s="267" t="n">
        <v>0.3775</v>
      </c>
      <c r="BB160" s="267"/>
      <c r="BC160" s="267" t="n">
        <v>0.3775</v>
      </c>
      <c r="BD160" s="267" t="n">
        <v>0.3775</v>
      </c>
      <c r="BE160" s="267" t="n">
        <v>0.3775</v>
      </c>
      <c r="BF160" s="267"/>
      <c r="BG160" s="359"/>
      <c r="BH160" s="268"/>
      <c r="BI160" s="268"/>
      <c r="BJ160" s="268"/>
      <c r="BK160" s="268"/>
      <c r="BL160" s="268"/>
      <c r="BM160" s="268"/>
      <c r="BN160" s="268"/>
      <c r="BO160" s="358"/>
      <c r="BP160" s="358"/>
      <c r="BQ160" s="268"/>
      <c r="BR160" s="358"/>
      <c r="BS160" s="268"/>
      <c r="BT160" s="268"/>
      <c r="BU160" s="268"/>
      <c r="BV160" s="295"/>
      <c r="BW160" s="268"/>
      <c r="BX160" s="295"/>
      <c r="BY160" s="268"/>
      <c r="BZ160" s="268"/>
      <c r="CA160" s="268"/>
      <c r="CB160" s="268"/>
      <c r="CC160" s="277"/>
      <c r="CD160" s="277"/>
      <c r="CE160" s="268"/>
      <c r="CF160" s="277"/>
      <c r="CG160" s="268"/>
      <c r="CH160" s="293"/>
      <c r="CI160" s="293"/>
      <c r="CJ160" s="344"/>
      <c r="CK160" s="268"/>
      <c r="CL160" s="293"/>
      <c r="CM160" s="268"/>
      <c r="CN160" s="295"/>
      <c r="CO160" s="295"/>
      <c r="CP160" s="268"/>
      <c r="CQ160" s="293"/>
      <c r="CR160" s="268"/>
      <c r="CS160" s="268"/>
      <c r="CT160" s="276"/>
      <c r="CU160" s="276"/>
      <c r="CV160" s="295"/>
      <c r="CW160" s="268"/>
      <c r="CX160" s="295"/>
      <c r="CY160" s="268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</row>
    <row r="161" customFormat="false" ht="12.75" hidden="false" customHeight="false" outlineLevel="0" collapsed="false">
      <c r="A161" s="359" t="n">
        <v>41334</v>
      </c>
      <c r="B161" s="268"/>
      <c r="C161" s="399"/>
      <c r="D161" s="399"/>
      <c r="E161" s="400"/>
      <c r="F161" s="400"/>
      <c r="G161" s="400"/>
      <c r="H161" s="399"/>
      <c r="I161" s="399"/>
      <c r="J161" s="400"/>
      <c r="K161" s="402"/>
      <c r="L161" s="402"/>
      <c r="M161" s="399"/>
      <c r="N161" s="400"/>
      <c r="O161" s="402"/>
      <c r="P161" s="402"/>
      <c r="Q161" s="399"/>
      <c r="R161" s="400"/>
      <c r="T161" s="403"/>
      <c r="U161" s="403"/>
      <c r="V161" s="403"/>
      <c r="X161" s="404" t="n">
        <v>0.255</v>
      </c>
      <c r="Y161" s="405" t="n">
        <v>0.2825</v>
      </c>
      <c r="Z161" s="404" t="n">
        <v>0.205</v>
      </c>
      <c r="AA161" s="406" t="n">
        <v>0.6725</v>
      </c>
      <c r="AB161" s="406" t="n">
        <v>1.6725</v>
      </c>
      <c r="AC161" s="406" t="n">
        <v>0.6725</v>
      </c>
      <c r="AD161" s="407" t="n">
        <v>0.2825</v>
      </c>
      <c r="AE161" s="267" t="n">
        <v>0.2825</v>
      </c>
      <c r="AF161" s="267" t="n">
        <v>0.2825</v>
      </c>
      <c r="AG161" s="267"/>
      <c r="AH161" s="396" t="n">
        <f aca="false">A161</f>
        <v>41334</v>
      </c>
      <c r="AI161" s="267" t="n">
        <v>0.2825</v>
      </c>
      <c r="AJ161" s="399"/>
      <c r="AK161" s="401"/>
      <c r="AL161" s="267" t="n">
        <v>0.2825</v>
      </c>
      <c r="AM161" s="267" t="n">
        <v>0.2825</v>
      </c>
      <c r="AN161" s="267" t="n">
        <v>0.2825</v>
      </c>
      <c r="AO161" s="267" t="n">
        <v>0.2825</v>
      </c>
      <c r="AP161" s="267" t="n">
        <v>0.2825</v>
      </c>
      <c r="AQ161" s="267" t="n">
        <v>0.2825</v>
      </c>
      <c r="AR161" s="267" t="n">
        <v>0.2825</v>
      </c>
      <c r="AS161" s="267" t="n">
        <v>0.2825</v>
      </c>
      <c r="AT161" s="267"/>
      <c r="AU161" s="267"/>
      <c r="AV161" s="267" t="n">
        <v>0.2825</v>
      </c>
      <c r="AW161" s="267" t="n">
        <v>0.2825</v>
      </c>
      <c r="AX161" s="267" t="n">
        <v>0.2825</v>
      </c>
      <c r="AY161" s="267" t="n">
        <v>0.2825</v>
      </c>
      <c r="AZ161" s="267" t="n">
        <v>0.2825</v>
      </c>
      <c r="BA161" s="267" t="n">
        <v>0.2825</v>
      </c>
      <c r="BB161" s="267"/>
      <c r="BC161" s="267" t="n">
        <v>0.2825</v>
      </c>
      <c r="BD161" s="267" t="n">
        <v>0.2825</v>
      </c>
      <c r="BE161" s="267" t="n">
        <v>0.2825</v>
      </c>
      <c r="BF161" s="267"/>
      <c r="BG161" s="359"/>
      <c r="BH161" s="268"/>
      <c r="BI161" s="268"/>
      <c r="BJ161" s="268"/>
      <c r="BK161" s="268"/>
      <c r="BL161" s="268"/>
      <c r="BM161" s="268"/>
      <c r="BN161" s="268"/>
      <c r="BO161" s="358"/>
      <c r="BP161" s="358"/>
      <c r="BQ161" s="268"/>
      <c r="BR161" s="358"/>
      <c r="BS161" s="268"/>
      <c r="BT161" s="268"/>
      <c r="BU161" s="268"/>
      <c r="BV161" s="295"/>
      <c r="BW161" s="268"/>
      <c r="BX161" s="295"/>
      <c r="BY161" s="268"/>
      <c r="BZ161" s="268"/>
      <c r="CA161" s="268"/>
      <c r="CB161" s="268"/>
      <c r="CC161" s="277"/>
      <c r="CD161" s="277"/>
      <c r="CE161" s="268"/>
      <c r="CF161" s="277"/>
      <c r="CG161" s="268"/>
      <c r="CH161" s="293"/>
      <c r="CI161" s="293"/>
      <c r="CJ161" s="344"/>
      <c r="CK161" s="268"/>
      <c r="CL161" s="293"/>
      <c r="CM161" s="268"/>
      <c r="CN161" s="295"/>
      <c r="CO161" s="295"/>
      <c r="CP161" s="268"/>
      <c r="CQ161" s="293"/>
      <c r="CR161" s="268"/>
      <c r="CS161" s="268"/>
      <c r="CT161" s="276"/>
      <c r="CU161" s="276"/>
      <c r="CV161" s="295"/>
      <c r="CW161" s="268"/>
      <c r="CX161" s="295"/>
      <c r="CY161" s="268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</row>
    <row r="162" customFormat="false" ht="12.75" hidden="false" customHeight="false" outlineLevel="0" collapsed="false">
      <c r="A162" s="359" t="n">
        <v>41365</v>
      </c>
      <c r="B162" s="268"/>
      <c r="C162" s="399"/>
      <c r="D162" s="399"/>
      <c r="E162" s="400"/>
      <c r="F162" s="400"/>
      <c r="G162" s="400"/>
      <c r="H162" s="399"/>
      <c r="I162" s="399"/>
      <c r="J162" s="400"/>
      <c r="K162" s="402"/>
      <c r="L162" s="402"/>
      <c r="M162" s="399"/>
      <c r="N162" s="400"/>
      <c r="O162" s="402"/>
      <c r="P162" s="402"/>
      <c r="Q162" s="399"/>
      <c r="R162" s="400"/>
      <c r="T162" s="403"/>
      <c r="U162" s="403"/>
      <c r="V162" s="403"/>
      <c r="X162" s="404" t="n">
        <v>0.047</v>
      </c>
      <c r="Y162" s="405" t="n">
        <v>0.1375</v>
      </c>
      <c r="Z162" s="404" t="n">
        <v>-0.003</v>
      </c>
      <c r="AA162" s="406" t="n">
        <v>0.315</v>
      </c>
      <c r="AB162" s="406" t="n">
        <v>1.315</v>
      </c>
      <c r="AC162" s="406" t="n">
        <v>0.315</v>
      </c>
      <c r="AD162" s="407" t="n">
        <v>0.1375</v>
      </c>
      <c r="AE162" s="267" t="n">
        <v>0.1375</v>
      </c>
      <c r="AF162" s="267" t="n">
        <v>0.1375</v>
      </c>
      <c r="AG162" s="267"/>
      <c r="AH162" s="396" t="n">
        <f aca="false">A162</f>
        <v>41365</v>
      </c>
      <c r="AI162" s="267" t="n">
        <v>0.1375</v>
      </c>
      <c r="AJ162" s="399"/>
      <c r="AK162" s="401"/>
      <c r="AL162" s="267" t="n">
        <v>0.1375</v>
      </c>
      <c r="AM162" s="267" t="n">
        <v>0.1375</v>
      </c>
      <c r="AN162" s="267" t="n">
        <v>0.1375</v>
      </c>
      <c r="AO162" s="267" t="n">
        <v>0.1375</v>
      </c>
      <c r="AP162" s="267" t="n">
        <v>0.1375</v>
      </c>
      <c r="AQ162" s="267" t="n">
        <v>0.1375</v>
      </c>
      <c r="AR162" s="267" t="n">
        <v>0.1375</v>
      </c>
      <c r="AS162" s="267" t="n">
        <v>0.1375</v>
      </c>
      <c r="AT162" s="267"/>
      <c r="AU162" s="267"/>
      <c r="AV162" s="267" t="n">
        <v>0.1375</v>
      </c>
      <c r="AW162" s="267" t="n">
        <v>0.1375</v>
      </c>
      <c r="AX162" s="267" t="n">
        <v>0.1375</v>
      </c>
      <c r="AY162" s="267" t="n">
        <v>0.1375</v>
      </c>
      <c r="AZ162" s="267" t="n">
        <v>0.1375</v>
      </c>
      <c r="BA162" s="267" t="n">
        <v>0.1375</v>
      </c>
      <c r="BB162" s="267"/>
      <c r="BC162" s="267" t="n">
        <v>0.1375</v>
      </c>
      <c r="BD162" s="267" t="n">
        <v>0.1375</v>
      </c>
      <c r="BE162" s="267" t="n">
        <v>0.1375</v>
      </c>
      <c r="BF162" s="267"/>
      <c r="BG162" s="359"/>
      <c r="BH162" s="268"/>
      <c r="BI162" s="268"/>
      <c r="BJ162" s="268"/>
      <c r="BK162" s="268"/>
      <c r="BL162" s="268"/>
      <c r="BM162" s="268"/>
      <c r="BN162" s="268"/>
      <c r="BO162" s="358"/>
      <c r="BP162" s="358"/>
      <c r="BQ162" s="268"/>
      <c r="BR162" s="358"/>
      <c r="BS162" s="268"/>
      <c r="BT162" s="268"/>
      <c r="BU162" s="268"/>
      <c r="BV162" s="295"/>
      <c r="BW162" s="268"/>
      <c r="BX162" s="295"/>
      <c r="BY162" s="268"/>
      <c r="BZ162" s="268"/>
      <c r="CA162" s="268"/>
      <c r="CB162" s="268"/>
      <c r="CC162" s="277"/>
      <c r="CD162" s="277"/>
      <c r="CE162" s="268"/>
      <c r="CF162" s="277"/>
      <c r="CG162" s="268"/>
      <c r="CH162" s="293"/>
      <c r="CI162" s="293"/>
      <c r="CJ162" s="344"/>
      <c r="CK162" s="268"/>
      <c r="CL162" s="293"/>
      <c r="CM162" s="268"/>
      <c r="CN162" s="295"/>
      <c r="CO162" s="295"/>
      <c r="CP162" s="268"/>
      <c r="CQ162" s="293"/>
      <c r="CR162" s="268"/>
      <c r="CS162" s="268"/>
      <c r="CT162" s="276"/>
      <c r="CU162" s="276"/>
      <c r="CV162" s="295"/>
      <c r="CW162" s="268"/>
      <c r="CX162" s="295"/>
      <c r="CY162" s="268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</row>
    <row r="163" customFormat="false" ht="12.75" hidden="false" customHeight="false" outlineLevel="0" collapsed="false">
      <c r="A163" s="359" t="n">
        <v>41395</v>
      </c>
      <c r="B163" s="268"/>
      <c r="C163" s="399"/>
      <c r="D163" s="399"/>
      <c r="E163" s="400"/>
      <c r="F163" s="400"/>
      <c r="G163" s="400"/>
      <c r="H163" s="399"/>
      <c r="I163" s="399"/>
      <c r="J163" s="400"/>
      <c r="K163" s="402"/>
      <c r="L163" s="402"/>
      <c r="M163" s="399"/>
      <c r="N163" s="400"/>
      <c r="O163" s="402"/>
      <c r="P163" s="402"/>
      <c r="Q163" s="399"/>
      <c r="R163" s="400"/>
      <c r="T163" s="403"/>
      <c r="U163" s="403"/>
      <c r="V163" s="403"/>
      <c r="X163" s="404" t="n">
        <v>0.047</v>
      </c>
      <c r="Y163" s="405" t="n">
        <v>0.1375</v>
      </c>
      <c r="Z163" s="404" t="n">
        <v>-0.003</v>
      </c>
      <c r="AA163" s="406" t="n">
        <v>0.2425</v>
      </c>
      <c r="AB163" s="406" t="n">
        <v>1.2425</v>
      </c>
      <c r="AC163" s="406" t="n">
        <v>0.2425</v>
      </c>
      <c r="AD163" s="407" t="n">
        <v>0.1375</v>
      </c>
      <c r="AE163" s="267" t="n">
        <v>0.1375</v>
      </c>
      <c r="AF163" s="267" t="n">
        <v>0.1375</v>
      </c>
      <c r="AG163" s="267"/>
      <c r="AH163" s="396" t="n">
        <f aca="false">A163</f>
        <v>41395</v>
      </c>
      <c r="AI163" s="267" t="n">
        <v>0.1375</v>
      </c>
      <c r="AJ163" s="399"/>
      <c r="AK163" s="401"/>
      <c r="AL163" s="267" t="n">
        <v>0.1375</v>
      </c>
      <c r="AM163" s="267" t="n">
        <v>0.1375</v>
      </c>
      <c r="AN163" s="267" t="n">
        <v>0.1375</v>
      </c>
      <c r="AO163" s="267" t="n">
        <v>0.1375</v>
      </c>
      <c r="AP163" s="267" t="n">
        <v>0.1375</v>
      </c>
      <c r="AQ163" s="267" t="n">
        <v>0.1375</v>
      </c>
      <c r="AR163" s="267" t="n">
        <v>0.1375</v>
      </c>
      <c r="AS163" s="267" t="n">
        <v>0.1375</v>
      </c>
      <c r="AT163" s="267"/>
      <c r="AU163" s="267"/>
      <c r="AV163" s="267" t="n">
        <v>0.1375</v>
      </c>
      <c r="AW163" s="267" t="n">
        <v>0.1375</v>
      </c>
      <c r="AX163" s="267" t="n">
        <v>0.1375</v>
      </c>
      <c r="AY163" s="267" t="n">
        <v>0.1375</v>
      </c>
      <c r="AZ163" s="267" t="n">
        <v>0.1375</v>
      </c>
      <c r="BA163" s="267" t="n">
        <v>0.1375</v>
      </c>
      <c r="BB163" s="267"/>
      <c r="BC163" s="267" t="n">
        <v>0.1375</v>
      </c>
      <c r="BD163" s="267" t="n">
        <v>0.1375</v>
      </c>
      <c r="BE163" s="267" t="n">
        <v>0.1375</v>
      </c>
      <c r="BF163" s="267"/>
      <c r="BG163" s="359"/>
      <c r="BH163" s="268"/>
      <c r="BI163" s="268"/>
      <c r="BJ163" s="268"/>
      <c r="BK163" s="268"/>
      <c r="BL163" s="268"/>
      <c r="BM163" s="268"/>
      <c r="BN163" s="268"/>
      <c r="BO163" s="358"/>
      <c r="BP163" s="358"/>
      <c r="BQ163" s="268"/>
      <c r="BR163" s="358"/>
      <c r="BS163" s="268"/>
      <c r="BT163" s="268"/>
      <c r="BU163" s="268"/>
      <c r="BV163" s="295"/>
      <c r="BW163" s="268"/>
      <c r="BX163" s="295"/>
      <c r="BY163" s="268"/>
      <c r="BZ163" s="268"/>
      <c r="CA163" s="268"/>
      <c r="CB163" s="268"/>
      <c r="CC163" s="277"/>
      <c r="CD163" s="277"/>
      <c r="CE163" s="268"/>
      <c r="CF163" s="277"/>
      <c r="CG163" s="268"/>
      <c r="CH163" s="293"/>
      <c r="CI163" s="293"/>
      <c r="CJ163" s="344"/>
      <c r="CK163" s="268"/>
      <c r="CL163" s="293"/>
      <c r="CM163" s="268"/>
      <c r="CN163" s="295"/>
      <c r="CO163" s="295"/>
      <c r="CP163" s="268"/>
      <c r="CQ163" s="293"/>
      <c r="CR163" s="268"/>
      <c r="CS163" s="268"/>
      <c r="CT163" s="276"/>
      <c r="CU163" s="276"/>
      <c r="CV163" s="295"/>
      <c r="CW163" s="268"/>
      <c r="CX163" s="295"/>
      <c r="CY163" s="268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</row>
    <row r="164" customFormat="false" ht="12.75" hidden="false" customHeight="false" outlineLevel="0" collapsed="false">
      <c r="A164" s="359" t="n">
        <v>41426</v>
      </c>
      <c r="B164" s="268"/>
      <c r="C164" s="399"/>
      <c r="D164" s="399"/>
      <c r="E164" s="400"/>
      <c r="F164" s="400"/>
      <c r="G164" s="400"/>
      <c r="H164" s="399"/>
      <c r="I164" s="399"/>
      <c r="J164" s="400"/>
      <c r="K164" s="402"/>
      <c r="L164" s="402"/>
      <c r="M164" s="399"/>
      <c r="N164" s="400"/>
      <c r="O164" s="402"/>
      <c r="P164" s="402"/>
      <c r="Q164" s="399"/>
      <c r="R164" s="400"/>
      <c r="T164" s="403"/>
      <c r="U164" s="403"/>
      <c r="V164" s="403"/>
      <c r="X164" s="404" t="n">
        <v>0.047</v>
      </c>
      <c r="Y164" s="405" t="n">
        <v>0.1375</v>
      </c>
      <c r="Z164" s="404" t="n">
        <v>-0.003</v>
      </c>
      <c r="AA164" s="406" t="n">
        <v>0.2325</v>
      </c>
      <c r="AB164" s="406" t="n">
        <v>1.2325</v>
      </c>
      <c r="AC164" s="406" t="n">
        <v>0.2325</v>
      </c>
      <c r="AD164" s="407" t="n">
        <v>0.1375</v>
      </c>
      <c r="AE164" s="267" t="n">
        <v>0.1375</v>
      </c>
      <c r="AF164" s="267" t="n">
        <v>0.1375</v>
      </c>
      <c r="AG164" s="267"/>
      <c r="AH164" s="396" t="n">
        <f aca="false">A164</f>
        <v>41426</v>
      </c>
      <c r="AI164" s="267" t="n">
        <v>0.1375</v>
      </c>
      <c r="AJ164" s="399"/>
      <c r="AK164" s="401"/>
      <c r="AL164" s="267" t="n">
        <v>0.1375</v>
      </c>
      <c r="AM164" s="267" t="n">
        <v>0.1375</v>
      </c>
      <c r="AN164" s="267" t="n">
        <v>0.1375</v>
      </c>
      <c r="AO164" s="267" t="n">
        <v>0.1375</v>
      </c>
      <c r="AP164" s="267" t="n">
        <v>0.1375</v>
      </c>
      <c r="AQ164" s="267" t="n">
        <v>0.1375</v>
      </c>
      <c r="AR164" s="267" t="n">
        <v>0.1375</v>
      </c>
      <c r="AS164" s="267" t="n">
        <v>0.1375</v>
      </c>
      <c r="AT164" s="267"/>
      <c r="AU164" s="267"/>
      <c r="AV164" s="267" t="n">
        <v>0.1375</v>
      </c>
      <c r="AW164" s="267" t="n">
        <v>0.1375</v>
      </c>
      <c r="AX164" s="267" t="n">
        <v>0.1375</v>
      </c>
      <c r="AY164" s="267" t="n">
        <v>0.1375</v>
      </c>
      <c r="AZ164" s="267" t="n">
        <v>0.1375</v>
      </c>
      <c r="BA164" s="267" t="n">
        <v>0.1375</v>
      </c>
      <c r="BB164" s="267"/>
      <c r="BC164" s="267" t="n">
        <v>0.1375</v>
      </c>
      <c r="BD164" s="267" t="n">
        <v>0.1375</v>
      </c>
      <c r="BE164" s="267" t="n">
        <v>0.1375</v>
      </c>
      <c r="BF164" s="267"/>
      <c r="BG164" s="359"/>
      <c r="BH164" s="268"/>
      <c r="BI164" s="268"/>
      <c r="BJ164" s="268"/>
      <c r="BK164" s="268"/>
      <c r="BL164" s="268"/>
      <c r="BM164" s="268"/>
      <c r="BN164" s="268"/>
      <c r="BO164" s="358"/>
      <c r="BP164" s="358"/>
      <c r="BQ164" s="268"/>
      <c r="BR164" s="358"/>
      <c r="BS164" s="268"/>
      <c r="BT164" s="268"/>
      <c r="BU164" s="268"/>
      <c r="BV164" s="295"/>
      <c r="BW164" s="268"/>
      <c r="BX164" s="295"/>
      <c r="BY164" s="268"/>
      <c r="BZ164" s="268"/>
      <c r="CA164" s="268"/>
      <c r="CB164" s="268"/>
      <c r="CC164" s="277"/>
      <c r="CD164" s="277"/>
      <c r="CE164" s="268"/>
      <c r="CF164" s="277"/>
      <c r="CG164" s="268"/>
      <c r="CH164" s="293"/>
      <c r="CI164" s="293"/>
      <c r="CJ164" s="344"/>
      <c r="CK164" s="268"/>
      <c r="CL164" s="293"/>
      <c r="CM164" s="268"/>
      <c r="CN164" s="295"/>
      <c r="CO164" s="295"/>
      <c r="CP164" s="268"/>
      <c r="CQ164" s="293"/>
      <c r="CR164" s="268"/>
      <c r="CS164" s="268"/>
      <c r="CT164" s="276"/>
      <c r="CU164" s="276"/>
      <c r="CV164" s="295"/>
      <c r="CW164" s="268"/>
      <c r="CX164" s="295"/>
      <c r="CY164" s="268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</row>
    <row r="165" customFormat="false" ht="12.75" hidden="false" customHeight="false" outlineLevel="0" collapsed="false">
      <c r="A165" s="359" t="n">
        <v>41456</v>
      </c>
      <c r="B165" s="268"/>
      <c r="C165" s="399"/>
      <c r="D165" s="399"/>
      <c r="E165" s="400"/>
      <c r="F165" s="400"/>
      <c r="G165" s="400"/>
      <c r="H165" s="399"/>
      <c r="I165" s="399"/>
      <c r="J165" s="400"/>
      <c r="K165" s="402"/>
      <c r="L165" s="402"/>
      <c r="M165" s="399"/>
      <c r="N165" s="400"/>
      <c r="O165" s="402"/>
      <c r="P165" s="402"/>
      <c r="Q165" s="399"/>
      <c r="R165" s="400"/>
      <c r="T165" s="403"/>
      <c r="U165" s="403"/>
      <c r="V165" s="403"/>
      <c r="X165" s="404" t="n">
        <v>0.047</v>
      </c>
      <c r="Y165" s="405" t="n">
        <v>0.135</v>
      </c>
      <c r="Z165" s="404" t="n">
        <v>-0.003</v>
      </c>
      <c r="AA165" s="406" t="n">
        <v>0.2325</v>
      </c>
      <c r="AB165" s="406" t="n">
        <v>1.2325</v>
      </c>
      <c r="AC165" s="406" t="n">
        <v>0.2325</v>
      </c>
      <c r="AD165" s="407" t="n">
        <v>0.135</v>
      </c>
      <c r="AE165" s="267" t="n">
        <v>0.135</v>
      </c>
      <c r="AF165" s="267" t="n">
        <v>0.135</v>
      </c>
      <c r="AG165" s="267"/>
      <c r="AH165" s="396" t="n">
        <f aca="false">A165</f>
        <v>41456</v>
      </c>
      <c r="AI165" s="267" t="n">
        <v>0.135</v>
      </c>
      <c r="AJ165" s="399"/>
      <c r="AK165" s="401"/>
      <c r="AL165" s="267" t="n">
        <v>0.135</v>
      </c>
      <c r="AM165" s="267" t="n">
        <v>0.135</v>
      </c>
      <c r="AN165" s="267" t="n">
        <v>0.135</v>
      </c>
      <c r="AO165" s="267" t="n">
        <v>0.135</v>
      </c>
      <c r="AP165" s="267" t="n">
        <v>0.135</v>
      </c>
      <c r="AQ165" s="267" t="n">
        <v>0.135</v>
      </c>
      <c r="AR165" s="267" t="n">
        <v>0.135</v>
      </c>
      <c r="AS165" s="267" t="n">
        <v>0.135</v>
      </c>
      <c r="AT165" s="267"/>
      <c r="AU165" s="267"/>
      <c r="AV165" s="267" t="n">
        <v>0.135</v>
      </c>
      <c r="AW165" s="267" t="n">
        <v>0.135</v>
      </c>
      <c r="AX165" s="267" t="n">
        <v>0.135</v>
      </c>
      <c r="AY165" s="267" t="n">
        <v>0.135</v>
      </c>
      <c r="AZ165" s="267" t="n">
        <v>0.135</v>
      </c>
      <c r="BA165" s="267" t="n">
        <v>0.135</v>
      </c>
      <c r="BB165" s="267"/>
      <c r="BC165" s="267" t="n">
        <v>0.135</v>
      </c>
      <c r="BD165" s="267" t="n">
        <v>0.135</v>
      </c>
      <c r="BE165" s="267" t="n">
        <v>0.135</v>
      </c>
      <c r="BF165" s="267"/>
      <c r="BG165" s="359"/>
      <c r="BH165" s="268"/>
      <c r="BI165" s="268"/>
      <c r="BJ165" s="268"/>
      <c r="BK165" s="268"/>
      <c r="BL165" s="268"/>
      <c r="BM165" s="268"/>
      <c r="BN165" s="268"/>
      <c r="BO165" s="358"/>
      <c r="BP165" s="358"/>
      <c r="BQ165" s="268"/>
      <c r="BR165" s="358"/>
      <c r="BS165" s="268"/>
      <c r="BT165" s="268"/>
      <c r="BU165" s="268"/>
      <c r="BV165" s="295"/>
      <c r="BW165" s="268"/>
      <c r="BX165" s="295"/>
      <c r="BY165" s="268"/>
      <c r="BZ165" s="268"/>
      <c r="CA165" s="268"/>
      <c r="CB165" s="268"/>
      <c r="CC165" s="277"/>
      <c r="CD165" s="277"/>
      <c r="CE165" s="268"/>
      <c r="CF165" s="277"/>
      <c r="CG165" s="268"/>
      <c r="CH165" s="293"/>
      <c r="CI165" s="293"/>
      <c r="CJ165" s="344"/>
      <c r="CK165" s="268"/>
      <c r="CL165" s="293"/>
      <c r="CM165" s="268"/>
      <c r="CN165" s="295"/>
      <c r="CO165" s="295"/>
      <c r="CP165" s="268"/>
      <c r="CQ165" s="293"/>
      <c r="CR165" s="268"/>
      <c r="CS165" s="268"/>
      <c r="CT165" s="276"/>
      <c r="CU165" s="276"/>
      <c r="CV165" s="295"/>
      <c r="CW165" s="268"/>
      <c r="CX165" s="295"/>
      <c r="CY165" s="268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</row>
    <row r="166" customFormat="false" ht="12.75" hidden="false" customHeight="false" outlineLevel="0" collapsed="false">
      <c r="A166" s="359" t="n">
        <v>41487</v>
      </c>
      <c r="B166" s="268"/>
      <c r="C166" s="399"/>
      <c r="D166" s="399"/>
      <c r="E166" s="400"/>
      <c r="F166" s="400"/>
      <c r="G166" s="400"/>
      <c r="H166" s="399"/>
      <c r="I166" s="399"/>
      <c r="J166" s="400"/>
      <c r="K166" s="402"/>
      <c r="L166" s="402"/>
      <c r="M166" s="399"/>
      <c r="N166" s="400"/>
      <c r="O166" s="402"/>
      <c r="P166" s="402"/>
      <c r="Q166" s="399"/>
      <c r="R166" s="400"/>
      <c r="T166" s="403"/>
      <c r="U166" s="403"/>
      <c r="V166" s="403"/>
      <c r="X166" s="404" t="n">
        <v>0.047</v>
      </c>
      <c r="Y166" s="405" t="n">
        <v>0.1325</v>
      </c>
      <c r="Z166" s="404" t="n">
        <v>-0.003</v>
      </c>
      <c r="AA166" s="406" t="n">
        <v>0.2325</v>
      </c>
      <c r="AB166" s="406" t="n">
        <v>1.2325</v>
      </c>
      <c r="AC166" s="406" t="n">
        <v>0.2325</v>
      </c>
      <c r="AD166" s="407" t="n">
        <v>0.1325</v>
      </c>
      <c r="AE166" s="267" t="n">
        <v>0.1325</v>
      </c>
      <c r="AF166" s="267" t="n">
        <v>0.1325</v>
      </c>
      <c r="AG166" s="267"/>
      <c r="AH166" s="396" t="n">
        <f aca="false">A166</f>
        <v>41487</v>
      </c>
      <c r="AI166" s="267" t="n">
        <v>0.1325</v>
      </c>
      <c r="AJ166" s="399"/>
      <c r="AK166" s="401"/>
      <c r="AL166" s="267" t="n">
        <v>0.1325</v>
      </c>
      <c r="AM166" s="267" t="n">
        <v>0.1325</v>
      </c>
      <c r="AN166" s="267" t="n">
        <v>0.1325</v>
      </c>
      <c r="AO166" s="267" t="n">
        <v>0.1325</v>
      </c>
      <c r="AP166" s="267" t="n">
        <v>0.1325</v>
      </c>
      <c r="AQ166" s="267" t="n">
        <v>0.1325</v>
      </c>
      <c r="AR166" s="267" t="n">
        <v>0.1325</v>
      </c>
      <c r="AS166" s="267" t="n">
        <v>0.1325</v>
      </c>
      <c r="AT166" s="267"/>
      <c r="AU166" s="267"/>
      <c r="AV166" s="267" t="n">
        <v>0.1325</v>
      </c>
      <c r="AW166" s="267" t="n">
        <v>0.1325</v>
      </c>
      <c r="AX166" s="267" t="n">
        <v>0.1325</v>
      </c>
      <c r="AY166" s="267" t="n">
        <v>0.1325</v>
      </c>
      <c r="AZ166" s="267" t="n">
        <v>0.1325</v>
      </c>
      <c r="BA166" s="267" t="n">
        <v>0.1325</v>
      </c>
      <c r="BB166" s="267"/>
      <c r="BC166" s="267" t="n">
        <v>0.1325</v>
      </c>
      <c r="BD166" s="267" t="n">
        <v>0.1325</v>
      </c>
      <c r="BE166" s="267" t="n">
        <v>0.1325</v>
      </c>
      <c r="BF166" s="267"/>
      <c r="BG166" s="359"/>
      <c r="BH166" s="268"/>
      <c r="BI166" s="268"/>
      <c r="BJ166" s="268"/>
      <c r="BK166" s="268"/>
      <c r="BL166" s="268"/>
      <c r="BM166" s="268"/>
      <c r="BN166" s="268"/>
      <c r="BO166" s="358"/>
      <c r="BP166" s="358"/>
      <c r="BQ166" s="268"/>
      <c r="BR166" s="358"/>
      <c r="BS166" s="268"/>
      <c r="BT166" s="268"/>
      <c r="BU166" s="268"/>
      <c r="BV166" s="295"/>
      <c r="BW166" s="268"/>
      <c r="BX166" s="295"/>
      <c r="BY166" s="268"/>
      <c r="BZ166" s="268"/>
      <c r="CA166" s="268"/>
      <c r="CB166" s="268"/>
      <c r="CC166" s="277"/>
      <c r="CD166" s="277"/>
      <c r="CE166" s="268"/>
      <c r="CF166" s="277"/>
      <c r="CG166" s="268"/>
      <c r="CH166" s="293"/>
      <c r="CI166" s="293"/>
      <c r="CJ166" s="344"/>
      <c r="CK166" s="268"/>
      <c r="CL166" s="293"/>
      <c r="CM166" s="268"/>
      <c r="CN166" s="295"/>
      <c r="CO166" s="295"/>
      <c r="CP166" s="268"/>
      <c r="CQ166" s="293"/>
      <c r="CR166" s="268"/>
      <c r="CS166" s="268"/>
      <c r="CT166" s="276"/>
      <c r="CU166" s="276"/>
      <c r="CV166" s="295"/>
      <c r="CW166" s="268"/>
      <c r="CX166" s="295"/>
      <c r="CY166" s="268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</row>
    <row r="167" customFormat="false" ht="12.75" hidden="false" customHeight="false" outlineLevel="0" collapsed="false">
      <c r="A167" s="359" t="n">
        <v>41518</v>
      </c>
      <c r="B167" s="268"/>
      <c r="C167" s="399"/>
      <c r="D167" s="399"/>
      <c r="E167" s="400"/>
      <c r="F167" s="400"/>
      <c r="G167" s="400"/>
      <c r="H167" s="399"/>
      <c r="I167" s="399"/>
      <c r="J167" s="400"/>
      <c r="K167" s="402"/>
      <c r="L167" s="402"/>
      <c r="M167" s="399"/>
      <c r="N167" s="400"/>
      <c r="O167" s="402"/>
      <c r="P167" s="402"/>
      <c r="Q167" s="399"/>
      <c r="R167" s="400"/>
      <c r="T167" s="403"/>
      <c r="U167" s="403"/>
      <c r="V167" s="403"/>
      <c r="X167" s="404" t="n">
        <v>0.047</v>
      </c>
      <c r="Y167" s="405" t="n">
        <v>0.1325</v>
      </c>
      <c r="Z167" s="404" t="n">
        <v>-0.003</v>
      </c>
      <c r="AA167" s="406" t="n">
        <v>0.2325</v>
      </c>
      <c r="AB167" s="406" t="n">
        <v>1.2325</v>
      </c>
      <c r="AC167" s="406" t="n">
        <v>0.2325</v>
      </c>
      <c r="AD167" s="407" t="n">
        <v>0.1325</v>
      </c>
      <c r="AE167" s="267" t="n">
        <v>0.1325</v>
      </c>
      <c r="AF167" s="267" t="n">
        <v>0.1325</v>
      </c>
      <c r="AG167" s="267"/>
      <c r="AH167" s="396" t="n">
        <f aca="false">A167</f>
        <v>41518</v>
      </c>
      <c r="AI167" s="267" t="n">
        <v>0.1325</v>
      </c>
      <c r="AJ167" s="399"/>
      <c r="AK167" s="401"/>
      <c r="AL167" s="267" t="n">
        <v>0.1325</v>
      </c>
      <c r="AM167" s="267" t="n">
        <v>0.1325</v>
      </c>
      <c r="AN167" s="267" t="n">
        <v>0.1325</v>
      </c>
      <c r="AO167" s="267" t="n">
        <v>0.1325</v>
      </c>
      <c r="AP167" s="267" t="n">
        <v>0.1325</v>
      </c>
      <c r="AQ167" s="267" t="n">
        <v>0.1325</v>
      </c>
      <c r="AR167" s="267" t="n">
        <v>0.1325</v>
      </c>
      <c r="AS167" s="267" t="n">
        <v>0.1325</v>
      </c>
      <c r="AT167" s="267"/>
      <c r="AU167" s="267"/>
      <c r="AV167" s="267" t="n">
        <v>0.1325</v>
      </c>
      <c r="AW167" s="267" t="n">
        <v>0.1325</v>
      </c>
      <c r="AX167" s="267" t="n">
        <v>0.1325</v>
      </c>
      <c r="AY167" s="267" t="n">
        <v>0.1325</v>
      </c>
      <c r="AZ167" s="267" t="n">
        <v>0.1325</v>
      </c>
      <c r="BA167" s="267" t="n">
        <v>0.1325</v>
      </c>
      <c r="BB167" s="267"/>
      <c r="BC167" s="267" t="n">
        <v>0.1325</v>
      </c>
      <c r="BD167" s="267" t="n">
        <v>0.1325</v>
      </c>
      <c r="BE167" s="267" t="n">
        <v>0.1325</v>
      </c>
      <c r="BF167" s="267"/>
      <c r="BG167" s="359"/>
      <c r="BH167" s="268"/>
      <c r="BI167" s="268"/>
      <c r="BJ167" s="268"/>
      <c r="BK167" s="268"/>
      <c r="BL167" s="268"/>
      <c r="BM167" s="268"/>
      <c r="BN167" s="268"/>
      <c r="BO167" s="358"/>
      <c r="BP167" s="358"/>
      <c r="BQ167" s="268"/>
      <c r="BR167" s="358"/>
      <c r="BS167" s="268"/>
      <c r="BT167" s="268"/>
      <c r="BU167" s="268"/>
      <c r="BV167" s="295"/>
      <c r="BW167" s="268"/>
      <c r="BX167" s="295"/>
      <c r="BY167" s="268"/>
      <c r="BZ167" s="268"/>
      <c r="CA167" s="268"/>
      <c r="CB167" s="268"/>
      <c r="CC167" s="277"/>
      <c r="CD167" s="277"/>
      <c r="CE167" s="268"/>
      <c r="CF167" s="277"/>
      <c r="CG167" s="268"/>
      <c r="CH167" s="293"/>
      <c r="CI167" s="293"/>
      <c r="CJ167" s="344"/>
      <c r="CK167" s="268"/>
      <c r="CL167" s="293"/>
      <c r="CM167" s="268"/>
      <c r="CN167" s="295"/>
      <c r="CO167" s="295"/>
      <c r="CP167" s="268"/>
      <c r="CQ167" s="293"/>
      <c r="CR167" s="268"/>
      <c r="CS167" s="268"/>
      <c r="CT167" s="276"/>
      <c r="CU167" s="276"/>
      <c r="CV167" s="295"/>
      <c r="CW167" s="268"/>
      <c r="CX167" s="295"/>
      <c r="CY167" s="268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</row>
    <row r="168" customFormat="false" ht="12.75" hidden="false" customHeight="false" outlineLevel="0" collapsed="false">
      <c r="A168" s="359" t="n">
        <v>41548</v>
      </c>
      <c r="B168" s="268"/>
      <c r="C168" s="399"/>
      <c r="D168" s="399"/>
      <c r="E168" s="400"/>
      <c r="F168" s="400"/>
      <c r="G168" s="400"/>
      <c r="H168" s="399"/>
      <c r="I168" s="399"/>
      <c r="J168" s="400"/>
      <c r="K168" s="402"/>
      <c r="L168" s="402"/>
      <c r="M168" s="399"/>
      <c r="N168" s="400"/>
      <c r="O168" s="402"/>
      <c r="P168" s="402"/>
      <c r="Q168" s="399"/>
      <c r="R168" s="400"/>
      <c r="T168" s="403"/>
      <c r="U168" s="403"/>
      <c r="V168" s="403"/>
      <c r="X168" s="404" t="n">
        <v>0.047</v>
      </c>
      <c r="Y168" s="405" t="n">
        <v>0.1325</v>
      </c>
      <c r="Z168" s="404" t="n">
        <v>-0.003</v>
      </c>
      <c r="AA168" s="406" t="n">
        <v>0.25</v>
      </c>
      <c r="AB168" s="406" t="n">
        <v>1.25</v>
      </c>
      <c r="AC168" s="406" t="n">
        <v>0.25</v>
      </c>
      <c r="AD168" s="407" t="n">
        <v>0.1325</v>
      </c>
      <c r="AE168" s="267" t="n">
        <v>0.1325</v>
      </c>
      <c r="AF168" s="267" t="n">
        <v>0.1325</v>
      </c>
      <c r="AG168" s="267"/>
      <c r="AH168" s="396" t="n">
        <f aca="false">A168</f>
        <v>41548</v>
      </c>
      <c r="AI168" s="267" t="n">
        <v>0.1325</v>
      </c>
      <c r="AJ168" s="399"/>
      <c r="AK168" s="401"/>
      <c r="AL168" s="267" t="n">
        <v>0.1325</v>
      </c>
      <c r="AM168" s="267" t="n">
        <v>0.1325</v>
      </c>
      <c r="AN168" s="267" t="n">
        <v>0.1325</v>
      </c>
      <c r="AO168" s="267" t="n">
        <v>0.1325</v>
      </c>
      <c r="AP168" s="267" t="n">
        <v>0.1325</v>
      </c>
      <c r="AQ168" s="267" t="n">
        <v>0.1325</v>
      </c>
      <c r="AR168" s="267" t="n">
        <v>0.1325</v>
      </c>
      <c r="AS168" s="267" t="n">
        <v>0.1325</v>
      </c>
      <c r="AT168" s="267"/>
      <c r="AU168" s="267"/>
      <c r="AV168" s="267" t="n">
        <v>0.1325</v>
      </c>
      <c r="AW168" s="267" t="n">
        <v>0.1325</v>
      </c>
      <c r="AX168" s="267" t="n">
        <v>0.1325</v>
      </c>
      <c r="AY168" s="267" t="n">
        <v>0.1325</v>
      </c>
      <c r="AZ168" s="267" t="n">
        <v>0.1325</v>
      </c>
      <c r="BA168" s="267" t="n">
        <v>0.1325</v>
      </c>
      <c r="BB168" s="267"/>
      <c r="BC168" s="267" t="n">
        <v>0.1325</v>
      </c>
      <c r="BD168" s="267" t="n">
        <v>0.1325</v>
      </c>
      <c r="BE168" s="267" t="n">
        <v>0.1325</v>
      </c>
      <c r="BF168" s="267"/>
      <c r="BG168" s="359"/>
      <c r="BH168" s="268"/>
      <c r="BI168" s="268"/>
      <c r="BJ168" s="268"/>
      <c r="BK168" s="268"/>
      <c r="BL168" s="268"/>
      <c r="BM168" s="268"/>
      <c r="BN168" s="268"/>
      <c r="BO168" s="358"/>
      <c r="BP168" s="358"/>
      <c r="BQ168" s="268"/>
      <c r="BR168" s="358"/>
      <c r="BS168" s="268"/>
      <c r="BT168" s="268"/>
      <c r="BU168" s="268"/>
      <c r="BV168" s="295"/>
      <c r="BW168" s="268"/>
      <c r="BX168" s="295"/>
      <c r="BY168" s="268"/>
      <c r="BZ168" s="268"/>
      <c r="CA168" s="268"/>
      <c r="CB168" s="268"/>
      <c r="CC168" s="277"/>
      <c r="CD168" s="277"/>
      <c r="CE168" s="268"/>
      <c r="CF168" s="277"/>
      <c r="CG168" s="268"/>
      <c r="CH168" s="293"/>
      <c r="CI168" s="293"/>
      <c r="CJ168" s="344"/>
      <c r="CK168" s="268"/>
      <c r="CL168" s="293"/>
      <c r="CM168" s="268"/>
      <c r="CN168" s="295"/>
      <c r="CO168" s="295"/>
      <c r="CP168" s="268"/>
      <c r="CQ168" s="293"/>
      <c r="CR168" s="268"/>
      <c r="CS168" s="268"/>
      <c r="CT168" s="276"/>
      <c r="CU168" s="276"/>
      <c r="CV168" s="295"/>
      <c r="CW168" s="268"/>
      <c r="CX168" s="295"/>
      <c r="CY168" s="268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</row>
    <row r="169" customFormat="false" ht="12.75" hidden="false" customHeight="false" outlineLevel="0" collapsed="false">
      <c r="A169" s="359" t="n">
        <v>41579</v>
      </c>
      <c r="B169" s="268"/>
      <c r="C169" s="399"/>
      <c r="D169" s="399"/>
      <c r="E169" s="400"/>
      <c r="F169" s="400"/>
      <c r="G169" s="400"/>
      <c r="H169" s="399"/>
      <c r="I169" s="399"/>
      <c r="J169" s="400"/>
      <c r="K169" s="402"/>
      <c r="L169" s="402"/>
      <c r="M169" s="399"/>
      <c r="N169" s="400"/>
      <c r="O169" s="402"/>
      <c r="P169" s="402"/>
      <c r="Q169" s="399"/>
      <c r="R169" s="400"/>
      <c r="T169" s="403"/>
      <c r="U169" s="403"/>
      <c r="V169" s="403"/>
      <c r="X169" s="404" t="n">
        <v>0.195</v>
      </c>
      <c r="Y169" s="405" t="n">
        <v>0.2675</v>
      </c>
      <c r="Z169" s="404" t="n">
        <v>0.145</v>
      </c>
      <c r="AA169" s="406" t="n">
        <v>0.5175</v>
      </c>
      <c r="AB169" s="406" t="n">
        <v>1.5175</v>
      </c>
      <c r="AC169" s="406" t="n">
        <v>0.5175</v>
      </c>
      <c r="AD169" s="407" t="n">
        <v>0.2675</v>
      </c>
      <c r="AE169" s="267" t="n">
        <v>0.2675</v>
      </c>
      <c r="AF169" s="267" t="n">
        <v>0.2675</v>
      </c>
      <c r="AG169" s="267"/>
      <c r="AH169" s="396" t="n">
        <f aca="false">A169</f>
        <v>41579</v>
      </c>
      <c r="AI169" s="267" t="n">
        <v>0.2675</v>
      </c>
      <c r="AJ169" s="399"/>
      <c r="AK169" s="401"/>
      <c r="AL169" s="267" t="n">
        <v>0.2675</v>
      </c>
      <c r="AM169" s="267" t="n">
        <v>0.2675</v>
      </c>
      <c r="AN169" s="267" t="n">
        <v>0.2675</v>
      </c>
      <c r="AO169" s="267" t="n">
        <v>0.2675</v>
      </c>
      <c r="AP169" s="267" t="n">
        <v>0.2675</v>
      </c>
      <c r="AQ169" s="267" t="n">
        <v>0.2675</v>
      </c>
      <c r="AR169" s="267" t="n">
        <v>0.2675</v>
      </c>
      <c r="AS169" s="267" t="n">
        <v>0.2675</v>
      </c>
      <c r="AT169" s="267"/>
      <c r="AU169" s="267"/>
      <c r="AV169" s="267" t="n">
        <v>0.2675</v>
      </c>
      <c r="AW169" s="267" t="n">
        <v>0.2675</v>
      </c>
      <c r="AX169" s="267" t="n">
        <v>0.2675</v>
      </c>
      <c r="AY169" s="267" t="n">
        <v>0.2675</v>
      </c>
      <c r="AZ169" s="267" t="n">
        <v>0.2675</v>
      </c>
      <c r="BA169" s="267" t="n">
        <v>0.2675</v>
      </c>
      <c r="BB169" s="267"/>
      <c r="BC169" s="267" t="n">
        <v>0.2675</v>
      </c>
      <c r="BD169" s="267" t="n">
        <v>0.2675</v>
      </c>
      <c r="BE169" s="267" t="n">
        <v>0.2675</v>
      </c>
      <c r="BF169" s="267"/>
      <c r="BG169" s="359"/>
      <c r="BH169" s="268"/>
      <c r="BI169" s="268"/>
      <c r="BJ169" s="268"/>
      <c r="BK169" s="268"/>
      <c r="BL169" s="268"/>
      <c r="BM169" s="268"/>
      <c r="BN169" s="268"/>
      <c r="BO169" s="358"/>
      <c r="BP169" s="358"/>
      <c r="BQ169" s="268"/>
      <c r="BR169" s="358"/>
      <c r="BS169" s="268"/>
      <c r="BT169" s="268"/>
      <c r="BU169" s="268"/>
      <c r="BV169" s="295"/>
      <c r="BW169" s="268"/>
      <c r="BX169" s="295"/>
      <c r="BY169" s="268"/>
      <c r="BZ169" s="268"/>
      <c r="CA169" s="268"/>
      <c r="CB169" s="268"/>
      <c r="CC169" s="277"/>
      <c r="CD169" s="277"/>
      <c r="CE169" s="268"/>
      <c r="CF169" s="277"/>
      <c r="CG169" s="268"/>
      <c r="CH169" s="293"/>
      <c r="CI169" s="293"/>
      <c r="CJ169" s="344"/>
      <c r="CK169" s="268"/>
      <c r="CL169" s="293"/>
      <c r="CM169" s="268"/>
      <c r="CN169" s="295"/>
      <c r="CO169" s="295"/>
      <c r="CP169" s="268"/>
      <c r="CQ169" s="293"/>
      <c r="CR169" s="268"/>
      <c r="CS169" s="268"/>
      <c r="CT169" s="276"/>
      <c r="CU169" s="276"/>
      <c r="CV169" s="295"/>
      <c r="CW169" s="268"/>
      <c r="CX169" s="295"/>
      <c r="CY169" s="268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</row>
    <row r="170" customFormat="false" ht="12.75" hidden="false" customHeight="false" outlineLevel="0" collapsed="false">
      <c r="A170" s="359" t="n">
        <v>41609</v>
      </c>
      <c r="B170" s="268"/>
      <c r="C170" s="399"/>
      <c r="D170" s="399"/>
      <c r="E170" s="400"/>
      <c r="F170" s="400"/>
      <c r="G170" s="400"/>
      <c r="H170" s="399"/>
      <c r="I170" s="399"/>
      <c r="J170" s="400"/>
      <c r="K170" s="402"/>
      <c r="L170" s="402"/>
      <c r="M170" s="399"/>
      <c r="N170" s="400"/>
      <c r="O170" s="402"/>
      <c r="P170" s="402"/>
      <c r="Q170" s="399"/>
      <c r="R170" s="400"/>
      <c r="T170" s="403"/>
      <c r="U170" s="403"/>
      <c r="V170" s="403"/>
      <c r="X170" s="404" t="n">
        <v>0.225</v>
      </c>
      <c r="Y170" s="405" t="n">
        <v>0.315</v>
      </c>
      <c r="Z170" s="404" t="n">
        <v>0.175</v>
      </c>
      <c r="AA170" s="406" t="n">
        <v>0.88</v>
      </c>
      <c r="AB170" s="406" t="n">
        <v>1.88</v>
      </c>
      <c r="AC170" s="406" t="n">
        <v>0.88</v>
      </c>
      <c r="AD170" s="407" t="n">
        <v>0.315</v>
      </c>
      <c r="AE170" s="267" t="n">
        <v>0.315</v>
      </c>
      <c r="AF170" s="267" t="n">
        <v>0.315</v>
      </c>
      <c r="AG170" s="267"/>
      <c r="AH170" s="396" t="n">
        <f aca="false">A170</f>
        <v>41609</v>
      </c>
      <c r="AI170" s="267" t="n">
        <v>0.315</v>
      </c>
      <c r="AJ170" s="399"/>
      <c r="AK170" s="401"/>
      <c r="AL170" s="267" t="n">
        <v>0.315</v>
      </c>
      <c r="AM170" s="267" t="n">
        <v>0.315</v>
      </c>
      <c r="AN170" s="267" t="n">
        <v>0.315</v>
      </c>
      <c r="AO170" s="267" t="n">
        <v>0.315</v>
      </c>
      <c r="AP170" s="267" t="n">
        <v>0.315</v>
      </c>
      <c r="AQ170" s="267" t="n">
        <v>0.315</v>
      </c>
      <c r="AR170" s="267" t="n">
        <v>0.315</v>
      </c>
      <c r="AS170" s="267" t="n">
        <v>0.315</v>
      </c>
      <c r="AT170" s="267"/>
      <c r="AU170" s="267"/>
      <c r="AV170" s="267" t="n">
        <v>0.315</v>
      </c>
      <c r="AW170" s="267" t="n">
        <v>0.315</v>
      </c>
      <c r="AX170" s="267" t="n">
        <v>0.315</v>
      </c>
      <c r="AY170" s="267" t="n">
        <v>0.315</v>
      </c>
      <c r="AZ170" s="267" t="n">
        <v>0.315</v>
      </c>
      <c r="BA170" s="267" t="n">
        <v>0.315</v>
      </c>
      <c r="BB170" s="267"/>
      <c r="BC170" s="267" t="n">
        <v>0.315</v>
      </c>
      <c r="BD170" s="267" t="n">
        <v>0.315</v>
      </c>
      <c r="BE170" s="267" t="n">
        <v>0.315</v>
      </c>
      <c r="BF170" s="267"/>
      <c r="BG170" s="359"/>
      <c r="BH170" s="268"/>
      <c r="BI170" s="268"/>
      <c r="BJ170" s="268"/>
      <c r="BK170" s="268"/>
      <c r="BL170" s="268"/>
      <c r="BM170" s="268"/>
      <c r="BN170" s="268"/>
      <c r="BO170" s="358"/>
      <c r="BP170" s="358"/>
      <c r="BQ170" s="268"/>
      <c r="BR170" s="358"/>
      <c r="BS170" s="268"/>
      <c r="BT170" s="268"/>
      <c r="BU170" s="268"/>
      <c r="BV170" s="295"/>
      <c r="BW170" s="268"/>
      <c r="BX170" s="295"/>
      <c r="BY170" s="268"/>
      <c r="BZ170" s="268"/>
      <c r="CA170" s="268"/>
      <c r="CB170" s="268"/>
      <c r="CC170" s="277"/>
      <c r="CD170" s="277"/>
      <c r="CE170" s="268"/>
      <c r="CF170" s="277"/>
      <c r="CG170" s="268"/>
      <c r="CH170" s="293"/>
      <c r="CI170" s="293"/>
      <c r="CJ170" s="344"/>
      <c r="CK170" s="268"/>
      <c r="CL170" s="293"/>
      <c r="CM170" s="268"/>
      <c r="CN170" s="295"/>
      <c r="CO170" s="295"/>
      <c r="CP170" s="268"/>
      <c r="CQ170" s="293"/>
      <c r="CR170" s="268"/>
      <c r="CS170" s="268"/>
      <c r="CT170" s="276"/>
      <c r="CU170" s="276"/>
      <c r="CV170" s="295"/>
      <c r="CW170" s="268"/>
      <c r="CX170" s="295"/>
      <c r="CY170" s="268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</row>
    <row r="171" customFormat="false" ht="12.75" hidden="false" customHeight="false" outlineLevel="0" collapsed="false">
      <c r="A171" s="359" t="n">
        <v>41640</v>
      </c>
      <c r="B171" s="268"/>
      <c r="C171" s="399"/>
      <c r="D171" s="399"/>
      <c r="E171" s="400"/>
      <c r="F171" s="400"/>
      <c r="G171" s="400"/>
      <c r="H171" s="399"/>
      <c r="I171" s="399"/>
      <c r="J171" s="400"/>
      <c r="K171" s="402"/>
      <c r="L171" s="402"/>
      <c r="M171" s="399"/>
      <c r="N171" s="400"/>
      <c r="O171" s="402"/>
      <c r="P171" s="402"/>
      <c r="Q171" s="399"/>
      <c r="R171" s="400"/>
      <c r="T171" s="403"/>
      <c r="U171" s="403"/>
      <c r="V171" s="403"/>
      <c r="X171" s="404" t="n">
        <v>0.275</v>
      </c>
      <c r="Y171" s="405" t="n">
        <v>0.3825</v>
      </c>
      <c r="Z171" s="404" t="n">
        <v>0.225</v>
      </c>
      <c r="AA171" s="406" t="n">
        <v>1.17</v>
      </c>
      <c r="AB171" s="406" t="n">
        <v>2.17</v>
      </c>
      <c r="AC171" s="406" t="n">
        <v>1.17</v>
      </c>
      <c r="AD171" s="407" t="n">
        <v>0.3825</v>
      </c>
      <c r="AE171" s="267" t="n">
        <v>0.3825</v>
      </c>
      <c r="AF171" s="267" t="n">
        <v>0.3825</v>
      </c>
      <c r="AG171" s="267"/>
      <c r="AH171" s="396" t="n">
        <f aca="false">A171</f>
        <v>41640</v>
      </c>
      <c r="AI171" s="267" t="n">
        <v>0.3825</v>
      </c>
      <c r="AJ171" s="399"/>
      <c r="AK171" s="401"/>
      <c r="AL171" s="267" t="n">
        <v>0.3825</v>
      </c>
      <c r="AM171" s="267" t="n">
        <v>0.3825</v>
      </c>
      <c r="AN171" s="267" t="n">
        <v>0.3825</v>
      </c>
      <c r="AO171" s="267" t="n">
        <v>0.3825</v>
      </c>
      <c r="AP171" s="267" t="n">
        <v>0.3825</v>
      </c>
      <c r="AQ171" s="267" t="n">
        <v>0.3825</v>
      </c>
      <c r="AR171" s="267" t="n">
        <v>0.3825</v>
      </c>
      <c r="AS171" s="267" t="n">
        <v>0.3825</v>
      </c>
      <c r="AT171" s="267"/>
      <c r="AU171" s="267"/>
      <c r="AV171" s="267" t="n">
        <v>0.3825</v>
      </c>
      <c r="AW171" s="267" t="n">
        <v>0.3825</v>
      </c>
      <c r="AX171" s="267" t="n">
        <v>0.3825</v>
      </c>
      <c r="AY171" s="267" t="n">
        <v>0.3825</v>
      </c>
      <c r="AZ171" s="267" t="n">
        <v>0.3825</v>
      </c>
      <c r="BA171" s="267" t="n">
        <v>0.3825</v>
      </c>
      <c r="BB171" s="267"/>
      <c r="BC171" s="267" t="n">
        <v>0.3825</v>
      </c>
      <c r="BD171" s="267" t="n">
        <v>0.3825</v>
      </c>
      <c r="BE171" s="267" t="n">
        <v>0.3825</v>
      </c>
      <c r="BF171" s="267"/>
      <c r="BG171" s="359"/>
      <c r="BH171" s="268"/>
      <c r="BI171" s="268"/>
      <c r="BJ171" s="268"/>
      <c r="BK171" s="268"/>
      <c r="BL171" s="268"/>
      <c r="BM171" s="268"/>
      <c r="BN171" s="268"/>
      <c r="BO171" s="358"/>
      <c r="BP171" s="358"/>
      <c r="BQ171" s="268"/>
      <c r="BR171" s="358"/>
      <c r="BS171" s="268"/>
      <c r="BT171" s="268"/>
      <c r="BU171" s="268"/>
      <c r="BV171" s="295"/>
      <c r="BW171" s="268"/>
      <c r="BX171" s="295"/>
      <c r="BY171" s="268"/>
      <c r="BZ171" s="268"/>
      <c r="CA171" s="268"/>
      <c r="CB171" s="268"/>
      <c r="CC171" s="277"/>
      <c r="CD171" s="277"/>
      <c r="CE171" s="268"/>
      <c r="CF171" s="277"/>
      <c r="CG171" s="268"/>
      <c r="CH171" s="293"/>
      <c r="CI171" s="293"/>
      <c r="CJ171" s="344"/>
      <c r="CK171" s="268"/>
      <c r="CL171" s="293"/>
      <c r="CM171" s="268"/>
      <c r="CN171" s="295"/>
      <c r="CO171" s="295"/>
      <c r="CP171" s="268"/>
      <c r="CQ171" s="293"/>
      <c r="CR171" s="268"/>
      <c r="CS171" s="268"/>
      <c r="CT171" s="276"/>
      <c r="CU171" s="276"/>
      <c r="CV171" s="295"/>
      <c r="CW171" s="268"/>
      <c r="CX171" s="295"/>
      <c r="CY171" s="268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</row>
    <row r="172" customFormat="false" ht="12.75" hidden="false" customHeight="false" outlineLevel="0" collapsed="false">
      <c r="A172" s="359" t="n">
        <v>41671</v>
      </c>
      <c r="B172" s="268"/>
      <c r="C172" s="399"/>
      <c r="D172" s="399"/>
      <c r="E172" s="400"/>
      <c r="F172" s="400"/>
      <c r="G172" s="400"/>
      <c r="H172" s="399"/>
      <c r="I172" s="399"/>
      <c r="J172" s="400"/>
      <c r="K172" s="402"/>
      <c r="L172" s="402"/>
      <c r="M172" s="399"/>
      <c r="N172" s="400"/>
      <c r="O172" s="402"/>
      <c r="P172" s="402"/>
      <c r="Q172" s="399"/>
      <c r="R172" s="400"/>
      <c r="T172" s="403"/>
      <c r="U172" s="403"/>
      <c r="V172" s="403"/>
      <c r="X172" s="399" t="n">
        <v>0.255</v>
      </c>
      <c r="Y172" s="267" t="n">
        <v>0.3775</v>
      </c>
      <c r="Z172" s="399" t="n">
        <v>0.205</v>
      </c>
      <c r="AA172" s="399" t="n">
        <v>1.16</v>
      </c>
      <c r="AB172" s="399" t="n">
        <v>2.16</v>
      </c>
      <c r="AC172" s="399" t="n">
        <v>1.16</v>
      </c>
      <c r="AD172" s="267" t="n">
        <v>0.3775</v>
      </c>
      <c r="AE172" s="267" t="n">
        <v>0.3775</v>
      </c>
      <c r="AF172" s="267" t="n">
        <v>0.3775</v>
      </c>
      <c r="AG172" s="267"/>
      <c r="AH172" s="396" t="n">
        <f aca="false">A172</f>
        <v>41671</v>
      </c>
      <c r="AI172" s="267" t="n">
        <v>0.3775</v>
      </c>
      <c r="AJ172" s="399"/>
      <c r="AK172" s="401"/>
      <c r="AL172" s="267" t="n">
        <v>0.3775</v>
      </c>
      <c r="AM172" s="267" t="n">
        <v>0.3775</v>
      </c>
      <c r="AN172" s="267" t="n">
        <v>0.3775</v>
      </c>
      <c r="AO172" s="267" t="n">
        <v>0.3775</v>
      </c>
      <c r="AP172" s="267" t="n">
        <v>0.3775</v>
      </c>
      <c r="AQ172" s="267" t="n">
        <v>0.3775</v>
      </c>
      <c r="AR172" s="267" t="n">
        <v>0.3775</v>
      </c>
      <c r="AS172" s="267" t="n">
        <v>0.3775</v>
      </c>
      <c r="AT172" s="267"/>
      <c r="AU172" s="267"/>
      <c r="AV172" s="267" t="n">
        <v>0.3775</v>
      </c>
      <c r="AW172" s="267" t="n">
        <v>0.3775</v>
      </c>
      <c r="AX172" s="267" t="n">
        <v>0.3775</v>
      </c>
      <c r="AY172" s="267" t="n">
        <v>0.3775</v>
      </c>
      <c r="AZ172" s="267" t="n">
        <v>0.3775</v>
      </c>
      <c r="BA172" s="267" t="n">
        <v>0.3775</v>
      </c>
      <c r="BB172" s="267"/>
      <c r="BC172" s="267" t="n">
        <v>0.3775</v>
      </c>
      <c r="BD172" s="267" t="n">
        <v>0.3775</v>
      </c>
      <c r="BE172" s="267" t="n">
        <v>0.3775</v>
      </c>
      <c r="BF172" s="267"/>
      <c r="BG172" s="359"/>
      <c r="BH172" s="268"/>
      <c r="BI172" s="268"/>
      <c r="BJ172" s="268"/>
      <c r="BK172" s="268"/>
      <c r="BL172" s="268"/>
      <c r="BM172" s="268"/>
      <c r="BN172" s="268"/>
      <c r="BO172" s="358"/>
      <c r="BP172" s="358"/>
      <c r="BQ172" s="268"/>
      <c r="BR172" s="358"/>
      <c r="BS172" s="268"/>
      <c r="BT172" s="268"/>
      <c r="BU172" s="268"/>
      <c r="BV172" s="295"/>
      <c r="BW172" s="268"/>
      <c r="BX172" s="295"/>
      <c r="BY172" s="268"/>
      <c r="BZ172" s="268"/>
      <c r="CA172" s="268"/>
      <c r="CB172" s="268"/>
      <c r="CC172" s="277"/>
      <c r="CD172" s="277"/>
      <c r="CE172" s="268"/>
      <c r="CF172" s="277"/>
      <c r="CG172" s="268"/>
      <c r="CH172" s="293"/>
      <c r="CI172" s="293"/>
      <c r="CJ172" s="344"/>
      <c r="CK172" s="268"/>
      <c r="CL172" s="293"/>
      <c r="CM172" s="268"/>
      <c r="CN172" s="295"/>
      <c r="CO172" s="295"/>
      <c r="CP172" s="268"/>
      <c r="CQ172" s="293"/>
      <c r="CR172" s="268"/>
      <c r="CS172" s="268"/>
      <c r="CT172" s="276"/>
      <c r="CU172" s="276"/>
      <c r="CV172" s="295"/>
      <c r="CW172" s="268"/>
      <c r="CX172" s="295"/>
      <c r="CY172" s="268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</row>
    <row r="173" customFormat="false" ht="12.75" hidden="false" customHeight="false" outlineLevel="0" collapsed="false">
      <c r="A173" s="359" t="n">
        <v>41699</v>
      </c>
      <c r="B173" s="268"/>
      <c r="C173" s="399"/>
      <c r="D173" s="399"/>
      <c r="E173" s="400"/>
      <c r="F173" s="400"/>
      <c r="G173" s="400"/>
      <c r="H173" s="399"/>
      <c r="I173" s="399"/>
      <c r="J173" s="400"/>
      <c r="K173" s="402"/>
      <c r="L173" s="402"/>
      <c r="M173" s="399"/>
      <c r="N173" s="400"/>
      <c r="O173" s="402"/>
      <c r="P173" s="402"/>
      <c r="Q173" s="399"/>
      <c r="R173" s="400"/>
      <c r="T173" s="403"/>
      <c r="U173" s="403"/>
      <c r="V173" s="403"/>
      <c r="X173" s="399" t="n">
        <v>0.25</v>
      </c>
      <c r="Y173" s="267" t="n">
        <v>0.2825</v>
      </c>
      <c r="Z173" s="399" t="n">
        <v>0.2</v>
      </c>
      <c r="AA173" s="399" t="n">
        <v>0.6725</v>
      </c>
      <c r="AB173" s="399" t="n">
        <v>1.6725</v>
      </c>
      <c r="AC173" s="399" t="n">
        <v>0.6725</v>
      </c>
      <c r="AD173" s="267" t="n">
        <v>0.2825</v>
      </c>
      <c r="AE173" s="267" t="n">
        <v>0.2825</v>
      </c>
      <c r="AF173" s="267" t="n">
        <v>0.2825</v>
      </c>
      <c r="AG173" s="267"/>
      <c r="AH173" s="396" t="n">
        <f aca="false">A173</f>
        <v>41699</v>
      </c>
      <c r="AI173" s="267" t="n">
        <v>0.2825</v>
      </c>
      <c r="AJ173" s="399"/>
      <c r="AK173" s="401"/>
      <c r="AL173" s="267" t="n">
        <v>0.2825</v>
      </c>
      <c r="AM173" s="267" t="n">
        <v>0.2825</v>
      </c>
      <c r="AN173" s="267" t="n">
        <v>0.2825</v>
      </c>
      <c r="AO173" s="267" t="n">
        <v>0.2825</v>
      </c>
      <c r="AP173" s="267" t="n">
        <v>0.2825</v>
      </c>
      <c r="AQ173" s="267" t="n">
        <v>0.2825</v>
      </c>
      <c r="AR173" s="267" t="n">
        <v>0.2825</v>
      </c>
      <c r="AS173" s="267" t="n">
        <v>0.2825</v>
      </c>
      <c r="AT173" s="267"/>
      <c r="AU173" s="267"/>
      <c r="AV173" s="267" t="n">
        <v>0.2825</v>
      </c>
      <c r="AW173" s="267" t="n">
        <v>0.2825</v>
      </c>
      <c r="AX173" s="267" t="n">
        <v>0.2825</v>
      </c>
      <c r="AY173" s="267" t="n">
        <v>0.2825</v>
      </c>
      <c r="AZ173" s="267" t="n">
        <v>0.2825</v>
      </c>
      <c r="BA173" s="267" t="n">
        <v>0.2825</v>
      </c>
      <c r="BB173" s="267"/>
      <c r="BC173" s="267" t="n">
        <v>0.2825</v>
      </c>
      <c r="BD173" s="267" t="n">
        <v>0.2825</v>
      </c>
      <c r="BE173" s="267" t="n">
        <v>0.2825</v>
      </c>
      <c r="BF173" s="267"/>
      <c r="BG173" s="359"/>
      <c r="BH173" s="268"/>
      <c r="BI173" s="268"/>
      <c r="BJ173" s="268"/>
      <c r="BK173" s="268"/>
      <c r="BL173" s="268"/>
      <c r="BM173" s="268"/>
      <c r="BN173" s="268"/>
      <c r="BO173" s="358"/>
      <c r="BP173" s="358"/>
      <c r="BQ173" s="268"/>
      <c r="BR173" s="358"/>
      <c r="BS173" s="268"/>
      <c r="BT173" s="268"/>
      <c r="BU173" s="268"/>
      <c r="BV173" s="295"/>
      <c r="BW173" s="268"/>
      <c r="BX173" s="295"/>
      <c r="BY173" s="268"/>
      <c r="BZ173" s="268"/>
      <c r="CA173" s="268"/>
      <c r="CB173" s="268"/>
      <c r="CC173" s="277"/>
      <c r="CD173" s="277"/>
      <c r="CE173" s="268"/>
      <c r="CF173" s="277"/>
      <c r="CG173" s="268"/>
      <c r="CH173" s="293"/>
      <c r="CI173" s="293"/>
      <c r="CJ173" s="344"/>
      <c r="CK173" s="268"/>
      <c r="CL173" s="293"/>
      <c r="CM173" s="268"/>
      <c r="CN173" s="295"/>
      <c r="CO173" s="295"/>
      <c r="CP173" s="268"/>
      <c r="CQ173" s="293"/>
      <c r="CR173" s="268"/>
      <c r="CS173" s="268"/>
      <c r="CT173" s="276"/>
      <c r="CU173" s="276"/>
      <c r="CV173" s="295"/>
      <c r="CW173" s="268"/>
      <c r="CX173" s="295"/>
      <c r="CY173" s="268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</row>
    <row r="174" customFormat="false" ht="12.75" hidden="false" customHeight="false" outlineLevel="0" collapsed="false">
      <c r="A174" s="359" t="n">
        <v>41730</v>
      </c>
      <c r="B174" s="268"/>
      <c r="C174" s="399"/>
      <c r="D174" s="399"/>
      <c r="E174" s="400"/>
      <c r="F174" s="400"/>
      <c r="G174" s="400"/>
      <c r="H174" s="399"/>
      <c r="I174" s="399"/>
      <c r="J174" s="400"/>
      <c r="K174" s="402"/>
      <c r="L174" s="402"/>
      <c r="M174" s="399"/>
      <c r="N174" s="400"/>
      <c r="O174" s="402"/>
      <c r="P174" s="402"/>
      <c r="Q174" s="399"/>
      <c r="R174" s="400"/>
      <c r="T174" s="403"/>
      <c r="U174" s="403"/>
      <c r="V174" s="403"/>
      <c r="X174" s="399" t="n">
        <v>0.042</v>
      </c>
      <c r="Y174" s="267" t="n">
        <v>0.1375</v>
      </c>
      <c r="Z174" s="399" t="n">
        <v>-0.008</v>
      </c>
      <c r="AA174" s="399" t="n">
        <v>0.315</v>
      </c>
      <c r="AB174" s="399" t="n">
        <v>1.315</v>
      </c>
      <c r="AC174" s="399" t="n">
        <v>0.315</v>
      </c>
      <c r="AD174" s="267" t="n">
        <v>0.1375</v>
      </c>
      <c r="AE174" s="267" t="n">
        <v>0.1375</v>
      </c>
      <c r="AF174" s="267" t="n">
        <v>0.1375</v>
      </c>
      <c r="AG174" s="267"/>
      <c r="AH174" s="396" t="n">
        <f aca="false">A174</f>
        <v>41730</v>
      </c>
      <c r="AI174" s="267" t="n">
        <v>0.1375</v>
      </c>
      <c r="AJ174" s="399"/>
      <c r="AK174" s="401"/>
      <c r="AL174" s="267" t="n">
        <v>0.1375</v>
      </c>
      <c r="AM174" s="267" t="n">
        <v>0.1375</v>
      </c>
      <c r="AN174" s="267" t="n">
        <v>0.1375</v>
      </c>
      <c r="AO174" s="267" t="n">
        <v>0.1375</v>
      </c>
      <c r="AP174" s="267" t="n">
        <v>0.1375</v>
      </c>
      <c r="AQ174" s="267" t="n">
        <v>0.1375</v>
      </c>
      <c r="AR174" s="267" t="n">
        <v>0.1375</v>
      </c>
      <c r="AS174" s="267" t="n">
        <v>0.1375</v>
      </c>
      <c r="AT174" s="267"/>
      <c r="AU174" s="267"/>
      <c r="AV174" s="267" t="n">
        <v>0.1375</v>
      </c>
      <c r="AW174" s="267" t="n">
        <v>0.1375</v>
      </c>
      <c r="AX174" s="267" t="n">
        <v>0.1375</v>
      </c>
      <c r="AY174" s="267" t="n">
        <v>0.1375</v>
      </c>
      <c r="AZ174" s="267" t="n">
        <v>0.1375</v>
      </c>
      <c r="BA174" s="267" t="n">
        <v>0.1375</v>
      </c>
      <c r="BB174" s="267"/>
      <c r="BC174" s="267" t="n">
        <v>0.1375</v>
      </c>
      <c r="BD174" s="267" t="n">
        <v>0.1375</v>
      </c>
      <c r="BE174" s="267" t="n">
        <v>0.1375</v>
      </c>
      <c r="BF174" s="267"/>
      <c r="BG174" s="359"/>
      <c r="BH174" s="268"/>
      <c r="BI174" s="268"/>
      <c r="BJ174" s="268"/>
      <c r="BK174" s="268"/>
      <c r="BL174" s="268"/>
      <c r="BM174" s="268"/>
      <c r="BN174" s="268"/>
      <c r="BO174" s="358"/>
      <c r="BP174" s="358"/>
      <c r="BQ174" s="268"/>
      <c r="BR174" s="358"/>
      <c r="BS174" s="268"/>
      <c r="BT174" s="268"/>
      <c r="BU174" s="268"/>
      <c r="BV174" s="295"/>
      <c r="BW174" s="268"/>
      <c r="BX174" s="295"/>
      <c r="BY174" s="268"/>
      <c r="BZ174" s="268"/>
      <c r="CA174" s="268"/>
      <c r="CB174" s="268"/>
      <c r="CC174" s="277"/>
      <c r="CD174" s="277"/>
      <c r="CE174" s="268"/>
      <c r="CF174" s="277"/>
      <c r="CG174" s="268"/>
      <c r="CH174" s="293"/>
      <c r="CI174" s="293"/>
      <c r="CJ174" s="344"/>
      <c r="CK174" s="268"/>
      <c r="CL174" s="293"/>
      <c r="CM174" s="268"/>
      <c r="CN174" s="295"/>
      <c r="CO174" s="295"/>
      <c r="CP174" s="268"/>
      <c r="CQ174" s="293"/>
      <c r="CR174" s="268"/>
      <c r="CS174" s="268"/>
      <c r="CT174" s="276"/>
      <c r="CU174" s="276"/>
      <c r="CV174" s="295"/>
      <c r="CW174" s="268"/>
      <c r="CX174" s="295"/>
      <c r="CY174" s="268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</row>
    <row r="175" customFormat="false" ht="12.75" hidden="false" customHeight="false" outlineLevel="0" collapsed="false">
      <c r="A175" s="359" t="n">
        <v>41760</v>
      </c>
      <c r="B175" s="268"/>
      <c r="C175" s="399"/>
      <c r="D175" s="399"/>
      <c r="E175" s="400"/>
      <c r="F175" s="400"/>
      <c r="G175" s="400"/>
      <c r="H175" s="399"/>
      <c r="I175" s="399"/>
      <c r="J175" s="400"/>
      <c r="K175" s="402"/>
      <c r="L175" s="402"/>
      <c r="M175" s="399"/>
      <c r="N175" s="400"/>
      <c r="O175" s="402"/>
      <c r="P175" s="402"/>
      <c r="Q175" s="399"/>
      <c r="R175" s="400"/>
      <c r="T175" s="403"/>
      <c r="U175" s="403"/>
      <c r="V175" s="403"/>
      <c r="X175" s="399" t="n">
        <v>0.042</v>
      </c>
      <c r="Y175" s="267" t="n">
        <v>0.1375</v>
      </c>
      <c r="Z175" s="399" t="n">
        <v>-0.008</v>
      </c>
      <c r="AA175" s="399" t="n">
        <v>0.2425</v>
      </c>
      <c r="AB175" s="399" t="n">
        <v>1.2425</v>
      </c>
      <c r="AC175" s="399" t="n">
        <v>0.2425</v>
      </c>
      <c r="AD175" s="267" t="n">
        <v>0.1375</v>
      </c>
      <c r="AE175" s="267" t="n">
        <v>0.1375</v>
      </c>
      <c r="AF175" s="267" t="n">
        <v>0.1375</v>
      </c>
      <c r="AG175" s="267"/>
      <c r="AH175" s="396" t="n">
        <f aca="false">A175</f>
        <v>41760</v>
      </c>
      <c r="AI175" s="267" t="n">
        <v>0.1375</v>
      </c>
      <c r="AJ175" s="399"/>
      <c r="AK175" s="401"/>
      <c r="AL175" s="267" t="n">
        <v>0.1375</v>
      </c>
      <c r="AM175" s="267" t="n">
        <v>0.1375</v>
      </c>
      <c r="AN175" s="267" t="n">
        <v>0.1375</v>
      </c>
      <c r="AO175" s="267" t="n">
        <v>0.1375</v>
      </c>
      <c r="AP175" s="267" t="n">
        <v>0.1375</v>
      </c>
      <c r="AQ175" s="267" t="n">
        <v>0.1375</v>
      </c>
      <c r="AR175" s="267" t="n">
        <v>0.1375</v>
      </c>
      <c r="AS175" s="267" t="n">
        <v>0.1375</v>
      </c>
      <c r="AT175" s="267"/>
      <c r="AU175" s="267"/>
      <c r="AV175" s="267" t="n">
        <v>0.1375</v>
      </c>
      <c r="AW175" s="267" t="n">
        <v>0.1375</v>
      </c>
      <c r="AX175" s="267" t="n">
        <v>0.1375</v>
      </c>
      <c r="AY175" s="267" t="n">
        <v>0.1375</v>
      </c>
      <c r="AZ175" s="267" t="n">
        <v>0.1375</v>
      </c>
      <c r="BA175" s="267" t="n">
        <v>0.1375</v>
      </c>
      <c r="BB175" s="267"/>
      <c r="BC175" s="267" t="n">
        <v>0.1375</v>
      </c>
      <c r="BD175" s="267" t="n">
        <v>0.1375</v>
      </c>
      <c r="BE175" s="267" t="n">
        <v>0.1375</v>
      </c>
      <c r="BF175" s="267"/>
      <c r="BG175" s="359"/>
      <c r="BH175" s="268"/>
      <c r="BI175" s="268"/>
      <c r="BJ175" s="268"/>
      <c r="BK175" s="268"/>
      <c r="BL175" s="268"/>
      <c r="BM175" s="268"/>
      <c r="BN175" s="268"/>
      <c r="BO175" s="358"/>
      <c r="BP175" s="358"/>
      <c r="BQ175" s="268"/>
      <c r="BR175" s="358"/>
      <c r="BS175" s="268"/>
      <c r="BT175" s="268"/>
      <c r="BU175" s="268"/>
      <c r="BV175" s="295"/>
      <c r="BW175" s="268"/>
      <c r="BX175" s="295"/>
      <c r="BY175" s="268"/>
      <c r="BZ175" s="268"/>
      <c r="CA175" s="268"/>
      <c r="CB175" s="268"/>
      <c r="CC175" s="277"/>
      <c r="CD175" s="277"/>
      <c r="CE175" s="268"/>
      <c r="CF175" s="277"/>
      <c r="CG175" s="268"/>
      <c r="CH175" s="293"/>
      <c r="CI175" s="293"/>
      <c r="CJ175" s="344"/>
      <c r="CK175" s="268"/>
      <c r="CL175" s="293"/>
      <c r="CM175" s="268"/>
      <c r="CN175" s="295"/>
      <c r="CO175" s="295"/>
      <c r="CP175" s="268"/>
      <c r="CQ175" s="293"/>
      <c r="CR175" s="268"/>
      <c r="CS175" s="268"/>
      <c r="CT175" s="276"/>
      <c r="CU175" s="276"/>
      <c r="CV175" s="295"/>
      <c r="CW175" s="268"/>
      <c r="CX175" s="295"/>
      <c r="CY175" s="268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</row>
    <row r="176" customFormat="false" ht="12.75" hidden="false" customHeight="false" outlineLevel="0" collapsed="false">
      <c r="A176" s="359" t="n">
        <v>41791</v>
      </c>
      <c r="B176" s="268"/>
      <c r="C176" s="399"/>
      <c r="D176" s="399"/>
      <c r="E176" s="400"/>
      <c r="F176" s="400"/>
      <c r="G176" s="400"/>
      <c r="H176" s="399"/>
      <c r="I176" s="399"/>
      <c r="J176" s="400"/>
      <c r="K176" s="402"/>
      <c r="L176" s="402"/>
      <c r="M176" s="399"/>
      <c r="N176" s="400"/>
      <c r="O176" s="402"/>
      <c r="P176" s="402"/>
      <c r="Q176" s="399"/>
      <c r="R176" s="400"/>
      <c r="T176" s="403"/>
      <c r="U176" s="403"/>
      <c r="V176" s="403"/>
      <c r="X176" s="399" t="n">
        <v>0.042</v>
      </c>
      <c r="Y176" s="267" t="n">
        <v>0.1375</v>
      </c>
      <c r="Z176" s="399" t="n">
        <v>-0.008</v>
      </c>
      <c r="AA176" s="399" t="n">
        <v>0.2325</v>
      </c>
      <c r="AB176" s="399" t="n">
        <v>1.2325</v>
      </c>
      <c r="AC176" s="399" t="n">
        <v>0.2325</v>
      </c>
      <c r="AD176" s="267" t="n">
        <v>0.1375</v>
      </c>
      <c r="AE176" s="267" t="n">
        <v>0.1375</v>
      </c>
      <c r="AF176" s="267" t="n">
        <v>0.1375</v>
      </c>
      <c r="AG176" s="267"/>
      <c r="AH176" s="396" t="n">
        <f aca="false">A176</f>
        <v>41791</v>
      </c>
      <c r="AI176" s="267" t="n">
        <v>0.1375</v>
      </c>
      <c r="AJ176" s="399"/>
      <c r="AK176" s="401"/>
      <c r="AL176" s="267" t="n">
        <v>0.1375</v>
      </c>
      <c r="AM176" s="267" t="n">
        <v>0.1375</v>
      </c>
      <c r="AN176" s="267" t="n">
        <v>0.1375</v>
      </c>
      <c r="AO176" s="267" t="n">
        <v>0.1375</v>
      </c>
      <c r="AP176" s="267" t="n">
        <v>0.1375</v>
      </c>
      <c r="AQ176" s="267" t="n">
        <v>0.1375</v>
      </c>
      <c r="AR176" s="267" t="n">
        <v>0.1375</v>
      </c>
      <c r="AS176" s="267" t="n">
        <v>0.1375</v>
      </c>
      <c r="AT176" s="267"/>
      <c r="AU176" s="267"/>
      <c r="AV176" s="267" t="n">
        <v>0.1375</v>
      </c>
      <c r="AW176" s="267" t="n">
        <v>0.1375</v>
      </c>
      <c r="AX176" s="267" t="n">
        <v>0.1375</v>
      </c>
      <c r="AY176" s="267" t="n">
        <v>0.1375</v>
      </c>
      <c r="AZ176" s="267" t="n">
        <v>0.1375</v>
      </c>
      <c r="BA176" s="267" t="n">
        <v>0.1375</v>
      </c>
      <c r="BB176" s="267"/>
      <c r="BC176" s="267" t="n">
        <v>0.1375</v>
      </c>
      <c r="BD176" s="267" t="n">
        <v>0.1375</v>
      </c>
      <c r="BE176" s="267" t="n">
        <v>0.1375</v>
      </c>
      <c r="BF176" s="267"/>
      <c r="BG176" s="359"/>
      <c r="BH176" s="268"/>
      <c r="BI176" s="268"/>
      <c r="BJ176" s="268"/>
      <c r="BK176" s="268"/>
      <c r="BL176" s="268"/>
      <c r="BM176" s="268"/>
      <c r="BN176" s="268"/>
      <c r="BO176" s="358"/>
      <c r="BP176" s="358"/>
      <c r="BQ176" s="268"/>
      <c r="BR176" s="358"/>
      <c r="BS176" s="268"/>
      <c r="BT176" s="268"/>
      <c r="BU176" s="268"/>
      <c r="BV176" s="295"/>
      <c r="BW176" s="268"/>
      <c r="BX176" s="295"/>
      <c r="BY176" s="268"/>
      <c r="BZ176" s="268"/>
      <c r="CA176" s="268"/>
      <c r="CB176" s="268"/>
      <c r="CC176" s="277"/>
      <c r="CD176" s="277"/>
      <c r="CE176" s="268"/>
      <c r="CF176" s="277"/>
      <c r="CG176" s="268"/>
      <c r="CH176" s="293"/>
      <c r="CI176" s="293"/>
      <c r="CJ176" s="344"/>
      <c r="CK176" s="268"/>
      <c r="CL176" s="268"/>
      <c r="CM176" s="268"/>
      <c r="CN176" s="268"/>
      <c r="CO176" s="268"/>
      <c r="CP176" s="268"/>
      <c r="CQ176" s="293"/>
      <c r="CR176" s="268"/>
      <c r="CS176" s="268"/>
      <c r="CT176" s="276"/>
      <c r="CU176" s="276"/>
      <c r="CV176" s="295"/>
      <c r="CW176" s="268"/>
      <c r="CX176" s="295"/>
      <c r="CY176" s="268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</row>
    <row r="177" customFormat="false" ht="12.75" hidden="false" customHeight="false" outlineLevel="0" collapsed="false">
      <c r="A177" s="359" t="n">
        <v>41821</v>
      </c>
      <c r="B177" s="268"/>
      <c r="C177" s="399"/>
      <c r="D177" s="399"/>
      <c r="E177" s="400"/>
      <c r="F177" s="400"/>
      <c r="G177" s="400"/>
      <c r="H177" s="399"/>
      <c r="I177" s="399"/>
      <c r="J177" s="400"/>
      <c r="K177" s="402"/>
      <c r="L177" s="402"/>
      <c r="M177" s="399"/>
      <c r="N177" s="400"/>
      <c r="O177" s="402"/>
      <c r="P177" s="402"/>
      <c r="Q177" s="399"/>
      <c r="R177" s="400"/>
      <c r="T177" s="403"/>
      <c r="U177" s="403"/>
      <c r="V177" s="403"/>
      <c r="X177" s="399" t="n">
        <v>0.042</v>
      </c>
      <c r="Y177" s="267" t="n">
        <v>0.135</v>
      </c>
      <c r="Z177" s="399" t="n">
        <v>-0.008</v>
      </c>
      <c r="AA177" s="399" t="n">
        <v>0.2325</v>
      </c>
      <c r="AB177" s="399" t="n">
        <v>1.2325</v>
      </c>
      <c r="AC177" s="399" t="n">
        <v>0.2325</v>
      </c>
      <c r="AD177" s="267" t="n">
        <v>0.135</v>
      </c>
      <c r="AE177" s="267" t="n">
        <v>0.135</v>
      </c>
      <c r="AF177" s="267" t="n">
        <v>0.135</v>
      </c>
      <c r="AG177" s="267"/>
      <c r="AH177" s="396" t="n">
        <f aca="false">A177</f>
        <v>41821</v>
      </c>
      <c r="AI177" s="267" t="n">
        <v>0.135</v>
      </c>
      <c r="AJ177" s="399"/>
      <c r="AK177" s="401"/>
      <c r="AL177" s="267" t="n">
        <v>0.135</v>
      </c>
      <c r="AM177" s="267" t="n">
        <v>0.135</v>
      </c>
      <c r="AN177" s="267" t="n">
        <v>0.135</v>
      </c>
      <c r="AO177" s="267" t="n">
        <v>0.135</v>
      </c>
      <c r="AP177" s="267" t="n">
        <v>0.135</v>
      </c>
      <c r="AQ177" s="267" t="n">
        <v>0.135</v>
      </c>
      <c r="AR177" s="267" t="n">
        <v>0.135</v>
      </c>
      <c r="AS177" s="267" t="n">
        <v>0.135</v>
      </c>
      <c r="AT177" s="267"/>
      <c r="AU177" s="267"/>
      <c r="AV177" s="267" t="n">
        <v>0.135</v>
      </c>
      <c r="AW177" s="267" t="n">
        <v>0.135</v>
      </c>
      <c r="AX177" s="267" t="n">
        <v>0.135</v>
      </c>
      <c r="AY177" s="267" t="n">
        <v>0.135</v>
      </c>
      <c r="AZ177" s="267" t="n">
        <v>0.135</v>
      </c>
      <c r="BA177" s="267" t="n">
        <v>0.135</v>
      </c>
      <c r="BB177" s="267"/>
      <c r="BC177" s="267" t="n">
        <v>0.135</v>
      </c>
      <c r="BD177" s="267" t="n">
        <v>0.135</v>
      </c>
      <c r="BE177" s="267" t="n">
        <v>0.135</v>
      </c>
      <c r="BF177" s="267"/>
      <c r="BG177" s="359"/>
      <c r="BH177" s="268"/>
      <c r="BI177" s="268"/>
      <c r="BJ177" s="268"/>
      <c r="BK177" s="268"/>
      <c r="BL177" s="268"/>
      <c r="BM177" s="268"/>
      <c r="BN177" s="268"/>
      <c r="BO177" s="358"/>
      <c r="BP177" s="358"/>
      <c r="BQ177" s="268"/>
      <c r="BR177" s="358"/>
      <c r="BS177" s="268"/>
      <c r="BT177" s="268"/>
      <c r="BU177" s="268"/>
      <c r="BV177" s="295"/>
      <c r="BW177" s="268"/>
      <c r="BX177" s="295"/>
      <c r="BY177" s="268"/>
      <c r="BZ177" s="268"/>
      <c r="CA177" s="268"/>
      <c r="CB177" s="268"/>
      <c r="CC177" s="277"/>
      <c r="CD177" s="277"/>
      <c r="CE177" s="268"/>
      <c r="CF177" s="277"/>
      <c r="CG177" s="268"/>
      <c r="CH177" s="293"/>
      <c r="CI177" s="293"/>
      <c r="CJ177" s="344"/>
      <c r="CK177" s="268"/>
      <c r="CL177" s="268"/>
      <c r="CM177" s="268"/>
      <c r="CN177" s="268"/>
      <c r="CO177" s="268"/>
      <c r="CP177" s="268"/>
      <c r="CQ177" s="293"/>
      <c r="CR177" s="268"/>
      <c r="CS177" s="268"/>
      <c r="CT177" s="276"/>
      <c r="CU177" s="276"/>
      <c r="CV177" s="295"/>
      <c r="CW177" s="268"/>
      <c r="CX177" s="295"/>
      <c r="CY177" s="268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</row>
    <row r="178" customFormat="false" ht="12.75" hidden="false" customHeight="false" outlineLevel="0" collapsed="false">
      <c r="A178" s="359" t="n">
        <v>41852</v>
      </c>
      <c r="B178" s="268"/>
      <c r="C178" s="399"/>
      <c r="D178" s="399"/>
      <c r="E178" s="400"/>
      <c r="F178" s="400"/>
      <c r="G178" s="400"/>
      <c r="H178" s="399"/>
      <c r="I178" s="399"/>
      <c r="J178" s="400"/>
      <c r="K178" s="402"/>
      <c r="L178" s="402"/>
      <c r="M178" s="399"/>
      <c r="N178" s="400"/>
      <c r="O178" s="402"/>
      <c r="P178" s="402"/>
      <c r="Q178" s="399"/>
      <c r="R178" s="400"/>
      <c r="T178" s="403"/>
      <c r="U178" s="403"/>
      <c r="V178" s="403"/>
      <c r="X178" s="399" t="n">
        <v>0.042</v>
      </c>
      <c r="Y178" s="267" t="n">
        <v>0.1325</v>
      </c>
      <c r="Z178" s="399" t="n">
        <v>-0.008</v>
      </c>
      <c r="AA178" s="399" t="n">
        <v>0.2325</v>
      </c>
      <c r="AB178" s="399" t="n">
        <v>1.2325</v>
      </c>
      <c r="AC178" s="399" t="n">
        <v>0.2325</v>
      </c>
      <c r="AD178" s="267" t="n">
        <v>0.1325</v>
      </c>
      <c r="AE178" s="267" t="n">
        <v>0.1325</v>
      </c>
      <c r="AF178" s="267" t="n">
        <v>0.1325</v>
      </c>
      <c r="AG178" s="267"/>
      <c r="AH178" s="396" t="n">
        <f aca="false">A178</f>
        <v>41852</v>
      </c>
      <c r="AI178" s="267" t="n">
        <v>0.1325</v>
      </c>
      <c r="AJ178" s="399"/>
      <c r="AK178" s="401"/>
      <c r="AL178" s="267" t="n">
        <v>0.1325</v>
      </c>
      <c r="AM178" s="267" t="n">
        <v>0.1325</v>
      </c>
      <c r="AN178" s="267" t="n">
        <v>0.1325</v>
      </c>
      <c r="AO178" s="267" t="n">
        <v>0.1325</v>
      </c>
      <c r="AP178" s="267" t="n">
        <v>0.1325</v>
      </c>
      <c r="AQ178" s="267" t="n">
        <v>0.1325</v>
      </c>
      <c r="AR178" s="267" t="n">
        <v>0.1325</v>
      </c>
      <c r="AS178" s="267" t="n">
        <v>0.1325</v>
      </c>
      <c r="AT178" s="267"/>
      <c r="AU178" s="267"/>
      <c r="AV178" s="267" t="n">
        <v>0.1325</v>
      </c>
      <c r="AW178" s="267" t="n">
        <v>0.1325</v>
      </c>
      <c r="AX178" s="267" t="n">
        <v>0.1325</v>
      </c>
      <c r="AY178" s="267" t="n">
        <v>0.1325</v>
      </c>
      <c r="AZ178" s="267" t="n">
        <v>0.1325</v>
      </c>
      <c r="BA178" s="267" t="n">
        <v>0.1325</v>
      </c>
      <c r="BB178" s="267"/>
      <c r="BC178" s="267" t="n">
        <v>0.1325</v>
      </c>
      <c r="BD178" s="267" t="n">
        <v>0.1325</v>
      </c>
      <c r="BE178" s="267" t="n">
        <v>0.1325</v>
      </c>
      <c r="BF178" s="267"/>
      <c r="BG178" s="359"/>
      <c r="BH178" s="268"/>
      <c r="BI178" s="268"/>
      <c r="BJ178" s="268"/>
      <c r="BK178" s="268"/>
      <c r="BL178" s="268"/>
      <c r="BM178" s="268"/>
      <c r="BN178" s="268"/>
      <c r="BO178" s="358"/>
      <c r="BP178" s="358"/>
      <c r="BQ178" s="268"/>
      <c r="BR178" s="358"/>
      <c r="BS178" s="268"/>
      <c r="BT178" s="268"/>
      <c r="BU178" s="268"/>
      <c r="BV178" s="295"/>
      <c r="BW178" s="268"/>
      <c r="BX178" s="295"/>
      <c r="BY178" s="268"/>
      <c r="BZ178" s="268"/>
      <c r="CA178" s="268"/>
      <c r="CB178" s="268"/>
      <c r="CC178" s="277"/>
      <c r="CD178" s="277"/>
      <c r="CE178" s="268"/>
      <c r="CF178" s="277"/>
      <c r="CG178" s="268"/>
      <c r="CH178" s="293"/>
      <c r="CI178" s="293"/>
      <c r="CJ178" s="344"/>
      <c r="CK178" s="268"/>
      <c r="CL178" s="268"/>
      <c r="CM178" s="268"/>
      <c r="CN178" s="268"/>
      <c r="CO178" s="268"/>
      <c r="CP178" s="268"/>
      <c r="CQ178" s="293"/>
      <c r="CR178" s="268"/>
      <c r="CS178" s="268"/>
      <c r="CT178" s="276"/>
      <c r="CU178" s="276"/>
      <c r="CV178" s="295"/>
      <c r="CW178" s="268"/>
      <c r="CX178" s="295"/>
      <c r="CY178" s="268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</row>
    <row r="179" customFormat="false" ht="12.75" hidden="false" customHeight="false" outlineLevel="0" collapsed="false">
      <c r="A179" s="359" t="n">
        <v>41883</v>
      </c>
      <c r="B179" s="268"/>
      <c r="C179" s="399"/>
      <c r="D179" s="399"/>
      <c r="E179" s="400"/>
      <c r="F179" s="400"/>
      <c r="G179" s="400"/>
      <c r="H179" s="399"/>
      <c r="I179" s="399"/>
      <c r="J179" s="400"/>
      <c r="K179" s="402"/>
      <c r="L179" s="402"/>
      <c r="M179" s="399"/>
      <c r="N179" s="400"/>
      <c r="O179" s="402"/>
      <c r="P179" s="402"/>
      <c r="Q179" s="399"/>
      <c r="R179" s="400"/>
      <c r="T179" s="403"/>
      <c r="U179" s="403"/>
      <c r="V179" s="403"/>
      <c r="X179" s="399" t="n">
        <v>0.042</v>
      </c>
      <c r="Y179" s="267" t="n">
        <v>0.1325</v>
      </c>
      <c r="Z179" s="399" t="n">
        <v>-0.008</v>
      </c>
      <c r="AA179" s="399" t="n">
        <v>0.2325</v>
      </c>
      <c r="AB179" s="399" t="n">
        <v>1.2325</v>
      </c>
      <c r="AC179" s="399" t="n">
        <v>0.2325</v>
      </c>
      <c r="AD179" s="267" t="n">
        <v>0.1325</v>
      </c>
      <c r="AE179" s="267" t="n">
        <v>0.1325</v>
      </c>
      <c r="AF179" s="267" t="n">
        <v>0.1325</v>
      </c>
      <c r="AG179" s="267"/>
      <c r="AH179" s="396" t="n">
        <f aca="false">A179</f>
        <v>41883</v>
      </c>
      <c r="AI179" s="267" t="n">
        <v>0.1325</v>
      </c>
      <c r="AJ179" s="399"/>
      <c r="AK179" s="401"/>
      <c r="AL179" s="267" t="n">
        <v>0.1325</v>
      </c>
      <c r="AM179" s="267" t="n">
        <v>0.1325</v>
      </c>
      <c r="AN179" s="267" t="n">
        <v>0.1325</v>
      </c>
      <c r="AO179" s="267" t="n">
        <v>0.1325</v>
      </c>
      <c r="AP179" s="267" t="n">
        <v>0.1325</v>
      </c>
      <c r="AQ179" s="267" t="n">
        <v>0.1325</v>
      </c>
      <c r="AR179" s="267" t="n">
        <v>0.1325</v>
      </c>
      <c r="AS179" s="267" t="n">
        <v>0.1325</v>
      </c>
      <c r="AT179" s="267"/>
      <c r="AU179" s="267"/>
      <c r="AV179" s="267" t="n">
        <v>0.1325</v>
      </c>
      <c r="AW179" s="267" t="n">
        <v>0.1325</v>
      </c>
      <c r="AX179" s="267" t="n">
        <v>0.1325</v>
      </c>
      <c r="AY179" s="267" t="n">
        <v>0.1325</v>
      </c>
      <c r="AZ179" s="267" t="n">
        <v>0.1325</v>
      </c>
      <c r="BA179" s="267" t="n">
        <v>0.1325</v>
      </c>
      <c r="BB179" s="267"/>
      <c r="BC179" s="267" t="n">
        <v>0.1325</v>
      </c>
      <c r="BD179" s="267" t="n">
        <v>0.1325</v>
      </c>
      <c r="BE179" s="267" t="n">
        <v>0.1325</v>
      </c>
      <c r="BF179" s="267"/>
      <c r="BG179" s="359"/>
      <c r="BH179" s="268"/>
      <c r="BI179" s="268"/>
      <c r="BJ179" s="268"/>
      <c r="BK179" s="268"/>
      <c r="BL179" s="268"/>
      <c r="BM179" s="268"/>
      <c r="BN179" s="268"/>
      <c r="BO179" s="358"/>
      <c r="BP179" s="358"/>
      <c r="BQ179" s="268"/>
      <c r="BR179" s="358"/>
      <c r="BS179" s="268"/>
      <c r="BT179" s="268"/>
      <c r="BU179" s="268"/>
      <c r="BV179" s="295"/>
      <c r="BW179" s="268"/>
      <c r="BX179" s="295"/>
      <c r="BY179" s="268"/>
      <c r="BZ179" s="268"/>
      <c r="CA179" s="268"/>
      <c r="CB179" s="268"/>
      <c r="CC179" s="277"/>
      <c r="CD179" s="277"/>
      <c r="CE179" s="268"/>
      <c r="CF179" s="277"/>
      <c r="CG179" s="268"/>
      <c r="CH179" s="293"/>
      <c r="CI179" s="293"/>
      <c r="CJ179" s="344"/>
      <c r="CK179" s="268"/>
      <c r="CL179" s="268"/>
      <c r="CM179" s="268"/>
      <c r="CN179" s="268"/>
      <c r="CO179" s="268"/>
      <c r="CP179" s="268"/>
      <c r="CQ179" s="293"/>
      <c r="CR179" s="268"/>
      <c r="CS179" s="268"/>
      <c r="CT179" s="276"/>
      <c r="CU179" s="276"/>
      <c r="CV179" s="295"/>
      <c r="CW179" s="268"/>
      <c r="CX179" s="295"/>
      <c r="CY179" s="268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</row>
    <row r="180" customFormat="false" ht="12.75" hidden="false" customHeight="false" outlineLevel="0" collapsed="false">
      <c r="A180" s="359" t="n">
        <v>41913</v>
      </c>
      <c r="B180" s="268"/>
      <c r="C180" s="399"/>
      <c r="D180" s="399"/>
      <c r="E180" s="400"/>
      <c r="F180" s="400"/>
      <c r="G180" s="400"/>
      <c r="H180" s="399"/>
      <c r="I180" s="399"/>
      <c r="J180" s="400"/>
      <c r="K180" s="402"/>
      <c r="L180" s="402"/>
      <c r="M180" s="399"/>
      <c r="N180" s="400"/>
      <c r="O180" s="402"/>
      <c r="P180" s="402"/>
      <c r="Q180" s="399"/>
      <c r="R180" s="400"/>
      <c r="T180" s="403"/>
      <c r="U180" s="403"/>
      <c r="V180" s="403"/>
      <c r="X180" s="399" t="n">
        <v>0.042</v>
      </c>
      <c r="Y180" s="267" t="n">
        <v>0.1325</v>
      </c>
      <c r="Z180" s="399" t="n">
        <v>-0.008</v>
      </c>
      <c r="AA180" s="399" t="n">
        <v>0.25</v>
      </c>
      <c r="AB180" s="399" t="n">
        <v>1.25</v>
      </c>
      <c r="AC180" s="399" t="n">
        <v>0.25</v>
      </c>
      <c r="AD180" s="267" t="n">
        <v>0.1325</v>
      </c>
      <c r="AE180" s="267" t="n">
        <v>0.1325</v>
      </c>
      <c r="AF180" s="267" t="n">
        <v>0.1325</v>
      </c>
      <c r="AG180" s="267"/>
      <c r="AH180" s="396" t="n">
        <f aca="false">A180</f>
        <v>41913</v>
      </c>
      <c r="AI180" s="267" t="n">
        <v>0.1325</v>
      </c>
      <c r="AJ180" s="399"/>
      <c r="AK180" s="401"/>
      <c r="AL180" s="267" t="n">
        <v>0.1325</v>
      </c>
      <c r="AM180" s="267" t="n">
        <v>0.1325</v>
      </c>
      <c r="AN180" s="267" t="n">
        <v>0.1325</v>
      </c>
      <c r="AO180" s="267" t="n">
        <v>0.1325</v>
      </c>
      <c r="AP180" s="267" t="n">
        <v>0.1325</v>
      </c>
      <c r="AQ180" s="267" t="n">
        <v>0.1325</v>
      </c>
      <c r="AR180" s="267" t="n">
        <v>0.1325</v>
      </c>
      <c r="AS180" s="267" t="n">
        <v>0.1325</v>
      </c>
      <c r="AT180" s="267"/>
      <c r="AU180" s="267"/>
      <c r="AV180" s="267" t="n">
        <v>0.1325</v>
      </c>
      <c r="AW180" s="267" t="n">
        <v>0.1325</v>
      </c>
      <c r="AX180" s="267" t="n">
        <v>0.1325</v>
      </c>
      <c r="AY180" s="267" t="n">
        <v>0.1325</v>
      </c>
      <c r="AZ180" s="267" t="n">
        <v>0.1325</v>
      </c>
      <c r="BA180" s="267" t="n">
        <v>0.1325</v>
      </c>
      <c r="BB180" s="267"/>
      <c r="BC180" s="267" t="n">
        <v>0.1325</v>
      </c>
      <c r="BD180" s="267" t="n">
        <v>0.1325</v>
      </c>
      <c r="BE180" s="267" t="n">
        <v>0.1325</v>
      </c>
      <c r="BF180" s="267"/>
      <c r="BG180" s="359"/>
      <c r="BH180" s="268"/>
      <c r="BI180" s="268"/>
      <c r="BJ180" s="268"/>
      <c r="BK180" s="268"/>
      <c r="BL180" s="268"/>
      <c r="BM180" s="268"/>
      <c r="BN180" s="268"/>
      <c r="BO180" s="358"/>
      <c r="BP180" s="358"/>
      <c r="BQ180" s="268"/>
      <c r="BR180" s="358"/>
      <c r="BS180" s="268"/>
      <c r="BT180" s="268"/>
      <c r="BU180" s="268"/>
      <c r="BV180" s="295"/>
      <c r="BW180" s="268"/>
      <c r="BX180" s="295"/>
      <c r="BY180" s="268"/>
      <c r="BZ180" s="268"/>
      <c r="CA180" s="268"/>
      <c r="CB180" s="268"/>
      <c r="CC180" s="277"/>
      <c r="CD180" s="277"/>
      <c r="CE180" s="268"/>
      <c r="CF180" s="277"/>
      <c r="CG180" s="268"/>
      <c r="CH180" s="293"/>
      <c r="CI180" s="293"/>
      <c r="CJ180" s="344"/>
      <c r="CK180" s="268"/>
      <c r="CL180" s="268"/>
      <c r="CM180" s="268"/>
      <c r="CN180" s="268"/>
      <c r="CO180" s="268"/>
      <c r="CP180" s="268"/>
      <c r="CQ180" s="293"/>
      <c r="CR180" s="268"/>
      <c r="CS180" s="268"/>
      <c r="CT180" s="276"/>
      <c r="CU180" s="276"/>
      <c r="CV180" s="295"/>
      <c r="CW180" s="268"/>
      <c r="CX180" s="295"/>
      <c r="CY180" s="268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</row>
    <row r="181" customFormat="false" ht="12.75" hidden="false" customHeight="false" outlineLevel="0" collapsed="false">
      <c r="A181" s="359" t="n">
        <v>41944</v>
      </c>
      <c r="B181" s="268"/>
      <c r="C181" s="399"/>
      <c r="D181" s="399"/>
      <c r="E181" s="400"/>
      <c r="F181" s="400"/>
      <c r="G181" s="400"/>
      <c r="H181" s="399"/>
      <c r="I181" s="399"/>
      <c r="J181" s="400"/>
      <c r="K181" s="402"/>
      <c r="L181" s="402"/>
      <c r="M181" s="399"/>
      <c r="N181" s="400"/>
      <c r="O181" s="402"/>
      <c r="P181" s="402"/>
      <c r="Q181" s="399"/>
      <c r="R181" s="400"/>
      <c r="T181" s="400"/>
      <c r="U181" s="400"/>
      <c r="X181" s="399" t="n">
        <v>0.19</v>
      </c>
      <c r="Y181" s="267" t="n">
        <v>0.2675</v>
      </c>
      <c r="Z181" s="399" t="n">
        <v>0.14</v>
      </c>
      <c r="AA181" s="399" t="n">
        <v>0.5175</v>
      </c>
      <c r="AB181" s="399" t="n">
        <v>1.5175</v>
      </c>
      <c r="AC181" s="399" t="n">
        <v>0.5175</v>
      </c>
      <c r="AD181" s="267" t="n">
        <v>0.2675</v>
      </c>
      <c r="AE181" s="267" t="n">
        <v>0.2675</v>
      </c>
      <c r="AF181" s="267" t="n">
        <v>0.2675</v>
      </c>
      <c r="AG181" s="267"/>
      <c r="AH181" s="396" t="n">
        <f aca="false">A181</f>
        <v>41944</v>
      </c>
      <c r="AI181" s="267" t="n">
        <v>0.2675</v>
      </c>
      <c r="AJ181" s="399"/>
      <c r="AK181" s="401"/>
      <c r="AL181" s="267" t="n">
        <v>0.2675</v>
      </c>
      <c r="AM181" s="267" t="n">
        <v>0.2675</v>
      </c>
      <c r="AN181" s="267" t="n">
        <v>0.2675</v>
      </c>
      <c r="AO181" s="267" t="n">
        <v>0.2675</v>
      </c>
      <c r="AP181" s="267" t="n">
        <v>0.2675</v>
      </c>
      <c r="AQ181" s="267" t="n">
        <v>0.2675</v>
      </c>
      <c r="AR181" s="267" t="n">
        <v>0.2675</v>
      </c>
      <c r="AS181" s="267" t="n">
        <v>0.2675</v>
      </c>
      <c r="AT181" s="267"/>
      <c r="AU181" s="267"/>
      <c r="AV181" s="267" t="n">
        <v>0.2675</v>
      </c>
      <c r="AW181" s="267" t="n">
        <v>0.2675</v>
      </c>
      <c r="AX181" s="267" t="n">
        <v>0.2675</v>
      </c>
      <c r="AY181" s="267" t="n">
        <v>0.2675</v>
      </c>
      <c r="AZ181" s="267" t="n">
        <v>0.2675</v>
      </c>
      <c r="BA181" s="267" t="n">
        <v>0.2675</v>
      </c>
      <c r="BB181" s="267"/>
      <c r="BC181" s="267" t="n">
        <v>0.2675</v>
      </c>
      <c r="BD181" s="267" t="n">
        <v>0.2675</v>
      </c>
      <c r="BE181" s="267" t="n">
        <v>0.2675</v>
      </c>
      <c r="BF181" s="267"/>
      <c r="BG181" s="359"/>
      <c r="BH181" s="268"/>
      <c r="BI181" s="268"/>
      <c r="BJ181" s="268"/>
      <c r="BK181" s="268"/>
      <c r="BL181" s="268"/>
      <c r="BM181" s="268"/>
      <c r="BN181" s="268"/>
      <c r="BO181" s="358"/>
      <c r="BP181" s="358"/>
      <c r="BQ181" s="268"/>
      <c r="BR181" s="358"/>
      <c r="BS181" s="268"/>
      <c r="BT181" s="268"/>
      <c r="BU181" s="268"/>
      <c r="BV181" s="295"/>
      <c r="BW181" s="268"/>
      <c r="BX181" s="295"/>
      <c r="BY181" s="268"/>
      <c r="BZ181" s="268"/>
      <c r="CA181" s="268"/>
      <c r="CB181" s="268"/>
      <c r="CC181" s="277"/>
      <c r="CD181" s="277"/>
      <c r="CE181" s="268"/>
      <c r="CF181" s="277"/>
      <c r="CG181" s="268"/>
      <c r="CH181" s="293"/>
      <c r="CI181" s="293"/>
      <c r="CJ181" s="344"/>
      <c r="CK181" s="268"/>
      <c r="CL181" s="268"/>
      <c r="CM181" s="268"/>
      <c r="CN181" s="268"/>
      <c r="CO181" s="268"/>
      <c r="CP181" s="268"/>
      <c r="CQ181" s="293"/>
      <c r="CR181" s="268"/>
      <c r="CS181" s="268"/>
      <c r="CT181" s="276"/>
      <c r="CU181" s="276"/>
      <c r="CV181" s="295"/>
      <c r="CW181" s="268"/>
      <c r="CX181" s="295"/>
      <c r="CY181" s="268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</row>
    <row r="182" customFormat="false" ht="12.75" hidden="false" customHeight="false" outlineLevel="0" collapsed="false">
      <c r="A182" s="359" t="n">
        <v>41974</v>
      </c>
      <c r="B182" s="268"/>
      <c r="C182" s="399"/>
      <c r="D182" s="399"/>
      <c r="E182" s="400"/>
      <c r="F182" s="400"/>
      <c r="G182" s="400"/>
      <c r="H182" s="399"/>
      <c r="I182" s="399"/>
      <c r="J182" s="400"/>
      <c r="K182" s="402"/>
      <c r="L182" s="402"/>
      <c r="M182" s="399"/>
      <c r="N182" s="400"/>
      <c r="O182" s="402"/>
      <c r="P182" s="402"/>
      <c r="Q182" s="399"/>
      <c r="R182" s="400"/>
      <c r="T182" s="400"/>
      <c r="U182" s="400"/>
      <c r="X182" s="399" t="n">
        <v>0.22</v>
      </c>
      <c r="Y182" s="267" t="n">
        <v>0.315</v>
      </c>
      <c r="Z182" s="399" t="n">
        <v>0.17</v>
      </c>
      <c r="AA182" s="399" t="n">
        <v>0.88</v>
      </c>
      <c r="AB182" s="399" t="n">
        <v>1.88</v>
      </c>
      <c r="AC182" s="399" t="n">
        <v>0.88</v>
      </c>
      <c r="AD182" s="267" t="n">
        <v>0.315</v>
      </c>
      <c r="AE182" s="267" t="n">
        <v>0.315</v>
      </c>
      <c r="AF182" s="267" t="n">
        <v>0.315</v>
      </c>
      <c r="AG182" s="267"/>
      <c r="AH182" s="396" t="n">
        <f aca="false">A182</f>
        <v>41974</v>
      </c>
      <c r="AI182" s="267" t="n">
        <v>0.315</v>
      </c>
      <c r="AJ182" s="399"/>
      <c r="AK182" s="401"/>
      <c r="AL182" s="267" t="n">
        <v>0.315</v>
      </c>
      <c r="AM182" s="267" t="n">
        <v>0.315</v>
      </c>
      <c r="AN182" s="267" t="n">
        <v>0.315</v>
      </c>
      <c r="AO182" s="267" t="n">
        <v>0.315</v>
      </c>
      <c r="AP182" s="267" t="n">
        <v>0.315</v>
      </c>
      <c r="AQ182" s="267" t="n">
        <v>0.315</v>
      </c>
      <c r="AR182" s="267" t="n">
        <v>0.315</v>
      </c>
      <c r="AS182" s="267" t="n">
        <v>0.315</v>
      </c>
      <c r="AT182" s="267"/>
      <c r="AU182" s="267"/>
      <c r="AV182" s="267" t="n">
        <v>0.315</v>
      </c>
      <c r="AW182" s="267" t="n">
        <v>0.315</v>
      </c>
      <c r="AX182" s="267" t="n">
        <v>0.315</v>
      </c>
      <c r="AY182" s="267" t="n">
        <v>0.315</v>
      </c>
      <c r="AZ182" s="267" t="n">
        <v>0.315</v>
      </c>
      <c r="BA182" s="267" t="n">
        <v>0.315</v>
      </c>
      <c r="BB182" s="267"/>
      <c r="BC182" s="267" t="n">
        <v>0.315</v>
      </c>
      <c r="BD182" s="267" t="n">
        <v>0.315</v>
      </c>
      <c r="BE182" s="267" t="n">
        <v>0.315</v>
      </c>
      <c r="BF182" s="267"/>
      <c r="BG182" s="359"/>
      <c r="BH182" s="268"/>
      <c r="BI182" s="268"/>
      <c r="BJ182" s="268"/>
      <c r="BK182" s="268"/>
      <c r="BL182" s="268"/>
      <c r="BM182" s="268"/>
      <c r="BN182" s="268"/>
      <c r="BO182" s="358"/>
      <c r="BP182" s="358"/>
      <c r="BQ182" s="268"/>
      <c r="BR182" s="358"/>
      <c r="BS182" s="268"/>
      <c r="BT182" s="268"/>
      <c r="BU182" s="268"/>
      <c r="BV182" s="295"/>
      <c r="BW182" s="268"/>
      <c r="BX182" s="295"/>
      <c r="BY182" s="268"/>
      <c r="BZ182" s="268"/>
      <c r="CA182" s="268"/>
      <c r="CB182" s="268"/>
      <c r="CC182" s="277"/>
      <c r="CD182" s="277"/>
      <c r="CE182" s="268"/>
      <c r="CF182" s="277"/>
      <c r="CG182" s="268"/>
      <c r="CH182" s="293"/>
      <c r="CI182" s="293"/>
      <c r="CJ182" s="344"/>
      <c r="CK182" s="268"/>
      <c r="CL182" s="268"/>
      <c r="CM182" s="268"/>
      <c r="CN182" s="268"/>
      <c r="CO182" s="268"/>
      <c r="CP182" s="268"/>
      <c r="CQ182" s="293"/>
      <c r="CR182" s="268"/>
      <c r="CS182" s="268"/>
      <c r="CT182" s="276"/>
      <c r="CU182" s="276"/>
      <c r="CV182" s="295"/>
      <c r="CW182" s="268"/>
      <c r="CX182" s="295"/>
      <c r="CY182" s="268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</row>
    <row r="183" customFormat="false" ht="12.75" hidden="false" customHeight="false" outlineLevel="0" collapsed="false">
      <c r="A183" s="359" t="n">
        <v>42005</v>
      </c>
      <c r="B183" s="268"/>
      <c r="C183" s="399"/>
      <c r="D183" s="399"/>
      <c r="E183" s="400"/>
      <c r="F183" s="400"/>
      <c r="G183" s="400"/>
      <c r="H183" s="399"/>
      <c r="I183" s="399"/>
      <c r="J183" s="400"/>
      <c r="K183" s="402"/>
      <c r="L183" s="402"/>
      <c r="M183" s="399"/>
      <c r="N183" s="400"/>
      <c r="O183" s="402"/>
      <c r="P183" s="402"/>
      <c r="Q183" s="399"/>
      <c r="R183" s="400"/>
      <c r="T183" s="400"/>
      <c r="U183" s="400"/>
      <c r="X183" s="399" t="n">
        <v>0.27</v>
      </c>
      <c r="Y183" s="267" t="n">
        <v>0.3825</v>
      </c>
      <c r="Z183" s="399" t="n">
        <v>0.22</v>
      </c>
      <c r="AA183" s="399" t="n">
        <v>1.17</v>
      </c>
      <c r="AB183" s="399" t="n">
        <v>2.17</v>
      </c>
      <c r="AC183" s="399" t="n">
        <v>1.17</v>
      </c>
      <c r="AD183" s="267" t="n">
        <v>0.3825</v>
      </c>
      <c r="AE183" s="267" t="n">
        <v>0.3825</v>
      </c>
      <c r="AF183" s="267" t="n">
        <v>0.3825</v>
      </c>
      <c r="AG183" s="267"/>
      <c r="AH183" s="396" t="n">
        <f aca="false">A183</f>
        <v>42005</v>
      </c>
      <c r="AI183" s="267" t="n">
        <v>0.3825</v>
      </c>
      <c r="AJ183" s="399"/>
      <c r="AK183" s="401"/>
      <c r="AL183" s="267" t="n">
        <v>0.3825</v>
      </c>
      <c r="AM183" s="267" t="n">
        <v>0.3825</v>
      </c>
      <c r="AN183" s="267" t="n">
        <v>0.3825</v>
      </c>
      <c r="AO183" s="267" t="n">
        <v>0.3825</v>
      </c>
      <c r="AP183" s="267" t="n">
        <v>0.3825</v>
      </c>
      <c r="AQ183" s="267" t="n">
        <v>0.3825</v>
      </c>
      <c r="AR183" s="267" t="n">
        <v>0.3825</v>
      </c>
      <c r="AS183" s="267" t="n">
        <v>0.3825</v>
      </c>
      <c r="AT183" s="267"/>
      <c r="AU183" s="267"/>
      <c r="AV183" s="267" t="n">
        <v>0.3825</v>
      </c>
      <c r="AW183" s="267" t="n">
        <v>0.3825</v>
      </c>
      <c r="AX183" s="267" t="n">
        <v>0.3825</v>
      </c>
      <c r="AY183" s="267" t="n">
        <v>0.3825</v>
      </c>
      <c r="AZ183" s="267" t="n">
        <v>0.3825</v>
      </c>
      <c r="BA183" s="267" t="n">
        <v>0.3825</v>
      </c>
      <c r="BB183" s="267"/>
      <c r="BC183" s="267" t="n">
        <v>0.3825</v>
      </c>
      <c r="BD183" s="267" t="n">
        <v>0.3825</v>
      </c>
      <c r="BE183" s="267" t="n">
        <v>0.3825</v>
      </c>
      <c r="BF183" s="267"/>
      <c r="BG183" s="359"/>
      <c r="BH183" s="268"/>
      <c r="BI183" s="268"/>
      <c r="BJ183" s="268"/>
      <c r="BK183" s="268"/>
      <c r="BL183" s="268"/>
      <c r="BM183" s="268"/>
      <c r="BN183" s="268"/>
      <c r="BO183" s="358"/>
      <c r="BP183" s="358"/>
      <c r="BQ183" s="268"/>
      <c r="BR183" s="358"/>
      <c r="BS183" s="268"/>
      <c r="BT183" s="268"/>
      <c r="BU183" s="268"/>
      <c r="BV183" s="295"/>
      <c r="BW183" s="268"/>
      <c r="BX183" s="295"/>
      <c r="BY183" s="268"/>
      <c r="BZ183" s="268"/>
      <c r="CA183" s="268"/>
      <c r="CB183" s="268"/>
      <c r="CC183" s="277"/>
      <c r="CD183" s="277"/>
      <c r="CE183" s="268"/>
      <c r="CF183" s="277"/>
      <c r="CG183" s="268"/>
      <c r="CH183" s="293"/>
      <c r="CI183" s="293"/>
      <c r="CJ183" s="344"/>
      <c r="CK183" s="268"/>
      <c r="CL183" s="268"/>
      <c r="CM183" s="268"/>
      <c r="CN183" s="268"/>
      <c r="CO183" s="268"/>
      <c r="CP183" s="268"/>
      <c r="CQ183" s="293"/>
      <c r="CR183" s="268"/>
      <c r="CS183" s="268"/>
      <c r="CT183" s="276"/>
      <c r="CU183" s="276"/>
      <c r="CV183" s="295"/>
      <c r="CW183" s="268"/>
      <c r="CX183" s="295"/>
      <c r="CY183" s="268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</row>
    <row r="184" customFormat="false" ht="12.75" hidden="false" customHeight="false" outlineLevel="0" collapsed="false">
      <c r="A184" s="359" t="n">
        <v>42036</v>
      </c>
      <c r="B184" s="268"/>
      <c r="C184" s="399"/>
      <c r="D184" s="399"/>
      <c r="E184" s="400"/>
      <c r="F184" s="400"/>
      <c r="G184" s="400"/>
      <c r="H184" s="399"/>
      <c r="I184" s="399"/>
      <c r="J184" s="400"/>
      <c r="K184" s="402"/>
      <c r="L184" s="402"/>
      <c r="M184" s="399"/>
      <c r="N184" s="400"/>
      <c r="O184" s="402"/>
      <c r="P184" s="402"/>
      <c r="Q184" s="399"/>
      <c r="R184" s="400"/>
      <c r="T184" s="400"/>
      <c r="U184" s="400"/>
      <c r="X184" s="399" t="n">
        <v>0.25</v>
      </c>
      <c r="Y184" s="267" t="n">
        <v>0.3775</v>
      </c>
      <c r="Z184" s="399" t="n">
        <v>0.2</v>
      </c>
      <c r="AA184" s="399" t="n">
        <v>1.16</v>
      </c>
      <c r="AB184" s="399" t="n">
        <v>2.16</v>
      </c>
      <c r="AC184" s="399" t="n">
        <v>1.16</v>
      </c>
      <c r="AD184" s="267" t="n">
        <v>0.3775</v>
      </c>
      <c r="AE184" s="267" t="n">
        <v>0.3775</v>
      </c>
      <c r="AF184" s="267" t="n">
        <v>0.3775</v>
      </c>
      <c r="AG184" s="267"/>
      <c r="AH184" s="396" t="n">
        <f aca="false">A184</f>
        <v>42036</v>
      </c>
      <c r="AI184" s="267" t="n">
        <v>0.3775</v>
      </c>
      <c r="AJ184" s="399"/>
      <c r="AK184" s="401"/>
      <c r="AL184" s="267" t="n">
        <v>0.3775</v>
      </c>
      <c r="AM184" s="267" t="n">
        <v>0.3775</v>
      </c>
      <c r="AN184" s="267" t="n">
        <v>0.3775</v>
      </c>
      <c r="AO184" s="267" t="n">
        <v>0.3775</v>
      </c>
      <c r="AP184" s="267" t="n">
        <v>0.3775</v>
      </c>
      <c r="AQ184" s="267" t="n">
        <v>0.3775</v>
      </c>
      <c r="AR184" s="267" t="n">
        <v>0.3775</v>
      </c>
      <c r="AS184" s="267" t="n">
        <v>0.3775</v>
      </c>
      <c r="AT184" s="267"/>
      <c r="AU184" s="267"/>
      <c r="AV184" s="267" t="n">
        <v>0.3775</v>
      </c>
      <c r="AW184" s="267" t="n">
        <v>0.3775</v>
      </c>
      <c r="AX184" s="267" t="n">
        <v>0.3775</v>
      </c>
      <c r="AY184" s="267" t="n">
        <v>0.3775</v>
      </c>
      <c r="AZ184" s="267" t="n">
        <v>0.3775</v>
      </c>
      <c r="BA184" s="267" t="n">
        <v>0.3775</v>
      </c>
      <c r="BB184" s="267"/>
      <c r="BC184" s="267" t="n">
        <v>0.3775</v>
      </c>
      <c r="BD184" s="267" t="n">
        <v>0.3775</v>
      </c>
      <c r="BE184" s="267" t="n">
        <v>0.3775</v>
      </c>
      <c r="BF184" s="267"/>
      <c r="BG184" s="359"/>
      <c r="BH184" s="268"/>
      <c r="BI184" s="268"/>
      <c r="BJ184" s="268"/>
      <c r="BK184" s="268"/>
      <c r="BL184" s="268"/>
      <c r="BM184" s="268"/>
      <c r="BN184" s="268"/>
      <c r="BO184" s="358"/>
      <c r="BP184" s="358"/>
      <c r="BQ184" s="268"/>
      <c r="BR184" s="358"/>
      <c r="BS184" s="268"/>
      <c r="BT184" s="268"/>
      <c r="BU184" s="268"/>
      <c r="BV184" s="295"/>
      <c r="BW184" s="268"/>
      <c r="BX184" s="295"/>
      <c r="BY184" s="268"/>
      <c r="BZ184" s="268"/>
      <c r="CA184" s="268"/>
      <c r="CB184" s="268"/>
      <c r="CC184" s="277"/>
      <c r="CD184" s="277"/>
      <c r="CE184" s="268"/>
      <c r="CF184" s="277"/>
      <c r="CG184" s="268"/>
      <c r="CH184" s="293"/>
      <c r="CI184" s="293"/>
      <c r="CJ184" s="344"/>
      <c r="CK184" s="268"/>
      <c r="CL184" s="268"/>
      <c r="CM184" s="268"/>
      <c r="CN184" s="268"/>
      <c r="CO184" s="268"/>
      <c r="CP184" s="268"/>
      <c r="CQ184" s="293"/>
      <c r="CR184" s="268"/>
      <c r="CS184" s="268"/>
      <c r="CT184" s="276"/>
      <c r="CU184" s="276"/>
      <c r="CV184" s="295"/>
      <c r="CW184" s="268"/>
      <c r="CX184" s="295"/>
      <c r="CY184" s="268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</row>
    <row r="185" customFormat="false" ht="12.75" hidden="false" customHeight="false" outlineLevel="0" collapsed="false">
      <c r="A185" s="359" t="n">
        <v>42064</v>
      </c>
      <c r="B185" s="268"/>
      <c r="C185" s="399"/>
      <c r="D185" s="399"/>
      <c r="E185" s="400"/>
      <c r="F185" s="400"/>
      <c r="G185" s="400"/>
      <c r="H185" s="399"/>
      <c r="I185" s="399"/>
      <c r="J185" s="400"/>
      <c r="K185" s="402"/>
      <c r="L185" s="402"/>
      <c r="M185" s="399"/>
      <c r="N185" s="400"/>
      <c r="O185" s="402"/>
      <c r="P185" s="402"/>
      <c r="Q185" s="399"/>
      <c r="R185" s="400"/>
      <c r="T185" s="400"/>
      <c r="U185" s="400"/>
      <c r="X185" s="399" t="n">
        <v>0.245</v>
      </c>
      <c r="Y185" s="267" t="n">
        <v>0.2825</v>
      </c>
      <c r="Z185" s="399" t="n">
        <v>0.195</v>
      </c>
      <c r="AA185" s="399" t="n">
        <v>0.6725</v>
      </c>
      <c r="AB185" s="399" t="n">
        <v>1.6725</v>
      </c>
      <c r="AC185" s="399" t="n">
        <v>0.6725</v>
      </c>
      <c r="AD185" s="267" t="n">
        <v>0.2825</v>
      </c>
      <c r="AE185" s="267" t="n">
        <v>0.2825</v>
      </c>
      <c r="AF185" s="267" t="n">
        <v>0.2825</v>
      </c>
      <c r="AG185" s="267"/>
      <c r="AH185" s="396" t="n">
        <f aca="false">A185</f>
        <v>42064</v>
      </c>
      <c r="AI185" s="267" t="n">
        <v>0.2825</v>
      </c>
      <c r="AJ185" s="399"/>
      <c r="AK185" s="401"/>
      <c r="AL185" s="267" t="n">
        <v>0.2825</v>
      </c>
      <c r="AM185" s="267" t="n">
        <v>0.2825</v>
      </c>
      <c r="AN185" s="267" t="n">
        <v>0.2825</v>
      </c>
      <c r="AO185" s="267" t="n">
        <v>0.2825</v>
      </c>
      <c r="AP185" s="267" t="n">
        <v>0.2825</v>
      </c>
      <c r="AQ185" s="267" t="n">
        <v>0.2825</v>
      </c>
      <c r="AR185" s="267" t="n">
        <v>0.2825</v>
      </c>
      <c r="AS185" s="267" t="n">
        <v>0.2825</v>
      </c>
      <c r="AT185" s="267"/>
      <c r="AU185" s="267"/>
      <c r="AV185" s="267" t="n">
        <v>0.2825</v>
      </c>
      <c r="AW185" s="267" t="n">
        <v>0.2825</v>
      </c>
      <c r="AX185" s="267" t="n">
        <v>0.2825</v>
      </c>
      <c r="AY185" s="267" t="n">
        <v>0.2825</v>
      </c>
      <c r="AZ185" s="267" t="n">
        <v>0.2825</v>
      </c>
      <c r="BA185" s="267" t="n">
        <v>0.2825</v>
      </c>
      <c r="BB185" s="267"/>
      <c r="BC185" s="267" t="n">
        <v>0.2825</v>
      </c>
      <c r="BD185" s="267" t="n">
        <v>0.2825</v>
      </c>
      <c r="BE185" s="267" t="n">
        <v>0.2825</v>
      </c>
      <c r="BF185" s="267"/>
      <c r="BG185" s="359"/>
      <c r="BH185" s="268"/>
      <c r="BI185" s="268"/>
      <c r="BJ185" s="268"/>
      <c r="BK185" s="268"/>
      <c r="BL185" s="268"/>
      <c r="BM185" s="268"/>
      <c r="BN185" s="268"/>
      <c r="BO185" s="358"/>
      <c r="BP185" s="358"/>
      <c r="BQ185" s="268"/>
      <c r="BR185" s="358"/>
      <c r="BS185" s="268"/>
      <c r="BT185" s="268"/>
      <c r="BU185" s="268"/>
      <c r="BV185" s="295"/>
      <c r="BW185" s="268"/>
      <c r="BX185" s="295"/>
      <c r="BY185" s="268"/>
      <c r="BZ185" s="268"/>
      <c r="CA185" s="268"/>
      <c r="CB185" s="268"/>
      <c r="CC185" s="277"/>
      <c r="CD185" s="277"/>
      <c r="CE185" s="268"/>
      <c r="CF185" s="277"/>
      <c r="CG185" s="268"/>
      <c r="CH185" s="293"/>
      <c r="CI185" s="293"/>
      <c r="CJ185" s="344"/>
      <c r="CK185" s="268"/>
      <c r="CL185" s="268"/>
      <c r="CM185" s="268"/>
      <c r="CN185" s="268"/>
      <c r="CO185" s="268"/>
      <c r="CP185" s="268"/>
      <c r="CQ185" s="293"/>
      <c r="CR185" s="268"/>
      <c r="CS185" s="268"/>
      <c r="CT185" s="276"/>
      <c r="CU185" s="276"/>
      <c r="CV185" s="295"/>
      <c r="CW185" s="268"/>
      <c r="CX185" s="295"/>
      <c r="CY185" s="268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</row>
    <row r="186" customFormat="false" ht="12.75" hidden="false" customHeight="false" outlineLevel="0" collapsed="false">
      <c r="A186" s="359" t="n">
        <v>42095</v>
      </c>
      <c r="B186" s="268"/>
      <c r="C186" s="399"/>
      <c r="D186" s="399"/>
      <c r="E186" s="400"/>
      <c r="F186" s="400"/>
      <c r="G186" s="400"/>
      <c r="H186" s="399"/>
      <c r="I186" s="399"/>
      <c r="J186" s="400"/>
      <c r="K186" s="402"/>
      <c r="L186" s="402"/>
      <c r="M186" s="399"/>
      <c r="N186" s="400"/>
      <c r="O186" s="402"/>
      <c r="P186" s="402"/>
      <c r="Q186" s="399"/>
      <c r="R186" s="400"/>
      <c r="T186" s="400"/>
      <c r="U186" s="400"/>
      <c r="X186" s="399" t="n">
        <v>0.037</v>
      </c>
      <c r="Y186" s="267" t="n">
        <v>0.1375</v>
      </c>
      <c r="Z186" s="399" t="n">
        <v>-0.013</v>
      </c>
      <c r="AA186" s="399" t="n">
        <v>0.315</v>
      </c>
      <c r="AB186" s="399" t="n">
        <v>1.315</v>
      </c>
      <c r="AC186" s="399" t="n">
        <v>0.315</v>
      </c>
      <c r="AD186" s="267" t="n">
        <v>0.1375</v>
      </c>
      <c r="AE186" s="267" t="n">
        <v>0.1375</v>
      </c>
      <c r="AF186" s="267" t="n">
        <v>0.1375</v>
      </c>
      <c r="AG186" s="267"/>
      <c r="AH186" s="396" t="n">
        <f aca="false">A186</f>
        <v>42095</v>
      </c>
      <c r="AI186" s="267" t="n">
        <v>0.1375</v>
      </c>
      <c r="AJ186" s="399"/>
      <c r="AK186" s="401"/>
      <c r="AL186" s="267" t="n">
        <v>0.1375</v>
      </c>
      <c r="AM186" s="267" t="n">
        <v>0.1375</v>
      </c>
      <c r="AN186" s="267" t="n">
        <v>0.1375</v>
      </c>
      <c r="AO186" s="267" t="n">
        <v>0.1375</v>
      </c>
      <c r="AP186" s="267" t="n">
        <v>0.1375</v>
      </c>
      <c r="AQ186" s="267" t="n">
        <v>0.1375</v>
      </c>
      <c r="AR186" s="267" t="n">
        <v>0.1375</v>
      </c>
      <c r="AS186" s="267" t="n">
        <v>0.1375</v>
      </c>
      <c r="AT186" s="267"/>
      <c r="AU186" s="267"/>
      <c r="AV186" s="267" t="n">
        <v>0.1375</v>
      </c>
      <c r="AW186" s="267" t="n">
        <v>0.1375</v>
      </c>
      <c r="AX186" s="267" t="n">
        <v>0.1375</v>
      </c>
      <c r="AY186" s="267" t="n">
        <v>0.1375</v>
      </c>
      <c r="AZ186" s="267" t="n">
        <v>0.1375</v>
      </c>
      <c r="BA186" s="267" t="n">
        <v>0.1375</v>
      </c>
      <c r="BB186" s="267"/>
      <c r="BC186" s="267" t="n">
        <v>0.1375</v>
      </c>
      <c r="BD186" s="267" t="n">
        <v>0.1375</v>
      </c>
      <c r="BE186" s="267" t="n">
        <v>0.1375</v>
      </c>
      <c r="BF186" s="267"/>
      <c r="BG186" s="359"/>
      <c r="BH186" s="268"/>
      <c r="BI186" s="268"/>
      <c r="BJ186" s="268"/>
      <c r="BK186" s="268"/>
      <c r="BL186" s="268"/>
      <c r="BM186" s="268"/>
      <c r="BN186" s="268"/>
      <c r="BO186" s="358"/>
      <c r="BP186" s="358"/>
      <c r="BQ186" s="268"/>
      <c r="BR186" s="358"/>
      <c r="BS186" s="268"/>
      <c r="BT186" s="268"/>
      <c r="BU186" s="268"/>
      <c r="BV186" s="295"/>
      <c r="BW186" s="268"/>
      <c r="BX186" s="295"/>
      <c r="BY186" s="268"/>
      <c r="BZ186" s="268"/>
      <c r="CA186" s="268"/>
      <c r="CB186" s="268"/>
      <c r="CC186" s="277"/>
      <c r="CD186" s="277"/>
      <c r="CE186" s="268"/>
      <c r="CF186" s="277"/>
      <c r="CG186" s="268"/>
      <c r="CH186" s="293"/>
      <c r="CI186" s="293"/>
      <c r="CJ186" s="344"/>
      <c r="CK186" s="268"/>
      <c r="CL186" s="268"/>
      <c r="CM186" s="268"/>
      <c r="CN186" s="268"/>
      <c r="CO186" s="268"/>
      <c r="CP186" s="268"/>
      <c r="CQ186" s="268"/>
      <c r="CR186" s="268"/>
      <c r="CS186" s="268"/>
      <c r="CT186" s="268"/>
      <c r="CU186" s="268"/>
      <c r="CV186" s="268"/>
      <c r="CW186" s="268"/>
      <c r="CX186" s="268"/>
      <c r="CY186" s="268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</row>
    <row r="187" customFormat="false" ht="12.75" hidden="false" customHeight="false" outlineLevel="0" collapsed="false">
      <c r="A187" s="359" t="n">
        <v>42125</v>
      </c>
      <c r="B187" s="268"/>
      <c r="C187" s="399"/>
      <c r="D187" s="399"/>
      <c r="E187" s="400"/>
      <c r="F187" s="400"/>
      <c r="G187" s="400"/>
      <c r="H187" s="399"/>
      <c r="I187" s="399"/>
      <c r="J187" s="400"/>
      <c r="K187" s="402"/>
      <c r="L187" s="402"/>
      <c r="M187" s="399"/>
      <c r="N187" s="400"/>
      <c r="O187" s="402"/>
      <c r="P187" s="402"/>
      <c r="Q187" s="399"/>
      <c r="R187" s="400"/>
      <c r="T187" s="400"/>
      <c r="U187" s="400"/>
      <c r="X187" s="399" t="n">
        <v>0.037</v>
      </c>
      <c r="Y187" s="267" t="n">
        <v>0.1375</v>
      </c>
      <c r="Z187" s="399" t="n">
        <v>-0.013</v>
      </c>
      <c r="AA187" s="399" t="n">
        <v>0.2425</v>
      </c>
      <c r="AB187" s="399" t="n">
        <v>1.2425</v>
      </c>
      <c r="AC187" s="399" t="n">
        <v>0.2425</v>
      </c>
      <c r="AD187" s="267" t="n">
        <v>0.1375</v>
      </c>
      <c r="AE187" s="267" t="n">
        <v>0.1375</v>
      </c>
      <c r="AF187" s="267" t="n">
        <v>0.1375</v>
      </c>
      <c r="AG187" s="267"/>
      <c r="AH187" s="396" t="n">
        <f aca="false">A187</f>
        <v>42125</v>
      </c>
      <c r="AI187" s="267" t="n">
        <v>0.1375</v>
      </c>
      <c r="AJ187" s="399"/>
      <c r="AK187" s="401"/>
      <c r="AL187" s="267" t="n">
        <v>0.1375</v>
      </c>
      <c r="AM187" s="267" t="n">
        <v>0.1375</v>
      </c>
      <c r="AN187" s="267" t="n">
        <v>0.1375</v>
      </c>
      <c r="AO187" s="267" t="n">
        <v>0.1375</v>
      </c>
      <c r="AP187" s="267" t="n">
        <v>0.1375</v>
      </c>
      <c r="AQ187" s="267" t="n">
        <v>0.1375</v>
      </c>
      <c r="AR187" s="267" t="n">
        <v>0.1375</v>
      </c>
      <c r="AS187" s="267" t="n">
        <v>0.1375</v>
      </c>
      <c r="AT187" s="267"/>
      <c r="AU187" s="267"/>
      <c r="AV187" s="267" t="n">
        <v>0.1375</v>
      </c>
      <c r="AW187" s="267" t="n">
        <v>0.1375</v>
      </c>
      <c r="AX187" s="267" t="n">
        <v>0.1375</v>
      </c>
      <c r="AY187" s="267" t="n">
        <v>0.1375</v>
      </c>
      <c r="AZ187" s="267" t="n">
        <v>0.1375</v>
      </c>
      <c r="BA187" s="267" t="n">
        <v>0.1375</v>
      </c>
      <c r="BB187" s="267"/>
      <c r="BC187" s="267" t="n">
        <v>0.1375</v>
      </c>
      <c r="BD187" s="267" t="n">
        <v>0.1375</v>
      </c>
      <c r="BE187" s="267" t="n">
        <v>0.1375</v>
      </c>
      <c r="BF187" s="267"/>
      <c r="BG187" s="359"/>
      <c r="BH187" s="268"/>
      <c r="BI187" s="268"/>
      <c r="BJ187" s="268"/>
      <c r="BK187" s="268"/>
      <c r="BL187" s="268"/>
      <c r="BM187" s="268"/>
      <c r="BN187" s="268"/>
      <c r="BO187" s="358"/>
      <c r="BP187" s="358"/>
      <c r="BQ187" s="268"/>
      <c r="BR187" s="358"/>
      <c r="BS187" s="268"/>
      <c r="BT187" s="268"/>
      <c r="BU187" s="268"/>
      <c r="BV187" s="295"/>
      <c r="BW187" s="268"/>
      <c r="BX187" s="295"/>
      <c r="BY187" s="268"/>
      <c r="BZ187" s="268"/>
      <c r="CA187" s="268"/>
      <c r="CB187" s="268"/>
      <c r="CC187" s="277"/>
      <c r="CD187" s="277"/>
      <c r="CE187" s="268"/>
      <c r="CF187" s="277"/>
      <c r="CG187" s="268"/>
      <c r="CH187" s="293"/>
      <c r="CI187" s="293"/>
      <c r="CJ187" s="344"/>
      <c r="CK187" s="268"/>
      <c r="CL187" s="268"/>
      <c r="CM187" s="268"/>
      <c r="CN187" s="268"/>
      <c r="CO187" s="268"/>
      <c r="CP187" s="268"/>
      <c r="CQ187" s="268"/>
      <c r="CR187" s="268"/>
      <c r="CS187" s="268"/>
      <c r="CT187" s="268"/>
      <c r="CU187" s="268"/>
      <c r="CV187" s="268"/>
      <c r="CW187" s="268"/>
      <c r="CX187" s="268"/>
      <c r="CY187" s="268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</row>
    <row r="188" customFormat="false" ht="12.75" hidden="false" customHeight="false" outlineLevel="0" collapsed="false">
      <c r="A188" s="359" t="n">
        <v>42156</v>
      </c>
      <c r="B188" s="268"/>
      <c r="C188" s="399"/>
      <c r="D188" s="399"/>
      <c r="E188" s="400"/>
      <c r="F188" s="400"/>
      <c r="G188" s="400"/>
      <c r="H188" s="400"/>
      <c r="I188" s="399"/>
      <c r="J188" s="400"/>
      <c r="K188" s="400"/>
      <c r="L188" s="400"/>
      <c r="M188" s="399"/>
      <c r="N188" s="400"/>
      <c r="O188" s="400"/>
      <c r="P188" s="400"/>
      <c r="Q188" s="399"/>
      <c r="R188" s="400"/>
      <c r="T188" s="400"/>
      <c r="U188" s="400"/>
      <c r="X188" s="399" t="n">
        <v>0.037</v>
      </c>
      <c r="Y188" s="267" t="n">
        <v>0.1375</v>
      </c>
      <c r="Z188" s="399" t="n">
        <v>-0.013</v>
      </c>
      <c r="AA188" s="399" t="n">
        <v>0.2325</v>
      </c>
      <c r="AB188" s="399" t="n">
        <v>1.2325</v>
      </c>
      <c r="AC188" s="399" t="n">
        <v>0.2325</v>
      </c>
      <c r="AD188" s="267" t="n">
        <v>0.1375</v>
      </c>
      <c r="AE188" s="267" t="n">
        <v>0.1375</v>
      </c>
      <c r="AF188" s="267" t="n">
        <v>0.1375</v>
      </c>
      <c r="AG188" s="267"/>
      <c r="AH188" s="396" t="n">
        <f aca="false">A188</f>
        <v>42156</v>
      </c>
      <c r="AI188" s="267" t="n">
        <v>0.1375</v>
      </c>
      <c r="AJ188" s="399"/>
      <c r="AK188" s="401"/>
      <c r="AL188" s="267" t="n">
        <v>0.1375</v>
      </c>
      <c r="AM188" s="267" t="n">
        <v>0.1375</v>
      </c>
      <c r="AN188" s="267" t="n">
        <v>0.1375</v>
      </c>
      <c r="AO188" s="267" t="n">
        <v>0.1375</v>
      </c>
      <c r="AP188" s="267" t="n">
        <v>0.1375</v>
      </c>
      <c r="AQ188" s="267" t="n">
        <v>0.1375</v>
      </c>
      <c r="AR188" s="267" t="n">
        <v>0.1375</v>
      </c>
      <c r="AS188" s="267" t="n">
        <v>0.1375</v>
      </c>
      <c r="AT188" s="267"/>
      <c r="AU188" s="267"/>
      <c r="AV188" s="267" t="n">
        <v>0.1375</v>
      </c>
      <c r="AW188" s="267" t="n">
        <v>0.1375</v>
      </c>
      <c r="AX188" s="267" t="n">
        <v>0.1375</v>
      </c>
      <c r="AY188" s="267" t="n">
        <v>0.1375</v>
      </c>
      <c r="AZ188" s="267" t="n">
        <v>0.1375</v>
      </c>
      <c r="BA188" s="267" t="n">
        <v>0.1375</v>
      </c>
      <c r="BB188" s="267"/>
      <c r="BC188" s="267" t="n">
        <v>0.1375</v>
      </c>
      <c r="BD188" s="267" t="n">
        <v>0.1375</v>
      </c>
      <c r="BE188" s="267" t="n">
        <v>0.1375</v>
      </c>
      <c r="BF188" s="267"/>
      <c r="BG188" s="359"/>
      <c r="BH188" s="294"/>
      <c r="BI188" s="268"/>
      <c r="BJ188" s="268"/>
      <c r="BK188" s="268"/>
      <c r="BL188" s="268"/>
      <c r="BM188" s="268"/>
      <c r="BN188" s="268"/>
      <c r="BO188" s="358"/>
      <c r="BP188" s="358"/>
      <c r="BQ188" s="268"/>
      <c r="BR188" s="358"/>
      <c r="BS188" s="384"/>
      <c r="BT188" s="268"/>
      <c r="BU188" s="268"/>
      <c r="BV188" s="268"/>
      <c r="BW188" s="268"/>
      <c r="BX188" s="268"/>
      <c r="BY188" s="268"/>
      <c r="BZ188" s="268"/>
      <c r="CA188" s="268"/>
      <c r="CB188" s="268"/>
      <c r="CC188" s="268"/>
      <c r="CD188" s="268"/>
      <c r="CE188" s="268"/>
      <c r="CF188" s="268"/>
      <c r="CG188" s="268"/>
      <c r="CH188" s="268"/>
      <c r="CI188" s="268"/>
      <c r="CJ188" s="268"/>
      <c r="CK188" s="268"/>
      <c r="CL188" s="268"/>
      <c r="CM188" s="268"/>
      <c r="CN188" s="268"/>
      <c r="CO188" s="268"/>
      <c r="CP188" s="268"/>
      <c r="CQ188" s="268"/>
      <c r="CR188" s="268"/>
      <c r="CS188" s="268"/>
      <c r="CT188" s="268"/>
      <c r="CU188" s="268"/>
      <c r="CV188" s="268"/>
      <c r="CW188" s="268"/>
      <c r="CX188" s="268"/>
      <c r="CY188" s="268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</row>
    <row r="189" customFormat="false" ht="12.75" hidden="false" customHeight="false" outlineLevel="0" collapsed="false">
      <c r="A189" s="359" t="n">
        <v>42186</v>
      </c>
      <c r="B189" s="268"/>
      <c r="C189" s="399"/>
      <c r="D189" s="399"/>
      <c r="E189" s="400"/>
      <c r="F189" s="400"/>
      <c r="G189" s="400"/>
      <c r="H189" s="400"/>
      <c r="I189" s="399"/>
      <c r="J189" s="400"/>
      <c r="K189" s="400"/>
      <c r="L189" s="400"/>
      <c r="M189" s="399"/>
      <c r="N189" s="400"/>
      <c r="O189" s="400"/>
      <c r="P189" s="400"/>
      <c r="Q189" s="399"/>
      <c r="R189" s="400"/>
      <c r="T189" s="400"/>
      <c r="U189" s="400"/>
      <c r="X189" s="399" t="n">
        <v>0.037</v>
      </c>
      <c r="Y189" s="267" t="n">
        <v>0.135</v>
      </c>
      <c r="Z189" s="399" t="n">
        <v>-0.013</v>
      </c>
      <c r="AA189" s="399" t="n">
        <v>0.2325</v>
      </c>
      <c r="AB189" s="399" t="n">
        <v>1.2325</v>
      </c>
      <c r="AC189" s="399" t="n">
        <v>0.2325</v>
      </c>
      <c r="AD189" s="267" t="n">
        <v>0.135</v>
      </c>
      <c r="AE189" s="267" t="n">
        <v>0.135</v>
      </c>
      <c r="AF189" s="267" t="n">
        <v>0.135</v>
      </c>
      <c r="AG189" s="267"/>
      <c r="AH189" s="396" t="n">
        <f aca="false">A189</f>
        <v>42186</v>
      </c>
      <c r="AI189" s="267" t="n">
        <v>0.135</v>
      </c>
      <c r="AJ189" s="399"/>
      <c r="AK189" s="401"/>
      <c r="AL189" s="267" t="n">
        <v>0.135</v>
      </c>
      <c r="AM189" s="267" t="n">
        <v>0.135</v>
      </c>
      <c r="AN189" s="267" t="n">
        <v>0.135</v>
      </c>
      <c r="AO189" s="267" t="n">
        <v>0.135</v>
      </c>
      <c r="AP189" s="267" t="n">
        <v>0.135</v>
      </c>
      <c r="AQ189" s="267" t="n">
        <v>0.135</v>
      </c>
      <c r="AR189" s="267" t="n">
        <v>0.135</v>
      </c>
      <c r="AS189" s="267" t="n">
        <v>0.135</v>
      </c>
      <c r="AT189" s="267"/>
      <c r="AU189" s="267"/>
      <c r="AV189" s="267" t="n">
        <v>0.135</v>
      </c>
      <c r="AW189" s="267" t="n">
        <v>0.135</v>
      </c>
      <c r="AX189" s="267" t="n">
        <v>0.135</v>
      </c>
      <c r="AY189" s="267" t="n">
        <v>0.135</v>
      </c>
      <c r="AZ189" s="267" t="n">
        <v>0.135</v>
      </c>
      <c r="BA189" s="267" t="n">
        <v>0.135</v>
      </c>
      <c r="BB189" s="267"/>
      <c r="BC189" s="267" t="n">
        <v>0.135</v>
      </c>
      <c r="BD189" s="267" t="n">
        <v>0.135</v>
      </c>
      <c r="BE189" s="267" t="n">
        <v>0.135</v>
      </c>
      <c r="BF189" s="267"/>
      <c r="BG189" s="359"/>
      <c r="BH189" s="294"/>
      <c r="BI189" s="268"/>
      <c r="BJ189" s="268"/>
      <c r="BK189" s="268"/>
      <c r="BL189" s="268"/>
      <c r="BM189" s="268"/>
      <c r="BN189" s="268"/>
      <c r="BO189" s="358"/>
      <c r="BP189" s="358"/>
      <c r="BQ189" s="268"/>
      <c r="BR189" s="358"/>
      <c r="BS189" s="384"/>
      <c r="BT189" s="268"/>
      <c r="BU189" s="268"/>
      <c r="BV189" s="268"/>
      <c r="BW189" s="268"/>
      <c r="BX189" s="268"/>
      <c r="BY189" s="268"/>
      <c r="BZ189" s="268"/>
      <c r="CA189" s="268"/>
      <c r="CB189" s="268"/>
      <c r="CC189" s="268"/>
      <c r="CD189" s="268"/>
      <c r="CE189" s="268"/>
      <c r="CF189" s="268"/>
      <c r="CG189" s="268"/>
      <c r="CH189" s="268"/>
      <c r="CI189" s="268"/>
      <c r="CJ189" s="268"/>
      <c r="CK189" s="268"/>
      <c r="CL189" s="268"/>
      <c r="CM189" s="268"/>
      <c r="CN189" s="268"/>
      <c r="CO189" s="268"/>
      <c r="CP189" s="268"/>
      <c r="CQ189" s="268"/>
      <c r="CR189" s="268"/>
      <c r="CS189" s="268"/>
      <c r="CT189" s="268"/>
      <c r="CU189" s="268"/>
      <c r="CV189" s="268"/>
      <c r="CW189" s="268"/>
      <c r="CX189" s="268"/>
      <c r="CY189" s="268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</row>
    <row r="190" customFormat="false" ht="12.75" hidden="false" customHeight="false" outlineLevel="0" collapsed="false">
      <c r="A190" s="359" t="n">
        <v>42217</v>
      </c>
      <c r="B190" s="268"/>
      <c r="C190" s="399"/>
      <c r="D190" s="399"/>
      <c r="E190" s="400"/>
      <c r="F190" s="400"/>
      <c r="G190" s="400"/>
      <c r="H190" s="400"/>
      <c r="I190" s="399"/>
      <c r="J190" s="400"/>
      <c r="K190" s="400"/>
      <c r="L190" s="400"/>
      <c r="M190" s="399"/>
      <c r="N190" s="400"/>
      <c r="O190" s="400"/>
      <c r="P190" s="400"/>
      <c r="Q190" s="399"/>
      <c r="R190" s="400"/>
      <c r="T190" s="400"/>
      <c r="U190" s="400"/>
      <c r="X190" s="399" t="n">
        <v>0.037</v>
      </c>
      <c r="Y190" s="267" t="n">
        <v>0.1325</v>
      </c>
      <c r="Z190" s="399" t="n">
        <v>-0.013</v>
      </c>
      <c r="AA190" s="399" t="n">
        <v>0.2325</v>
      </c>
      <c r="AB190" s="399" t="n">
        <v>1.2325</v>
      </c>
      <c r="AC190" s="399" t="n">
        <v>0.2325</v>
      </c>
      <c r="AD190" s="267" t="n">
        <v>0.1325</v>
      </c>
      <c r="AE190" s="267" t="n">
        <v>0.1325</v>
      </c>
      <c r="AF190" s="267" t="n">
        <v>0.1325</v>
      </c>
      <c r="AG190" s="267"/>
      <c r="AH190" s="396" t="n">
        <f aca="false">A190</f>
        <v>42217</v>
      </c>
      <c r="AI190" s="267" t="n">
        <v>0.1325</v>
      </c>
      <c r="AJ190" s="399"/>
      <c r="AK190" s="401"/>
      <c r="AL190" s="267" t="n">
        <v>0.1325</v>
      </c>
      <c r="AM190" s="267" t="n">
        <v>0.1325</v>
      </c>
      <c r="AN190" s="267" t="n">
        <v>0.1325</v>
      </c>
      <c r="AO190" s="267" t="n">
        <v>0.1325</v>
      </c>
      <c r="AP190" s="267" t="n">
        <v>0.1325</v>
      </c>
      <c r="AQ190" s="267" t="n">
        <v>0.1325</v>
      </c>
      <c r="AR190" s="267" t="n">
        <v>0.1325</v>
      </c>
      <c r="AS190" s="267" t="n">
        <v>0.1325</v>
      </c>
      <c r="AT190" s="267"/>
      <c r="AU190" s="267"/>
      <c r="AV190" s="267" t="n">
        <v>0.1325</v>
      </c>
      <c r="AW190" s="267" t="n">
        <v>0.1325</v>
      </c>
      <c r="AX190" s="267" t="n">
        <v>0.1325</v>
      </c>
      <c r="AY190" s="267" t="n">
        <v>0.1325</v>
      </c>
      <c r="AZ190" s="267" t="n">
        <v>0.1325</v>
      </c>
      <c r="BA190" s="267" t="n">
        <v>0.1325</v>
      </c>
      <c r="BB190" s="267"/>
      <c r="BC190" s="267" t="n">
        <v>0.1325</v>
      </c>
      <c r="BD190" s="267" t="n">
        <v>0.1325</v>
      </c>
      <c r="BE190" s="267" t="n">
        <v>0.1325</v>
      </c>
      <c r="BF190" s="267"/>
      <c r="BG190" s="359"/>
      <c r="BH190" s="294"/>
      <c r="BI190" s="268"/>
      <c r="BJ190" s="268"/>
      <c r="BK190" s="268"/>
      <c r="BL190" s="268"/>
      <c r="BM190" s="268"/>
      <c r="BN190" s="268"/>
      <c r="BO190" s="358"/>
      <c r="BP190" s="358"/>
      <c r="BQ190" s="268"/>
      <c r="BR190" s="358"/>
      <c r="BS190" s="384"/>
      <c r="BT190" s="268"/>
      <c r="BU190" s="268"/>
      <c r="BV190" s="268"/>
      <c r="BW190" s="268"/>
      <c r="BX190" s="268"/>
      <c r="BY190" s="268"/>
      <c r="BZ190" s="268"/>
      <c r="CA190" s="268"/>
      <c r="CB190" s="268"/>
      <c r="CC190" s="268"/>
      <c r="CD190" s="268"/>
      <c r="CE190" s="268"/>
      <c r="CF190" s="268"/>
      <c r="CG190" s="268"/>
      <c r="CH190" s="268"/>
      <c r="CI190" s="268"/>
      <c r="CJ190" s="268"/>
      <c r="CK190" s="268"/>
      <c r="CL190" s="268"/>
      <c r="CM190" s="268"/>
      <c r="CN190" s="268"/>
      <c r="CO190" s="268"/>
      <c r="CP190" s="268"/>
      <c r="CQ190" s="268"/>
      <c r="CR190" s="268"/>
      <c r="CS190" s="268"/>
      <c r="CT190" s="268"/>
      <c r="CU190" s="268"/>
      <c r="CV190" s="268"/>
      <c r="CW190" s="268"/>
      <c r="CX190" s="268"/>
      <c r="CY190" s="268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</row>
    <row r="191" customFormat="false" ht="12.75" hidden="false" customHeight="false" outlineLevel="0" collapsed="false">
      <c r="A191" s="359" t="n">
        <v>42248</v>
      </c>
      <c r="B191" s="268"/>
      <c r="C191" s="399"/>
      <c r="D191" s="399"/>
      <c r="E191" s="400"/>
      <c r="F191" s="400"/>
      <c r="G191" s="400"/>
      <c r="H191" s="400"/>
      <c r="I191" s="399"/>
      <c r="J191" s="400"/>
      <c r="K191" s="400"/>
      <c r="L191" s="400"/>
      <c r="M191" s="399"/>
      <c r="N191" s="400"/>
      <c r="O191" s="400"/>
      <c r="P191" s="400"/>
      <c r="Q191" s="399"/>
      <c r="R191" s="400"/>
      <c r="T191" s="400"/>
      <c r="U191" s="400"/>
      <c r="X191" s="399" t="n">
        <v>0.037</v>
      </c>
      <c r="Y191" s="267" t="n">
        <v>0.1325</v>
      </c>
      <c r="Z191" s="399" t="n">
        <v>-0.013</v>
      </c>
      <c r="AA191" s="399" t="n">
        <v>0.2325</v>
      </c>
      <c r="AB191" s="399" t="n">
        <v>1.2325</v>
      </c>
      <c r="AC191" s="399" t="n">
        <v>0.2325</v>
      </c>
      <c r="AD191" s="267" t="n">
        <v>0.1325</v>
      </c>
      <c r="AE191" s="267" t="n">
        <v>0.1325</v>
      </c>
      <c r="AF191" s="267" t="n">
        <v>0.1325</v>
      </c>
      <c r="AG191" s="267"/>
      <c r="AH191" s="396" t="n">
        <f aca="false">A191</f>
        <v>42248</v>
      </c>
      <c r="AI191" s="267" t="n">
        <v>0.1325</v>
      </c>
      <c r="AJ191" s="399"/>
      <c r="AK191" s="401"/>
      <c r="AL191" s="267" t="n">
        <v>0.1325</v>
      </c>
      <c r="AM191" s="267" t="n">
        <v>0.1325</v>
      </c>
      <c r="AN191" s="267" t="n">
        <v>0.1325</v>
      </c>
      <c r="AO191" s="267" t="n">
        <v>0.1325</v>
      </c>
      <c r="AP191" s="267" t="n">
        <v>0.1325</v>
      </c>
      <c r="AQ191" s="267" t="n">
        <v>0.1325</v>
      </c>
      <c r="AR191" s="267" t="n">
        <v>0.1325</v>
      </c>
      <c r="AS191" s="267" t="n">
        <v>0.1325</v>
      </c>
      <c r="AT191" s="267"/>
      <c r="AU191" s="267"/>
      <c r="AV191" s="267" t="n">
        <v>0.1325</v>
      </c>
      <c r="AW191" s="267" t="n">
        <v>0.1325</v>
      </c>
      <c r="AX191" s="267" t="n">
        <v>0.1325</v>
      </c>
      <c r="AY191" s="267" t="n">
        <v>0.1325</v>
      </c>
      <c r="AZ191" s="267" t="n">
        <v>0.1325</v>
      </c>
      <c r="BA191" s="267" t="n">
        <v>0.1325</v>
      </c>
      <c r="BB191" s="267"/>
      <c r="BC191" s="267" t="n">
        <v>0.1325</v>
      </c>
      <c r="BD191" s="267" t="n">
        <v>0.1325</v>
      </c>
      <c r="BE191" s="267" t="n">
        <v>0.1325</v>
      </c>
      <c r="BF191" s="267"/>
      <c r="BG191" s="359"/>
      <c r="BH191" s="294"/>
      <c r="BI191" s="268"/>
      <c r="BJ191" s="268"/>
      <c r="BK191" s="268"/>
      <c r="BL191" s="268"/>
      <c r="BM191" s="268"/>
      <c r="BN191" s="268"/>
      <c r="BO191" s="358"/>
      <c r="BP191" s="358"/>
      <c r="BQ191" s="268"/>
      <c r="BR191" s="358"/>
      <c r="BS191" s="384"/>
      <c r="BT191" s="268"/>
      <c r="BU191" s="268"/>
      <c r="BV191" s="268"/>
      <c r="BW191" s="268"/>
      <c r="BX191" s="268"/>
      <c r="BY191" s="268"/>
      <c r="BZ191" s="268"/>
      <c r="CA191" s="268"/>
      <c r="CB191" s="268"/>
      <c r="CC191" s="268"/>
      <c r="CD191" s="268"/>
      <c r="CE191" s="268"/>
      <c r="CF191" s="268"/>
      <c r="CG191" s="268"/>
      <c r="CH191" s="268"/>
      <c r="CI191" s="268"/>
      <c r="CJ191" s="268"/>
      <c r="CK191" s="268"/>
      <c r="CL191" s="268"/>
      <c r="CM191" s="268"/>
      <c r="CN191" s="268"/>
      <c r="CO191" s="268"/>
      <c r="CP191" s="268"/>
      <c r="CQ191" s="268"/>
      <c r="CR191" s="268"/>
      <c r="CS191" s="268"/>
      <c r="CT191" s="268"/>
      <c r="CU191" s="268"/>
      <c r="CV191" s="268"/>
      <c r="CW191" s="268"/>
      <c r="CX191" s="268"/>
      <c r="CY191" s="268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</row>
    <row r="192" customFormat="false" ht="12.75" hidden="false" customHeight="false" outlineLevel="0" collapsed="false">
      <c r="A192" s="359" t="n">
        <v>42278</v>
      </c>
      <c r="B192" s="268"/>
      <c r="C192" s="399"/>
      <c r="D192" s="399"/>
      <c r="E192" s="400"/>
      <c r="F192" s="400"/>
      <c r="G192" s="400"/>
      <c r="H192" s="400"/>
      <c r="I192" s="399"/>
      <c r="J192" s="400"/>
      <c r="K192" s="400"/>
      <c r="L192" s="400"/>
      <c r="M192" s="399"/>
      <c r="N192" s="400"/>
      <c r="O192" s="400"/>
      <c r="P192" s="400"/>
      <c r="Q192" s="399"/>
      <c r="R192" s="400"/>
      <c r="T192" s="400"/>
      <c r="U192" s="400"/>
      <c r="X192" s="399" t="n">
        <v>0.037</v>
      </c>
      <c r="Y192" s="267" t="n">
        <v>0.1325</v>
      </c>
      <c r="Z192" s="399" t="n">
        <v>-0.013</v>
      </c>
      <c r="AA192" s="399" t="n">
        <v>0.25</v>
      </c>
      <c r="AB192" s="399" t="n">
        <v>1.25</v>
      </c>
      <c r="AC192" s="399" t="n">
        <v>0.25</v>
      </c>
      <c r="AD192" s="267" t="n">
        <v>0.1325</v>
      </c>
      <c r="AE192" s="267" t="n">
        <v>0.1325</v>
      </c>
      <c r="AF192" s="267" t="n">
        <v>0.1325</v>
      </c>
      <c r="AG192" s="267"/>
      <c r="AH192" s="396" t="n">
        <f aca="false">A192</f>
        <v>42278</v>
      </c>
      <c r="AI192" s="267" t="n">
        <v>0.1325</v>
      </c>
      <c r="AJ192" s="399"/>
      <c r="AK192" s="401"/>
      <c r="AL192" s="267" t="n">
        <v>0.1325</v>
      </c>
      <c r="AM192" s="267" t="n">
        <v>0.1325</v>
      </c>
      <c r="AN192" s="267" t="n">
        <v>0.1325</v>
      </c>
      <c r="AO192" s="267" t="n">
        <v>0.1325</v>
      </c>
      <c r="AP192" s="267" t="n">
        <v>0.1325</v>
      </c>
      <c r="AQ192" s="267" t="n">
        <v>0.1325</v>
      </c>
      <c r="AR192" s="267" t="n">
        <v>0.1325</v>
      </c>
      <c r="AS192" s="267" t="n">
        <v>0.1325</v>
      </c>
      <c r="AT192" s="267"/>
      <c r="AU192" s="267"/>
      <c r="AV192" s="267" t="n">
        <v>0.1325</v>
      </c>
      <c r="AW192" s="267" t="n">
        <v>0.1325</v>
      </c>
      <c r="AX192" s="267" t="n">
        <v>0.1325</v>
      </c>
      <c r="AY192" s="267" t="n">
        <v>0.1325</v>
      </c>
      <c r="AZ192" s="267" t="n">
        <v>0.1325</v>
      </c>
      <c r="BA192" s="267" t="n">
        <v>0.1325</v>
      </c>
      <c r="BB192" s="267"/>
      <c r="BC192" s="267" t="n">
        <v>0.1325</v>
      </c>
      <c r="BD192" s="267" t="n">
        <v>0.1325</v>
      </c>
      <c r="BE192" s="267" t="n">
        <v>0.1325</v>
      </c>
      <c r="BF192" s="267"/>
      <c r="BG192" s="359"/>
      <c r="BH192" s="294"/>
      <c r="BI192" s="268"/>
      <c r="BJ192" s="268"/>
      <c r="BK192" s="268"/>
      <c r="BL192" s="268"/>
      <c r="BM192" s="268"/>
      <c r="BN192" s="268"/>
      <c r="BO192" s="358"/>
      <c r="BP192" s="358"/>
      <c r="BQ192" s="268"/>
      <c r="BR192" s="358"/>
      <c r="BS192" s="384"/>
      <c r="BT192" s="268"/>
      <c r="BU192" s="268"/>
      <c r="BV192" s="268"/>
      <c r="BW192" s="268"/>
      <c r="BX192" s="268"/>
      <c r="BY192" s="268"/>
      <c r="BZ192" s="268"/>
      <c r="CA192" s="268"/>
      <c r="CB192" s="268"/>
      <c r="CC192" s="268"/>
      <c r="CD192" s="268"/>
      <c r="CE192" s="268"/>
      <c r="CF192" s="268"/>
      <c r="CG192" s="268"/>
      <c r="CH192" s="268"/>
      <c r="CI192" s="268"/>
      <c r="CJ192" s="268"/>
      <c r="CK192" s="268"/>
      <c r="CL192" s="268"/>
      <c r="CM192" s="268"/>
      <c r="CN192" s="268"/>
      <c r="CO192" s="268"/>
      <c r="CP192" s="268"/>
      <c r="CQ192" s="268"/>
      <c r="CR192" s="268"/>
      <c r="CS192" s="268"/>
      <c r="CT192" s="268"/>
      <c r="CU192" s="268"/>
      <c r="CV192" s="268"/>
      <c r="CW192" s="268"/>
      <c r="CX192" s="268"/>
      <c r="CY192" s="268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</row>
    <row r="193" customFormat="false" ht="12.75" hidden="false" customHeight="false" outlineLevel="0" collapsed="false">
      <c r="A193" s="359" t="n">
        <v>42309</v>
      </c>
      <c r="B193" s="268"/>
      <c r="C193" s="399"/>
      <c r="D193" s="399"/>
      <c r="E193" s="400"/>
      <c r="F193" s="400"/>
      <c r="G193" s="400"/>
      <c r="H193" s="400"/>
      <c r="I193" s="399"/>
      <c r="J193" s="400"/>
      <c r="K193" s="400"/>
      <c r="L193" s="400"/>
      <c r="M193" s="399"/>
      <c r="N193" s="400"/>
      <c r="O193" s="400"/>
      <c r="P193" s="400"/>
      <c r="Q193" s="399"/>
      <c r="R193" s="400"/>
      <c r="T193" s="400"/>
      <c r="U193" s="400"/>
      <c r="X193" s="399" t="n">
        <v>0.185</v>
      </c>
      <c r="Y193" s="267" t="n">
        <v>0.2675</v>
      </c>
      <c r="Z193" s="399" t="n">
        <v>0.135</v>
      </c>
      <c r="AA193" s="399" t="n">
        <v>0.5175</v>
      </c>
      <c r="AB193" s="399" t="n">
        <v>1.5175</v>
      </c>
      <c r="AC193" s="399" t="n">
        <v>0.5175</v>
      </c>
      <c r="AD193" s="267" t="n">
        <v>0.2675</v>
      </c>
      <c r="AE193" s="267" t="n">
        <v>0.2675</v>
      </c>
      <c r="AF193" s="267" t="n">
        <v>0.2675</v>
      </c>
      <c r="AG193" s="267"/>
      <c r="AH193" s="396" t="n">
        <f aca="false">A193</f>
        <v>42309</v>
      </c>
      <c r="AI193" s="267" t="n">
        <v>0.2675</v>
      </c>
      <c r="AJ193" s="399"/>
      <c r="AK193" s="401"/>
      <c r="AL193" s="267" t="n">
        <v>0.2675</v>
      </c>
      <c r="AM193" s="267" t="n">
        <v>0.2675</v>
      </c>
      <c r="AN193" s="267" t="n">
        <v>0.2675</v>
      </c>
      <c r="AO193" s="267" t="n">
        <v>0.2675</v>
      </c>
      <c r="AP193" s="267" t="n">
        <v>0.2675</v>
      </c>
      <c r="AQ193" s="267" t="n">
        <v>0.2675</v>
      </c>
      <c r="AR193" s="267" t="n">
        <v>0.2675</v>
      </c>
      <c r="AS193" s="267" t="n">
        <v>0.2675</v>
      </c>
      <c r="AT193" s="267"/>
      <c r="AU193" s="267"/>
      <c r="AV193" s="267" t="n">
        <v>0.2675</v>
      </c>
      <c r="AW193" s="267" t="n">
        <v>0.2675</v>
      </c>
      <c r="AX193" s="267" t="n">
        <v>0.2675</v>
      </c>
      <c r="AY193" s="267" t="n">
        <v>0.2675</v>
      </c>
      <c r="AZ193" s="267" t="n">
        <v>0.2675</v>
      </c>
      <c r="BA193" s="267" t="n">
        <v>0.2675</v>
      </c>
      <c r="BB193" s="267"/>
      <c r="BC193" s="267" t="n">
        <v>0.2675</v>
      </c>
      <c r="BD193" s="267" t="n">
        <v>0.2675</v>
      </c>
      <c r="BE193" s="267" t="n">
        <v>0.2675</v>
      </c>
      <c r="BF193" s="267"/>
      <c r="BG193" s="359"/>
      <c r="BH193" s="294"/>
      <c r="BI193" s="268"/>
      <c r="BJ193" s="268"/>
      <c r="BK193" s="268"/>
      <c r="BL193" s="268"/>
      <c r="BM193" s="268"/>
      <c r="BN193" s="268"/>
      <c r="BO193" s="358"/>
      <c r="BP193" s="358"/>
      <c r="BQ193" s="268"/>
      <c r="BR193" s="358"/>
      <c r="BS193" s="384"/>
      <c r="BT193" s="268"/>
      <c r="BU193" s="268"/>
      <c r="BV193" s="268"/>
      <c r="BW193" s="268"/>
      <c r="BX193" s="268"/>
      <c r="BY193" s="268"/>
      <c r="BZ193" s="268"/>
      <c r="CA193" s="268"/>
      <c r="CB193" s="268"/>
      <c r="CC193" s="268"/>
      <c r="CD193" s="268"/>
      <c r="CE193" s="268"/>
      <c r="CF193" s="268"/>
      <c r="CG193" s="268"/>
      <c r="CH193" s="268"/>
      <c r="CI193" s="268"/>
      <c r="CJ193" s="268"/>
      <c r="CK193" s="268"/>
      <c r="CL193" s="268"/>
      <c r="CM193" s="268"/>
      <c r="CN193" s="268"/>
      <c r="CO193" s="268"/>
      <c r="CP193" s="268"/>
      <c r="CQ193" s="268"/>
      <c r="CR193" s="268"/>
      <c r="CS193" s="268"/>
      <c r="CT193" s="268"/>
      <c r="CU193" s="268"/>
      <c r="CV193" s="268"/>
      <c r="CW193" s="268"/>
      <c r="CX193" s="268"/>
      <c r="CY193" s="268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</row>
    <row r="194" customFormat="false" ht="12.75" hidden="false" customHeight="false" outlineLevel="0" collapsed="false">
      <c r="A194" s="359" t="n">
        <v>42339</v>
      </c>
      <c r="B194" s="268"/>
      <c r="C194" s="399"/>
      <c r="D194" s="399"/>
      <c r="E194" s="400"/>
      <c r="F194" s="400"/>
      <c r="G194" s="400"/>
      <c r="H194" s="400"/>
      <c r="I194" s="399"/>
      <c r="J194" s="400"/>
      <c r="K194" s="400"/>
      <c r="L194" s="400"/>
      <c r="M194" s="399"/>
      <c r="N194" s="400"/>
      <c r="O194" s="400"/>
      <c r="P194" s="400"/>
      <c r="Q194" s="399"/>
      <c r="R194" s="400"/>
      <c r="T194" s="400"/>
      <c r="U194" s="400"/>
      <c r="X194" s="399" t="n">
        <v>0.215</v>
      </c>
      <c r="Y194" s="267" t="n">
        <v>0.315</v>
      </c>
      <c r="Z194" s="399" t="n">
        <v>0.165</v>
      </c>
      <c r="AA194" s="399" t="n">
        <v>0.88</v>
      </c>
      <c r="AB194" s="399" t="n">
        <v>1.88</v>
      </c>
      <c r="AC194" s="399" t="n">
        <v>0.88</v>
      </c>
      <c r="AD194" s="267" t="n">
        <v>0.315</v>
      </c>
      <c r="AE194" s="267" t="n">
        <v>0.315</v>
      </c>
      <c r="AF194" s="267" t="n">
        <v>0.315</v>
      </c>
      <c r="AG194" s="267"/>
      <c r="AH194" s="396" t="n">
        <f aca="false">A194</f>
        <v>42339</v>
      </c>
      <c r="AI194" s="267" t="n">
        <v>0.315</v>
      </c>
      <c r="AJ194" s="399"/>
      <c r="AK194" s="401"/>
      <c r="AL194" s="267" t="n">
        <v>0.315</v>
      </c>
      <c r="AM194" s="267" t="n">
        <v>0.315</v>
      </c>
      <c r="AN194" s="267" t="n">
        <v>0.315</v>
      </c>
      <c r="AO194" s="267" t="n">
        <v>0.315</v>
      </c>
      <c r="AP194" s="267" t="n">
        <v>0.315</v>
      </c>
      <c r="AQ194" s="267" t="n">
        <v>0.315</v>
      </c>
      <c r="AR194" s="267" t="n">
        <v>0.315</v>
      </c>
      <c r="AS194" s="267" t="n">
        <v>0.315</v>
      </c>
      <c r="AT194" s="267"/>
      <c r="AU194" s="267"/>
      <c r="AV194" s="267" t="n">
        <v>0.315</v>
      </c>
      <c r="AW194" s="267" t="n">
        <v>0.315</v>
      </c>
      <c r="AX194" s="267" t="n">
        <v>0.315</v>
      </c>
      <c r="AY194" s="267" t="n">
        <v>0.315</v>
      </c>
      <c r="AZ194" s="267" t="n">
        <v>0.315</v>
      </c>
      <c r="BA194" s="267" t="n">
        <v>0.315</v>
      </c>
      <c r="BB194" s="267"/>
      <c r="BC194" s="267" t="n">
        <v>0.315</v>
      </c>
      <c r="BD194" s="267" t="n">
        <v>0.315</v>
      </c>
      <c r="BE194" s="267" t="n">
        <v>0.315</v>
      </c>
      <c r="BF194" s="267"/>
      <c r="BG194" s="359"/>
      <c r="BH194" s="294"/>
      <c r="BI194" s="268"/>
      <c r="BJ194" s="268"/>
      <c r="BK194" s="268"/>
      <c r="BL194" s="268"/>
      <c r="BM194" s="268"/>
      <c r="BN194" s="268"/>
      <c r="BO194" s="358"/>
      <c r="BP194" s="358"/>
      <c r="BQ194" s="268"/>
      <c r="BR194" s="358"/>
      <c r="BS194" s="384"/>
      <c r="BT194" s="268"/>
      <c r="BU194" s="268"/>
      <c r="BV194" s="268"/>
      <c r="BW194" s="268"/>
      <c r="BX194" s="268"/>
      <c r="BY194" s="268"/>
      <c r="BZ194" s="268"/>
      <c r="CA194" s="268"/>
      <c r="CB194" s="268"/>
      <c r="CC194" s="268"/>
      <c r="CD194" s="268"/>
      <c r="CE194" s="268"/>
      <c r="CF194" s="268"/>
      <c r="CG194" s="268"/>
      <c r="CH194" s="268"/>
      <c r="CI194" s="268"/>
      <c r="CJ194" s="268"/>
      <c r="CK194" s="268"/>
      <c r="CL194" s="268"/>
      <c r="CM194" s="268"/>
      <c r="CN194" s="268"/>
      <c r="CO194" s="268"/>
      <c r="CP194" s="268"/>
      <c r="CQ194" s="268"/>
      <c r="CR194" s="268"/>
      <c r="CS194" s="268"/>
      <c r="CT194" s="268"/>
      <c r="CU194" s="268"/>
      <c r="CV194" s="268"/>
      <c r="CW194" s="268"/>
      <c r="CX194" s="268"/>
      <c r="CY194" s="268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</row>
    <row r="195" customFormat="false" ht="12.75" hidden="false" customHeight="false" outlineLevel="0" collapsed="false">
      <c r="A195" s="359" t="n">
        <v>42370</v>
      </c>
      <c r="B195" s="268"/>
      <c r="C195" s="399"/>
      <c r="D195" s="399"/>
      <c r="E195" s="400"/>
      <c r="F195" s="400"/>
      <c r="G195" s="400"/>
      <c r="H195" s="400"/>
      <c r="I195" s="399"/>
      <c r="J195" s="400"/>
      <c r="K195" s="400"/>
      <c r="L195" s="400"/>
      <c r="M195" s="399"/>
      <c r="N195" s="400"/>
      <c r="O195" s="400"/>
      <c r="P195" s="400"/>
      <c r="Q195" s="399"/>
      <c r="R195" s="400"/>
      <c r="T195" s="400"/>
      <c r="U195" s="400"/>
      <c r="X195" s="399" t="n">
        <v>0.265</v>
      </c>
      <c r="Y195" s="267" t="n">
        <v>0.3825</v>
      </c>
      <c r="Z195" s="399" t="n">
        <v>0.215</v>
      </c>
      <c r="AA195" s="399" t="n">
        <v>1.17</v>
      </c>
      <c r="AB195" s="399" t="n">
        <v>2.17</v>
      </c>
      <c r="AC195" s="399" t="n">
        <v>1.17</v>
      </c>
      <c r="AD195" s="267" t="n">
        <v>0.3825</v>
      </c>
      <c r="AE195" s="267" t="n">
        <v>0.3825</v>
      </c>
      <c r="AF195" s="267" t="n">
        <v>0.3825</v>
      </c>
      <c r="AG195" s="267"/>
      <c r="AH195" s="396" t="n">
        <f aca="false">A195</f>
        <v>42370</v>
      </c>
      <c r="AI195" s="267" t="n">
        <v>0.3825</v>
      </c>
      <c r="AJ195" s="399"/>
      <c r="AK195" s="401"/>
      <c r="AL195" s="267" t="n">
        <v>0.3825</v>
      </c>
      <c r="AM195" s="267" t="n">
        <v>0.3825</v>
      </c>
      <c r="AN195" s="267" t="n">
        <v>0.3825</v>
      </c>
      <c r="AO195" s="267" t="n">
        <v>0.3825</v>
      </c>
      <c r="AP195" s="267" t="n">
        <v>0.3825</v>
      </c>
      <c r="AQ195" s="267" t="n">
        <v>0.3825</v>
      </c>
      <c r="AR195" s="267" t="n">
        <v>0.3825</v>
      </c>
      <c r="AS195" s="267" t="n">
        <v>0.3825</v>
      </c>
      <c r="AT195" s="267"/>
      <c r="AU195" s="267"/>
      <c r="AV195" s="267" t="n">
        <v>0.3825</v>
      </c>
      <c r="AW195" s="267" t="n">
        <v>0.3825</v>
      </c>
      <c r="AX195" s="267" t="n">
        <v>0.3825</v>
      </c>
      <c r="AY195" s="267" t="n">
        <v>0.3825</v>
      </c>
      <c r="AZ195" s="267" t="n">
        <v>0.3825</v>
      </c>
      <c r="BA195" s="267" t="n">
        <v>0.3825</v>
      </c>
      <c r="BB195" s="267"/>
      <c r="BC195" s="267" t="n">
        <v>0.3825</v>
      </c>
      <c r="BD195" s="267" t="n">
        <v>0.3825</v>
      </c>
      <c r="BE195" s="267" t="n">
        <v>0.3825</v>
      </c>
      <c r="BF195" s="267"/>
      <c r="BG195" s="359"/>
      <c r="BH195" s="294"/>
      <c r="BI195" s="268"/>
      <c r="BJ195" s="268"/>
      <c r="BK195" s="268"/>
      <c r="BL195" s="268"/>
      <c r="BM195" s="268"/>
      <c r="BN195" s="268"/>
      <c r="BO195" s="358"/>
      <c r="BP195" s="358"/>
      <c r="BQ195" s="268"/>
      <c r="BR195" s="358"/>
      <c r="BS195" s="384"/>
      <c r="BT195" s="268"/>
      <c r="BU195" s="268"/>
      <c r="BV195" s="268"/>
      <c r="BW195" s="268"/>
      <c r="BX195" s="268"/>
      <c r="BY195" s="268"/>
      <c r="BZ195" s="268"/>
      <c r="CA195" s="268"/>
      <c r="CB195" s="268"/>
      <c r="CC195" s="268"/>
      <c r="CD195" s="268"/>
      <c r="CE195" s="268"/>
      <c r="CF195" s="268"/>
      <c r="CG195" s="268"/>
      <c r="CH195" s="268"/>
      <c r="CI195" s="268"/>
      <c r="CJ195" s="268"/>
      <c r="CK195" s="268"/>
      <c r="CL195" s="268"/>
      <c r="CM195" s="268"/>
      <c r="CN195" s="268"/>
      <c r="CO195" s="268"/>
      <c r="CP195" s="268"/>
      <c r="CQ195" s="268"/>
      <c r="CR195" s="268"/>
      <c r="CS195" s="268"/>
      <c r="CT195" s="268"/>
      <c r="CU195" s="268"/>
      <c r="CV195" s="268"/>
      <c r="CW195" s="268"/>
      <c r="CX195" s="268"/>
      <c r="CY195" s="268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</row>
    <row r="196" customFormat="false" ht="12.75" hidden="false" customHeight="false" outlineLevel="0" collapsed="false">
      <c r="A196" s="359" t="n">
        <v>42401</v>
      </c>
      <c r="B196" s="268"/>
      <c r="C196" s="399"/>
      <c r="D196" s="399"/>
      <c r="E196" s="400"/>
      <c r="F196" s="400"/>
      <c r="G196" s="400"/>
      <c r="H196" s="400"/>
      <c r="I196" s="399"/>
      <c r="J196" s="400"/>
      <c r="K196" s="400"/>
      <c r="L196" s="400"/>
      <c r="M196" s="399"/>
      <c r="N196" s="400"/>
      <c r="O196" s="400"/>
      <c r="P196" s="400"/>
      <c r="Q196" s="399"/>
      <c r="R196" s="400"/>
      <c r="T196" s="400"/>
      <c r="U196" s="400"/>
      <c r="X196" s="399" t="n">
        <v>0.245</v>
      </c>
      <c r="Y196" s="267" t="n">
        <v>0.3775</v>
      </c>
      <c r="Z196" s="399" t="n">
        <v>0.195</v>
      </c>
      <c r="AA196" s="399" t="n">
        <v>1.16</v>
      </c>
      <c r="AB196" s="399" t="n">
        <v>2.16</v>
      </c>
      <c r="AC196" s="399" t="n">
        <v>1.16</v>
      </c>
      <c r="AD196" s="267" t="n">
        <v>0.3775</v>
      </c>
      <c r="AE196" s="267" t="n">
        <v>0.3775</v>
      </c>
      <c r="AF196" s="267" t="n">
        <v>0.3775</v>
      </c>
      <c r="AG196" s="267"/>
      <c r="AH196" s="396" t="n">
        <f aca="false">A196</f>
        <v>42401</v>
      </c>
      <c r="AI196" s="267" t="n">
        <v>0.3775</v>
      </c>
      <c r="AJ196" s="399"/>
      <c r="AK196" s="401"/>
      <c r="AL196" s="267" t="n">
        <v>0.3775</v>
      </c>
      <c r="AM196" s="267" t="n">
        <v>0.3775</v>
      </c>
      <c r="AN196" s="267" t="n">
        <v>0.3775</v>
      </c>
      <c r="AO196" s="267" t="n">
        <v>0.3775</v>
      </c>
      <c r="AP196" s="267" t="n">
        <v>0.3775</v>
      </c>
      <c r="AQ196" s="267" t="n">
        <v>0.3775</v>
      </c>
      <c r="AR196" s="267" t="n">
        <v>0.3775</v>
      </c>
      <c r="AS196" s="267" t="n">
        <v>0.3775</v>
      </c>
      <c r="AT196" s="267"/>
      <c r="AU196" s="267"/>
      <c r="AV196" s="267" t="n">
        <v>0.3775</v>
      </c>
      <c r="AW196" s="267" t="n">
        <v>0.3775</v>
      </c>
      <c r="AX196" s="267" t="n">
        <v>0.3775</v>
      </c>
      <c r="AY196" s="267" t="n">
        <v>0.3775</v>
      </c>
      <c r="AZ196" s="267" t="n">
        <v>0.3775</v>
      </c>
      <c r="BA196" s="267" t="n">
        <v>0.3775</v>
      </c>
      <c r="BB196" s="267"/>
      <c r="BC196" s="267" t="n">
        <v>0.3775</v>
      </c>
      <c r="BD196" s="267" t="n">
        <v>0.3775</v>
      </c>
      <c r="BE196" s="267" t="n">
        <v>0.3775</v>
      </c>
      <c r="BF196" s="267"/>
      <c r="BG196" s="359"/>
      <c r="BH196" s="294"/>
      <c r="BI196" s="268"/>
      <c r="BJ196" s="268"/>
      <c r="BK196" s="268"/>
      <c r="BL196" s="268"/>
      <c r="BM196" s="268"/>
      <c r="BN196" s="268"/>
      <c r="BO196" s="358"/>
      <c r="BP196" s="358"/>
      <c r="BQ196" s="268"/>
      <c r="BR196" s="358"/>
      <c r="BS196" s="384"/>
      <c r="BT196" s="268"/>
      <c r="BU196" s="268"/>
      <c r="BV196" s="268"/>
      <c r="BW196" s="268"/>
      <c r="BX196" s="268"/>
      <c r="BY196" s="268"/>
      <c r="BZ196" s="268"/>
      <c r="CA196" s="268"/>
      <c r="CB196" s="268"/>
      <c r="CC196" s="268"/>
      <c r="CD196" s="268"/>
      <c r="CE196" s="268"/>
      <c r="CF196" s="268"/>
      <c r="CG196" s="268"/>
      <c r="CH196" s="268"/>
      <c r="CI196" s="268"/>
      <c r="CJ196" s="268"/>
      <c r="CK196" s="268"/>
      <c r="CL196" s="268"/>
      <c r="CM196" s="268"/>
      <c r="CN196" s="268"/>
      <c r="CO196" s="268"/>
      <c r="CP196" s="268"/>
      <c r="CQ196" s="268"/>
      <c r="CR196" s="268"/>
      <c r="CS196" s="268"/>
      <c r="CT196" s="268"/>
      <c r="CU196" s="268"/>
      <c r="CV196" s="268"/>
      <c r="CW196" s="268"/>
      <c r="CX196" s="268"/>
      <c r="CY196" s="268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</row>
    <row r="197" customFormat="false" ht="12.75" hidden="false" customHeight="false" outlineLevel="0" collapsed="false">
      <c r="A197" s="359" t="n">
        <v>42430</v>
      </c>
      <c r="B197" s="268"/>
      <c r="C197" s="399"/>
      <c r="D197" s="399"/>
      <c r="E197" s="400"/>
      <c r="F197" s="400"/>
      <c r="G197" s="400"/>
      <c r="H197" s="400"/>
      <c r="I197" s="399"/>
      <c r="J197" s="400"/>
      <c r="K197" s="400"/>
      <c r="L197" s="400"/>
      <c r="M197" s="399"/>
      <c r="N197" s="400"/>
      <c r="O197" s="400"/>
      <c r="P197" s="400"/>
      <c r="Q197" s="399"/>
      <c r="R197" s="400"/>
      <c r="T197" s="400"/>
      <c r="U197" s="400"/>
      <c r="X197" s="399" t="n">
        <v>0.24</v>
      </c>
      <c r="Y197" s="267" t="n">
        <v>0</v>
      </c>
      <c r="Z197" s="399" t="n">
        <v>0.19</v>
      </c>
      <c r="AA197" s="399" t="n">
        <v>0</v>
      </c>
      <c r="AB197" s="399" t="n">
        <v>1</v>
      </c>
      <c r="AC197" s="399" t="n">
        <v>0</v>
      </c>
      <c r="AD197" s="267" t="n">
        <v>0</v>
      </c>
      <c r="AE197" s="267" t="n">
        <v>0</v>
      </c>
      <c r="AF197" s="267" t="n">
        <v>0</v>
      </c>
      <c r="AG197" s="267"/>
      <c r="AH197" s="396" t="n">
        <f aca="false">A197</f>
        <v>42430</v>
      </c>
      <c r="AI197" s="267" t="n">
        <v>0</v>
      </c>
      <c r="AJ197" s="399"/>
      <c r="AK197" s="401"/>
      <c r="AL197" s="267" t="n">
        <v>0</v>
      </c>
      <c r="AM197" s="267" t="n">
        <v>0</v>
      </c>
      <c r="AN197" s="267" t="n">
        <v>0</v>
      </c>
      <c r="AO197" s="267" t="n">
        <v>0</v>
      </c>
      <c r="AP197" s="267" t="n">
        <v>0</v>
      </c>
      <c r="AQ197" s="267" t="n">
        <v>0</v>
      </c>
      <c r="AR197" s="267" t="n">
        <v>0</v>
      </c>
      <c r="AS197" s="267" t="n">
        <v>0</v>
      </c>
      <c r="AT197" s="267"/>
      <c r="AU197" s="267"/>
      <c r="AV197" s="267" t="n">
        <v>0</v>
      </c>
      <c r="AW197" s="267" t="n">
        <v>0</v>
      </c>
      <c r="AX197" s="267" t="n">
        <v>0</v>
      </c>
      <c r="AY197" s="267" t="n">
        <v>0</v>
      </c>
      <c r="AZ197" s="267" t="n">
        <v>0</v>
      </c>
      <c r="BA197" s="267" t="n">
        <v>0</v>
      </c>
      <c r="BB197" s="267"/>
      <c r="BC197" s="267" t="n">
        <v>0</v>
      </c>
      <c r="BD197" s="267" t="n">
        <v>0</v>
      </c>
      <c r="BE197" s="267" t="n">
        <v>0</v>
      </c>
      <c r="BF197" s="267"/>
      <c r="BG197" s="359"/>
      <c r="BH197" s="294"/>
      <c r="BI197" s="268"/>
      <c r="BJ197" s="268"/>
      <c r="BK197" s="268"/>
      <c r="BL197" s="268"/>
      <c r="BM197" s="268"/>
      <c r="BN197" s="268"/>
      <c r="BO197" s="358"/>
      <c r="BP197" s="358"/>
      <c r="BQ197" s="268"/>
      <c r="BR197" s="358"/>
      <c r="BS197" s="384"/>
      <c r="BT197" s="268"/>
      <c r="BU197" s="268"/>
      <c r="BV197" s="268"/>
      <c r="BW197" s="268"/>
      <c r="BX197" s="268"/>
      <c r="BY197" s="268"/>
      <c r="BZ197" s="268"/>
      <c r="CA197" s="268"/>
      <c r="CB197" s="268"/>
      <c r="CC197" s="268"/>
      <c r="CD197" s="268"/>
      <c r="CE197" s="268"/>
      <c r="CF197" s="268"/>
      <c r="CG197" s="268"/>
      <c r="CH197" s="268"/>
      <c r="CI197" s="268"/>
      <c r="CJ197" s="268"/>
      <c r="CK197" s="268"/>
      <c r="CL197" s="268"/>
      <c r="CM197" s="268"/>
      <c r="CN197" s="268"/>
      <c r="CO197" s="268"/>
      <c r="CP197" s="268"/>
      <c r="CQ197" s="268"/>
      <c r="CR197" s="268"/>
      <c r="CS197" s="268"/>
      <c r="CT197" s="268"/>
      <c r="CU197" s="268"/>
      <c r="CV197" s="268"/>
      <c r="CW197" s="268"/>
      <c r="CX197" s="268"/>
      <c r="CY197" s="268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</row>
    <row r="198" customFormat="false" ht="12.75" hidden="false" customHeight="false" outlineLevel="0" collapsed="false">
      <c r="A198" s="359" t="n">
        <v>42461</v>
      </c>
      <c r="B198" s="268"/>
      <c r="C198" s="399"/>
      <c r="D198" s="399"/>
      <c r="E198" s="400"/>
      <c r="F198" s="400"/>
      <c r="G198" s="400"/>
      <c r="H198" s="400"/>
      <c r="I198" s="399"/>
      <c r="J198" s="400"/>
      <c r="K198" s="400"/>
      <c r="L198" s="400"/>
      <c r="M198" s="399"/>
      <c r="N198" s="400"/>
      <c r="O198" s="400"/>
      <c r="P198" s="400"/>
      <c r="Q198" s="399"/>
      <c r="R198" s="400"/>
      <c r="T198" s="400"/>
      <c r="U198" s="400"/>
      <c r="X198" s="399" t="n">
        <v>0.032</v>
      </c>
      <c r="Y198" s="267" t="n">
        <v>0</v>
      </c>
      <c r="Z198" s="399" t="n">
        <v>-0.018</v>
      </c>
      <c r="AA198" s="399" t="n">
        <v>0</v>
      </c>
      <c r="AB198" s="399" t="n">
        <v>1</v>
      </c>
      <c r="AC198" s="399" t="n">
        <v>0</v>
      </c>
      <c r="AD198" s="267" t="n">
        <v>0</v>
      </c>
      <c r="AE198" s="267" t="n">
        <v>0</v>
      </c>
      <c r="AF198" s="267" t="n">
        <v>0</v>
      </c>
      <c r="AG198" s="267"/>
      <c r="AH198" s="396" t="n">
        <f aca="false">A198</f>
        <v>42461</v>
      </c>
      <c r="AI198" s="267" t="n">
        <v>0</v>
      </c>
      <c r="AJ198" s="399"/>
      <c r="AK198" s="401"/>
      <c r="AL198" s="267" t="n">
        <v>0</v>
      </c>
      <c r="AM198" s="267" t="n">
        <v>0</v>
      </c>
      <c r="AN198" s="267" t="n">
        <v>0</v>
      </c>
      <c r="AO198" s="267" t="n">
        <v>0</v>
      </c>
      <c r="AP198" s="267" t="n">
        <v>0</v>
      </c>
      <c r="AQ198" s="267" t="n">
        <v>0</v>
      </c>
      <c r="AR198" s="267" t="n">
        <v>0</v>
      </c>
      <c r="AS198" s="267" t="n">
        <v>0</v>
      </c>
      <c r="AT198" s="267"/>
      <c r="AU198" s="267"/>
      <c r="AV198" s="267" t="n">
        <v>0</v>
      </c>
      <c r="AW198" s="267" t="n">
        <v>0</v>
      </c>
      <c r="AX198" s="267" t="n">
        <v>0</v>
      </c>
      <c r="AY198" s="267" t="n">
        <v>0</v>
      </c>
      <c r="AZ198" s="267" t="n">
        <v>0</v>
      </c>
      <c r="BA198" s="267" t="n">
        <v>0</v>
      </c>
      <c r="BB198" s="267"/>
      <c r="BC198" s="267" t="n">
        <v>0</v>
      </c>
      <c r="BD198" s="267" t="n">
        <v>0</v>
      </c>
      <c r="BE198" s="267" t="n">
        <v>0</v>
      </c>
      <c r="BF198" s="267"/>
      <c r="BG198" s="359"/>
      <c r="BH198" s="294"/>
      <c r="BI198" s="268"/>
      <c r="BJ198" s="268"/>
      <c r="BK198" s="268"/>
      <c r="BL198" s="268"/>
      <c r="BM198" s="268"/>
      <c r="BN198" s="268"/>
      <c r="BO198" s="358"/>
      <c r="BP198" s="358"/>
      <c r="BQ198" s="268"/>
      <c r="BR198" s="358"/>
      <c r="BS198" s="384"/>
      <c r="BT198" s="268"/>
      <c r="BU198" s="268"/>
      <c r="BV198" s="268"/>
      <c r="BW198" s="268"/>
      <c r="BX198" s="268"/>
      <c r="BY198" s="268"/>
      <c r="BZ198" s="268"/>
      <c r="CA198" s="268"/>
      <c r="CB198" s="268"/>
      <c r="CC198" s="268"/>
      <c r="CD198" s="268"/>
      <c r="CE198" s="268"/>
      <c r="CF198" s="268"/>
      <c r="CG198" s="268"/>
      <c r="CH198" s="268"/>
      <c r="CI198" s="268"/>
      <c r="CJ198" s="268"/>
      <c r="CK198" s="268"/>
      <c r="CL198" s="268"/>
      <c r="CM198" s="268"/>
      <c r="CN198" s="268"/>
      <c r="CO198" s="268"/>
      <c r="CP198" s="268"/>
      <c r="CQ198" s="268"/>
      <c r="CR198" s="268"/>
      <c r="CS198" s="268"/>
      <c r="CT198" s="268"/>
      <c r="CU198" s="268"/>
      <c r="CV198" s="268"/>
      <c r="CW198" s="268"/>
      <c r="CX198" s="268"/>
      <c r="CY198" s="268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</row>
    <row r="199" customFormat="false" ht="12.75" hidden="false" customHeight="false" outlineLevel="0" collapsed="false">
      <c r="A199" s="359"/>
      <c r="B199" s="268"/>
      <c r="C199" s="399"/>
      <c r="D199" s="399"/>
      <c r="E199" s="400"/>
      <c r="F199" s="400"/>
      <c r="G199" s="400"/>
      <c r="H199" s="400"/>
      <c r="I199" s="399"/>
      <c r="J199" s="400"/>
      <c r="K199" s="400"/>
      <c r="L199" s="400"/>
      <c r="M199" s="399"/>
      <c r="N199" s="400"/>
      <c r="O199" s="400"/>
      <c r="P199" s="400"/>
      <c r="Q199" s="399"/>
      <c r="R199" s="400"/>
      <c r="T199" s="400"/>
      <c r="U199" s="400"/>
      <c r="X199" s="399" t="n">
        <v>0</v>
      </c>
      <c r="Y199" s="267" t="n">
        <v>0</v>
      </c>
      <c r="Z199" s="399" t="n">
        <v>0</v>
      </c>
      <c r="AA199" s="399" t="n">
        <v>0</v>
      </c>
      <c r="AB199" s="399" t="n">
        <v>1</v>
      </c>
      <c r="AC199" s="399" t="n">
        <v>0</v>
      </c>
      <c r="AD199" s="267" t="n">
        <v>0</v>
      </c>
      <c r="AE199" s="267" t="n">
        <v>0</v>
      </c>
      <c r="AF199" s="267" t="n">
        <v>0</v>
      </c>
      <c r="AG199" s="267"/>
      <c r="AH199" s="396" t="n">
        <f aca="false">A199</f>
        <v>0</v>
      </c>
      <c r="AI199" s="267" t="n">
        <v>0</v>
      </c>
      <c r="AJ199" s="399"/>
      <c r="AK199" s="401"/>
      <c r="AL199" s="267" t="n">
        <v>0</v>
      </c>
      <c r="AM199" s="267" t="n">
        <v>0</v>
      </c>
      <c r="AN199" s="267" t="n">
        <v>0</v>
      </c>
      <c r="AO199" s="267" t="n">
        <v>0</v>
      </c>
      <c r="AP199" s="267" t="n">
        <v>0</v>
      </c>
      <c r="AQ199" s="267" t="n">
        <v>0</v>
      </c>
      <c r="AR199" s="267" t="n">
        <v>0</v>
      </c>
      <c r="AS199" s="267" t="n">
        <v>0</v>
      </c>
      <c r="AT199" s="267"/>
      <c r="AU199" s="267"/>
      <c r="AV199" s="267" t="n">
        <v>0</v>
      </c>
      <c r="AW199" s="267" t="n">
        <v>0</v>
      </c>
      <c r="AX199" s="267" t="n">
        <v>0</v>
      </c>
      <c r="AY199" s="267" t="n">
        <v>0</v>
      </c>
      <c r="AZ199" s="267" t="n">
        <v>0</v>
      </c>
      <c r="BA199" s="267" t="n">
        <v>0</v>
      </c>
      <c r="BB199" s="267"/>
      <c r="BC199" s="267" t="n">
        <v>0</v>
      </c>
      <c r="BD199" s="267" t="n">
        <v>0</v>
      </c>
      <c r="BE199" s="267" t="n">
        <v>0</v>
      </c>
      <c r="BF199" s="267"/>
      <c r="BG199" s="359"/>
      <c r="BH199" s="294"/>
      <c r="BI199" s="268"/>
      <c r="BJ199" s="268"/>
      <c r="BK199" s="268"/>
      <c r="BL199" s="268"/>
      <c r="BM199" s="268"/>
      <c r="BN199" s="268"/>
      <c r="BO199" s="358"/>
      <c r="BP199" s="358"/>
      <c r="BQ199" s="268"/>
      <c r="BR199" s="358"/>
      <c r="BS199" s="384"/>
      <c r="BT199" s="268"/>
      <c r="BU199" s="268"/>
      <c r="BV199" s="268"/>
      <c r="BW199" s="268"/>
      <c r="BX199" s="268"/>
      <c r="BY199" s="268"/>
      <c r="BZ199" s="268"/>
      <c r="CA199" s="268"/>
      <c r="CB199" s="268"/>
      <c r="CC199" s="268"/>
      <c r="CD199" s="268"/>
      <c r="CE199" s="268"/>
      <c r="CF199" s="268"/>
      <c r="CG199" s="268"/>
      <c r="CH199" s="268"/>
      <c r="CI199" s="268"/>
      <c r="CJ199" s="268"/>
      <c r="CK199" s="268"/>
      <c r="CL199" s="268"/>
      <c r="CM199" s="268"/>
      <c r="CN199" s="268"/>
      <c r="CO199" s="268"/>
      <c r="CP199" s="268"/>
      <c r="CQ199" s="268"/>
      <c r="CR199" s="268"/>
      <c r="CS199" s="268"/>
      <c r="CT199" s="268"/>
      <c r="CU199" s="268"/>
      <c r="CV199" s="268"/>
      <c r="CW199" s="268"/>
      <c r="CX199" s="268"/>
      <c r="CY199" s="268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</row>
    <row r="200" customFormat="false" ht="12.75" hidden="false" customHeight="false" outlineLevel="0" collapsed="false">
      <c r="A200" s="359"/>
      <c r="B200" s="268"/>
      <c r="C200" s="399"/>
      <c r="D200" s="399"/>
      <c r="E200" s="400"/>
      <c r="F200" s="400"/>
      <c r="G200" s="400"/>
      <c r="H200" s="400"/>
      <c r="I200" s="399"/>
      <c r="J200" s="400"/>
      <c r="K200" s="400"/>
      <c r="L200" s="400"/>
      <c r="M200" s="399"/>
      <c r="N200" s="400"/>
      <c r="O200" s="400"/>
      <c r="P200" s="400"/>
      <c r="Q200" s="399"/>
      <c r="R200" s="400"/>
      <c r="T200" s="400"/>
      <c r="U200" s="400"/>
      <c r="X200" s="399" t="n">
        <v>0</v>
      </c>
      <c r="Y200" s="267" t="n">
        <v>0</v>
      </c>
      <c r="Z200" s="399" t="n">
        <v>0</v>
      </c>
      <c r="AA200" s="399" t="n">
        <v>0</v>
      </c>
      <c r="AB200" s="399" t="n">
        <v>1</v>
      </c>
      <c r="AC200" s="399" t="n">
        <v>0</v>
      </c>
      <c r="AD200" s="267" t="n">
        <v>0</v>
      </c>
      <c r="AE200" s="267" t="n">
        <v>0</v>
      </c>
      <c r="AF200" s="267" t="n">
        <v>0</v>
      </c>
      <c r="AG200" s="267"/>
      <c r="AH200" s="396" t="n">
        <f aca="false">A200</f>
        <v>0</v>
      </c>
      <c r="AI200" s="267" t="n">
        <v>0</v>
      </c>
      <c r="AJ200" s="399"/>
      <c r="AK200" s="401"/>
      <c r="AL200" s="267" t="n">
        <v>0</v>
      </c>
      <c r="AM200" s="267" t="n">
        <v>0</v>
      </c>
      <c r="AN200" s="267" t="n">
        <v>0</v>
      </c>
      <c r="AO200" s="267" t="n">
        <v>0</v>
      </c>
      <c r="AP200" s="267" t="n">
        <v>0</v>
      </c>
      <c r="AQ200" s="267" t="n">
        <v>0</v>
      </c>
      <c r="AR200" s="267" t="n">
        <v>0</v>
      </c>
      <c r="AS200" s="267" t="n">
        <v>0</v>
      </c>
      <c r="AT200" s="267"/>
      <c r="AU200" s="267"/>
      <c r="AV200" s="267" t="n">
        <v>0</v>
      </c>
      <c r="AW200" s="267" t="n">
        <v>0</v>
      </c>
      <c r="AX200" s="267" t="n">
        <v>0</v>
      </c>
      <c r="AY200" s="267" t="n">
        <v>0</v>
      </c>
      <c r="AZ200" s="267" t="n">
        <v>0</v>
      </c>
      <c r="BA200" s="267" t="n">
        <v>0</v>
      </c>
      <c r="BB200" s="267"/>
      <c r="BC200" s="267" t="n">
        <v>0</v>
      </c>
      <c r="BD200" s="267" t="n">
        <v>0</v>
      </c>
      <c r="BE200" s="267" t="n">
        <v>0</v>
      </c>
      <c r="BF200" s="267"/>
      <c r="BG200" s="359"/>
      <c r="BH200" s="294"/>
      <c r="BI200" s="268"/>
      <c r="BJ200" s="268"/>
      <c r="BK200" s="268"/>
      <c r="BL200" s="268"/>
      <c r="BM200" s="268"/>
      <c r="BN200" s="268"/>
      <c r="BO200" s="358"/>
      <c r="BP200" s="358"/>
      <c r="BQ200" s="268"/>
      <c r="BR200" s="358"/>
      <c r="BS200" s="384"/>
      <c r="BT200" s="268"/>
      <c r="BU200" s="268"/>
      <c r="BV200" s="268"/>
      <c r="BW200" s="268"/>
      <c r="BX200" s="268"/>
      <c r="BY200" s="268"/>
      <c r="BZ200" s="268"/>
      <c r="CA200" s="268"/>
      <c r="CB200" s="268"/>
      <c r="CC200" s="268"/>
      <c r="CD200" s="268"/>
      <c r="CE200" s="268"/>
      <c r="CF200" s="268"/>
      <c r="CG200" s="268"/>
      <c r="CH200" s="268"/>
      <c r="CI200" s="268"/>
      <c r="CJ200" s="268"/>
      <c r="CK200" s="268"/>
      <c r="CL200" s="268"/>
      <c r="CM200" s="268"/>
      <c r="CN200" s="268"/>
      <c r="CO200" s="268"/>
      <c r="CP200" s="268"/>
      <c r="CQ200" s="268"/>
      <c r="CR200" s="268"/>
      <c r="CS200" s="268"/>
      <c r="CT200" s="268"/>
      <c r="CU200" s="268"/>
      <c r="CV200" s="268"/>
      <c r="CW200" s="268"/>
      <c r="CX200" s="268"/>
      <c r="CY200" s="268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</row>
    <row r="201" customFormat="false" ht="12.75" hidden="false" customHeight="false" outlineLevel="0" collapsed="false">
      <c r="A201" s="359"/>
      <c r="B201" s="268"/>
      <c r="C201" s="399"/>
      <c r="D201" s="399"/>
      <c r="E201" s="400"/>
      <c r="F201" s="400"/>
      <c r="G201" s="400"/>
      <c r="H201" s="400"/>
      <c r="I201" s="399"/>
      <c r="J201" s="400"/>
      <c r="K201" s="400"/>
      <c r="L201" s="400"/>
      <c r="M201" s="399"/>
      <c r="N201" s="400"/>
      <c r="O201" s="400"/>
      <c r="P201" s="400"/>
      <c r="Q201" s="399"/>
      <c r="R201" s="400"/>
      <c r="T201" s="400"/>
      <c r="U201" s="400"/>
      <c r="X201" s="399" t="n">
        <v>0</v>
      </c>
      <c r="Y201" s="267" t="n">
        <v>0</v>
      </c>
      <c r="Z201" s="399" t="n">
        <v>0</v>
      </c>
      <c r="AA201" s="399" t="n">
        <v>0</v>
      </c>
      <c r="AB201" s="399" t="n">
        <v>1</v>
      </c>
      <c r="AC201" s="399" t="n">
        <v>0</v>
      </c>
      <c r="AD201" s="267" t="n">
        <v>0</v>
      </c>
      <c r="AE201" s="267" t="n">
        <v>0</v>
      </c>
      <c r="AF201" s="267" t="n">
        <v>0</v>
      </c>
      <c r="AG201" s="267"/>
      <c r="AH201" s="402"/>
      <c r="AI201" s="267" t="n">
        <v>0</v>
      </c>
      <c r="AJ201" s="399"/>
      <c r="AK201" s="401"/>
      <c r="AL201" s="267" t="n">
        <v>0</v>
      </c>
      <c r="AM201" s="267" t="n">
        <v>0</v>
      </c>
      <c r="AN201" s="267" t="n">
        <v>0</v>
      </c>
      <c r="AO201" s="267" t="n">
        <v>0</v>
      </c>
      <c r="AP201" s="267" t="n">
        <v>0</v>
      </c>
      <c r="AQ201" s="267" t="n">
        <v>0</v>
      </c>
      <c r="AR201" s="267" t="n">
        <v>0</v>
      </c>
      <c r="AS201" s="267" t="n">
        <v>0</v>
      </c>
      <c r="AT201" s="267"/>
      <c r="AU201" s="267"/>
      <c r="AV201" s="267" t="n">
        <v>0</v>
      </c>
      <c r="AW201" s="267" t="n">
        <v>0</v>
      </c>
      <c r="AX201" s="267" t="n">
        <v>0</v>
      </c>
      <c r="AY201" s="267" t="n">
        <v>0</v>
      </c>
      <c r="AZ201" s="267" t="n">
        <v>0</v>
      </c>
      <c r="BA201" s="267" t="n">
        <v>0</v>
      </c>
      <c r="BB201" s="267"/>
      <c r="BC201" s="267" t="n">
        <v>0</v>
      </c>
      <c r="BD201" s="267" t="n">
        <v>0</v>
      </c>
      <c r="BE201" s="267" t="n">
        <v>0</v>
      </c>
      <c r="BF201" s="267"/>
      <c r="BG201" s="359"/>
      <c r="BH201" s="294"/>
      <c r="BI201" s="268"/>
      <c r="BJ201" s="268"/>
      <c r="BK201" s="268"/>
      <c r="BL201" s="268"/>
      <c r="BM201" s="268"/>
      <c r="BN201" s="268"/>
      <c r="BO201" s="358"/>
      <c r="BP201" s="358"/>
      <c r="BQ201" s="268"/>
      <c r="BR201" s="358"/>
      <c r="BS201" s="384"/>
      <c r="BT201" s="268"/>
      <c r="BU201" s="268"/>
      <c r="BV201" s="268"/>
      <c r="BW201" s="268"/>
      <c r="BX201" s="268"/>
      <c r="BY201" s="268"/>
      <c r="BZ201" s="268"/>
      <c r="CA201" s="268"/>
      <c r="CB201" s="268"/>
      <c r="CC201" s="268"/>
      <c r="CD201" s="268"/>
      <c r="CE201" s="268"/>
      <c r="CF201" s="268"/>
      <c r="CG201" s="268"/>
      <c r="CH201" s="268"/>
      <c r="CI201" s="268"/>
      <c r="CJ201" s="268"/>
      <c r="CK201" s="268"/>
      <c r="CL201" s="268"/>
      <c r="CM201" s="268"/>
      <c r="CN201" s="268"/>
      <c r="CO201" s="268"/>
      <c r="CP201" s="268"/>
      <c r="CQ201" s="268"/>
      <c r="CR201" s="268"/>
      <c r="CS201" s="268"/>
      <c r="CT201" s="268"/>
      <c r="CU201" s="268"/>
      <c r="CV201" s="268"/>
      <c r="CW201" s="268"/>
      <c r="CX201" s="268"/>
      <c r="CY201" s="268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</row>
    <row r="202" customFormat="false" ht="12.75" hidden="false" customHeight="false" outlineLevel="0" collapsed="false">
      <c r="A202" s="359"/>
      <c r="B202" s="268"/>
      <c r="C202" s="399"/>
      <c r="D202" s="399"/>
      <c r="E202" s="400"/>
      <c r="F202" s="400"/>
      <c r="G202" s="400"/>
      <c r="H202" s="400"/>
      <c r="I202" s="399"/>
      <c r="J202" s="400"/>
      <c r="K202" s="400"/>
      <c r="L202" s="400"/>
      <c r="M202" s="399"/>
      <c r="N202" s="400"/>
      <c r="O202" s="400"/>
      <c r="P202" s="400"/>
      <c r="Q202" s="399"/>
      <c r="R202" s="400"/>
      <c r="T202" s="400"/>
      <c r="U202" s="400"/>
      <c r="X202" s="399" t="n">
        <v>0</v>
      </c>
      <c r="Y202" s="267" t="n">
        <v>0</v>
      </c>
      <c r="Z202" s="399" t="n">
        <v>0</v>
      </c>
      <c r="AA202" s="399" t="n">
        <v>0</v>
      </c>
      <c r="AB202" s="399" t="n">
        <v>1</v>
      </c>
      <c r="AC202" s="399" t="n">
        <v>0</v>
      </c>
      <c r="AD202" s="267" t="n">
        <v>0</v>
      </c>
      <c r="AE202" s="267" t="n">
        <v>0</v>
      </c>
      <c r="AF202" s="267" t="n">
        <v>0</v>
      </c>
      <c r="AG202" s="267"/>
      <c r="AH202" s="402"/>
      <c r="AI202" s="267" t="n">
        <v>0</v>
      </c>
      <c r="AJ202" s="399"/>
      <c r="AK202" s="401"/>
      <c r="AL202" s="267" t="n">
        <v>0</v>
      </c>
      <c r="AM202" s="267" t="n">
        <v>0</v>
      </c>
      <c r="AN202" s="267" t="n">
        <v>0</v>
      </c>
      <c r="AO202" s="267" t="n">
        <v>0</v>
      </c>
      <c r="AP202" s="267" t="n">
        <v>0</v>
      </c>
      <c r="AQ202" s="267" t="n">
        <v>0</v>
      </c>
      <c r="AR202" s="267" t="n">
        <v>0</v>
      </c>
      <c r="AS202" s="267" t="n">
        <v>0</v>
      </c>
      <c r="AT202" s="267"/>
      <c r="AU202" s="267"/>
      <c r="AV202" s="267" t="n">
        <v>0</v>
      </c>
      <c r="AW202" s="267" t="n">
        <v>0</v>
      </c>
      <c r="AX202" s="267" t="n">
        <v>0</v>
      </c>
      <c r="AY202" s="267" t="n">
        <v>0</v>
      </c>
      <c r="AZ202" s="267" t="n">
        <v>0</v>
      </c>
      <c r="BA202" s="267" t="n">
        <v>0</v>
      </c>
      <c r="BB202" s="267"/>
      <c r="BC202" s="267" t="n">
        <v>0</v>
      </c>
      <c r="BD202" s="267" t="n">
        <v>0</v>
      </c>
      <c r="BE202" s="267" t="n">
        <v>0</v>
      </c>
      <c r="BF202" s="267"/>
      <c r="BG202" s="359"/>
      <c r="BH202" s="294"/>
      <c r="BI202" s="268"/>
      <c r="BJ202" s="268"/>
      <c r="BK202" s="268"/>
      <c r="BL202" s="268"/>
      <c r="BM202" s="268"/>
      <c r="BN202" s="268"/>
      <c r="BO202" s="358"/>
      <c r="BP202" s="358"/>
      <c r="BQ202" s="268"/>
      <c r="BR202" s="358"/>
      <c r="BS202" s="384"/>
      <c r="BT202" s="268"/>
      <c r="BU202" s="268"/>
      <c r="BV202" s="268"/>
      <c r="BW202" s="268"/>
      <c r="BX202" s="268"/>
      <c r="BY202" s="268"/>
      <c r="BZ202" s="268"/>
      <c r="CA202" s="268"/>
      <c r="CB202" s="268"/>
      <c r="CC202" s="268"/>
      <c r="CD202" s="268"/>
      <c r="CE202" s="268"/>
      <c r="CF202" s="268"/>
      <c r="CG202" s="268"/>
      <c r="CH202" s="268"/>
      <c r="CI202" s="268"/>
      <c r="CJ202" s="268"/>
      <c r="CK202" s="268"/>
      <c r="CL202" s="268"/>
      <c r="CM202" s="268"/>
      <c r="CN202" s="268"/>
      <c r="CO202" s="268"/>
      <c r="CP202" s="268"/>
      <c r="CQ202" s="268"/>
      <c r="CR202" s="268"/>
      <c r="CS202" s="268"/>
      <c r="CT202" s="268"/>
      <c r="CU202" s="268"/>
      <c r="CV202" s="268"/>
      <c r="CW202" s="268"/>
      <c r="CX202" s="268"/>
      <c r="CY202" s="268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</row>
    <row r="203" customFormat="false" ht="12.75" hidden="false" customHeight="false" outlineLevel="0" collapsed="false">
      <c r="A203" s="359"/>
      <c r="B203" s="268"/>
      <c r="C203" s="399"/>
      <c r="D203" s="399"/>
      <c r="E203" s="400"/>
      <c r="F203" s="400"/>
      <c r="G203" s="400"/>
      <c r="H203" s="400"/>
      <c r="I203" s="399"/>
      <c r="J203" s="400"/>
      <c r="K203" s="400"/>
      <c r="L203" s="400"/>
      <c r="M203" s="399"/>
      <c r="N203" s="400"/>
      <c r="O203" s="400"/>
      <c r="P203" s="400"/>
      <c r="Q203" s="399"/>
      <c r="R203" s="400"/>
      <c r="T203" s="400"/>
      <c r="U203" s="400"/>
      <c r="X203" s="399" t="n">
        <v>0</v>
      </c>
      <c r="Y203" s="267" t="n">
        <v>0</v>
      </c>
      <c r="Z203" s="399" t="n">
        <v>0</v>
      </c>
      <c r="AA203" s="399" t="n">
        <v>0</v>
      </c>
      <c r="AB203" s="399" t="n">
        <v>1</v>
      </c>
      <c r="AC203" s="399" t="n">
        <v>0</v>
      </c>
      <c r="AD203" s="267" t="n">
        <v>0</v>
      </c>
      <c r="AE203" s="267" t="n">
        <v>0</v>
      </c>
      <c r="AF203" s="267" t="n">
        <v>0</v>
      </c>
      <c r="AG203" s="267"/>
      <c r="AH203" s="402"/>
      <c r="AI203" s="267" t="n">
        <v>0</v>
      </c>
      <c r="AJ203" s="399"/>
      <c r="AK203" s="401"/>
      <c r="AL203" s="267" t="n">
        <v>0</v>
      </c>
      <c r="AM203" s="267" t="n">
        <v>0</v>
      </c>
      <c r="AN203" s="267" t="n">
        <v>0</v>
      </c>
      <c r="AO203" s="267" t="n">
        <v>0</v>
      </c>
      <c r="AP203" s="267" t="n">
        <v>0</v>
      </c>
      <c r="AQ203" s="267" t="n">
        <v>0</v>
      </c>
      <c r="AR203" s="267" t="n">
        <v>0</v>
      </c>
      <c r="AS203" s="267" t="n">
        <v>0</v>
      </c>
      <c r="AT203" s="267"/>
      <c r="AU203" s="267"/>
      <c r="AV203" s="267" t="n">
        <v>0</v>
      </c>
      <c r="AW203" s="267" t="n">
        <v>0</v>
      </c>
      <c r="AX203" s="267" t="n">
        <v>0</v>
      </c>
      <c r="AY203" s="267" t="n">
        <v>0</v>
      </c>
      <c r="AZ203" s="267" t="n">
        <v>0</v>
      </c>
      <c r="BA203" s="267" t="n">
        <v>0</v>
      </c>
      <c r="BB203" s="267"/>
      <c r="BC203" s="267" t="n">
        <v>0</v>
      </c>
      <c r="BD203" s="267" t="n">
        <v>0</v>
      </c>
      <c r="BE203" s="267" t="n">
        <v>0</v>
      </c>
      <c r="BF203" s="267"/>
      <c r="BG203" s="359"/>
      <c r="BH203" s="294"/>
      <c r="BI203" s="268"/>
      <c r="BJ203" s="268"/>
      <c r="BK203" s="268"/>
      <c r="BL203" s="268"/>
      <c r="BM203" s="268"/>
      <c r="BN203" s="268"/>
      <c r="BO203" s="358"/>
      <c r="BP203" s="358"/>
      <c r="BQ203" s="268"/>
      <c r="BR203" s="358"/>
      <c r="BS203" s="384"/>
      <c r="BT203" s="268"/>
      <c r="BU203" s="268"/>
      <c r="BV203" s="268"/>
      <c r="BW203" s="268"/>
      <c r="BX203" s="268"/>
      <c r="BY203" s="268"/>
      <c r="BZ203" s="268"/>
      <c r="CA203" s="268"/>
      <c r="CB203" s="268"/>
      <c r="CC203" s="268"/>
      <c r="CD203" s="268"/>
      <c r="CE203" s="268"/>
      <c r="CF203" s="268"/>
      <c r="CG203" s="268"/>
      <c r="CH203" s="268"/>
      <c r="CI203" s="268"/>
      <c r="CJ203" s="268"/>
      <c r="CK203" s="268"/>
      <c r="CL203" s="268"/>
      <c r="CM203" s="268"/>
      <c r="CN203" s="268"/>
      <c r="CO203" s="268"/>
      <c r="CP203" s="268"/>
      <c r="CQ203" s="268"/>
      <c r="CR203" s="268"/>
      <c r="CS203" s="268"/>
      <c r="CT203" s="268"/>
      <c r="CU203" s="268"/>
      <c r="CV203" s="268"/>
      <c r="CW203" s="268"/>
      <c r="CX203" s="268"/>
      <c r="CY203" s="268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</row>
    <row r="204" customFormat="false" ht="12.75" hidden="false" customHeight="false" outlineLevel="0" collapsed="false">
      <c r="A204" s="359"/>
      <c r="B204" s="268"/>
      <c r="C204" s="399"/>
      <c r="D204" s="399"/>
      <c r="E204" s="400"/>
      <c r="F204" s="400"/>
      <c r="G204" s="400"/>
      <c r="H204" s="400"/>
      <c r="I204" s="399"/>
      <c r="J204" s="400"/>
      <c r="K204" s="400"/>
      <c r="L204" s="400"/>
      <c r="M204" s="399"/>
      <c r="N204" s="400"/>
      <c r="O204" s="400"/>
      <c r="P204" s="400"/>
      <c r="Q204" s="399"/>
      <c r="R204" s="400"/>
      <c r="T204" s="400"/>
      <c r="U204" s="400"/>
      <c r="X204" s="399" t="n">
        <v>0</v>
      </c>
      <c r="Y204" s="267" t="n">
        <v>0</v>
      </c>
      <c r="Z204" s="399" t="n">
        <v>0</v>
      </c>
      <c r="AA204" s="399" t="n">
        <v>0</v>
      </c>
      <c r="AB204" s="399" t="n">
        <v>1</v>
      </c>
      <c r="AC204" s="399" t="n">
        <v>0</v>
      </c>
      <c r="AD204" s="267" t="n">
        <v>0</v>
      </c>
      <c r="AE204" s="267" t="n">
        <v>0</v>
      </c>
      <c r="AF204" s="267" t="n">
        <v>0</v>
      </c>
      <c r="AG204" s="267"/>
      <c r="AH204" s="402"/>
      <c r="AI204" s="267" t="n">
        <v>0</v>
      </c>
      <c r="AJ204" s="399"/>
      <c r="AK204" s="401"/>
      <c r="AL204" s="267" t="n">
        <v>0</v>
      </c>
      <c r="AM204" s="267" t="n">
        <v>0</v>
      </c>
      <c r="AN204" s="267" t="n">
        <v>0</v>
      </c>
      <c r="AO204" s="267" t="n">
        <v>0</v>
      </c>
      <c r="AP204" s="267" t="n">
        <v>0</v>
      </c>
      <c r="AQ204" s="267" t="n">
        <v>0</v>
      </c>
      <c r="AR204" s="267" t="n">
        <v>0</v>
      </c>
      <c r="AS204" s="267" t="n">
        <v>0</v>
      </c>
      <c r="AT204" s="267"/>
      <c r="AU204" s="267"/>
      <c r="AV204" s="267" t="n">
        <v>0</v>
      </c>
      <c r="AW204" s="267" t="n">
        <v>0</v>
      </c>
      <c r="AX204" s="267" t="n">
        <v>0</v>
      </c>
      <c r="AY204" s="267" t="n">
        <v>0</v>
      </c>
      <c r="AZ204" s="267" t="n">
        <v>0</v>
      </c>
      <c r="BA204" s="267" t="n">
        <v>0</v>
      </c>
      <c r="BB204" s="267"/>
      <c r="BC204" s="267" t="n">
        <v>0</v>
      </c>
      <c r="BD204" s="267" t="n">
        <v>0</v>
      </c>
      <c r="BE204" s="267" t="n">
        <v>0</v>
      </c>
      <c r="BF204" s="267"/>
      <c r="BG204" s="359"/>
      <c r="BH204" s="268"/>
      <c r="BI204" s="268"/>
      <c r="BJ204" s="268"/>
      <c r="BK204" s="268"/>
      <c r="BL204" s="268"/>
      <c r="BM204" s="268"/>
      <c r="BN204" s="268"/>
      <c r="BO204" s="358"/>
      <c r="BP204" s="358"/>
      <c r="BQ204" s="268"/>
      <c r="BR204" s="358"/>
      <c r="BS204" s="384"/>
      <c r="BT204" s="268"/>
      <c r="BU204" s="268"/>
      <c r="BV204" s="268"/>
      <c r="BW204" s="268"/>
      <c r="BX204" s="268"/>
      <c r="BY204" s="268"/>
      <c r="BZ204" s="268"/>
      <c r="CA204" s="268"/>
      <c r="CB204" s="268"/>
      <c r="CC204" s="268"/>
      <c r="CD204" s="268"/>
      <c r="CE204" s="268"/>
      <c r="CF204" s="268"/>
      <c r="CG204" s="268"/>
      <c r="CH204" s="268"/>
      <c r="CI204" s="268"/>
      <c r="CJ204" s="268"/>
      <c r="CK204" s="268"/>
      <c r="CL204" s="268"/>
      <c r="CM204" s="268"/>
      <c r="CN204" s="268"/>
      <c r="CO204" s="268"/>
      <c r="CP204" s="268"/>
      <c r="CQ204" s="268"/>
      <c r="CR204" s="268"/>
      <c r="CS204" s="268"/>
      <c r="CT204" s="268"/>
      <c r="CU204" s="268"/>
      <c r="CV204" s="268"/>
      <c r="CW204" s="268"/>
      <c r="CX204" s="268"/>
      <c r="CY204" s="268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</row>
    <row r="205" customFormat="false" ht="12.75" hidden="false" customHeight="false" outlineLevel="0" collapsed="false">
      <c r="A205" s="359"/>
      <c r="B205" s="268"/>
      <c r="C205" s="399"/>
      <c r="D205" s="399"/>
      <c r="E205" s="400"/>
      <c r="F205" s="400"/>
      <c r="G205" s="400"/>
      <c r="H205" s="400"/>
      <c r="I205" s="399"/>
      <c r="J205" s="400"/>
      <c r="K205" s="400"/>
      <c r="L205" s="400"/>
      <c r="M205" s="399"/>
      <c r="N205" s="400"/>
      <c r="O205" s="400"/>
      <c r="P205" s="400"/>
      <c r="Q205" s="399"/>
      <c r="R205" s="400"/>
      <c r="T205" s="400"/>
      <c r="U205" s="400"/>
      <c r="X205" s="399" t="n">
        <v>0</v>
      </c>
      <c r="Y205" s="267" t="n">
        <v>0</v>
      </c>
      <c r="Z205" s="399" t="n">
        <v>0</v>
      </c>
      <c r="AA205" s="399" t="n">
        <v>0</v>
      </c>
      <c r="AB205" s="399" t="n">
        <v>1</v>
      </c>
      <c r="AC205" s="399" t="n">
        <v>0</v>
      </c>
      <c r="AD205" s="267" t="n">
        <v>0</v>
      </c>
      <c r="AE205" s="267" t="n">
        <v>0</v>
      </c>
      <c r="AF205" s="267" t="n">
        <v>0</v>
      </c>
      <c r="AG205" s="267"/>
      <c r="AH205" s="402"/>
      <c r="AI205" s="267" t="n">
        <v>0</v>
      </c>
      <c r="AJ205" s="399"/>
      <c r="AK205" s="401"/>
      <c r="AL205" s="267" t="n">
        <v>0</v>
      </c>
      <c r="AM205" s="267" t="n">
        <v>0</v>
      </c>
      <c r="AN205" s="267" t="n">
        <v>0</v>
      </c>
      <c r="AO205" s="267" t="n">
        <v>0</v>
      </c>
      <c r="AP205" s="267" t="n">
        <v>0</v>
      </c>
      <c r="AQ205" s="267" t="n">
        <v>0</v>
      </c>
      <c r="AR205" s="267" t="n">
        <v>0</v>
      </c>
      <c r="AS205" s="267" t="n">
        <v>0</v>
      </c>
      <c r="AT205" s="267"/>
      <c r="AU205" s="267"/>
      <c r="AV205" s="267" t="n">
        <v>0</v>
      </c>
      <c r="AW205" s="267" t="n">
        <v>0</v>
      </c>
      <c r="AX205" s="267" t="n">
        <v>0</v>
      </c>
      <c r="AY205" s="267" t="n">
        <v>0</v>
      </c>
      <c r="AZ205" s="267" t="n">
        <v>0</v>
      </c>
      <c r="BA205" s="267" t="n">
        <v>0</v>
      </c>
      <c r="BB205" s="267"/>
      <c r="BC205" s="267" t="n">
        <v>0</v>
      </c>
      <c r="BD205" s="267" t="n">
        <v>0</v>
      </c>
      <c r="BE205" s="267" t="n">
        <v>0</v>
      </c>
      <c r="BF205" s="267"/>
      <c r="BG205" s="359"/>
      <c r="BH205" s="268"/>
      <c r="BI205" s="268"/>
      <c r="BJ205" s="268"/>
      <c r="BK205" s="268"/>
      <c r="BL205" s="268"/>
      <c r="BM205" s="268"/>
      <c r="BN205" s="268"/>
      <c r="BO205" s="358"/>
      <c r="BP205" s="358"/>
      <c r="BQ205" s="268"/>
      <c r="BR205" s="358"/>
      <c r="BS205" s="384"/>
      <c r="BT205" s="268"/>
      <c r="BU205" s="268"/>
      <c r="BV205" s="268"/>
      <c r="BW205" s="268"/>
      <c r="BX205" s="268"/>
      <c r="BY205" s="268"/>
      <c r="BZ205" s="268"/>
      <c r="CA205" s="268"/>
      <c r="CB205" s="268"/>
      <c r="CC205" s="268"/>
      <c r="CD205" s="268"/>
      <c r="CE205" s="268"/>
      <c r="CF205" s="268"/>
      <c r="CG205" s="268"/>
      <c r="CH205" s="268"/>
      <c r="CI205" s="268"/>
      <c r="CJ205" s="268"/>
      <c r="CK205" s="268"/>
      <c r="CL205" s="268"/>
      <c r="CM205" s="268"/>
      <c r="CN205" s="268"/>
      <c r="CO205" s="268"/>
      <c r="CP205" s="268"/>
      <c r="CQ205" s="268"/>
      <c r="CR205" s="268"/>
      <c r="CS205" s="268"/>
      <c r="CT205" s="268"/>
      <c r="CU205" s="268"/>
      <c r="CV205" s="268"/>
      <c r="CW205" s="268"/>
      <c r="CX205" s="268"/>
      <c r="CY205" s="268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</row>
    <row r="206" customFormat="false" ht="12.75" hidden="false" customHeight="false" outlineLevel="0" collapsed="false">
      <c r="A206" s="359"/>
      <c r="B206" s="268"/>
      <c r="C206" s="399"/>
      <c r="D206" s="399"/>
      <c r="E206" s="400"/>
      <c r="F206" s="400"/>
      <c r="G206" s="400"/>
      <c r="H206" s="400"/>
      <c r="I206" s="399"/>
      <c r="J206" s="400"/>
      <c r="K206" s="400"/>
      <c r="L206" s="400"/>
      <c r="M206" s="399"/>
      <c r="N206" s="400"/>
      <c r="O206" s="400"/>
      <c r="P206" s="400"/>
      <c r="Q206" s="399"/>
      <c r="R206" s="400"/>
      <c r="T206" s="400"/>
      <c r="U206" s="400"/>
      <c r="X206" s="399" t="n">
        <v>0</v>
      </c>
      <c r="Y206" s="267" t="n">
        <v>0</v>
      </c>
      <c r="Z206" s="399" t="n">
        <v>0</v>
      </c>
      <c r="AA206" s="399" t="n">
        <v>0</v>
      </c>
      <c r="AB206" s="399" t="n">
        <v>1</v>
      </c>
      <c r="AC206" s="399" t="n">
        <v>0</v>
      </c>
      <c r="AD206" s="267" t="n">
        <v>0</v>
      </c>
      <c r="AE206" s="267" t="n">
        <v>0</v>
      </c>
      <c r="AF206" s="267" t="n">
        <v>0</v>
      </c>
      <c r="AG206" s="267"/>
      <c r="AH206" s="402"/>
      <c r="AI206" s="267" t="n">
        <v>0</v>
      </c>
      <c r="AJ206" s="399"/>
      <c r="AK206" s="401"/>
      <c r="AL206" s="267" t="n">
        <v>0</v>
      </c>
      <c r="AM206" s="267" t="n">
        <v>0</v>
      </c>
      <c r="AN206" s="267" t="n">
        <v>0</v>
      </c>
      <c r="AO206" s="267" t="n">
        <v>0</v>
      </c>
      <c r="AP206" s="267" t="n">
        <v>0</v>
      </c>
      <c r="AQ206" s="267" t="n">
        <v>0</v>
      </c>
      <c r="AR206" s="267" t="n">
        <v>0</v>
      </c>
      <c r="AS206" s="267" t="n">
        <v>0</v>
      </c>
      <c r="AT206" s="267"/>
      <c r="AU206" s="267"/>
      <c r="AV206" s="267" t="n">
        <v>0</v>
      </c>
      <c r="AW206" s="267" t="n">
        <v>0</v>
      </c>
      <c r="AX206" s="267" t="n">
        <v>0</v>
      </c>
      <c r="AY206" s="267" t="n">
        <v>0</v>
      </c>
      <c r="AZ206" s="267" t="n">
        <v>0</v>
      </c>
      <c r="BA206" s="267" t="n">
        <v>0</v>
      </c>
      <c r="BB206" s="267"/>
      <c r="BC206" s="267" t="n">
        <v>0</v>
      </c>
      <c r="BD206" s="267" t="n">
        <v>0</v>
      </c>
      <c r="BE206" s="267" t="n">
        <v>0</v>
      </c>
      <c r="BF206" s="267"/>
      <c r="BG206" s="359"/>
      <c r="BH206" s="268"/>
      <c r="BI206" s="268"/>
      <c r="BJ206" s="268"/>
      <c r="BK206" s="268"/>
      <c r="BL206" s="268"/>
      <c r="BM206" s="268"/>
      <c r="BN206" s="268"/>
      <c r="BO206" s="358"/>
      <c r="BP206" s="358"/>
      <c r="BQ206" s="268"/>
      <c r="BR206" s="358"/>
      <c r="BS206" s="384"/>
      <c r="BT206" s="268"/>
      <c r="BU206" s="268"/>
      <c r="BV206" s="268"/>
      <c r="BW206" s="268"/>
      <c r="BX206" s="268"/>
      <c r="BY206" s="268"/>
      <c r="BZ206" s="268"/>
      <c r="CA206" s="268"/>
      <c r="CB206" s="268"/>
      <c r="CC206" s="268"/>
      <c r="CD206" s="268"/>
      <c r="CE206" s="268"/>
      <c r="CF206" s="268"/>
      <c r="CG206" s="268"/>
      <c r="CH206" s="268"/>
      <c r="CI206" s="268"/>
      <c r="CJ206" s="268"/>
      <c r="CK206" s="268"/>
      <c r="CL206" s="268"/>
      <c r="CM206" s="268"/>
      <c r="CN206" s="268"/>
      <c r="CO206" s="268"/>
      <c r="CP206" s="268"/>
      <c r="CQ206" s="268"/>
      <c r="CR206" s="268"/>
      <c r="CS206" s="268"/>
      <c r="CT206" s="268"/>
      <c r="CU206" s="268"/>
      <c r="CV206" s="268"/>
      <c r="CW206" s="268"/>
      <c r="CX206" s="268"/>
      <c r="CY206" s="268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</row>
    <row r="207" customFormat="false" ht="12.75" hidden="false" customHeight="false" outlineLevel="0" collapsed="false">
      <c r="A207" s="359"/>
      <c r="B207" s="268"/>
      <c r="C207" s="399"/>
      <c r="D207" s="399"/>
      <c r="E207" s="400"/>
      <c r="F207" s="400"/>
      <c r="G207" s="400"/>
      <c r="H207" s="400"/>
      <c r="I207" s="399"/>
      <c r="J207" s="400"/>
      <c r="K207" s="400"/>
      <c r="L207" s="400"/>
      <c r="M207" s="399"/>
      <c r="N207" s="400"/>
      <c r="O207" s="400"/>
      <c r="P207" s="400"/>
      <c r="Q207" s="399"/>
      <c r="R207" s="400"/>
      <c r="T207" s="400"/>
      <c r="U207" s="400"/>
      <c r="X207" s="399" t="n">
        <v>0</v>
      </c>
      <c r="Y207" s="267" t="n">
        <v>0</v>
      </c>
      <c r="Z207" s="399" t="n">
        <v>0</v>
      </c>
      <c r="AA207" s="399" t="n">
        <v>0</v>
      </c>
      <c r="AB207" s="399" t="n">
        <v>1</v>
      </c>
      <c r="AC207" s="399" t="n">
        <v>0</v>
      </c>
      <c r="AD207" s="267" t="n">
        <v>0</v>
      </c>
      <c r="AE207" s="267" t="n">
        <v>0</v>
      </c>
      <c r="AF207" s="267" t="n">
        <v>0</v>
      </c>
      <c r="AG207" s="267"/>
      <c r="AH207" s="402"/>
      <c r="AI207" s="267" t="n">
        <v>0</v>
      </c>
      <c r="AJ207" s="399"/>
      <c r="AK207" s="401"/>
      <c r="AL207" s="267" t="n">
        <v>0</v>
      </c>
      <c r="AM207" s="267" t="n">
        <v>0</v>
      </c>
      <c r="AN207" s="267" t="n">
        <v>0</v>
      </c>
      <c r="AO207" s="267" t="n">
        <v>0</v>
      </c>
      <c r="AP207" s="267" t="n">
        <v>0</v>
      </c>
      <c r="AQ207" s="267" t="n">
        <v>0</v>
      </c>
      <c r="AR207" s="267" t="n">
        <v>0</v>
      </c>
      <c r="AS207" s="267" t="n">
        <v>0</v>
      </c>
      <c r="AT207" s="267"/>
      <c r="AU207" s="267"/>
      <c r="AV207" s="267" t="n">
        <v>0</v>
      </c>
      <c r="AW207" s="267" t="n">
        <v>0</v>
      </c>
      <c r="AX207" s="267" t="n">
        <v>0</v>
      </c>
      <c r="AY207" s="267" t="n">
        <v>0</v>
      </c>
      <c r="AZ207" s="267" t="n">
        <v>0</v>
      </c>
      <c r="BA207" s="267" t="n">
        <v>0</v>
      </c>
      <c r="BB207" s="267"/>
      <c r="BC207" s="267" t="n">
        <v>0</v>
      </c>
      <c r="BD207" s="267" t="n">
        <v>0</v>
      </c>
      <c r="BE207" s="267" t="n">
        <v>0</v>
      </c>
      <c r="BF207" s="267"/>
      <c r="BG207" s="359"/>
      <c r="BH207" s="268"/>
      <c r="BI207" s="268"/>
      <c r="BJ207" s="268"/>
      <c r="BK207" s="268"/>
      <c r="BL207" s="268"/>
      <c r="BM207" s="268"/>
      <c r="BN207" s="268"/>
      <c r="BO207" s="358"/>
      <c r="BP207" s="358"/>
      <c r="BQ207" s="268"/>
      <c r="BR207" s="358"/>
      <c r="BS207" s="384"/>
      <c r="BT207" s="268"/>
      <c r="BU207" s="268"/>
      <c r="BV207" s="268"/>
      <c r="BW207" s="268"/>
      <c r="BX207" s="268"/>
      <c r="BY207" s="268"/>
      <c r="BZ207" s="268"/>
      <c r="CA207" s="268"/>
      <c r="CB207" s="268"/>
      <c r="CC207" s="268"/>
      <c r="CD207" s="268"/>
      <c r="CE207" s="268"/>
      <c r="CF207" s="268"/>
      <c r="CG207" s="268"/>
      <c r="CH207" s="268"/>
      <c r="CI207" s="268"/>
      <c r="CJ207" s="268"/>
      <c r="CK207" s="268"/>
      <c r="CL207" s="268"/>
      <c r="CM207" s="268"/>
      <c r="CN207" s="268"/>
      <c r="CO207" s="268"/>
      <c r="CP207" s="268"/>
      <c r="CQ207" s="268"/>
      <c r="CR207" s="268"/>
      <c r="CS207" s="268"/>
      <c r="CT207" s="268"/>
      <c r="CU207" s="268"/>
      <c r="CV207" s="268"/>
      <c r="CW207" s="268"/>
      <c r="CX207" s="268"/>
      <c r="CY207" s="268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</row>
    <row r="208" customFormat="false" ht="12.75" hidden="false" customHeight="false" outlineLevel="0" collapsed="false">
      <c r="A208" s="359"/>
      <c r="B208" s="268"/>
      <c r="C208" s="399"/>
      <c r="D208" s="399"/>
      <c r="E208" s="400"/>
      <c r="F208" s="400"/>
      <c r="G208" s="400"/>
      <c r="H208" s="400"/>
      <c r="I208" s="399"/>
      <c r="J208" s="400"/>
      <c r="K208" s="400"/>
      <c r="L208" s="400"/>
      <c r="M208" s="399"/>
      <c r="N208" s="400"/>
      <c r="O208" s="400"/>
      <c r="P208" s="400"/>
      <c r="Q208" s="399"/>
      <c r="R208" s="400"/>
      <c r="T208" s="400"/>
      <c r="U208" s="400"/>
      <c r="X208" s="399" t="n">
        <v>0</v>
      </c>
      <c r="Y208" s="267" t="n">
        <v>0</v>
      </c>
      <c r="Z208" s="399" t="n">
        <v>0</v>
      </c>
      <c r="AA208" s="399" t="n">
        <v>0</v>
      </c>
      <c r="AB208" s="399" t="n">
        <v>1</v>
      </c>
      <c r="AC208" s="399" t="n">
        <v>0</v>
      </c>
      <c r="AD208" s="267" t="n">
        <v>0</v>
      </c>
      <c r="AE208" s="267" t="n">
        <v>0</v>
      </c>
      <c r="AF208" s="267" t="n">
        <v>0</v>
      </c>
      <c r="AG208" s="267"/>
      <c r="AH208" s="402"/>
      <c r="AI208" s="267" t="n">
        <v>0</v>
      </c>
      <c r="AJ208" s="399"/>
      <c r="AK208" s="401"/>
      <c r="AL208" s="267" t="n">
        <v>0</v>
      </c>
      <c r="AM208" s="267" t="n">
        <v>0</v>
      </c>
      <c r="AN208" s="267" t="n">
        <v>0</v>
      </c>
      <c r="AO208" s="267" t="n">
        <v>0</v>
      </c>
      <c r="AP208" s="267" t="n">
        <v>0</v>
      </c>
      <c r="AQ208" s="267" t="n">
        <v>0</v>
      </c>
      <c r="AR208" s="267" t="n">
        <v>0</v>
      </c>
      <c r="AS208" s="267" t="n">
        <v>0</v>
      </c>
      <c r="AT208" s="267"/>
      <c r="AU208" s="267"/>
      <c r="AV208" s="267" t="n">
        <v>0</v>
      </c>
      <c r="AW208" s="267" t="n">
        <v>0</v>
      </c>
      <c r="AX208" s="267" t="n">
        <v>0</v>
      </c>
      <c r="AY208" s="267" t="n">
        <v>0</v>
      </c>
      <c r="AZ208" s="267" t="n">
        <v>0</v>
      </c>
      <c r="BA208" s="267" t="n">
        <v>0</v>
      </c>
      <c r="BB208" s="267"/>
      <c r="BC208" s="267" t="n">
        <v>0</v>
      </c>
      <c r="BD208" s="267" t="n">
        <v>0</v>
      </c>
      <c r="BE208" s="267" t="n">
        <v>0</v>
      </c>
      <c r="BF208" s="267"/>
      <c r="BG208" s="359"/>
      <c r="BH208" s="268"/>
      <c r="BI208" s="268"/>
      <c r="BJ208" s="268"/>
      <c r="BK208" s="268"/>
      <c r="BL208" s="268"/>
      <c r="BM208" s="268"/>
      <c r="BN208" s="268"/>
      <c r="BO208" s="358"/>
      <c r="BP208" s="358"/>
      <c r="BQ208" s="268"/>
      <c r="BR208" s="358"/>
      <c r="BS208" s="384"/>
      <c r="BT208" s="268"/>
      <c r="BU208" s="268"/>
      <c r="BV208" s="268"/>
      <c r="BW208" s="268"/>
      <c r="BX208" s="268"/>
      <c r="BY208" s="268"/>
      <c r="BZ208" s="268"/>
      <c r="CA208" s="268"/>
      <c r="CB208" s="268"/>
      <c r="CC208" s="268"/>
      <c r="CD208" s="268"/>
      <c r="CE208" s="268"/>
      <c r="CF208" s="268"/>
      <c r="CG208" s="268"/>
      <c r="CH208" s="268"/>
      <c r="CI208" s="268"/>
      <c r="CJ208" s="268"/>
      <c r="CK208" s="268"/>
      <c r="CL208" s="268"/>
      <c r="CM208" s="268"/>
      <c r="CN208" s="268"/>
      <c r="CO208" s="268"/>
      <c r="CP208" s="268"/>
      <c r="CQ208" s="268"/>
      <c r="CR208" s="268"/>
      <c r="CS208" s="268"/>
      <c r="CT208" s="268"/>
      <c r="CU208" s="268"/>
      <c r="CV208" s="268"/>
      <c r="CW208" s="268"/>
      <c r="CX208" s="268"/>
      <c r="CY208" s="268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</row>
    <row r="209" customFormat="false" ht="12.75" hidden="false" customHeight="false" outlineLevel="0" collapsed="false">
      <c r="A209" s="359"/>
      <c r="B209" s="268"/>
      <c r="C209" s="399"/>
      <c r="D209" s="399"/>
      <c r="E209" s="400"/>
      <c r="F209" s="400"/>
      <c r="G209" s="400"/>
      <c r="H209" s="400"/>
      <c r="I209" s="399"/>
      <c r="J209" s="400"/>
      <c r="K209" s="400"/>
      <c r="L209" s="400"/>
      <c r="M209" s="399"/>
      <c r="N209" s="400"/>
      <c r="O209" s="400"/>
      <c r="P209" s="400"/>
      <c r="Q209" s="399"/>
      <c r="R209" s="400"/>
      <c r="T209" s="400"/>
      <c r="U209" s="400"/>
      <c r="X209" s="399" t="n">
        <v>0</v>
      </c>
      <c r="Y209" s="267" t="n">
        <v>0</v>
      </c>
      <c r="Z209" s="399" t="n">
        <v>0</v>
      </c>
      <c r="AA209" s="399" t="n">
        <v>0</v>
      </c>
      <c r="AB209" s="399" t="n">
        <v>1</v>
      </c>
      <c r="AC209" s="399" t="n">
        <v>0</v>
      </c>
      <c r="AD209" s="267" t="n">
        <v>0</v>
      </c>
      <c r="AE209" s="267" t="n">
        <v>0</v>
      </c>
      <c r="AF209" s="267" t="n">
        <v>0</v>
      </c>
      <c r="AG209" s="267"/>
      <c r="AH209" s="402"/>
      <c r="AI209" s="267" t="n">
        <v>0</v>
      </c>
      <c r="AJ209" s="399"/>
      <c r="AK209" s="401"/>
      <c r="AL209" s="267" t="n">
        <v>0</v>
      </c>
      <c r="AM209" s="267" t="n">
        <v>0</v>
      </c>
      <c r="AN209" s="267" t="n">
        <v>0</v>
      </c>
      <c r="AO209" s="267" t="n">
        <v>0</v>
      </c>
      <c r="AP209" s="267" t="n">
        <v>0</v>
      </c>
      <c r="AQ209" s="267" t="n">
        <v>0</v>
      </c>
      <c r="AR209" s="267" t="n">
        <v>0</v>
      </c>
      <c r="AS209" s="267" t="n">
        <v>0</v>
      </c>
      <c r="AT209" s="267"/>
      <c r="AU209" s="267"/>
      <c r="AV209" s="267" t="n">
        <v>0</v>
      </c>
      <c r="AW209" s="267" t="n">
        <v>0</v>
      </c>
      <c r="AX209" s="267" t="n">
        <v>0</v>
      </c>
      <c r="AY209" s="267" t="n">
        <v>0</v>
      </c>
      <c r="AZ209" s="267" t="n">
        <v>0</v>
      </c>
      <c r="BA209" s="267" t="n">
        <v>0</v>
      </c>
      <c r="BB209" s="267"/>
      <c r="BC209" s="267" t="n">
        <v>0</v>
      </c>
      <c r="BD209" s="267" t="n">
        <v>0</v>
      </c>
      <c r="BE209" s="267" t="n">
        <v>0</v>
      </c>
      <c r="BF209" s="267"/>
      <c r="BG209" s="359"/>
      <c r="BH209" s="268"/>
      <c r="BI209" s="268"/>
      <c r="BJ209" s="268"/>
      <c r="BK209" s="268"/>
      <c r="BL209" s="268"/>
      <c r="BM209" s="268"/>
      <c r="BN209" s="268"/>
      <c r="BO209" s="358"/>
      <c r="BP209" s="358"/>
      <c r="BQ209" s="268"/>
      <c r="BR209" s="358"/>
      <c r="BS209" s="384"/>
      <c r="BT209" s="268"/>
      <c r="BU209" s="268"/>
      <c r="BV209" s="268"/>
      <c r="BW209" s="268"/>
      <c r="BX209" s="268"/>
      <c r="BY209" s="268"/>
      <c r="BZ209" s="268"/>
      <c r="CA209" s="268"/>
      <c r="CB209" s="268"/>
      <c r="CC209" s="268"/>
      <c r="CD209" s="268"/>
      <c r="CE209" s="268"/>
      <c r="CF209" s="268"/>
      <c r="CG209" s="268"/>
      <c r="CH209" s="268"/>
      <c r="CI209" s="268"/>
      <c r="CJ209" s="268"/>
      <c r="CK209" s="268"/>
      <c r="CL209" s="268"/>
      <c r="CM209" s="268"/>
      <c r="CN209" s="268"/>
      <c r="CO209" s="268"/>
      <c r="CP209" s="268"/>
      <c r="CQ209" s="268"/>
      <c r="CR209" s="268"/>
      <c r="CS209" s="268"/>
      <c r="CT209" s="268"/>
      <c r="CU209" s="268"/>
      <c r="CV209" s="268"/>
      <c r="CW209" s="268"/>
      <c r="CX209" s="268"/>
      <c r="CY209" s="268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</row>
    <row r="210" customFormat="false" ht="12.75" hidden="false" customHeight="false" outlineLevel="0" collapsed="false">
      <c r="A210" s="359"/>
      <c r="B210" s="268"/>
      <c r="C210" s="399"/>
      <c r="D210" s="399"/>
      <c r="E210" s="400"/>
      <c r="F210" s="400"/>
      <c r="G210" s="400"/>
      <c r="H210" s="400"/>
      <c r="I210" s="399"/>
      <c r="J210" s="400"/>
      <c r="K210" s="400"/>
      <c r="L210" s="400"/>
      <c r="M210" s="399"/>
      <c r="N210" s="400"/>
      <c r="O210" s="400"/>
      <c r="P210" s="400"/>
      <c r="Q210" s="399"/>
      <c r="R210" s="400"/>
      <c r="T210" s="400"/>
      <c r="U210" s="400"/>
      <c r="X210" s="399" t="n">
        <v>0</v>
      </c>
      <c r="Y210" s="267" t="n">
        <v>0</v>
      </c>
      <c r="Z210" s="399" t="n">
        <v>0</v>
      </c>
      <c r="AA210" s="399" t="n">
        <v>0</v>
      </c>
      <c r="AB210" s="399" t="n">
        <v>1</v>
      </c>
      <c r="AC210" s="399" t="n">
        <v>0</v>
      </c>
      <c r="AD210" s="267" t="n">
        <v>0</v>
      </c>
      <c r="AE210" s="267" t="n">
        <v>0</v>
      </c>
      <c r="AF210" s="267" t="n">
        <v>0</v>
      </c>
      <c r="AG210" s="267"/>
      <c r="AH210" s="402"/>
      <c r="AI210" s="267" t="n">
        <v>0</v>
      </c>
      <c r="AJ210" s="399"/>
      <c r="AK210" s="401"/>
      <c r="AL210" s="267" t="n">
        <v>0</v>
      </c>
      <c r="AM210" s="267" t="n">
        <v>0</v>
      </c>
      <c r="AN210" s="267" t="n">
        <v>0</v>
      </c>
      <c r="AO210" s="267" t="n">
        <v>0</v>
      </c>
      <c r="AP210" s="267" t="n">
        <v>0</v>
      </c>
      <c r="AQ210" s="267" t="n">
        <v>0</v>
      </c>
      <c r="AR210" s="267" t="n">
        <v>0</v>
      </c>
      <c r="AS210" s="267" t="n">
        <v>0</v>
      </c>
      <c r="AT210" s="267"/>
      <c r="AU210" s="267"/>
      <c r="AV210" s="267" t="n">
        <v>0</v>
      </c>
      <c r="AW210" s="267" t="n">
        <v>0</v>
      </c>
      <c r="AX210" s="267" t="n">
        <v>0</v>
      </c>
      <c r="AY210" s="267" t="n">
        <v>0</v>
      </c>
      <c r="AZ210" s="267" t="n">
        <v>0</v>
      </c>
      <c r="BA210" s="267" t="n">
        <v>0</v>
      </c>
      <c r="BB210" s="267"/>
      <c r="BC210" s="267" t="n">
        <v>0</v>
      </c>
      <c r="BD210" s="267" t="n">
        <v>0</v>
      </c>
      <c r="BE210" s="267" t="n">
        <v>0</v>
      </c>
      <c r="BF210" s="267"/>
      <c r="BG210" s="359"/>
      <c r="BH210" s="268"/>
      <c r="BI210" s="268"/>
      <c r="BJ210" s="268"/>
      <c r="BK210" s="268"/>
      <c r="BL210" s="268"/>
      <c r="BM210" s="268"/>
      <c r="BN210" s="268"/>
      <c r="BO210" s="358"/>
      <c r="BP210" s="358"/>
      <c r="BQ210" s="268"/>
      <c r="BR210" s="358"/>
      <c r="BS210" s="384"/>
      <c r="BT210" s="268"/>
      <c r="BU210" s="268"/>
      <c r="BV210" s="268"/>
      <c r="BW210" s="268"/>
      <c r="BX210" s="268"/>
      <c r="BY210" s="268"/>
      <c r="BZ210" s="268"/>
      <c r="CA210" s="268"/>
      <c r="CB210" s="268"/>
      <c r="CC210" s="268"/>
      <c r="CD210" s="268"/>
      <c r="CE210" s="268"/>
      <c r="CF210" s="268"/>
      <c r="CG210" s="268"/>
      <c r="CH210" s="268"/>
      <c r="CI210" s="268"/>
      <c r="CJ210" s="268"/>
      <c r="CK210" s="268"/>
      <c r="CL210" s="268"/>
      <c r="CM210" s="268"/>
      <c r="CN210" s="268"/>
      <c r="CO210" s="268"/>
      <c r="CP210" s="268"/>
      <c r="CQ210" s="268"/>
      <c r="CR210" s="268"/>
      <c r="CS210" s="268"/>
      <c r="CT210" s="268"/>
      <c r="CU210" s="268"/>
      <c r="CV210" s="268"/>
      <c r="CW210" s="268"/>
      <c r="CX210" s="268"/>
      <c r="CY210" s="268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</row>
    <row r="211" customFormat="false" ht="12.75" hidden="false" customHeight="false" outlineLevel="0" collapsed="false">
      <c r="A211" s="359"/>
      <c r="B211" s="268"/>
      <c r="C211" s="399"/>
      <c r="D211" s="399"/>
      <c r="E211" s="400"/>
      <c r="F211" s="400"/>
      <c r="G211" s="400"/>
      <c r="H211" s="400"/>
      <c r="I211" s="399"/>
      <c r="J211" s="400"/>
      <c r="K211" s="400"/>
      <c r="L211" s="400"/>
      <c r="M211" s="399"/>
      <c r="N211" s="400"/>
      <c r="O211" s="400"/>
      <c r="P211" s="400"/>
      <c r="Q211" s="399"/>
      <c r="R211" s="400"/>
      <c r="T211" s="400"/>
      <c r="U211" s="400"/>
      <c r="X211" s="399" t="n">
        <v>0</v>
      </c>
      <c r="Y211" s="267" t="n">
        <v>0</v>
      </c>
      <c r="Z211" s="399" t="n">
        <v>0</v>
      </c>
      <c r="AA211" s="399" t="n">
        <v>0</v>
      </c>
      <c r="AB211" s="399" t="n">
        <v>1</v>
      </c>
      <c r="AC211" s="399" t="n">
        <v>0</v>
      </c>
      <c r="AD211" s="267" t="n">
        <v>0</v>
      </c>
      <c r="AE211" s="267" t="n">
        <v>0</v>
      </c>
      <c r="AF211" s="267" t="n">
        <v>0</v>
      </c>
      <c r="AG211" s="267"/>
      <c r="AH211" s="402"/>
      <c r="AI211" s="267" t="n">
        <v>0</v>
      </c>
      <c r="AJ211" s="399"/>
      <c r="AK211" s="401"/>
      <c r="AL211" s="267" t="n">
        <v>0</v>
      </c>
      <c r="AM211" s="267" t="n">
        <v>0</v>
      </c>
      <c r="AN211" s="267" t="n">
        <v>0</v>
      </c>
      <c r="AO211" s="267" t="n">
        <v>0</v>
      </c>
      <c r="AP211" s="267" t="n">
        <v>0</v>
      </c>
      <c r="AQ211" s="267" t="n">
        <v>0</v>
      </c>
      <c r="AR211" s="267" t="n">
        <v>0</v>
      </c>
      <c r="AS211" s="267" t="n">
        <v>0</v>
      </c>
      <c r="AT211" s="267"/>
      <c r="AU211" s="267"/>
      <c r="AV211" s="267" t="n">
        <v>0</v>
      </c>
      <c r="AW211" s="267" t="n">
        <v>0</v>
      </c>
      <c r="AX211" s="267" t="n">
        <v>0</v>
      </c>
      <c r="AY211" s="267" t="n">
        <v>0</v>
      </c>
      <c r="AZ211" s="267" t="n">
        <v>0</v>
      </c>
      <c r="BA211" s="267" t="n">
        <v>0</v>
      </c>
      <c r="BB211" s="267"/>
      <c r="BC211" s="267" t="n">
        <v>0</v>
      </c>
      <c r="BD211" s="267" t="n">
        <v>0</v>
      </c>
      <c r="BE211" s="267" t="n">
        <v>0</v>
      </c>
      <c r="BF211" s="267"/>
      <c r="BG211" s="359"/>
      <c r="BH211" s="268"/>
      <c r="BI211" s="268"/>
      <c r="BJ211" s="268"/>
      <c r="BK211" s="268"/>
      <c r="BL211" s="268"/>
      <c r="BM211" s="268"/>
      <c r="BN211" s="268"/>
      <c r="BO211" s="358"/>
      <c r="BP211" s="358"/>
      <c r="BQ211" s="268"/>
      <c r="BR211" s="358"/>
      <c r="BS211" s="384"/>
      <c r="BT211" s="268"/>
      <c r="BU211" s="268"/>
      <c r="BV211" s="268"/>
      <c r="BW211" s="268"/>
      <c r="BX211" s="268"/>
      <c r="BY211" s="268"/>
      <c r="BZ211" s="268"/>
      <c r="CA211" s="268"/>
      <c r="CB211" s="268"/>
      <c r="CC211" s="268"/>
      <c r="CD211" s="268"/>
      <c r="CE211" s="268"/>
      <c r="CF211" s="268"/>
      <c r="CG211" s="268"/>
      <c r="CH211" s="268"/>
      <c r="CI211" s="268"/>
      <c r="CJ211" s="268"/>
      <c r="CK211" s="268"/>
      <c r="CL211" s="268"/>
      <c r="CM211" s="268"/>
      <c r="CN211" s="268"/>
      <c r="CO211" s="268"/>
      <c r="CP211" s="268"/>
      <c r="CQ211" s="268"/>
      <c r="CR211" s="268"/>
      <c r="CS211" s="268"/>
      <c r="CT211" s="268"/>
      <c r="CU211" s="268"/>
      <c r="CV211" s="268"/>
      <c r="CW211" s="268"/>
      <c r="CX211" s="268"/>
      <c r="CY211" s="268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</row>
    <row r="212" customFormat="false" ht="12.75" hidden="false" customHeight="false" outlineLevel="0" collapsed="false">
      <c r="A212" s="359"/>
      <c r="B212" s="268"/>
      <c r="C212" s="399"/>
      <c r="D212" s="399"/>
      <c r="E212" s="400"/>
      <c r="F212" s="400"/>
      <c r="G212" s="400"/>
      <c r="H212" s="400"/>
      <c r="I212" s="399"/>
      <c r="J212" s="400"/>
      <c r="K212" s="400"/>
      <c r="L212" s="400"/>
      <c r="M212" s="399"/>
      <c r="N212" s="400"/>
      <c r="O212" s="400"/>
      <c r="P212" s="400"/>
      <c r="Q212" s="399"/>
      <c r="R212" s="400"/>
      <c r="T212" s="400"/>
      <c r="U212" s="400"/>
      <c r="X212" s="399" t="n">
        <v>0</v>
      </c>
      <c r="Y212" s="267" t="n">
        <v>0</v>
      </c>
      <c r="Z212" s="399" t="n">
        <v>0</v>
      </c>
      <c r="AA212" s="399" t="n">
        <v>0</v>
      </c>
      <c r="AB212" s="399" t="n">
        <v>1</v>
      </c>
      <c r="AC212" s="399" t="n">
        <v>0</v>
      </c>
      <c r="AD212" s="267" t="n">
        <v>0</v>
      </c>
      <c r="AE212" s="267" t="n">
        <v>0</v>
      </c>
      <c r="AF212" s="267" t="n">
        <v>0</v>
      </c>
      <c r="AG212" s="267"/>
      <c r="AH212" s="402"/>
      <c r="AI212" s="267" t="n">
        <v>0</v>
      </c>
      <c r="AJ212" s="399"/>
      <c r="AK212" s="401"/>
      <c r="AL212" s="267" t="n">
        <v>0</v>
      </c>
      <c r="AM212" s="267" t="n">
        <v>0</v>
      </c>
      <c r="AN212" s="267" t="n">
        <v>0</v>
      </c>
      <c r="AO212" s="267" t="n">
        <v>0</v>
      </c>
      <c r="AP212" s="267" t="n">
        <v>0</v>
      </c>
      <c r="AQ212" s="267" t="n">
        <v>0</v>
      </c>
      <c r="AR212" s="267" t="n">
        <v>0</v>
      </c>
      <c r="AS212" s="267" t="n">
        <v>0</v>
      </c>
      <c r="AT212" s="267"/>
      <c r="AU212" s="267"/>
      <c r="AV212" s="267" t="n">
        <v>0</v>
      </c>
      <c r="AW212" s="267" t="n">
        <v>0</v>
      </c>
      <c r="AX212" s="267" t="n">
        <v>0</v>
      </c>
      <c r="AY212" s="267" t="n">
        <v>0</v>
      </c>
      <c r="AZ212" s="267" t="n">
        <v>0</v>
      </c>
      <c r="BA212" s="267" t="n">
        <v>0</v>
      </c>
      <c r="BB212" s="267"/>
      <c r="BC212" s="267" t="n">
        <v>0</v>
      </c>
      <c r="BD212" s="267" t="n">
        <v>0</v>
      </c>
      <c r="BE212" s="267" t="n">
        <v>0</v>
      </c>
      <c r="BF212" s="267"/>
      <c r="BG212" s="359"/>
      <c r="BH212" s="268"/>
      <c r="BI212" s="268"/>
      <c r="BJ212" s="268"/>
      <c r="BK212" s="268"/>
      <c r="BL212" s="268"/>
      <c r="BM212" s="268"/>
      <c r="BN212" s="268"/>
      <c r="BO212" s="358"/>
      <c r="BP212" s="358"/>
      <c r="BQ212" s="268"/>
      <c r="BR212" s="358"/>
      <c r="BS212" s="384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</row>
    <row r="213" customFormat="false" ht="12.75" hidden="false" customHeight="false" outlineLevel="0" collapsed="false">
      <c r="A213" s="359"/>
      <c r="B213" s="268"/>
      <c r="C213" s="399"/>
      <c r="D213" s="399"/>
      <c r="E213" s="400"/>
      <c r="F213" s="400"/>
      <c r="G213" s="400"/>
      <c r="H213" s="400"/>
      <c r="I213" s="399"/>
      <c r="J213" s="400"/>
      <c r="K213" s="400"/>
      <c r="L213" s="400"/>
      <c r="M213" s="399"/>
      <c r="N213" s="400"/>
      <c r="O213" s="400"/>
      <c r="P213" s="400"/>
      <c r="Q213" s="399"/>
      <c r="R213" s="400"/>
      <c r="T213" s="400"/>
      <c r="U213" s="400"/>
      <c r="X213" s="399" t="n">
        <v>0</v>
      </c>
      <c r="Y213" s="267" t="n">
        <v>0</v>
      </c>
      <c r="Z213" s="399" t="n">
        <v>0</v>
      </c>
      <c r="AA213" s="399" t="n">
        <v>0</v>
      </c>
      <c r="AB213" s="399" t="n">
        <v>1</v>
      </c>
      <c r="AC213" s="399" t="n">
        <v>0</v>
      </c>
      <c r="AD213" s="267" t="n">
        <v>0</v>
      </c>
      <c r="AE213" s="267" t="n">
        <v>0</v>
      </c>
      <c r="AF213" s="267" t="n">
        <v>0</v>
      </c>
      <c r="AG213" s="267"/>
      <c r="AH213" s="402"/>
      <c r="AI213" s="267" t="n">
        <v>0</v>
      </c>
      <c r="AJ213" s="399"/>
      <c r="AK213" s="401"/>
      <c r="AL213" s="267" t="n">
        <v>0</v>
      </c>
      <c r="AM213" s="267" t="n">
        <v>0</v>
      </c>
      <c r="AN213" s="267" t="n">
        <v>0</v>
      </c>
      <c r="AO213" s="267" t="n">
        <v>0</v>
      </c>
      <c r="AP213" s="267" t="n">
        <v>0</v>
      </c>
      <c r="AQ213" s="267" t="n">
        <v>0</v>
      </c>
      <c r="AR213" s="267" t="n">
        <v>0</v>
      </c>
      <c r="AS213" s="267" t="n">
        <v>0</v>
      </c>
      <c r="AT213" s="267"/>
      <c r="AU213" s="267"/>
      <c r="AV213" s="267" t="n">
        <v>0</v>
      </c>
      <c r="AW213" s="267" t="n">
        <v>0</v>
      </c>
      <c r="AX213" s="267" t="n">
        <v>0</v>
      </c>
      <c r="AY213" s="267" t="n">
        <v>0</v>
      </c>
      <c r="AZ213" s="267" t="n">
        <v>0</v>
      </c>
      <c r="BA213" s="267" t="n">
        <v>0</v>
      </c>
      <c r="BB213" s="267"/>
      <c r="BC213" s="267" t="n">
        <v>0</v>
      </c>
      <c r="BD213" s="267" t="n">
        <v>0</v>
      </c>
      <c r="BE213" s="267" t="n">
        <v>0</v>
      </c>
      <c r="BF213" s="267"/>
      <c r="BG213" s="359"/>
      <c r="BH213" s="268"/>
      <c r="BI213" s="268"/>
      <c r="BJ213" s="268"/>
      <c r="BK213" s="268"/>
      <c r="BL213" s="268"/>
      <c r="BM213" s="268"/>
      <c r="BN213" s="268"/>
      <c r="BO213" s="358"/>
      <c r="BP213" s="358"/>
      <c r="BQ213" s="268"/>
      <c r="BR213" s="358"/>
      <c r="BS213" s="384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268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</row>
    <row r="214" customFormat="false" ht="12.75" hidden="false" customHeight="false" outlineLevel="0" collapsed="false">
      <c r="A214" s="359"/>
      <c r="B214" s="268"/>
      <c r="C214" s="399"/>
      <c r="D214" s="399"/>
      <c r="E214" s="400"/>
      <c r="F214" s="400"/>
      <c r="G214" s="400"/>
      <c r="H214" s="400"/>
      <c r="I214" s="399"/>
      <c r="J214" s="400"/>
      <c r="K214" s="400"/>
      <c r="L214" s="400"/>
      <c r="M214" s="399"/>
      <c r="N214" s="400"/>
      <c r="O214" s="400"/>
      <c r="P214" s="400"/>
      <c r="Q214" s="399"/>
      <c r="R214" s="400"/>
      <c r="T214" s="400"/>
      <c r="U214" s="400"/>
      <c r="X214" s="399" t="n">
        <v>0</v>
      </c>
      <c r="Y214" s="267" t="n">
        <v>0</v>
      </c>
      <c r="Z214" s="399" t="n">
        <v>0</v>
      </c>
      <c r="AA214" s="399" t="n">
        <v>0</v>
      </c>
      <c r="AB214" s="399" t="n">
        <v>1</v>
      </c>
      <c r="AC214" s="399" t="n">
        <v>0</v>
      </c>
      <c r="AD214" s="267" t="n">
        <v>0</v>
      </c>
      <c r="AE214" s="267" t="n">
        <v>0</v>
      </c>
      <c r="AF214" s="267" t="n">
        <v>0</v>
      </c>
      <c r="AG214" s="267"/>
      <c r="AH214" s="402"/>
      <c r="AI214" s="267" t="n">
        <v>0</v>
      </c>
      <c r="AJ214" s="399"/>
      <c r="AK214" s="401"/>
      <c r="AL214" s="267" t="n">
        <v>0</v>
      </c>
      <c r="AM214" s="267" t="n">
        <v>0</v>
      </c>
      <c r="AN214" s="267" t="n">
        <v>0</v>
      </c>
      <c r="AO214" s="267" t="n">
        <v>0</v>
      </c>
      <c r="AP214" s="267" t="n">
        <v>0</v>
      </c>
      <c r="AQ214" s="267" t="n">
        <v>0</v>
      </c>
      <c r="AR214" s="267" t="n">
        <v>0</v>
      </c>
      <c r="AS214" s="267" t="n">
        <v>0</v>
      </c>
      <c r="AT214" s="267"/>
      <c r="AU214" s="267"/>
      <c r="AV214" s="267" t="n">
        <v>0</v>
      </c>
      <c r="AW214" s="267" t="n">
        <v>0</v>
      </c>
      <c r="AX214" s="267" t="n">
        <v>0</v>
      </c>
      <c r="AY214" s="267" t="n">
        <v>0</v>
      </c>
      <c r="AZ214" s="267" t="n">
        <v>0</v>
      </c>
      <c r="BA214" s="267" t="n">
        <v>0</v>
      </c>
      <c r="BB214" s="267"/>
      <c r="BC214" s="267" t="n">
        <v>0</v>
      </c>
      <c r="BD214" s="267" t="n">
        <v>0</v>
      </c>
      <c r="BE214" s="267" t="n">
        <v>0</v>
      </c>
      <c r="BF214" s="267"/>
      <c r="BG214" s="359"/>
      <c r="BH214" s="268"/>
      <c r="BI214" s="268"/>
      <c r="BJ214" s="268"/>
      <c r="BK214" s="268"/>
      <c r="BL214" s="268"/>
      <c r="BM214" s="268"/>
      <c r="BN214" s="268"/>
      <c r="BO214" s="358"/>
      <c r="BP214" s="358"/>
      <c r="BQ214" s="268"/>
      <c r="BR214" s="358"/>
      <c r="BS214" s="384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268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</row>
    <row r="215" customFormat="false" ht="12.75" hidden="false" customHeight="false" outlineLevel="0" collapsed="false">
      <c r="A215" s="359"/>
      <c r="B215" s="268"/>
      <c r="C215" s="399"/>
      <c r="D215" s="399"/>
      <c r="E215" s="400"/>
      <c r="F215" s="400"/>
      <c r="G215" s="400"/>
      <c r="H215" s="400"/>
      <c r="I215" s="399"/>
      <c r="J215" s="400"/>
      <c r="K215" s="400"/>
      <c r="L215" s="400"/>
      <c r="M215" s="399"/>
      <c r="N215" s="400"/>
      <c r="O215" s="400"/>
      <c r="P215" s="400"/>
      <c r="Q215" s="399"/>
      <c r="R215" s="400"/>
      <c r="T215" s="400"/>
      <c r="U215" s="400"/>
      <c r="X215" s="399" t="n">
        <v>0</v>
      </c>
      <c r="Y215" s="267" t="n">
        <v>0</v>
      </c>
      <c r="Z215" s="399" t="n">
        <v>0</v>
      </c>
      <c r="AA215" s="399" t="n">
        <v>0</v>
      </c>
      <c r="AB215" s="399" t="n">
        <v>1</v>
      </c>
      <c r="AC215" s="399" t="n">
        <v>0</v>
      </c>
      <c r="AD215" s="267" t="n">
        <v>0</v>
      </c>
      <c r="AE215" s="267" t="n">
        <v>0</v>
      </c>
      <c r="AF215" s="267" t="n">
        <v>0</v>
      </c>
      <c r="AG215" s="267"/>
      <c r="AH215" s="402"/>
      <c r="AI215" s="267" t="n">
        <v>0</v>
      </c>
      <c r="AJ215" s="399"/>
      <c r="AK215" s="401"/>
      <c r="AL215" s="267" t="n">
        <v>0</v>
      </c>
      <c r="AM215" s="267" t="n">
        <v>0</v>
      </c>
      <c r="AN215" s="267" t="n">
        <v>0</v>
      </c>
      <c r="AO215" s="267" t="n">
        <v>0</v>
      </c>
      <c r="AP215" s="267" t="n">
        <v>0</v>
      </c>
      <c r="AQ215" s="267" t="n">
        <v>0</v>
      </c>
      <c r="AR215" s="267" t="n">
        <v>0</v>
      </c>
      <c r="AS215" s="267" t="n">
        <v>0</v>
      </c>
      <c r="AT215" s="267"/>
      <c r="AU215" s="267"/>
      <c r="AV215" s="267" t="n">
        <v>0</v>
      </c>
      <c r="AW215" s="267" t="n">
        <v>0</v>
      </c>
      <c r="AX215" s="267" t="n">
        <v>0</v>
      </c>
      <c r="AY215" s="267" t="n">
        <v>0</v>
      </c>
      <c r="AZ215" s="267" t="n">
        <v>0</v>
      </c>
      <c r="BA215" s="267" t="n">
        <v>0</v>
      </c>
      <c r="BB215" s="267"/>
      <c r="BC215" s="267" t="n">
        <v>0</v>
      </c>
      <c r="BD215" s="267" t="n">
        <v>0</v>
      </c>
      <c r="BE215" s="267" t="n">
        <v>0</v>
      </c>
      <c r="BF215" s="267"/>
      <c r="BG215" s="359"/>
      <c r="BH215" s="268"/>
      <c r="BI215" s="268"/>
      <c r="BJ215" s="268"/>
      <c r="BK215" s="268"/>
      <c r="BL215" s="268"/>
      <c r="BM215" s="268"/>
      <c r="BN215" s="268"/>
      <c r="BO215" s="358"/>
      <c r="BP215" s="358"/>
      <c r="BQ215" s="268"/>
      <c r="BR215" s="358"/>
      <c r="BS215" s="384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268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</row>
    <row r="216" customFormat="false" ht="12.75" hidden="false" customHeight="false" outlineLevel="0" collapsed="false">
      <c r="A216" s="359"/>
      <c r="B216" s="268"/>
      <c r="C216" s="399"/>
      <c r="D216" s="399"/>
      <c r="E216" s="400"/>
      <c r="F216" s="400"/>
      <c r="G216" s="400"/>
      <c r="H216" s="400"/>
      <c r="I216" s="399"/>
      <c r="J216" s="400"/>
      <c r="K216" s="400"/>
      <c r="L216" s="400"/>
      <c r="M216" s="399"/>
      <c r="N216" s="400"/>
      <c r="O216" s="400"/>
      <c r="P216" s="400"/>
      <c r="Q216" s="399"/>
      <c r="R216" s="400"/>
      <c r="T216" s="400"/>
      <c r="U216" s="400"/>
      <c r="X216" s="399" t="n">
        <v>0</v>
      </c>
      <c r="Y216" s="267" t="n">
        <v>0</v>
      </c>
      <c r="Z216" s="399" t="n">
        <v>0</v>
      </c>
      <c r="AA216" s="399" t="n">
        <v>0</v>
      </c>
      <c r="AB216" s="399" t="n">
        <v>1</v>
      </c>
      <c r="AC216" s="399" t="n">
        <v>0</v>
      </c>
      <c r="AD216" s="267" t="n">
        <v>0</v>
      </c>
      <c r="AE216" s="267" t="n">
        <v>0</v>
      </c>
      <c r="AF216" s="267" t="n">
        <v>0</v>
      </c>
      <c r="AG216" s="267"/>
      <c r="AH216" s="402"/>
      <c r="AI216" s="267" t="n">
        <v>0</v>
      </c>
      <c r="AJ216" s="399"/>
      <c r="AK216" s="401"/>
      <c r="AL216" s="267" t="n">
        <v>0</v>
      </c>
      <c r="AM216" s="267" t="n">
        <v>0</v>
      </c>
      <c r="AN216" s="267" t="n">
        <v>0</v>
      </c>
      <c r="AO216" s="267" t="n">
        <v>0</v>
      </c>
      <c r="AP216" s="267" t="n">
        <v>0</v>
      </c>
      <c r="AQ216" s="267" t="n">
        <v>0</v>
      </c>
      <c r="AR216" s="267" t="n">
        <v>0</v>
      </c>
      <c r="AS216" s="267" t="n">
        <v>0</v>
      </c>
      <c r="AT216" s="267"/>
      <c r="AU216" s="267"/>
      <c r="AV216" s="267" t="n">
        <v>0</v>
      </c>
      <c r="AW216" s="267" t="n">
        <v>0</v>
      </c>
      <c r="AX216" s="267" t="n">
        <v>0</v>
      </c>
      <c r="AY216" s="267" t="n">
        <v>0</v>
      </c>
      <c r="AZ216" s="267" t="n">
        <v>0</v>
      </c>
      <c r="BA216" s="267" t="n">
        <v>0</v>
      </c>
      <c r="BB216" s="267"/>
      <c r="BC216" s="267" t="n">
        <v>0</v>
      </c>
      <c r="BD216" s="267" t="n">
        <v>0</v>
      </c>
      <c r="BE216" s="267" t="n">
        <v>0</v>
      </c>
      <c r="BF216" s="267"/>
      <c r="BG216" s="359"/>
      <c r="BH216" s="268"/>
      <c r="BI216" s="268"/>
      <c r="BJ216" s="268"/>
      <c r="BK216" s="268"/>
      <c r="BL216" s="268"/>
      <c r="BM216" s="268"/>
      <c r="BN216" s="268"/>
      <c r="BO216" s="358"/>
      <c r="BP216" s="358"/>
      <c r="BQ216" s="268"/>
      <c r="BR216" s="358"/>
      <c r="BS216" s="384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268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</row>
    <row r="217" customFormat="false" ht="12.75" hidden="false" customHeight="false" outlineLevel="0" collapsed="false">
      <c r="A217" s="359"/>
      <c r="B217" s="268"/>
      <c r="C217" s="276"/>
      <c r="D217" s="276"/>
      <c r="E217" s="268"/>
      <c r="F217" s="268"/>
      <c r="G217" s="268"/>
      <c r="H217" s="268"/>
      <c r="I217" s="343"/>
      <c r="J217" s="268"/>
      <c r="K217" s="268"/>
      <c r="L217" s="268"/>
      <c r="M217" s="343"/>
      <c r="N217" s="268"/>
      <c r="O217" s="268"/>
      <c r="P217" s="268"/>
      <c r="Q217" s="343"/>
      <c r="R217" s="268"/>
      <c r="T217" s="268"/>
      <c r="U217" s="268"/>
      <c r="X217" s="343" t="n">
        <v>0</v>
      </c>
      <c r="Y217" s="2" t="n">
        <v>0</v>
      </c>
      <c r="Z217" s="343" t="n">
        <v>0</v>
      </c>
      <c r="AA217" s="343" t="n">
        <v>0</v>
      </c>
      <c r="AB217" s="343" t="n">
        <v>1</v>
      </c>
      <c r="AC217" s="343" t="n">
        <v>0</v>
      </c>
      <c r="AD217" s="2" t="n">
        <v>0</v>
      </c>
      <c r="AE217" s="2" t="n">
        <v>0</v>
      </c>
      <c r="AF217" s="2" t="n">
        <v>0</v>
      </c>
      <c r="AH217" s="340"/>
      <c r="AI217" s="2" t="n">
        <v>0</v>
      </c>
      <c r="AJ217" s="343"/>
      <c r="AK217" s="342"/>
      <c r="AL217" s="2" t="n">
        <v>0</v>
      </c>
      <c r="AM217" s="2" t="n">
        <v>0</v>
      </c>
      <c r="AN217" s="2" t="n">
        <v>0</v>
      </c>
      <c r="AO217" s="2" t="n">
        <v>0</v>
      </c>
      <c r="AP217" s="2" t="n">
        <v>0</v>
      </c>
      <c r="AQ217" s="2" t="n">
        <v>0</v>
      </c>
      <c r="AR217" s="2" t="n">
        <v>0</v>
      </c>
      <c r="AS217" s="2" t="n">
        <v>0</v>
      </c>
      <c r="AV217" s="2" t="n">
        <v>0</v>
      </c>
      <c r="AW217" s="2" t="n">
        <v>0</v>
      </c>
      <c r="AX217" s="2" t="n">
        <v>0</v>
      </c>
      <c r="AY217" s="2" t="n">
        <v>0</v>
      </c>
      <c r="AZ217" s="2" t="n">
        <v>0</v>
      </c>
      <c r="BA217" s="2" t="n">
        <v>0</v>
      </c>
      <c r="BC217" s="2" t="n">
        <v>0</v>
      </c>
      <c r="BD217" s="2" t="n">
        <v>0</v>
      </c>
      <c r="BE217" s="2" t="n">
        <v>0</v>
      </c>
      <c r="BG217" s="359"/>
      <c r="BH217" s="268"/>
      <c r="BI217" s="268"/>
      <c r="BJ217" s="268"/>
      <c r="BK217" s="268"/>
      <c r="BL217" s="268"/>
      <c r="BM217" s="268"/>
      <c r="BN217" s="268"/>
      <c r="BO217" s="358"/>
      <c r="BP217" s="358"/>
      <c r="BQ217" s="268"/>
      <c r="BR217" s="358"/>
      <c r="BS217" s="384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268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</row>
    <row r="218" customFormat="false" ht="12.75" hidden="false" customHeight="false" outlineLevel="0" collapsed="false">
      <c r="A218" s="359"/>
      <c r="B218" s="268"/>
      <c r="C218" s="276"/>
      <c r="D218" s="276"/>
      <c r="E218" s="268"/>
      <c r="F218" s="268"/>
      <c r="G218" s="268"/>
      <c r="H218" s="268"/>
      <c r="I218" s="343"/>
      <c r="J218" s="268"/>
      <c r="K218" s="268"/>
      <c r="L218" s="268"/>
      <c r="M218" s="343"/>
      <c r="N218" s="268"/>
      <c r="O218" s="268"/>
      <c r="P218" s="268"/>
      <c r="Q218" s="343"/>
      <c r="R218" s="268"/>
      <c r="T218" s="268"/>
      <c r="U218" s="268"/>
      <c r="X218" s="343" t="n">
        <v>0</v>
      </c>
      <c r="Y218" s="2" t="n">
        <v>0</v>
      </c>
      <c r="Z218" s="343" t="n">
        <v>0</v>
      </c>
      <c r="AA218" s="343" t="n">
        <v>0</v>
      </c>
      <c r="AB218" s="343" t="n">
        <v>1</v>
      </c>
      <c r="AC218" s="343" t="n">
        <v>0</v>
      </c>
      <c r="AD218" s="2" t="n">
        <v>0</v>
      </c>
      <c r="AE218" s="2" t="n">
        <v>0</v>
      </c>
      <c r="AF218" s="2" t="n">
        <v>0</v>
      </c>
      <c r="AH218" s="340"/>
      <c r="AI218" s="2" t="n">
        <v>0</v>
      </c>
      <c r="AJ218" s="343"/>
      <c r="AK218" s="342"/>
      <c r="AL218" s="2" t="n">
        <v>0</v>
      </c>
      <c r="AM218" s="2" t="n">
        <v>0</v>
      </c>
      <c r="AN218" s="2" t="n">
        <v>0</v>
      </c>
      <c r="AO218" s="2" t="n">
        <v>0</v>
      </c>
      <c r="AP218" s="2" t="n">
        <v>0</v>
      </c>
      <c r="AQ218" s="2" t="n">
        <v>0</v>
      </c>
      <c r="AR218" s="2" t="n">
        <v>0</v>
      </c>
      <c r="AS218" s="2" t="n">
        <v>0</v>
      </c>
      <c r="AV218" s="2" t="n">
        <v>0</v>
      </c>
      <c r="AW218" s="2" t="n">
        <v>0</v>
      </c>
      <c r="AX218" s="2" t="n">
        <v>0</v>
      </c>
      <c r="AY218" s="2" t="n">
        <v>0</v>
      </c>
      <c r="AZ218" s="2" t="n">
        <v>0</v>
      </c>
      <c r="BA218" s="2" t="n">
        <v>0</v>
      </c>
      <c r="BC218" s="2" t="n">
        <v>0</v>
      </c>
      <c r="BD218" s="2" t="n">
        <v>0</v>
      </c>
      <c r="BE218" s="2" t="n">
        <v>0</v>
      </c>
      <c r="BG218" s="359"/>
      <c r="BH218" s="268"/>
      <c r="BI218" s="268"/>
      <c r="BJ218" s="268"/>
      <c r="BK218" s="268"/>
      <c r="BL218" s="268"/>
      <c r="BM218" s="268"/>
      <c r="BN218" s="268"/>
      <c r="BO218" s="358"/>
      <c r="BP218" s="358"/>
      <c r="BQ218" s="268"/>
      <c r="BR218" s="358"/>
      <c r="BS218" s="384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</row>
    <row r="219" customFormat="false" ht="12.75" hidden="false" customHeight="false" outlineLevel="0" collapsed="false">
      <c r="A219" s="359"/>
      <c r="B219" s="268"/>
      <c r="C219" s="276"/>
      <c r="D219" s="276"/>
      <c r="E219" s="268"/>
      <c r="F219" s="268"/>
      <c r="G219" s="268"/>
      <c r="H219" s="268"/>
      <c r="I219" s="343"/>
      <c r="J219" s="268"/>
      <c r="K219" s="268"/>
      <c r="L219" s="268"/>
      <c r="M219" s="343"/>
      <c r="N219" s="268"/>
      <c r="O219" s="268"/>
      <c r="P219" s="268"/>
      <c r="Q219" s="343"/>
      <c r="R219" s="268"/>
      <c r="T219" s="268"/>
      <c r="U219" s="268"/>
      <c r="X219" s="343" t="n">
        <v>0</v>
      </c>
      <c r="Y219" s="2" t="n">
        <v>0</v>
      </c>
      <c r="Z219" s="343" t="n">
        <v>0</v>
      </c>
      <c r="AA219" s="343" t="n">
        <v>0</v>
      </c>
      <c r="AB219" s="343" t="n">
        <v>1</v>
      </c>
      <c r="AC219" s="343" t="n">
        <v>0</v>
      </c>
      <c r="AD219" s="2" t="n">
        <v>0</v>
      </c>
      <c r="AE219" s="2" t="n">
        <v>0</v>
      </c>
      <c r="AF219" s="2" t="n">
        <v>0</v>
      </c>
      <c r="AH219" s="340"/>
      <c r="AI219" s="2" t="n">
        <v>0</v>
      </c>
      <c r="AJ219" s="343"/>
      <c r="AK219" s="342"/>
      <c r="AL219" s="2" t="n">
        <v>0</v>
      </c>
      <c r="AM219" s="2" t="n">
        <v>0</v>
      </c>
      <c r="AN219" s="2" t="n">
        <v>0</v>
      </c>
      <c r="AO219" s="2" t="n">
        <v>0</v>
      </c>
      <c r="AP219" s="2" t="n">
        <v>0</v>
      </c>
      <c r="AQ219" s="2" t="n">
        <v>0</v>
      </c>
      <c r="AR219" s="2" t="n">
        <v>0</v>
      </c>
      <c r="AS219" s="2" t="n">
        <v>0</v>
      </c>
      <c r="AV219" s="2" t="n">
        <v>0</v>
      </c>
      <c r="AW219" s="2" t="n">
        <v>0</v>
      </c>
      <c r="AX219" s="2" t="n">
        <v>0</v>
      </c>
      <c r="AY219" s="2" t="n">
        <v>0</v>
      </c>
      <c r="AZ219" s="2" t="n">
        <v>0</v>
      </c>
      <c r="BA219" s="2" t="n">
        <v>0</v>
      </c>
      <c r="BC219" s="2" t="n">
        <v>0</v>
      </c>
      <c r="BD219" s="2" t="n">
        <v>0</v>
      </c>
      <c r="BE219" s="2" t="n">
        <v>0</v>
      </c>
      <c r="BG219" s="359"/>
      <c r="BH219" s="268"/>
      <c r="BI219" s="268"/>
      <c r="BJ219" s="268"/>
      <c r="BK219" s="268"/>
      <c r="BL219" s="268"/>
      <c r="BM219" s="268"/>
      <c r="BN219" s="268"/>
      <c r="BO219" s="358"/>
      <c r="BP219" s="358"/>
      <c r="BQ219" s="268"/>
      <c r="BR219" s="358"/>
      <c r="BS219" s="384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</row>
    <row r="220" customFormat="false" ht="12.75" hidden="false" customHeight="false" outlineLevel="0" collapsed="false">
      <c r="A220" s="359"/>
      <c r="B220" s="268"/>
      <c r="C220" s="276"/>
      <c r="D220" s="276"/>
      <c r="E220" s="268"/>
      <c r="F220" s="268"/>
      <c r="G220" s="268"/>
      <c r="H220" s="268"/>
      <c r="I220" s="343"/>
      <c r="J220" s="268"/>
      <c r="K220" s="268"/>
      <c r="L220" s="268"/>
      <c r="M220" s="343"/>
      <c r="N220" s="268"/>
      <c r="O220" s="268"/>
      <c r="P220" s="268"/>
      <c r="Q220" s="343"/>
      <c r="R220" s="268"/>
      <c r="T220" s="268"/>
      <c r="U220" s="268"/>
      <c r="X220" s="343" t="n">
        <v>0</v>
      </c>
      <c r="Y220" s="2" t="n">
        <v>0</v>
      </c>
      <c r="Z220" s="343" t="n">
        <v>0</v>
      </c>
      <c r="AA220" s="343" t="n">
        <v>0</v>
      </c>
      <c r="AB220" s="343" t="n">
        <v>1</v>
      </c>
      <c r="AC220" s="343" t="n">
        <v>0</v>
      </c>
      <c r="AD220" s="2" t="n">
        <v>0</v>
      </c>
      <c r="AE220" s="2" t="n">
        <v>0</v>
      </c>
      <c r="AF220" s="2" t="n">
        <v>0</v>
      </c>
      <c r="AH220" s="340"/>
      <c r="AI220" s="2" t="n">
        <v>0</v>
      </c>
      <c r="AJ220" s="343"/>
      <c r="AK220" s="342"/>
      <c r="AL220" s="2" t="n">
        <v>0</v>
      </c>
      <c r="AM220" s="2" t="n">
        <v>0</v>
      </c>
      <c r="AN220" s="2" t="n">
        <v>0</v>
      </c>
      <c r="AO220" s="2" t="n">
        <v>0</v>
      </c>
      <c r="AP220" s="2" t="n">
        <v>0</v>
      </c>
      <c r="AQ220" s="2" t="n">
        <v>0</v>
      </c>
      <c r="AR220" s="2" t="n">
        <v>0</v>
      </c>
      <c r="AS220" s="2" t="n">
        <v>0</v>
      </c>
      <c r="AV220" s="2" t="n">
        <v>0</v>
      </c>
      <c r="AW220" s="2" t="n">
        <v>0</v>
      </c>
      <c r="AX220" s="2" t="n">
        <v>0</v>
      </c>
      <c r="AY220" s="2" t="n">
        <v>0</v>
      </c>
      <c r="AZ220" s="2" t="n">
        <v>0</v>
      </c>
      <c r="BA220" s="2" t="n">
        <v>0</v>
      </c>
      <c r="BC220" s="2" t="n">
        <v>0</v>
      </c>
      <c r="BD220" s="2" t="n">
        <v>0</v>
      </c>
      <c r="BE220" s="2" t="n">
        <v>0</v>
      </c>
      <c r="BG220" s="359"/>
      <c r="BH220" s="268"/>
      <c r="BI220" s="268"/>
      <c r="BJ220" s="268"/>
      <c r="BK220" s="268"/>
      <c r="BL220" s="268"/>
      <c r="BM220" s="268"/>
      <c r="BN220" s="268"/>
      <c r="BO220" s="358"/>
      <c r="BP220" s="358"/>
      <c r="BQ220" s="268"/>
      <c r="BR220" s="358"/>
      <c r="BS220" s="384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268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</row>
    <row r="221" customFormat="false" ht="12.75" hidden="false" customHeight="false" outlineLevel="0" collapsed="false">
      <c r="A221" s="359"/>
      <c r="B221" s="268"/>
      <c r="C221" s="276"/>
      <c r="D221" s="276"/>
      <c r="E221" s="268"/>
      <c r="F221" s="268"/>
      <c r="G221" s="268"/>
      <c r="H221" s="268"/>
      <c r="I221" s="343"/>
      <c r="J221" s="268"/>
      <c r="K221" s="268"/>
      <c r="L221" s="268"/>
      <c r="M221" s="343"/>
      <c r="N221" s="268"/>
      <c r="O221" s="268"/>
      <c r="P221" s="268"/>
      <c r="Q221" s="343"/>
      <c r="R221" s="268"/>
      <c r="T221" s="268"/>
      <c r="U221" s="268"/>
      <c r="X221" s="343" t="n">
        <v>0</v>
      </c>
      <c r="Y221" s="2" t="n">
        <v>0</v>
      </c>
      <c r="Z221" s="343" t="n">
        <v>0</v>
      </c>
      <c r="AA221" s="343" t="n">
        <v>0</v>
      </c>
      <c r="AB221" s="343" t="n">
        <v>1</v>
      </c>
      <c r="AC221" s="343" t="n">
        <v>0</v>
      </c>
      <c r="AD221" s="2" t="n">
        <v>0</v>
      </c>
      <c r="AE221" s="2" t="n">
        <v>0</v>
      </c>
      <c r="AF221" s="2" t="n">
        <v>0</v>
      </c>
      <c r="AH221" s="340"/>
      <c r="AI221" s="2" t="n">
        <v>0</v>
      </c>
      <c r="AJ221" s="343"/>
      <c r="AK221" s="342"/>
      <c r="AL221" s="2" t="n">
        <v>0</v>
      </c>
      <c r="AM221" s="2" t="n">
        <v>0</v>
      </c>
      <c r="AN221" s="2" t="n">
        <v>0</v>
      </c>
      <c r="AO221" s="2" t="n">
        <v>0</v>
      </c>
      <c r="AP221" s="2" t="n">
        <v>0</v>
      </c>
      <c r="AQ221" s="2" t="n">
        <v>0</v>
      </c>
      <c r="AR221" s="2" t="n">
        <v>0</v>
      </c>
      <c r="AS221" s="2" t="n">
        <v>0</v>
      </c>
      <c r="AV221" s="2" t="n">
        <v>0</v>
      </c>
      <c r="AW221" s="2" t="n">
        <v>0</v>
      </c>
      <c r="AX221" s="2" t="n">
        <v>0</v>
      </c>
      <c r="AY221" s="2" t="n">
        <v>0</v>
      </c>
      <c r="AZ221" s="2" t="n">
        <v>0</v>
      </c>
      <c r="BA221" s="2" t="n">
        <v>0</v>
      </c>
      <c r="BC221" s="2" t="n">
        <v>0</v>
      </c>
      <c r="BD221" s="2" t="n">
        <v>0</v>
      </c>
      <c r="BE221" s="2" t="n">
        <v>0</v>
      </c>
      <c r="BG221" s="359"/>
      <c r="BH221" s="268"/>
      <c r="BI221" s="268"/>
      <c r="BJ221" s="268"/>
      <c r="BK221" s="268"/>
      <c r="BL221" s="268"/>
      <c r="BM221" s="268"/>
      <c r="BN221" s="268"/>
      <c r="BO221" s="358"/>
      <c r="BP221" s="358"/>
      <c r="BQ221" s="268"/>
      <c r="BR221" s="358"/>
      <c r="BS221" s="384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268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</row>
    <row r="222" customFormat="false" ht="12.75" hidden="false" customHeight="false" outlineLevel="0" collapsed="false">
      <c r="A222" s="359"/>
      <c r="B222" s="268"/>
      <c r="C222" s="276"/>
      <c r="D222" s="276"/>
      <c r="E222" s="268"/>
      <c r="F222" s="268"/>
      <c r="G222" s="268"/>
      <c r="H222" s="268"/>
      <c r="I222" s="343"/>
      <c r="J222" s="268"/>
      <c r="K222" s="268"/>
      <c r="L222" s="268"/>
      <c r="M222" s="343"/>
      <c r="N222" s="268"/>
      <c r="O222" s="268"/>
      <c r="P222" s="268"/>
      <c r="Q222" s="343"/>
      <c r="R222" s="268"/>
      <c r="T222" s="268"/>
      <c r="U222" s="268"/>
      <c r="X222" s="343" t="n">
        <v>0</v>
      </c>
      <c r="Y222" s="2" t="n">
        <v>0</v>
      </c>
      <c r="Z222" s="343" t="n">
        <v>0</v>
      </c>
      <c r="AA222" s="343" t="n">
        <v>0</v>
      </c>
      <c r="AB222" s="343" t="n">
        <v>1</v>
      </c>
      <c r="AC222" s="343" t="n">
        <v>0</v>
      </c>
      <c r="AD222" s="2" t="n">
        <v>0</v>
      </c>
      <c r="AE222" s="2" t="n">
        <v>0</v>
      </c>
      <c r="AF222" s="2" t="n">
        <v>0</v>
      </c>
      <c r="AH222" s="340"/>
      <c r="AI222" s="2" t="n">
        <v>0</v>
      </c>
      <c r="AJ222" s="343"/>
      <c r="AK222" s="342"/>
      <c r="AL222" s="2" t="n">
        <v>0</v>
      </c>
      <c r="AM222" s="2" t="n">
        <v>0</v>
      </c>
      <c r="AN222" s="2" t="n">
        <v>0</v>
      </c>
      <c r="AO222" s="2" t="n">
        <v>0</v>
      </c>
      <c r="AP222" s="2" t="n">
        <v>0</v>
      </c>
      <c r="AQ222" s="2" t="n">
        <v>0</v>
      </c>
      <c r="AR222" s="2" t="n">
        <v>0</v>
      </c>
      <c r="AS222" s="2" t="n">
        <v>0</v>
      </c>
      <c r="AV222" s="2" t="n">
        <v>0</v>
      </c>
      <c r="AW222" s="2" t="n">
        <v>0</v>
      </c>
      <c r="AX222" s="2" t="n">
        <v>0</v>
      </c>
      <c r="AY222" s="2" t="n">
        <v>0</v>
      </c>
      <c r="AZ222" s="2" t="n">
        <v>0</v>
      </c>
      <c r="BA222" s="2" t="n">
        <v>0</v>
      </c>
      <c r="BC222" s="2" t="n">
        <v>0</v>
      </c>
      <c r="BD222" s="2" t="n">
        <v>0</v>
      </c>
      <c r="BE222" s="2" t="n">
        <v>0</v>
      </c>
      <c r="BG222" s="359"/>
      <c r="BH222" s="268"/>
      <c r="BI222" s="268"/>
      <c r="BJ222" s="268"/>
      <c r="BK222" s="268"/>
      <c r="BL222" s="268"/>
      <c r="BM222" s="268"/>
      <c r="BN222" s="268"/>
      <c r="BO222" s="358"/>
      <c r="BP222" s="358"/>
      <c r="BQ222" s="268"/>
      <c r="BR222" s="358"/>
      <c r="BS222" s="384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268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</row>
    <row r="223" customFormat="false" ht="12.75" hidden="false" customHeight="false" outlineLevel="0" collapsed="false">
      <c r="A223" s="359"/>
      <c r="B223" s="268"/>
      <c r="C223" s="276"/>
      <c r="D223" s="276"/>
      <c r="E223" s="268"/>
      <c r="F223" s="268"/>
      <c r="G223" s="268"/>
      <c r="H223" s="268"/>
      <c r="I223" s="343"/>
      <c r="J223" s="268"/>
      <c r="K223" s="268"/>
      <c r="L223" s="268"/>
      <c r="M223" s="343"/>
      <c r="N223" s="268"/>
      <c r="O223" s="268"/>
      <c r="P223" s="268"/>
      <c r="Q223" s="343"/>
      <c r="R223" s="268"/>
      <c r="T223" s="268"/>
      <c r="U223" s="268"/>
      <c r="X223" s="343" t="n">
        <v>0</v>
      </c>
      <c r="Y223" s="2" t="n">
        <v>0</v>
      </c>
      <c r="Z223" s="343" t="n">
        <v>0</v>
      </c>
      <c r="AA223" s="343" t="n">
        <v>0</v>
      </c>
      <c r="AB223" s="343" t="n">
        <v>1</v>
      </c>
      <c r="AC223" s="343" t="n">
        <v>0</v>
      </c>
      <c r="AD223" s="2" t="n">
        <v>0</v>
      </c>
      <c r="AE223" s="2" t="n">
        <v>0</v>
      </c>
      <c r="AF223" s="2" t="n">
        <v>0</v>
      </c>
      <c r="AH223" s="340"/>
      <c r="AI223" s="2" t="n">
        <v>0</v>
      </c>
      <c r="AJ223" s="343"/>
      <c r="AK223" s="342"/>
      <c r="AL223" s="2" t="n">
        <v>0</v>
      </c>
      <c r="AM223" s="2" t="n">
        <v>0</v>
      </c>
      <c r="AN223" s="2" t="n">
        <v>0</v>
      </c>
      <c r="AO223" s="2" t="n">
        <v>0</v>
      </c>
      <c r="AP223" s="2" t="n">
        <v>0</v>
      </c>
      <c r="AQ223" s="2" t="n">
        <v>0</v>
      </c>
      <c r="AR223" s="2" t="n">
        <v>0</v>
      </c>
      <c r="AS223" s="2" t="n">
        <v>0</v>
      </c>
      <c r="AV223" s="2" t="n">
        <v>0</v>
      </c>
      <c r="AW223" s="2" t="n">
        <v>0</v>
      </c>
      <c r="AX223" s="2" t="n">
        <v>0</v>
      </c>
      <c r="AY223" s="2" t="n">
        <v>0</v>
      </c>
      <c r="AZ223" s="2" t="n">
        <v>0</v>
      </c>
      <c r="BA223" s="2" t="n">
        <v>0</v>
      </c>
      <c r="BC223" s="2" t="n">
        <v>0</v>
      </c>
      <c r="BD223" s="2" t="n">
        <v>0</v>
      </c>
      <c r="BE223" s="2" t="n">
        <v>0</v>
      </c>
      <c r="BG223" s="359"/>
      <c r="BH223" s="268"/>
      <c r="BI223" s="268"/>
      <c r="BJ223" s="268"/>
      <c r="BK223" s="268"/>
      <c r="BL223" s="268"/>
      <c r="BM223" s="268"/>
      <c r="BN223" s="268"/>
      <c r="BO223" s="358"/>
      <c r="BP223" s="358"/>
      <c r="BQ223" s="268"/>
      <c r="BR223" s="358"/>
      <c r="BS223" s="384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268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</row>
    <row r="224" customFormat="false" ht="12.75" hidden="false" customHeight="false" outlineLevel="0" collapsed="false">
      <c r="A224" s="359"/>
      <c r="B224" s="268"/>
      <c r="C224" s="276"/>
      <c r="D224" s="276"/>
      <c r="E224" s="268"/>
      <c r="F224" s="268"/>
      <c r="G224" s="268"/>
      <c r="H224" s="268"/>
      <c r="I224" s="343"/>
      <c r="J224" s="268"/>
      <c r="K224" s="268"/>
      <c r="L224" s="268"/>
      <c r="M224" s="343"/>
      <c r="N224" s="268"/>
      <c r="O224" s="268"/>
      <c r="P224" s="268"/>
      <c r="Q224" s="343"/>
      <c r="R224" s="268"/>
      <c r="T224" s="268"/>
      <c r="U224" s="268"/>
      <c r="X224" s="343" t="n">
        <v>0</v>
      </c>
      <c r="Y224" s="2" t="n">
        <v>0</v>
      </c>
      <c r="Z224" s="343" t="n">
        <v>0</v>
      </c>
      <c r="AA224" s="343" t="n">
        <v>0</v>
      </c>
      <c r="AB224" s="343" t="n">
        <v>1</v>
      </c>
      <c r="AC224" s="343" t="n">
        <v>0</v>
      </c>
      <c r="AD224" s="2" t="n">
        <v>0</v>
      </c>
      <c r="AE224" s="2" t="n">
        <v>0</v>
      </c>
      <c r="AF224" s="2" t="n">
        <v>0</v>
      </c>
      <c r="AH224" s="340"/>
      <c r="AI224" s="2" t="n">
        <v>0</v>
      </c>
      <c r="AJ224" s="343"/>
      <c r="AK224" s="343"/>
      <c r="AL224" s="2" t="n">
        <v>0</v>
      </c>
      <c r="AM224" s="2" t="n">
        <v>0</v>
      </c>
      <c r="AN224" s="2" t="n">
        <v>0</v>
      </c>
      <c r="AO224" s="2" t="n">
        <v>0</v>
      </c>
      <c r="AP224" s="2" t="n">
        <v>0</v>
      </c>
      <c r="AQ224" s="2" t="n">
        <v>0</v>
      </c>
      <c r="AR224" s="2" t="n">
        <v>0</v>
      </c>
      <c r="AS224" s="2" t="n">
        <v>0</v>
      </c>
      <c r="AV224" s="2" t="n">
        <v>0</v>
      </c>
      <c r="AW224" s="2" t="n">
        <v>0</v>
      </c>
      <c r="AX224" s="2" t="n">
        <v>0</v>
      </c>
      <c r="AY224" s="2" t="n">
        <v>0</v>
      </c>
      <c r="AZ224" s="2" t="n">
        <v>0</v>
      </c>
      <c r="BA224" s="2" t="n">
        <v>0</v>
      </c>
      <c r="BC224" s="2" t="n">
        <v>0</v>
      </c>
      <c r="BD224" s="2" t="n">
        <v>0</v>
      </c>
      <c r="BE224" s="2" t="n">
        <v>0</v>
      </c>
      <c r="BG224" s="359"/>
      <c r="BH224" s="268"/>
      <c r="BI224" s="268"/>
      <c r="BJ224" s="268"/>
      <c r="BK224" s="268"/>
      <c r="BL224" s="268"/>
      <c r="BM224" s="268"/>
      <c r="BN224" s="268"/>
      <c r="BO224" s="358"/>
      <c r="BP224" s="358"/>
      <c r="BQ224" s="268"/>
      <c r="BR224" s="358"/>
      <c r="BS224" s="384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268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</row>
    <row r="225" customFormat="false" ht="12.75" hidden="false" customHeight="false" outlineLevel="0" collapsed="false">
      <c r="A225" s="359"/>
      <c r="B225" s="268"/>
      <c r="C225" s="276"/>
      <c r="D225" s="276"/>
      <c r="E225" s="268"/>
      <c r="F225" s="268"/>
      <c r="G225" s="268"/>
      <c r="H225" s="268"/>
      <c r="I225" s="343"/>
      <c r="J225" s="268"/>
      <c r="K225" s="268"/>
      <c r="L225" s="268"/>
      <c r="M225" s="343"/>
      <c r="N225" s="268"/>
      <c r="O225" s="268"/>
      <c r="P225" s="268"/>
      <c r="Q225" s="343"/>
      <c r="R225" s="268"/>
      <c r="T225" s="268"/>
      <c r="U225" s="268"/>
      <c r="X225" s="343" t="n">
        <v>0</v>
      </c>
      <c r="Y225" s="2" t="n">
        <v>0</v>
      </c>
      <c r="Z225" s="343" t="n">
        <v>0</v>
      </c>
      <c r="AA225" s="343" t="n">
        <v>0</v>
      </c>
      <c r="AB225" s="343" t="n">
        <v>1</v>
      </c>
      <c r="AC225" s="343" t="n">
        <v>0</v>
      </c>
      <c r="AD225" s="2" t="n">
        <v>0</v>
      </c>
      <c r="AE225" s="2" t="n">
        <v>0</v>
      </c>
      <c r="AF225" s="2" t="n">
        <v>0</v>
      </c>
      <c r="AH225" s="340"/>
      <c r="AI225" s="2" t="n">
        <v>0</v>
      </c>
      <c r="AJ225" s="343"/>
      <c r="AK225" s="343"/>
      <c r="AL225" s="2" t="n">
        <v>0</v>
      </c>
      <c r="AM225" s="2" t="n">
        <v>0</v>
      </c>
      <c r="AN225" s="2" t="n">
        <v>0</v>
      </c>
      <c r="AO225" s="2" t="n">
        <v>0</v>
      </c>
      <c r="AP225" s="2" t="n">
        <v>0</v>
      </c>
      <c r="AQ225" s="2" t="n">
        <v>0</v>
      </c>
      <c r="AR225" s="2" t="n">
        <v>0</v>
      </c>
      <c r="AS225" s="2" t="n">
        <v>0</v>
      </c>
      <c r="AV225" s="2" t="n">
        <v>0</v>
      </c>
      <c r="AW225" s="2" t="n">
        <v>0</v>
      </c>
      <c r="AX225" s="2" t="n">
        <v>0</v>
      </c>
      <c r="AY225" s="2" t="n">
        <v>0</v>
      </c>
      <c r="AZ225" s="2" t="n">
        <v>0</v>
      </c>
      <c r="BA225" s="2" t="n">
        <v>0</v>
      </c>
      <c r="BC225" s="2" t="n">
        <v>0</v>
      </c>
      <c r="BD225" s="2" t="n">
        <v>0</v>
      </c>
      <c r="BE225" s="2" t="n">
        <v>0</v>
      </c>
      <c r="BG225" s="359"/>
      <c r="BH225" s="268"/>
      <c r="BI225" s="268"/>
      <c r="BJ225" s="268"/>
      <c r="BK225" s="268"/>
      <c r="BL225" s="268"/>
      <c r="BM225" s="268"/>
      <c r="BN225" s="268"/>
      <c r="BO225" s="358"/>
      <c r="BP225" s="358"/>
      <c r="BQ225" s="268"/>
      <c r="BR225" s="358"/>
      <c r="BS225" s="384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268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</row>
    <row r="226" customFormat="false" ht="12.75" hidden="false" customHeight="false" outlineLevel="0" collapsed="false">
      <c r="A226" s="359"/>
      <c r="B226" s="268"/>
      <c r="C226" s="276"/>
      <c r="D226" s="276"/>
      <c r="E226" s="268"/>
      <c r="F226" s="268"/>
      <c r="G226" s="268"/>
      <c r="H226" s="268"/>
      <c r="I226" s="343"/>
      <c r="J226" s="268"/>
      <c r="K226" s="268"/>
      <c r="L226" s="268"/>
      <c r="M226" s="343"/>
      <c r="N226" s="268"/>
      <c r="O226" s="268"/>
      <c r="P226" s="268"/>
      <c r="Q226" s="343"/>
      <c r="R226" s="268"/>
      <c r="T226" s="268"/>
      <c r="U226" s="268"/>
      <c r="X226" s="343" t="n">
        <v>0</v>
      </c>
      <c r="Y226" s="2" t="n">
        <v>0</v>
      </c>
      <c r="Z226" s="343" t="n">
        <v>0</v>
      </c>
      <c r="AA226" s="343" t="n">
        <v>0</v>
      </c>
      <c r="AB226" s="343" t="n">
        <v>1</v>
      </c>
      <c r="AC226" s="343" t="n">
        <v>0</v>
      </c>
      <c r="AD226" s="2" t="n">
        <v>0</v>
      </c>
      <c r="AE226" s="2" t="n">
        <v>0</v>
      </c>
      <c r="AF226" s="2" t="n">
        <v>0</v>
      </c>
      <c r="AH226" s="340"/>
      <c r="AI226" s="2" t="n">
        <v>0</v>
      </c>
      <c r="AJ226" s="343"/>
      <c r="AK226" s="343"/>
      <c r="AL226" s="2" t="n">
        <v>0</v>
      </c>
      <c r="AM226" s="2" t="n">
        <v>0</v>
      </c>
      <c r="AN226" s="2" t="n">
        <v>0</v>
      </c>
      <c r="AO226" s="2" t="n">
        <v>0</v>
      </c>
      <c r="AP226" s="2" t="n">
        <v>0</v>
      </c>
      <c r="AQ226" s="2" t="n">
        <v>0</v>
      </c>
      <c r="AR226" s="2" t="n">
        <v>0</v>
      </c>
      <c r="AS226" s="2" t="n">
        <v>0</v>
      </c>
      <c r="AV226" s="2" t="n">
        <v>0</v>
      </c>
      <c r="AW226" s="2" t="n">
        <v>0</v>
      </c>
      <c r="AX226" s="2" t="n">
        <v>0</v>
      </c>
      <c r="AY226" s="2" t="n">
        <v>0</v>
      </c>
      <c r="AZ226" s="2" t="n">
        <v>0</v>
      </c>
      <c r="BA226" s="2" t="n">
        <v>0</v>
      </c>
      <c r="BC226" s="2" t="n">
        <v>0</v>
      </c>
      <c r="BD226" s="2" t="n">
        <v>0</v>
      </c>
      <c r="BE226" s="2" t="n">
        <v>0</v>
      </c>
      <c r="BG226" s="359"/>
      <c r="BH226" s="268"/>
      <c r="BI226" s="268"/>
      <c r="BJ226" s="268"/>
      <c r="BK226" s="268"/>
      <c r="BL226" s="268"/>
      <c r="BM226" s="268"/>
      <c r="BN226" s="268"/>
      <c r="BO226" s="358"/>
      <c r="BP226" s="358"/>
      <c r="BQ226" s="268"/>
      <c r="BR226" s="358"/>
      <c r="BS226" s="384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268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</row>
    <row r="227" customFormat="false" ht="12.75" hidden="false" customHeight="false" outlineLevel="0" collapsed="false">
      <c r="A227" s="359"/>
      <c r="B227" s="268"/>
      <c r="C227" s="276"/>
      <c r="D227" s="276"/>
      <c r="E227" s="268"/>
      <c r="F227" s="268"/>
      <c r="G227" s="268"/>
      <c r="H227" s="268"/>
      <c r="I227" s="343"/>
      <c r="J227" s="268"/>
      <c r="K227" s="268"/>
      <c r="L227" s="268"/>
      <c r="M227" s="343"/>
      <c r="N227" s="268"/>
      <c r="O227" s="268"/>
      <c r="P227" s="268"/>
      <c r="Q227" s="343"/>
      <c r="R227" s="268"/>
      <c r="T227" s="268"/>
      <c r="U227" s="268"/>
      <c r="X227" s="343" t="n">
        <v>0</v>
      </c>
      <c r="Y227" s="2" t="n">
        <v>0</v>
      </c>
      <c r="Z227" s="343" t="n">
        <v>0</v>
      </c>
      <c r="AA227" s="343" t="n">
        <v>0</v>
      </c>
      <c r="AB227" s="343" t="n">
        <v>1</v>
      </c>
      <c r="AC227" s="343" t="n">
        <v>0</v>
      </c>
      <c r="AD227" s="2" t="n">
        <v>0</v>
      </c>
      <c r="AE227" s="2" t="n">
        <v>0</v>
      </c>
      <c r="AF227" s="2" t="n">
        <v>0</v>
      </c>
      <c r="AH227" s="340"/>
      <c r="AI227" s="2" t="n">
        <v>0</v>
      </c>
      <c r="AJ227" s="343"/>
      <c r="AK227" s="343"/>
      <c r="AL227" s="2" t="n">
        <v>0</v>
      </c>
      <c r="AM227" s="2" t="n">
        <v>0</v>
      </c>
      <c r="AN227" s="2" t="n">
        <v>0</v>
      </c>
      <c r="AO227" s="2" t="n">
        <v>0</v>
      </c>
      <c r="AP227" s="2" t="n">
        <v>0</v>
      </c>
      <c r="AQ227" s="2" t="n">
        <v>0</v>
      </c>
      <c r="AR227" s="2" t="n">
        <v>0</v>
      </c>
      <c r="AS227" s="2" t="n">
        <v>0</v>
      </c>
      <c r="AV227" s="2" t="n">
        <v>0</v>
      </c>
      <c r="AW227" s="2" t="n">
        <v>0</v>
      </c>
      <c r="AX227" s="2" t="n">
        <v>0</v>
      </c>
      <c r="AY227" s="2" t="n">
        <v>0</v>
      </c>
      <c r="AZ227" s="2" t="n">
        <v>0</v>
      </c>
      <c r="BA227" s="2" t="n">
        <v>0</v>
      </c>
      <c r="BC227" s="2" t="n">
        <v>0</v>
      </c>
      <c r="BD227" s="2" t="n">
        <v>0</v>
      </c>
      <c r="BE227" s="2" t="n">
        <v>0</v>
      </c>
      <c r="BG227" s="359"/>
      <c r="BH227" s="268"/>
      <c r="BI227" s="268"/>
      <c r="BJ227" s="268"/>
      <c r="BK227" s="268"/>
      <c r="BL227" s="268"/>
      <c r="BM227" s="268"/>
      <c r="BN227" s="268"/>
      <c r="BO227" s="358"/>
      <c r="BP227" s="358"/>
      <c r="BQ227" s="268"/>
      <c r="BR227" s="358"/>
      <c r="BS227" s="384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</row>
    <row r="228" customFormat="false" ht="12.75" hidden="false" customHeight="false" outlineLevel="0" collapsed="false">
      <c r="A228" s="359"/>
      <c r="B228" s="268"/>
      <c r="C228" s="276"/>
      <c r="D228" s="276"/>
      <c r="E228" s="268"/>
      <c r="F228" s="268"/>
      <c r="G228" s="268"/>
      <c r="H228" s="268"/>
      <c r="I228" s="343"/>
      <c r="J228" s="268"/>
      <c r="K228" s="268"/>
      <c r="L228" s="268"/>
      <c r="M228" s="343"/>
      <c r="N228" s="268"/>
      <c r="O228" s="268"/>
      <c r="P228" s="268"/>
      <c r="Q228" s="343"/>
      <c r="R228" s="268"/>
      <c r="T228" s="268"/>
      <c r="U228" s="268"/>
      <c r="X228" s="343" t="n">
        <v>0</v>
      </c>
      <c r="Y228" s="2" t="n">
        <v>0</v>
      </c>
      <c r="Z228" s="343" t="n">
        <v>0</v>
      </c>
      <c r="AA228" s="343" t="n">
        <v>0</v>
      </c>
      <c r="AB228" s="343" t="n">
        <v>1</v>
      </c>
      <c r="AC228" s="343" t="n">
        <v>0</v>
      </c>
      <c r="AD228" s="2" t="n">
        <v>0</v>
      </c>
      <c r="AE228" s="2" t="n">
        <v>0</v>
      </c>
      <c r="AF228" s="2" t="n">
        <v>0</v>
      </c>
      <c r="AH228" s="340"/>
      <c r="AI228" s="2" t="n">
        <v>0</v>
      </c>
      <c r="AJ228" s="343"/>
      <c r="AK228" s="343"/>
      <c r="AL228" s="2" t="n">
        <v>0</v>
      </c>
      <c r="AM228" s="2" t="n">
        <v>0</v>
      </c>
      <c r="AN228" s="2" t="n">
        <v>0</v>
      </c>
      <c r="AO228" s="2" t="n">
        <v>0</v>
      </c>
      <c r="AP228" s="2" t="n">
        <v>0</v>
      </c>
      <c r="AQ228" s="2" t="n">
        <v>0</v>
      </c>
      <c r="AR228" s="2" t="n">
        <v>0</v>
      </c>
      <c r="AS228" s="2" t="n">
        <v>0</v>
      </c>
      <c r="AV228" s="2" t="n">
        <v>0</v>
      </c>
      <c r="AW228" s="2" t="n">
        <v>0</v>
      </c>
      <c r="AX228" s="2" t="n">
        <v>0</v>
      </c>
      <c r="AY228" s="2" t="n">
        <v>0</v>
      </c>
      <c r="AZ228" s="2" t="n">
        <v>0</v>
      </c>
      <c r="BA228" s="2" t="n">
        <v>0</v>
      </c>
      <c r="BC228" s="2" t="n">
        <v>0</v>
      </c>
      <c r="BD228" s="2" t="n">
        <v>0</v>
      </c>
      <c r="BE228" s="2" t="n">
        <v>0</v>
      </c>
      <c r="BG228" s="359"/>
      <c r="BH228" s="268"/>
      <c r="BI228" s="268"/>
      <c r="BJ228" s="268"/>
      <c r="BK228" s="268"/>
      <c r="BL228" s="268"/>
      <c r="BM228" s="268"/>
      <c r="BN228" s="268"/>
      <c r="BO228" s="358"/>
      <c r="BP228" s="358"/>
      <c r="BQ228" s="268"/>
      <c r="BR228" s="358"/>
      <c r="BS228" s="384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</row>
    <row r="229" customFormat="false" ht="12.75" hidden="false" customHeight="false" outlineLevel="0" collapsed="false">
      <c r="A229" s="359"/>
      <c r="B229" s="268"/>
      <c r="C229" s="276"/>
      <c r="D229" s="276"/>
      <c r="E229" s="268"/>
      <c r="F229" s="268"/>
      <c r="G229" s="268"/>
      <c r="H229" s="268"/>
      <c r="I229" s="343"/>
      <c r="J229" s="268"/>
      <c r="K229" s="268"/>
      <c r="L229" s="268"/>
      <c r="M229" s="343"/>
      <c r="N229" s="268"/>
      <c r="O229" s="268"/>
      <c r="P229" s="268"/>
      <c r="Q229" s="343"/>
      <c r="R229" s="268"/>
      <c r="T229" s="268"/>
      <c r="U229" s="268"/>
      <c r="X229" s="343" t="n">
        <v>0</v>
      </c>
      <c r="Y229" s="2" t="n">
        <v>0</v>
      </c>
      <c r="Z229" s="343" t="n">
        <v>0</v>
      </c>
      <c r="AA229" s="343" t="n">
        <v>0</v>
      </c>
      <c r="AB229" s="343" t="n">
        <v>1</v>
      </c>
      <c r="AC229" s="343" t="n">
        <v>0</v>
      </c>
      <c r="AD229" s="2" t="n">
        <v>0</v>
      </c>
      <c r="AE229" s="2" t="n">
        <v>0</v>
      </c>
      <c r="AF229" s="2" t="n">
        <v>0</v>
      </c>
      <c r="AH229" s="340"/>
      <c r="AI229" s="2" t="n">
        <v>0</v>
      </c>
      <c r="AJ229" s="343"/>
      <c r="AK229" s="343"/>
      <c r="AL229" s="2" t="n">
        <v>0</v>
      </c>
      <c r="AM229" s="2" t="n">
        <v>0</v>
      </c>
      <c r="AN229" s="2" t="n">
        <v>0</v>
      </c>
      <c r="AO229" s="2" t="n">
        <v>0</v>
      </c>
      <c r="AP229" s="2" t="n">
        <v>0</v>
      </c>
      <c r="AQ229" s="2" t="n">
        <v>0</v>
      </c>
      <c r="AR229" s="2" t="n">
        <v>0</v>
      </c>
      <c r="AS229" s="2" t="n">
        <v>0</v>
      </c>
      <c r="AV229" s="2" t="n">
        <v>0</v>
      </c>
      <c r="AW229" s="2" t="n">
        <v>0</v>
      </c>
      <c r="AX229" s="2" t="n">
        <v>0</v>
      </c>
      <c r="AY229" s="2" t="n">
        <v>0</v>
      </c>
      <c r="AZ229" s="2" t="n">
        <v>0</v>
      </c>
      <c r="BA229" s="2" t="n">
        <v>0</v>
      </c>
      <c r="BC229" s="2" t="n">
        <v>0</v>
      </c>
      <c r="BD229" s="2" t="n">
        <v>0</v>
      </c>
      <c r="BE229" s="2" t="n">
        <v>0</v>
      </c>
      <c r="BG229" s="359"/>
      <c r="BH229" s="268"/>
      <c r="BI229" s="268"/>
      <c r="BJ229" s="268"/>
      <c r="BK229" s="268"/>
      <c r="BL229" s="268"/>
      <c r="BM229" s="268"/>
      <c r="BN229" s="268"/>
      <c r="BO229" s="358"/>
      <c r="BP229" s="358"/>
      <c r="BQ229" s="268"/>
      <c r="BR229" s="358"/>
      <c r="BS229" s="384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</row>
    <row r="230" customFormat="false" ht="12.75" hidden="false" customHeight="false" outlineLevel="0" collapsed="false">
      <c r="A230" s="359"/>
      <c r="B230" s="268"/>
      <c r="C230" s="276"/>
      <c r="D230" s="276"/>
      <c r="E230" s="268"/>
      <c r="F230" s="268"/>
      <c r="G230" s="268"/>
      <c r="H230" s="268"/>
      <c r="I230" s="343"/>
      <c r="J230" s="268"/>
      <c r="K230" s="268"/>
      <c r="L230" s="268"/>
      <c r="M230" s="343"/>
      <c r="N230" s="268"/>
      <c r="O230" s="268"/>
      <c r="P230" s="268"/>
      <c r="Q230" s="343"/>
      <c r="R230" s="268"/>
      <c r="T230" s="268"/>
      <c r="U230" s="268"/>
      <c r="X230" s="343" t="n">
        <v>0</v>
      </c>
      <c r="Y230" s="2" t="n">
        <v>0</v>
      </c>
      <c r="Z230" s="343" t="n">
        <v>0</v>
      </c>
      <c r="AA230" s="343" t="n">
        <v>0</v>
      </c>
      <c r="AB230" s="343" t="n">
        <v>1</v>
      </c>
      <c r="AC230" s="343" t="n">
        <v>0</v>
      </c>
      <c r="AD230" s="2" t="n">
        <v>0</v>
      </c>
      <c r="AE230" s="2" t="n">
        <v>0</v>
      </c>
      <c r="AF230" s="2" t="n">
        <v>0</v>
      </c>
      <c r="AH230" s="340"/>
      <c r="AI230" s="2" t="n">
        <v>0</v>
      </c>
      <c r="AJ230" s="343"/>
      <c r="AK230" s="343"/>
      <c r="AL230" s="2" t="n">
        <v>0</v>
      </c>
      <c r="AM230" s="2" t="n">
        <v>0</v>
      </c>
      <c r="AN230" s="2" t="n">
        <v>0</v>
      </c>
      <c r="AO230" s="2" t="n">
        <v>0</v>
      </c>
      <c r="AP230" s="2" t="n">
        <v>0</v>
      </c>
      <c r="AQ230" s="2" t="n">
        <v>0</v>
      </c>
      <c r="AR230" s="2" t="n">
        <v>0</v>
      </c>
      <c r="AS230" s="2" t="n">
        <v>0</v>
      </c>
      <c r="AV230" s="2" t="n">
        <v>0</v>
      </c>
      <c r="AW230" s="2" t="n">
        <v>0</v>
      </c>
      <c r="AX230" s="2" t="n">
        <v>0</v>
      </c>
      <c r="AY230" s="2" t="n">
        <v>0</v>
      </c>
      <c r="AZ230" s="2" t="n">
        <v>0</v>
      </c>
      <c r="BA230" s="2" t="n">
        <v>0</v>
      </c>
      <c r="BC230" s="2" t="n">
        <v>0</v>
      </c>
      <c r="BD230" s="2" t="n">
        <v>0</v>
      </c>
      <c r="BE230" s="2" t="n">
        <v>0</v>
      </c>
      <c r="BG230" s="359"/>
      <c r="BH230" s="268"/>
      <c r="BI230" s="268"/>
      <c r="BJ230" s="268"/>
      <c r="BK230" s="268"/>
      <c r="BL230" s="268"/>
      <c r="BM230" s="268"/>
      <c r="BN230" s="268"/>
      <c r="BO230" s="358"/>
      <c r="BP230" s="358"/>
      <c r="BQ230" s="268"/>
      <c r="BR230" s="358"/>
      <c r="BS230" s="384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268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</row>
    <row r="231" customFormat="false" ht="12.75" hidden="false" customHeight="false" outlineLevel="0" collapsed="false">
      <c r="A231" s="359"/>
      <c r="B231" s="268"/>
      <c r="C231" s="276"/>
      <c r="D231" s="276"/>
      <c r="E231" s="268"/>
      <c r="F231" s="268"/>
      <c r="G231" s="268"/>
      <c r="H231" s="268"/>
      <c r="I231" s="343"/>
      <c r="J231" s="268"/>
      <c r="K231" s="276"/>
      <c r="L231" s="276"/>
      <c r="M231" s="343"/>
      <c r="N231" s="276"/>
      <c r="O231" s="276"/>
      <c r="P231" s="276"/>
      <c r="Q231" s="343"/>
      <c r="R231" s="268"/>
      <c r="T231" s="268"/>
      <c r="U231" s="268"/>
      <c r="X231" s="343" t="n">
        <v>0</v>
      </c>
      <c r="Y231" s="2" t="n">
        <v>0</v>
      </c>
      <c r="Z231" s="343" t="n">
        <v>0</v>
      </c>
      <c r="AA231" s="343" t="n">
        <v>0</v>
      </c>
      <c r="AB231" s="343" t="n">
        <v>1</v>
      </c>
      <c r="AC231" s="343" t="n">
        <v>0</v>
      </c>
      <c r="AD231" s="2" t="n">
        <v>0</v>
      </c>
      <c r="AE231" s="2" t="n">
        <v>0</v>
      </c>
      <c r="AF231" s="2" t="n">
        <v>0</v>
      </c>
      <c r="AH231" s="340"/>
      <c r="AI231" s="2" t="n">
        <v>0</v>
      </c>
      <c r="AJ231" s="343"/>
      <c r="AK231" s="343"/>
      <c r="AL231" s="2" t="n">
        <v>0</v>
      </c>
      <c r="AM231" s="2" t="n">
        <v>0</v>
      </c>
      <c r="AN231" s="2" t="n">
        <v>0</v>
      </c>
      <c r="AO231" s="2" t="n">
        <v>0</v>
      </c>
      <c r="AP231" s="2" t="n">
        <v>0</v>
      </c>
      <c r="AQ231" s="2" t="n">
        <v>0</v>
      </c>
      <c r="AR231" s="2" t="n">
        <v>0</v>
      </c>
      <c r="AS231" s="2" t="n">
        <v>0</v>
      </c>
      <c r="AV231" s="2" t="n">
        <v>0</v>
      </c>
      <c r="AW231" s="2" t="n">
        <v>0</v>
      </c>
      <c r="AX231" s="2" t="n">
        <v>0</v>
      </c>
      <c r="AY231" s="2" t="n">
        <v>0</v>
      </c>
      <c r="AZ231" s="2" t="n">
        <v>0</v>
      </c>
      <c r="BA231" s="2" t="n">
        <v>0</v>
      </c>
      <c r="BC231" s="2" t="n">
        <v>0</v>
      </c>
      <c r="BD231" s="2" t="n">
        <v>0</v>
      </c>
      <c r="BE231" s="2" t="n">
        <v>0</v>
      </c>
      <c r="BG231" s="359"/>
      <c r="BH231" s="268"/>
      <c r="BI231" s="268"/>
      <c r="BJ231" s="268"/>
      <c r="BK231" s="268"/>
      <c r="BL231" s="268"/>
      <c r="BM231" s="268"/>
      <c r="BN231" s="268"/>
      <c r="BO231" s="358"/>
      <c r="BP231" s="358"/>
      <c r="BQ231" s="268"/>
      <c r="BR231" s="358"/>
      <c r="BS231" s="384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268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</row>
    <row r="232" customFormat="false" ht="12.75" hidden="false" customHeight="false" outlineLevel="0" collapsed="false">
      <c r="A232" s="359"/>
      <c r="B232" s="268"/>
      <c r="C232" s="276"/>
      <c r="D232" s="276"/>
      <c r="E232" s="268"/>
      <c r="F232" s="268"/>
      <c r="G232" s="268"/>
      <c r="H232" s="268"/>
      <c r="I232" s="343"/>
      <c r="J232" s="268"/>
      <c r="K232" s="276"/>
      <c r="L232" s="276"/>
      <c r="M232" s="343"/>
      <c r="N232" s="276"/>
      <c r="O232" s="276"/>
      <c r="P232" s="276"/>
      <c r="Q232" s="343"/>
      <c r="R232" s="268"/>
      <c r="T232" s="268"/>
      <c r="U232" s="268"/>
      <c r="X232" s="343" t="n">
        <v>0</v>
      </c>
      <c r="Y232" s="2" t="n">
        <v>0</v>
      </c>
      <c r="Z232" s="343" t="n">
        <v>0</v>
      </c>
      <c r="AA232" s="343" t="n">
        <v>0</v>
      </c>
      <c r="AB232" s="343" t="n">
        <v>1</v>
      </c>
      <c r="AC232" s="343" t="n">
        <v>0</v>
      </c>
      <c r="AD232" s="2" t="n">
        <v>0</v>
      </c>
      <c r="AE232" s="2" t="n">
        <v>0</v>
      </c>
      <c r="AF232" s="2" t="n">
        <v>0</v>
      </c>
      <c r="AH232" s="340"/>
      <c r="AI232" s="2" t="n">
        <v>0</v>
      </c>
      <c r="AJ232" s="343"/>
      <c r="AK232" s="343"/>
      <c r="AL232" s="2" t="n">
        <v>0</v>
      </c>
      <c r="AM232" s="2" t="n">
        <v>0</v>
      </c>
      <c r="AN232" s="2" t="n">
        <v>0</v>
      </c>
      <c r="AO232" s="2" t="n">
        <v>0</v>
      </c>
      <c r="AP232" s="2" t="n">
        <v>0</v>
      </c>
      <c r="AQ232" s="2" t="n">
        <v>0</v>
      </c>
      <c r="AR232" s="2" t="n">
        <v>0</v>
      </c>
      <c r="AS232" s="2" t="n">
        <v>0</v>
      </c>
      <c r="AV232" s="2" t="n">
        <v>0</v>
      </c>
      <c r="AW232" s="2" t="n">
        <v>0</v>
      </c>
      <c r="AX232" s="2" t="n">
        <v>0</v>
      </c>
      <c r="AY232" s="2" t="n">
        <v>0</v>
      </c>
      <c r="AZ232" s="2" t="n">
        <v>0</v>
      </c>
      <c r="BA232" s="2" t="n">
        <v>0</v>
      </c>
      <c r="BC232" s="2" t="n">
        <v>0</v>
      </c>
      <c r="BD232" s="2" t="n">
        <v>0</v>
      </c>
      <c r="BE232" s="2" t="n">
        <v>0</v>
      </c>
      <c r="BG232" s="359"/>
      <c r="BH232" s="268"/>
      <c r="BI232" s="268"/>
      <c r="BJ232" s="268"/>
      <c r="BK232" s="268"/>
      <c r="BL232" s="268"/>
      <c r="BM232" s="268"/>
      <c r="BN232" s="268"/>
      <c r="BO232" s="358"/>
      <c r="BP232" s="358"/>
      <c r="BQ232" s="268"/>
      <c r="BR232" s="358"/>
      <c r="BS232" s="384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268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</row>
    <row r="233" customFormat="false" ht="12.75" hidden="false" customHeight="false" outlineLevel="0" collapsed="false">
      <c r="A233" s="359"/>
      <c r="B233" s="268"/>
      <c r="C233" s="276"/>
      <c r="D233" s="276"/>
      <c r="E233" s="268"/>
      <c r="F233" s="268"/>
      <c r="G233" s="268"/>
      <c r="H233" s="268"/>
      <c r="I233" s="343"/>
      <c r="J233" s="268"/>
      <c r="K233" s="276"/>
      <c r="L233" s="276"/>
      <c r="M233" s="343"/>
      <c r="N233" s="276"/>
      <c r="O233" s="276"/>
      <c r="P233" s="276"/>
      <c r="Q233" s="343"/>
      <c r="R233" s="268"/>
      <c r="T233" s="268"/>
      <c r="U233" s="268"/>
      <c r="X233" s="343" t="n">
        <v>0</v>
      </c>
      <c r="Y233" s="2" t="n">
        <v>0</v>
      </c>
      <c r="Z233" s="343" t="n">
        <v>0</v>
      </c>
      <c r="AA233" s="343" t="n">
        <v>0</v>
      </c>
      <c r="AB233" s="343" t="n">
        <v>1</v>
      </c>
      <c r="AC233" s="343" t="n">
        <v>0</v>
      </c>
      <c r="AD233" s="2" t="n">
        <v>0</v>
      </c>
      <c r="AE233" s="2" t="n">
        <v>0</v>
      </c>
      <c r="AF233" s="2" t="n">
        <v>0</v>
      </c>
      <c r="AH233" s="340"/>
      <c r="AI233" s="2" t="n">
        <v>0</v>
      </c>
      <c r="AJ233" s="343"/>
      <c r="AK233" s="343"/>
      <c r="AL233" s="2" t="n">
        <v>0</v>
      </c>
      <c r="AM233" s="2" t="n">
        <v>0</v>
      </c>
      <c r="AN233" s="2" t="n">
        <v>0</v>
      </c>
      <c r="AO233" s="2" t="n">
        <v>0</v>
      </c>
      <c r="AP233" s="2" t="n">
        <v>0</v>
      </c>
      <c r="AQ233" s="2" t="n">
        <v>0</v>
      </c>
      <c r="AR233" s="2" t="n">
        <v>0</v>
      </c>
      <c r="AS233" s="2" t="n">
        <v>0</v>
      </c>
      <c r="AV233" s="2" t="n">
        <v>0</v>
      </c>
      <c r="AW233" s="2" t="n">
        <v>0</v>
      </c>
      <c r="AX233" s="2" t="n">
        <v>0</v>
      </c>
      <c r="AY233" s="2" t="n">
        <v>0</v>
      </c>
      <c r="AZ233" s="2" t="n">
        <v>0</v>
      </c>
      <c r="BA233" s="2" t="n">
        <v>0</v>
      </c>
      <c r="BC233" s="2" t="n">
        <v>0</v>
      </c>
      <c r="BD233" s="2" t="n">
        <v>0</v>
      </c>
      <c r="BE233" s="2" t="n">
        <v>0</v>
      </c>
      <c r="BG233" s="359"/>
      <c r="BH233" s="268"/>
      <c r="BI233" s="268"/>
      <c r="BJ233" s="268"/>
      <c r="BK233" s="268"/>
      <c r="BL233" s="268"/>
      <c r="BM233" s="268"/>
      <c r="BN233" s="268"/>
      <c r="BO233" s="358"/>
      <c r="BP233" s="358"/>
      <c r="BQ233" s="268"/>
      <c r="BR233" s="358"/>
      <c r="BS233" s="384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268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</row>
    <row r="234" customFormat="false" ht="12.75" hidden="false" customHeight="false" outlineLevel="0" collapsed="false">
      <c r="A234" s="359"/>
      <c r="B234" s="268"/>
      <c r="C234" s="276"/>
      <c r="D234" s="276"/>
      <c r="E234" s="268"/>
      <c r="F234" s="268"/>
      <c r="G234" s="268"/>
      <c r="H234" s="268"/>
      <c r="I234" s="343"/>
      <c r="J234" s="268"/>
      <c r="K234" s="276"/>
      <c r="L234" s="276"/>
      <c r="M234" s="343"/>
      <c r="N234" s="276"/>
      <c r="O234" s="276"/>
      <c r="P234" s="276"/>
      <c r="Q234" s="343"/>
      <c r="R234" s="268"/>
      <c r="T234" s="268"/>
      <c r="U234" s="268"/>
      <c r="X234" s="343" t="n">
        <v>0</v>
      </c>
      <c r="Y234" s="2" t="n">
        <v>0</v>
      </c>
      <c r="Z234" s="343" t="n">
        <v>0</v>
      </c>
      <c r="AA234" s="343" t="n">
        <v>0</v>
      </c>
      <c r="AB234" s="343" t="n">
        <v>1</v>
      </c>
      <c r="AC234" s="343" t="n">
        <v>0</v>
      </c>
      <c r="AD234" s="2" t="n">
        <v>0</v>
      </c>
      <c r="AE234" s="2" t="n">
        <v>0</v>
      </c>
      <c r="AF234" s="2" t="n">
        <v>0</v>
      </c>
      <c r="AH234" s="340"/>
      <c r="AI234" s="2" t="n">
        <v>0</v>
      </c>
      <c r="AJ234" s="343"/>
      <c r="AK234" s="343"/>
      <c r="AL234" s="2" t="n">
        <v>0</v>
      </c>
      <c r="AM234" s="2" t="n">
        <v>0</v>
      </c>
      <c r="AN234" s="2" t="n">
        <v>0</v>
      </c>
      <c r="AO234" s="2" t="n">
        <v>0</v>
      </c>
      <c r="AP234" s="2" t="n">
        <v>0</v>
      </c>
      <c r="AQ234" s="2" t="n">
        <v>0</v>
      </c>
      <c r="AR234" s="2" t="n">
        <v>0</v>
      </c>
      <c r="AS234" s="2" t="n">
        <v>0</v>
      </c>
      <c r="AV234" s="2" t="n">
        <v>0</v>
      </c>
      <c r="AW234" s="2" t="n">
        <v>0</v>
      </c>
      <c r="AX234" s="2" t="n">
        <v>0</v>
      </c>
      <c r="AY234" s="2" t="n">
        <v>0</v>
      </c>
      <c r="AZ234" s="2" t="n">
        <v>0</v>
      </c>
      <c r="BA234" s="2" t="n">
        <v>0</v>
      </c>
      <c r="BC234" s="2" t="n">
        <v>0</v>
      </c>
      <c r="BD234" s="2" t="n">
        <v>0</v>
      </c>
      <c r="BE234" s="2" t="n">
        <v>0</v>
      </c>
      <c r="BG234" s="359"/>
      <c r="BH234" s="268"/>
      <c r="BI234" s="268"/>
      <c r="BJ234" s="268"/>
      <c r="BK234" s="268"/>
      <c r="BL234" s="268"/>
      <c r="BM234" s="268"/>
      <c r="BN234" s="268"/>
      <c r="BO234" s="358"/>
      <c r="BP234" s="358"/>
      <c r="BQ234" s="268"/>
      <c r="BR234" s="358"/>
      <c r="BS234" s="384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268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</row>
    <row r="235" customFormat="false" ht="12.75" hidden="false" customHeight="false" outlineLevel="0" collapsed="false">
      <c r="A235" s="359"/>
      <c r="B235" s="268"/>
      <c r="C235" s="276"/>
      <c r="D235" s="276"/>
      <c r="E235" s="268"/>
      <c r="F235" s="268"/>
      <c r="G235" s="268"/>
      <c r="H235" s="268"/>
      <c r="I235" s="343"/>
      <c r="J235" s="268"/>
      <c r="K235" s="276"/>
      <c r="L235" s="276"/>
      <c r="M235" s="343"/>
      <c r="N235" s="276"/>
      <c r="O235" s="276"/>
      <c r="P235" s="276"/>
      <c r="Q235" s="343"/>
      <c r="R235" s="268"/>
      <c r="T235" s="268"/>
      <c r="U235" s="268"/>
      <c r="X235" s="343" t="n">
        <v>0</v>
      </c>
      <c r="Y235" s="2" t="n">
        <v>0</v>
      </c>
      <c r="Z235" s="343" t="n">
        <v>0</v>
      </c>
      <c r="AA235" s="343" t="n">
        <v>0</v>
      </c>
      <c r="AB235" s="343" t="n">
        <v>1</v>
      </c>
      <c r="AC235" s="343" t="n">
        <v>0</v>
      </c>
      <c r="AD235" s="2" t="n">
        <v>0</v>
      </c>
      <c r="AE235" s="2" t="n">
        <v>0</v>
      </c>
      <c r="AF235" s="2" t="n">
        <v>0</v>
      </c>
      <c r="AH235" s="340"/>
      <c r="AI235" s="2" t="n">
        <v>0</v>
      </c>
      <c r="AJ235" s="343"/>
      <c r="AK235" s="343"/>
      <c r="AL235" s="2" t="n">
        <v>0</v>
      </c>
      <c r="AM235" s="2" t="n">
        <v>0</v>
      </c>
      <c r="AN235" s="2" t="n">
        <v>0</v>
      </c>
      <c r="AO235" s="2" t="n">
        <v>0</v>
      </c>
      <c r="AP235" s="2" t="n">
        <v>0</v>
      </c>
      <c r="AQ235" s="2" t="n">
        <v>0</v>
      </c>
      <c r="AR235" s="2" t="n">
        <v>0</v>
      </c>
      <c r="AS235" s="2" t="n">
        <v>0</v>
      </c>
      <c r="AV235" s="2" t="n">
        <v>0</v>
      </c>
      <c r="AW235" s="2" t="n">
        <v>0</v>
      </c>
      <c r="AX235" s="2" t="n">
        <v>0</v>
      </c>
      <c r="AY235" s="2" t="n">
        <v>0</v>
      </c>
      <c r="AZ235" s="2" t="n">
        <v>0</v>
      </c>
      <c r="BA235" s="2" t="n">
        <v>0</v>
      </c>
      <c r="BC235" s="2" t="n">
        <v>0</v>
      </c>
      <c r="BD235" s="2" t="n">
        <v>0</v>
      </c>
      <c r="BE235" s="2" t="n">
        <v>0</v>
      </c>
      <c r="BG235" s="359"/>
      <c r="BH235" s="268"/>
      <c r="BI235" s="268"/>
      <c r="BJ235" s="268"/>
      <c r="BK235" s="268"/>
      <c r="BL235" s="268"/>
      <c r="BM235" s="268"/>
      <c r="BN235" s="268"/>
      <c r="BO235" s="358"/>
      <c r="BP235" s="358"/>
      <c r="BQ235" s="268"/>
      <c r="BR235" s="358"/>
      <c r="BS235" s="384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268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</row>
    <row r="236" customFormat="false" ht="12.75" hidden="false" customHeight="false" outlineLevel="0" collapsed="false">
      <c r="A236" s="359"/>
      <c r="B236" s="268"/>
      <c r="C236" s="276"/>
      <c r="D236" s="276"/>
      <c r="E236" s="268"/>
      <c r="F236" s="268"/>
      <c r="G236" s="268"/>
      <c r="H236" s="268"/>
      <c r="I236" s="343"/>
      <c r="J236" s="268"/>
      <c r="K236" s="276"/>
      <c r="L236" s="276"/>
      <c r="M236" s="343"/>
      <c r="N236" s="276"/>
      <c r="O236" s="276"/>
      <c r="P236" s="276"/>
      <c r="Q236" s="343"/>
      <c r="R236" s="268"/>
      <c r="T236" s="268"/>
      <c r="U236" s="268"/>
      <c r="X236" s="343" t="n">
        <v>0</v>
      </c>
      <c r="Y236" s="2" t="n">
        <v>0</v>
      </c>
      <c r="Z236" s="343" t="n">
        <v>0</v>
      </c>
      <c r="AA236" s="343" t="n">
        <v>0</v>
      </c>
      <c r="AB236" s="343" t="n">
        <v>1</v>
      </c>
      <c r="AC236" s="343" t="n">
        <v>0</v>
      </c>
      <c r="AD236" s="2" t="n">
        <v>0</v>
      </c>
      <c r="AE236" s="2" t="n">
        <v>0</v>
      </c>
      <c r="AF236" s="2" t="n">
        <v>0</v>
      </c>
      <c r="AH236" s="340"/>
      <c r="AI236" s="2" t="n">
        <v>0</v>
      </c>
      <c r="AJ236" s="343"/>
      <c r="AK236" s="343"/>
      <c r="AL236" s="2" t="n">
        <v>0</v>
      </c>
      <c r="AM236" s="2" t="n">
        <v>0</v>
      </c>
      <c r="AN236" s="2" t="n">
        <v>0</v>
      </c>
      <c r="AO236" s="2" t="n">
        <v>0</v>
      </c>
      <c r="AP236" s="2" t="n">
        <v>0</v>
      </c>
      <c r="AQ236" s="2" t="n">
        <v>0</v>
      </c>
      <c r="AR236" s="2" t="n">
        <v>0</v>
      </c>
      <c r="AS236" s="2" t="n">
        <v>0</v>
      </c>
      <c r="AV236" s="2" t="n">
        <v>0</v>
      </c>
      <c r="AW236" s="2" t="n">
        <v>0</v>
      </c>
      <c r="AX236" s="2" t="n">
        <v>0</v>
      </c>
      <c r="AY236" s="2" t="n">
        <v>0</v>
      </c>
      <c r="AZ236" s="2" t="n">
        <v>0</v>
      </c>
      <c r="BA236" s="2" t="n">
        <v>0</v>
      </c>
      <c r="BC236" s="2" t="n">
        <v>0</v>
      </c>
      <c r="BD236" s="2" t="n">
        <v>0</v>
      </c>
      <c r="BE236" s="2" t="n">
        <v>0</v>
      </c>
      <c r="BG236" s="359"/>
      <c r="BH236" s="268"/>
      <c r="BI236" s="268"/>
      <c r="BJ236" s="268"/>
      <c r="BK236" s="268"/>
      <c r="BL236" s="268"/>
      <c r="BM236" s="268"/>
      <c r="BN236" s="268"/>
      <c r="BO236" s="358"/>
      <c r="BP236" s="358"/>
      <c r="BQ236" s="268"/>
      <c r="BR236" s="358"/>
      <c r="BS236" s="384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268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</row>
    <row r="237" customFormat="false" ht="12.75" hidden="false" customHeight="false" outlineLevel="0" collapsed="false">
      <c r="A237" s="359"/>
      <c r="B237" s="268"/>
      <c r="C237" s="276"/>
      <c r="D237" s="276"/>
      <c r="E237" s="268"/>
      <c r="F237" s="268"/>
      <c r="G237" s="268"/>
      <c r="H237" s="268"/>
      <c r="I237" s="343"/>
      <c r="J237" s="268"/>
      <c r="K237" s="276"/>
      <c r="L237" s="276"/>
      <c r="M237" s="343"/>
      <c r="N237" s="276"/>
      <c r="O237" s="276"/>
      <c r="P237" s="276"/>
      <c r="Q237" s="343"/>
      <c r="R237" s="268"/>
      <c r="T237" s="268"/>
      <c r="U237" s="268"/>
      <c r="X237" s="343" t="n">
        <v>0</v>
      </c>
      <c r="Y237" s="2" t="n">
        <v>0</v>
      </c>
      <c r="Z237" s="343" t="n">
        <v>0</v>
      </c>
      <c r="AA237" s="343" t="n">
        <v>0</v>
      </c>
      <c r="AB237" s="343" t="n">
        <v>1</v>
      </c>
      <c r="AC237" s="343" t="n">
        <v>0</v>
      </c>
      <c r="AD237" s="2" t="n">
        <v>0</v>
      </c>
      <c r="AE237" s="2" t="n">
        <v>0</v>
      </c>
      <c r="AF237" s="2" t="n">
        <v>0</v>
      </c>
      <c r="AH237" s="340"/>
      <c r="AI237" s="2" t="n">
        <v>0</v>
      </c>
      <c r="AJ237" s="343"/>
      <c r="AK237" s="343"/>
      <c r="AL237" s="2" t="n">
        <v>0</v>
      </c>
      <c r="AM237" s="2" t="n">
        <v>0</v>
      </c>
      <c r="AN237" s="2" t="n">
        <v>0</v>
      </c>
      <c r="AO237" s="2" t="n">
        <v>0</v>
      </c>
      <c r="AP237" s="2" t="n">
        <v>0</v>
      </c>
      <c r="AQ237" s="2" t="n">
        <v>0</v>
      </c>
      <c r="AR237" s="2" t="n">
        <v>0</v>
      </c>
      <c r="AS237" s="2" t="n">
        <v>0</v>
      </c>
      <c r="AV237" s="2" t="n">
        <v>0</v>
      </c>
      <c r="AW237" s="2" t="n">
        <v>0</v>
      </c>
      <c r="AX237" s="2" t="n">
        <v>0</v>
      </c>
      <c r="AY237" s="2" t="n">
        <v>0</v>
      </c>
      <c r="AZ237" s="2" t="n">
        <v>0</v>
      </c>
      <c r="BA237" s="2" t="n">
        <v>0</v>
      </c>
      <c r="BC237" s="2" t="n">
        <v>0</v>
      </c>
      <c r="BD237" s="2" t="n">
        <v>0</v>
      </c>
      <c r="BE237" s="2" t="n">
        <v>0</v>
      </c>
      <c r="BG237" s="359"/>
      <c r="BH237" s="268"/>
      <c r="BI237" s="268"/>
      <c r="BJ237" s="268"/>
      <c r="BK237" s="268"/>
      <c r="BL237" s="268"/>
      <c r="BM237" s="268"/>
      <c r="BN237" s="268"/>
      <c r="BO237" s="358"/>
      <c r="BP237" s="358"/>
      <c r="BQ237" s="268"/>
      <c r="BR237" s="358"/>
      <c r="BS237" s="384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268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</row>
    <row r="238" customFormat="false" ht="12.75" hidden="false" customHeight="false" outlineLevel="0" collapsed="false">
      <c r="A238" s="359"/>
      <c r="B238" s="268"/>
      <c r="C238" s="276"/>
      <c r="D238" s="276"/>
      <c r="E238" s="268"/>
      <c r="F238" s="268"/>
      <c r="G238" s="268"/>
      <c r="H238" s="268"/>
      <c r="I238" s="343"/>
      <c r="J238" s="268"/>
      <c r="K238" s="276"/>
      <c r="L238" s="276"/>
      <c r="M238" s="343"/>
      <c r="N238" s="276"/>
      <c r="O238" s="276"/>
      <c r="P238" s="276"/>
      <c r="Q238" s="343"/>
      <c r="R238" s="268"/>
      <c r="T238" s="268"/>
      <c r="U238" s="268"/>
      <c r="X238" s="343" t="n">
        <v>0</v>
      </c>
      <c r="Y238" s="2" t="n">
        <v>0</v>
      </c>
      <c r="Z238" s="343" t="n">
        <v>0</v>
      </c>
      <c r="AA238" s="343" t="n">
        <v>0</v>
      </c>
      <c r="AB238" s="343" t="n">
        <v>1</v>
      </c>
      <c r="AC238" s="343" t="n">
        <v>0</v>
      </c>
      <c r="AD238" s="2" t="n">
        <v>0</v>
      </c>
      <c r="AE238" s="2" t="n">
        <v>0</v>
      </c>
      <c r="AF238" s="2" t="n">
        <v>0</v>
      </c>
      <c r="AH238" s="340"/>
      <c r="AI238" s="2" t="n">
        <v>0</v>
      </c>
      <c r="AJ238" s="343"/>
      <c r="AK238" s="343"/>
      <c r="AL238" s="2" t="n">
        <v>0</v>
      </c>
      <c r="AM238" s="2" t="n">
        <v>0</v>
      </c>
      <c r="AN238" s="2" t="n">
        <v>0</v>
      </c>
      <c r="AO238" s="2" t="n">
        <v>0</v>
      </c>
      <c r="AP238" s="2" t="n">
        <v>0</v>
      </c>
      <c r="AQ238" s="2" t="n">
        <v>0</v>
      </c>
      <c r="AR238" s="2" t="n">
        <v>0</v>
      </c>
      <c r="AS238" s="2" t="n">
        <v>0</v>
      </c>
      <c r="AV238" s="2" t="n">
        <v>0</v>
      </c>
      <c r="AW238" s="2" t="n">
        <v>0</v>
      </c>
      <c r="AX238" s="2" t="n">
        <v>0</v>
      </c>
      <c r="AY238" s="2" t="n">
        <v>0</v>
      </c>
      <c r="AZ238" s="2" t="n">
        <v>0</v>
      </c>
      <c r="BA238" s="2" t="n">
        <v>0</v>
      </c>
      <c r="BC238" s="2" t="n">
        <v>0</v>
      </c>
      <c r="BD238" s="2" t="n">
        <v>0</v>
      </c>
      <c r="BE238" s="2" t="n">
        <v>0</v>
      </c>
      <c r="BG238" s="359"/>
      <c r="BH238" s="268"/>
      <c r="BI238" s="268"/>
      <c r="BJ238" s="268"/>
      <c r="BK238" s="268"/>
      <c r="BL238" s="268"/>
      <c r="BM238" s="268"/>
      <c r="BN238" s="268"/>
      <c r="BO238" s="358"/>
      <c r="BP238" s="358"/>
      <c r="BQ238" s="268"/>
      <c r="BR238" s="358"/>
      <c r="BS238" s="384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268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</row>
    <row r="239" customFormat="false" ht="12.75" hidden="false" customHeight="false" outlineLevel="0" collapsed="false">
      <c r="A239" s="359"/>
      <c r="B239" s="268"/>
      <c r="C239" s="276"/>
      <c r="D239" s="276"/>
      <c r="E239" s="268"/>
      <c r="F239" s="268"/>
      <c r="G239" s="268"/>
      <c r="H239" s="268"/>
      <c r="I239" s="343"/>
      <c r="J239" s="268"/>
      <c r="K239" s="276"/>
      <c r="L239" s="276"/>
      <c r="M239" s="343"/>
      <c r="N239" s="276"/>
      <c r="O239" s="276"/>
      <c r="P239" s="276"/>
      <c r="Q239" s="343"/>
      <c r="R239" s="268"/>
      <c r="T239" s="268"/>
      <c r="U239" s="268"/>
      <c r="X239" s="343" t="n">
        <v>0</v>
      </c>
      <c r="Y239" s="2" t="n">
        <v>0</v>
      </c>
      <c r="Z239" s="343" t="n">
        <v>0</v>
      </c>
      <c r="AA239" s="343" t="n">
        <v>0</v>
      </c>
      <c r="AB239" s="343" t="n">
        <v>1</v>
      </c>
      <c r="AC239" s="343" t="n">
        <v>0</v>
      </c>
      <c r="AD239" s="2" t="n">
        <v>0</v>
      </c>
      <c r="AE239" s="2" t="n">
        <v>0</v>
      </c>
      <c r="AF239" s="2" t="n">
        <v>0</v>
      </c>
      <c r="AH239" s="340"/>
      <c r="AI239" s="2" t="n">
        <v>0</v>
      </c>
      <c r="AJ239" s="343"/>
      <c r="AK239" s="343"/>
      <c r="AL239" s="2" t="n">
        <v>0</v>
      </c>
      <c r="AM239" s="2" t="n">
        <v>0</v>
      </c>
      <c r="AN239" s="2" t="n">
        <v>0</v>
      </c>
      <c r="AO239" s="2" t="n">
        <v>0</v>
      </c>
      <c r="AP239" s="2" t="n">
        <v>0</v>
      </c>
      <c r="AQ239" s="2" t="n">
        <v>0</v>
      </c>
      <c r="AR239" s="2" t="n">
        <v>0</v>
      </c>
      <c r="AS239" s="2" t="n">
        <v>0</v>
      </c>
      <c r="AV239" s="2" t="n">
        <v>0</v>
      </c>
      <c r="AW239" s="2" t="n">
        <v>0</v>
      </c>
      <c r="AX239" s="2" t="n">
        <v>0</v>
      </c>
      <c r="AY239" s="2" t="n">
        <v>0</v>
      </c>
      <c r="AZ239" s="2" t="n">
        <v>0</v>
      </c>
      <c r="BA239" s="2" t="n">
        <v>0</v>
      </c>
      <c r="BC239" s="2" t="n">
        <v>0</v>
      </c>
      <c r="BD239" s="2" t="n">
        <v>0</v>
      </c>
      <c r="BE239" s="2" t="n">
        <v>0</v>
      </c>
      <c r="BG239" s="359"/>
      <c r="BH239" s="268"/>
      <c r="BI239" s="268"/>
      <c r="BJ239" s="268"/>
      <c r="BK239" s="268"/>
      <c r="BL239" s="268"/>
      <c r="BM239" s="268"/>
      <c r="BN239" s="268"/>
      <c r="BO239" s="358"/>
      <c r="BP239" s="358"/>
      <c r="BQ239" s="268"/>
      <c r="BR239" s="358"/>
      <c r="BS239" s="384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268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</row>
    <row r="240" customFormat="false" ht="12.75" hidden="false" customHeight="false" outlineLevel="0" collapsed="false">
      <c r="A240" s="359"/>
      <c r="B240" s="268"/>
      <c r="C240" s="276"/>
      <c r="D240" s="276"/>
      <c r="E240" s="268"/>
      <c r="F240" s="268"/>
      <c r="G240" s="268"/>
      <c r="H240" s="268"/>
      <c r="I240" s="343"/>
      <c r="J240" s="268"/>
      <c r="K240" s="276"/>
      <c r="L240" s="276"/>
      <c r="M240" s="343"/>
      <c r="N240" s="276"/>
      <c r="O240" s="276"/>
      <c r="P240" s="276"/>
      <c r="Q240" s="343"/>
      <c r="R240" s="268"/>
      <c r="T240" s="268"/>
      <c r="U240" s="268"/>
      <c r="X240" s="343" t="n">
        <v>0</v>
      </c>
      <c r="Y240" s="2" t="n">
        <v>0</v>
      </c>
      <c r="Z240" s="343" t="n">
        <v>0</v>
      </c>
      <c r="AA240" s="343" t="n">
        <v>0</v>
      </c>
      <c r="AB240" s="343" t="n">
        <v>1</v>
      </c>
      <c r="AC240" s="343" t="n">
        <v>0</v>
      </c>
      <c r="AD240" s="2" t="n">
        <v>0</v>
      </c>
      <c r="AE240" s="2" t="n">
        <v>0</v>
      </c>
      <c r="AF240" s="2" t="n">
        <v>0</v>
      </c>
      <c r="AH240" s="340"/>
      <c r="AI240" s="2" t="n">
        <v>0</v>
      </c>
      <c r="AJ240" s="343"/>
      <c r="AK240" s="343"/>
      <c r="AL240" s="2" t="n">
        <v>0</v>
      </c>
      <c r="AM240" s="2" t="n">
        <v>0</v>
      </c>
      <c r="AN240" s="2" t="n">
        <v>0</v>
      </c>
      <c r="AO240" s="2" t="n">
        <v>0</v>
      </c>
      <c r="AP240" s="2" t="n">
        <v>0</v>
      </c>
      <c r="AQ240" s="2" t="n">
        <v>0</v>
      </c>
      <c r="AR240" s="2" t="n">
        <v>0</v>
      </c>
      <c r="AS240" s="2" t="n">
        <v>0</v>
      </c>
      <c r="AV240" s="2" t="n">
        <v>0</v>
      </c>
      <c r="AW240" s="2" t="n">
        <v>0</v>
      </c>
      <c r="AX240" s="2" t="n">
        <v>0</v>
      </c>
      <c r="AY240" s="2" t="n">
        <v>0</v>
      </c>
      <c r="AZ240" s="2" t="n">
        <v>0</v>
      </c>
      <c r="BA240" s="2" t="n">
        <v>0</v>
      </c>
      <c r="BC240" s="2" t="n">
        <v>0</v>
      </c>
      <c r="BD240" s="2" t="n">
        <v>0</v>
      </c>
      <c r="BE240" s="2" t="n">
        <v>0</v>
      </c>
      <c r="BG240" s="359"/>
      <c r="BH240" s="268"/>
      <c r="BI240" s="268"/>
      <c r="BJ240" s="268"/>
      <c r="BK240" s="268"/>
      <c r="BL240" s="268"/>
      <c r="BM240" s="268"/>
      <c r="BN240" s="268"/>
      <c r="BO240" s="358"/>
      <c r="BP240" s="358"/>
      <c r="BQ240" s="268"/>
      <c r="BR240" s="358"/>
      <c r="BS240" s="384"/>
      <c r="BT240" s="268"/>
      <c r="BU240" s="268"/>
      <c r="BV240" s="268"/>
      <c r="BW240" s="268"/>
      <c r="BX240" s="268"/>
      <c r="BY240" s="268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</row>
    <row r="241" customFormat="false" ht="12.75" hidden="false" customHeight="false" outlineLevel="0" collapsed="false">
      <c r="A241" s="359"/>
      <c r="B241" s="268"/>
      <c r="C241" s="276"/>
      <c r="D241" s="276"/>
      <c r="E241" s="268"/>
      <c r="F241" s="268"/>
      <c r="G241" s="268"/>
      <c r="H241" s="268"/>
      <c r="I241" s="343"/>
      <c r="J241" s="268"/>
      <c r="K241" s="276"/>
      <c r="L241" s="276"/>
      <c r="M241" s="343"/>
      <c r="N241" s="276"/>
      <c r="O241" s="276"/>
      <c r="P241" s="276"/>
      <c r="Q241" s="343"/>
      <c r="R241" s="268"/>
      <c r="T241" s="268"/>
      <c r="U241" s="268"/>
      <c r="X241" s="343" t="n">
        <v>0</v>
      </c>
      <c r="Y241" s="2" t="n">
        <v>0</v>
      </c>
      <c r="Z241" s="343" t="n">
        <v>0</v>
      </c>
      <c r="AA241" s="343" t="n">
        <v>0</v>
      </c>
      <c r="AB241" s="343" t="n">
        <v>1</v>
      </c>
      <c r="AC241" s="343" t="n">
        <v>0</v>
      </c>
      <c r="AD241" s="2" t="n">
        <v>0</v>
      </c>
      <c r="AE241" s="2" t="n">
        <v>0</v>
      </c>
      <c r="AF241" s="2" t="n">
        <v>0</v>
      </c>
      <c r="AH241" s="340"/>
      <c r="AI241" s="2" t="n">
        <v>0</v>
      </c>
      <c r="AJ241" s="343"/>
      <c r="AK241" s="343"/>
      <c r="AL241" s="2" t="n">
        <v>0</v>
      </c>
      <c r="AM241" s="2" t="n">
        <v>0</v>
      </c>
      <c r="AN241" s="2" t="n">
        <v>0</v>
      </c>
      <c r="AO241" s="2" t="n">
        <v>0</v>
      </c>
      <c r="AP241" s="2" t="n">
        <v>0</v>
      </c>
      <c r="AQ241" s="2" t="n">
        <v>0</v>
      </c>
      <c r="AR241" s="2" t="n">
        <v>0</v>
      </c>
      <c r="AS241" s="2" t="n">
        <v>0</v>
      </c>
      <c r="AV241" s="2" t="n">
        <v>0</v>
      </c>
      <c r="AW241" s="2" t="n">
        <v>0</v>
      </c>
      <c r="AX241" s="2" t="n">
        <v>0</v>
      </c>
      <c r="AY241" s="2" t="n">
        <v>0</v>
      </c>
      <c r="AZ241" s="2" t="n">
        <v>0</v>
      </c>
      <c r="BA241" s="2" t="n">
        <v>0</v>
      </c>
      <c r="BC241" s="2" t="n">
        <v>0</v>
      </c>
      <c r="BD241" s="2" t="n">
        <v>0</v>
      </c>
      <c r="BE241" s="2" t="n">
        <v>0</v>
      </c>
      <c r="BG241" s="359"/>
      <c r="BH241" s="268"/>
      <c r="BI241" s="268"/>
      <c r="BJ241" s="268"/>
      <c r="BK241" s="268"/>
      <c r="BL241" s="268"/>
      <c r="BM241" s="268"/>
      <c r="BN241" s="268"/>
      <c r="BO241" s="358"/>
      <c r="BP241" s="358"/>
      <c r="BQ241" s="268"/>
      <c r="BR241" s="358"/>
      <c r="BS241" s="384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268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</row>
    <row r="242" customFormat="false" ht="12.75" hidden="false" customHeight="false" outlineLevel="0" collapsed="false">
      <c r="A242" s="359"/>
      <c r="B242" s="268"/>
      <c r="C242" s="276"/>
      <c r="D242" s="276"/>
      <c r="E242" s="268"/>
      <c r="F242" s="268"/>
      <c r="G242" s="268"/>
      <c r="H242" s="268"/>
      <c r="I242" s="343"/>
      <c r="J242" s="268"/>
      <c r="K242" s="276"/>
      <c r="L242" s="276"/>
      <c r="M242" s="343"/>
      <c r="N242" s="276"/>
      <c r="O242" s="276"/>
      <c r="P242" s="276"/>
      <c r="Q242" s="343"/>
      <c r="R242" s="268"/>
      <c r="T242" s="268"/>
      <c r="U242" s="268"/>
      <c r="X242" s="343" t="n">
        <v>0</v>
      </c>
      <c r="Y242" s="2" t="n">
        <v>0</v>
      </c>
      <c r="Z242" s="343" t="n">
        <v>0</v>
      </c>
      <c r="AA242" s="343" t="n">
        <v>0</v>
      </c>
      <c r="AB242" s="343" t="n">
        <v>1</v>
      </c>
      <c r="AC242" s="343" t="n">
        <v>0</v>
      </c>
      <c r="AD242" s="2" t="n">
        <v>0</v>
      </c>
      <c r="AE242" s="2" t="n">
        <v>0</v>
      </c>
      <c r="AF242" s="2" t="n">
        <v>0</v>
      </c>
      <c r="AH242" s="340"/>
      <c r="AI242" s="2" t="n">
        <v>0</v>
      </c>
      <c r="AJ242" s="343"/>
      <c r="AK242" s="343"/>
      <c r="AL242" s="2" t="n">
        <v>0</v>
      </c>
      <c r="AM242" s="2" t="n">
        <v>0</v>
      </c>
      <c r="AN242" s="2" t="n">
        <v>0</v>
      </c>
      <c r="AO242" s="2" t="n">
        <v>0</v>
      </c>
      <c r="AP242" s="2" t="n">
        <v>0</v>
      </c>
      <c r="AQ242" s="2" t="n">
        <v>0</v>
      </c>
      <c r="AR242" s="2" t="n">
        <v>0</v>
      </c>
      <c r="AS242" s="2" t="n">
        <v>0</v>
      </c>
      <c r="AV242" s="2" t="n">
        <v>0</v>
      </c>
      <c r="AW242" s="2" t="n">
        <v>0</v>
      </c>
      <c r="AX242" s="2" t="n">
        <v>0</v>
      </c>
      <c r="AY242" s="2" t="n">
        <v>0</v>
      </c>
      <c r="AZ242" s="2" t="n">
        <v>0</v>
      </c>
      <c r="BA242" s="2" t="n">
        <v>0</v>
      </c>
      <c r="BC242" s="2" t="n">
        <v>0</v>
      </c>
      <c r="BD242" s="2" t="n">
        <v>0</v>
      </c>
      <c r="BE242" s="2" t="n">
        <v>0</v>
      </c>
      <c r="BG242" s="359"/>
      <c r="BH242" s="268"/>
      <c r="BI242" s="268"/>
      <c r="BJ242" s="268"/>
      <c r="BK242" s="268"/>
      <c r="BL242" s="268"/>
      <c r="BM242" s="268"/>
      <c r="BN242" s="268"/>
      <c r="BO242" s="358"/>
      <c r="BP242" s="358"/>
      <c r="BQ242" s="268"/>
      <c r="BR242" s="358"/>
      <c r="BS242" s="384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268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</row>
    <row r="243" customFormat="false" ht="12.75" hidden="false" customHeight="false" outlineLevel="0" collapsed="false">
      <c r="A243" s="359"/>
      <c r="B243" s="268"/>
      <c r="C243" s="276"/>
      <c r="D243" s="276"/>
      <c r="E243" s="268"/>
      <c r="F243" s="268"/>
      <c r="G243" s="268"/>
      <c r="H243" s="268"/>
      <c r="I243" s="343"/>
      <c r="J243" s="268"/>
      <c r="K243" s="276"/>
      <c r="L243" s="276"/>
      <c r="M243" s="343"/>
      <c r="N243" s="276"/>
      <c r="O243" s="276"/>
      <c r="P243" s="276"/>
      <c r="Q243" s="343"/>
      <c r="R243" s="268"/>
      <c r="T243" s="268"/>
      <c r="U243" s="268"/>
      <c r="X243" s="343" t="n">
        <v>0</v>
      </c>
      <c r="Y243" s="2" t="n">
        <v>0</v>
      </c>
      <c r="Z243" s="343" t="n">
        <v>0</v>
      </c>
      <c r="AA243" s="343" t="n">
        <v>0</v>
      </c>
      <c r="AB243" s="343" t="n">
        <v>1</v>
      </c>
      <c r="AC243" s="343" t="n">
        <v>0</v>
      </c>
      <c r="AD243" s="2" t="n">
        <v>0</v>
      </c>
      <c r="AE243" s="2" t="n">
        <v>0</v>
      </c>
      <c r="AF243" s="2" t="n">
        <v>0</v>
      </c>
      <c r="AH243" s="340"/>
      <c r="AI243" s="2" t="n">
        <v>0</v>
      </c>
      <c r="AJ243" s="343"/>
      <c r="AK243" s="343"/>
      <c r="AL243" s="2" t="n">
        <v>0</v>
      </c>
      <c r="AM243" s="2" t="n">
        <v>0</v>
      </c>
      <c r="AN243" s="2" t="n">
        <v>0</v>
      </c>
      <c r="AO243" s="2" t="n">
        <v>0</v>
      </c>
      <c r="AP243" s="2" t="n">
        <v>0</v>
      </c>
      <c r="AQ243" s="2" t="n">
        <v>0</v>
      </c>
      <c r="AR243" s="2" t="n">
        <v>0</v>
      </c>
      <c r="AS243" s="2" t="n">
        <v>0</v>
      </c>
      <c r="AV243" s="2" t="n">
        <v>0</v>
      </c>
      <c r="AW243" s="2" t="n">
        <v>0</v>
      </c>
      <c r="AX243" s="2" t="n">
        <v>0</v>
      </c>
      <c r="AY243" s="2" t="n">
        <v>0</v>
      </c>
      <c r="AZ243" s="2" t="n">
        <v>0</v>
      </c>
      <c r="BA243" s="2" t="n">
        <v>0</v>
      </c>
      <c r="BC243" s="2" t="n">
        <v>0</v>
      </c>
      <c r="BD243" s="2" t="n">
        <v>0</v>
      </c>
      <c r="BE243" s="2" t="n">
        <v>0</v>
      </c>
      <c r="BG243" s="359"/>
      <c r="BH243" s="268"/>
      <c r="BI243" s="268"/>
      <c r="BJ243" s="268"/>
      <c r="BK243" s="268"/>
      <c r="BL243" s="268"/>
      <c r="BM243" s="268"/>
      <c r="BN243" s="268"/>
      <c r="BO243" s="358"/>
      <c r="BP243" s="358"/>
      <c r="BQ243" s="268"/>
      <c r="BR243" s="358"/>
      <c r="BS243" s="384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268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</row>
    <row r="244" customFormat="false" ht="12.75" hidden="false" customHeight="false" outlineLevel="0" collapsed="false">
      <c r="A244" s="359"/>
      <c r="B244" s="268"/>
      <c r="C244" s="276"/>
      <c r="D244" s="276"/>
      <c r="E244" s="268"/>
      <c r="F244" s="268"/>
      <c r="G244" s="268"/>
      <c r="H244" s="268"/>
      <c r="I244" s="343"/>
      <c r="J244" s="268"/>
      <c r="K244" s="276"/>
      <c r="L244" s="276"/>
      <c r="M244" s="343"/>
      <c r="N244" s="276"/>
      <c r="O244" s="276"/>
      <c r="P244" s="276"/>
      <c r="Q244" s="343"/>
      <c r="R244" s="268"/>
      <c r="T244" s="268"/>
      <c r="U244" s="268"/>
      <c r="X244" s="343" t="n">
        <v>0</v>
      </c>
      <c r="Y244" s="2" t="n">
        <v>0</v>
      </c>
      <c r="Z244" s="343" t="n">
        <v>0</v>
      </c>
      <c r="AA244" s="343" t="n">
        <v>0</v>
      </c>
      <c r="AB244" s="343" t="n">
        <v>1</v>
      </c>
      <c r="AC244" s="343" t="n">
        <v>0</v>
      </c>
      <c r="AD244" s="2" t="n">
        <v>0</v>
      </c>
      <c r="AE244" s="2" t="n">
        <v>0</v>
      </c>
      <c r="AF244" s="2" t="n">
        <v>0</v>
      </c>
      <c r="AH244" s="340"/>
      <c r="AI244" s="2" t="n">
        <v>0</v>
      </c>
      <c r="AJ244" s="343"/>
      <c r="AK244" s="343"/>
      <c r="AL244" s="2" t="n">
        <v>0</v>
      </c>
      <c r="AM244" s="2" t="n">
        <v>0</v>
      </c>
      <c r="AN244" s="2" t="n">
        <v>0</v>
      </c>
      <c r="AO244" s="2" t="n">
        <v>0</v>
      </c>
      <c r="AP244" s="2" t="n">
        <v>0</v>
      </c>
      <c r="AQ244" s="2" t="n">
        <v>0</v>
      </c>
      <c r="AR244" s="2" t="n">
        <v>0</v>
      </c>
      <c r="AS244" s="2" t="n">
        <v>0</v>
      </c>
      <c r="AV244" s="2" t="n">
        <v>0</v>
      </c>
      <c r="AW244" s="2" t="n">
        <v>0</v>
      </c>
      <c r="AX244" s="2" t="n">
        <v>0</v>
      </c>
      <c r="AY244" s="2" t="n">
        <v>0</v>
      </c>
      <c r="AZ244" s="2" t="n">
        <v>0</v>
      </c>
      <c r="BA244" s="2" t="n">
        <v>0</v>
      </c>
      <c r="BC244" s="2" t="n">
        <v>0</v>
      </c>
      <c r="BD244" s="2" t="n">
        <v>0</v>
      </c>
      <c r="BE244" s="2" t="n">
        <v>0</v>
      </c>
      <c r="BG244" s="359"/>
      <c r="BH244" s="268"/>
      <c r="BI244" s="268"/>
      <c r="BJ244" s="268"/>
      <c r="BK244" s="268"/>
      <c r="BL244" s="268"/>
      <c r="BM244" s="268"/>
      <c r="BN244" s="268"/>
      <c r="BO244" s="358"/>
      <c r="BP244" s="358"/>
      <c r="BQ244" s="268"/>
      <c r="BR244" s="358"/>
      <c r="BS244" s="384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268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</row>
    <row r="245" customFormat="false" ht="12.75" hidden="false" customHeight="false" outlineLevel="0" collapsed="false">
      <c r="A245" s="359"/>
      <c r="B245" s="268"/>
      <c r="C245" s="276"/>
      <c r="D245" s="276"/>
      <c r="E245" s="268"/>
      <c r="F245" s="268"/>
      <c r="G245" s="268"/>
      <c r="H245" s="268"/>
      <c r="I245" s="343"/>
      <c r="J245" s="268"/>
      <c r="K245" s="276"/>
      <c r="L245" s="276"/>
      <c r="M245" s="343"/>
      <c r="N245" s="276"/>
      <c r="O245" s="276"/>
      <c r="P245" s="276"/>
      <c r="Q245" s="343"/>
      <c r="R245" s="268"/>
      <c r="T245" s="268"/>
      <c r="U245" s="268"/>
      <c r="X245" s="343" t="n">
        <v>0</v>
      </c>
      <c r="Y245" s="2" t="n">
        <v>0</v>
      </c>
      <c r="Z245" s="343" t="n">
        <v>0</v>
      </c>
      <c r="AA245" s="343" t="n">
        <v>0</v>
      </c>
      <c r="AB245" s="343" t="n">
        <v>1</v>
      </c>
      <c r="AC245" s="343" t="n">
        <v>0</v>
      </c>
      <c r="AD245" s="2" t="n">
        <v>0</v>
      </c>
      <c r="AE245" s="2" t="n">
        <v>0</v>
      </c>
      <c r="AF245" s="2" t="n">
        <v>0</v>
      </c>
      <c r="AH245" s="340"/>
      <c r="AI245" s="2" t="n">
        <v>0</v>
      </c>
      <c r="AJ245" s="343"/>
      <c r="AK245" s="343"/>
      <c r="AL245" s="2" t="n">
        <v>0</v>
      </c>
      <c r="AM245" s="2" t="n">
        <v>0</v>
      </c>
      <c r="AN245" s="2" t="n">
        <v>0</v>
      </c>
      <c r="AO245" s="2" t="n">
        <v>0</v>
      </c>
      <c r="AP245" s="2" t="n">
        <v>0</v>
      </c>
      <c r="AQ245" s="2" t="n">
        <v>0</v>
      </c>
      <c r="AR245" s="2" t="n">
        <v>0</v>
      </c>
      <c r="AS245" s="2" t="n">
        <v>0</v>
      </c>
      <c r="AV245" s="2" t="n">
        <v>0</v>
      </c>
      <c r="AW245" s="2" t="n">
        <v>0</v>
      </c>
      <c r="AX245" s="2" t="n">
        <v>0</v>
      </c>
      <c r="AY245" s="2" t="n">
        <v>0</v>
      </c>
      <c r="AZ245" s="2" t="n">
        <v>0</v>
      </c>
      <c r="BA245" s="2" t="n">
        <v>0</v>
      </c>
      <c r="BC245" s="2" t="n">
        <v>0</v>
      </c>
      <c r="BD245" s="2" t="n">
        <v>0</v>
      </c>
      <c r="BE245" s="2" t="n">
        <v>0</v>
      </c>
      <c r="BG245" s="359"/>
      <c r="BH245" s="268"/>
      <c r="BI245" s="268"/>
      <c r="BJ245" s="268"/>
      <c r="BK245" s="268"/>
      <c r="BL245" s="268"/>
      <c r="BM245" s="268"/>
      <c r="BN245" s="268"/>
      <c r="BO245" s="358"/>
      <c r="BP245" s="358"/>
      <c r="BQ245" s="268"/>
      <c r="BR245" s="358"/>
      <c r="BS245" s="384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268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</row>
    <row r="246" customFormat="false" ht="12.75" hidden="false" customHeight="false" outlineLevel="0" collapsed="false">
      <c r="A246" s="359"/>
      <c r="B246" s="268"/>
      <c r="C246" s="276"/>
      <c r="D246" s="276"/>
      <c r="E246" s="268"/>
      <c r="F246" s="268"/>
      <c r="G246" s="268"/>
      <c r="H246" s="268"/>
      <c r="I246" s="343"/>
      <c r="J246" s="268"/>
      <c r="K246" s="276"/>
      <c r="L246" s="276"/>
      <c r="M246" s="343"/>
      <c r="N246" s="276"/>
      <c r="O246" s="276"/>
      <c r="P246" s="276"/>
      <c r="Q246" s="343"/>
      <c r="R246" s="268"/>
      <c r="T246" s="268"/>
      <c r="U246" s="268"/>
      <c r="X246" s="343" t="n">
        <v>0</v>
      </c>
      <c r="Y246" s="2" t="n">
        <v>0</v>
      </c>
      <c r="Z246" s="343" t="n">
        <v>0</v>
      </c>
      <c r="AA246" s="343" t="n">
        <v>0</v>
      </c>
      <c r="AB246" s="343" t="n">
        <v>1</v>
      </c>
      <c r="AC246" s="343" t="n">
        <v>0</v>
      </c>
      <c r="AD246" s="2" t="n">
        <v>0</v>
      </c>
      <c r="AE246" s="2" t="n">
        <v>0</v>
      </c>
      <c r="AF246" s="2" t="n">
        <v>0</v>
      </c>
      <c r="AH246" s="340"/>
      <c r="AI246" s="2" t="n">
        <v>0</v>
      </c>
      <c r="AJ246" s="343"/>
      <c r="AK246" s="343"/>
      <c r="AL246" s="2" t="n">
        <v>0</v>
      </c>
      <c r="AM246" s="2" t="n">
        <v>0</v>
      </c>
      <c r="AN246" s="2" t="n">
        <v>0</v>
      </c>
      <c r="AO246" s="2" t="n">
        <v>0</v>
      </c>
      <c r="AP246" s="2" t="n">
        <v>0</v>
      </c>
      <c r="AQ246" s="2" t="n">
        <v>0</v>
      </c>
      <c r="AR246" s="2" t="n">
        <v>0</v>
      </c>
      <c r="AS246" s="2" t="n">
        <v>0</v>
      </c>
      <c r="AV246" s="2" t="n">
        <v>0</v>
      </c>
      <c r="AW246" s="2" t="n">
        <v>0</v>
      </c>
      <c r="AX246" s="2" t="n">
        <v>0</v>
      </c>
      <c r="AY246" s="2" t="n">
        <v>0</v>
      </c>
      <c r="AZ246" s="2" t="n">
        <v>0</v>
      </c>
      <c r="BA246" s="2" t="n">
        <v>0</v>
      </c>
      <c r="BC246" s="2" t="n">
        <v>0</v>
      </c>
      <c r="BD246" s="2" t="n">
        <v>0</v>
      </c>
      <c r="BE246" s="2" t="n">
        <v>0</v>
      </c>
      <c r="BG246" s="359"/>
      <c r="BH246" s="268"/>
      <c r="BI246" s="268"/>
      <c r="BJ246" s="268"/>
      <c r="BK246" s="268"/>
      <c r="BL246" s="268"/>
      <c r="BM246" s="268"/>
      <c r="BN246" s="268"/>
      <c r="BO246" s="358"/>
      <c r="BP246" s="358"/>
      <c r="BQ246" s="268"/>
      <c r="BR246" s="358"/>
      <c r="BS246" s="384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268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</row>
    <row r="247" customFormat="false" ht="12.75" hidden="false" customHeight="false" outlineLevel="0" collapsed="false">
      <c r="A247" s="359"/>
      <c r="B247" s="268"/>
      <c r="C247" s="276"/>
      <c r="D247" s="276"/>
      <c r="E247" s="268"/>
      <c r="F247" s="268"/>
      <c r="G247" s="268"/>
      <c r="H247" s="268"/>
      <c r="I247" s="343"/>
      <c r="J247" s="268"/>
      <c r="K247" s="276"/>
      <c r="L247" s="276"/>
      <c r="M247" s="343"/>
      <c r="N247" s="276"/>
      <c r="O247" s="276"/>
      <c r="P247" s="276"/>
      <c r="Q247" s="343"/>
      <c r="R247" s="268"/>
      <c r="T247" s="268"/>
      <c r="U247" s="268"/>
      <c r="X247" s="343" t="n">
        <v>0</v>
      </c>
      <c r="Y247" s="2" t="n">
        <v>0</v>
      </c>
      <c r="Z247" s="343" t="n">
        <v>0</v>
      </c>
      <c r="AA247" s="343" t="n">
        <v>0</v>
      </c>
      <c r="AB247" s="343" t="n">
        <v>1</v>
      </c>
      <c r="AC247" s="343" t="n">
        <v>0</v>
      </c>
      <c r="AD247" s="2" t="n">
        <v>0</v>
      </c>
      <c r="AE247" s="2" t="n">
        <v>0</v>
      </c>
      <c r="AF247" s="2" t="n">
        <v>0</v>
      </c>
      <c r="AH247" s="340"/>
      <c r="AI247" s="2" t="n">
        <v>0</v>
      </c>
      <c r="AJ247" s="343"/>
      <c r="AK247" s="343"/>
      <c r="AL247" s="2" t="n">
        <v>0</v>
      </c>
      <c r="AM247" s="2" t="n">
        <v>0</v>
      </c>
      <c r="AN247" s="2" t="n">
        <v>0</v>
      </c>
      <c r="AO247" s="2" t="n">
        <v>0</v>
      </c>
      <c r="AP247" s="2" t="n">
        <v>0</v>
      </c>
      <c r="AQ247" s="2" t="n">
        <v>0</v>
      </c>
      <c r="AR247" s="2" t="n">
        <v>0</v>
      </c>
      <c r="AS247" s="2" t="n">
        <v>0</v>
      </c>
      <c r="AV247" s="2" t="n">
        <v>0</v>
      </c>
      <c r="AW247" s="2" t="n">
        <v>0</v>
      </c>
      <c r="AX247" s="2" t="n">
        <v>0</v>
      </c>
      <c r="AY247" s="2" t="n">
        <v>0</v>
      </c>
      <c r="AZ247" s="2" t="n">
        <v>0</v>
      </c>
      <c r="BA247" s="2" t="n">
        <v>0</v>
      </c>
      <c r="BC247" s="2" t="n">
        <v>0</v>
      </c>
      <c r="BD247" s="2" t="n">
        <v>0</v>
      </c>
      <c r="BE247" s="2" t="n">
        <v>0</v>
      </c>
      <c r="BG247" s="359"/>
      <c r="BH247" s="268"/>
      <c r="BI247" s="268"/>
      <c r="BJ247" s="268"/>
      <c r="BK247" s="268"/>
      <c r="BL247" s="268"/>
      <c r="BM247" s="268"/>
      <c r="BN247" s="268"/>
      <c r="BO247" s="358"/>
      <c r="BP247" s="358"/>
      <c r="BQ247" s="268"/>
      <c r="BR247" s="358"/>
      <c r="BS247" s="384"/>
      <c r="BT247" s="268"/>
      <c r="BU247" s="268"/>
      <c r="BV247" s="268"/>
      <c r="BW247" s="268"/>
      <c r="BX247" s="268"/>
      <c r="BY247" s="268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268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</row>
    <row r="248" customFormat="false" ht="12.75" hidden="false" customHeight="false" outlineLevel="0" collapsed="false">
      <c r="A248" s="359"/>
      <c r="B248" s="268"/>
      <c r="C248" s="276"/>
      <c r="D248" s="276"/>
      <c r="E248" s="268"/>
      <c r="F248" s="268"/>
      <c r="G248" s="268"/>
      <c r="H248" s="268"/>
      <c r="I248" s="343"/>
      <c r="J248" s="268"/>
      <c r="K248" s="276"/>
      <c r="L248" s="276"/>
      <c r="M248" s="343"/>
      <c r="N248" s="276"/>
      <c r="O248" s="276"/>
      <c r="P248" s="276"/>
      <c r="Q248" s="343"/>
      <c r="R248" s="268"/>
      <c r="T248" s="268"/>
      <c r="U248" s="268"/>
      <c r="X248" s="343" t="n">
        <v>0</v>
      </c>
      <c r="Y248" s="2" t="n">
        <v>0</v>
      </c>
      <c r="Z248" s="343" t="n">
        <v>0</v>
      </c>
      <c r="AA248" s="343" t="n">
        <v>0</v>
      </c>
      <c r="AB248" s="343" t="n">
        <v>1</v>
      </c>
      <c r="AC248" s="343" t="n">
        <v>0</v>
      </c>
      <c r="AD248" s="2" t="n">
        <v>0</v>
      </c>
      <c r="AE248" s="2" t="n">
        <v>0</v>
      </c>
      <c r="AF248" s="2" t="n">
        <v>0</v>
      </c>
      <c r="AH248" s="340"/>
      <c r="AI248" s="2" t="n">
        <v>0</v>
      </c>
      <c r="AJ248" s="343"/>
      <c r="AK248" s="343"/>
      <c r="AL248" s="2" t="n">
        <v>0</v>
      </c>
      <c r="AM248" s="2" t="n">
        <v>0</v>
      </c>
      <c r="AN248" s="2" t="n">
        <v>0</v>
      </c>
      <c r="AO248" s="2" t="n">
        <v>0</v>
      </c>
      <c r="AP248" s="2" t="n">
        <v>0</v>
      </c>
      <c r="AQ248" s="2" t="n">
        <v>0</v>
      </c>
      <c r="AR248" s="2" t="n">
        <v>0</v>
      </c>
      <c r="AS248" s="2" t="n">
        <v>0</v>
      </c>
      <c r="AV248" s="2" t="n">
        <v>0</v>
      </c>
      <c r="AW248" s="2" t="n">
        <v>0</v>
      </c>
      <c r="AX248" s="2" t="n">
        <v>0</v>
      </c>
      <c r="AY248" s="2" t="n">
        <v>0</v>
      </c>
      <c r="AZ248" s="2" t="n">
        <v>0</v>
      </c>
      <c r="BA248" s="2" t="n">
        <v>0</v>
      </c>
      <c r="BC248" s="2" t="n">
        <v>0</v>
      </c>
      <c r="BD248" s="2" t="n">
        <v>0</v>
      </c>
      <c r="BE248" s="2" t="n">
        <v>0</v>
      </c>
      <c r="BG248" s="359"/>
      <c r="BH248" s="268"/>
      <c r="BI248" s="268"/>
      <c r="BJ248" s="268"/>
      <c r="BK248" s="268"/>
      <c r="BL248" s="268"/>
      <c r="BM248" s="268"/>
      <c r="BN248" s="268"/>
      <c r="BO248" s="358"/>
      <c r="BP248" s="358"/>
      <c r="BQ248" s="268"/>
      <c r="BR248" s="358"/>
      <c r="BS248" s="384"/>
      <c r="BT248" s="268"/>
      <c r="BU248" s="268"/>
      <c r="BV248" s="268"/>
      <c r="BW248" s="268"/>
      <c r="BX248" s="268"/>
      <c r="BY248" s="268"/>
      <c r="BZ248" s="268"/>
      <c r="CA248" s="268"/>
      <c r="CB248" s="268"/>
      <c r="CC248" s="268"/>
      <c r="CD248" s="268"/>
      <c r="CE248" s="268"/>
      <c r="CF248" s="268"/>
      <c r="CG248" s="268"/>
      <c r="CH248" s="268"/>
      <c r="CI248" s="268"/>
      <c r="CJ248" s="268"/>
      <c r="CK248" s="268"/>
      <c r="CL248" s="268"/>
      <c r="CM248" s="268"/>
      <c r="CN248" s="268"/>
      <c r="CO248" s="268"/>
      <c r="CP248" s="268"/>
      <c r="CQ248" s="268"/>
      <c r="CR248" s="268"/>
      <c r="CS248" s="268"/>
      <c r="CT248" s="268"/>
      <c r="CU248" s="268"/>
      <c r="CV248" s="268"/>
      <c r="CW248" s="268"/>
      <c r="CX248" s="268"/>
      <c r="CY248" s="268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</row>
    <row r="249" customFormat="false" ht="12.75" hidden="false" customHeight="false" outlineLevel="0" collapsed="false">
      <c r="A249" s="359"/>
      <c r="B249" s="268"/>
      <c r="C249" s="276"/>
      <c r="D249" s="276"/>
      <c r="E249" s="268"/>
      <c r="F249" s="268"/>
      <c r="G249" s="268"/>
      <c r="H249" s="268"/>
      <c r="I249" s="343"/>
      <c r="J249" s="268"/>
      <c r="K249" s="276"/>
      <c r="L249" s="276"/>
      <c r="M249" s="343"/>
      <c r="N249" s="276"/>
      <c r="O249" s="276"/>
      <c r="P249" s="276"/>
      <c r="Q249" s="343"/>
      <c r="R249" s="268"/>
      <c r="T249" s="268"/>
      <c r="U249" s="268"/>
      <c r="X249" s="343" t="n">
        <v>0</v>
      </c>
      <c r="Y249" s="2" t="n">
        <v>0</v>
      </c>
      <c r="Z249" s="343" t="n">
        <v>0</v>
      </c>
      <c r="AA249" s="343" t="n">
        <v>0</v>
      </c>
      <c r="AB249" s="343" t="n">
        <v>1</v>
      </c>
      <c r="AC249" s="343" t="n">
        <v>0</v>
      </c>
      <c r="AD249" s="2" t="n">
        <v>0</v>
      </c>
      <c r="AE249" s="2" t="n">
        <v>0</v>
      </c>
      <c r="AF249" s="2" t="n">
        <v>0</v>
      </c>
      <c r="AH249" s="340"/>
      <c r="AI249" s="2" t="n">
        <v>0</v>
      </c>
      <c r="AJ249" s="343"/>
      <c r="AK249" s="343"/>
      <c r="AL249" s="2" t="n">
        <v>0</v>
      </c>
      <c r="AM249" s="2" t="n">
        <v>0</v>
      </c>
      <c r="AN249" s="2" t="n">
        <v>0</v>
      </c>
      <c r="AO249" s="2" t="n">
        <v>0</v>
      </c>
      <c r="AP249" s="2" t="n">
        <v>0</v>
      </c>
      <c r="AQ249" s="2" t="n">
        <v>0</v>
      </c>
      <c r="AR249" s="2" t="n">
        <v>0</v>
      </c>
      <c r="AS249" s="2" t="n">
        <v>0</v>
      </c>
      <c r="AV249" s="2" t="n">
        <v>0</v>
      </c>
      <c r="AW249" s="2" t="n">
        <v>0</v>
      </c>
      <c r="AX249" s="2" t="n">
        <v>0</v>
      </c>
      <c r="AY249" s="2" t="n">
        <v>0</v>
      </c>
      <c r="AZ249" s="2" t="n">
        <v>0</v>
      </c>
      <c r="BA249" s="2" t="n">
        <v>0</v>
      </c>
      <c r="BC249" s="2" t="n">
        <v>0</v>
      </c>
      <c r="BD249" s="2" t="n">
        <v>0</v>
      </c>
      <c r="BE249" s="2" t="n">
        <v>0</v>
      </c>
      <c r="BG249" s="359"/>
      <c r="BH249" s="268"/>
      <c r="BI249" s="268"/>
      <c r="BJ249" s="268"/>
      <c r="BK249" s="268"/>
      <c r="BL249" s="268"/>
      <c r="BM249" s="268"/>
      <c r="BN249" s="268"/>
      <c r="BO249" s="358"/>
      <c r="BP249" s="358"/>
      <c r="BQ249" s="268"/>
      <c r="BR249" s="358"/>
      <c r="BS249" s="384"/>
      <c r="BT249" s="268"/>
      <c r="BU249" s="268"/>
      <c r="BV249" s="268"/>
      <c r="BW249" s="268"/>
      <c r="BX249" s="268"/>
      <c r="BY249" s="268"/>
      <c r="BZ249" s="268"/>
      <c r="CA249" s="268"/>
      <c r="CB249" s="268"/>
      <c r="CC249" s="268"/>
      <c r="CD249" s="268"/>
      <c r="CE249" s="268"/>
      <c r="CF249" s="268"/>
      <c r="CG249" s="268"/>
      <c r="CH249" s="268"/>
      <c r="CI249" s="268"/>
      <c r="CJ249" s="268"/>
      <c r="CK249" s="268"/>
      <c r="CL249" s="268"/>
      <c r="CM249" s="268"/>
      <c r="CN249" s="268"/>
      <c r="CO249" s="268"/>
      <c r="CP249" s="268"/>
      <c r="CQ249" s="268"/>
      <c r="CR249" s="268"/>
      <c r="CS249" s="268"/>
      <c r="CT249" s="268"/>
      <c r="CU249" s="268"/>
      <c r="CV249" s="268"/>
      <c r="CW249" s="268"/>
      <c r="CX249" s="268"/>
      <c r="CY249" s="268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</row>
    <row r="250" customFormat="false" ht="12.75" hidden="false" customHeight="false" outlineLevel="0" collapsed="false">
      <c r="A250" s="359"/>
      <c r="B250" s="268"/>
      <c r="C250" s="276"/>
      <c r="D250" s="276"/>
      <c r="E250" s="268"/>
      <c r="F250" s="268"/>
      <c r="G250" s="268"/>
      <c r="H250" s="268"/>
      <c r="I250" s="343"/>
      <c r="J250" s="268"/>
      <c r="K250" s="276"/>
      <c r="L250" s="276"/>
      <c r="M250" s="343"/>
      <c r="N250" s="276"/>
      <c r="O250" s="276"/>
      <c r="P250" s="276"/>
      <c r="Q250" s="343"/>
      <c r="R250" s="268"/>
      <c r="T250" s="268"/>
      <c r="U250" s="268"/>
      <c r="X250" s="343" t="n">
        <v>0</v>
      </c>
      <c r="Y250" s="2" t="n">
        <v>0</v>
      </c>
      <c r="Z250" s="343" t="n">
        <v>0</v>
      </c>
      <c r="AA250" s="343" t="n">
        <v>0</v>
      </c>
      <c r="AB250" s="343" t="n">
        <v>1</v>
      </c>
      <c r="AC250" s="343" t="n">
        <v>0</v>
      </c>
      <c r="AD250" s="2" t="n">
        <v>0</v>
      </c>
      <c r="AE250" s="2" t="n">
        <v>0</v>
      </c>
      <c r="AF250" s="2" t="n">
        <v>0</v>
      </c>
      <c r="AH250" s="340"/>
      <c r="AI250" s="2" t="n">
        <v>0</v>
      </c>
      <c r="AJ250" s="343"/>
      <c r="AK250" s="343"/>
      <c r="AL250" s="2" t="n">
        <v>0</v>
      </c>
      <c r="AM250" s="2" t="n">
        <v>0</v>
      </c>
      <c r="AN250" s="2" t="n">
        <v>0</v>
      </c>
      <c r="AO250" s="2" t="n">
        <v>0</v>
      </c>
      <c r="AP250" s="2" t="n">
        <v>0</v>
      </c>
      <c r="AQ250" s="2" t="n">
        <v>0</v>
      </c>
      <c r="AR250" s="2" t="n">
        <v>0</v>
      </c>
      <c r="AS250" s="2" t="n">
        <v>0</v>
      </c>
      <c r="AV250" s="2" t="n">
        <v>0</v>
      </c>
      <c r="AW250" s="2" t="n">
        <v>0</v>
      </c>
      <c r="AX250" s="2" t="n">
        <v>0</v>
      </c>
      <c r="AY250" s="2" t="n">
        <v>0</v>
      </c>
      <c r="AZ250" s="2" t="n">
        <v>0</v>
      </c>
      <c r="BA250" s="2" t="n">
        <v>0</v>
      </c>
      <c r="BC250" s="2" t="n">
        <v>0</v>
      </c>
      <c r="BD250" s="2" t="n">
        <v>0</v>
      </c>
      <c r="BE250" s="2" t="n">
        <v>0</v>
      </c>
      <c r="BG250" s="359"/>
      <c r="BH250" s="268"/>
      <c r="BI250" s="268"/>
      <c r="BJ250" s="268"/>
      <c r="BK250" s="268"/>
      <c r="BL250" s="268"/>
      <c r="BM250" s="268"/>
      <c r="BN250" s="268"/>
      <c r="BO250" s="358"/>
      <c r="BP250" s="358"/>
      <c r="BQ250" s="268"/>
      <c r="BR250" s="358"/>
      <c r="BS250" s="384"/>
      <c r="BT250" s="268"/>
      <c r="BU250" s="268"/>
      <c r="BV250" s="268"/>
      <c r="BW250" s="268"/>
      <c r="BX250" s="268"/>
      <c r="BY250" s="268"/>
      <c r="BZ250" s="268"/>
      <c r="CA250" s="268"/>
      <c r="CB250" s="268"/>
      <c r="CC250" s="268"/>
      <c r="CD250" s="268"/>
      <c r="CE250" s="268"/>
      <c r="CF250" s="268"/>
      <c r="CG250" s="268"/>
      <c r="CH250" s="268"/>
      <c r="CI250" s="268"/>
      <c r="CJ250" s="268"/>
      <c r="CK250" s="268"/>
      <c r="CL250" s="268"/>
      <c r="CM250" s="268"/>
      <c r="CN250" s="268"/>
      <c r="CO250" s="268"/>
      <c r="CP250" s="268"/>
      <c r="CQ250" s="268"/>
      <c r="CR250" s="268"/>
      <c r="CS250" s="268"/>
      <c r="CT250" s="268"/>
      <c r="CU250" s="268"/>
      <c r="CV250" s="268"/>
      <c r="CW250" s="268"/>
      <c r="CX250" s="268"/>
      <c r="CY250" s="268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</row>
    <row r="251" customFormat="false" ht="12.75" hidden="false" customHeight="false" outlineLevel="0" collapsed="false">
      <c r="A251" s="359"/>
      <c r="B251" s="268"/>
      <c r="C251" s="276"/>
      <c r="D251" s="276"/>
      <c r="E251" s="268"/>
      <c r="F251" s="268"/>
      <c r="G251" s="268"/>
      <c r="H251" s="268"/>
      <c r="I251" s="343"/>
      <c r="J251" s="268"/>
      <c r="K251" s="276"/>
      <c r="L251" s="276"/>
      <c r="M251" s="343"/>
      <c r="N251" s="276"/>
      <c r="O251" s="276"/>
      <c r="P251" s="276"/>
      <c r="Q251" s="343"/>
      <c r="R251" s="268"/>
      <c r="T251" s="268"/>
      <c r="U251" s="268"/>
      <c r="X251" s="343" t="n">
        <v>0</v>
      </c>
      <c r="Y251" s="2" t="n">
        <v>0</v>
      </c>
      <c r="Z251" s="343" t="n">
        <v>0</v>
      </c>
      <c r="AA251" s="343" t="n">
        <v>0</v>
      </c>
      <c r="AB251" s="343" t="n">
        <v>1</v>
      </c>
      <c r="AC251" s="343" t="n">
        <v>0</v>
      </c>
      <c r="AD251" s="2" t="n">
        <v>0</v>
      </c>
      <c r="AE251" s="2" t="n">
        <v>0</v>
      </c>
      <c r="AF251" s="2" t="n">
        <v>0</v>
      </c>
      <c r="AH251" s="340"/>
      <c r="AI251" s="2" t="n">
        <v>0</v>
      </c>
      <c r="AJ251" s="343"/>
      <c r="AK251" s="343"/>
      <c r="AL251" s="2" t="n">
        <v>0</v>
      </c>
      <c r="AM251" s="2" t="n">
        <v>0</v>
      </c>
      <c r="AN251" s="2" t="n">
        <v>0</v>
      </c>
      <c r="AO251" s="2" t="n">
        <v>0</v>
      </c>
      <c r="AP251" s="2" t="n">
        <v>0</v>
      </c>
      <c r="AQ251" s="2" t="n">
        <v>0</v>
      </c>
      <c r="AR251" s="2" t="n">
        <v>0</v>
      </c>
      <c r="AS251" s="2" t="n">
        <v>0</v>
      </c>
      <c r="AV251" s="2" t="n">
        <v>0</v>
      </c>
      <c r="AW251" s="2" t="n">
        <v>0</v>
      </c>
      <c r="AX251" s="2" t="n">
        <v>0</v>
      </c>
      <c r="AY251" s="2" t="n">
        <v>0</v>
      </c>
      <c r="AZ251" s="2" t="n">
        <v>0</v>
      </c>
      <c r="BA251" s="2" t="n">
        <v>0</v>
      </c>
      <c r="BC251" s="2" t="n">
        <v>0</v>
      </c>
      <c r="BD251" s="2" t="n">
        <v>0</v>
      </c>
      <c r="BE251" s="2" t="n">
        <v>0</v>
      </c>
      <c r="BG251" s="359"/>
      <c r="BH251" s="268"/>
      <c r="BI251" s="268"/>
      <c r="BJ251" s="268"/>
      <c r="BK251" s="268"/>
      <c r="BL251" s="268"/>
      <c r="BM251" s="268"/>
      <c r="BN251" s="268"/>
      <c r="BO251" s="358"/>
      <c r="BP251" s="358"/>
      <c r="BQ251" s="268"/>
      <c r="BR251" s="358"/>
      <c r="BS251" s="384"/>
      <c r="BT251" s="268"/>
      <c r="BU251" s="268"/>
      <c r="BV251" s="268"/>
      <c r="BW251" s="268"/>
      <c r="BX251" s="268"/>
      <c r="BY251" s="268"/>
      <c r="BZ251" s="268"/>
      <c r="CA251" s="268"/>
      <c r="CB251" s="268"/>
      <c r="CC251" s="268"/>
      <c r="CD251" s="268"/>
      <c r="CE251" s="268"/>
      <c r="CF251" s="268"/>
      <c r="CG251" s="268"/>
      <c r="CH251" s="268"/>
      <c r="CI251" s="268"/>
      <c r="CJ251" s="268"/>
      <c r="CK251" s="268"/>
      <c r="CL251" s="268"/>
      <c r="CM251" s="268"/>
      <c r="CN251" s="268"/>
      <c r="CO251" s="268"/>
      <c r="CP251" s="268"/>
      <c r="CQ251" s="268"/>
      <c r="CR251" s="268"/>
      <c r="CS251" s="268"/>
      <c r="CT251" s="268"/>
      <c r="CU251" s="268"/>
      <c r="CV251" s="268"/>
      <c r="CW251" s="268"/>
      <c r="CX251" s="268"/>
      <c r="CY251" s="268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</row>
    <row r="252" customFormat="false" ht="12.75" hidden="false" customHeight="false" outlineLevel="0" collapsed="false">
      <c r="A252" s="359"/>
      <c r="B252" s="268"/>
      <c r="C252" s="276"/>
      <c r="D252" s="276"/>
      <c r="E252" s="268"/>
      <c r="F252" s="268"/>
      <c r="G252" s="268"/>
      <c r="H252" s="268"/>
      <c r="I252" s="343"/>
      <c r="J252" s="268"/>
      <c r="K252" s="276"/>
      <c r="L252" s="276"/>
      <c r="M252" s="343"/>
      <c r="N252" s="276"/>
      <c r="O252" s="276"/>
      <c r="P252" s="276"/>
      <c r="Q252" s="343"/>
      <c r="R252" s="268"/>
      <c r="T252" s="268"/>
      <c r="U252" s="268"/>
      <c r="X252" s="343" t="n">
        <v>0</v>
      </c>
      <c r="Y252" s="2" t="n">
        <v>0</v>
      </c>
      <c r="Z252" s="343" t="n">
        <v>0</v>
      </c>
      <c r="AA252" s="343" t="n">
        <v>0</v>
      </c>
      <c r="AB252" s="343" t="n">
        <v>1</v>
      </c>
      <c r="AC252" s="343" t="n">
        <v>0</v>
      </c>
      <c r="AD252" s="2" t="n">
        <v>0</v>
      </c>
      <c r="AE252" s="2" t="n">
        <v>0</v>
      </c>
      <c r="AF252" s="2" t="n">
        <v>0</v>
      </c>
      <c r="AH252" s="340"/>
      <c r="AI252" s="2" t="n">
        <v>0</v>
      </c>
      <c r="AJ252" s="343"/>
      <c r="AK252" s="343"/>
      <c r="AL252" s="2" t="n">
        <v>0</v>
      </c>
      <c r="AM252" s="2" t="n">
        <v>0</v>
      </c>
      <c r="AN252" s="2" t="n">
        <v>0</v>
      </c>
      <c r="AO252" s="2" t="n">
        <v>0</v>
      </c>
      <c r="AP252" s="2" t="n">
        <v>0</v>
      </c>
      <c r="AQ252" s="2" t="n">
        <v>0</v>
      </c>
      <c r="AR252" s="2" t="n">
        <v>0</v>
      </c>
      <c r="AS252" s="2" t="n">
        <v>0</v>
      </c>
      <c r="AV252" s="2" t="n">
        <v>0</v>
      </c>
      <c r="AW252" s="2" t="n">
        <v>0</v>
      </c>
      <c r="AX252" s="2" t="n">
        <v>0</v>
      </c>
      <c r="AY252" s="2" t="n">
        <v>0</v>
      </c>
      <c r="AZ252" s="2" t="n">
        <v>0</v>
      </c>
      <c r="BA252" s="2" t="n">
        <v>0</v>
      </c>
      <c r="BC252" s="2" t="n">
        <v>0</v>
      </c>
      <c r="BD252" s="2" t="n">
        <v>0</v>
      </c>
      <c r="BE252" s="2" t="n">
        <v>0</v>
      </c>
      <c r="BG252" s="359"/>
      <c r="BH252" s="268"/>
      <c r="BI252" s="268"/>
      <c r="BJ252" s="268"/>
      <c r="BK252" s="268"/>
      <c r="BL252" s="268"/>
      <c r="BM252" s="268"/>
      <c r="BN252" s="268"/>
      <c r="BO252" s="358"/>
      <c r="BP252" s="358"/>
      <c r="BQ252" s="268"/>
      <c r="BR252" s="358"/>
      <c r="BS252" s="384"/>
      <c r="BT252" s="268"/>
      <c r="BU252" s="268"/>
      <c r="BV252" s="268"/>
      <c r="BW252" s="268"/>
      <c r="BX252" s="268"/>
      <c r="BY252" s="268"/>
      <c r="BZ252" s="268"/>
      <c r="CA252" s="268"/>
      <c r="CB252" s="268"/>
      <c r="CC252" s="268"/>
      <c r="CD252" s="268"/>
      <c r="CE252" s="268"/>
      <c r="CF252" s="268"/>
      <c r="CG252" s="268"/>
      <c r="CH252" s="268"/>
      <c r="CI252" s="268"/>
      <c r="CJ252" s="268"/>
      <c r="CK252" s="268"/>
      <c r="CL252" s="268"/>
      <c r="CM252" s="268"/>
      <c r="CN252" s="268"/>
      <c r="CO252" s="268"/>
      <c r="CP252" s="268"/>
      <c r="CQ252" s="268"/>
      <c r="CR252" s="268"/>
      <c r="CS252" s="268"/>
      <c r="CT252" s="268"/>
      <c r="CU252" s="268"/>
      <c r="CV252" s="268"/>
      <c r="CW252" s="268"/>
      <c r="CX252" s="268"/>
      <c r="CY252" s="268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</row>
    <row r="253" customFormat="false" ht="12.75" hidden="false" customHeight="false" outlineLevel="0" collapsed="false">
      <c r="A253" s="359"/>
      <c r="B253" s="268"/>
      <c r="C253" s="276"/>
      <c r="D253" s="276"/>
      <c r="E253" s="268"/>
      <c r="F253" s="268"/>
      <c r="G253" s="268"/>
      <c r="H253" s="268"/>
      <c r="I253" s="343"/>
      <c r="J253" s="268"/>
      <c r="K253" s="276"/>
      <c r="L253" s="276"/>
      <c r="M253" s="343"/>
      <c r="N253" s="276"/>
      <c r="O253" s="276"/>
      <c r="P253" s="276"/>
      <c r="Q253" s="343"/>
      <c r="R253" s="268"/>
      <c r="T253" s="268"/>
      <c r="U253" s="268"/>
      <c r="X253" s="343" t="n">
        <v>0</v>
      </c>
      <c r="Y253" s="2" t="n">
        <v>0</v>
      </c>
      <c r="Z253" s="343" t="n">
        <v>0</v>
      </c>
      <c r="AA253" s="343" t="n">
        <v>0</v>
      </c>
      <c r="AB253" s="343" t="n">
        <v>1</v>
      </c>
      <c r="AC253" s="343" t="n">
        <v>0</v>
      </c>
      <c r="AD253" s="2" t="n">
        <v>0</v>
      </c>
      <c r="AE253" s="2" t="n">
        <v>0</v>
      </c>
      <c r="AF253" s="2" t="n">
        <v>0</v>
      </c>
      <c r="AH253" s="340"/>
      <c r="AI253" s="2" t="n">
        <v>0</v>
      </c>
      <c r="AJ253" s="343"/>
      <c r="AK253" s="343"/>
      <c r="AL253" s="2" t="n">
        <v>0</v>
      </c>
      <c r="AM253" s="2" t="n">
        <v>0</v>
      </c>
      <c r="AN253" s="2" t="n">
        <v>0</v>
      </c>
      <c r="AO253" s="2" t="n">
        <v>0</v>
      </c>
      <c r="AP253" s="2" t="n">
        <v>0</v>
      </c>
      <c r="AQ253" s="2" t="n">
        <v>0</v>
      </c>
      <c r="AR253" s="2" t="n">
        <v>0</v>
      </c>
      <c r="AS253" s="2" t="n">
        <v>0</v>
      </c>
      <c r="AV253" s="2" t="n">
        <v>0</v>
      </c>
      <c r="AW253" s="2" t="n">
        <v>0</v>
      </c>
      <c r="AX253" s="2" t="n">
        <v>0</v>
      </c>
      <c r="AY253" s="2" t="n">
        <v>0</v>
      </c>
      <c r="AZ253" s="2" t="n">
        <v>0</v>
      </c>
      <c r="BA253" s="2" t="n">
        <v>0</v>
      </c>
      <c r="BC253" s="2" t="n">
        <v>0</v>
      </c>
      <c r="BD253" s="2" t="n">
        <v>0</v>
      </c>
      <c r="BE253" s="2" t="n">
        <v>0</v>
      </c>
      <c r="BG253" s="359"/>
      <c r="BH253" s="268"/>
      <c r="BI253" s="268"/>
      <c r="BJ253" s="268"/>
      <c r="BK253" s="268"/>
      <c r="BL253" s="268"/>
      <c r="BM253" s="268"/>
      <c r="BN253" s="268"/>
      <c r="BO253" s="358"/>
      <c r="BP253" s="358"/>
      <c r="BQ253" s="268"/>
      <c r="BR253" s="358"/>
      <c r="BS253" s="384"/>
      <c r="BT253" s="268"/>
      <c r="BU253" s="268"/>
      <c r="BV253" s="268"/>
      <c r="BW253" s="268"/>
      <c r="BX253" s="268"/>
      <c r="BY253" s="268"/>
      <c r="BZ253" s="268"/>
      <c r="CA253" s="268"/>
      <c r="CB253" s="268"/>
      <c r="CC253" s="268"/>
      <c r="CD253" s="268"/>
      <c r="CE253" s="268"/>
      <c r="CF253" s="268"/>
      <c r="CG253" s="268"/>
      <c r="CH253" s="268"/>
      <c r="CI253" s="268"/>
      <c r="CJ253" s="268"/>
      <c r="CK253" s="268"/>
      <c r="CL253" s="268"/>
      <c r="CM253" s="268"/>
      <c r="CN253" s="268"/>
      <c r="CO253" s="268"/>
      <c r="CP253" s="268"/>
      <c r="CQ253" s="268"/>
      <c r="CR253" s="268"/>
      <c r="CS253" s="268"/>
      <c r="CT253" s="268"/>
      <c r="CU253" s="268"/>
      <c r="CV253" s="268"/>
      <c r="CW253" s="268"/>
      <c r="CX253" s="268"/>
      <c r="CY253" s="268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</row>
    <row r="254" customFormat="false" ht="12.75" hidden="false" customHeight="false" outlineLevel="0" collapsed="false">
      <c r="A254" s="359"/>
      <c r="B254" s="268"/>
      <c r="C254" s="276"/>
      <c r="D254" s="276"/>
      <c r="E254" s="268"/>
      <c r="F254" s="268"/>
      <c r="G254" s="268"/>
      <c r="H254" s="268"/>
      <c r="I254" s="343"/>
      <c r="J254" s="268"/>
      <c r="K254" s="276"/>
      <c r="L254" s="276"/>
      <c r="M254" s="343"/>
      <c r="N254" s="276"/>
      <c r="O254" s="276"/>
      <c r="P254" s="276"/>
      <c r="Q254" s="343"/>
      <c r="R254" s="268"/>
      <c r="T254" s="268"/>
      <c r="U254" s="268"/>
      <c r="X254" s="343" t="n">
        <v>0</v>
      </c>
      <c r="Y254" s="2" t="n">
        <v>0</v>
      </c>
      <c r="Z254" s="343" t="n">
        <v>0</v>
      </c>
      <c r="AA254" s="343" t="n">
        <v>0</v>
      </c>
      <c r="AB254" s="343" t="n">
        <v>1</v>
      </c>
      <c r="AC254" s="343" t="n">
        <v>0</v>
      </c>
      <c r="AD254" s="2" t="n">
        <v>0</v>
      </c>
      <c r="AE254" s="2" t="n">
        <v>0</v>
      </c>
      <c r="AF254" s="2" t="n">
        <v>0</v>
      </c>
      <c r="AH254" s="340"/>
      <c r="AI254" s="2" t="n">
        <v>0</v>
      </c>
      <c r="AJ254" s="343"/>
      <c r="AK254" s="343"/>
      <c r="AL254" s="2" t="n">
        <v>0</v>
      </c>
      <c r="AM254" s="2" t="n">
        <v>0</v>
      </c>
      <c r="AN254" s="2" t="n">
        <v>0</v>
      </c>
      <c r="AO254" s="2" t="n">
        <v>0</v>
      </c>
      <c r="AP254" s="2" t="n">
        <v>0</v>
      </c>
      <c r="AQ254" s="2" t="n">
        <v>0</v>
      </c>
      <c r="AR254" s="2" t="n">
        <v>0</v>
      </c>
      <c r="AS254" s="2" t="n">
        <v>0</v>
      </c>
      <c r="AV254" s="2" t="n">
        <v>0</v>
      </c>
      <c r="AW254" s="2" t="n">
        <v>0</v>
      </c>
      <c r="AX254" s="2" t="n">
        <v>0</v>
      </c>
      <c r="AY254" s="2" t="n">
        <v>0</v>
      </c>
      <c r="AZ254" s="2" t="n">
        <v>0</v>
      </c>
      <c r="BA254" s="2" t="n">
        <v>0</v>
      </c>
      <c r="BC254" s="2" t="n">
        <v>0</v>
      </c>
      <c r="BD254" s="2" t="n">
        <v>0</v>
      </c>
      <c r="BE254" s="2" t="n">
        <v>0</v>
      </c>
      <c r="BG254" s="359"/>
      <c r="BH254" s="268"/>
      <c r="BI254" s="268"/>
      <c r="BJ254" s="268"/>
      <c r="BK254" s="268"/>
      <c r="BL254" s="268"/>
      <c r="BM254" s="268"/>
      <c r="BN254" s="268"/>
      <c r="BO254" s="358"/>
      <c r="BP254" s="358"/>
      <c r="BQ254" s="268"/>
      <c r="BR254" s="358"/>
      <c r="BS254" s="384"/>
      <c r="BT254" s="268"/>
      <c r="BU254" s="268"/>
      <c r="BV254" s="268"/>
      <c r="BW254" s="268"/>
      <c r="BX254" s="268"/>
      <c r="BY254" s="268"/>
      <c r="BZ254" s="268"/>
      <c r="CA254" s="268"/>
      <c r="CB254" s="268"/>
      <c r="CC254" s="268"/>
      <c r="CD254" s="268"/>
      <c r="CE254" s="268"/>
      <c r="CF254" s="268"/>
      <c r="CG254" s="268"/>
      <c r="CH254" s="268"/>
      <c r="CI254" s="268"/>
      <c r="CJ254" s="268"/>
      <c r="CK254" s="268"/>
      <c r="CL254" s="268"/>
      <c r="CM254" s="268"/>
      <c r="CN254" s="268"/>
      <c r="CO254" s="268"/>
      <c r="CP254" s="268"/>
      <c r="CQ254" s="268"/>
      <c r="CR254" s="268"/>
      <c r="CS254" s="268"/>
      <c r="CT254" s="268"/>
      <c r="CU254" s="268"/>
      <c r="CV254" s="268"/>
      <c r="CW254" s="268"/>
      <c r="CX254" s="268"/>
      <c r="CY254" s="268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</row>
    <row r="255" customFormat="false" ht="12.75" hidden="false" customHeight="false" outlineLevel="0" collapsed="false">
      <c r="A255" s="359"/>
      <c r="B255" s="268"/>
      <c r="C255" s="276"/>
      <c r="D255" s="276"/>
      <c r="E255" s="268"/>
      <c r="F255" s="268"/>
      <c r="G255" s="268"/>
      <c r="H255" s="268"/>
      <c r="I255" s="343"/>
      <c r="J255" s="268"/>
      <c r="K255" s="276"/>
      <c r="L255" s="276"/>
      <c r="M255" s="343"/>
      <c r="N255" s="276"/>
      <c r="O255" s="276"/>
      <c r="P255" s="276"/>
      <c r="Q255" s="343"/>
      <c r="R255" s="268"/>
      <c r="T255" s="268"/>
      <c r="U255" s="268"/>
      <c r="X255" s="343" t="n">
        <v>0</v>
      </c>
      <c r="Y255" s="2" t="n">
        <v>0</v>
      </c>
      <c r="Z255" s="343" t="n">
        <v>0</v>
      </c>
      <c r="AA255" s="343" t="n">
        <v>0</v>
      </c>
      <c r="AB255" s="343" t="n">
        <v>1</v>
      </c>
      <c r="AC255" s="343" t="n">
        <v>0</v>
      </c>
      <c r="AD255" s="2" t="n">
        <v>0</v>
      </c>
      <c r="AE255" s="2" t="n">
        <v>0</v>
      </c>
      <c r="AF255" s="2" t="n">
        <v>0</v>
      </c>
      <c r="AH255" s="340"/>
      <c r="AI255" s="2" t="n">
        <v>0</v>
      </c>
      <c r="AJ255" s="343"/>
      <c r="AK255" s="343"/>
      <c r="AL255" s="2" t="n">
        <v>0</v>
      </c>
      <c r="AM255" s="2" t="n">
        <v>0</v>
      </c>
      <c r="AN255" s="2" t="n">
        <v>0</v>
      </c>
      <c r="AO255" s="2" t="n">
        <v>0</v>
      </c>
      <c r="AP255" s="2" t="n">
        <v>0</v>
      </c>
      <c r="AQ255" s="2" t="n">
        <v>0</v>
      </c>
      <c r="AR255" s="2" t="n">
        <v>0</v>
      </c>
      <c r="AS255" s="2" t="n">
        <v>0</v>
      </c>
      <c r="AV255" s="2" t="n">
        <v>0</v>
      </c>
      <c r="AW255" s="2" t="n">
        <v>0</v>
      </c>
      <c r="AX255" s="2" t="n">
        <v>0</v>
      </c>
      <c r="AY255" s="2" t="n">
        <v>0</v>
      </c>
      <c r="AZ255" s="2" t="n">
        <v>0</v>
      </c>
      <c r="BA255" s="2" t="n">
        <v>0</v>
      </c>
      <c r="BC255" s="2" t="n">
        <v>0</v>
      </c>
      <c r="BD255" s="2" t="n">
        <v>0</v>
      </c>
      <c r="BE255" s="2" t="n">
        <v>0</v>
      </c>
      <c r="BG255" s="359"/>
      <c r="BH255" s="268"/>
      <c r="BI255" s="268"/>
      <c r="BJ255" s="268"/>
      <c r="BK255" s="268"/>
      <c r="BL255" s="268"/>
      <c r="BM255" s="268"/>
      <c r="BN255" s="268"/>
      <c r="BO255" s="358"/>
      <c r="BP255" s="358"/>
      <c r="BQ255" s="268"/>
      <c r="BR255" s="358"/>
      <c r="BS255" s="384"/>
      <c r="BT255" s="268"/>
      <c r="BU255" s="268"/>
      <c r="BV255" s="268"/>
      <c r="BW255" s="268"/>
      <c r="BX255" s="268"/>
      <c r="BY255" s="268"/>
      <c r="BZ255" s="268"/>
      <c r="CA255" s="268"/>
      <c r="CB255" s="268"/>
      <c r="CC255" s="268"/>
      <c r="CD255" s="268"/>
      <c r="CE255" s="268"/>
      <c r="CF255" s="268"/>
      <c r="CG255" s="268"/>
      <c r="CH255" s="268"/>
      <c r="CI255" s="268"/>
      <c r="CJ255" s="268"/>
      <c r="CK255" s="268"/>
      <c r="CL255" s="268"/>
      <c r="CM255" s="268"/>
      <c r="CN255" s="268"/>
      <c r="CO255" s="268"/>
      <c r="CP255" s="268"/>
      <c r="CQ255" s="268"/>
      <c r="CR255" s="268"/>
      <c r="CS255" s="268"/>
      <c r="CT255" s="268"/>
      <c r="CU255" s="268"/>
      <c r="CV255" s="268"/>
      <c r="CW255" s="268"/>
      <c r="CX255" s="268"/>
      <c r="CY255" s="268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</row>
    <row r="256" customFormat="false" ht="12.75" hidden="false" customHeight="false" outlineLevel="0" collapsed="false">
      <c r="A256" s="359"/>
      <c r="B256" s="268"/>
      <c r="C256" s="276"/>
      <c r="D256" s="276"/>
      <c r="E256" s="268"/>
      <c r="F256" s="268"/>
      <c r="G256" s="268"/>
      <c r="H256" s="268"/>
      <c r="I256" s="343"/>
      <c r="J256" s="268"/>
      <c r="K256" s="276"/>
      <c r="L256" s="276"/>
      <c r="M256" s="343"/>
      <c r="N256" s="276"/>
      <c r="O256" s="276"/>
      <c r="P256" s="276"/>
      <c r="Q256" s="343"/>
      <c r="R256" s="268"/>
      <c r="T256" s="268"/>
      <c r="U256" s="268"/>
      <c r="X256" s="343" t="n">
        <v>0</v>
      </c>
      <c r="Y256" s="2" t="n">
        <v>0</v>
      </c>
      <c r="Z256" s="343" t="n">
        <v>0</v>
      </c>
      <c r="AA256" s="343" t="n">
        <v>0</v>
      </c>
      <c r="AB256" s="343" t="n">
        <v>1</v>
      </c>
      <c r="AC256" s="343" t="n">
        <v>0</v>
      </c>
      <c r="AD256" s="2" t="n">
        <v>0</v>
      </c>
      <c r="AE256" s="2" t="n">
        <v>0</v>
      </c>
      <c r="AF256" s="2" t="n">
        <v>0</v>
      </c>
      <c r="AH256" s="340"/>
      <c r="AI256" s="2" t="n">
        <v>0</v>
      </c>
      <c r="AJ256" s="343"/>
      <c r="AK256" s="343"/>
      <c r="AL256" s="2" t="n">
        <v>0</v>
      </c>
      <c r="AM256" s="2" t="n">
        <v>0</v>
      </c>
      <c r="AN256" s="2" t="n">
        <v>0</v>
      </c>
      <c r="AO256" s="2" t="n">
        <v>0</v>
      </c>
      <c r="AP256" s="2" t="n">
        <v>0</v>
      </c>
      <c r="AQ256" s="2" t="n">
        <v>0</v>
      </c>
      <c r="AR256" s="2" t="n">
        <v>0</v>
      </c>
      <c r="AS256" s="2" t="n">
        <v>0</v>
      </c>
      <c r="AV256" s="2" t="n">
        <v>0</v>
      </c>
      <c r="AW256" s="2" t="n">
        <v>0</v>
      </c>
      <c r="AX256" s="2" t="n">
        <v>0</v>
      </c>
      <c r="AY256" s="2" t="n">
        <v>0</v>
      </c>
      <c r="AZ256" s="2" t="n">
        <v>0</v>
      </c>
      <c r="BA256" s="2" t="n">
        <v>0</v>
      </c>
      <c r="BC256" s="2" t="n">
        <v>0</v>
      </c>
      <c r="BD256" s="2" t="n">
        <v>0</v>
      </c>
      <c r="BE256" s="2" t="n">
        <v>0</v>
      </c>
      <c r="BG256" s="359"/>
      <c r="BH256" s="268"/>
      <c r="BI256" s="268"/>
      <c r="BJ256" s="268"/>
      <c r="BK256" s="268"/>
      <c r="BL256" s="268"/>
      <c r="BM256" s="268"/>
      <c r="BN256" s="268"/>
      <c r="BO256" s="358"/>
      <c r="BP256" s="358"/>
      <c r="BQ256" s="268"/>
      <c r="BR256" s="358"/>
      <c r="BS256" s="384"/>
      <c r="BT256" s="268"/>
      <c r="BU256" s="268"/>
      <c r="BV256" s="268"/>
      <c r="BW256" s="268"/>
      <c r="BX256" s="268"/>
      <c r="BY256" s="268"/>
      <c r="BZ256" s="268"/>
      <c r="CA256" s="268"/>
      <c r="CB256" s="268"/>
      <c r="CC256" s="268"/>
      <c r="CD256" s="268"/>
      <c r="CE256" s="268"/>
      <c r="CF256" s="268"/>
      <c r="CG256" s="268"/>
      <c r="CH256" s="268"/>
      <c r="CI256" s="268"/>
      <c r="CJ256" s="268"/>
      <c r="CK256" s="268"/>
      <c r="CL256" s="268"/>
      <c r="CM256" s="268"/>
      <c r="CN256" s="268"/>
      <c r="CO256" s="268"/>
      <c r="CP256" s="268"/>
      <c r="CQ256" s="268"/>
      <c r="CR256" s="268"/>
      <c r="CS256" s="268"/>
      <c r="CT256" s="268"/>
      <c r="CU256" s="268"/>
      <c r="CV256" s="268"/>
      <c r="CW256" s="268"/>
      <c r="CX256" s="268"/>
      <c r="CY256" s="268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</row>
    <row r="257" customFormat="false" ht="12.75" hidden="false" customHeight="false" outlineLevel="0" collapsed="false">
      <c r="A257" s="359"/>
      <c r="B257" s="268"/>
      <c r="C257" s="276"/>
      <c r="D257" s="276"/>
      <c r="E257" s="268"/>
      <c r="F257" s="268"/>
      <c r="G257" s="268"/>
      <c r="H257" s="268"/>
      <c r="I257" s="343"/>
      <c r="J257" s="268"/>
      <c r="K257" s="276"/>
      <c r="L257" s="276"/>
      <c r="M257" s="343"/>
      <c r="N257" s="276"/>
      <c r="O257" s="276"/>
      <c r="P257" s="276"/>
      <c r="Q257" s="343"/>
      <c r="R257" s="268"/>
      <c r="T257" s="268"/>
      <c r="U257" s="268"/>
      <c r="X257" s="343" t="n">
        <v>0</v>
      </c>
      <c r="Y257" s="2" t="n">
        <v>0</v>
      </c>
      <c r="Z257" s="343" t="n">
        <v>0</v>
      </c>
      <c r="AA257" s="343" t="n">
        <v>0</v>
      </c>
      <c r="AB257" s="343" t="n">
        <v>1</v>
      </c>
      <c r="AC257" s="343" t="n">
        <v>0</v>
      </c>
      <c r="AD257" s="2" t="n">
        <v>0</v>
      </c>
      <c r="AE257" s="2" t="n">
        <v>0</v>
      </c>
      <c r="AF257" s="2" t="n">
        <v>0</v>
      </c>
      <c r="AH257" s="340"/>
      <c r="AI257" s="2" t="n">
        <v>0</v>
      </c>
      <c r="AJ257" s="343"/>
      <c r="AK257" s="343"/>
      <c r="AL257" s="2" t="n">
        <v>0</v>
      </c>
      <c r="AM257" s="2" t="n">
        <v>0</v>
      </c>
      <c r="AN257" s="2" t="n">
        <v>0</v>
      </c>
      <c r="AO257" s="2" t="n">
        <v>0</v>
      </c>
      <c r="AP257" s="2" t="n">
        <v>0</v>
      </c>
      <c r="AQ257" s="2" t="n">
        <v>0</v>
      </c>
      <c r="AR257" s="2" t="n">
        <v>0</v>
      </c>
      <c r="AS257" s="2" t="n">
        <v>0</v>
      </c>
      <c r="AV257" s="2" t="n">
        <v>0</v>
      </c>
      <c r="AW257" s="2" t="n">
        <v>0</v>
      </c>
      <c r="AX257" s="2" t="n">
        <v>0</v>
      </c>
      <c r="AY257" s="2" t="n">
        <v>0</v>
      </c>
      <c r="AZ257" s="2" t="n">
        <v>0</v>
      </c>
      <c r="BA257" s="2" t="n">
        <v>0</v>
      </c>
      <c r="BC257" s="2" t="n">
        <v>0</v>
      </c>
      <c r="BD257" s="2" t="n">
        <v>0</v>
      </c>
      <c r="BE257" s="2" t="n">
        <v>0</v>
      </c>
      <c r="BG257" s="359"/>
      <c r="BH257" s="268"/>
      <c r="BI257" s="268"/>
      <c r="BJ257" s="268"/>
      <c r="BK257" s="268"/>
      <c r="BL257" s="268"/>
      <c r="BM257" s="268"/>
      <c r="BN257" s="268"/>
      <c r="BO257" s="358"/>
      <c r="BP257" s="358"/>
      <c r="BQ257" s="268"/>
      <c r="BR257" s="358"/>
      <c r="BS257" s="384"/>
      <c r="BT257" s="268"/>
      <c r="BU257" s="268"/>
      <c r="BV257" s="268"/>
      <c r="BW257" s="268"/>
      <c r="BX257" s="268"/>
      <c r="BY257" s="268"/>
      <c r="BZ257" s="268"/>
      <c r="CA257" s="268"/>
      <c r="CB257" s="268"/>
      <c r="CC257" s="268"/>
      <c r="CD257" s="268"/>
      <c r="CE257" s="268"/>
      <c r="CF257" s="268"/>
      <c r="CG257" s="268"/>
      <c r="CH257" s="268"/>
      <c r="CI257" s="268"/>
      <c r="CJ257" s="268"/>
      <c r="CK257" s="268"/>
      <c r="CL257" s="268"/>
      <c r="CM257" s="268"/>
      <c r="CN257" s="268"/>
      <c r="CO257" s="268"/>
      <c r="CP257" s="268"/>
      <c r="CQ257" s="268"/>
      <c r="CR257" s="268"/>
      <c r="CS257" s="268"/>
      <c r="CT257" s="268"/>
      <c r="CU257" s="268"/>
      <c r="CV257" s="268"/>
      <c r="CW257" s="268"/>
      <c r="CX257" s="268"/>
      <c r="CY257" s="268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</row>
    <row r="258" customFormat="false" ht="12.75" hidden="false" customHeight="false" outlineLevel="0" collapsed="false">
      <c r="A258" s="359"/>
      <c r="B258" s="268"/>
      <c r="C258" s="276"/>
      <c r="D258" s="276"/>
      <c r="E258" s="268"/>
      <c r="F258" s="268"/>
      <c r="G258" s="268"/>
      <c r="H258" s="268"/>
      <c r="I258" s="343"/>
      <c r="J258" s="268"/>
      <c r="K258" s="276"/>
      <c r="L258" s="276"/>
      <c r="M258" s="343"/>
      <c r="N258" s="276"/>
      <c r="O258" s="276"/>
      <c r="P258" s="276"/>
      <c r="Q258" s="343"/>
      <c r="R258" s="268"/>
      <c r="T258" s="268"/>
      <c r="U258" s="268"/>
      <c r="X258" s="343" t="n">
        <v>0</v>
      </c>
      <c r="Y258" s="2" t="n">
        <v>0</v>
      </c>
      <c r="Z258" s="343" t="n">
        <v>0</v>
      </c>
      <c r="AA258" s="343" t="n">
        <v>0</v>
      </c>
      <c r="AB258" s="343" t="n">
        <v>1</v>
      </c>
      <c r="AC258" s="343" t="n">
        <v>0</v>
      </c>
      <c r="AD258" s="2" t="n">
        <v>0</v>
      </c>
      <c r="AE258" s="2" t="n">
        <v>0</v>
      </c>
      <c r="AF258" s="2" t="n">
        <v>0</v>
      </c>
      <c r="AH258" s="340"/>
      <c r="AI258" s="2" t="n">
        <v>0</v>
      </c>
      <c r="AJ258" s="343"/>
      <c r="AK258" s="343"/>
      <c r="AL258" s="2" t="n">
        <v>0</v>
      </c>
      <c r="AM258" s="2" t="n">
        <v>0</v>
      </c>
      <c r="AN258" s="2" t="n">
        <v>0</v>
      </c>
      <c r="AO258" s="2" t="n">
        <v>0</v>
      </c>
      <c r="AP258" s="2" t="n">
        <v>0</v>
      </c>
      <c r="AQ258" s="2" t="n">
        <v>0</v>
      </c>
      <c r="AR258" s="2" t="n">
        <v>0</v>
      </c>
      <c r="AS258" s="2" t="n">
        <v>0</v>
      </c>
      <c r="AV258" s="2" t="n">
        <v>0</v>
      </c>
      <c r="AW258" s="2" t="n">
        <v>0</v>
      </c>
      <c r="AX258" s="2" t="n">
        <v>0</v>
      </c>
      <c r="AY258" s="2" t="n">
        <v>0</v>
      </c>
      <c r="AZ258" s="2" t="n">
        <v>0</v>
      </c>
      <c r="BA258" s="2" t="n">
        <v>0</v>
      </c>
      <c r="BC258" s="2" t="n">
        <v>0</v>
      </c>
      <c r="BD258" s="2" t="n">
        <v>0</v>
      </c>
      <c r="BE258" s="2" t="n">
        <v>0</v>
      </c>
      <c r="BG258" s="359"/>
      <c r="BH258" s="268"/>
      <c r="BI258" s="268"/>
      <c r="BJ258" s="268"/>
      <c r="BK258" s="268"/>
      <c r="BL258" s="268"/>
      <c r="BM258" s="268"/>
      <c r="BN258" s="268"/>
      <c r="BO258" s="358"/>
      <c r="BP258" s="358"/>
      <c r="BQ258" s="268"/>
      <c r="BR258" s="358"/>
      <c r="BS258" s="384"/>
      <c r="BT258" s="268"/>
      <c r="BU258" s="268"/>
      <c r="BV258" s="268"/>
      <c r="BW258" s="268"/>
      <c r="BX258" s="268"/>
      <c r="BY258" s="268"/>
      <c r="BZ258" s="268"/>
      <c r="CA258" s="268"/>
      <c r="CB258" s="268"/>
      <c r="CC258" s="268"/>
      <c r="CD258" s="268"/>
      <c r="CE258" s="268"/>
      <c r="CF258" s="268"/>
      <c r="CG258" s="268"/>
      <c r="CH258" s="268"/>
      <c r="CI258" s="268"/>
      <c r="CJ258" s="268"/>
      <c r="CK258" s="268"/>
      <c r="CL258" s="268"/>
      <c r="CM258" s="268"/>
      <c r="CN258" s="268"/>
      <c r="CO258" s="268"/>
      <c r="CP258" s="268"/>
      <c r="CQ258" s="268"/>
      <c r="CR258" s="268"/>
      <c r="CS258" s="268"/>
      <c r="CT258" s="268"/>
      <c r="CU258" s="268"/>
      <c r="CV258" s="268"/>
      <c r="CW258" s="268"/>
      <c r="CX258" s="268"/>
      <c r="CY258" s="268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</row>
    <row r="259" customFormat="false" ht="12.75" hidden="false" customHeight="false" outlineLevel="0" collapsed="false">
      <c r="A259" s="359"/>
      <c r="B259" s="268"/>
      <c r="C259" s="276"/>
      <c r="D259" s="276"/>
      <c r="E259" s="268"/>
      <c r="F259" s="268"/>
      <c r="G259" s="268"/>
      <c r="H259" s="268"/>
      <c r="I259" s="343"/>
      <c r="J259" s="268"/>
      <c r="K259" s="276"/>
      <c r="L259" s="276"/>
      <c r="M259" s="343"/>
      <c r="N259" s="276"/>
      <c r="O259" s="276"/>
      <c r="P259" s="276"/>
      <c r="Q259" s="343"/>
      <c r="R259" s="268"/>
      <c r="T259" s="268"/>
      <c r="U259" s="268"/>
      <c r="X259" s="343" t="n">
        <v>0</v>
      </c>
      <c r="Y259" s="2" t="n">
        <v>0</v>
      </c>
      <c r="Z259" s="343" t="n">
        <v>0</v>
      </c>
      <c r="AA259" s="343" t="n">
        <v>0</v>
      </c>
      <c r="AB259" s="343" t="n">
        <v>1</v>
      </c>
      <c r="AC259" s="343" t="n">
        <v>0</v>
      </c>
      <c r="AD259" s="2" t="n">
        <v>0</v>
      </c>
      <c r="AE259" s="2" t="n">
        <v>0</v>
      </c>
      <c r="AF259" s="2" t="n">
        <v>0</v>
      </c>
      <c r="AH259" s="340"/>
      <c r="AI259" s="2" t="n">
        <v>0</v>
      </c>
      <c r="AJ259" s="343"/>
      <c r="AK259" s="343"/>
      <c r="AL259" s="2" t="n">
        <v>0</v>
      </c>
      <c r="AM259" s="2" t="n">
        <v>0</v>
      </c>
      <c r="AN259" s="2" t="n">
        <v>0</v>
      </c>
      <c r="AO259" s="2" t="n">
        <v>0</v>
      </c>
      <c r="AP259" s="2" t="n">
        <v>0</v>
      </c>
      <c r="AQ259" s="2" t="n">
        <v>0</v>
      </c>
      <c r="AR259" s="2" t="n">
        <v>0</v>
      </c>
      <c r="AS259" s="2" t="n">
        <v>0</v>
      </c>
      <c r="AV259" s="2" t="n">
        <v>0</v>
      </c>
      <c r="AW259" s="2" t="n">
        <v>0</v>
      </c>
      <c r="AX259" s="2" t="n">
        <v>0</v>
      </c>
      <c r="AY259" s="2" t="n">
        <v>0</v>
      </c>
      <c r="AZ259" s="2" t="n">
        <v>0</v>
      </c>
      <c r="BA259" s="2" t="n">
        <v>0</v>
      </c>
      <c r="BC259" s="2" t="n">
        <v>0</v>
      </c>
      <c r="BD259" s="2" t="n">
        <v>0</v>
      </c>
      <c r="BE259" s="2" t="n">
        <v>0</v>
      </c>
      <c r="BG259" s="268"/>
      <c r="BH259" s="268"/>
      <c r="BI259" s="268"/>
      <c r="BJ259" s="268"/>
      <c r="BK259" s="268"/>
      <c r="BL259" s="268"/>
      <c r="BM259" s="268"/>
      <c r="BN259" s="268"/>
      <c r="BO259" s="358"/>
      <c r="BP259" s="358"/>
      <c r="BQ259" s="268"/>
      <c r="BR259" s="358"/>
      <c r="BS259" s="384"/>
      <c r="BT259" s="268"/>
      <c r="BU259" s="268"/>
      <c r="BV259" s="268"/>
      <c r="BW259" s="268"/>
      <c r="BX259" s="268"/>
      <c r="BY259" s="268"/>
      <c r="BZ259" s="268"/>
      <c r="CA259" s="268"/>
      <c r="CB259" s="268"/>
      <c r="CC259" s="268"/>
      <c r="CD259" s="268"/>
      <c r="CE259" s="268"/>
      <c r="CF259" s="268"/>
      <c r="CG259" s="268"/>
      <c r="CH259" s="268"/>
      <c r="CI259" s="268"/>
      <c r="CJ259" s="268"/>
      <c r="CK259" s="268"/>
      <c r="CL259" s="268"/>
      <c r="CM259" s="268"/>
      <c r="CN259" s="268"/>
      <c r="CO259" s="268"/>
      <c r="CP259" s="268"/>
      <c r="CQ259" s="268"/>
      <c r="CR259" s="268"/>
      <c r="CS259" s="268"/>
      <c r="CT259" s="268"/>
      <c r="CU259" s="268"/>
      <c r="CV259" s="268"/>
      <c r="CW259" s="268"/>
      <c r="CX259" s="268"/>
      <c r="CY259" s="268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</row>
    <row r="260" customFormat="false" ht="12.75" hidden="false" customHeight="false" outlineLevel="0" collapsed="false">
      <c r="A260" s="359"/>
      <c r="B260" s="268"/>
      <c r="C260" s="276"/>
      <c r="D260" s="276"/>
      <c r="E260" s="268"/>
      <c r="F260" s="268"/>
      <c r="G260" s="268"/>
      <c r="H260" s="268"/>
      <c r="I260" s="343"/>
      <c r="J260" s="268"/>
      <c r="K260" s="276"/>
      <c r="L260" s="276"/>
      <c r="M260" s="343"/>
      <c r="N260" s="276"/>
      <c r="O260" s="276"/>
      <c r="P260" s="276"/>
      <c r="Q260" s="343"/>
      <c r="R260" s="268"/>
      <c r="T260" s="268"/>
      <c r="U260" s="268"/>
      <c r="X260" s="343" t="n">
        <v>0</v>
      </c>
      <c r="Y260" s="2" t="n">
        <v>0</v>
      </c>
      <c r="Z260" s="343" t="n">
        <v>0</v>
      </c>
      <c r="AA260" s="343" t="n">
        <v>0</v>
      </c>
      <c r="AB260" s="343" t="n">
        <v>1</v>
      </c>
      <c r="AC260" s="343" t="n">
        <v>0</v>
      </c>
      <c r="AD260" s="2" t="n">
        <v>0</v>
      </c>
      <c r="AE260" s="2" t="n">
        <v>0</v>
      </c>
      <c r="AF260" s="2" t="n">
        <v>0</v>
      </c>
      <c r="AH260" s="340"/>
      <c r="AI260" s="2" t="n">
        <v>0</v>
      </c>
      <c r="AJ260" s="343"/>
      <c r="AK260" s="343"/>
      <c r="AL260" s="2" t="n">
        <v>0</v>
      </c>
      <c r="AM260" s="2" t="n">
        <v>0</v>
      </c>
      <c r="AN260" s="2" t="n">
        <v>0</v>
      </c>
      <c r="AO260" s="2" t="n">
        <v>0</v>
      </c>
      <c r="AP260" s="2" t="n">
        <v>0</v>
      </c>
      <c r="AQ260" s="2" t="n">
        <v>0</v>
      </c>
      <c r="AR260" s="2" t="n">
        <v>0</v>
      </c>
      <c r="AS260" s="2" t="n">
        <v>0</v>
      </c>
      <c r="AV260" s="2" t="n">
        <v>0</v>
      </c>
      <c r="AW260" s="2" t="n">
        <v>0</v>
      </c>
      <c r="AX260" s="2" t="n">
        <v>0</v>
      </c>
      <c r="AY260" s="2" t="n">
        <v>0</v>
      </c>
      <c r="AZ260" s="2" t="n">
        <v>0</v>
      </c>
      <c r="BA260" s="2" t="n">
        <v>0</v>
      </c>
      <c r="BC260" s="2" t="n">
        <v>0</v>
      </c>
      <c r="BD260" s="2" t="n">
        <v>0</v>
      </c>
      <c r="BE260" s="2" t="n">
        <v>0</v>
      </c>
      <c r="BG260" s="268"/>
      <c r="BH260" s="268"/>
      <c r="BI260" s="268"/>
      <c r="BJ260" s="268"/>
      <c r="BK260" s="268"/>
      <c r="BL260" s="268"/>
      <c r="BM260" s="268"/>
      <c r="BN260" s="268"/>
      <c r="BO260" s="358"/>
      <c r="BP260" s="358"/>
      <c r="BQ260" s="268"/>
      <c r="BR260" s="358"/>
      <c r="BS260" s="384"/>
      <c r="BT260" s="268"/>
      <c r="BU260" s="268"/>
      <c r="BV260" s="268"/>
      <c r="BW260" s="268"/>
      <c r="BX260" s="268"/>
      <c r="BY260" s="268"/>
      <c r="BZ260" s="268"/>
      <c r="CA260" s="268"/>
      <c r="CB260" s="268"/>
      <c r="CC260" s="268"/>
      <c r="CD260" s="268"/>
      <c r="CE260" s="268"/>
      <c r="CF260" s="268"/>
      <c r="CG260" s="268"/>
      <c r="CH260" s="268"/>
      <c r="CI260" s="268"/>
      <c r="CJ260" s="268"/>
      <c r="CK260" s="268"/>
      <c r="CL260" s="268"/>
      <c r="CM260" s="268"/>
      <c r="CN260" s="268"/>
      <c r="CO260" s="268"/>
      <c r="CP260" s="268"/>
      <c r="CQ260" s="268"/>
      <c r="CR260" s="268"/>
      <c r="CS260" s="268"/>
      <c r="CT260" s="268"/>
      <c r="CU260" s="268"/>
      <c r="CV260" s="268"/>
      <c r="CW260" s="268"/>
      <c r="CX260" s="268"/>
      <c r="CY260" s="268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</row>
    <row r="261" customFormat="false" ht="12.75" hidden="false" customHeight="false" outlineLevel="0" collapsed="false">
      <c r="A261" s="359"/>
      <c r="B261" s="268"/>
      <c r="C261" s="276"/>
      <c r="D261" s="276"/>
      <c r="E261" s="268"/>
      <c r="F261" s="268"/>
      <c r="G261" s="268"/>
      <c r="H261" s="268"/>
      <c r="I261" s="343"/>
      <c r="J261" s="268"/>
      <c r="K261" s="276"/>
      <c r="L261" s="276"/>
      <c r="M261" s="343"/>
      <c r="N261" s="276"/>
      <c r="O261" s="276"/>
      <c r="P261" s="276"/>
      <c r="Q261" s="343"/>
      <c r="R261" s="268"/>
      <c r="T261" s="268"/>
      <c r="U261" s="268"/>
      <c r="X261" s="343" t="n">
        <v>0</v>
      </c>
      <c r="Y261" s="2" t="n">
        <v>0</v>
      </c>
      <c r="Z261" s="343" t="n">
        <v>0</v>
      </c>
      <c r="AA261" s="343" t="n">
        <v>0</v>
      </c>
      <c r="AB261" s="343" t="n">
        <v>1</v>
      </c>
      <c r="AC261" s="343" t="n">
        <v>0</v>
      </c>
      <c r="AD261" s="2" t="n">
        <v>0</v>
      </c>
      <c r="AE261" s="2" t="n">
        <v>0</v>
      </c>
      <c r="AF261" s="2" t="n">
        <v>0</v>
      </c>
      <c r="AH261" s="340"/>
      <c r="AI261" s="2" t="n">
        <v>0</v>
      </c>
      <c r="AJ261" s="343"/>
      <c r="AK261" s="343"/>
      <c r="AL261" s="2" t="n">
        <v>0</v>
      </c>
      <c r="AM261" s="2" t="n">
        <v>0</v>
      </c>
      <c r="AN261" s="2" t="n">
        <v>0</v>
      </c>
      <c r="AO261" s="2" t="n">
        <v>0</v>
      </c>
      <c r="AP261" s="2" t="n">
        <v>0</v>
      </c>
      <c r="AQ261" s="2" t="n">
        <v>0</v>
      </c>
      <c r="AR261" s="2" t="n">
        <v>0</v>
      </c>
      <c r="AS261" s="2" t="n">
        <v>0</v>
      </c>
      <c r="AV261" s="2" t="n">
        <v>0</v>
      </c>
      <c r="AW261" s="2" t="n">
        <v>0</v>
      </c>
      <c r="AX261" s="2" t="n">
        <v>0</v>
      </c>
      <c r="AY261" s="2" t="n">
        <v>0</v>
      </c>
      <c r="AZ261" s="2" t="n">
        <v>0</v>
      </c>
      <c r="BA261" s="2" t="n">
        <v>0</v>
      </c>
      <c r="BC261" s="2" t="n">
        <v>0</v>
      </c>
      <c r="BD261" s="2" t="n">
        <v>0</v>
      </c>
      <c r="BE261" s="2" t="n">
        <v>0</v>
      </c>
      <c r="BG261" s="268"/>
      <c r="BH261" s="268"/>
      <c r="BI261" s="268"/>
      <c r="BJ261" s="268"/>
      <c r="BK261" s="268"/>
      <c r="BL261" s="268"/>
      <c r="BM261" s="268"/>
      <c r="BN261" s="268"/>
      <c r="BO261" s="358"/>
      <c r="BP261" s="358"/>
      <c r="BQ261" s="268"/>
      <c r="BR261" s="358"/>
      <c r="BS261" s="384"/>
      <c r="BT261" s="268"/>
      <c r="BU261" s="268"/>
      <c r="BV261" s="268"/>
      <c r="BW261" s="268"/>
      <c r="BX261" s="268"/>
      <c r="BY261" s="268"/>
      <c r="BZ261" s="268"/>
      <c r="CA261" s="268"/>
      <c r="CB261" s="268"/>
      <c r="CC261" s="268"/>
      <c r="CD261" s="268"/>
      <c r="CE261" s="268"/>
      <c r="CF261" s="268"/>
      <c r="CG261" s="268"/>
      <c r="CH261" s="268"/>
      <c r="CI261" s="268"/>
      <c r="CJ261" s="268"/>
      <c r="CK261" s="268"/>
      <c r="CL261" s="268"/>
      <c r="CM261" s="268"/>
      <c r="CN261" s="268"/>
      <c r="CO261" s="268"/>
      <c r="CP261" s="268"/>
      <c r="CQ261" s="268"/>
      <c r="CR261" s="268"/>
      <c r="CS261" s="268"/>
      <c r="CT261" s="268"/>
      <c r="CU261" s="268"/>
      <c r="CV261" s="268"/>
      <c r="CW261" s="268"/>
      <c r="CX261" s="268"/>
      <c r="CY261" s="268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</row>
    <row r="262" customFormat="false" ht="12.75" hidden="false" customHeight="false" outlineLevel="0" collapsed="false">
      <c r="A262" s="359"/>
      <c r="B262" s="268"/>
      <c r="C262" s="276"/>
      <c r="D262" s="276"/>
      <c r="E262" s="268"/>
      <c r="F262" s="268"/>
      <c r="G262" s="268"/>
      <c r="H262" s="268"/>
      <c r="I262" s="343"/>
      <c r="J262" s="268"/>
      <c r="K262" s="276"/>
      <c r="L262" s="276"/>
      <c r="M262" s="343"/>
      <c r="N262" s="276"/>
      <c r="O262" s="276"/>
      <c r="P262" s="276"/>
      <c r="Q262" s="343"/>
      <c r="R262" s="268"/>
      <c r="T262" s="268"/>
      <c r="U262" s="268"/>
      <c r="X262" s="343" t="n">
        <v>0</v>
      </c>
      <c r="Y262" s="2" t="n">
        <v>0</v>
      </c>
      <c r="Z262" s="268" t="n">
        <v>0</v>
      </c>
      <c r="AA262" s="343" t="n">
        <v>0</v>
      </c>
      <c r="AB262" s="343" t="n">
        <v>1</v>
      </c>
      <c r="AC262" s="343" t="n">
        <v>0</v>
      </c>
      <c r="AD262" s="2" t="n">
        <v>0</v>
      </c>
      <c r="AE262" s="2" t="n">
        <v>0</v>
      </c>
      <c r="AF262" s="2" t="n">
        <v>0</v>
      </c>
      <c r="AH262" s="340"/>
      <c r="AI262" s="2" t="n">
        <v>0</v>
      </c>
      <c r="AJ262" s="343"/>
      <c r="AK262" s="343"/>
      <c r="AL262" s="2" t="n">
        <v>0</v>
      </c>
      <c r="AM262" s="2" t="n">
        <v>0</v>
      </c>
      <c r="AN262" s="2" t="n">
        <v>0</v>
      </c>
      <c r="AO262" s="2" t="n">
        <v>0</v>
      </c>
      <c r="AP262" s="2" t="n">
        <v>0</v>
      </c>
      <c r="AQ262" s="2" t="n">
        <v>0</v>
      </c>
      <c r="AR262" s="2" t="n">
        <v>0</v>
      </c>
      <c r="AS262" s="2" t="n">
        <v>0</v>
      </c>
      <c r="AV262" s="2" t="n">
        <v>0</v>
      </c>
      <c r="AW262" s="2" t="n">
        <v>0</v>
      </c>
      <c r="AX262" s="2" t="n">
        <v>0</v>
      </c>
      <c r="AY262" s="2" t="n">
        <v>0</v>
      </c>
      <c r="AZ262" s="2" t="n">
        <v>0</v>
      </c>
      <c r="BA262" s="2" t="n">
        <v>0</v>
      </c>
      <c r="BC262" s="2" t="n">
        <v>0</v>
      </c>
      <c r="BD262" s="2" t="n">
        <v>0</v>
      </c>
      <c r="BE262" s="2" t="n">
        <v>0</v>
      </c>
      <c r="BG262" s="268"/>
      <c r="BH262" s="268"/>
      <c r="BI262" s="268"/>
      <c r="BJ262" s="268"/>
      <c r="BK262" s="268"/>
      <c r="BL262" s="268"/>
      <c r="BM262" s="268"/>
      <c r="BN262" s="268"/>
      <c r="BO262" s="358"/>
      <c r="BP262" s="358"/>
      <c r="BQ262" s="268"/>
      <c r="BR262" s="358"/>
      <c r="BS262" s="384"/>
      <c r="BT262" s="268"/>
      <c r="BU262" s="268"/>
      <c r="BV262" s="268"/>
      <c r="BW262" s="268"/>
      <c r="BX262" s="268"/>
      <c r="BY262" s="268"/>
      <c r="BZ262" s="268"/>
      <c r="CA262" s="268"/>
      <c r="CB262" s="268"/>
      <c r="CC262" s="268"/>
      <c r="CD262" s="268"/>
      <c r="CE262" s="268"/>
      <c r="CF262" s="268"/>
      <c r="CG262" s="268"/>
      <c r="CH262" s="268"/>
      <c r="CI262" s="268"/>
      <c r="CJ262" s="268"/>
      <c r="CK262" s="268"/>
      <c r="CL262" s="268"/>
      <c r="CM262" s="268"/>
      <c r="CN262" s="268"/>
      <c r="CO262" s="268"/>
      <c r="CP262" s="268"/>
      <c r="CQ262" s="268"/>
      <c r="CR262" s="268"/>
      <c r="CS262" s="268"/>
      <c r="CT262" s="268"/>
      <c r="CU262" s="268"/>
      <c r="CV262" s="268"/>
      <c r="CW262" s="268"/>
      <c r="CX262" s="268"/>
      <c r="CY262" s="268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</row>
    <row r="263" customFormat="false" ht="12.75" hidden="false" customHeight="false" outlineLevel="0" collapsed="false">
      <c r="A263" s="359"/>
      <c r="B263" s="268"/>
      <c r="C263" s="276"/>
      <c r="D263" s="276"/>
      <c r="E263" s="268"/>
      <c r="F263" s="268"/>
      <c r="G263" s="268"/>
      <c r="H263" s="268"/>
      <c r="I263" s="343"/>
      <c r="J263" s="268"/>
      <c r="K263" s="276"/>
      <c r="L263" s="276"/>
      <c r="M263" s="343"/>
      <c r="N263" s="276"/>
      <c r="O263" s="276"/>
      <c r="P263" s="276"/>
      <c r="Q263" s="343"/>
      <c r="R263" s="268"/>
      <c r="T263" s="268"/>
      <c r="U263" s="268"/>
      <c r="X263" s="343" t="n">
        <v>0</v>
      </c>
      <c r="Y263" s="2" t="n">
        <v>0</v>
      </c>
      <c r="Z263" s="268" t="n">
        <v>0</v>
      </c>
      <c r="AA263" s="343" t="n">
        <v>0</v>
      </c>
      <c r="AB263" s="343" t="n">
        <v>1</v>
      </c>
      <c r="AC263" s="343" t="n">
        <v>0</v>
      </c>
      <c r="AD263" s="2" t="n">
        <v>0</v>
      </c>
      <c r="AE263" s="2" t="n">
        <v>0</v>
      </c>
      <c r="AF263" s="2" t="n">
        <v>0</v>
      </c>
      <c r="AH263" s="340"/>
      <c r="AI263" s="2" t="n">
        <v>0</v>
      </c>
      <c r="AJ263" s="343"/>
      <c r="AK263" s="343"/>
      <c r="AL263" s="2" t="n">
        <v>0</v>
      </c>
      <c r="AM263" s="2" t="n">
        <v>0</v>
      </c>
      <c r="AN263" s="2" t="n">
        <v>0</v>
      </c>
      <c r="AO263" s="2" t="n">
        <v>0</v>
      </c>
      <c r="AP263" s="2" t="n">
        <v>0</v>
      </c>
      <c r="AQ263" s="2" t="n">
        <v>0</v>
      </c>
      <c r="AR263" s="2" t="n">
        <v>0</v>
      </c>
      <c r="AS263" s="2" t="n">
        <v>0</v>
      </c>
      <c r="AV263" s="2" t="n">
        <v>0</v>
      </c>
      <c r="AW263" s="2" t="n">
        <v>0</v>
      </c>
      <c r="AX263" s="2" t="n">
        <v>0</v>
      </c>
      <c r="AY263" s="2" t="n">
        <v>0</v>
      </c>
      <c r="AZ263" s="2" t="n">
        <v>0</v>
      </c>
      <c r="BA263" s="2" t="n">
        <v>0</v>
      </c>
      <c r="BC263" s="2" t="n">
        <v>0</v>
      </c>
      <c r="BD263" s="2" t="n">
        <v>0</v>
      </c>
      <c r="BE263" s="2" t="n">
        <v>0</v>
      </c>
      <c r="BG263" s="268"/>
      <c r="BH263" s="268"/>
      <c r="BI263" s="268"/>
      <c r="BJ263" s="268"/>
      <c r="BK263" s="268"/>
      <c r="BL263" s="268"/>
      <c r="BM263" s="268"/>
      <c r="BN263" s="268"/>
      <c r="BO263" s="358"/>
      <c r="BP263" s="358"/>
      <c r="BQ263" s="268"/>
      <c r="BR263" s="358"/>
      <c r="BS263" s="384"/>
      <c r="BT263" s="268"/>
      <c r="BU263" s="268"/>
      <c r="BV263" s="268"/>
      <c r="BW263" s="268"/>
      <c r="BX263" s="268"/>
      <c r="BY263" s="268"/>
      <c r="BZ263" s="268"/>
      <c r="CA263" s="268"/>
      <c r="CB263" s="268"/>
      <c r="CC263" s="268"/>
      <c r="CD263" s="268"/>
      <c r="CE263" s="268"/>
      <c r="CF263" s="268"/>
      <c r="CG263" s="268"/>
      <c r="CH263" s="268"/>
      <c r="CI263" s="268"/>
      <c r="CJ263" s="268"/>
      <c r="CK263" s="268"/>
      <c r="CL263" s="268"/>
      <c r="CM263" s="268"/>
      <c r="CN263" s="268"/>
      <c r="CO263" s="268"/>
      <c r="CP263" s="268"/>
      <c r="CQ263" s="268"/>
      <c r="CR263" s="268"/>
      <c r="CS263" s="268"/>
      <c r="CT263" s="268"/>
      <c r="CU263" s="268"/>
      <c r="CV263" s="268"/>
      <c r="CW263" s="268"/>
      <c r="CX263" s="268"/>
      <c r="CY263" s="268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</row>
    <row r="264" customFormat="false" ht="12.75" hidden="false" customHeight="false" outlineLevel="0" collapsed="false">
      <c r="A264" s="359"/>
      <c r="B264" s="268"/>
      <c r="C264" s="276"/>
      <c r="D264" s="276"/>
      <c r="E264" s="268"/>
      <c r="F264" s="268"/>
      <c r="G264" s="268"/>
      <c r="H264" s="268"/>
      <c r="I264" s="343"/>
      <c r="J264" s="268"/>
      <c r="K264" s="276"/>
      <c r="L264" s="276"/>
      <c r="M264" s="343"/>
      <c r="N264" s="276"/>
      <c r="O264" s="276"/>
      <c r="P264" s="276"/>
      <c r="Q264" s="343"/>
      <c r="R264" s="268"/>
      <c r="T264" s="268"/>
      <c r="U264" s="268"/>
      <c r="X264" s="343" t="n">
        <v>0</v>
      </c>
      <c r="Y264" s="2" t="n">
        <v>0</v>
      </c>
      <c r="Z264" s="268" t="n">
        <v>0</v>
      </c>
      <c r="AA264" s="343" t="n">
        <v>0</v>
      </c>
      <c r="AB264" s="343" t="n">
        <v>1</v>
      </c>
      <c r="AC264" s="343" t="n">
        <v>0</v>
      </c>
      <c r="AD264" s="2" t="n">
        <v>0</v>
      </c>
      <c r="AE264" s="2" t="n">
        <v>0</v>
      </c>
      <c r="AF264" s="2" t="n">
        <v>0</v>
      </c>
      <c r="AH264" s="340"/>
      <c r="AI264" s="2" t="n">
        <v>0</v>
      </c>
      <c r="AJ264" s="343"/>
      <c r="AK264" s="343"/>
      <c r="AL264" s="2" t="n">
        <v>0</v>
      </c>
      <c r="AM264" s="2" t="n">
        <v>0</v>
      </c>
      <c r="AN264" s="2" t="n">
        <v>0</v>
      </c>
      <c r="AO264" s="2" t="n">
        <v>0</v>
      </c>
      <c r="AP264" s="2" t="n">
        <v>0</v>
      </c>
      <c r="AQ264" s="2" t="n">
        <v>0</v>
      </c>
      <c r="AR264" s="2" t="n">
        <v>0</v>
      </c>
      <c r="AS264" s="2" t="n">
        <v>0</v>
      </c>
      <c r="AV264" s="2" t="n">
        <v>0</v>
      </c>
      <c r="AW264" s="2" t="n">
        <v>0</v>
      </c>
      <c r="AX264" s="2" t="n">
        <v>0</v>
      </c>
      <c r="AY264" s="2" t="n">
        <v>0</v>
      </c>
      <c r="AZ264" s="2" t="n">
        <v>0</v>
      </c>
      <c r="BA264" s="2" t="n">
        <v>0</v>
      </c>
      <c r="BC264" s="2" t="n">
        <v>0</v>
      </c>
      <c r="BD264" s="2" t="n">
        <v>0</v>
      </c>
      <c r="BE264" s="2" t="n">
        <v>0</v>
      </c>
      <c r="BG264" s="268"/>
      <c r="BH264" s="268"/>
      <c r="BI264" s="268"/>
      <c r="BJ264" s="268"/>
      <c r="BK264" s="268"/>
      <c r="BL264" s="268"/>
      <c r="BM264" s="268"/>
      <c r="BN264" s="268"/>
      <c r="BO264" s="358"/>
      <c r="BP264" s="358"/>
      <c r="BQ264" s="268"/>
      <c r="BR264" s="358"/>
      <c r="BS264" s="384"/>
      <c r="BT264" s="268"/>
      <c r="BU264" s="268"/>
      <c r="BV264" s="268"/>
      <c r="BW264" s="268"/>
      <c r="BX264" s="268"/>
      <c r="BY264" s="268"/>
      <c r="BZ264" s="268"/>
      <c r="CA264" s="268"/>
      <c r="CB264" s="268"/>
      <c r="CC264" s="268"/>
      <c r="CD264" s="268"/>
      <c r="CE264" s="268"/>
      <c r="CF264" s="268"/>
      <c r="CG264" s="268"/>
      <c r="CH264" s="268"/>
      <c r="CI264" s="268"/>
      <c r="CJ264" s="268"/>
      <c r="CK264" s="268"/>
      <c r="CL264" s="268"/>
      <c r="CM264" s="268"/>
      <c r="CN264" s="268"/>
      <c r="CO264" s="268"/>
      <c r="CP264" s="268"/>
      <c r="CQ264" s="268"/>
      <c r="CR264" s="268"/>
      <c r="CS264" s="268"/>
      <c r="CT264" s="268"/>
      <c r="CU264" s="268"/>
      <c r="CV264" s="268"/>
      <c r="CW264" s="268"/>
      <c r="CX264" s="268"/>
      <c r="CY264" s="268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</row>
    <row r="265" customFormat="false" ht="12.75" hidden="false" customHeight="false" outlineLevel="0" collapsed="false">
      <c r="A265" s="359"/>
      <c r="B265" s="268"/>
      <c r="C265" s="276"/>
      <c r="D265" s="276"/>
      <c r="E265" s="268"/>
      <c r="F265" s="268"/>
      <c r="G265" s="268"/>
      <c r="H265" s="268"/>
      <c r="I265" s="343"/>
      <c r="J265" s="268"/>
      <c r="K265" s="276"/>
      <c r="L265" s="276"/>
      <c r="M265" s="343"/>
      <c r="N265" s="276"/>
      <c r="O265" s="276"/>
      <c r="P265" s="276"/>
      <c r="Q265" s="343"/>
      <c r="R265" s="268"/>
      <c r="T265" s="268"/>
      <c r="U265" s="268"/>
      <c r="X265" s="343" t="n">
        <v>0</v>
      </c>
      <c r="Y265" s="2" t="n">
        <v>0</v>
      </c>
      <c r="Z265" s="268" t="n">
        <v>0</v>
      </c>
      <c r="AA265" s="343" t="n">
        <v>0</v>
      </c>
      <c r="AB265" s="343" t="n">
        <v>1</v>
      </c>
      <c r="AC265" s="343" t="n">
        <v>0</v>
      </c>
      <c r="AD265" s="2" t="n">
        <v>0</v>
      </c>
      <c r="AE265" s="2" t="n">
        <v>0</v>
      </c>
      <c r="AF265" s="2" t="n">
        <v>0</v>
      </c>
      <c r="AH265" s="340"/>
      <c r="AI265" s="2" t="n">
        <v>0</v>
      </c>
      <c r="AJ265" s="343"/>
      <c r="AK265" s="343"/>
      <c r="AL265" s="2" t="n">
        <v>0</v>
      </c>
      <c r="AM265" s="2" t="n">
        <v>0</v>
      </c>
      <c r="AN265" s="2" t="n">
        <v>0</v>
      </c>
      <c r="AO265" s="2" t="n">
        <v>0</v>
      </c>
      <c r="AP265" s="2" t="n">
        <v>0</v>
      </c>
      <c r="AQ265" s="2" t="n">
        <v>0</v>
      </c>
      <c r="AR265" s="2" t="n">
        <v>0</v>
      </c>
      <c r="AS265" s="2" t="n">
        <v>0</v>
      </c>
      <c r="AV265" s="2" t="n">
        <v>0</v>
      </c>
      <c r="AW265" s="2" t="n">
        <v>0</v>
      </c>
      <c r="AX265" s="2" t="n">
        <v>0</v>
      </c>
      <c r="AY265" s="2" t="n">
        <v>0</v>
      </c>
      <c r="AZ265" s="2" t="n">
        <v>0</v>
      </c>
      <c r="BA265" s="2" t="n">
        <v>0</v>
      </c>
      <c r="BC265" s="2" t="n">
        <v>0</v>
      </c>
      <c r="BD265" s="2" t="n">
        <v>0</v>
      </c>
      <c r="BE265" s="2" t="n">
        <v>0</v>
      </c>
      <c r="BG265" s="268"/>
      <c r="BH265" s="268"/>
      <c r="BI265" s="268"/>
      <c r="BJ265" s="268"/>
      <c r="BK265" s="268"/>
      <c r="BL265" s="268"/>
      <c r="BM265" s="268"/>
      <c r="BN265" s="268"/>
      <c r="BO265" s="358"/>
      <c r="BP265" s="358"/>
      <c r="BQ265" s="268"/>
      <c r="BR265" s="358"/>
      <c r="BS265" s="384"/>
      <c r="BT265" s="268"/>
      <c r="BU265" s="268"/>
      <c r="BV265" s="268"/>
      <c r="BW265" s="268"/>
      <c r="BX265" s="268"/>
      <c r="BY265" s="268"/>
      <c r="BZ265" s="268"/>
      <c r="CA265" s="268"/>
      <c r="CB265" s="268"/>
      <c r="CC265" s="268"/>
      <c r="CD265" s="268"/>
      <c r="CE265" s="268"/>
      <c r="CF265" s="268"/>
      <c r="CG265" s="268"/>
      <c r="CH265" s="268"/>
      <c r="CI265" s="268"/>
      <c r="CJ265" s="268"/>
      <c r="CK265" s="268"/>
      <c r="CL265" s="268"/>
      <c r="CM265" s="268"/>
      <c r="CN265" s="268"/>
      <c r="CO265" s="268"/>
      <c r="CP265" s="268"/>
      <c r="CQ265" s="268"/>
      <c r="CR265" s="268"/>
      <c r="CS265" s="268"/>
      <c r="CT265" s="268"/>
      <c r="CU265" s="268"/>
      <c r="CV265" s="268"/>
      <c r="CW265" s="268"/>
      <c r="CX265" s="268"/>
      <c r="CY265" s="268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</row>
    <row r="266" customFormat="false" ht="12.75" hidden="false" customHeight="false" outlineLevel="0" collapsed="false">
      <c r="A266" s="359"/>
      <c r="B266" s="268"/>
      <c r="C266" s="276"/>
      <c r="D266" s="276"/>
      <c r="E266" s="268"/>
      <c r="F266" s="268"/>
      <c r="G266" s="268"/>
      <c r="H266" s="268"/>
      <c r="I266" s="343"/>
      <c r="J266" s="268"/>
      <c r="K266" s="276"/>
      <c r="L266" s="276"/>
      <c r="M266" s="343"/>
      <c r="N266" s="276"/>
      <c r="O266" s="276"/>
      <c r="P266" s="276"/>
      <c r="Q266" s="343"/>
      <c r="R266" s="268"/>
      <c r="T266" s="268"/>
      <c r="U266" s="268"/>
      <c r="X266" s="343" t="n">
        <v>0</v>
      </c>
      <c r="Y266" s="2" t="n">
        <v>0</v>
      </c>
      <c r="Z266" s="268" t="n">
        <v>0</v>
      </c>
      <c r="AA266" s="343" t="n">
        <v>0</v>
      </c>
      <c r="AB266" s="343" t="n">
        <v>1</v>
      </c>
      <c r="AC266" s="343" t="n">
        <v>0</v>
      </c>
      <c r="AD266" s="2" t="n">
        <v>0</v>
      </c>
      <c r="AE266" s="2" t="n">
        <v>0</v>
      </c>
      <c r="AF266" s="2" t="n">
        <v>0</v>
      </c>
      <c r="AH266" s="340"/>
      <c r="AI266" s="2" t="n">
        <v>0</v>
      </c>
      <c r="AJ266" s="343"/>
      <c r="AK266" s="343"/>
      <c r="AL266" s="2" t="n">
        <v>0</v>
      </c>
      <c r="AM266" s="2" t="n">
        <v>0</v>
      </c>
      <c r="AN266" s="2" t="n">
        <v>0</v>
      </c>
      <c r="AO266" s="2" t="n">
        <v>0</v>
      </c>
      <c r="AP266" s="2" t="n">
        <v>0</v>
      </c>
      <c r="AQ266" s="2" t="n">
        <v>0</v>
      </c>
      <c r="AR266" s="2" t="n">
        <v>0</v>
      </c>
      <c r="AS266" s="2" t="n">
        <v>0</v>
      </c>
      <c r="AV266" s="2" t="n">
        <v>0</v>
      </c>
      <c r="AW266" s="2" t="n">
        <v>0</v>
      </c>
      <c r="AX266" s="2" t="n">
        <v>0</v>
      </c>
      <c r="AY266" s="2" t="n">
        <v>0</v>
      </c>
      <c r="AZ266" s="2" t="n">
        <v>0</v>
      </c>
      <c r="BA266" s="2" t="n">
        <v>0</v>
      </c>
      <c r="BC266" s="2" t="n">
        <v>0</v>
      </c>
      <c r="BD266" s="2" t="n">
        <v>0</v>
      </c>
      <c r="BE266" s="2" t="n">
        <v>0</v>
      </c>
      <c r="BG266" s="268"/>
      <c r="BH266" s="268"/>
      <c r="BI266" s="268"/>
      <c r="BJ266" s="268"/>
      <c r="BK266" s="268"/>
      <c r="BL266" s="268"/>
      <c r="BM266" s="268"/>
      <c r="BN266" s="268"/>
      <c r="BO266" s="358"/>
      <c r="BP266" s="358"/>
      <c r="BQ266" s="268"/>
      <c r="BR266" s="358"/>
      <c r="BS266" s="384"/>
      <c r="BT266" s="268"/>
      <c r="BU266" s="268"/>
      <c r="BV266" s="268"/>
      <c r="BW266" s="268"/>
      <c r="BX266" s="268"/>
      <c r="BY266" s="268"/>
      <c r="BZ266" s="268"/>
      <c r="CA266" s="268"/>
      <c r="CB266" s="268"/>
      <c r="CC266" s="268"/>
      <c r="CD266" s="268"/>
      <c r="CE266" s="268"/>
      <c r="CF266" s="268"/>
      <c r="CG266" s="268"/>
      <c r="CH266" s="268"/>
      <c r="CI266" s="268"/>
      <c r="CJ266" s="268"/>
      <c r="CK266" s="268"/>
      <c r="CL266" s="268"/>
      <c r="CM266" s="268"/>
      <c r="CN266" s="268"/>
      <c r="CO266" s="268"/>
      <c r="CP266" s="268"/>
      <c r="CQ266" s="268"/>
      <c r="CR266" s="268"/>
      <c r="CS266" s="268"/>
      <c r="CT266" s="268"/>
      <c r="CU266" s="268"/>
      <c r="CV266" s="268"/>
      <c r="CW266" s="268"/>
      <c r="CX266" s="268"/>
      <c r="CY266" s="268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</row>
    <row r="267" customFormat="false" ht="12.75" hidden="false" customHeight="false" outlineLevel="0" collapsed="false">
      <c r="A267" s="359"/>
      <c r="B267" s="268"/>
      <c r="C267" s="276"/>
      <c r="D267" s="276"/>
      <c r="E267" s="268"/>
      <c r="F267" s="268"/>
      <c r="G267" s="268"/>
      <c r="H267" s="268"/>
      <c r="I267" s="343"/>
      <c r="J267" s="268"/>
      <c r="K267" s="276"/>
      <c r="L267" s="276"/>
      <c r="M267" s="343"/>
      <c r="N267" s="276"/>
      <c r="O267" s="276"/>
      <c r="P267" s="276"/>
      <c r="Q267" s="343"/>
      <c r="R267" s="268"/>
      <c r="T267" s="268"/>
      <c r="U267" s="268"/>
      <c r="X267" s="343" t="n">
        <v>0</v>
      </c>
      <c r="Y267" s="2" t="n">
        <v>0</v>
      </c>
      <c r="Z267" s="268" t="n">
        <v>0</v>
      </c>
      <c r="AA267" s="343" t="n">
        <v>0</v>
      </c>
      <c r="AB267" s="343" t="n">
        <v>1</v>
      </c>
      <c r="AC267" s="343" t="n">
        <v>0</v>
      </c>
      <c r="AD267" s="2" t="n">
        <v>0</v>
      </c>
      <c r="AE267" s="2" t="n">
        <v>0</v>
      </c>
      <c r="AF267" s="2" t="n">
        <v>0</v>
      </c>
      <c r="AH267" s="340"/>
      <c r="AI267" s="2" t="n">
        <v>0</v>
      </c>
      <c r="AJ267" s="343"/>
      <c r="AK267" s="343"/>
      <c r="AL267" s="2" t="n">
        <v>0</v>
      </c>
      <c r="AM267" s="2" t="n">
        <v>0</v>
      </c>
      <c r="AN267" s="2" t="n">
        <v>0</v>
      </c>
      <c r="AO267" s="2" t="n">
        <v>0</v>
      </c>
      <c r="AP267" s="2" t="n">
        <v>0</v>
      </c>
      <c r="AQ267" s="2" t="n">
        <v>0</v>
      </c>
      <c r="AR267" s="2" t="n">
        <v>0</v>
      </c>
      <c r="AS267" s="2" t="n">
        <v>0</v>
      </c>
      <c r="AV267" s="2" t="n">
        <v>0</v>
      </c>
      <c r="AW267" s="2" t="n">
        <v>0</v>
      </c>
      <c r="AX267" s="2" t="n">
        <v>0</v>
      </c>
      <c r="AY267" s="2" t="n">
        <v>0</v>
      </c>
      <c r="AZ267" s="2" t="n">
        <v>0</v>
      </c>
      <c r="BA267" s="2" t="n">
        <v>0</v>
      </c>
      <c r="BC267" s="2" t="n">
        <v>0</v>
      </c>
      <c r="BD267" s="2" t="n">
        <v>0</v>
      </c>
      <c r="BE267" s="2" t="n">
        <v>0</v>
      </c>
      <c r="BG267" s="268"/>
      <c r="BH267" s="268"/>
      <c r="BI267" s="268"/>
      <c r="BJ267" s="268"/>
      <c r="BK267" s="268"/>
      <c r="BL267" s="268"/>
      <c r="BM267" s="268"/>
      <c r="BN267" s="268"/>
      <c r="BO267" s="358"/>
      <c r="BP267" s="358"/>
      <c r="BQ267" s="268"/>
      <c r="BR267" s="358"/>
      <c r="BS267" s="384"/>
      <c r="BT267" s="268"/>
      <c r="BU267" s="268"/>
      <c r="BV267" s="268"/>
      <c r="BW267" s="268"/>
      <c r="BX267" s="268"/>
      <c r="BY267" s="268"/>
      <c r="BZ267" s="268"/>
      <c r="CA267" s="268"/>
      <c r="CB267" s="268"/>
      <c r="CC267" s="268"/>
      <c r="CD267" s="268"/>
      <c r="CE267" s="268"/>
      <c r="CF267" s="268"/>
      <c r="CG267" s="268"/>
      <c r="CH267" s="268"/>
      <c r="CI267" s="268"/>
      <c r="CJ267" s="268"/>
      <c r="CK267" s="268"/>
      <c r="CL267" s="268"/>
      <c r="CM267" s="268"/>
      <c r="CN267" s="268"/>
      <c r="CO267" s="268"/>
      <c r="CP267" s="268"/>
      <c r="CQ267" s="268"/>
      <c r="CR267" s="268"/>
      <c r="CS267" s="268"/>
      <c r="CT267" s="268"/>
      <c r="CU267" s="268"/>
      <c r="CV267" s="268"/>
      <c r="CW267" s="268"/>
      <c r="CX267" s="268"/>
      <c r="CY267" s="268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</row>
    <row r="268" customFormat="false" ht="12.75" hidden="false" customHeight="false" outlineLevel="0" collapsed="false">
      <c r="A268" s="359"/>
      <c r="B268" s="268"/>
      <c r="C268" s="276"/>
      <c r="D268" s="276"/>
      <c r="E268" s="268"/>
      <c r="F268" s="268"/>
      <c r="G268" s="268"/>
      <c r="H268" s="268"/>
      <c r="I268" s="343"/>
      <c r="J268" s="268"/>
      <c r="K268" s="276"/>
      <c r="L268" s="276"/>
      <c r="M268" s="343"/>
      <c r="N268" s="276"/>
      <c r="O268" s="276"/>
      <c r="P268" s="276"/>
      <c r="Q268" s="343"/>
      <c r="R268" s="268"/>
      <c r="T268" s="268"/>
      <c r="U268" s="268"/>
      <c r="X268" s="343" t="n">
        <v>0</v>
      </c>
      <c r="Y268" s="2" t="n">
        <v>0</v>
      </c>
      <c r="Z268" s="268" t="n">
        <v>0</v>
      </c>
      <c r="AA268" s="343" t="n">
        <v>0</v>
      </c>
      <c r="AB268" s="343" t="n">
        <v>1</v>
      </c>
      <c r="AC268" s="343" t="n">
        <v>0</v>
      </c>
      <c r="AD268" s="2" t="n">
        <v>0</v>
      </c>
      <c r="AE268" s="2" t="n">
        <v>0</v>
      </c>
      <c r="AF268" s="2" t="n">
        <v>0</v>
      </c>
      <c r="AH268" s="340"/>
      <c r="AI268" s="2" t="n">
        <v>0</v>
      </c>
      <c r="AJ268" s="343"/>
      <c r="AK268" s="343"/>
      <c r="AL268" s="2" t="n">
        <v>0</v>
      </c>
      <c r="AM268" s="2" t="n">
        <v>0</v>
      </c>
      <c r="AN268" s="2" t="n">
        <v>0</v>
      </c>
      <c r="AO268" s="2" t="n">
        <v>0</v>
      </c>
      <c r="AP268" s="2" t="n">
        <v>0</v>
      </c>
      <c r="AQ268" s="2" t="n">
        <v>0</v>
      </c>
      <c r="AR268" s="2" t="n">
        <v>0</v>
      </c>
      <c r="AS268" s="2" t="n">
        <v>0</v>
      </c>
      <c r="AV268" s="2" t="n">
        <v>0</v>
      </c>
      <c r="AW268" s="2" t="n">
        <v>0</v>
      </c>
      <c r="AX268" s="2" t="n">
        <v>0</v>
      </c>
      <c r="AY268" s="2" t="n">
        <v>0</v>
      </c>
      <c r="AZ268" s="2" t="n">
        <v>0</v>
      </c>
      <c r="BA268" s="2" t="n">
        <v>0</v>
      </c>
      <c r="BC268" s="2" t="n">
        <v>0</v>
      </c>
      <c r="BD268" s="2" t="n">
        <v>0</v>
      </c>
      <c r="BE268" s="2" t="n">
        <v>0</v>
      </c>
      <c r="BG268" s="268"/>
      <c r="BH268" s="268"/>
      <c r="BI268" s="268"/>
      <c r="BJ268" s="268"/>
      <c r="BK268" s="268"/>
      <c r="BL268" s="268"/>
      <c r="BM268" s="268"/>
      <c r="BN268" s="268"/>
      <c r="BO268" s="358"/>
      <c r="BP268" s="358"/>
      <c r="BQ268" s="268"/>
      <c r="BR268" s="358"/>
      <c r="BS268" s="384"/>
      <c r="BT268" s="268"/>
      <c r="BU268" s="268"/>
      <c r="BV268" s="268"/>
      <c r="BW268" s="268"/>
      <c r="BX268" s="268"/>
      <c r="BY268" s="268"/>
      <c r="BZ268" s="268"/>
      <c r="CA268" s="268"/>
      <c r="CB268" s="268"/>
      <c r="CC268" s="268"/>
      <c r="CD268" s="268"/>
      <c r="CE268" s="268"/>
      <c r="CF268" s="268"/>
      <c r="CG268" s="268"/>
      <c r="CH268" s="268"/>
      <c r="CI268" s="268"/>
      <c r="CJ268" s="268"/>
      <c r="CK268" s="268"/>
      <c r="CL268" s="268"/>
      <c r="CM268" s="268"/>
      <c r="CN268" s="268"/>
      <c r="CO268" s="268"/>
      <c r="CP268" s="268"/>
      <c r="CQ268" s="268"/>
      <c r="CR268" s="268"/>
      <c r="CS268" s="268"/>
      <c r="CT268" s="268"/>
      <c r="CU268" s="268"/>
      <c r="CV268" s="268"/>
      <c r="CW268" s="268"/>
      <c r="CX268" s="268"/>
      <c r="CY268" s="268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</row>
    <row r="269" customFormat="false" ht="12.75" hidden="false" customHeight="false" outlineLevel="0" collapsed="false">
      <c r="A269" s="359"/>
      <c r="B269" s="268"/>
      <c r="C269" s="276"/>
      <c r="D269" s="276"/>
      <c r="E269" s="268"/>
      <c r="F269" s="268"/>
      <c r="G269" s="268"/>
      <c r="H269" s="268"/>
      <c r="I269" s="343"/>
      <c r="J269" s="268"/>
      <c r="K269" s="276"/>
      <c r="L269" s="276"/>
      <c r="M269" s="343"/>
      <c r="N269" s="276"/>
      <c r="O269" s="276"/>
      <c r="P269" s="276"/>
      <c r="Q269" s="343"/>
      <c r="R269" s="268"/>
      <c r="T269" s="268"/>
      <c r="U269" s="268"/>
      <c r="X269" s="343" t="n">
        <v>0</v>
      </c>
      <c r="Y269" s="2" t="n">
        <v>0</v>
      </c>
      <c r="Z269" s="268" t="n">
        <v>0</v>
      </c>
      <c r="AA269" s="343" t="n">
        <v>0</v>
      </c>
      <c r="AB269" s="343" t="n">
        <v>1</v>
      </c>
      <c r="AC269" s="343" t="n">
        <v>0</v>
      </c>
      <c r="AD269" s="2" t="n">
        <v>0</v>
      </c>
      <c r="AE269" s="2" t="n">
        <v>0</v>
      </c>
      <c r="AF269" s="2" t="n">
        <v>0</v>
      </c>
      <c r="AH269" s="340"/>
      <c r="AI269" s="2" t="n">
        <v>0</v>
      </c>
      <c r="AJ269" s="343"/>
      <c r="AK269" s="343"/>
      <c r="AL269" s="2" t="n">
        <v>0</v>
      </c>
      <c r="AM269" s="2" t="n">
        <v>0</v>
      </c>
      <c r="AN269" s="2" t="n">
        <v>0</v>
      </c>
      <c r="AO269" s="2" t="n">
        <v>0</v>
      </c>
      <c r="AP269" s="2" t="n">
        <v>0</v>
      </c>
      <c r="AQ269" s="2" t="n">
        <v>0</v>
      </c>
      <c r="AR269" s="2" t="n">
        <v>0</v>
      </c>
      <c r="AS269" s="2" t="n">
        <v>0</v>
      </c>
      <c r="AV269" s="2" t="n">
        <v>0</v>
      </c>
      <c r="AW269" s="2" t="n">
        <v>0</v>
      </c>
      <c r="AX269" s="2" t="n">
        <v>0</v>
      </c>
      <c r="AY269" s="2" t="n">
        <v>0</v>
      </c>
      <c r="AZ269" s="2" t="n">
        <v>0</v>
      </c>
      <c r="BA269" s="2" t="n">
        <v>0</v>
      </c>
      <c r="BC269" s="2" t="n">
        <v>0</v>
      </c>
      <c r="BD269" s="2" t="n">
        <v>0</v>
      </c>
      <c r="BE269" s="2" t="n">
        <v>0</v>
      </c>
      <c r="BG269" s="268"/>
      <c r="BH269" s="268"/>
      <c r="BI269" s="268"/>
      <c r="BJ269" s="268"/>
      <c r="BK269" s="268"/>
      <c r="BL269" s="268"/>
      <c r="BM269" s="268"/>
      <c r="BN269" s="268"/>
      <c r="BO269" s="358"/>
      <c r="BP269" s="358"/>
      <c r="BQ269" s="268"/>
      <c r="BR269" s="358"/>
      <c r="BS269" s="384"/>
      <c r="BT269" s="268"/>
      <c r="BU269" s="268"/>
      <c r="BV269" s="268"/>
      <c r="BW269" s="268"/>
      <c r="BX269" s="268"/>
      <c r="BY269" s="268"/>
      <c r="BZ269" s="268"/>
      <c r="CA269" s="268"/>
      <c r="CB269" s="268"/>
      <c r="CC269" s="268"/>
      <c r="CD269" s="268"/>
      <c r="CE269" s="268"/>
      <c r="CF269" s="268"/>
      <c r="CG269" s="268"/>
      <c r="CH269" s="268"/>
      <c r="CI269" s="268"/>
      <c r="CJ269" s="268"/>
      <c r="CK269" s="268"/>
      <c r="CL269" s="268"/>
      <c r="CM269" s="268"/>
      <c r="CN269" s="268"/>
      <c r="CO269" s="268"/>
      <c r="CP269" s="268"/>
      <c r="CQ269" s="268"/>
      <c r="CR269" s="268"/>
      <c r="CS269" s="268"/>
      <c r="CT269" s="268"/>
      <c r="CU269" s="268"/>
      <c r="CV269" s="268"/>
      <c r="CW269" s="268"/>
      <c r="CX269" s="268"/>
      <c r="CY269" s="268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</row>
    <row r="270" customFormat="false" ht="12.75" hidden="false" customHeight="false" outlineLevel="0" collapsed="false">
      <c r="A270" s="359"/>
      <c r="B270" s="268"/>
      <c r="C270" s="276"/>
      <c r="D270" s="276"/>
      <c r="E270" s="268"/>
      <c r="F270" s="268"/>
      <c r="G270" s="268"/>
      <c r="H270" s="268"/>
      <c r="I270" s="343"/>
      <c r="J270" s="268"/>
      <c r="K270" s="276"/>
      <c r="L270" s="276"/>
      <c r="M270" s="343"/>
      <c r="N270" s="276"/>
      <c r="O270" s="276"/>
      <c r="P270" s="276"/>
      <c r="Q270" s="343"/>
      <c r="R270" s="268"/>
      <c r="T270" s="268"/>
      <c r="U270" s="268"/>
      <c r="X270" s="343" t="n">
        <v>0</v>
      </c>
      <c r="Y270" s="2" t="n">
        <v>0</v>
      </c>
      <c r="Z270" s="268" t="n">
        <v>0</v>
      </c>
      <c r="AA270" s="343" t="n">
        <v>0</v>
      </c>
      <c r="AB270" s="343" t="n">
        <v>1</v>
      </c>
      <c r="AC270" s="343" t="n">
        <v>0</v>
      </c>
      <c r="AD270" s="2" t="n">
        <v>0</v>
      </c>
      <c r="AE270" s="2" t="n">
        <v>0</v>
      </c>
      <c r="AF270" s="2" t="n">
        <v>0</v>
      </c>
      <c r="AH270" s="340"/>
      <c r="AI270" s="2" t="n">
        <v>0</v>
      </c>
      <c r="AJ270" s="343"/>
      <c r="AK270" s="343"/>
      <c r="AL270" s="2" t="n">
        <v>0</v>
      </c>
      <c r="AM270" s="2" t="n">
        <v>0</v>
      </c>
      <c r="AN270" s="2" t="n">
        <v>0</v>
      </c>
      <c r="AO270" s="2" t="n">
        <v>0</v>
      </c>
      <c r="AP270" s="2" t="n">
        <v>0</v>
      </c>
      <c r="AQ270" s="2" t="n">
        <v>0</v>
      </c>
      <c r="AR270" s="2" t="n">
        <v>0</v>
      </c>
      <c r="AS270" s="2" t="n">
        <v>0</v>
      </c>
      <c r="AV270" s="2" t="n">
        <v>0</v>
      </c>
      <c r="AW270" s="2" t="n">
        <v>0</v>
      </c>
      <c r="AX270" s="2" t="n">
        <v>0</v>
      </c>
      <c r="AY270" s="2" t="n">
        <v>0</v>
      </c>
      <c r="AZ270" s="2" t="n">
        <v>0</v>
      </c>
      <c r="BA270" s="2" t="n">
        <v>0</v>
      </c>
      <c r="BC270" s="2" t="n">
        <v>0</v>
      </c>
      <c r="BD270" s="2" t="n">
        <v>0</v>
      </c>
      <c r="BE270" s="2" t="n">
        <v>0</v>
      </c>
      <c r="BG270" s="268"/>
      <c r="BH270" s="268"/>
      <c r="BI270" s="268"/>
      <c r="BJ270" s="268"/>
      <c r="BK270" s="268"/>
      <c r="BL270" s="268"/>
      <c r="BM270" s="268"/>
      <c r="BN270" s="268"/>
      <c r="BO270" s="358"/>
      <c r="BP270" s="358"/>
      <c r="BQ270" s="268"/>
      <c r="BR270" s="358"/>
      <c r="BS270" s="384"/>
      <c r="BT270" s="268"/>
      <c r="BU270" s="268"/>
      <c r="BV270" s="268"/>
      <c r="BW270" s="268"/>
      <c r="BX270" s="268"/>
      <c r="BY270" s="268"/>
      <c r="BZ270" s="268"/>
      <c r="CA270" s="268"/>
      <c r="CB270" s="268"/>
      <c r="CC270" s="268"/>
      <c r="CD270" s="268"/>
      <c r="CE270" s="268"/>
      <c r="CF270" s="268"/>
      <c r="CG270" s="268"/>
      <c r="CH270" s="268"/>
      <c r="CI270" s="268"/>
      <c r="CJ270" s="268"/>
      <c r="CK270" s="268"/>
      <c r="CL270" s="268"/>
      <c r="CM270" s="268"/>
      <c r="CN270" s="268"/>
      <c r="CO270" s="268"/>
      <c r="CP270" s="268"/>
      <c r="CQ270" s="268"/>
      <c r="CR270" s="268"/>
      <c r="CS270" s="268"/>
      <c r="CT270" s="268"/>
      <c r="CU270" s="268"/>
      <c r="CV270" s="268"/>
      <c r="CW270" s="268"/>
      <c r="CX270" s="268"/>
      <c r="CY270" s="268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</row>
    <row r="271" customFormat="false" ht="12.75" hidden="false" customHeight="false" outlineLevel="0" collapsed="false">
      <c r="A271" s="359"/>
      <c r="B271" s="268"/>
      <c r="C271" s="276"/>
      <c r="D271" s="276"/>
      <c r="E271" s="268"/>
      <c r="F271" s="268"/>
      <c r="G271" s="268"/>
      <c r="H271" s="268"/>
      <c r="I271" s="343"/>
      <c r="J271" s="268"/>
      <c r="K271" s="276"/>
      <c r="L271" s="276"/>
      <c r="M271" s="343"/>
      <c r="N271" s="276"/>
      <c r="O271" s="276"/>
      <c r="P271" s="276"/>
      <c r="Q271" s="343"/>
      <c r="R271" s="268"/>
      <c r="T271" s="268"/>
      <c r="U271" s="268"/>
      <c r="X271" s="343" t="n">
        <v>0</v>
      </c>
      <c r="Y271" s="2" t="n">
        <v>0</v>
      </c>
      <c r="Z271" s="268" t="n">
        <v>0</v>
      </c>
      <c r="AA271" s="343" t="n">
        <v>0</v>
      </c>
      <c r="AB271" s="343" t="n">
        <v>1</v>
      </c>
      <c r="AC271" s="343" t="n">
        <v>0</v>
      </c>
      <c r="AD271" s="2" t="n">
        <v>0</v>
      </c>
      <c r="AE271" s="2" t="n">
        <v>0</v>
      </c>
      <c r="AF271" s="2" t="n">
        <v>0</v>
      </c>
      <c r="AH271" s="340"/>
      <c r="AI271" s="2" t="n">
        <v>0</v>
      </c>
      <c r="AJ271" s="343"/>
      <c r="AK271" s="343"/>
      <c r="AL271" s="2" t="n">
        <v>0</v>
      </c>
      <c r="AM271" s="2" t="n">
        <v>0</v>
      </c>
      <c r="AN271" s="2" t="n">
        <v>0</v>
      </c>
      <c r="AO271" s="2" t="n">
        <v>0</v>
      </c>
      <c r="AP271" s="2" t="n">
        <v>0</v>
      </c>
      <c r="AQ271" s="2" t="n">
        <v>0</v>
      </c>
      <c r="AR271" s="2" t="n">
        <v>0</v>
      </c>
      <c r="AS271" s="2" t="n">
        <v>0</v>
      </c>
      <c r="AV271" s="2" t="n">
        <v>0</v>
      </c>
      <c r="AW271" s="2" t="n">
        <v>0</v>
      </c>
      <c r="AX271" s="2" t="n">
        <v>0</v>
      </c>
      <c r="AY271" s="2" t="n">
        <v>0</v>
      </c>
      <c r="AZ271" s="2" t="n">
        <v>0</v>
      </c>
      <c r="BA271" s="2" t="n">
        <v>0</v>
      </c>
      <c r="BC271" s="2" t="n">
        <v>0</v>
      </c>
      <c r="BD271" s="2" t="n">
        <v>0</v>
      </c>
      <c r="BE271" s="2" t="n">
        <v>0</v>
      </c>
      <c r="BG271" s="268"/>
      <c r="BH271" s="268"/>
      <c r="BI271" s="268"/>
      <c r="BJ271" s="268"/>
      <c r="BK271" s="268"/>
      <c r="BL271" s="268"/>
      <c r="BM271" s="268"/>
      <c r="BN271" s="268"/>
      <c r="BO271" s="358"/>
      <c r="BP271" s="358"/>
      <c r="BQ271" s="268"/>
      <c r="BR271" s="358"/>
      <c r="BS271" s="384"/>
      <c r="BT271" s="268"/>
      <c r="BU271" s="268"/>
      <c r="BV271" s="268"/>
      <c r="BW271" s="268"/>
      <c r="BX271" s="268"/>
      <c r="BY271" s="268"/>
      <c r="BZ271" s="268"/>
      <c r="CA271" s="268"/>
      <c r="CB271" s="268"/>
      <c r="CC271" s="268"/>
      <c r="CD271" s="268"/>
      <c r="CE271" s="268"/>
      <c r="CF271" s="268"/>
      <c r="CG271" s="268"/>
      <c r="CH271" s="268"/>
      <c r="CI271" s="268"/>
      <c r="CJ271" s="268"/>
      <c r="CK271" s="268"/>
      <c r="CL271" s="268"/>
      <c r="CM271" s="268"/>
      <c r="CN271" s="268"/>
      <c r="CO271" s="268"/>
      <c r="CP271" s="268"/>
      <c r="CQ271" s="268"/>
      <c r="CR271" s="268"/>
      <c r="CS271" s="268"/>
      <c r="CT271" s="268"/>
      <c r="CU271" s="268"/>
      <c r="CV271" s="268"/>
      <c r="CW271" s="268"/>
      <c r="CX271" s="268"/>
      <c r="CY271" s="268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</row>
    <row r="272" customFormat="false" ht="12.75" hidden="false" customHeight="false" outlineLevel="0" collapsed="false">
      <c r="A272" s="359"/>
      <c r="B272" s="268"/>
      <c r="C272" s="276"/>
      <c r="D272" s="276"/>
      <c r="E272" s="268"/>
      <c r="F272" s="268"/>
      <c r="G272" s="268"/>
      <c r="H272" s="268"/>
      <c r="I272" s="343"/>
      <c r="J272" s="268"/>
      <c r="K272" s="276"/>
      <c r="L272" s="276"/>
      <c r="M272" s="343"/>
      <c r="N272" s="276"/>
      <c r="O272" s="276"/>
      <c r="P272" s="276"/>
      <c r="Q272" s="343"/>
      <c r="R272" s="268"/>
      <c r="T272" s="268"/>
      <c r="U272" s="268"/>
      <c r="X272" s="343" t="n">
        <v>0</v>
      </c>
      <c r="Y272" s="2" t="n">
        <v>0</v>
      </c>
      <c r="Z272" s="268" t="n">
        <v>0</v>
      </c>
      <c r="AA272" s="343" t="n">
        <v>0</v>
      </c>
      <c r="AB272" s="343" t="n">
        <v>1</v>
      </c>
      <c r="AC272" s="343" t="n">
        <v>0</v>
      </c>
      <c r="AD272" s="2" t="n">
        <v>0</v>
      </c>
      <c r="AE272" s="2" t="n">
        <v>0</v>
      </c>
      <c r="AF272" s="2" t="n">
        <v>0</v>
      </c>
      <c r="AH272" s="340"/>
      <c r="AI272" s="2" t="n">
        <v>0</v>
      </c>
      <c r="AJ272" s="343"/>
      <c r="AK272" s="343"/>
      <c r="AL272" s="2" t="n">
        <v>0</v>
      </c>
      <c r="AM272" s="2" t="n">
        <v>0</v>
      </c>
      <c r="AN272" s="2" t="n">
        <v>0</v>
      </c>
      <c r="AO272" s="2" t="n">
        <v>0</v>
      </c>
      <c r="AP272" s="2" t="n">
        <v>0</v>
      </c>
      <c r="AQ272" s="2" t="n">
        <v>0</v>
      </c>
      <c r="AR272" s="2" t="n">
        <v>0</v>
      </c>
      <c r="AS272" s="2" t="n">
        <v>0</v>
      </c>
      <c r="AV272" s="2" t="n">
        <v>0</v>
      </c>
      <c r="AW272" s="2" t="n">
        <v>0</v>
      </c>
      <c r="AX272" s="2" t="n">
        <v>0</v>
      </c>
      <c r="AY272" s="2" t="n">
        <v>0</v>
      </c>
      <c r="AZ272" s="2" t="n">
        <v>0</v>
      </c>
      <c r="BA272" s="2" t="n">
        <v>0</v>
      </c>
      <c r="BC272" s="2" t="n">
        <v>0</v>
      </c>
      <c r="BD272" s="2" t="n">
        <v>0</v>
      </c>
      <c r="BE272" s="2" t="n">
        <v>0</v>
      </c>
      <c r="BG272" s="268"/>
      <c r="BH272" s="268"/>
      <c r="BI272" s="268"/>
      <c r="BJ272" s="268"/>
      <c r="BK272" s="268"/>
      <c r="BL272" s="268"/>
      <c r="BM272" s="268"/>
      <c r="BN272" s="268"/>
      <c r="BO272" s="358"/>
      <c r="BP272" s="358"/>
      <c r="BQ272" s="268"/>
      <c r="BR272" s="358"/>
      <c r="BS272" s="384"/>
      <c r="BT272" s="268"/>
      <c r="BU272" s="268"/>
      <c r="BV272" s="268"/>
      <c r="BW272" s="268"/>
      <c r="BX272" s="268"/>
      <c r="BY272" s="268"/>
      <c r="BZ272" s="268"/>
      <c r="CA272" s="268"/>
      <c r="CB272" s="268"/>
      <c r="CC272" s="268"/>
      <c r="CD272" s="268"/>
      <c r="CE272" s="268"/>
      <c r="CF272" s="268"/>
      <c r="CG272" s="268"/>
      <c r="CH272" s="268"/>
      <c r="CI272" s="268"/>
      <c r="CJ272" s="268"/>
      <c r="CK272" s="268"/>
      <c r="CL272" s="268"/>
      <c r="CM272" s="268"/>
      <c r="CN272" s="268"/>
      <c r="CO272" s="268"/>
      <c r="CP272" s="268"/>
      <c r="CQ272" s="268"/>
      <c r="CR272" s="268"/>
      <c r="CS272" s="268"/>
      <c r="CT272" s="268"/>
      <c r="CU272" s="268"/>
      <c r="CV272" s="268"/>
      <c r="CW272" s="268"/>
      <c r="CX272" s="268"/>
      <c r="CY272" s="268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</row>
    <row r="273" customFormat="false" ht="12.75" hidden="false" customHeight="false" outlineLevel="0" collapsed="false">
      <c r="A273" s="359"/>
      <c r="B273" s="268"/>
      <c r="C273" s="276"/>
      <c r="D273" s="276"/>
      <c r="E273" s="268"/>
      <c r="F273" s="268"/>
      <c r="G273" s="268"/>
      <c r="H273" s="268"/>
      <c r="I273" s="343"/>
      <c r="J273" s="268"/>
      <c r="K273" s="276"/>
      <c r="L273" s="276"/>
      <c r="M273" s="343"/>
      <c r="N273" s="276"/>
      <c r="O273" s="276"/>
      <c r="P273" s="276"/>
      <c r="Q273" s="343"/>
      <c r="R273" s="268"/>
      <c r="T273" s="268"/>
      <c r="U273" s="268"/>
      <c r="X273" s="343" t="n">
        <v>0</v>
      </c>
      <c r="Y273" s="2" t="n">
        <v>0</v>
      </c>
      <c r="Z273" s="268" t="n">
        <v>0</v>
      </c>
      <c r="AA273" s="343" t="n">
        <v>0</v>
      </c>
      <c r="AB273" s="343" t="n">
        <v>1</v>
      </c>
      <c r="AC273" s="343" t="n">
        <v>0</v>
      </c>
      <c r="AD273" s="2" t="n">
        <v>0</v>
      </c>
      <c r="AE273" s="2" t="n">
        <v>0</v>
      </c>
      <c r="AF273" s="2" t="n">
        <v>0</v>
      </c>
      <c r="AH273" s="340"/>
      <c r="AI273" s="2" t="n">
        <v>0</v>
      </c>
      <c r="AJ273" s="343"/>
      <c r="AK273" s="343"/>
      <c r="AL273" s="2" t="n">
        <v>0</v>
      </c>
      <c r="AM273" s="2" t="n">
        <v>0</v>
      </c>
      <c r="AN273" s="2" t="n">
        <v>0</v>
      </c>
      <c r="AO273" s="2" t="n">
        <v>0</v>
      </c>
      <c r="AP273" s="2" t="n">
        <v>0</v>
      </c>
      <c r="AQ273" s="2" t="n">
        <v>0</v>
      </c>
      <c r="AR273" s="2" t="n">
        <v>0</v>
      </c>
      <c r="AS273" s="2" t="n">
        <v>0</v>
      </c>
      <c r="AV273" s="2" t="n">
        <v>0</v>
      </c>
      <c r="AW273" s="2" t="n">
        <v>0</v>
      </c>
      <c r="AX273" s="2" t="n">
        <v>0</v>
      </c>
      <c r="AY273" s="2" t="n">
        <v>0</v>
      </c>
      <c r="AZ273" s="2" t="n">
        <v>0</v>
      </c>
      <c r="BA273" s="2" t="n">
        <v>0</v>
      </c>
      <c r="BC273" s="2" t="n">
        <v>0</v>
      </c>
      <c r="BD273" s="2" t="n">
        <v>0</v>
      </c>
      <c r="BE273" s="2" t="n">
        <v>0</v>
      </c>
      <c r="BG273" s="268"/>
      <c r="BH273" s="268"/>
      <c r="BI273" s="268"/>
      <c r="BJ273" s="268"/>
      <c r="BK273" s="268"/>
      <c r="BL273" s="268"/>
      <c r="BM273" s="268"/>
      <c r="BN273" s="268"/>
      <c r="BO273" s="358"/>
      <c r="BP273" s="358"/>
      <c r="BQ273" s="268"/>
      <c r="BR273" s="358"/>
      <c r="BS273" s="384"/>
      <c r="BT273" s="268"/>
      <c r="BU273" s="268"/>
      <c r="BV273" s="268"/>
      <c r="BW273" s="268"/>
      <c r="BX273" s="268"/>
      <c r="BY273" s="268"/>
      <c r="BZ273" s="268"/>
      <c r="CA273" s="268"/>
      <c r="CB273" s="268"/>
      <c r="CC273" s="268"/>
      <c r="CD273" s="268"/>
      <c r="CE273" s="268"/>
      <c r="CF273" s="268"/>
      <c r="CG273" s="268"/>
      <c r="CH273" s="268"/>
      <c r="CI273" s="268"/>
      <c r="CJ273" s="268"/>
      <c r="CK273" s="268"/>
      <c r="CL273" s="268"/>
      <c r="CM273" s="268"/>
      <c r="CN273" s="268"/>
      <c r="CO273" s="268"/>
      <c r="CP273" s="268"/>
      <c r="CQ273" s="268"/>
      <c r="CR273" s="268"/>
      <c r="CS273" s="268"/>
      <c r="CT273" s="268"/>
      <c r="CU273" s="268"/>
      <c r="CV273" s="268"/>
      <c r="CW273" s="268"/>
      <c r="CX273" s="268"/>
      <c r="CY273" s="268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</row>
    <row r="274" customFormat="false" ht="12.75" hidden="false" customHeight="false" outlineLevel="0" collapsed="false">
      <c r="A274" s="359"/>
      <c r="B274" s="268"/>
      <c r="C274" s="276"/>
      <c r="D274" s="276"/>
      <c r="E274" s="268"/>
      <c r="F274" s="268"/>
      <c r="G274" s="268"/>
      <c r="H274" s="268"/>
      <c r="I274" s="343"/>
      <c r="J274" s="268"/>
      <c r="K274" s="276"/>
      <c r="L274" s="276"/>
      <c r="M274" s="343"/>
      <c r="N274" s="276"/>
      <c r="O274" s="276"/>
      <c r="P274" s="276"/>
      <c r="Q274" s="343"/>
      <c r="R274" s="268"/>
      <c r="T274" s="268"/>
      <c r="U274" s="268"/>
      <c r="X274" s="343" t="n">
        <v>0</v>
      </c>
      <c r="Y274" s="2" t="n">
        <v>0</v>
      </c>
      <c r="Z274" s="268" t="n">
        <v>0</v>
      </c>
      <c r="AA274" s="343" t="n">
        <v>0</v>
      </c>
      <c r="AB274" s="343" t="n">
        <v>1</v>
      </c>
      <c r="AC274" s="343" t="n">
        <v>0</v>
      </c>
      <c r="AD274" s="2" t="n">
        <v>0</v>
      </c>
      <c r="AE274" s="2" t="n">
        <v>0</v>
      </c>
      <c r="AF274" s="2" t="n">
        <v>0</v>
      </c>
      <c r="AH274" s="340"/>
      <c r="AI274" s="2" t="n">
        <v>0</v>
      </c>
      <c r="AJ274" s="343"/>
      <c r="AK274" s="343"/>
      <c r="AL274" s="2" t="n">
        <v>0</v>
      </c>
      <c r="AM274" s="2" t="n">
        <v>0</v>
      </c>
      <c r="AN274" s="2" t="n">
        <v>0</v>
      </c>
      <c r="AO274" s="2" t="n">
        <v>0</v>
      </c>
      <c r="AP274" s="2" t="n">
        <v>0</v>
      </c>
      <c r="AQ274" s="2" t="n">
        <v>0</v>
      </c>
      <c r="AR274" s="2" t="n">
        <v>0</v>
      </c>
      <c r="AS274" s="2" t="n">
        <v>0</v>
      </c>
      <c r="AV274" s="2" t="n">
        <v>0</v>
      </c>
      <c r="AW274" s="2" t="n">
        <v>0</v>
      </c>
      <c r="AX274" s="2" t="n">
        <v>0</v>
      </c>
      <c r="AY274" s="2" t="n">
        <v>0</v>
      </c>
      <c r="AZ274" s="2" t="n">
        <v>0</v>
      </c>
      <c r="BA274" s="2" t="n">
        <v>0</v>
      </c>
      <c r="BC274" s="2" t="n">
        <v>0</v>
      </c>
      <c r="BD274" s="2" t="n">
        <v>0</v>
      </c>
      <c r="BE274" s="2" t="n">
        <v>0</v>
      </c>
      <c r="BG274" s="268"/>
      <c r="BH274" s="268"/>
      <c r="BI274" s="268"/>
      <c r="BJ274" s="268"/>
      <c r="BK274" s="268"/>
      <c r="BL274" s="268"/>
      <c r="BM274" s="268"/>
      <c r="BN274" s="268"/>
      <c r="BO274" s="358"/>
      <c r="BP274" s="358"/>
      <c r="BQ274" s="268"/>
      <c r="BR274" s="358"/>
      <c r="BS274" s="384"/>
      <c r="BT274" s="268"/>
      <c r="BU274" s="268"/>
      <c r="BV274" s="268"/>
      <c r="BW274" s="268"/>
      <c r="BX274" s="268"/>
      <c r="BY274" s="268"/>
      <c r="BZ274" s="268"/>
      <c r="CA274" s="268"/>
      <c r="CB274" s="268"/>
      <c r="CC274" s="268"/>
      <c r="CD274" s="268"/>
      <c r="CE274" s="268"/>
      <c r="CF274" s="268"/>
      <c r="CG274" s="268"/>
      <c r="CH274" s="268"/>
      <c r="CI274" s="268"/>
      <c r="CJ274" s="268"/>
      <c r="CK274" s="268"/>
      <c r="CL274" s="268"/>
      <c r="CM274" s="268"/>
      <c r="CN274" s="268"/>
      <c r="CO274" s="268"/>
      <c r="CP274" s="268"/>
      <c r="CQ274" s="268"/>
      <c r="CR274" s="268"/>
      <c r="CS274" s="268"/>
      <c r="CT274" s="268"/>
      <c r="CU274" s="268"/>
      <c r="CV274" s="268"/>
      <c r="CW274" s="268"/>
      <c r="CX274" s="268"/>
      <c r="CY274" s="268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</row>
    <row r="275" customFormat="false" ht="12.75" hidden="false" customHeight="false" outlineLevel="0" collapsed="false">
      <c r="A275" s="359"/>
      <c r="B275" s="268"/>
      <c r="C275" s="276"/>
      <c r="D275" s="276"/>
      <c r="E275" s="268"/>
      <c r="F275" s="268"/>
      <c r="G275" s="268"/>
      <c r="H275" s="268"/>
      <c r="I275" s="343"/>
      <c r="J275" s="268"/>
      <c r="K275" s="276"/>
      <c r="L275" s="276"/>
      <c r="M275" s="343"/>
      <c r="N275" s="276"/>
      <c r="O275" s="276"/>
      <c r="P275" s="276"/>
      <c r="Q275" s="343"/>
      <c r="R275" s="268"/>
      <c r="T275" s="268"/>
      <c r="U275" s="268"/>
      <c r="X275" s="343" t="n">
        <v>0</v>
      </c>
      <c r="Y275" s="2" t="n">
        <v>0</v>
      </c>
      <c r="Z275" s="268" t="n">
        <v>0</v>
      </c>
      <c r="AA275" s="343" t="n">
        <v>0</v>
      </c>
      <c r="AB275" s="343" t="n">
        <v>1</v>
      </c>
      <c r="AC275" s="343" t="n">
        <v>0</v>
      </c>
      <c r="AD275" s="2" t="n">
        <v>0</v>
      </c>
      <c r="AE275" s="2" t="n">
        <v>0</v>
      </c>
      <c r="AF275" s="2" t="n">
        <v>0</v>
      </c>
      <c r="AH275" s="340"/>
      <c r="AI275" s="2" t="n">
        <v>0</v>
      </c>
      <c r="AJ275" s="343"/>
      <c r="AK275" s="343"/>
      <c r="AL275" s="2" t="n">
        <v>0</v>
      </c>
      <c r="AM275" s="2" t="n">
        <v>0</v>
      </c>
      <c r="AN275" s="2" t="n">
        <v>0</v>
      </c>
      <c r="AO275" s="2" t="n">
        <v>0</v>
      </c>
      <c r="AP275" s="2" t="n">
        <v>0</v>
      </c>
      <c r="AQ275" s="2" t="n">
        <v>0</v>
      </c>
      <c r="AR275" s="2" t="n">
        <v>0</v>
      </c>
      <c r="AS275" s="2" t="n">
        <v>0</v>
      </c>
      <c r="AV275" s="2" t="n">
        <v>0</v>
      </c>
      <c r="AW275" s="2" t="n">
        <v>0</v>
      </c>
      <c r="AX275" s="2" t="n">
        <v>0</v>
      </c>
      <c r="AY275" s="2" t="n">
        <v>0</v>
      </c>
      <c r="AZ275" s="2" t="n">
        <v>0</v>
      </c>
      <c r="BA275" s="2" t="n">
        <v>0</v>
      </c>
      <c r="BC275" s="2" t="n">
        <v>0</v>
      </c>
      <c r="BD275" s="2" t="n">
        <v>0</v>
      </c>
      <c r="BE275" s="2" t="n">
        <v>0</v>
      </c>
      <c r="BG275" s="268"/>
      <c r="BH275" s="268"/>
      <c r="BI275" s="268"/>
      <c r="BJ275" s="268"/>
      <c r="BK275" s="268"/>
      <c r="BL275" s="268"/>
      <c r="BM275" s="268"/>
      <c r="BN275" s="268"/>
      <c r="BO275" s="358"/>
      <c r="BP275" s="358"/>
      <c r="BQ275" s="268"/>
      <c r="BR275" s="358"/>
      <c r="BS275" s="384"/>
      <c r="BT275" s="268"/>
      <c r="BU275" s="268"/>
      <c r="BV275" s="268"/>
      <c r="BW275" s="268"/>
      <c r="BX275" s="268"/>
      <c r="BY275" s="268"/>
      <c r="BZ275" s="268"/>
      <c r="CA275" s="268"/>
      <c r="CB275" s="268"/>
      <c r="CC275" s="268"/>
      <c r="CD275" s="268"/>
      <c r="CE275" s="268"/>
      <c r="CF275" s="268"/>
      <c r="CG275" s="268"/>
      <c r="CH275" s="268"/>
      <c r="CI275" s="268"/>
      <c r="CJ275" s="268"/>
      <c r="CK275" s="268"/>
      <c r="CL275" s="268"/>
      <c r="CM275" s="268"/>
      <c r="CN275" s="268"/>
      <c r="CO275" s="268"/>
      <c r="CP275" s="268"/>
      <c r="CQ275" s="268"/>
      <c r="CR275" s="268"/>
      <c r="CS275" s="268"/>
      <c r="CT275" s="268"/>
      <c r="CU275" s="268"/>
      <c r="CV275" s="268"/>
      <c r="CW275" s="268"/>
      <c r="CX275" s="268"/>
      <c r="CY275" s="268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</row>
    <row r="276" customFormat="false" ht="12.75" hidden="false" customHeight="false" outlineLevel="0" collapsed="false">
      <c r="A276" s="359"/>
      <c r="B276" s="268"/>
      <c r="C276" s="276"/>
      <c r="D276" s="276"/>
      <c r="E276" s="268"/>
      <c r="F276" s="268"/>
      <c r="G276" s="268"/>
      <c r="H276" s="268"/>
      <c r="I276" s="343"/>
      <c r="J276" s="268"/>
      <c r="K276" s="276"/>
      <c r="L276" s="276"/>
      <c r="M276" s="343"/>
      <c r="N276" s="276"/>
      <c r="O276" s="276"/>
      <c r="P276" s="276"/>
      <c r="Q276" s="343"/>
      <c r="R276" s="268"/>
      <c r="T276" s="268"/>
      <c r="U276" s="268"/>
      <c r="X276" s="343" t="n">
        <v>0</v>
      </c>
      <c r="Y276" s="2" t="n">
        <v>0</v>
      </c>
      <c r="Z276" s="268" t="n">
        <v>0</v>
      </c>
      <c r="AA276" s="343" t="n">
        <v>0</v>
      </c>
      <c r="AB276" s="343" t="n">
        <v>1</v>
      </c>
      <c r="AC276" s="343" t="n">
        <v>0</v>
      </c>
      <c r="AD276" s="2" t="n">
        <v>0</v>
      </c>
      <c r="AE276" s="2" t="n">
        <v>0</v>
      </c>
      <c r="AF276" s="2" t="n">
        <v>0</v>
      </c>
      <c r="AH276" s="340"/>
      <c r="AI276" s="2" t="n">
        <v>0</v>
      </c>
      <c r="AJ276" s="343"/>
      <c r="AK276" s="343"/>
      <c r="AL276" s="2" t="n">
        <v>0</v>
      </c>
      <c r="AM276" s="2" t="n">
        <v>0</v>
      </c>
      <c r="AN276" s="2" t="n">
        <v>0</v>
      </c>
      <c r="AO276" s="2" t="n">
        <v>0</v>
      </c>
      <c r="AP276" s="2" t="n">
        <v>0</v>
      </c>
      <c r="AQ276" s="2" t="n">
        <v>0</v>
      </c>
      <c r="AR276" s="2" t="n">
        <v>0</v>
      </c>
      <c r="AS276" s="2" t="n">
        <v>0</v>
      </c>
      <c r="AV276" s="2" t="n">
        <v>0</v>
      </c>
      <c r="AW276" s="2" t="n">
        <v>0</v>
      </c>
      <c r="AX276" s="2" t="n">
        <v>0</v>
      </c>
      <c r="AY276" s="2" t="n">
        <v>0</v>
      </c>
      <c r="AZ276" s="2" t="n">
        <v>0</v>
      </c>
      <c r="BA276" s="2" t="n">
        <v>0</v>
      </c>
      <c r="BC276" s="2" t="n">
        <v>0</v>
      </c>
      <c r="BD276" s="2" t="n">
        <v>0</v>
      </c>
      <c r="BE276" s="2" t="n">
        <v>0</v>
      </c>
      <c r="BG276" s="268"/>
      <c r="BH276" s="268"/>
      <c r="BI276" s="268"/>
      <c r="BJ276" s="268"/>
      <c r="BK276" s="268"/>
      <c r="BL276" s="268"/>
      <c r="BM276" s="268"/>
      <c r="BN276" s="268"/>
      <c r="BO276" s="358"/>
      <c r="BP276" s="358"/>
      <c r="BQ276" s="268"/>
      <c r="BR276" s="358"/>
      <c r="BS276" s="384"/>
      <c r="BT276" s="268"/>
      <c r="BU276" s="268"/>
      <c r="BV276" s="268"/>
      <c r="BW276" s="268"/>
      <c r="BX276" s="268"/>
      <c r="BY276" s="268"/>
      <c r="BZ276" s="268"/>
      <c r="CA276" s="268"/>
      <c r="CB276" s="268"/>
      <c r="CC276" s="268"/>
      <c r="CD276" s="268"/>
      <c r="CE276" s="268"/>
      <c r="CF276" s="268"/>
      <c r="CG276" s="268"/>
      <c r="CH276" s="268"/>
      <c r="CI276" s="268"/>
      <c r="CJ276" s="268"/>
      <c r="CK276" s="268"/>
      <c r="CL276" s="268"/>
      <c r="CM276" s="268"/>
      <c r="CN276" s="268"/>
      <c r="CO276" s="268"/>
      <c r="CP276" s="268"/>
      <c r="CQ276" s="268"/>
      <c r="CR276" s="268"/>
      <c r="CS276" s="268"/>
      <c r="CT276" s="268"/>
      <c r="CU276" s="268"/>
      <c r="CV276" s="268"/>
      <c r="CW276" s="268"/>
      <c r="CX276" s="268"/>
      <c r="CY276" s="268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</row>
    <row r="277" customFormat="false" ht="12.75" hidden="false" customHeight="false" outlineLevel="0" collapsed="false">
      <c r="A277" s="359"/>
      <c r="B277" s="268"/>
      <c r="C277" s="276"/>
      <c r="D277" s="276"/>
      <c r="E277" s="268"/>
      <c r="F277" s="268"/>
      <c r="G277" s="268"/>
      <c r="H277" s="268"/>
      <c r="I277" s="343"/>
      <c r="J277" s="268"/>
      <c r="K277" s="276"/>
      <c r="L277" s="276"/>
      <c r="M277" s="343"/>
      <c r="N277" s="276"/>
      <c r="O277" s="276"/>
      <c r="P277" s="276"/>
      <c r="Q277" s="343"/>
      <c r="R277" s="268"/>
      <c r="T277" s="268"/>
      <c r="U277" s="268"/>
      <c r="X277" s="343" t="n">
        <v>0</v>
      </c>
      <c r="Y277" s="2" t="n">
        <v>0</v>
      </c>
      <c r="Z277" s="268" t="n">
        <v>0</v>
      </c>
      <c r="AA277" s="343" t="n">
        <v>0</v>
      </c>
      <c r="AB277" s="343" t="n">
        <v>1</v>
      </c>
      <c r="AC277" s="343" t="n">
        <v>0</v>
      </c>
      <c r="AD277" s="2" t="n">
        <v>0</v>
      </c>
      <c r="AE277" s="2" t="n">
        <v>0</v>
      </c>
      <c r="AF277" s="2" t="n">
        <v>0</v>
      </c>
      <c r="AH277" s="340"/>
      <c r="AI277" s="2" t="n">
        <v>0</v>
      </c>
      <c r="AJ277" s="343"/>
      <c r="AK277" s="343"/>
      <c r="AL277" s="2" t="n">
        <v>0</v>
      </c>
      <c r="AM277" s="2" t="n">
        <v>0</v>
      </c>
      <c r="AN277" s="2" t="n">
        <v>0</v>
      </c>
      <c r="AO277" s="2" t="n">
        <v>0</v>
      </c>
      <c r="AP277" s="2" t="n">
        <v>0</v>
      </c>
      <c r="AQ277" s="2" t="n">
        <v>0</v>
      </c>
      <c r="AR277" s="2" t="n">
        <v>0</v>
      </c>
      <c r="AS277" s="2" t="n">
        <v>0</v>
      </c>
      <c r="AV277" s="2" t="n">
        <v>0</v>
      </c>
      <c r="AW277" s="2" t="n">
        <v>0</v>
      </c>
      <c r="AX277" s="2" t="n">
        <v>0</v>
      </c>
      <c r="AY277" s="2" t="n">
        <v>0</v>
      </c>
      <c r="AZ277" s="2" t="n">
        <v>0</v>
      </c>
      <c r="BA277" s="2" t="n">
        <v>0</v>
      </c>
      <c r="BC277" s="2" t="n">
        <v>0</v>
      </c>
      <c r="BD277" s="2" t="n">
        <v>0</v>
      </c>
      <c r="BE277" s="2" t="n">
        <v>0</v>
      </c>
      <c r="BG277" s="268"/>
      <c r="BH277" s="268"/>
      <c r="BI277" s="268"/>
      <c r="BJ277" s="268"/>
      <c r="BK277" s="268"/>
      <c r="BL277" s="268"/>
      <c r="BM277" s="268"/>
      <c r="BN277" s="268"/>
      <c r="BO277" s="358"/>
      <c r="BP277" s="358"/>
      <c r="BQ277" s="268"/>
      <c r="BR277" s="358"/>
      <c r="BS277" s="384"/>
      <c r="BT277" s="268"/>
      <c r="BU277" s="268"/>
      <c r="BV277" s="268"/>
      <c r="BW277" s="268"/>
      <c r="BX277" s="268"/>
      <c r="BY277" s="268"/>
      <c r="BZ277" s="268"/>
      <c r="CA277" s="268"/>
      <c r="CB277" s="268"/>
      <c r="CC277" s="268"/>
      <c r="CD277" s="268"/>
      <c r="CE277" s="268"/>
      <c r="CF277" s="268"/>
      <c r="CG277" s="268"/>
      <c r="CH277" s="268"/>
      <c r="CI277" s="268"/>
      <c r="CJ277" s="268"/>
      <c r="CK277" s="268"/>
      <c r="CL277" s="268"/>
      <c r="CM277" s="268"/>
      <c r="CN277" s="268"/>
      <c r="CO277" s="268"/>
      <c r="CP277" s="268"/>
      <c r="CQ277" s="268"/>
      <c r="CR277" s="268"/>
      <c r="CS277" s="268"/>
      <c r="CT277" s="268"/>
      <c r="CU277" s="268"/>
      <c r="CV277" s="268"/>
      <c r="CW277" s="268"/>
      <c r="CX277" s="268"/>
      <c r="CY277" s="268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</row>
    <row r="278" customFormat="false" ht="12.75" hidden="false" customHeight="false" outlineLevel="0" collapsed="false">
      <c r="A278" s="359"/>
      <c r="B278" s="268"/>
      <c r="C278" s="276"/>
      <c r="D278" s="276"/>
      <c r="E278" s="268"/>
      <c r="F278" s="268"/>
      <c r="G278" s="268"/>
      <c r="H278" s="268"/>
      <c r="I278" s="343"/>
      <c r="J278" s="268"/>
      <c r="K278" s="276"/>
      <c r="L278" s="276"/>
      <c r="M278" s="343"/>
      <c r="N278" s="276"/>
      <c r="O278" s="276"/>
      <c r="P278" s="276"/>
      <c r="Q278" s="343"/>
      <c r="R278" s="268"/>
      <c r="T278" s="268"/>
      <c r="U278" s="268"/>
      <c r="X278" s="343" t="n">
        <v>0</v>
      </c>
      <c r="Y278" s="2" t="n">
        <v>0</v>
      </c>
      <c r="Z278" s="268" t="n">
        <v>0</v>
      </c>
      <c r="AA278" s="343" t="n">
        <v>0</v>
      </c>
      <c r="AB278" s="343" t="n">
        <v>1</v>
      </c>
      <c r="AC278" s="343" t="n">
        <v>0</v>
      </c>
      <c r="AD278" s="2" t="n">
        <v>0</v>
      </c>
      <c r="AE278" s="2" t="n">
        <v>0</v>
      </c>
      <c r="AF278" s="2" t="n">
        <v>0</v>
      </c>
      <c r="AH278" s="340"/>
      <c r="AI278" s="2" t="n">
        <v>0</v>
      </c>
      <c r="AJ278" s="343"/>
      <c r="AK278" s="343"/>
      <c r="AL278" s="2" t="n">
        <v>0</v>
      </c>
      <c r="AM278" s="2" t="n">
        <v>0</v>
      </c>
      <c r="AN278" s="2" t="n">
        <v>0</v>
      </c>
      <c r="AO278" s="2" t="n">
        <v>0</v>
      </c>
      <c r="AP278" s="2" t="n">
        <v>0</v>
      </c>
      <c r="AQ278" s="2" t="n">
        <v>0</v>
      </c>
      <c r="AR278" s="2" t="n">
        <v>0</v>
      </c>
      <c r="AS278" s="2" t="n">
        <v>0</v>
      </c>
      <c r="AV278" s="2" t="n">
        <v>0</v>
      </c>
      <c r="AW278" s="2" t="n">
        <v>0</v>
      </c>
      <c r="AX278" s="2" t="n">
        <v>0</v>
      </c>
      <c r="AY278" s="2" t="n">
        <v>0</v>
      </c>
      <c r="AZ278" s="2" t="n">
        <v>0</v>
      </c>
      <c r="BA278" s="2" t="n">
        <v>0</v>
      </c>
      <c r="BC278" s="2" t="n">
        <v>0</v>
      </c>
      <c r="BD278" s="2" t="n">
        <v>0</v>
      </c>
      <c r="BE278" s="2" t="n">
        <v>0</v>
      </c>
      <c r="BG278" s="268"/>
      <c r="BH278" s="268"/>
      <c r="BI278" s="268"/>
      <c r="BJ278" s="268"/>
      <c r="BK278" s="268"/>
      <c r="BL278" s="268"/>
      <c r="BM278" s="268"/>
      <c r="BN278" s="268"/>
      <c r="BO278" s="358"/>
      <c r="BP278" s="358"/>
      <c r="BQ278" s="268"/>
      <c r="BR278" s="358"/>
      <c r="BS278" s="384"/>
      <c r="BT278" s="268"/>
      <c r="BU278" s="268"/>
      <c r="BV278" s="268"/>
      <c r="BW278" s="268"/>
      <c r="BX278" s="268"/>
      <c r="BY278" s="268"/>
      <c r="BZ278" s="268"/>
      <c r="CA278" s="268"/>
      <c r="CB278" s="268"/>
      <c r="CC278" s="268"/>
      <c r="CD278" s="268"/>
      <c r="CE278" s="268"/>
      <c r="CF278" s="268"/>
      <c r="CG278" s="268"/>
      <c r="CH278" s="268"/>
      <c r="CI278" s="268"/>
      <c r="CJ278" s="268"/>
      <c r="CK278" s="268"/>
      <c r="CL278" s="268"/>
      <c r="CM278" s="268"/>
      <c r="CN278" s="268"/>
      <c r="CO278" s="268"/>
      <c r="CP278" s="268"/>
      <c r="CQ278" s="268"/>
      <c r="CR278" s="268"/>
      <c r="CS278" s="268"/>
      <c r="CT278" s="268"/>
      <c r="CU278" s="268"/>
      <c r="CV278" s="268"/>
      <c r="CW278" s="268"/>
      <c r="CX278" s="268"/>
      <c r="CY278" s="268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</row>
    <row r="279" customFormat="false" ht="12.75" hidden="false" customHeight="false" outlineLevel="0" collapsed="false">
      <c r="A279" s="359"/>
      <c r="B279" s="268"/>
      <c r="C279" s="276"/>
      <c r="D279" s="276"/>
      <c r="E279" s="268"/>
      <c r="F279" s="268"/>
      <c r="G279" s="268"/>
      <c r="H279" s="268"/>
      <c r="I279" s="343"/>
      <c r="J279" s="268"/>
      <c r="K279" s="276"/>
      <c r="L279" s="276"/>
      <c r="M279" s="343"/>
      <c r="N279" s="276"/>
      <c r="O279" s="276"/>
      <c r="P279" s="276"/>
      <c r="Q279" s="343"/>
      <c r="R279" s="268"/>
      <c r="T279" s="268"/>
      <c r="U279" s="268"/>
      <c r="X279" s="343" t="n">
        <v>0</v>
      </c>
      <c r="Y279" s="2" t="n">
        <v>0</v>
      </c>
      <c r="Z279" s="268" t="n">
        <v>0</v>
      </c>
      <c r="AA279" s="343" t="n">
        <v>0</v>
      </c>
      <c r="AB279" s="343" t="n">
        <v>1</v>
      </c>
      <c r="AC279" s="343" t="n">
        <v>0</v>
      </c>
      <c r="AD279" s="2" t="n">
        <v>0</v>
      </c>
      <c r="AE279" s="2" t="n">
        <v>0</v>
      </c>
      <c r="AF279" s="2" t="n">
        <v>0</v>
      </c>
      <c r="AH279" s="340"/>
      <c r="AI279" s="2" t="n">
        <v>0</v>
      </c>
      <c r="AJ279" s="343"/>
      <c r="AK279" s="343"/>
      <c r="AL279" s="2" t="n">
        <v>0</v>
      </c>
      <c r="AM279" s="2" t="n">
        <v>0</v>
      </c>
      <c r="AN279" s="2" t="n">
        <v>0</v>
      </c>
      <c r="AO279" s="2" t="n">
        <v>0</v>
      </c>
      <c r="AP279" s="2" t="n">
        <v>0</v>
      </c>
      <c r="AQ279" s="2" t="n">
        <v>0</v>
      </c>
      <c r="AR279" s="2" t="n">
        <v>0</v>
      </c>
      <c r="AS279" s="2" t="n">
        <v>0</v>
      </c>
      <c r="AV279" s="2" t="n">
        <v>0</v>
      </c>
      <c r="AW279" s="2" t="n">
        <v>0</v>
      </c>
      <c r="AX279" s="2" t="n">
        <v>0</v>
      </c>
      <c r="AY279" s="2" t="n">
        <v>0</v>
      </c>
      <c r="AZ279" s="2" t="n">
        <v>0</v>
      </c>
      <c r="BA279" s="2" t="n">
        <v>0</v>
      </c>
      <c r="BC279" s="2" t="n">
        <v>0</v>
      </c>
      <c r="BD279" s="2" t="n">
        <v>0</v>
      </c>
      <c r="BE279" s="2" t="n">
        <v>0</v>
      </c>
      <c r="BG279" s="268"/>
      <c r="BH279" s="268"/>
      <c r="BI279" s="268"/>
      <c r="BJ279" s="268"/>
      <c r="BK279" s="268"/>
      <c r="BL279" s="268"/>
      <c r="BM279" s="268"/>
      <c r="BN279" s="268"/>
      <c r="BO279" s="358"/>
      <c r="BP279" s="358"/>
      <c r="BQ279" s="268"/>
      <c r="BR279" s="358"/>
      <c r="BS279" s="384"/>
      <c r="BT279" s="268"/>
      <c r="BU279" s="268"/>
      <c r="BV279" s="268"/>
      <c r="BW279" s="268"/>
      <c r="BX279" s="268"/>
      <c r="BY279" s="268"/>
      <c r="BZ279" s="268"/>
      <c r="CA279" s="268"/>
      <c r="CB279" s="268"/>
      <c r="CC279" s="268"/>
      <c r="CD279" s="268"/>
      <c r="CE279" s="268"/>
      <c r="CF279" s="268"/>
      <c r="CG279" s="268"/>
      <c r="CH279" s="268"/>
      <c r="CI279" s="268"/>
      <c r="CJ279" s="268"/>
      <c r="CK279" s="268"/>
      <c r="CL279" s="268"/>
      <c r="CM279" s="268"/>
      <c r="CN279" s="268"/>
      <c r="CO279" s="268"/>
      <c r="CP279" s="268"/>
      <c r="CQ279" s="268"/>
      <c r="CR279" s="268"/>
      <c r="CS279" s="268"/>
      <c r="CT279" s="268"/>
      <c r="CU279" s="268"/>
      <c r="CV279" s="268"/>
      <c r="CW279" s="268"/>
      <c r="CX279" s="268"/>
      <c r="CY279" s="268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</row>
    <row r="280" customFormat="false" ht="12.75" hidden="false" customHeight="false" outlineLevel="0" collapsed="false">
      <c r="A280" s="359"/>
      <c r="B280" s="268"/>
      <c r="C280" s="276"/>
      <c r="D280" s="276"/>
      <c r="E280" s="268"/>
      <c r="F280" s="268"/>
      <c r="G280" s="268"/>
      <c r="H280" s="268"/>
      <c r="I280" s="343"/>
      <c r="J280" s="268"/>
      <c r="K280" s="276"/>
      <c r="L280" s="276"/>
      <c r="M280" s="343"/>
      <c r="N280" s="276"/>
      <c r="O280" s="276"/>
      <c r="P280" s="276"/>
      <c r="Q280" s="343"/>
      <c r="R280" s="268"/>
      <c r="T280" s="268"/>
      <c r="U280" s="268"/>
      <c r="X280" s="343" t="n">
        <v>0</v>
      </c>
      <c r="Y280" s="2" t="n">
        <v>0</v>
      </c>
      <c r="Z280" s="268" t="n">
        <v>0</v>
      </c>
      <c r="AA280" s="343" t="n">
        <v>0</v>
      </c>
      <c r="AB280" s="343" t="n">
        <v>1</v>
      </c>
      <c r="AC280" s="343" t="n">
        <v>0</v>
      </c>
      <c r="AD280" s="2" t="n">
        <v>0</v>
      </c>
      <c r="AE280" s="2" t="n">
        <v>0</v>
      </c>
      <c r="AF280" s="2" t="n">
        <v>0</v>
      </c>
      <c r="AH280" s="340"/>
      <c r="AI280" s="2" t="n">
        <v>0</v>
      </c>
      <c r="AJ280" s="343"/>
      <c r="AK280" s="343"/>
      <c r="AL280" s="2" t="n">
        <v>0</v>
      </c>
      <c r="AM280" s="2" t="n">
        <v>0</v>
      </c>
      <c r="AN280" s="2" t="n">
        <v>0</v>
      </c>
      <c r="AO280" s="2" t="n">
        <v>0</v>
      </c>
      <c r="AP280" s="2" t="n">
        <v>0</v>
      </c>
      <c r="AQ280" s="2" t="n">
        <v>0</v>
      </c>
      <c r="AR280" s="2" t="n">
        <v>0</v>
      </c>
      <c r="AS280" s="2" t="n">
        <v>0</v>
      </c>
      <c r="AV280" s="2" t="n">
        <v>0</v>
      </c>
      <c r="AW280" s="2" t="n">
        <v>0</v>
      </c>
      <c r="AX280" s="2" t="n">
        <v>0</v>
      </c>
      <c r="AY280" s="2" t="n">
        <v>0</v>
      </c>
      <c r="AZ280" s="2" t="n">
        <v>0</v>
      </c>
      <c r="BA280" s="2" t="n">
        <v>0</v>
      </c>
      <c r="BC280" s="2" t="n">
        <v>0</v>
      </c>
      <c r="BD280" s="2" t="n">
        <v>0</v>
      </c>
      <c r="BE280" s="2" t="n">
        <v>0</v>
      </c>
      <c r="BG280" s="268"/>
      <c r="BH280" s="268"/>
      <c r="BI280" s="268"/>
      <c r="BJ280" s="268"/>
      <c r="BK280" s="268"/>
      <c r="BL280" s="268"/>
      <c r="BM280" s="268"/>
      <c r="BN280" s="268"/>
      <c r="BO280" s="358"/>
      <c r="BP280" s="358"/>
      <c r="BQ280" s="268"/>
      <c r="BR280" s="358"/>
      <c r="BS280" s="384"/>
      <c r="BT280" s="268"/>
      <c r="BU280" s="268"/>
      <c r="BV280" s="268"/>
      <c r="BW280" s="268"/>
      <c r="BX280" s="268"/>
      <c r="BY280" s="268"/>
      <c r="BZ280" s="268"/>
      <c r="CA280" s="268"/>
      <c r="CB280" s="268"/>
      <c r="CC280" s="268"/>
      <c r="CD280" s="268"/>
      <c r="CE280" s="268"/>
      <c r="CF280" s="268"/>
      <c r="CG280" s="268"/>
      <c r="CH280" s="268"/>
      <c r="CI280" s="268"/>
      <c r="CJ280" s="268"/>
      <c r="CK280" s="268"/>
      <c r="CL280" s="268"/>
      <c r="CM280" s="268"/>
      <c r="CN280" s="268"/>
      <c r="CO280" s="268"/>
      <c r="CP280" s="268"/>
      <c r="CQ280" s="268"/>
      <c r="CR280" s="268"/>
      <c r="CS280" s="268"/>
      <c r="CT280" s="268"/>
      <c r="CU280" s="268"/>
      <c r="CV280" s="268"/>
      <c r="CW280" s="268"/>
      <c r="CX280" s="268"/>
      <c r="CY280" s="268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</row>
    <row r="281" customFormat="false" ht="12.75" hidden="false" customHeight="false" outlineLevel="0" collapsed="false">
      <c r="A281" s="359"/>
      <c r="B281" s="268"/>
      <c r="C281" s="276"/>
      <c r="D281" s="276"/>
      <c r="E281" s="268"/>
      <c r="F281" s="268"/>
      <c r="G281" s="268"/>
      <c r="H281" s="268"/>
      <c r="I281" s="343"/>
      <c r="J281" s="268"/>
      <c r="K281" s="276"/>
      <c r="L281" s="276"/>
      <c r="M281" s="343"/>
      <c r="N281" s="276"/>
      <c r="O281" s="276"/>
      <c r="P281" s="276"/>
      <c r="Q281" s="343"/>
      <c r="R281" s="268"/>
      <c r="T281" s="268"/>
      <c r="U281" s="268"/>
      <c r="X281" s="343" t="n">
        <v>0</v>
      </c>
      <c r="Y281" s="2" t="n">
        <v>0</v>
      </c>
      <c r="Z281" s="268" t="n">
        <v>0</v>
      </c>
      <c r="AA281" s="343" t="n">
        <v>0</v>
      </c>
      <c r="AB281" s="343" t="n">
        <v>1</v>
      </c>
      <c r="AC281" s="343" t="n">
        <v>0</v>
      </c>
      <c r="AD281" s="2" t="n">
        <v>0</v>
      </c>
      <c r="AE281" s="2" t="n">
        <v>0</v>
      </c>
      <c r="AF281" s="2" t="n">
        <v>0</v>
      </c>
      <c r="AH281" s="340"/>
      <c r="AI281" s="2" t="n">
        <v>0</v>
      </c>
      <c r="AJ281" s="343"/>
      <c r="AK281" s="343"/>
      <c r="AL281" s="2" t="n">
        <v>0</v>
      </c>
      <c r="AM281" s="2" t="n">
        <v>0</v>
      </c>
      <c r="AN281" s="2" t="n">
        <v>0</v>
      </c>
      <c r="AO281" s="2" t="n">
        <v>0</v>
      </c>
      <c r="AP281" s="2" t="n">
        <v>0</v>
      </c>
      <c r="AQ281" s="2" t="n">
        <v>0</v>
      </c>
      <c r="AR281" s="2" t="n">
        <v>0</v>
      </c>
      <c r="AS281" s="2" t="n">
        <v>0</v>
      </c>
      <c r="AV281" s="2" t="n">
        <v>0</v>
      </c>
      <c r="AW281" s="2" t="n">
        <v>0</v>
      </c>
      <c r="AX281" s="2" t="n">
        <v>0</v>
      </c>
      <c r="AY281" s="2" t="n">
        <v>0</v>
      </c>
      <c r="AZ281" s="2" t="n">
        <v>0</v>
      </c>
      <c r="BA281" s="2" t="n">
        <v>0</v>
      </c>
      <c r="BC281" s="2" t="n">
        <v>0</v>
      </c>
      <c r="BD281" s="2" t="n">
        <v>0</v>
      </c>
      <c r="BE281" s="2" t="n">
        <v>0</v>
      </c>
      <c r="BG281" s="268"/>
      <c r="BH281" s="268"/>
      <c r="BI281" s="268"/>
      <c r="BJ281" s="268"/>
      <c r="BK281" s="268"/>
      <c r="BL281" s="268"/>
      <c r="BM281" s="268"/>
      <c r="BN281" s="268"/>
      <c r="BO281" s="358"/>
      <c r="BP281" s="358"/>
      <c r="BQ281" s="268"/>
      <c r="BR281" s="358"/>
      <c r="BS281" s="384"/>
      <c r="BT281" s="268"/>
      <c r="BU281" s="268"/>
      <c r="BV281" s="268"/>
      <c r="BW281" s="268"/>
      <c r="BX281" s="268"/>
      <c r="BY281" s="268"/>
      <c r="BZ281" s="268"/>
      <c r="CA281" s="268"/>
      <c r="CB281" s="268"/>
      <c r="CC281" s="268"/>
      <c r="CD281" s="268"/>
      <c r="CE281" s="268"/>
      <c r="CF281" s="268"/>
      <c r="CG281" s="268"/>
      <c r="CH281" s="268"/>
      <c r="CI281" s="268"/>
      <c r="CJ281" s="268"/>
      <c r="CK281" s="268"/>
      <c r="CL281" s="268"/>
      <c r="CM281" s="268"/>
      <c r="CN281" s="268"/>
      <c r="CO281" s="268"/>
      <c r="CP281" s="268"/>
      <c r="CQ281" s="268"/>
      <c r="CR281" s="268"/>
      <c r="CS281" s="268"/>
      <c r="CT281" s="268"/>
      <c r="CU281" s="268"/>
      <c r="CV281" s="268"/>
      <c r="CW281" s="268"/>
      <c r="CX281" s="268"/>
      <c r="CY281" s="268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</row>
    <row r="282" customFormat="false" ht="12.75" hidden="false" customHeight="false" outlineLevel="0" collapsed="false">
      <c r="A282" s="359"/>
      <c r="B282" s="268"/>
      <c r="C282" s="276"/>
      <c r="D282" s="276"/>
      <c r="E282" s="268"/>
      <c r="F282" s="268"/>
      <c r="G282" s="268"/>
      <c r="H282" s="268"/>
      <c r="I282" s="343"/>
      <c r="J282" s="268"/>
      <c r="K282" s="276"/>
      <c r="L282" s="276"/>
      <c r="M282" s="343"/>
      <c r="N282" s="276"/>
      <c r="O282" s="276"/>
      <c r="P282" s="276"/>
      <c r="Q282" s="343"/>
      <c r="R282" s="268"/>
      <c r="T282" s="268"/>
      <c r="U282" s="268"/>
      <c r="X282" s="343" t="n">
        <v>0</v>
      </c>
      <c r="Y282" s="2" t="n">
        <v>0</v>
      </c>
      <c r="Z282" s="268" t="n">
        <v>0</v>
      </c>
      <c r="AA282" s="343" t="n">
        <v>0</v>
      </c>
      <c r="AB282" s="343" t="n">
        <v>1</v>
      </c>
      <c r="AC282" s="343" t="n">
        <v>0</v>
      </c>
      <c r="AD282" s="2" t="n">
        <v>0</v>
      </c>
      <c r="AE282" s="2" t="n">
        <v>0</v>
      </c>
      <c r="AF282" s="2" t="n">
        <v>0</v>
      </c>
      <c r="AH282" s="340"/>
      <c r="AI282" s="2" t="n">
        <v>0</v>
      </c>
      <c r="AJ282" s="343"/>
      <c r="AK282" s="343"/>
      <c r="AL282" s="2" t="n">
        <v>0</v>
      </c>
      <c r="AM282" s="2" t="n">
        <v>0</v>
      </c>
      <c r="AN282" s="2" t="n">
        <v>0</v>
      </c>
      <c r="AO282" s="2" t="n">
        <v>0</v>
      </c>
      <c r="AP282" s="2" t="n">
        <v>0</v>
      </c>
      <c r="AQ282" s="2" t="n">
        <v>0</v>
      </c>
      <c r="AR282" s="2" t="n">
        <v>0</v>
      </c>
      <c r="AS282" s="2" t="n">
        <v>0</v>
      </c>
      <c r="AV282" s="2" t="n">
        <v>0</v>
      </c>
      <c r="AW282" s="2" t="n">
        <v>0</v>
      </c>
      <c r="AX282" s="2" t="n">
        <v>0</v>
      </c>
      <c r="AY282" s="2" t="n">
        <v>0</v>
      </c>
      <c r="AZ282" s="2" t="n">
        <v>0</v>
      </c>
      <c r="BA282" s="2" t="n">
        <v>0</v>
      </c>
      <c r="BC282" s="2" t="n">
        <v>0</v>
      </c>
      <c r="BD282" s="2" t="n">
        <v>0</v>
      </c>
      <c r="BE282" s="2" t="n">
        <v>0</v>
      </c>
      <c r="BG282" s="268"/>
      <c r="BH282" s="268"/>
      <c r="BI282" s="268"/>
      <c r="BJ282" s="268"/>
      <c r="BK282" s="268"/>
      <c r="BL282" s="268"/>
      <c r="BM282" s="268"/>
      <c r="BN282" s="268"/>
      <c r="BO282" s="358"/>
      <c r="BP282" s="358"/>
      <c r="BQ282" s="268"/>
      <c r="BR282" s="358"/>
      <c r="BS282" s="384"/>
      <c r="BT282" s="268"/>
      <c r="BU282" s="268"/>
      <c r="BV282" s="268"/>
      <c r="BW282" s="268"/>
      <c r="BX282" s="268"/>
      <c r="BY282" s="268"/>
      <c r="BZ282" s="268"/>
      <c r="CA282" s="268"/>
      <c r="CB282" s="268"/>
      <c r="CC282" s="268"/>
      <c r="CD282" s="268"/>
      <c r="CE282" s="268"/>
      <c r="CF282" s="268"/>
      <c r="CG282" s="268"/>
      <c r="CH282" s="268"/>
      <c r="CI282" s="268"/>
      <c r="CJ282" s="268"/>
      <c r="CK282" s="268"/>
      <c r="CL282" s="268"/>
      <c r="CM282" s="268"/>
      <c r="CN282" s="268"/>
      <c r="CO282" s="268"/>
      <c r="CP282" s="268"/>
      <c r="CQ282" s="268"/>
      <c r="CR282" s="268"/>
      <c r="CS282" s="268"/>
      <c r="CT282" s="268"/>
      <c r="CU282" s="268"/>
      <c r="CV282" s="268"/>
      <c r="CW282" s="268"/>
      <c r="CX282" s="268"/>
      <c r="CY282" s="268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</row>
    <row r="283" customFormat="false" ht="12.75" hidden="false" customHeight="false" outlineLevel="0" collapsed="false">
      <c r="A283" s="359"/>
      <c r="B283" s="268"/>
      <c r="C283" s="276"/>
      <c r="D283" s="276"/>
      <c r="E283" s="268"/>
      <c r="F283" s="268"/>
      <c r="G283" s="268"/>
      <c r="H283" s="268"/>
      <c r="I283" s="343"/>
      <c r="J283" s="268"/>
      <c r="K283" s="276"/>
      <c r="L283" s="276"/>
      <c r="M283" s="343"/>
      <c r="N283" s="276"/>
      <c r="O283" s="276"/>
      <c r="P283" s="276"/>
      <c r="Q283" s="343"/>
      <c r="R283" s="268"/>
      <c r="T283" s="268"/>
      <c r="U283" s="268"/>
      <c r="X283" s="343" t="n">
        <v>0</v>
      </c>
      <c r="Y283" s="2" t="n">
        <v>0</v>
      </c>
      <c r="Z283" s="268" t="n">
        <v>0</v>
      </c>
      <c r="AA283" s="343" t="n">
        <v>0</v>
      </c>
      <c r="AB283" s="343" t="n">
        <v>1</v>
      </c>
      <c r="AC283" s="343" t="n">
        <v>0</v>
      </c>
      <c r="AD283" s="2" t="n">
        <v>0</v>
      </c>
      <c r="AE283" s="2" t="n">
        <v>0</v>
      </c>
      <c r="AF283" s="2" t="n">
        <v>0</v>
      </c>
      <c r="AH283" s="340"/>
      <c r="AI283" s="2" t="n">
        <v>0</v>
      </c>
      <c r="AJ283" s="343"/>
      <c r="AK283" s="343"/>
      <c r="AL283" s="2" t="n">
        <v>0</v>
      </c>
      <c r="AM283" s="2" t="n">
        <v>0</v>
      </c>
      <c r="AN283" s="2" t="n">
        <v>0</v>
      </c>
      <c r="AO283" s="2" t="n">
        <v>0</v>
      </c>
      <c r="AP283" s="2" t="n">
        <v>0</v>
      </c>
      <c r="AQ283" s="2" t="n">
        <v>0</v>
      </c>
      <c r="AR283" s="2" t="n">
        <v>0</v>
      </c>
      <c r="AS283" s="2" t="n">
        <v>0</v>
      </c>
      <c r="AV283" s="2" t="n">
        <v>0</v>
      </c>
      <c r="AW283" s="2" t="n">
        <v>0</v>
      </c>
      <c r="AX283" s="2" t="n">
        <v>0</v>
      </c>
      <c r="AY283" s="2" t="n">
        <v>0</v>
      </c>
      <c r="AZ283" s="2" t="n">
        <v>0</v>
      </c>
      <c r="BA283" s="2" t="n">
        <v>0</v>
      </c>
      <c r="BC283" s="2" t="n">
        <v>0</v>
      </c>
      <c r="BD283" s="2" t="n">
        <v>0</v>
      </c>
      <c r="BE283" s="2" t="n">
        <v>0</v>
      </c>
      <c r="BG283" s="268"/>
      <c r="BH283" s="268"/>
      <c r="BI283" s="268"/>
      <c r="BJ283" s="268"/>
      <c r="BK283" s="268"/>
      <c r="BL283" s="268"/>
      <c r="BM283" s="268"/>
      <c r="BN283" s="268"/>
      <c r="BO283" s="358"/>
      <c r="BP283" s="358"/>
      <c r="BQ283" s="268"/>
      <c r="BR283" s="358"/>
      <c r="BS283" s="384"/>
      <c r="BT283" s="268"/>
      <c r="BU283" s="268"/>
      <c r="BV283" s="268"/>
      <c r="BW283" s="268"/>
      <c r="BX283" s="268"/>
      <c r="BY283" s="268"/>
      <c r="BZ283" s="268"/>
      <c r="CA283" s="268"/>
      <c r="CB283" s="268"/>
      <c r="CC283" s="268"/>
      <c r="CD283" s="268"/>
      <c r="CE283" s="268"/>
      <c r="CF283" s="268"/>
      <c r="CG283" s="268"/>
      <c r="CH283" s="268"/>
      <c r="CI283" s="268"/>
      <c r="CJ283" s="268"/>
      <c r="CK283" s="268"/>
      <c r="CL283" s="268"/>
      <c r="CM283" s="268"/>
      <c r="CN283" s="268"/>
      <c r="CO283" s="268"/>
      <c r="CP283" s="268"/>
      <c r="CQ283" s="268"/>
      <c r="CR283" s="268"/>
      <c r="CS283" s="268"/>
      <c r="CT283" s="268"/>
      <c r="CU283" s="268"/>
      <c r="CV283" s="268"/>
      <c r="CW283" s="268"/>
      <c r="CX283" s="268"/>
      <c r="CY283" s="268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</row>
    <row r="284" customFormat="false" ht="12.75" hidden="false" customHeight="false" outlineLevel="0" collapsed="false">
      <c r="A284" s="359"/>
      <c r="B284" s="268"/>
      <c r="C284" s="276"/>
      <c r="D284" s="276"/>
      <c r="E284" s="268"/>
      <c r="F284" s="268"/>
      <c r="G284" s="268"/>
      <c r="H284" s="268"/>
      <c r="I284" s="343"/>
      <c r="J284" s="268"/>
      <c r="K284" s="276"/>
      <c r="L284" s="276"/>
      <c r="M284" s="343"/>
      <c r="N284" s="276"/>
      <c r="O284" s="276"/>
      <c r="P284" s="276"/>
      <c r="Q284" s="343"/>
      <c r="R284" s="268"/>
      <c r="T284" s="268"/>
      <c r="U284" s="268"/>
      <c r="X284" s="343" t="n">
        <v>0</v>
      </c>
      <c r="Y284" s="2" t="n">
        <v>0</v>
      </c>
      <c r="Z284" s="268" t="n">
        <v>0</v>
      </c>
      <c r="AA284" s="343" t="n">
        <v>0</v>
      </c>
      <c r="AB284" s="343" t="n">
        <v>1</v>
      </c>
      <c r="AC284" s="343" t="n">
        <v>0</v>
      </c>
      <c r="AD284" s="2" t="n">
        <v>0</v>
      </c>
      <c r="AE284" s="2" t="n">
        <v>0</v>
      </c>
      <c r="AF284" s="2" t="n">
        <v>0</v>
      </c>
      <c r="AH284" s="340"/>
      <c r="AI284" s="2" t="n">
        <v>0</v>
      </c>
      <c r="AJ284" s="343"/>
      <c r="AK284" s="343"/>
      <c r="AL284" s="2" t="n">
        <v>0</v>
      </c>
      <c r="AM284" s="2" t="n">
        <v>0</v>
      </c>
      <c r="AN284" s="2" t="n">
        <v>0</v>
      </c>
      <c r="AO284" s="2" t="n">
        <v>0</v>
      </c>
      <c r="AP284" s="2" t="n">
        <v>0</v>
      </c>
      <c r="AQ284" s="2" t="n">
        <v>0</v>
      </c>
      <c r="AR284" s="2" t="n">
        <v>0</v>
      </c>
      <c r="AS284" s="2" t="n">
        <v>0</v>
      </c>
      <c r="AV284" s="2" t="n">
        <v>0</v>
      </c>
      <c r="AW284" s="2" t="n">
        <v>0</v>
      </c>
      <c r="AX284" s="2" t="n">
        <v>0</v>
      </c>
      <c r="AY284" s="2" t="n">
        <v>0</v>
      </c>
      <c r="AZ284" s="2" t="n">
        <v>0</v>
      </c>
      <c r="BA284" s="2" t="n">
        <v>0</v>
      </c>
      <c r="BC284" s="2" t="n">
        <v>0</v>
      </c>
      <c r="BD284" s="2" t="n">
        <v>0</v>
      </c>
      <c r="BE284" s="2" t="n">
        <v>0</v>
      </c>
      <c r="BG284" s="268"/>
      <c r="BH284" s="268"/>
      <c r="BI284" s="268"/>
      <c r="BJ284" s="268"/>
      <c r="BK284" s="268"/>
      <c r="BL284" s="268"/>
      <c r="BM284" s="268"/>
      <c r="BN284" s="268"/>
      <c r="BO284" s="358"/>
      <c r="BP284" s="358"/>
      <c r="BQ284" s="268"/>
      <c r="BR284" s="358"/>
      <c r="BS284" s="384"/>
      <c r="BT284" s="268"/>
      <c r="BU284" s="268"/>
      <c r="BV284" s="268"/>
      <c r="BW284" s="268"/>
      <c r="BX284" s="268"/>
      <c r="BY284" s="268"/>
      <c r="BZ284" s="268"/>
      <c r="CA284" s="268"/>
      <c r="CB284" s="268"/>
      <c r="CC284" s="268"/>
      <c r="CD284" s="268"/>
      <c r="CE284" s="268"/>
      <c r="CF284" s="268"/>
      <c r="CG284" s="268"/>
      <c r="CH284" s="268"/>
      <c r="CI284" s="268"/>
      <c r="CJ284" s="268"/>
      <c r="CK284" s="268"/>
      <c r="CL284" s="268"/>
      <c r="CM284" s="268"/>
      <c r="CN284" s="268"/>
      <c r="CO284" s="268"/>
      <c r="CP284" s="268"/>
      <c r="CQ284" s="268"/>
      <c r="CR284" s="268"/>
      <c r="CS284" s="268"/>
      <c r="CT284" s="268"/>
      <c r="CU284" s="268"/>
      <c r="CV284" s="268"/>
      <c r="CW284" s="268"/>
      <c r="CX284" s="268"/>
      <c r="CY284" s="268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</row>
    <row r="285" customFormat="false" ht="12.75" hidden="false" customHeight="false" outlineLevel="0" collapsed="false">
      <c r="A285" s="359"/>
      <c r="B285" s="268"/>
      <c r="C285" s="276"/>
      <c r="D285" s="276"/>
      <c r="E285" s="268"/>
      <c r="F285" s="268"/>
      <c r="G285" s="268"/>
      <c r="H285" s="268"/>
      <c r="I285" s="343"/>
      <c r="J285" s="268"/>
      <c r="K285" s="276"/>
      <c r="L285" s="276"/>
      <c r="M285" s="343"/>
      <c r="N285" s="276"/>
      <c r="O285" s="276"/>
      <c r="P285" s="276"/>
      <c r="Q285" s="343"/>
      <c r="R285" s="268"/>
      <c r="T285" s="268"/>
      <c r="U285" s="268"/>
      <c r="X285" s="343" t="n">
        <v>0</v>
      </c>
      <c r="Y285" s="2" t="n">
        <v>0</v>
      </c>
      <c r="Z285" s="268" t="n">
        <v>0</v>
      </c>
      <c r="AA285" s="343" t="n">
        <v>0</v>
      </c>
      <c r="AB285" s="343" t="n">
        <v>1</v>
      </c>
      <c r="AC285" s="343" t="n">
        <v>0</v>
      </c>
      <c r="AD285" s="2" t="n">
        <v>0</v>
      </c>
      <c r="AE285" s="2" t="n">
        <v>0</v>
      </c>
      <c r="AF285" s="2" t="n">
        <v>0</v>
      </c>
      <c r="AH285" s="340"/>
      <c r="AI285" s="2" t="n">
        <v>0</v>
      </c>
      <c r="AJ285" s="343"/>
      <c r="AK285" s="343"/>
      <c r="AL285" s="2" t="n">
        <v>0</v>
      </c>
      <c r="AM285" s="2" t="n">
        <v>0</v>
      </c>
      <c r="AN285" s="2" t="n">
        <v>0</v>
      </c>
      <c r="AO285" s="2" t="n">
        <v>0</v>
      </c>
      <c r="AP285" s="2" t="n">
        <v>0</v>
      </c>
      <c r="AQ285" s="2" t="n">
        <v>0</v>
      </c>
      <c r="AR285" s="2" t="n">
        <v>0</v>
      </c>
      <c r="AS285" s="2" t="n">
        <v>0</v>
      </c>
      <c r="AV285" s="2" t="n">
        <v>0</v>
      </c>
      <c r="AW285" s="2" t="n">
        <v>0</v>
      </c>
      <c r="AX285" s="2" t="n">
        <v>0</v>
      </c>
      <c r="AY285" s="2" t="n">
        <v>0</v>
      </c>
      <c r="AZ285" s="2" t="n">
        <v>0</v>
      </c>
      <c r="BA285" s="2" t="n">
        <v>0</v>
      </c>
      <c r="BC285" s="2" t="n">
        <v>0</v>
      </c>
      <c r="BD285" s="2" t="n">
        <v>0</v>
      </c>
      <c r="BE285" s="2" t="n">
        <v>0</v>
      </c>
      <c r="BG285" s="268"/>
      <c r="BH285" s="268"/>
      <c r="BI285" s="268"/>
      <c r="BJ285" s="268"/>
      <c r="BK285" s="268"/>
      <c r="BL285" s="268"/>
      <c r="BM285" s="268"/>
      <c r="BN285" s="268"/>
      <c r="BO285" s="358"/>
      <c r="BP285" s="358"/>
      <c r="BQ285" s="268"/>
      <c r="BR285" s="358"/>
      <c r="BS285" s="384"/>
      <c r="BT285" s="268"/>
      <c r="BU285" s="268"/>
      <c r="BV285" s="268"/>
      <c r="BW285" s="268"/>
      <c r="BX285" s="268"/>
      <c r="BY285" s="268"/>
      <c r="BZ285" s="268"/>
      <c r="CA285" s="268"/>
      <c r="CB285" s="268"/>
      <c r="CC285" s="268"/>
      <c r="CD285" s="268"/>
      <c r="CE285" s="268"/>
      <c r="CF285" s="268"/>
      <c r="CG285" s="268"/>
      <c r="CH285" s="268"/>
      <c r="CI285" s="268"/>
      <c r="CJ285" s="268"/>
      <c r="CK285" s="268"/>
      <c r="CL285" s="268"/>
      <c r="CM285" s="268"/>
      <c r="CN285" s="268"/>
      <c r="CO285" s="268"/>
      <c r="CP285" s="268"/>
      <c r="CQ285" s="268"/>
      <c r="CR285" s="268"/>
      <c r="CS285" s="268"/>
      <c r="CT285" s="268"/>
      <c r="CU285" s="268"/>
      <c r="CV285" s="268"/>
      <c r="CW285" s="268"/>
      <c r="CX285" s="268"/>
      <c r="CY285" s="268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</row>
    <row r="286" customFormat="false" ht="12.75" hidden="false" customHeight="false" outlineLevel="0" collapsed="false">
      <c r="A286" s="359"/>
      <c r="B286" s="268"/>
      <c r="C286" s="276"/>
      <c r="D286" s="276"/>
      <c r="E286" s="268"/>
      <c r="F286" s="268"/>
      <c r="G286" s="268"/>
      <c r="H286" s="268"/>
      <c r="I286" s="343"/>
      <c r="J286" s="268"/>
      <c r="K286" s="276"/>
      <c r="L286" s="276"/>
      <c r="M286" s="343"/>
      <c r="N286" s="276"/>
      <c r="O286" s="276"/>
      <c r="P286" s="276"/>
      <c r="Q286" s="343"/>
      <c r="R286" s="268"/>
      <c r="T286" s="268"/>
      <c r="U286" s="268"/>
      <c r="X286" s="343" t="n">
        <v>0</v>
      </c>
      <c r="Y286" s="2" t="n">
        <v>0</v>
      </c>
      <c r="Z286" s="268" t="n">
        <v>0</v>
      </c>
      <c r="AA286" s="343" t="n">
        <v>0</v>
      </c>
      <c r="AB286" s="343" t="n">
        <v>1</v>
      </c>
      <c r="AC286" s="343" t="n">
        <v>0</v>
      </c>
      <c r="AD286" s="2" t="n">
        <v>0</v>
      </c>
      <c r="AE286" s="2" t="n">
        <v>0</v>
      </c>
      <c r="AF286" s="2" t="n">
        <v>0</v>
      </c>
      <c r="AH286" s="340"/>
      <c r="AI286" s="2" t="n">
        <v>0</v>
      </c>
      <c r="AJ286" s="343"/>
      <c r="AK286" s="343"/>
      <c r="AL286" s="2" t="n">
        <v>0</v>
      </c>
      <c r="AM286" s="2" t="n">
        <v>0</v>
      </c>
      <c r="AN286" s="2" t="n">
        <v>0</v>
      </c>
      <c r="AO286" s="2" t="n">
        <v>0</v>
      </c>
      <c r="AP286" s="2" t="n">
        <v>0</v>
      </c>
      <c r="AQ286" s="2" t="n">
        <v>0</v>
      </c>
      <c r="AR286" s="2" t="n">
        <v>0</v>
      </c>
      <c r="AS286" s="2" t="n">
        <v>0</v>
      </c>
      <c r="AV286" s="2" t="n">
        <v>0</v>
      </c>
      <c r="AW286" s="2" t="n">
        <v>0</v>
      </c>
      <c r="AX286" s="2" t="n">
        <v>0</v>
      </c>
      <c r="AY286" s="2" t="n">
        <v>0</v>
      </c>
      <c r="AZ286" s="2" t="n">
        <v>0</v>
      </c>
      <c r="BA286" s="2" t="n">
        <v>0</v>
      </c>
      <c r="BC286" s="2" t="n">
        <v>0</v>
      </c>
      <c r="BD286" s="2" t="n">
        <v>0</v>
      </c>
      <c r="BE286" s="2" t="n">
        <v>0</v>
      </c>
      <c r="BG286" s="268"/>
      <c r="BH286" s="268"/>
      <c r="BI286" s="268"/>
      <c r="BJ286" s="268"/>
      <c r="BK286" s="268"/>
      <c r="BL286" s="268"/>
      <c r="BM286" s="268"/>
      <c r="BN286" s="268"/>
      <c r="BO286" s="358"/>
      <c r="BP286" s="358"/>
      <c r="BQ286" s="268"/>
      <c r="BR286" s="358"/>
      <c r="BS286" s="384"/>
      <c r="BT286" s="268"/>
      <c r="BU286" s="268"/>
      <c r="BV286" s="268"/>
      <c r="BW286" s="268"/>
      <c r="BX286" s="268"/>
      <c r="BY286" s="268"/>
      <c r="BZ286" s="268"/>
      <c r="CA286" s="268"/>
      <c r="CB286" s="268"/>
      <c r="CC286" s="268"/>
      <c r="CD286" s="268"/>
      <c r="CE286" s="268"/>
      <c r="CF286" s="268"/>
      <c r="CG286" s="268"/>
      <c r="CH286" s="268"/>
      <c r="CI286" s="268"/>
      <c r="CJ286" s="268"/>
      <c r="CK286" s="268"/>
      <c r="CL286" s="268"/>
      <c r="CM286" s="268"/>
      <c r="CN286" s="268"/>
      <c r="CO286" s="268"/>
      <c r="CP286" s="268"/>
      <c r="CQ286" s="268"/>
      <c r="CR286" s="268"/>
      <c r="CS286" s="268"/>
      <c r="CT286" s="268"/>
      <c r="CU286" s="268"/>
      <c r="CV286" s="268"/>
      <c r="CW286" s="268"/>
      <c r="CX286" s="268"/>
      <c r="CY286" s="268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</row>
    <row r="287" customFormat="false" ht="12.75" hidden="false" customHeight="false" outlineLevel="0" collapsed="false">
      <c r="A287" s="359"/>
      <c r="B287" s="268"/>
      <c r="C287" s="276"/>
      <c r="D287" s="276"/>
      <c r="E287" s="268"/>
      <c r="F287" s="268"/>
      <c r="G287" s="268"/>
      <c r="H287" s="268"/>
      <c r="I287" s="343"/>
      <c r="J287" s="268"/>
      <c r="K287" s="276"/>
      <c r="L287" s="276"/>
      <c r="M287" s="343"/>
      <c r="N287" s="276"/>
      <c r="O287" s="276"/>
      <c r="P287" s="276"/>
      <c r="Q287" s="343"/>
      <c r="R287" s="268"/>
      <c r="T287" s="268"/>
      <c r="U287" s="268"/>
      <c r="X287" s="343" t="n">
        <v>0</v>
      </c>
      <c r="Y287" s="2" t="n">
        <v>0</v>
      </c>
      <c r="Z287" s="268" t="n">
        <v>0</v>
      </c>
      <c r="AA287" s="343" t="n">
        <v>0</v>
      </c>
      <c r="AB287" s="343" t="n">
        <v>1</v>
      </c>
      <c r="AC287" s="343" t="n">
        <v>0</v>
      </c>
      <c r="AD287" s="2" t="n">
        <v>0</v>
      </c>
      <c r="AE287" s="2" t="n">
        <v>0</v>
      </c>
      <c r="AF287" s="2" t="n">
        <v>0</v>
      </c>
      <c r="AH287" s="340"/>
      <c r="AI287" s="2" t="n">
        <v>0</v>
      </c>
      <c r="AJ287" s="343"/>
      <c r="AK287" s="343"/>
      <c r="AL287" s="2" t="n">
        <v>0</v>
      </c>
      <c r="AM287" s="2" t="n">
        <v>0</v>
      </c>
      <c r="AN287" s="2" t="n">
        <v>0</v>
      </c>
      <c r="AO287" s="2" t="n">
        <v>0</v>
      </c>
      <c r="AP287" s="2" t="n">
        <v>0</v>
      </c>
      <c r="AQ287" s="2" t="n">
        <v>0</v>
      </c>
      <c r="AR287" s="2" t="n">
        <v>0</v>
      </c>
      <c r="AS287" s="2" t="n">
        <v>0</v>
      </c>
      <c r="AV287" s="2" t="n">
        <v>0</v>
      </c>
      <c r="AW287" s="2" t="n">
        <v>0</v>
      </c>
      <c r="AX287" s="2" t="n">
        <v>0</v>
      </c>
      <c r="AY287" s="2" t="n">
        <v>0</v>
      </c>
      <c r="AZ287" s="2" t="n">
        <v>0</v>
      </c>
      <c r="BA287" s="2" t="n">
        <v>0</v>
      </c>
      <c r="BC287" s="2" t="n">
        <v>0</v>
      </c>
      <c r="BD287" s="2" t="n">
        <v>0</v>
      </c>
      <c r="BE287" s="2" t="n">
        <v>0</v>
      </c>
      <c r="BG287" s="268"/>
      <c r="BH287" s="268"/>
      <c r="BI287" s="268"/>
      <c r="BJ287" s="268"/>
      <c r="BK287" s="268"/>
      <c r="BL287" s="268"/>
      <c r="BM287" s="268"/>
      <c r="BN287" s="268"/>
      <c r="BO287" s="358"/>
      <c r="BP287" s="358"/>
      <c r="BQ287" s="268"/>
      <c r="BR287" s="358"/>
      <c r="BS287" s="384"/>
      <c r="BT287" s="268"/>
      <c r="BU287" s="268"/>
      <c r="BV287" s="268"/>
      <c r="BW287" s="268"/>
      <c r="BX287" s="268"/>
      <c r="BY287" s="268"/>
      <c r="BZ287" s="268"/>
      <c r="CA287" s="268"/>
      <c r="CB287" s="268"/>
      <c r="CC287" s="268"/>
      <c r="CD287" s="268"/>
      <c r="CE287" s="268"/>
      <c r="CF287" s="268"/>
      <c r="CG287" s="268"/>
      <c r="CH287" s="268"/>
      <c r="CI287" s="268"/>
      <c r="CJ287" s="268"/>
      <c r="CK287" s="268"/>
      <c r="CL287" s="268"/>
      <c r="CM287" s="268"/>
      <c r="CN287" s="268"/>
      <c r="CO287" s="268"/>
      <c r="CP287" s="268"/>
      <c r="CQ287" s="268"/>
      <c r="CR287" s="268"/>
      <c r="CS287" s="268"/>
      <c r="CT287" s="268"/>
      <c r="CU287" s="268"/>
      <c r="CV287" s="268"/>
      <c r="CW287" s="268"/>
      <c r="CX287" s="268"/>
      <c r="CY287" s="268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</row>
    <row r="288" customFormat="false" ht="12.75" hidden="false" customHeight="false" outlineLevel="0" collapsed="false">
      <c r="A288" s="359"/>
      <c r="B288" s="268"/>
      <c r="C288" s="276"/>
      <c r="D288" s="276"/>
      <c r="E288" s="268"/>
      <c r="F288" s="268"/>
      <c r="G288" s="268"/>
      <c r="H288" s="268"/>
      <c r="I288" s="343"/>
      <c r="J288" s="268"/>
      <c r="K288" s="276"/>
      <c r="L288" s="276"/>
      <c r="M288" s="343"/>
      <c r="N288" s="276"/>
      <c r="O288" s="276"/>
      <c r="P288" s="276"/>
      <c r="Q288" s="343"/>
      <c r="R288" s="268"/>
      <c r="T288" s="268"/>
      <c r="U288" s="268"/>
      <c r="X288" s="343" t="n">
        <v>0</v>
      </c>
      <c r="Y288" s="2" t="n">
        <v>0</v>
      </c>
      <c r="Z288" s="268" t="n">
        <v>0</v>
      </c>
      <c r="AA288" s="343" t="n">
        <v>0</v>
      </c>
      <c r="AB288" s="343" t="n">
        <v>1</v>
      </c>
      <c r="AC288" s="343" t="n">
        <v>0</v>
      </c>
      <c r="AD288" s="2" t="n">
        <v>0</v>
      </c>
      <c r="AE288" s="2" t="n">
        <v>0</v>
      </c>
      <c r="AF288" s="2" t="n">
        <v>0</v>
      </c>
      <c r="AH288" s="340"/>
      <c r="AI288" s="2" t="n">
        <v>0</v>
      </c>
      <c r="AJ288" s="343"/>
      <c r="AK288" s="343"/>
      <c r="AL288" s="2" t="n">
        <v>0</v>
      </c>
      <c r="AM288" s="2" t="n">
        <v>0</v>
      </c>
      <c r="AN288" s="2" t="n">
        <v>0</v>
      </c>
      <c r="AO288" s="2" t="n">
        <v>0</v>
      </c>
      <c r="AP288" s="2" t="n">
        <v>0</v>
      </c>
      <c r="AQ288" s="2" t="n">
        <v>0</v>
      </c>
      <c r="AR288" s="2" t="n">
        <v>0</v>
      </c>
      <c r="AS288" s="2" t="n">
        <v>0</v>
      </c>
      <c r="AV288" s="2" t="n">
        <v>0</v>
      </c>
      <c r="AW288" s="2" t="n">
        <v>0</v>
      </c>
      <c r="AX288" s="2" t="n">
        <v>0</v>
      </c>
      <c r="AY288" s="2" t="n">
        <v>0</v>
      </c>
      <c r="AZ288" s="2" t="n">
        <v>0</v>
      </c>
      <c r="BA288" s="2" t="n">
        <v>0</v>
      </c>
      <c r="BC288" s="2" t="n">
        <v>0</v>
      </c>
      <c r="BD288" s="2" t="n">
        <v>0</v>
      </c>
      <c r="BE288" s="2" t="n">
        <v>0</v>
      </c>
      <c r="BG288" s="268"/>
      <c r="BH288" s="268"/>
      <c r="BI288" s="268"/>
      <c r="BJ288" s="268"/>
      <c r="BK288" s="268"/>
      <c r="BL288" s="268"/>
      <c r="BM288" s="268"/>
      <c r="BN288" s="268"/>
      <c r="BO288" s="358"/>
      <c r="BP288" s="358"/>
      <c r="BQ288" s="268"/>
      <c r="BR288" s="358"/>
      <c r="BS288" s="384"/>
      <c r="BT288" s="268"/>
      <c r="BU288" s="268"/>
      <c r="BV288" s="268"/>
      <c r="BW288" s="268"/>
      <c r="BX288" s="268"/>
      <c r="BY288" s="268"/>
      <c r="BZ288" s="268"/>
      <c r="CA288" s="268"/>
      <c r="CB288" s="268"/>
      <c r="CC288" s="268"/>
      <c r="CD288" s="268"/>
      <c r="CE288" s="268"/>
      <c r="CF288" s="268"/>
      <c r="CG288" s="268"/>
      <c r="CH288" s="268"/>
      <c r="CI288" s="268"/>
      <c r="CJ288" s="268"/>
      <c r="CK288" s="268"/>
      <c r="CL288" s="268"/>
      <c r="CM288" s="268"/>
      <c r="CN288" s="268"/>
      <c r="CO288" s="268"/>
      <c r="CP288" s="268"/>
      <c r="CQ288" s="268"/>
      <c r="CR288" s="268"/>
      <c r="CS288" s="268"/>
      <c r="CT288" s="268"/>
      <c r="CU288" s="268"/>
      <c r="CV288" s="268"/>
      <c r="CW288" s="268"/>
      <c r="CX288" s="268"/>
      <c r="CY288" s="268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</row>
    <row r="289" customFormat="false" ht="12.75" hidden="false" customHeight="false" outlineLevel="0" collapsed="false">
      <c r="A289" s="359"/>
      <c r="B289" s="268"/>
      <c r="C289" s="276"/>
      <c r="D289" s="276"/>
      <c r="E289" s="268"/>
      <c r="F289" s="268"/>
      <c r="G289" s="268"/>
      <c r="H289" s="268"/>
      <c r="I289" s="343"/>
      <c r="J289" s="268"/>
      <c r="K289" s="276"/>
      <c r="L289" s="276"/>
      <c r="M289" s="343"/>
      <c r="N289" s="276"/>
      <c r="O289" s="276"/>
      <c r="P289" s="276"/>
      <c r="Q289" s="343"/>
      <c r="R289" s="268"/>
      <c r="T289" s="268"/>
      <c r="U289" s="268"/>
      <c r="X289" s="343" t="n">
        <v>0</v>
      </c>
      <c r="Y289" s="2" t="n">
        <v>0</v>
      </c>
      <c r="Z289" s="268" t="n">
        <v>0</v>
      </c>
      <c r="AA289" s="343" t="n">
        <v>0</v>
      </c>
      <c r="AB289" s="343" t="n">
        <v>1</v>
      </c>
      <c r="AC289" s="343" t="n">
        <v>0</v>
      </c>
      <c r="AD289" s="2" t="n">
        <v>0</v>
      </c>
      <c r="AE289" s="2" t="n">
        <v>0</v>
      </c>
      <c r="AF289" s="2" t="n">
        <v>0</v>
      </c>
      <c r="AH289" s="340"/>
      <c r="AI289" s="2" t="n">
        <v>0</v>
      </c>
      <c r="AJ289" s="343"/>
      <c r="AK289" s="343"/>
      <c r="AL289" s="2" t="n">
        <v>0</v>
      </c>
      <c r="AM289" s="2" t="n">
        <v>0</v>
      </c>
      <c r="AN289" s="2" t="n">
        <v>0</v>
      </c>
      <c r="AO289" s="2" t="n">
        <v>0</v>
      </c>
      <c r="AP289" s="2" t="n">
        <v>0</v>
      </c>
      <c r="AQ289" s="2" t="n">
        <v>0</v>
      </c>
      <c r="AR289" s="2" t="n">
        <v>0</v>
      </c>
      <c r="AS289" s="2" t="n">
        <v>0</v>
      </c>
      <c r="AV289" s="2" t="n">
        <v>0</v>
      </c>
      <c r="AW289" s="2" t="n">
        <v>0</v>
      </c>
      <c r="AX289" s="2" t="n">
        <v>0</v>
      </c>
      <c r="AY289" s="2" t="n">
        <v>0</v>
      </c>
      <c r="AZ289" s="2" t="n">
        <v>0</v>
      </c>
      <c r="BA289" s="2" t="n">
        <v>0</v>
      </c>
      <c r="BC289" s="2" t="n">
        <v>0</v>
      </c>
      <c r="BD289" s="2" t="n">
        <v>0</v>
      </c>
      <c r="BE289" s="2" t="n">
        <v>0</v>
      </c>
      <c r="BG289" s="268"/>
      <c r="BH289" s="268"/>
      <c r="BI289" s="268"/>
      <c r="BJ289" s="268"/>
      <c r="BK289" s="268"/>
      <c r="BL289" s="268"/>
      <c r="BM289" s="268"/>
      <c r="BN289" s="268"/>
      <c r="BO289" s="358"/>
      <c r="BP289" s="358"/>
      <c r="BQ289" s="268"/>
      <c r="BR289" s="358"/>
      <c r="BS289" s="384"/>
      <c r="BT289" s="268"/>
      <c r="BU289" s="268"/>
      <c r="BV289" s="268"/>
      <c r="BW289" s="268"/>
      <c r="BX289" s="268"/>
      <c r="BY289" s="268"/>
      <c r="BZ289" s="268"/>
      <c r="CA289" s="268"/>
      <c r="CB289" s="268"/>
      <c r="CC289" s="268"/>
      <c r="CD289" s="268"/>
      <c r="CE289" s="268"/>
      <c r="CF289" s="268"/>
      <c r="CG289" s="268"/>
      <c r="CH289" s="268"/>
      <c r="CI289" s="268"/>
      <c r="CJ289" s="268"/>
      <c r="CK289" s="268"/>
      <c r="CL289" s="268"/>
      <c r="CM289" s="268"/>
      <c r="CN289" s="268"/>
      <c r="CO289" s="268"/>
      <c r="CP289" s="268"/>
      <c r="CQ289" s="268"/>
      <c r="CR289" s="268"/>
      <c r="CS289" s="268"/>
      <c r="CT289" s="268"/>
      <c r="CU289" s="268"/>
      <c r="CV289" s="268"/>
      <c r="CW289" s="268"/>
      <c r="CX289" s="268"/>
      <c r="CY289" s="268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</row>
    <row r="290" customFormat="false" ht="12.75" hidden="false" customHeight="false" outlineLevel="0" collapsed="false">
      <c r="A290" s="359"/>
      <c r="B290" s="268"/>
      <c r="C290" s="276"/>
      <c r="D290" s="276"/>
      <c r="E290" s="268"/>
      <c r="F290" s="268"/>
      <c r="G290" s="268"/>
      <c r="H290" s="268"/>
      <c r="I290" s="343"/>
      <c r="J290" s="268"/>
      <c r="K290" s="276"/>
      <c r="L290" s="276"/>
      <c r="M290" s="343"/>
      <c r="N290" s="276"/>
      <c r="O290" s="276"/>
      <c r="P290" s="276"/>
      <c r="Q290" s="343"/>
      <c r="R290" s="268"/>
      <c r="T290" s="268"/>
      <c r="U290" s="268"/>
      <c r="X290" s="343" t="n">
        <v>0</v>
      </c>
      <c r="Y290" s="2" t="n">
        <v>0</v>
      </c>
      <c r="Z290" s="268" t="n">
        <v>0</v>
      </c>
      <c r="AA290" s="343" t="n">
        <v>0</v>
      </c>
      <c r="AB290" s="343" t="n">
        <v>1</v>
      </c>
      <c r="AC290" s="343" t="n">
        <v>0</v>
      </c>
      <c r="AD290" s="2" t="n">
        <v>0</v>
      </c>
      <c r="AE290" s="2" t="n">
        <v>0</v>
      </c>
      <c r="AF290" s="2" t="n">
        <v>0</v>
      </c>
      <c r="AH290" s="340"/>
      <c r="AI290" s="2" t="n">
        <v>0</v>
      </c>
      <c r="AJ290" s="343"/>
      <c r="AK290" s="343"/>
      <c r="AL290" s="2" t="n">
        <v>0</v>
      </c>
      <c r="AM290" s="2" t="n">
        <v>0</v>
      </c>
      <c r="AN290" s="2" t="n">
        <v>0</v>
      </c>
      <c r="AO290" s="2" t="n">
        <v>0</v>
      </c>
      <c r="AP290" s="2" t="n">
        <v>0</v>
      </c>
      <c r="AQ290" s="2" t="n">
        <v>0</v>
      </c>
      <c r="AR290" s="2" t="n">
        <v>0</v>
      </c>
      <c r="AS290" s="2" t="n">
        <v>0</v>
      </c>
      <c r="AV290" s="2" t="n">
        <v>0</v>
      </c>
      <c r="AW290" s="2" t="n">
        <v>0</v>
      </c>
      <c r="AX290" s="2" t="n">
        <v>0</v>
      </c>
      <c r="AY290" s="2" t="n">
        <v>0</v>
      </c>
      <c r="AZ290" s="2" t="n">
        <v>0</v>
      </c>
      <c r="BA290" s="2" t="n">
        <v>0</v>
      </c>
      <c r="BC290" s="2" t="n">
        <v>0</v>
      </c>
      <c r="BD290" s="2" t="n">
        <v>0</v>
      </c>
      <c r="BE290" s="2" t="n">
        <v>0</v>
      </c>
      <c r="BG290" s="268"/>
      <c r="BH290" s="268"/>
      <c r="BI290" s="268"/>
      <c r="BJ290" s="268"/>
      <c r="BK290" s="268"/>
      <c r="BL290" s="268"/>
      <c r="BM290" s="268"/>
      <c r="BN290" s="268"/>
      <c r="BO290" s="358"/>
      <c r="BP290" s="358"/>
      <c r="BQ290" s="268"/>
      <c r="BR290" s="358"/>
      <c r="BS290" s="384"/>
      <c r="BT290" s="268"/>
      <c r="BU290" s="268"/>
      <c r="BV290" s="268"/>
      <c r="BW290" s="268"/>
      <c r="BX290" s="268"/>
      <c r="BY290" s="268"/>
      <c r="BZ290" s="268"/>
      <c r="CA290" s="268"/>
      <c r="CB290" s="268"/>
      <c r="CC290" s="268"/>
      <c r="CD290" s="268"/>
      <c r="CE290" s="268"/>
      <c r="CF290" s="268"/>
      <c r="CG290" s="268"/>
      <c r="CH290" s="268"/>
      <c r="CI290" s="268"/>
      <c r="CJ290" s="268"/>
      <c r="CK290" s="268"/>
      <c r="CL290" s="268"/>
      <c r="CM290" s="268"/>
      <c r="CN290" s="268"/>
      <c r="CO290" s="268"/>
      <c r="CP290" s="268"/>
      <c r="CQ290" s="268"/>
      <c r="CR290" s="268"/>
      <c r="CS290" s="268"/>
      <c r="CT290" s="268"/>
      <c r="CU290" s="268"/>
      <c r="CV290" s="268"/>
      <c r="CW290" s="268"/>
      <c r="CX290" s="268"/>
      <c r="CY290" s="268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</row>
    <row r="291" customFormat="false" ht="12.75" hidden="false" customHeight="false" outlineLevel="0" collapsed="false">
      <c r="A291" s="359"/>
      <c r="B291" s="268"/>
      <c r="C291" s="276"/>
      <c r="D291" s="276"/>
      <c r="E291" s="268"/>
      <c r="F291" s="268"/>
      <c r="G291" s="268"/>
      <c r="H291" s="268"/>
      <c r="I291" s="343"/>
      <c r="J291" s="268"/>
      <c r="K291" s="276"/>
      <c r="L291" s="276"/>
      <c r="M291" s="343"/>
      <c r="N291" s="276"/>
      <c r="O291" s="276"/>
      <c r="P291" s="276"/>
      <c r="Q291" s="343"/>
      <c r="R291" s="268"/>
      <c r="T291" s="268"/>
      <c r="U291" s="268"/>
      <c r="X291" s="343" t="n">
        <v>0</v>
      </c>
      <c r="Y291" s="2" t="n">
        <v>0</v>
      </c>
      <c r="Z291" s="268" t="n">
        <v>0</v>
      </c>
      <c r="AA291" s="343" t="n">
        <v>0</v>
      </c>
      <c r="AB291" s="343" t="n">
        <v>1</v>
      </c>
      <c r="AC291" s="343" t="n">
        <v>0</v>
      </c>
      <c r="AD291" s="2" t="n">
        <v>0</v>
      </c>
      <c r="AE291" s="2" t="n">
        <v>0</v>
      </c>
      <c r="AF291" s="2" t="n">
        <v>0</v>
      </c>
      <c r="AH291" s="340"/>
      <c r="AI291" s="2" t="n">
        <v>0</v>
      </c>
      <c r="AJ291" s="343"/>
      <c r="AK291" s="343"/>
      <c r="AL291" s="2" t="n">
        <v>0</v>
      </c>
      <c r="AM291" s="2" t="n">
        <v>0</v>
      </c>
      <c r="AN291" s="2" t="n">
        <v>0</v>
      </c>
      <c r="AO291" s="2" t="n">
        <v>0</v>
      </c>
      <c r="AP291" s="2" t="n">
        <v>0</v>
      </c>
      <c r="AQ291" s="2" t="n">
        <v>0</v>
      </c>
      <c r="AR291" s="2" t="n">
        <v>0</v>
      </c>
      <c r="AS291" s="2" t="n">
        <v>0</v>
      </c>
      <c r="AV291" s="2" t="n">
        <v>0</v>
      </c>
      <c r="AW291" s="2" t="n">
        <v>0</v>
      </c>
      <c r="AX291" s="2" t="n">
        <v>0</v>
      </c>
      <c r="AY291" s="2" t="n">
        <v>0</v>
      </c>
      <c r="AZ291" s="2" t="n">
        <v>0</v>
      </c>
      <c r="BA291" s="2" t="n">
        <v>0</v>
      </c>
      <c r="BC291" s="2" t="n">
        <v>0</v>
      </c>
      <c r="BD291" s="2" t="n">
        <v>0</v>
      </c>
      <c r="BE291" s="2" t="n">
        <v>0</v>
      </c>
      <c r="BG291" s="268"/>
      <c r="BH291" s="268"/>
      <c r="BI291" s="268"/>
      <c r="BJ291" s="268"/>
      <c r="BK291" s="268"/>
      <c r="BL291" s="268"/>
      <c r="BM291" s="268"/>
      <c r="BN291" s="268"/>
      <c r="BO291" s="358"/>
      <c r="BP291" s="358"/>
      <c r="BQ291" s="268"/>
      <c r="BR291" s="358"/>
      <c r="BS291" s="384"/>
      <c r="BT291" s="268"/>
      <c r="BU291" s="268"/>
      <c r="BV291" s="268"/>
      <c r="BW291" s="268"/>
      <c r="BX291" s="268"/>
      <c r="BY291" s="268"/>
      <c r="BZ291" s="268"/>
      <c r="CA291" s="268"/>
      <c r="CB291" s="268"/>
      <c r="CC291" s="268"/>
      <c r="CD291" s="268"/>
      <c r="CE291" s="268"/>
      <c r="CF291" s="268"/>
      <c r="CG291" s="268"/>
      <c r="CH291" s="268"/>
      <c r="CI291" s="268"/>
      <c r="CJ291" s="268"/>
      <c r="CK291" s="268"/>
      <c r="CL291" s="268"/>
      <c r="CM291" s="268"/>
      <c r="CN291" s="268"/>
      <c r="CO291" s="268"/>
      <c r="CP291" s="268"/>
      <c r="CQ291" s="268"/>
      <c r="CR291" s="268"/>
      <c r="CS291" s="268"/>
      <c r="CT291" s="268"/>
      <c r="CU291" s="268"/>
      <c r="CV291" s="268"/>
      <c r="CW291" s="268"/>
      <c r="CX291" s="268"/>
      <c r="CY291" s="268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</row>
    <row r="292" customFormat="false" ht="12.75" hidden="false" customHeight="false" outlineLevel="0" collapsed="false">
      <c r="A292" s="359"/>
      <c r="B292" s="268"/>
      <c r="C292" s="276"/>
      <c r="D292" s="276"/>
      <c r="E292" s="268"/>
      <c r="F292" s="268"/>
      <c r="G292" s="268"/>
      <c r="H292" s="268"/>
      <c r="I292" s="343"/>
      <c r="J292" s="268"/>
      <c r="K292" s="276"/>
      <c r="L292" s="276"/>
      <c r="M292" s="343"/>
      <c r="N292" s="276"/>
      <c r="O292" s="276"/>
      <c r="P292" s="276"/>
      <c r="Q292" s="343"/>
      <c r="R292" s="268"/>
      <c r="T292" s="268"/>
      <c r="U292" s="268"/>
      <c r="X292" s="343" t="n">
        <v>0</v>
      </c>
      <c r="Y292" s="2" t="n">
        <v>0</v>
      </c>
      <c r="Z292" s="268" t="n">
        <v>0</v>
      </c>
      <c r="AA292" s="343" t="n">
        <v>0</v>
      </c>
      <c r="AB292" s="343" t="n">
        <v>1</v>
      </c>
      <c r="AC292" s="343" t="n">
        <v>0</v>
      </c>
      <c r="AD292" s="2" t="n">
        <v>0</v>
      </c>
      <c r="AE292" s="2" t="n">
        <v>0</v>
      </c>
      <c r="AF292" s="2" t="n">
        <v>0</v>
      </c>
      <c r="AH292" s="340"/>
      <c r="AI292" s="2" t="n">
        <v>0</v>
      </c>
      <c r="AJ292" s="343"/>
      <c r="AK292" s="343"/>
      <c r="AL292" s="2" t="n">
        <v>0</v>
      </c>
      <c r="AM292" s="2" t="n">
        <v>0</v>
      </c>
      <c r="AN292" s="2" t="n">
        <v>0</v>
      </c>
      <c r="AO292" s="2" t="n">
        <v>0</v>
      </c>
      <c r="AP292" s="2" t="n">
        <v>0</v>
      </c>
      <c r="AQ292" s="2" t="n">
        <v>0</v>
      </c>
      <c r="AR292" s="2" t="n">
        <v>0</v>
      </c>
      <c r="AS292" s="2" t="n">
        <v>0</v>
      </c>
      <c r="AV292" s="2" t="n">
        <v>0</v>
      </c>
      <c r="AW292" s="2" t="n">
        <v>0</v>
      </c>
      <c r="AX292" s="2" t="n">
        <v>0</v>
      </c>
      <c r="AY292" s="2" t="n">
        <v>0</v>
      </c>
      <c r="AZ292" s="2" t="n">
        <v>0</v>
      </c>
      <c r="BA292" s="2" t="n">
        <v>0</v>
      </c>
      <c r="BC292" s="2" t="n">
        <v>0</v>
      </c>
      <c r="BD292" s="2" t="n">
        <v>0</v>
      </c>
      <c r="BE292" s="2" t="n">
        <v>0</v>
      </c>
      <c r="BG292" s="268"/>
      <c r="BH292" s="268"/>
      <c r="BI292" s="268"/>
      <c r="BJ292" s="268"/>
      <c r="BK292" s="268"/>
      <c r="BL292" s="268"/>
      <c r="BM292" s="268"/>
      <c r="BN292" s="268"/>
      <c r="BO292" s="358"/>
      <c r="BP292" s="358"/>
      <c r="BQ292" s="268"/>
      <c r="BR292" s="358"/>
      <c r="BS292" s="384"/>
      <c r="BT292" s="268"/>
      <c r="BU292" s="268"/>
      <c r="BV292" s="268"/>
      <c r="BW292" s="268"/>
      <c r="BX292" s="268"/>
      <c r="BY292" s="268"/>
      <c r="BZ292" s="268"/>
      <c r="CA292" s="268"/>
      <c r="CB292" s="268"/>
      <c r="CC292" s="268"/>
      <c r="CD292" s="268"/>
      <c r="CE292" s="268"/>
      <c r="CF292" s="268"/>
      <c r="CG292" s="268"/>
      <c r="CH292" s="268"/>
      <c r="CI292" s="268"/>
      <c r="CJ292" s="268"/>
      <c r="CK292" s="268"/>
      <c r="CL292" s="268"/>
      <c r="CM292" s="268"/>
      <c r="CN292" s="268"/>
      <c r="CO292" s="268"/>
      <c r="CP292" s="268"/>
      <c r="CQ292" s="268"/>
      <c r="CR292" s="268"/>
      <c r="CS292" s="268"/>
      <c r="CT292" s="268"/>
      <c r="CU292" s="268"/>
      <c r="CV292" s="268"/>
      <c r="CW292" s="268"/>
      <c r="CX292" s="268"/>
      <c r="CY292" s="268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</row>
    <row r="293" customFormat="false" ht="12.75" hidden="false" customHeight="false" outlineLevel="0" collapsed="false">
      <c r="A293" s="359"/>
      <c r="B293" s="268"/>
      <c r="C293" s="276"/>
      <c r="D293" s="276"/>
      <c r="E293" s="268"/>
      <c r="F293" s="268"/>
      <c r="G293" s="268"/>
      <c r="H293" s="268"/>
      <c r="I293" s="343"/>
      <c r="J293" s="268"/>
      <c r="K293" s="276"/>
      <c r="L293" s="276"/>
      <c r="M293" s="343"/>
      <c r="N293" s="276"/>
      <c r="O293" s="276"/>
      <c r="P293" s="276"/>
      <c r="Q293" s="343"/>
      <c r="R293" s="268"/>
      <c r="T293" s="268"/>
      <c r="U293" s="268"/>
      <c r="X293" s="343" t="n">
        <v>0</v>
      </c>
      <c r="Y293" s="2" t="n">
        <v>0</v>
      </c>
      <c r="Z293" s="268" t="n">
        <v>0</v>
      </c>
      <c r="AA293" s="343" t="n">
        <v>0</v>
      </c>
      <c r="AB293" s="343" t="n">
        <v>1</v>
      </c>
      <c r="AC293" s="343" t="n">
        <v>0</v>
      </c>
      <c r="AD293" s="2" t="n">
        <v>0</v>
      </c>
      <c r="AE293" s="2" t="n">
        <v>0</v>
      </c>
      <c r="AF293" s="2" t="n">
        <v>0</v>
      </c>
      <c r="AH293" s="340"/>
      <c r="AI293" s="2" t="n">
        <v>0</v>
      </c>
      <c r="AJ293" s="343"/>
      <c r="AK293" s="343"/>
      <c r="AL293" s="2" t="n">
        <v>0</v>
      </c>
      <c r="AM293" s="2" t="n">
        <v>0</v>
      </c>
      <c r="AN293" s="2" t="n">
        <v>0</v>
      </c>
      <c r="AO293" s="2" t="n">
        <v>0</v>
      </c>
      <c r="AP293" s="2" t="n">
        <v>0</v>
      </c>
      <c r="AQ293" s="2" t="n">
        <v>0</v>
      </c>
      <c r="AR293" s="2" t="n">
        <v>0</v>
      </c>
      <c r="AS293" s="2" t="n">
        <v>0</v>
      </c>
      <c r="AV293" s="2" t="n">
        <v>0</v>
      </c>
      <c r="AW293" s="2" t="n">
        <v>0</v>
      </c>
      <c r="AX293" s="2" t="n">
        <v>0</v>
      </c>
      <c r="AY293" s="2" t="n">
        <v>0</v>
      </c>
      <c r="AZ293" s="2" t="n">
        <v>0</v>
      </c>
      <c r="BA293" s="2" t="n">
        <v>0</v>
      </c>
      <c r="BC293" s="2" t="n">
        <v>0</v>
      </c>
      <c r="BD293" s="2" t="n">
        <v>0</v>
      </c>
      <c r="BE293" s="2" t="n">
        <v>0</v>
      </c>
      <c r="BG293" s="268"/>
      <c r="BH293" s="268"/>
      <c r="BI293" s="268"/>
      <c r="BJ293" s="268"/>
      <c r="BK293" s="268"/>
      <c r="BL293" s="268"/>
      <c r="BM293" s="268"/>
      <c r="BN293" s="268"/>
      <c r="BO293" s="358"/>
      <c r="BP293" s="358"/>
      <c r="BQ293" s="268"/>
      <c r="BR293" s="358"/>
      <c r="BS293" s="384"/>
      <c r="BT293" s="268"/>
      <c r="BU293" s="268"/>
      <c r="BV293" s="268"/>
      <c r="BW293" s="268"/>
      <c r="BX293" s="268"/>
      <c r="BY293" s="268"/>
      <c r="BZ293" s="268"/>
      <c r="CA293" s="268"/>
      <c r="CB293" s="268"/>
      <c r="CC293" s="268"/>
      <c r="CD293" s="268"/>
      <c r="CE293" s="268"/>
      <c r="CF293" s="268"/>
      <c r="CG293" s="268"/>
      <c r="CH293" s="268"/>
      <c r="CI293" s="268"/>
      <c r="CJ293" s="268"/>
      <c r="CK293" s="268"/>
      <c r="CL293" s="268"/>
      <c r="CM293" s="268"/>
      <c r="CN293" s="268"/>
      <c r="CO293" s="268"/>
      <c r="CP293" s="268"/>
      <c r="CQ293" s="268"/>
      <c r="CR293" s="268"/>
      <c r="CS293" s="268"/>
      <c r="CT293" s="268"/>
      <c r="CU293" s="268"/>
      <c r="CV293" s="268"/>
      <c r="CW293" s="268"/>
      <c r="CX293" s="268"/>
      <c r="CY293" s="268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</row>
    <row r="294" customFormat="false" ht="12.75" hidden="false" customHeight="false" outlineLevel="0" collapsed="false">
      <c r="A294" s="359"/>
      <c r="B294" s="268"/>
      <c r="C294" s="276"/>
      <c r="D294" s="276"/>
      <c r="E294" s="268"/>
      <c r="F294" s="268"/>
      <c r="G294" s="268"/>
      <c r="H294" s="268"/>
      <c r="I294" s="343"/>
      <c r="J294" s="268"/>
      <c r="K294" s="276"/>
      <c r="L294" s="276"/>
      <c r="M294" s="343"/>
      <c r="N294" s="276"/>
      <c r="O294" s="276"/>
      <c r="P294" s="276"/>
      <c r="Q294" s="343"/>
      <c r="R294" s="268"/>
      <c r="T294" s="268"/>
      <c r="U294" s="268"/>
      <c r="X294" s="343" t="n">
        <v>0</v>
      </c>
      <c r="Y294" s="2" t="n">
        <v>0</v>
      </c>
      <c r="Z294" s="268" t="n">
        <v>0</v>
      </c>
      <c r="AA294" s="343" t="n">
        <v>0</v>
      </c>
      <c r="AB294" s="343" t="n">
        <v>1</v>
      </c>
      <c r="AC294" s="343" t="n">
        <v>0</v>
      </c>
      <c r="AD294" s="2" t="n">
        <v>0</v>
      </c>
      <c r="AE294" s="2" t="n">
        <v>0</v>
      </c>
      <c r="AF294" s="2" t="n">
        <v>0</v>
      </c>
      <c r="AH294" s="340"/>
      <c r="AI294" s="2" t="n">
        <v>0</v>
      </c>
      <c r="AJ294" s="343"/>
      <c r="AK294" s="343"/>
      <c r="AL294" s="2" t="n">
        <v>0</v>
      </c>
      <c r="AM294" s="2" t="n">
        <v>0</v>
      </c>
      <c r="AN294" s="2" t="n">
        <v>0</v>
      </c>
      <c r="AO294" s="2" t="n">
        <v>0</v>
      </c>
      <c r="AP294" s="2" t="n">
        <v>0</v>
      </c>
      <c r="AQ294" s="2" t="n">
        <v>0</v>
      </c>
      <c r="AR294" s="2" t="n">
        <v>0</v>
      </c>
      <c r="AS294" s="2" t="n">
        <v>0</v>
      </c>
      <c r="AV294" s="2" t="n">
        <v>0</v>
      </c>
      <c r="AW294" s="2" t="n">
        <v>0</v>
      </c>
      <c r="AX294" s="2" t="n">
        <v>0</v>
      </c>
      <c r="AY294" s="2" t="n">
        <v>0</v>
      </c>
      <c r="AZ294" s="2" t="n">
        <v>0</v>
      </c>
      <c r="BA294" s="2" t="n">
        <v>0</v>
      </c>
      <c r="BC294" s="2" t="n">
        <v>0</v>
      </c>
      <c r="BD294" s="2" t="n">
        <v>0</v>
      </c>
      <c r="BE294" s="2" t="n">
        <v>0</v>
      </c>
      <c r="BG294" s="268"/>
      <c r="BH294" s="268"/>
      <c r="BI294" s="268"/>
      <c r="BJ294" s="268"/>
      <c r="BK294" s="268"/>
      <c r="BL294" s="268"/>
      <c r="BM294" s="268"/>
      <c r="BN294" s="268"/>
      <c r="BO294" s="358"/>
      <c r="BP294" s="358"/>
      <c r="BQ294" s="268"/>
      <c r="BR294" s="358"/>
      <c r="BS294" s="384"/>
      <c r="BT294" s="268"/>
      <c r="BU294" s="268"/>
      <c r="BV294" s="268"/>
      <c r="BW294" s="268"/>
      <c r="BX294" s="268"/>
      <c r="BY294" s="268"/>
      <c r="BZ294" s="268"/>
      <c r="CA294" s="268"/>
      <c r="CB294" s="268"/>
      <c r="CC294" s="268"/>
      <c r="CD294" s="268"/>
      <c r="CE294" s="268"/>
      <c r="CF294" s="268"/>
      <c r="CG294" s="268"/>
      <c r="CH294" s="268"/>
      <c r="CI294" s="268"/>
      <c r="CJ294" s="268"/>
      <c r="CK294" s="268"/>
      <c r="CL294" s="268"/>
      <c r="CM294" s="268"/>
      <c r="CN294" s="268"/>
      <c r="CO294" s="268"/>
      <c r="CP294" s="268"/>
      <c r="CQ294" s="268"/>
      <c r="CR294" s="268"/>
      <c r="CS294" s="268"/>
      <c r="CT294" s="268"/>
      <c r="CU294" s="268"/>
      <c r="CV294" s="268"/>
      <c r="CW294" s="268"/>
      <c r="CX294" s="268"/>
      <c r="CY294" s="268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</row>
    <row r="295" customFormat="false" ht="12.75" hidden="false" customHeight="false" outlineLevel="0" collapsed="false">
      <c r="A295" s="359"/>
      <c r="B295" s="268"/>
      <c r="C295" s="276"/>
      <c r="D295" s="276"/>
      <c r="E295" s="268"/>
      <c r="F295" s="268"/>
      <c r="G295" s="268"/>
      <c r="H295" s="268"/>
      <c r="I295" s="343"/>
      <c r="J295" s="268"/>
      <c r="K295" s="276"/>
      <c r="L295" s="276"/>
      <c r="M295" s="343"/>
      <c r="N295" s="276"/>
      <c r="O295" s="276"/>
      <c r="P295" s="276"/>
      <c r="Q295" s="343"/>
      <c r="R295" s="268"/>
      <c r="T295" s="268"/>
      <c r="U295" s="268"/>
      <c r="X295" s="343" t="n">
        <v>0</v>
      </c>
      <c r="Y295" s="2" t="n">
        <v>0</v>
      </c>
      <c r="Z295" s="268" t="n">
        <v>0</v>
      </c>
      <c r="AA295" s="343" t="n">
        <v>0</v>
      </c>
      <c r="AB295" s="343" t="n">
        <v>1</v>
      </c>
      <c r="AC295" s="343" t="n">
        <v>0</v>
      </c>
      <c r="AD295" s="2" t="n">
        <v>0</v>
      </c>
      <c r="AE295" s="2" t="n">
        <v>0</v>
      </c>
      <c r="AF295" s="2" t="n">
        <v>0</v>
      </c>
      <c r="AH295" s="340"/>
      <c r="AI295" s="2" t="n">
        <v>0</v>
      </c>
      <c r="AJ295" s="343"/>
      <c r="AK295" s="343"/>
      <c r="AL295" s="2" t="n">
        <v>0</v>
      </c>
      <c r="AM295" s="2" t="n">
        <v>0</v>
      </c>
      <c r="AN295" s="2" t="n">
        <v>0</v>
      </c>
      <c r="AO295" s="2" t="n">
        <v>0</v>
      </c>
      <c r="AP295" s="2" t="n">
        <v>0</v>
      </c>
      <c r="AQ295" s="2" t="n">
        <v>0</v>
      </c>
      <c r="AR295" s="2" t="n">
        <v>0</v>
      </c>
      <c r="AS295" s="2" t="n">
        <v>0</v>
      </c>
      <c r="AV295" s="2" t="n">
        <v>0</v>
      </c>
      <c r="AW295" s="2" t="n">
        <v>0</v>
      </c>
      <c r="AX295" s="2" t="n">
        <v>0</v>
      </c>
      <c r="AY295" s="2" t="n">
        <v>0</v>
      </c>
      <c r="AZ295" s="2" t="n">
        <v>0</v>
      </c>
      <c r="BA295" s="2" t="n">
        <v>0</v>
      </c>
      <c r="BC295" s="2" t="n">
        <v>0</v>
      </c>
      <c r="BD295" s="2" t="n">
        <v>0</v>
      </c>
      <c r="BE295" s="2" t="n">
        <v>0</v>
      </c>
      <c r="BG295" s="268"/>
      <c r="BH295" s="268"/>
      <c r="BI295" s="268"/>
      <c r="BJ295" s="268"/>
      <c r="BK295" s="268"/>
      <c r="BL295" s="268"/>
      <c r="BM295" s="268"/>
      <c r="BN295" s="268"/>
      <c r="BO295" s="358"/>
      <c r="BP295" s="358"/>
      <c r="BQ295" s="268"/>
      <c r="BR295" s="358"/>
      <c r="BS295" s="384"/>
      <c r="BT295" s="268"/>
      <c r="BU295" s="268"/>
      <c r="BV295" s="268"/>
      <c r="BW295" s="268"/>
      <c r="BX295" s="268"/>
      <c r="BY295" s="268"/>
      <c r="BZ295" s="268"/>
      <c r="CA295" s="268"/>
      <c r="CB295" s="268"/>
      <c r="CC295" s="268"/>
      <c r="CD295" s="268"/>
      <c r="CE295" s="268"/>
      <c r="CF295" s="268"/>
      <c r="CG295" s="268"/>
      <c r="CH295" s="268"/>
      <c r="CI295" s="268"/>
      <c r="CJ295" s="268"/>
      <c r="CK295" s="268"/>
      <c r="CL295" s="268"/>
      <c r="CM295" s="268"/>
      <c r="CN295" s="268"/>
      <c r="CO295" s="268"/>
      <c r="CP295" s="268"/>
      <c r="CQ295" s="268"/>
      <c r="CR295" s="268"/>
      <c r="CS295" s="268"/>
      <c r="CT295" s="268"/>
      <c r="CU295" s="268"/>
      <c r="CV295" s="268"/>
      <c r="CW295" s="268"/>
      <c r="CX295" s="268"/>
      <c r="CY295" s="268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</row>
    <row r="296" customFormat="false" ht="12.75" hidden="false" customHeight="false" outlineLevel="0" collapsed="false">
      <c r="A296" s="359"/>
      <c r="B296" s="268"/>
      <c r="C296" s="276"/>
      <c r="D296" s="276"/>
      <c r="E296" s="268"/>
      <c r="F296" s="268"/>
      <c r="G296" s="268"/>
      <c r="H296" s="268"/>
      <c r="I296" s="343"/>
      <c r="J296" s="268"/>
      <c r="K296" s="276"/>
      <c r="L296" s="276"/>
      <c r="M296" s="343"/>
      <c r="N296" s="276"/>
      <c r="O296" s="276"/>
      <c r="P296" s="276"/>
      <c r="Q296" s="343"/>
      <c r="R296" s="268"/>
      <c r="T296" s="268"/>
      <c r="U296" s="268"/>
      <c r="X296" s="343" t="n">
        <v>0</v>
      </c>
      <c r="Y296" s="2" t="n">
        <v>0</v>
      </c>
      <c r="Z296" s="268" t="n">
        <v>0</v>
      </c>
      <c r="AA296" s="343" t="n">
        <v>0</v>
      </c>
      <c r="AB296" s="343" t="n">
        <v>1</v>
      </c>
      <c r="AC296" s="343" t="n">
        <v>0</v>
      </c>
      <c r="AD296" s="2" t="n">
        <v>0</v>
      </c>
      <c r="AE296" s="2" t="n">
        <v>0</v>
      </c>
      <c r="AF296" s="2" t="n">
        <v>0</v>
      </c>
      <c r="AH296" s="340"/>
      <c r="AI296" s="2" t="n">
        <v>0</v>
      </c>
      <c r="AJ296" s="343"/>
      <c r="AK296" s="343"/>
      <c r="AL296" s="2" t="n">
        <v>0</v>
      </c>
      <c r="AM296" s="2" t="n">
        <v>0</v>
      </c>
      <c r="AN296" s="2" t="n">
        <v>0</v>
      </c>
      <c r="AO296" s="2" t="n">
        <v>0</v>
      </c>
      <c r="AP296" s="2" t="n">
        <v>0</v>
      </c>
      <c r="AQ296" s="2" t="n">
        <v>0</v>
      </c>
      <c r="AR296" s="2" t="n">
        <v>0</v>
      </c>
      <c r="AS296" s="2" t="n">
        <v>0</v>
      </c>
      <c r="AV296" s="2" t="n">
        <v>0</v>
      </c>
      <c r="AW296" s="2" t="n">
        <v>0</v>
      </c>
      <c r="AX296" s="2" t="n">
        <v>0</v>
      </c>
      <c r="AY296" s="2" t="n">
        <v>0</v>
      </c>
      <c r="AZ296" s="2" t="n">
        <v>0</v>
      </c>
      <c r="BA296" s="2" t="n">
        <v>0</v>
      </c>
      <c r="BC296" s="2" t="n">
        <v>0</v>
      </c>
      <c r="BD296" s="2" t="n">
        <v>0</v>
      </c>
      <c r="BE296" s="2" t="n">
        <v>0</v>
      </c>
      <c r="BG296" s="268"/>
      <c r="BH296" s="268"/>
      <c r="BI296" s="268"/>
      <c r="BJ296" s="268"/>
      <c r="BK296" s="268"/>
      <c r="BL296" s="268"/>
      <c r="BM296" s="268"/>
      <c r="BN296" s="268"/>
      <c r="BO296" s="358"/>
      <c r="BP296" s="358"/>
      <c r="BQ296" s="268"/>
      <c r="BR296" s="358"/>
      <c r="BS296" s="384"/>
      <c r="BT296" s="268"/>
      <c r="BU296" s="268"/>
      <c r="BV296" s="268"/>
      <c r="BW296" s="268"/>
      <c r="BX296" s="268"/>
      <c r="BY296" s="268"/>
      <c r="BZ296" s="268"/>
      <c r="CA296" s="268"/>
      <c r="CB296" s="268"/>
      <c r="CC296" s="268"/>
      <c r="CD296" s="268"/>
      <c r="CE296" s="268"/>
      <c r="CF296" s="268"/>
      <c r="CG296" s="268"/>
      <c r="CH296" s="268"/>
      <c r="CI296" s="268"/>
      <c r="CJ296" s="268"/>
      <c r="CK296" s="268"/>
      <c r="CL296" s="268"/>
      <c r="CM296" s="268"/>
      <c r="CN296" s="268"/>
      <c r="CO296" s="268"/>
      <c r="CP296" s="268"/>
      <c r="CQ296" s="268"/>
      <c r="CR296" s="268"/>
      <c r="CS296" s="268"/>
      <c r="CT296" s="268"/>
      <c r="CU296" s="268"/>
      <c r="CV296" s="268"/>
      <c r="CW296" s="268"/>
      <c r="CX296" s="268"/>
      <c r="CY296" s="268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</row>
    <row r="297" customFormat="false" ht="12.75" hidden="false" customHeight="false" outlineLevel="0" collapsed="false">
      <c r="A297" s="359"/>
      <c r="B297" s="268"/>
      <c r="C297" s="276"/>
      <c r="D297" s="276"/>
      <c r="E297" s="268"/>
      <c r="F297" s="268"/>
      <c r="G297" s="268"/>
      <c r="H297" s="268"/>
      <c r="I297" s="343"/>
      <c r="J297" s="268"/>
      <c r="K297" s="276"/>
      <c r="L297" s="276"/>
      <c r="M297" s="343"/>
      <c r="N297" s="276"/>
      <c r="O297" s="276"/>
      <c r="P297" s="276"/>
      <c r="Q297" s="343"/>
      <c r="R297" s="268"/>
      <c r="T297" s="268"/>
      <c r="U297" s="268"/>
      <c r="X297" s="343" t="n">
        <v>0</v>
      </c>
      <c r="Y297" s="2" t="n">
        <v>0</v>
      </c>
      <c r="Z297" s="268" t="n">
        <v>0</v>
      </c>
      <c r="AA297" s="343" t="n">
        <v>0</v>
      </c>
      <c r="AB297" s="343" t="n">
        <v>1</v>
      </c>
      <c r="AC297" s="343" t="n">
        <v>0</v>
      </c>
      <c r="AD297" s="2" t="n">
        <v>0</v>
      </c>
      <c r="AE297" s="2" t="n">
        <v>0</v>
      </c>
      <c r="AF297" s="2" t="n">
        <v>0</v>
      </c>
      <c r="AH297" s="340"/>
      <c r="AI297" s="2" t="n">
        <v>0</v>
      </c>
      <c r="AJ297" s="343"/>
      <c r="AK297" s="343"/>
      <c r="AL297" s="2" t="n">
        <v>0</v>
      </c>
      <c r="AM297" s="2" t="n">
        <v>0</v>
      </c>
      <c r="AN297" s="2" t="n">
        <v>0</v>
      </c>
      <c r="AO297" s="2" t="n">
        <v>0</v>
      </c>
      <c r="AP297" s="2" t="n">
        <v>0</v>
      </c>
      <c r="AQ297" s="2" t="n">
        <v>0</v>
      </c>
      <c r="AR297" s="2" t="n">
        <v>0</v>
      </c>
      <c r="AS297" s="2" t="n">
        <v>0</v>
      </c>
      <c r="AV297" s="2" t="n">
        <v>0</v>
      </c>
      <c r="AW297" s="2" t="n">
        <v>0</v>
      </c>
      <c r="AX297" s="2" t="n">
        <v>0</v>
      </c>
      <c r="AY297" s="2" t="n">
        <v>0</v>
      </c>
      <c r="AZ297" s="2" t="n">
        <v>0</v>
      </c>
      <c r="BA297" s="2" t="n">
        <v>0</v>
      </c>
      <c r="BC297" s="2" t="n">
        <v>0</v>
      </c>
      <c r="BD297" s="2" t="n">
        <v>0</v>
      </c>
      <c r="BE297" s="2" t="n">
        <v>0</v>
      </c>
      <c r="BG297" s="268"/>
      <c r="BH297" s="268"/>
      <c r="BI297" s="268"/>
      <c r="BJ297" s="268"/>
      <c r="BK297" s="268"/>
      <c r="BL297" s="268"/>
      <c r="BM297" s="268"/>
      <c r="BN297" s="268"/>
      <c r="BO297" s="358"/>
      <c r="BP297" s="358"/>
      <c r="BQ297" s="268"/>
      <c r="BR297" s="358"/>
      <c r="BS297" s="384"/>
      <c r="BT297" s="268"/>
      <c r="BU297" s="268"/>
      <c r="BV297" s="268"/>
      <c r="BW297" s="268"/>
      <c r="BX297" s="268"/>
      <c r="BY297" s="268"/>
      <c r="BZ297" s="268"/>
      <c r="CA297" s="268"/>
      <c r="CB297" s="268"/>
      <c r="CC297" s="268"/>
      <c r="CD297" s="268"/>
      <c r="CE297" s="268"/>
      <c r="CF297" s="268"/>
      <c r="CG297" s="268"/>
      <c r="CH297" s="268"/>
      <c r="CI297" s="268"/>
      <c r="CJ297" s="268"/>
      <c r="CK297" s="268"/>
      <c r="CL297" s="268"/>
      <c r="CM297" s="268"/>
      <c r="CN297" s="268"/>
      <c r="CO297" s="268"/>
      <c r="CP297" s="268"/>
      <c r="CQ297" s="268"/>
      <c r="CR297" s="268"/>
      <c r="CS297" s="268"/>
      <c r="CT297" s="268"/>
      <c r="CU297" s="268"/>
      <c r="CV297" s="268"/>
      <c r="CW297" s="268"/>
      <c r="CX297" s="268"/>
      <c r="CY297" s="268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</row>
    <row r="298" customFormat="false" ht="12.75" hidden="false" customHeight="false" outlineLevel="0" collapsed="false">
      <c r="A298" s="359"/>
      <c r="B298" s="268"/>
      <c r="C298" s="276"/>
      <c r="D298" s="276"/>
      <c r="E298" s="268"/>
      <c r="F298" s="268"/>
      <c r="G298" s="268"/>
      <c r="H298" s="268"/>
      <c r="I298" s="343"/>
      <c r="J298" s="268"/>
      <c r="K298" s="276"/>
      <c r="L298" s="276"/>
      <c r="M298" s="343"/>
      <c r="N298" s="276"/>
      <c r="O298" s="276"/>
      <c r="P298" s="276"/>
      <c r="Q298" s="343"/>
      <c r="R298" s="268"/>
      <c r="T298" s="268"/>
      <c r="U298" s="268"/>
      <c r="X298" s="343" t="n">
        <v>0</v>
      </c>
      <c r="Y298" s="2" t="n">
        <v>0</v>
      </c>
      <c r="Z298" s="268" t="n">
        <v>0</v>
      </c>
      <c r="AA298" s="343" t="n">
        <v>0</v>
      </c>
      <c r="AB298" s="343" t="n">
        <v>1</v>
      </c>
      <c r="AC298" s="343" t="n">
        <v>0</v>
      </c>
      <c r="AD298" s="2" t="n">
        <v>0</v>
      </c>
      <c r="AE298" s="2" t="n">
        <v>0</v>
      </c>
      <c r="AF298" s="2" t="n">
        <v>0</v>
      </c>
      <c r="AH298" s="340"/>
      <c r="AI298" s="2" t="n">
        <v>0</v>
      </c>
      <c r="AJ298" s="343"/>
      <c r="AK298" s="343"/>
      <c r="AL298" s="2" t="n">
        <v>0</v>
      </c>
      <c r="AM298" s="2" t="n">
        <v>0</v>
      </c>
      <c r="AN298" s="2" t="n">
        <v>0</v>
      </c>
      <c r="AO298" s="2" t="n">
        <v>0</v>
      </c>
      <c r="AP298" s="2" t="n">
        <v>0</v>
      </c>
      <c r="AQ298" s="2" t="n">
        <v>0</v>
      </c>
      <c r="AR298" s="2" t="n">
        <v>0</v>
      </c>
      <c r="AS298" s="2" t="n">
        <v>0</v>
      </c>
      <c r="AV298" s="2" t="n">
        <v>0</v>
      </c>
      <c r="AW298" s="2" t="n">
        <v>0</v>
      </c>
      <c r="AX298" s="2" t="n">
        <v>0</v>
      </c>
      <c r="AY298" s="2" t="n">
        <v>0</v>
      </c>
      <c r="AZ298" s="2" t="n">
        <v>0</v>
      </c>
      <c r="BA298" s="2" t="n">
        <v>0</v>
      </c>
      <c r="BC298" s="2" t="n">
        <v>0</v>
      </c>
      <c r="BD298" s="2" t="n">
        <v>0</v>
      </c>
      <c r="BE298" s="2" t="n">
        <v>0</v>
      </c>
      <c r="BG298" s="268"/>
      <c r="BH298" s="268"/>
      <c r="BI298" s="268"/>
      <c r="BJ298" s="268"/>
      <c r="BK298" s="268"/>
      <c r="BL298" s="268"/>
      <c r="BM298" s="268"/>
      <c r="BN298" s="268"/>
      <c r="BO298" s="358"/>
      <c r="BP298" s="358"/>
      <c r="BQ298" s="268"/>
      <c r="BR298" s="358"/>
      <c r="BS298" s="384"/>
      <c r="BT298" s="268"/>
      <c r="BU298" s="268"/>
      <c r="BV298" s="268"/>
      <c r="BW298" s="268"/>
      <c r="BX298" s="268"/>
      <c r="BY298" s="268"/>
      <c r="BZ298" s="268"/>
      <c r="CA298" s="268"/>
      <c r="CB298" s="268"/>
      <c r="CC298" s="268"/>
      <c r="CD298" s="268"/>
      <c r="CE298" s="268"/>
      <c r="CF298" s="268"/>
      <c r="CG298" s="268"/>
      <c r="CH298" s="268"/>
      <c r="CI298" s="268"/>
      <c r="CJ298" s="268"/>
      <c r="CK298" s="268"/>
      <c r="CL298" s="268"/>
      <c r="CM298" s="268"/>
      <c r="CN298" s="268"/>
      <c r="CO298" s="268"/>
      <c r="CP298" s="268"/>
      <c r="CQ298" s="268"/>
      <c r="CR298" s="268"/>
      <c r="CS298" s="268"/>
      <c r="CT298" s="268"/>
      <c r="CU298" s="268"/>
      <c r="CV298" s="268"/>
      <c r="CW298" s="268"/>
      <c r="CX298" s="268"/>
      <c r="CY298" s="268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</row>
    <row r="299" customFormat="false" ht="12.75" hidden="false" customHeight="false" outlineLevel="0" collapsed="false">
      <c r="A299" s="359"/>
      <c r="B299" s="268"/>
      <c r="C299" s="276"/>
      <c r="D299" s="276"/>
      <c r="E299" s="268"/>
      <c r="F299" s="268"/>
      <c r="G299" s="268"/>
      <c r="H299" s="268"/>
      <c r="I299" s="343"/>
      <c r="J299" s="268"/>
      <c r="K299" s="276"/>
      <c r="L299" s="276"/>
      <c r="M299" s="343"/>
      <c r="N299" s="276"/>
      <c r="O299" s="276"/>
      <c r="P299" s="276"/>
      <c r="Q299" s="343"/>
      <c r="R299" s="268"/>
      <c r="T299" s="268"/>
      <c r="U299" s="268"/>
      <c r="X299" s="343" t="n">
        <v>0</v>
      </c>
      <c r="Y299" s="2" t="n">
        <v>0</v>
      </c>
      <c r="Z299" s="268" t="n">
        <v>0</v>
      </c>
      <c r="AA299" s="343" t="n">
        <v>0</v>
      </c>
      <c r="AB299" s="343" t="n">
        <v>1</v>
      </c>
      <c r="AC299" s="343" t="n">
        <v>0</v>
      </c>
      <c r="AD299" s="2" t="n">
        <v>0</v>
      </c>
      <c r="AE299" s="2" t="n">
        <v>0</v>
      </c>
      <c r="AF299" s="2" t="n">
        <v>0</v>
      </c>
      <c r="AH299" s="340"/>
      <c r="AI299" s="2" t="n">
        <v>0</v>
      </c>
      <c r="AJ299" s="343"/>
      <c r="AK299" s="343"/>
      <c r="AL299" s="2" t="n">
        <v>0</v>
      </c>
      <c r="AM299" s="2" t="n">
        <v>0</v>
      </c>
      <c r="AN299" s="2" t="n">
        <v>0</v>
      </c>
      <c r="AO299" s="2" t="n">
        <v>0</v>
      </c>
      <c r="AP299" s="2" t="n">
        <v>0</v>
      </c>
      <c r="AQ299" s="2" t="n">
        <v>0</v>
      </c>
      <c r="AR299" s="2" t="n">
        <v>0</v>
      </c>
      <c r="AS299" s="2" t="n">
        <v>0</v>
      </c>
      <c r="AV299" s="2" t="n">
        <v>0</v>
      </c>
      <c r="AW299" s="2" t="n">
        <v>0</v>
      </c>
      <c r="AX299" s="2" t="n">
        <v>0</v>
      </c>
      <c r="AY299" s="2" t="n">
        <v>0</v>
      </c>
      <c r="AZ299" s="2" t="n">
        <v>0</v>
      </c>
      <c r="BA299" s="2" t="n">
        <v>0</v>
      </c>
      <c r="BC299" s="2" t="n">
        <v>0</v>
      </c>
      <c r="BD299" s="2" t="n">
        <v>0</v>
      </c>
      <c r="BE299" s="2" t="n">
        <v>0</v>
      </c>
      <c r="BG299" s="268"/>
      <c r="BH299" s="268"/>
      <c r="BI299" s="268"/>
      <c r="BJ299" s="268"/>
      <c r="BK299" s="268"/>
      <c r="BL299" s="268"/>
      <c r="BM299" s="268"/>
      <c r="BN299" s="268"/>
      <c r="BO299" s="358"/>
      <c r="BP299" s="358"/>
      <c r="BQ299" s="268"/>
      <c r="BR299" s="358"/>
      <c r="BS299" s="384"/>
      <c r="BT299" s="268"/>
      <c r="BU299" s="268"/>
      <c r="BV299" s="268"/>
      <c r="BW299" s="268"/>
      <c r="BX299" s="268"/>
      <c r="BY299" s="268"/>
      <c r="BZ299" s="268"/>
      <c r="CA299" s="268"/>
      <c r="CB299" s="268"/>
      <c r="CC299" s="268"/>
      <c r="CD299" s="268"/>
      <c r="CE299" s="268"/>
      <c r="CF299" s="268"/>
      <c r="CG299" s="268"/>
      <c r="CH299" s="268"/>
      <c r="CI299" s="268"/>
      <c r="CJ299" s="268"/>
      <c r="CK299" s="268"/>
      <c r="CL299" s="268"/>
      <c r="CM299" s="268"/>
      <c r="CN299" s="268"/>
      <c r="CO299" s="268"/>
      <c r="CP299" s="268"/>
      <c r="CQ299" s="268"/>
      <c r="CR299" s="268"/>
      <c r="CS299" s="268"/>
      <c r="CT299" s="268"/>
      <c r="CU299" s="268"/>
      <c r="CV299" s="268"/>
      <c r="CW299" s="268"/>
      <c r="CX299" s="268"/>
      <c r="CY299" s="268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</row>
    <row r="300" customFormat="false" ht="12.75" hidden="false" customHeight="false" outlineLevel="0" collapsed="false">
      <c r="A300" s="359"/>
      <c r="B300" s="268"/>
      <c r="C300" s="276"/>
      <c r="D300" s="276"/>
      <c r="E300" s="268"/>
      <c r="F300" s="268"/>
      <c r="G300" s="268"/>
      <c r="H300" s="268"/>
      <c r="I300" s="343"/>
      <c r="J300" s="268"/>
      <c r="K300" s="276"/>
      <c r="L300" s="276"/>
      <c r="M300" s="343"/>
      <c r="N300" s="276"/>
      <c r="O300" s="276"/>
      <c r="P300" s="276"/>
      <c r="Q300" s="343"/>
      <c r="R300" s="268"/>
      <c r="T300" s="268"/>
      <c r="U300" s="268"/>
      <c r="X300" s="343" t="n">
        <v>0</v>
      </c>
      <c r="Y300" s="2" t="n">
        <v>0</v>
      </c>
      <c r="Z300" s="268" t="n">
        <v>0</v>
      </c>
      <c r="AA300" s="343" t="n">
        <v>0</v>
      </c>
      <c r="AB300" s="343" t="n">
        <v>1</v>
      </c>
      <c r="AC300" s="343" t="n">
        <v>0</v>
      </c>
      <c r="AD300" s="2" t="n">
        <v>0</v>
      </c>
      <c r="AE300" s="2" t="n">
        <v>0</v>
      </c>
      <c r="AF300" s="2" t="n">
        <v>0</v>
      </c>
      <c r="AH300" s="340"/>
      <c r="AI300" s="2" t="n">
        <v>0</v>
      </c>
      <c r="AJ300" s="343"/>
      <c r="AK300" s="343"/>
      <c r="AL300" s="2" t="n">
        <v>0</v>
      </c>
      <c r="AM300" s="2" t="n">
        <v>0</v>
      </c>
      <c r="AN300" s="2" t="n">
        <v>0</v>
      </c>
      <c r="AO300" s="2" t="n">
        <v>0</v>
      </c>
      <c r="AP300" s="2" t="n">
        <v>0</v>
      </c>
      <c r="AQ300" s="2" t="n">
        <v>0</v>
      </c>
      <c r="AR300" s="2" t="n">
        <v>0</v>
      </c>
      <c r="AS300" s="2" t="n">
        <v>0</v>
      </c>
      <c r="AV300" s="2" t="n">
        <v>0</v>
      </c>
      <c r="AW300" s="2" t="n">
        <v>0</v>
      </c>
      <c r="AX300" s="2" t="n">
        <v>0</v>
      </c>
      <c r="AY300" s="2" t="n">
        <v>0</v>
      </c>
      <c r="AZ300" s="2" t="n">
        <v>0</v>
      </c>
      <c r="BA300" s="2" t="n">
        <v>0</v>
      </c>
      <c r="BC300" s="2" t="n">
        <v>0</v>
      </c>
      <c r="BD300" s="2" t="n">
        <v>0</v>
      </c>
      <c r="BE300" s="2" t="n">
        <v>0</v>
      </c>
      <c r="BG300" s="268"/>
      <c r="BH300" s="268"/>
      <c r="BI300" s="268"/>
      <c r="BJ300" s="268"/>
      <c r="BK300" s="268"/>
      <c r="BL300" s="268"/>
      <c r="BM300" s="268"/>
      <c r="BN300" s="268"/>
      <c r="BO300" s="358"/>
      <c r="BP300" s="358"/>
      <c r="BQ300" s="268"/>
      <c r="BR300" s="358"/>
      <c r="BS300" s="384"/>
      <c r="BT300" s="268"/>
      <c r="BU300" s="268"/>
      <c r="BV300" s="268"/>
      <c r="BW300" s="268"/>
      <c r="BX300" s="268"/>
      <c r="BY300" s="268"/>
      <c r="BZ300" s="268"/>
      <c r="CA300" s="268"/>
      <c r="CB300" s="268"/>
      <c r="CC300" s="268"/>
      <c r="CD300" s="268"/>
      <c r="CE300" s="268"/>
      <c r="CF300" s="268"/>
      <c r="CG300" s="268"/>
      <c r="CH300" s="268"/>
      <c r="CI300" s="268"/>
      <c r="CJ300" s="268"/>
      <c r="CK300" s="268"/>
      <c r="CL300" s="268"/>
      <c r="CM300" s="268"/>
      <c r="CN300" s="268"/>
      <c r="CO300" s="268"/>
      <c r="CP300" s="268"/>
      <c r="CQ300" s="268"/>
      <c r="CR300" s="268"/>
      <c r="CS300" s="268"/>
      <c r="CT300" s="268"/>
      <c r="CU300" s="268"/>
      <c r="CV300" s="268"/>
      <c r="CW300" s="268"/>
      <c r="CX300" s="268"/>
      <c r="CY300" s="268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</row>
    <row r="301" customFormat="false" ht="12.75" hidden="false" customHeight="false" outlineLevel="0" collapsed="false">
      <c r="A301" s="359"/>
      <c r="B301" s="268"/>
      <c r="C301" s="276"/>
      <c r="D301" s="276"/>
      <c r="E301" s="268"/>
      <c r="F301" s="268"/>
      <c r="G301" s="268"/>
      <c r="H301" s="268"/>
      <c r="I301" s="343"/>
      <c r="J301" s="268"/>
      <c r="K301" s="276"/>
      <c r="L301" s="276"/>
      <c r="M301" s="343"/>
      <c r="N301" s="276"/>
      <c r="O301" s="276"/>
      <c r="P301" s="276"/>
      <c r="Q301" s="343"/>
      <c r="R301" s="268"/>
      <c r="T301" s="268"/>
      <c r="U301" s="268"/>
      <c r="X301" s="343" t="n">
        <v>0</v>
      </c>
      <c r="Y301" s="2" t="n">
        <v>0</v>
      </c>
      <c r="Z301" s="268" t="n">
        <v>0</v>
      </c>
      <c r="AA301" s="343" t="n">
        <v>0</v>
      </c>
      <c r="AB301" s="343" t="n">
        <v>1</v>
      </c>
      <c r="AC301" s="343" t="n">
        <v>0</v>
      </c>
      <c r="AD301" s="2" t="n">
        <v>0</v>
      </c>
      <c r="AE301" s="2" t="n">
        <v>0</v>
      </c>
      <c r="AF301" s="2" t="n">
        <v>0</v>
      </c>
      <c r="AH301" s="340"/>
      <c r="AI301" s="2" t="n">
        <v>0</v>
      </c>
      <c r="AJ301" s="343"/>
      <c r="AK301" s="343"/>
      <c r="AL301" s="2" t="n">
        <v>0</v>
      </c>
      <c r="AM301" s="2" t="n">
        <v>0</v>
      </c>
      <c r="AN301" s="2" t="n">
        <v>0</v>
      </c>
      <c r="AO301" s="2" t="n">
        <v>0</v>
      </c>
      <c r="AP301" s="2" t="n">
        <v>0</v>
      </c>
      <c r="AQ301" s="2" t="n">
        <v>0</v>
      </c>
      <c r="AR301" s="2" t="n">
        <v>0</v>
      </c>
      <c r="AS301" s="2" t="n">
        <v>0</v>
      </c>
      <c r="AV301" s="2" t="n">
        <v>0</v>
      </c>
      <c r="AW301" s="2" t="n">
        <v>0</v>
      </c>
      <c r="AX301" s="2" t="n">
        <v>0</v>
      </c>
      <c r="AY301" s="2" t="n">
        <v>0</v>
      </c>
      <c r="AZ301" s="2" t="n">
        <v>0</v>
      </c>
      <c r="BA301" s="2" t="n">
        <v>0</v>
      </c>
      <c r="BC301" s="2" t="n">
        <v>0</v>
      </c>
      <c r="BD301" s="2" t="n">
        <v>0</v>
      </c>
      <c r="BE301" s="2" t="n">
        <v>0</v>
      </c>
      <c r="BG301" s="268"/>
      <c r="BH301" s="268"/>
      <c r="BI301" s="268"/>
      <c r="BJ301" s="268"/>
      <c r="BK301" s="268"/>
      <c r="BL301" s="268"/>
      <c r="BM301" s="268"/>
      <c r="BN301" s="268"/>
      <c r="BO301" s="358"/>
      <c r="BP301" s="358"/>
      <c r="BQ301" s="268"/>
      <c r="BR301" s="358"/>
      <c r="BS301" s="384"/>
      <c r="BT301" s="268"/>
      <c r="BU301" s="268"/>
      <c r="BV301" s="268"/>
      <c r="BW301" s="268"/>
      <c r="BX301" s="268"/>
      <c r="BY301" s="268"/>
      <c r="BZ301" s="268"/>
      <c r="CA301" s="268"/>
      <c r="CB301" s="268"/>
      <c r="CC301" s="268"/>
      <c r="CD301" s="268"/>
      <c r="CE301" s="268"/>
      <c r="CF301" s="268"/>
      <c r="CG301" s="268"/>
      <c r="CH301" s="268"/>
      <c r="CI301" s="268"/>
      <c r="CJ301" s="268"/>
      <c r="CK301" s="268"/>
      <c r="CL301" s="268"/>
      <c r="CM301" s="268"/>
      <c r="CN301" s="268"/>
      <c r="CO301" s="268"/>
      <c r="CP301" s="268"/>
      <c r="CQ301" s="268"/>
      <c r="CR301" s="268"/>
      <c r="CS301" s="268"/>
      <c r="CT301" s="268"/>
      <c r="CU301" s="268"/>
      <c r="CV301" s="268"/>
      <c r="CW301" s="268"/>
      <c r="CX301" s="268"/>
      <c r="CY301" s="268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</row>
    <row r="302" customFormat="false" ht="12.75" hidden="false" customHeight="false" outlineLevel="0" collapsed="false">
      <c r="A302" s="359"/>
      <c r="B302" s="268"/>
      <c r="C302" s="276"/>
      <c r="D302" s="276"/>
      <c r="E302" s="268"/>
      <c r="F302" s="268"/>
      <c r="G302" s="268"/>
      <c r="H302" s="268"/>
      <c r="I302" s="343"/>
      <c r="J302" s="268"/>
      <c r="K302" s="276"/>
      <c r="L302" s="276"/>
      <c r="M302" s="343"/>
      <c r="N302" s="276"/>
      <c r="O302" s="276"/>
      <c r="P302" s="276"/>
      <c r="Q302" s="343"/>
      <c r="R302" s="268"/>
      <c r="T302" s="268"/>
      <c r="U302" s="268"/>
      <c r="X302" s="343" t="n">
        <v>0</v>
      </c>
      <c r="Y302" s="2" t="n">
        <v>0</v>
      </c>
      <c r="Z302" s="268" t="n">
        <v>0</v>
      </c>
      <c r="AA302" s="343" t="n">
        <v>0</v>
      </c>
      <c r="AB302" s="343" t="n">
        <v>1</v>
      </c>
      <c r="AC302" s="343" t="n">
        <v>0</v>
      </c>
      <c r="AD302" s="2" t="n">
        <v>0</v>
      </c>
      <c r="AE302" s="2" t="n">
        <v>0</v>
      </c>
      <c r="AF302" s="2" t="n">
        <v>0</v>
      </c>
      <c r="AH302" s="340"/>
      <c r="AI302" s="2" t="n">
        <v>0</v>
      </c>
      <c r="AJ302" s="343"/>
      <c r="AK302" s="343"/>
      <c r="AL302" s="2" t="n">
        <v>0</v>
      </c>
      <c r="AM302" s="2" t="n">
        <v>0</v>
      </c>
      <c r="AN302" s="2" t="n">
        <v>0</v>
      </c>
      <c r="AO302" s="2" t="n">
        <v>0</v>
      </c>
      <c r="AP302" s="2" t="n">
        <v>0</v>
      </c>
      <c r="AQ302" s="2" t="n">
        <v>0</v>
      </c>
      <c r="AR302" s="2" t="n">
        <v>0</v>
      </c>
      <c r="AS302" s="2" t="n">
        <v>0</v>
      </c>
      <c r="AV302" s="2" t="n">
        <v>0</v>
      </c>
      <c r="AW302" s="2" t="n">
        <v>0</v>
      </c>
      <c r="AX302" s="2" t="n">
        <v>0</v>
      </c>
      <c r="AY302" s="2" t="n">
        <v>0</v>
      </c>
      <c r="AZ302" s="2" t="n">
        <v>0</v>
      </c>
      <c r="BA302" s="2" t="n">
        <v>0</v>
      </c>
      <c r="BC302" s="2" t="n">
        <v>0</v>
      </c>
      <c r="BD302" s="2" t="n">
        <v>0</v>
      </c>
      <c r="BE302" s="2" t="n">
        <v>0</v>
      </c>
      <c r="BG302" s="268"/>
      <c r="BH302" s="268"/>
      <c r="BI302" s="268"/>
      <c r="BJ302" s="268"/>
      <c r="BK302" s="268"/>
      <c r="BL302" s="268"/>
      <c r="BM302" s="268"/>
      <c r="BN302" s="268"/>
      <c r="BO302" s="358"/>
      <c r="BP302" s="358"/>
      <c r="BQ302" s="268"/>
      <c r="BR302" s="358"/>
      <c r="BS302" s="384"/>
      <c r="BT302" s="268"/>
      <c r="BU302" s="268"/>
      <c r="BV302" s="268"/>
      <c r="BW302" s="268"/>
      <c r="BX302" s="268"/>
      <c r="BY302" s="268"/>
      <c r="BZ302" s="268"/>
      <c r="CA302" s="268"/>
      <c r="CB302" s="268"/>
      <c r="CC302" s="268"/>
      <c r="CD302" s="268"/>
      <c r="CE302" s="268"/>
      <c r="CF302" s="268"/>
      <c r="CG302" s="268"/>
      <c r="CH302" s="268"/>
      <c r="CI302" s="268"/>
      <c r="CJ302" s="268"/>
      <c r="CK302" s="268"/>
      <c r="CL302" s="268"/>
      <c r="CM302" s="268"/>
      <c r="CN302" s="268"/>
      <c r="CO302" s="268"/>
      <c r="CP302" s="268"/>
      <c r="CQ302" s="268"/>
      <c r="CR302" s="268"/>
      <c r="CS302" s="268"/>
      <c r="CT302" s="268"/>
      <c r="CU302" s="268"/>
      <c r="CV302" s="268"/>
      <c r="CW302" s="268"/>
      <c r="CX302" s="268"/>
      <c r="CY302" s="268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</row>
    <row r="303" customFormat="false" ht="12.75" hidden="false" customHeight="false" outlineLevel="0" collapsed="false">
      <c r="A303" s="359"/>
      <c r="B303" s="268"/>
      <c r="C303" s="276"/>
      <c r="D303" s="276"/>
      <c r="E303" s="268"/>
      <c r="F303" s="268"/>
      <c r="G303" s="268"/>
      <c r="H303" s="268"/>
      <c r="I303" s="343"/>
      <c r="J303" s="268"/>
      <c r="K303" s="276"/>
      <c r="L303" s="276"/>
      <c r="M303" s="343"/>
      <c r="N303" s="276"/>
      <c r="O303" s="276"/>
      <c r="P303" s="276"/>
      <c r="Q303" s="343"/>
      <c r="R303" s="268"/>
      <c r="T303" s="268"/>
      <c r="U303" s="268"/>
      <c r="X303" s="343" t="n">
        <v>0</v>
      </c>
      <c r="Y303" s="2" t="n">
        <v>0</v>
      </c>
      <c r="Z303" s="268" t="n">
        <v>0</v>
      </c>
      <c r="AA303" s="343" t="n">
        <v>0</v>
      </c>
      <c r="AB303" s="343" t="n">
        <v>1</v>
      </c>
      <c r="AC303" s="343" t="n">
        <v>0</v>
      </c>
      <c r="AD303" s="2" t="n">
        <v>0</v>
      </c>
      <c r="AE303" s="2" t="n">
        <v>0</v>
      </c>
      <c r="AF303" s="2" t="n">
        <v>0</v>
      </c>
      <c r="AH303" s="340"/>
      <c r="AI303" s="2" t="n">
        <v>0</v>
      </c>
      <c r="AJ303" s="343"/>
      <c r="AK303" s="343"/>
      <c r="AL303" s="2" t="n">
        <v>0</v>
      </c>
      <c r="AM303" s="2" t="n">
        <v>0</v>
      </c>
      <c r="AN303" s="2" t="n">
        <v>0</v>
      </c>
      <c r="AO303" s="2" t="n">
        <v>0</v>
      </c>
      <c r="AP303" s="2" t="n">
        <v>0</v>
      </c>
      <c r="AQ303" s="2" t="n">
        <v>0</v>
      </c>
      <c r="AR303" s="2" t="n">
        <v>0</v>
      </c>
      <c r="AS303" s="2" t="n">
        <v>0</v>
      </c>
      <c r="AV303" s="2" t="n">
        <v>0</v>
      </c>
      <c r="AW303" s="2" t="n">
        <v>0</v>
      </c>
      <c r="AX303" s="2" t="n">
        <v>0</v>
      </c>
      <c r="AY303" s="2" t="n">
        <v>0</v>
      </c>
      <c r="AZ303" s="2" t="n">
        <v>0</v>
      </c>
      <c r="BA303" s="2" t="n">
        <v>0</v>
      </c>
      <c r="BC303" s="2" t="n">
        <v>0</v>
      </c>
      <c r="BD303" s="2" t="n">
        <v>0</v>
      </c>
      <c r="BE303" s="2" t="n">
        <v>0</v>
      </c>
      <c r="BG303" s="268"/>
      <c r="BH303" s="268"/>
      <c r="BI303" s="268"/>
      <c r="BJ303" s="268"/>
      <c r="BK303" s="268"/>
      <c r="BL303" s="268"/>
      <c r="BM303" s="268"/>
      <c r="BN303" s="268"/>
      <c r="BO303" s="358"/>
      <c r="BP303" s="358"/>
      <c r="BQ303" s="268"/>
      <c r="BR303" s="358"/>
      <c r="BS303" s="384"/>
      <c r="BT303" s="268"/>
      <c r="BU303" s="268"/>
      <c r="BV303" s="268"/>
      <c r="BW303" s="268"/>
      <c r="BX303" s="268"/>
      <c r="BY303" s="268"/>
      <c r="BZ303" s="268"/>
      <c r="CA303" s="268"/>
      <c r="CB303" s="268"/>
      <c r="CC303" s="268"/>
      <c r="CD303" s="268"/>
      <c r="CE303" s="268"/>
      <c r="CF303" s="268"/>
      <c r="CG303" s="268"/>
      <c r="CH303" s="268"/>
      <c r="CI303" s="268"/>
      <c r="CJ303" s="268"/>
      <c r="CK303" s="268"/>
      <c r="CL303" s="268"/>
      <c r="CM303" s="268"/>
      <c r="CN303" s="268"/>
      <c r="CO303" s="268"/>
      <c r="CP303" s="268"/>
      <c r="CQ303" s="268"/>
      <c r="CR303" s="268"/>
      <c r="CS303" s="268"/>
      <c r="CT303" s="268"/>
      <c r="CU303" s="268"/>
      <c r="CV303" s="268"/>
      <c r="CW303" s="268"/>
      <c r="CX303" s="268"/>
      <c r="CY303" s="268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</row>
    <row r="304" customFormat="false" ht="12.75" hidden="false" customHeight="false" outlineLevel="0" collapsed="false">
      <c r="A304" s="359"/>
      <c r="B304" s="268"/>
      <c r="C304" s="276"/>
      <c r="D304" s="276"/>
      <c r="E304" s="268"/>
      <c r="F304" s="268"/>
      <c r="G304" s="268"/>
      <c r="H304" s="268"/>
      <c r="I304" s="343"/>
      <c r="J304" s="268"/>
      <c r="K304" s="276"/>
      <c r="L304" s="276"/>
      <c r="M304" s="343"/>
      <c r="N304" s="276"/>
      <c r="O304" s="276"/>
      <c r="P304" s="276"/>
      <c r="Q304" s="343"/>
      <c r="R304" s="268"/>
      <c r="T304" s="268"/>
      <c r="U304" s="268"/>
      <c r="X304" s="343" t="n">
        <v>0</v>
      </c>
      <c r="Y304" s="2" t="n">
        <v>0</v>
      </c>
      <c r="Z304" s="268" t="n">
        <v>0</v>
      </c>
      <c r="AA304" s="343" t="n">
        <v>0</v>
      </c>
      <c r="AB304" s="343" t="n">
        <v>1</v>
      </c>
      <c r="AC304" s="343" t="n">
        <v>0</v>
      </c>
      <c r="AD304" s="2" t="n">
        <v>0</v>
      </c>
      <c r="AE304" s="2" t="n">
        <v>0</v>
      </c>
      <c r="AF304" s="2" t="n">
        <v>0</v>
      </c>
      <c r="AH304" s="340"/>
      <c r="AI304" s="2" t="n">
        <v>0</v>
      </c>
      <c r="AJ304" s="343"/>
      <c r="AK304" s="343"/>
      <c r="AL304" s="2" t="n">
        <v>0</v>
      </c>
      <c r="AM304" s="2" t="n">
        <v>0</v>
      </c>
      <c r="AN304" s="2" t="n">
        <v>0</v>
      </c>
      <c r="AO304" s="2" t="n">
        <v>0</v>
      </c>
      <c r="AP304" s="2" t="n">
        <v>0</v>
      </c>
      <c r="AQ304" s="2" t="n">
        <v>0</v>
      </c>
      <c r="AR304" s="2" t="n">
        <v>0</v>
      </c>
      <c r="AS304" s="2" t="n">
        <v>0</v>
      </c>
      <c r="AV304" s="2" t="n">
        <v>0</v>
      </c>
      <c r="AW304" s="2" t="n">
        <v>0</v>
      </c>
      <c r="AX304" s="2" t="n">
        <v>0</v>
      </c>
      <c r="AY304" s="2" t="n">
        <v>0</v>
      </c>
      <c r="AZ304" s="2" t="n">
        <v>0</v>
      </c>
      <c r="BA304" s="2" t="n">
        <v>0</v>
      </c>
      <c r="BC304" s="2" t="n">
        <v>0</v>
      </c>
      <c r="BD304" s="2" t="n">
        <v>0</v>
      </c>
      <c r="BE304" s="2" t="n">
        <v>0</v>
      </c>
      <c r="BG304" s="268"/>
      <c r="BH304" s="268"/>
      <c r="BI304" s="268"/>
      <c r="BJ304" s="268"/>
      <c r="BK304" s="268"/>
      <c r="BL304" s="268"/>
      <c r="BM304" s="268"/>
      <c r="BN304" s="268"/>
      <c r="BO304" s="358"/>
      <c r="BP304" s="358"/>
      <c r="BQ304" s="268"/>
      <c r="BR304" s="358"/>
      <c r="BS304" s="384"/>
      <c r="BT304" s="268"/>
      <c r="BU304" s="268"/>
      <c r="BV304" s="268"/>
      <c r="BW304" s="268"/>
      <c r="BX304" s="268"/>
      <c r="BY304" s="268"/>
      <c r="BZ304" s="268"/>
      <c r="CA304" s="268"/>
      <c r="CB304" s="268"/>
      <c r="CC304" s="268"/>
      <c r="CD304" s="268"/>
      <c r="CE304" s="268"/>
      <c r="CF304" s="268"/>
      <c r="CG304" s="268"/>
      <c r="CH304" s="268"/>
      <c r="CI304" s="268"/>
      <c r="CJ304" s="268"/>
      <c r="CK304" s="268"/>
      <c r="CL304" s="268"/>
      <c r="CM304" s="268"/>
      <c r="CN304" s="268"/>
      <c r="CO304" s="268"/>
      <c r="CP304" s="268"/>
      <c r="CQ304" s="268"/>
      <c r="CR304" s="268"/>
      <c r="CS304" s="268"/>
      <c r="CT304" s="268"/>
      <c r="CU304" s="268"/>
      <c r="CV304" s="268"/>
      <c r="CW304" s="268"/>
      <c r="CX304" s="268"/>
      <c r="CY304" s="268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</row>
    <row r="305" customFormat="false" ht="12.75" hidden="false" customHeight="false" outlineLevel="0" collapsed="false">
      <c r="A305" s="359"/>
      <c r="B305" s="268"/>
      <c r="C305" s="276"/>
      <c r="D305" s="276"/>
      <c r="E305" s="268"/>
      <c r="F305" s="268"/>
      <c r="G305" s="268"/>
      <c r="H305" s="268"/>
      <c r="I305" s="343"/>
      <c r="J305" s="268"/>
      <c r="K305" s="276"/>
      <c r="L305" s="276"/>
      <c r="M305" s="343"/>
      <c r="N305" s="276"/>
      <c r="O305" s="276"/>
      <c r="P305" s="276"/>
      <c r="Q305" s="343"/>
      <c r="R305" s="268"/>
      <c r="T305" s="268"/>
      <c r="U305" s="268"/>
      <c r="X305" s="343" t="n">
        <v>0</v>
      </c>
      <c r="Y305" s="2" t="n">
        <v>0</v>
      </c>
      <c r="Z305" s="268" t="n">
        <v>0</v>
      </c>
      <c r="AA305" s="343" t="n">
        <v>0</v>
      </c>
      <c r="AB305" s="343" t="n">
        <v>1</v>
      </c>
      <c r="AC305" s="343" t="n">
        <v>0</v>
      </c>
      <c r="AD305" s="2" t="n">
        <v>0</v>
      </c>
      <c r="AE305" s="2" t="n">
        <v>0</v>
      </c>
      <c r="AF305" s="2" t="n">
        <v>0</v>
      </c>
      <c r="AH305" s="340"/>
      <c r="AI305" s="2" t="n">
        <v>0</v>
      </c>
      <c r="AJ305" s="343"/>
      <c r="AK305" s="343"/>
      <c r="AL305" s="2" t="n">
        <v>0</v>
      </c>
      <c r="AM305" s="2" t="n">
        <v>0</v>
      </c>
      <c r="AN305" s="2" t="n">
        <v>0</v>
      </c>
      <c r="AO305" s="2" t="n">
        <v>0</v>
      </c>
      <c r="AP305" s="2" t="n">
        <v>0</v>
      </c>
      <c r="AQ305" s="2" t="n">
        <v>0</v>
      </c>
      <c r="AR305" s="2" t="n">
        <v>0</v>
      </c>
      <c r="AS305" s="2" t="n">
        <v>0</v>
      </c>
      <c r="AV305" s="2" t="n">
        <v>0</v>
      </c>
      <c r="AW305" s="2" t="n">
        <v>0</v>
      </c>
      <c r="AX305" s="2" t="n">
        <v>0</v>
      </c>
      <c r="AY305" s="2" t="n">
        <v>0</v>
      </c>
      <c r="AZ305" s="2" t="n">
        <v>0</v>
      </c>
      <c r="BA305" s="2" t="n">
        <v>0</v>
      </c>
      <c r="BC305" s="2" t="n">
        <v>0</v>
      </c>
      <c r="BD305" s="2" t="n">
        <v>0</v>
      </c>
      <c r="BE305" s="2" t="n">
        <v>0</v>
      </c>
      <c r="BG305" s="268"/>
      <c r="BH305" s="268"/>
      <c r="BI305" s="268"/>
      <c r="BJ305" s="268"/>
      <c r="BK305" s="268"/>
      <c r="BL305" s="268"/>
      <c r="BM305" s="268"/>
      <c r="BN305" s="268"/>
      <c r="BO305" s="358"/>
      <c r="BP305" s="358"/>
      <c r="BQ305" s="268"/>
      <c r="BR305" s="358"/>
      <c r="BS305" s="384"/>
      <c r="BT305" s="268"/>
      <c r="BU305" s="268"/>
      <c r="BV305" s="268"/>
      <c r="BW305" s="268"/>
      <c r="BX305" s="268"/>
      <c r="BY305" s="268"/>
      <c r="BZ305" s="268"/>
      <c r="CA305" s="268"/>
      <c r="CB305" s="268"/>
      <c r="CC305" s="268"/>
      <c r="CD305" s="268"/>
      <c r="CE305" s="268"/>
      <c r="CF305" s="268"/>
      <c r="CG305" s="268"/>
      <c r="CH305" s="268"/>
      <c r="CI305" s="268"/>
      <c r="CJ305" s="268"/>
      <c r="CK305" s="268"/>
      <c r="CL305" s="268"/>
      <c r="CM305" s="268"/>
      <c r="CN305" s="268"/>
      <c r="CO305" s="268"/>
      <c r="CP305" s="268"/>
      <c r="CQ305" s="268"/>
      <c r="CR305" s="268"/>
      <c r="CS305" s="268"/>
      <c r="CT305" s="268"/>
      <c r="CU305" s="268"/>
      <c r="CV305" s="268"/>
      <c r="CW305" s="268"/>
      <c r="CX305" s="268"/>
      <c r="CY305" s="268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</row>
    <row r="306" customFormat="false" ht="12.75" hidden="false" customHeight="false" outlineLevel="0" collapsed="false">
      <c r="A306" s="359"/>
      <c r="B306" s="268"/>
      <c r="C306" s="276"/>
      <c r="D306" s="276"/>
      <c r="E306" s="268"/>
      <c r="F306" s="268"/>
      <c r="G306" s="268"/>
      <c r="H306" s="268"/>
      <c r="I306" s="343"/>
      <c r="J306" s="268"/>
      <c r="K306" s="276"/>
      <c r="L306" s="276"/>
      <c r="M306" s="343"/>
      <c r="N306" s="276"/>
      <c r="O306" s="276"/>
      <c r="P306" s="276"/>
      <c r="Q306" s="343"/>
      <c r="R306" s="268"/>
      <c r="T306" s="268"/>
      <c r="U306" s="268"/>
      <c r="X306" s="343" t="n">
        <v>0</v>
      </c>
      <c r="Y306" s="2" t="n">
        <v>0</v>
      </c>
      <c r="Z306" s="268" t="n">
        <v>0</v>
      </c>
      <c r="AA306" s="343" t="n">
        <v>0</v>
      </c>
      <c r="AB306" s="343" t="n">
        <v>1</v>
      </c>
      <c r="AC306" s="343" t="n">
        <v>0</v>
      </c>
      <c r="AD306" s="2" t="n">
        <v>0</v>
      </c>
      <c r="AE306" s="2" t="n">
        <v>0</v>
      </c>
      <c r="AF306" s="2" t="n">
        <v>0</v>
      </c>
      <c r="AH306" s="340"/>
      <c r="AI306" s="2" t="n">
        <v>0</v>
      </c>
      <c r="AJ306" s="343"/>
      <c r="AK306" s="343"/>
      <c r="AL306" s="2" t="n">
        <v>0</v>
      </c>
      <c r="AM306" s="2" t="n">
        <v>0</v>
      </c>
      <c r="AN306" s="2" t="n">
        <v>0</v>
      </c>
      <c r="AO306" s="2" t="n">
        <v>0</v>
      </c>
      <c r="AP306" s="2" t="n">
        <v>0</v>
      </c>
      <c r="AQ306" s="2" t="n">
        <v>0</v>
      </c>
      <c r="AR306" s="2" t="n">
        <v>0</v>
      </c>
      <c r="AS306" s="2" t="n">
        <v>0</v>
      </c>
      <c r="AV306" s="2" t="n">
        <v>0</v>
      </c>
      <c r="AW306" s="2" t="n">
        <v>0</v>
      </c>
      <c r="AX306" s="2" t="n">
        <v>0</v>
      </c>
      <c r="AY306" s="2" t="n">
        <v>0</v>
      </c>
      <c r="AZ306" s="2" t="n">
        <v>0</v>
      </c>
      <c r="BA306" s="2" t="n">
        <v>0</v>
      </c>
      <c r="BC306" s="2" t="n">
        <v>0</v>
      </c>
      <c r="BD306" s="2" t="n">
        <v>0</v>
      </c>
      <c r="BE306" s="2" t="n">
        <v>0</v>
      </c>
      <c r="BG306" s="268"/>
      <c r="BH306" s="268"/>
      <c r="BI306" s="268"/>
      <c r="BJ306" s="268"/>
      <c r="BK306" s="268"/>
      <c r="BL306" s="268"/>
      <c r="BM306" s="268"/>
      <c r="BN306" s="268"/>
      <c r="BO306" s="358"/>
      <c r="BP306" s="358"/>
      <c r="BQ306" s="268"/>
      <c r="BR306" s="358"/>
      <c r="BS306" s="384"/>
      <c r="BT306" s="268"/>
      <c r="BU306" s="268"/>
      <c r="BV306" s="268"/>
      <c r="BW306" s="268"/>
      <c r="BX306" s="268"/>
      <c r="BY306" s="268"/>
      <c r="BZ306" s="268"/>
      <c r="CA306" s="268"/>
      <c r="CB306" s="268"/>
      <c r="CC306" s="268"/>
      <c r="CD306" s="268"/>
      <c r="CE306" s="268"/>
      <c r="CF306" s="268"/>
      <c r="CG306" s="268"/>
      <c r="CH306" s="268"/>
      <c r="CI306" s="268"/>
      <c r="CJ306" s="268"/>
      <c r="CK306" s="268"/>
      <c r="CL306" s="268"/>
      <c r="CM306" s="268"/>
      <c r="CN306" s="268"/>
      <c r="CO306" s="268"/>
      <c r="CP306" s="268"/>
      <c r="CQ306" s="268"/>
      <c r="CR306" s="268"/>
      <c r="CS306" s="268"/>
      <c r="CT306" s="268"/>
      <c r="CU306" s="268"/>
      <c r="CV306" s="268"/>
      <c r="CW306" s="268"/>
      <c r="CX306" s="268"/>
      <c r="CY306" s="268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</row>
    <row r="307" customFormat="false" ht="12.75" hidden="false" customHeight="false" outlineLevel="0" collapsed="false">
      <c r="A307" s="359"/>
      <c r="B307" s="268"/>
      <c r="C307" s="276"/>
      <c r="D307" s="276"/>
      <c r="E307" s="268"/>
      <c r="F307" s="268"/>
      <c r="G307" s="268"/>
      <c r="H307" s="268"/>
      <c r="I307" s="343"/>
      <c r="J307" s="268"/>
      <c r="K307" s="276"/>
      <c r="L307" s="276"/>
      <c r="M307" s="343"/>
      <c r="N307" s="276"/>
      <c r="O307" s="276"/>
      <c r="P307" s="276"/>
      <c r="Q307" s="343"/>
      <c r="R307" s="268"/>
      <c r="T307" s="268"/>
      <c r="U307" s="268"/>
      <c r="X307" s="343" t="n">
        <v>0</v>
      </c>
      <c r="Y307" s="2" t="n">
        <v>0</v>
      </c>
      <c r="Z307" s="268" t="n">
        <v>0</v>
      </c>
      <c r="AA307" s="343" t="n">
        <v>0</v>
      </c>
      <c r="AB307" s="343" t="n">
        <v>1</v>
      </c>
      <c r="AC307" s="343" t="n">
        <v>0</v>
      </c>
      <c r="AD307" s="2" t="n">
        <v>0</v>
      </c>
      <c r="AE307" s="2" t="n">
        <v>0</v>
      </c>
      <c r="AF307" s="2" t="n">
        <v>0</v>
      </c>
      <c r="AH307" s="340"/>
      <c r="AI307" s="2" t="n">
        <v>0</v>
      </c>
      <c r="AJ307" s="343"/>
      <c r="AK307" s="343"/>
      <c r="AL307" s="2" t="n">
        <v>0</v>
      </c>
      <c r="AM307" s="2" t="n">
        <v>0</v>
      </c>
      <c r="AN307" s="2" t="n">
        <v>0</v>
      </c>
      <c r="AO307" s="2" t="n">
        <v>0</v>
      </c>
      <c r="AP307" s="2" t="n">
        <v>0</v>
      </c>
      <c r="AQ307" s="2" t="n">
        <v>0</v>
      </c>
      <c r="AR307" s="2" t="n">
        <v>0</v>
      </c>
      <c r="AS307" s="2" t="n">
        <v>0</v>
      </c>
      <c r="AV307" s="2" t="n">
        <v>0</v>
      </c>
      <c r="AW307" s="2" t="n">
        <v>0</v>
      </c>
      <c r="AX307" s="2" t="n">
        <v>0</v>
      </c>
      <c r="AY307" s="2" t="n">
        <v>0</v>
      </c>
      <c r="AZ307" s="2" t="n">
        <v>0</v>
      </c>
      <c r="BA307" s="2" t="n">
        <v>0</v>
      </c>
      <c r="BC307" s="2" t="n">
        <v>0</v>
      </c>
      <c r="BD307" s="2" t="n">
        <v>0</v>
      </c>
      <c r="BE307" s="2" t="n">
        <v>0</v>
      </c>
      <c r="BG307" s="268"/>
      <c r="BH307" s="268"/>
      <c r="BI307" s="268"/>
      <c r="BJ307" s="268"/>
      <c r="BK307" s="268"/>
      <c r="BL307" s="268"/>
      <c r="BM307" s="268"/>
      <c r="BN307" s="268"/>
      <c r="BO307" s="358"/>
      <c r="BP307" s="358"/>
      <c r="BQ307" s="268"/>
      <c r="BR307" s="358"/>
      <c r="BS307" s="384"/>
      <c r="BT307" s="268"/>
      <c r="BU307" s="268"/>
      <c r="BV307" s="268"/>
      <c r="BW307" s="268"/>
      <c r="BX307" s="268"/>
      <c r="BY307" s="268"/>
      <c r="BZ307" s="268"/>
      <c r="CA307" s="268"/>
      <c r="CB307" s="268"/>
      <c r="CC307" s="268"/>
      <c r="CD307" s="268"/>
      <c r="CE307" s="268"/>
      <c r="CF307" s="268"/>
      <c r="CG307" s="268"/>
      <c r="CH307" s="268"/>
      <c r="CI307" s="268"/>
      <c r="CJ307" s="268"/>
      <c r="CK307" s="268"/>
      <c r="CL307" s="268"/>
      <c r="CM307" s="268"/>
      <c r="CN307" s="268"/>
      <c r="CO307" s="268"/>
      <c r="CP307" s="268"/>
      <c r="CQ307" s="268"/>
      <c r="CR307" s="268"/>
      <c r="CS307" s="268"/>
      <c r="CT307" s="268"/>
      <c r="CU307" s="268"/>
      <c r="CV307" s="268"/>
      <c r="CW307" s="268"/>
      <c r="CX307" s="268"/>
      <c r="CY307" s="268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</row>
    <row r="308" customFormat="false" ht="12.75" hidden="false" customHeight="false" outlineLevel="0" collapsed="false">
      <c r="A308" s="359"/>
      <c r="B308" s="268"/>
      <c r="C308" s="276"/>
      <c r="D308" s="276"/>
      <c r="E308" s="268"/>
      <c r="F308" s="268"/>
      <c r="G308" s="268"/>
      <c r="H308" s="268"/>
      <c r="I308" s="343"/>
      <c r="J308" s="268"/>
      <c r="K308" s="276"/>
      <c r="L308" s="276"/>
      <c r="M308" s="343"/>
      <c r="N308" s="276"/>
      <c r="O308" s="276"/>
      <c r="P308" s="276"/>
      <c r="Q308" s="343"/>
      <c r="R308" s="268"/>
      <c r="T308" s="268"/>
      <c r="U308" s="268"/>
      <c r="X308" s="343" t="n">
        <v>0</v>
      </c>
      <c r="Y308" s="2" t="n">
        <v>0</v>
      </c>
      <c r="Z308" s="268" t="n">
        <v>0</v>
      </c>
      <c r="AA308" s="343" t="n">
        <v>0</v>
      </c>
      <c r="AB308" s="343" t="n">
        <v>1</v>
      </c>
      <c r="AC308" s="343" t="n">
        <v>0</v>
      </c>
      <c r="AD308" s="2" t="n">
        <v>0</v>
      </c>
      <c r="AE308" s="2" t="n">
        <v>0</v>
      </c>
      <c r="AF308" s="2" t="n">
        <v>0</v>
      </c>
      <c r="AH308" s="340"/>
      <c r="AI308" s="2" t="n">
        <v>0</v>
      </c>
      <c r="AJ308" s="343"/>
      <c r="AK308" s="343"/>
      <c r="AL308" s="2" t="n">
        <v>0</v>
      </c>
      <c r="AM308" s="2" t="n">
        <v>0</v>
      </c>
      <c r="AN308" s="2" t="n">
        <v>0</v>
      </c>
      <c r="AO308" s="2" t="n">
        <v>0</v>
      </c>
      <c r="AP308" s="2" t="n">
        <v>0</v>
      </c>
      <c r="AQ308" s="2" t="n">
        <v>0</v>
      </c>
      <c r="AR308" s="2" t="n">
        <v>0</v>
      </c>
      <c r="AS308" s="2" t="n">
        <v>0</v>
      </c>
      <c r="AV308" s="2" t="n">
        <v>0</v>
      </c>
      <c r="AW308" s="2" t="n">
        <v>0</v>
      </c>
      <c r="AX308" s="2" t="n">
        <v>0</v>
      </c>
      <c r="AY308" s="2" t="n">
        <v>0</v>
      </c>
      <c r="AZ308" s="2" t="n">
        <v>0</v>
      </c>
      <c r="BA308" s="2" t="n">
        <v>0</v>
      </c>
      <c r="BC308" s="2" t="n">
        <v>0</v>
      </c>
      <c r="BD308" s="2" t="n">
        <v>0</v>
      </c>
      <c r="BE308" s="2" t="n">
        <v>0</v>
      </c>
      <c r="BG308" s="268"/>
      <c r="BH308" s="268"/>
      <c r="BI308" s="268"/>
      <c r="BJ308" s="268"/>
      <c r="BK308" s="268"/>
      <c r="BL308" s="268"/>
      <c r="BM308" s="268"/>
      <c r="BN308" s="268"/>
      <c r="BO308" s="358"/>
      <c r="BP308" s="358"/>
      <c r="BQ308" s="268"/>
      <c r="BR308" s="358"/>
      <c r="BS308" s="384"/>
      <c r="BT308" s="268"/>
      <c r="BU308" s="268"/>
      <c r="BV308" s="268"/>
      <c r="BW308" s="268"/>
      <c r="BX308" s="268"/>
      <c r="BY308" s="268"/>
      <c r="BZ308" s="268"/>
      <c r="CA308" s="268"/>
      <c r="CB308" s="268"/>
      <c r="CC308" s="268"/>
      <c r="CD308" s="268"/>
      <c r="CE308" s="268"/>
      <c r="CF308" s="268"/>
      <c r="CG308" s="268"/>
      <c r="CH308" s="268"/>
      <c r="CI308" s="268"/>
      <c r="CJ308" s="268"/>
      <c r="CK308" s="268"/>
      <c r="CL308" s="268"/>
      <c r="CM308" s="268"/>
      <c r="CN308" s="268"/>
      <c r="CO308" s="268"/>
      <c r="CP308" s="268"/>
      <c r="CQ308" s="268"/>
      <c r="CR308" s="268"/>
      <c r="CS308" s="268"/>
      <c r="CT308" s="268"/>
      <c r="CU308" s="268"/>
      <c r="CV308" s="268"/>
      <c r="CW308" s="268"/>
      <c r="CX308" s="268"/>
      <c r="CY308" s="268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</row>
    <row r="309" customFormat="false" ht="12.75" hidden="false" customHeight="false" outlineLevel="0" collapsed="false">
      <c r="A309" s="359"/>
      <c r="B309" s="268"/>
      <c r="C309" s="276"/>
      <c r="D309" s="276"/>
      <c r="E309" s="268"/>
      <c r="F309" s="268"/>
      <c r="G309" s="268"/>
      <c r="H309" s="268"/>
      <c r="I309" s="343"/>
      <c r="J309" s="268"/>
      <c r="K309" s="276"/>
      <c r="L309" s="276"/>
      <c r="M309" s="343"/>
      <c r="N309" s="276"/>
      <c r="O309" s="276"/>
      <c r="P309" s="276"/>
      <c r="Q309" s="343"/>
      <c r="R309" s="268"/>
      <c r="T309" s="268"/>
      <c r="U309" s="268"/>
      <c r="X309" s="343" t="n">
        <v>0</v>
      </c>
      <c r="Y309" s="2" t="n">
        <v>0</v>
      </c>
      <c r="Z309" s="268" t="n">
        <v>0</v>
      </c>
      <c r="AA309" s="343" t="n">
        <v>0</v>
      </c>
      <c r="AB309" s="343" t="n">
        <v>1</v>
      </c>
      <c r="AC309" s="343" t="n">
        <v>0</v>
      </c>
      <c r="AD309" s="2" t="n">
        <v>0</v>
      </c>
      <c r="AE309" s="2" t="n">
        <v>0</v>
      </c>
      <c r="AF309" s="2" t="n">
        <v>0</v>
      </c>
      <c r="AH309" s="340"/>
      <c r="AI309" s="2" t="n">
        <v>0</v>
      </c>
      <c r="AJ309" s="343"/>
      <c r="AK309" s="343"/>
      <c r="AL309" s="2" t="n">
        <v>0</v>
      </c>
      <c r="AM309" s="2" t="n">
        <v>0</v>
      </c>
      <c r="AN309" s="2" t="n">
        <v>0</v>
      </c>
      <c r="AO309" s="2" t="n">
        <v>0</v>
      </c>
      <c r="AP309" s="2" t="n">
        <v>0</v>
      </c>
      <c r="AQ309" s="2" t="n">
        <v>0</v>
      </c>
      <c r="AR309" s="2" t="n">
        <v>0</v>
      </c>
      <c r="AS309" s="2" t="n">
        <v>0</v>
      </c>
      <c r="AV309" s="2" t="n">
        <v>0</v>
      </c>
      <c r="AW309" s="2" t="n">
        <v>0</v>
      </c>
      <c r="AX309" s="2" t="n">
        <v>0</v>
      </c>
      <c r="AY309" s="2" t="n">
        <v>0</v>
      </c>
      <c r="AZ309" s="2" t="n">
        <v>0</v>
      </c>
      <c r="BA309" s="2" t="n">
        <v>0</v>
      </c>
      <c r="BC309" s="2" t="n">
        <v>0</v>
      </c>
      <c r="BD309" s="2" t="n">
        <v>0</v>
      </c>
      <c r="BE309" s="2" t="n">
        <v>0</v>
      </c>
      <c r="BG309" s="268"/>
      <c r="BH309" s="268"/>
      <c r="BI309" s="268"/>
      <c r="BJ309" s="268"/>
      <c r="BK309" s="268"/>
      <c r="BL309" s="268"/>
      <c r="BM309" s="268"/>
      <c r="BN309" s="268"/>
      <c r="BO309" s="358"/>
      <c r="BP309" s="358"/>
      <c r="BQ309" s="268"/>
      <c r="BR309" s="358"/>
      <c r="BS309" s="384"/>
      <c r="BT309" s="268"/>
      <c r="BU309" s="268"/>
      <c r="BV309" s="268"/>
      <c r="BW309" s="268"/>
      <c r="BX309" s="268"/>
      <c r="BY309" s="268"/>
      <c r="BZ309" s="268"/>
      <c r="CA309" s="268"/>
      <c r="CB309" s="268"/>
      <c r="CC309" s="268"/>
      <c r="CD309" s="268"/>
      <c r="CE309" s="268"/>
      <c r="CF309" s="268"/>
      <c r="CG309" s="268"/>
      <c r="CH309" s="268"/>
      <c r="CI309" s="268"/>
      <c r="CJ309" s="268"/>
      <c r="CK309" s="268"/>
      <c r="CL309" s="268"/>
      <c r="CM309" s="268"/>
      <c r="CN309" s="268"/>
      <c r="CO309" s="268"/>
      <c r="CP309" s="268"/>
      <c r="CQ309" s="268"/>
      <c r="CR309" s="268"/>
      <c r="CS309" s="268"/>
      <c r="CT309" s="268"/>
      <c r="CU309" s="268"/>
      <c r="CV309" s="268"/>
      <c r="CW309" s="268"/>
      <c r="CX309" s="268"/>
      <c r="CY309" s="268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</row>
    <row r="310" customFormat="false" ht="12.75" hidden="false" customHeight="false" outlineLevel="0" collapsed="false">
      <c r="A310" s="359"/>
      <c r="B310" s="268"/>
      <c r="C310" s="276"/>
      <c r="D310" s="276"/>
      <c r="E310" s="268"/>
      <c r="F310" s="268"/>
      <c r="G310" s="268"/>
      <c r="H310" s="268"/>
      <c r="I310" s="343"/>
      <c r="J310" s="268"/>
      <c r="K310" s="276"/>
      <c r="L310" s="276"/>
      <c r="M310" s="343"/>
      <c r="N310" s="276"/>
      <c r="O310" s="276"/>
      <c r="P310" s="276"/>
      <c r="Q310" s="343"/>
      <c r="R310" s="268"/>
      <c r="T310" s="268"/>
      <c r="U310" s="268"/>
      <c r="X310" s="343" t="n">
        <v>0</v>
      </c>
      <c r="Y310" s="2" t="n">
        <v>0</v>
      </c>
      <c r="Z310" s="268" t="n">
        <v>0</v>
      </c>
      <c r="AA310" s="343" t="n">
        <v>0</v>
      </c>
      <c r="AB310" s="343" t="n">
        <v>1</v>
      </c>
      <c r="AC310" s="343" t="n">
        <v>0</v>
      </c>
      <c r="AD310" s="2" t="n">
        <v>0</v>
      </c>
      <c r="AE310" s="2" t="n">
        <v>0</v>
      </c>
      <c r="AF310" s="2" t="n">
        <v>0</v>
      </c>
      <c r="AH310" s="340"/>
      <c r="AI310" s="2" t="n">
        <v>0</v>
      </c>
      <c r="AJ310" s="343"/>
      <c r="AK310" s="343"/>
      <c r="AL310" s="2" t="n">
        <v>0</v>
      </c>
      <c r="AM310" s="2" t="n">
        <v>0</v>
      </c>
      <c r="AN310" s="2" t="n">
        <v>0</v>
      </c>
      <c r="AO310" s="2" t="n">
        <v>0</v>
      </c>
      <c r="AP310" s="2" t="n">
        <v>0</v>
      </c>
      <c r="AQ310" s="2" t="n">
        <v>0</v>
      </c>
      <c r="AR310" s="2" t="n">
        <v>0</v>
      </c>
      <c r="AS310" s="2" t="n">
        <v>0</v>
      </c>
      <c r="AV310" s="2" t="n">
        <v>0</v>
      </c>
      <c r="AW310" s="2" t="n">
        <v>0</v>
      </c>
      <c r="AX310" s="2" t="n">
        <v>0</v>
      </c>
      <c r="AY310" s="2" t="n">
        <v>0</v>
      </c>
      <c r="AZ310" s="2" t="n">
        <v>0</v>
      </c>
      <c r="BA310" s="2" t="n">
        <v>0</v>
      </c>
      <c r="BC310" s="2" t="n">
        <v>0</v>
      </c>
      <c r="BD310" s="2" t="n">
        <v>0</v>
      </c>
      <c r="BE310" s="2" t="n">
        <v>0</v>
      </c>
      <c r="BG310" s="268"/>
      <c r="BH310" s="268"/>
      <c r="BI310" s="268"/>
      <c r="BJ310" s="268"/>
      <c r="BK310" s="268"/>
      <c r="BL310" s="268"/>
      <c r="BM310" s="268"/>
      <c r="BN310" s="268"/>
      <c r="BO310" s="358"/>
      <c r="BP310" s="358"/>
      <c r="BQ310" s="268"/>
      <c r="BR310" s="358"/>
      <c r="BS310" s="384"/>
      <c r="BT310" s="268"/>
      <c r="BU310" s="268"/>
      <c r="BV310" s="268"/>
      <c r="BW310" s="268"/>
      <c r="BX310" s="268"/>
      <c r="BY310" s="268"/>
      <c r="BZ310" s="268"/>
      <c r="CA310" s="268"/>
      <c r="CB310" s="268"/>
      <c r="CC310" s="268"/>
      <c r="CD310" s="268"/>
      <c r="CE310" s="268"/>
      <c r="CF310" s="268"/>
      <c r="CG310" s="268"/>
      <c r="CH310" s="268"/>
      <c r="CI310" s="268"/>
      <c r="CJ310" s="268"/>
      <c r="CK310" s="268"/>
      <c r="CL310" s="268"/>
      <c r="CM310" s="268"/>
      <c r="CN310" s="268"/>
      <c r="CO310" s="268"/>
      <c r="CP310" s="268"/>
      <c r="CQ310" s="268"/>
      <c r="CR310" s="268"/>
      <c r="CS310" s="268"/>
      <c r="CT310" s="268"/>
      <c r="CU310" s="268"/>
      <c r="CV310" s="268"/>
      <c r="CW310" s="268"/>
      <c r="CX310" s="268"/>
      <c r="CY310" s="268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</row>
    <row r="311" customFormat="false" ht="12.75" hidden="false" customHeight="false" outlineLevel="0" collapsed="false">
      <c r="A311" s="359"/>
      <c r="B311" s="268"/>
      <c r="C311" s="276"/>
      <c r="D311" s="276"/>
      <c r="E311" s="268"/>
      <c r="F311" s="268"/>
      <c r="G311" s="268"/>
      <c r="H311" s="268"/>
      <c r="I311" s="343"/>
      <c r="J311" s="268"/>
      <c r="K311" s="276"/>
      <c r="L311" s="276"/>
      <c r="M311" s="343"/>
      <c r="N311" s="276"/>
      <c r="O311" s="276"/>
      <c r="P311" s="276"/>
      <c r="Q311" s="343"/>
      <c r="R311" s="268"/>
      <c r="T311" s="268"/>
      <c r="U311" s="268"/>
      <c r="X311" s="343" t="n">
        <v>0</v>
      </c>
      <c r="Y311" s="2" t="n">
        <v>0</v>
      </c>
      <c r="Z311" s="268" t="n">
        <v>0</v>
      </c>
      <c r="AA311" s="343" t="n">
        <v>0</v>
      </c>
      <c r="AB311" s="343" t="n">
        <v>1</v>
      </c>
      <c r="AC311" s="343" t="n">
        <v>0</v>
      </c>
      <c r="AD311" s="2" t="n">
        <v>0</v>
      </c>
      <c r="AE311" s="2" t="n">
        <v>0</v>
      </c>
      <c r="AF311" s="2" t="n">
        <v>0</v>
      </c>
      <c r="AH311" s="340"/>
      <c r="AI311" s="2" t="n">
        <v>0</v>
      </c>
      <c r="AJ311" s="343"/>
      <c r="AK311" s="343"/>
      <c r="AL311" s="2" t="n">
        <v>0</v>
      </c>
      <c r="AM311" s="2" t="n">
        <v>0</v>
      </c>
      <c r="AN311" s="2" t="n">
        <v>0</v>
      </c>
      <c r="AO311" s="2" t="n">
        <v>0</v>
      </c>
      <c r="AP311" s="2" t="n">
        <v>0</v>
      </c>
      <c r="AQ311" s="2" t="n">
        <v>0</v>
      </c>
      <c r="AR311" s="2" t="n">
        <v>0</v>
      </c>
      <c r="AS311" s="2" t="n">
        <v>0</v>
      </c>
      <c r="AV311" s="2" t="n">
        <v>0</v>
      </c>
      <c r="AW311" s="2" t="n">
        <v>0</v>
      </c>
      <c r="AX311" s="2" t="n">
        <v>0</v>
      </c>
      <c r="AY311" s="2" t="n">
        <v>0</v>
      </c>
      <c r="AZ311" s="2" t="n">
        <v>0</v>
      </c>
      <c r="BA311" s="2" t="n">
        <v>0</v>
      </c>
      <c r="BC311" s="2" t="n">
        <v>0</v>
      </c>
      <c r="BD311" s="2" t="n">
        <v>0</v>
      </c>
      <c r="BE311" s="2" t="n">
        <v>0</v>
      </c>
      <c r="BG311" s="268"/>
      <c r="BH311" s="268"/>
      <c r="BI311" s="268"/>
      <c r="BJ311" s="268"/>
      <c r="BK311" s="268"/>
      <c r="BL311" s="268"/>
      <c r="BM311" s="268"/>
      <c r="BN311" s="268"/>
      <c r="BO311" s="358"/>
      <c r="BP311" s="358"/>
      <c r="BQ311" s="268"/>
      <c r="BR311" s="358"/>
      <c r="BS311" s="384"/>
      <c r="BT311" s="268"/>
      <c r="BU311" s="268"/>
      <c r="BV311" s="268"/>
      <c r="BW311" s="268"/>
      <c r="BX311" s="268"/>
      <c r="BY311" s="268"/>
      <c r="BZ311" s="268"/>
      <c r="CA311" s="268"/>
      <c r="CB311" s="268"/>
      <c r="CC311" s="268"/>
      <c r="CD311" s="268"/>
      <c r="CE311" s="268"/>
      <c r="CF311" s="268"/>
      <c r="CG311" s="268"/>
      <c r="CH311" s="268"/>
      <c r="CI311" s="268"/>
      <c r="CJ311" s="268"/>
      <c r="CK311" s="268"/>
      <c r="CL311" s="268"/>
      <c r="CM311" s="268"/>
      <c r="CN311" s="268"/>
      <c r="CO311" s="268"/>
      <c r="CP311" s="268"/>
      <c r="CQ311" s="268"/>
      <c r="CR311" s="268"/>
      <c r="CS311" s="268"/>
      <c r="CT311" s="268"/>
      <c r="CU311" s="268"/>
      <c r="CV311" s="268"/>
      <c r="CW311" s="268"/>
      <c r="CX311" s="268"/>
      <c r="CY311" s="268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</row>
    <row r="312" customFormat="false" ht="12.75" hidden="false" customHeight="false" outlineLevel="0" collapsed="false">
      <c r="A312" s="359"/>
      <c r="B312" s="268"/>
      <c r="C312" s="276"/>
      <c r="D312" s="276"/>
      <c r="E312" s="268"/>
      <c r="F312" s="268"/>
      <c r="G312" s="268"/>
      <c r="H312" s="268"/>
      <c r="I312" s="343"/>
      <c r="J312" s="268"/>
      <c r="K312" s="276"/>
      <c r="L312" s="276"/>
      <c r="M312" s="343"/>
      <c r="N312" s="276"/>
      <c r="O312" s="276"/>
      <c r="P312" s="276"/>
      <c r="Q312" s="343"/>
      <c r="R312" s="268"/>
      <c r="T312" s="268"/>
      <c r="U312" s="268"/>
      <c r="X312" s="343" t="n">
        <v>0</v>
      </c>
      <c r="Y312" s="2" t="n">
        <v>0</v>
      </c>
      <c r="Z312" s="268" t="n">
        <v>0</v>
      </c>
      <c r="AA312" s="343" t="n">
        <v>0</v>
      </c>
      <c r="AB312" s="343" t="n">
        <v>1</v>
      </c>
      <c r="AC312" s="343" t="n">
        <v>0</v>
      </c>
      <c r="AD312" s="2" t="n">
        <v>0</v>
      </c>
      <c r="AE312" s="2" t="n">
        <v>0</v>
      </c>
      <c r="AF312" s="2" t="n">
        <v>0</v>
      </c>
      <c r="AH312" s="340"/>
      <c r="AI312" s="2" t="n">
        <v>0</v>
      </c>
      <c r="AJ312" s="343"/>
      <c r="AK312" s="343"/>
      <c r="AL312" s="2" t="n">
        <v>0</v>
      </c>
      <c r="AM312" s="2" t="n">
        <v>0</v>
      </c>
      <c r="AN312" s="2" t="n">
        <v>0</v>
      </c>
      <c r="AO312" s="2" t="n">
        <v>0</v>
      </c>
      <c r="AP312" s="2" t="n">
        <v>0</v>
      </c>
      <c r="AQ312" s="2" t="n">
        <v>0</v>
      </c>
      <c r="AR312" s="2" t="n">
        <v>0</v>
      </c>
      <c r="AS312" s="2" t="n">
        <v>0</v>
      </c>
      <c r="AV312" s="2" t="n">
        <v>0</v>
      </c>
      <c r="AW312" s="2" t="n">
        <v>0</v>
      </c>
      <c r="AX312" s="2" t="n">
        <v>0</v>
      </c>
      <c r="AY312" s="2" t="n">
        <v>0</v>
      </c>
      <c r="AZ312" s="2" t="n">
        <v>0</v>
      </c>
      <c r="BA312" s="2" t="n">
        <v>0</v>
      </c>
      <c r="BC312" s="2" t="n">
        <v>0</v>
      </c>
      <c r="BD312" s="2" t="n">
        <v>0</v>
      </c>
      <c r="BE312" s="2" t="n">
        <v>0</v>
      </c>
      <c r="BG312" s="268"/>
      <c r="BH312" s="268"/>
      <c r="BI312" s="268"/>
      <c r="BJ312" s="268"/>
      <c r="BK312" s="268"/>
      <c r="BL312" s="268"/>
      <c r="BM312" s="268"/>
      <c r="BN312" s="268"/>
      <c r="BO312" s="358"/>
      <c r="BP312" s="358"/>
      <c r="BQ312" s="268"/>
      <c r="BR312" s="358"/>
      <c r="BS312" s="384"/>
      <c r="BT312" s="268"/>
      <c r="BU312" s="268"/>
      <c r="BV312" s="268"/>
      <c r="BW312" s="268"/>
      <c r="BX312" s="268"/>
      <c r="BY312" s="268"/>
      <c r="BZ312" s="268"/>
      <c r="CA312" s="268"/>
      <c r="CB312" s="268"/>
      <c r="CC312" s="268"/>
      <c r="CD312" s="268"/>
      <c r="CE312" s="268"/>
      <c r="CF312" s="268"/>
      <c r="CG312" s="268"/>
      <c r="CH312" s="268"/>
      <c r="CI312" s="268"/>
      <c r="CJ312" s="268"/>
      <c r="CK312" s="268"/>
      <c r="CL312" s="268"/>
      <c r="CM312" s="268"/>
      <c r="CN312" s="268"/>
      <c r="CO312" s="268"/>
      <c r="CP312" s="268"/>
      <c r="CQ312" s="268"/>
      <c r="CR312" s="268"/>
      <c r="CS312" s="268"/>
      <c r="CT312" s="268"/>
      <c r="CU312" s="268"/>
      <c r="CV312" s="268"/>
      <c r="CW312" s="268"/>
      <c r="CX312" s="268"/>
      <c r="CY312" s="268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</row>
    <row r="313" customFormat="false" ht="12.75" hidden="false" customHeight="false" outlineLevel="0" collapsed="false">
      <c r="A313" s="359"/>
      <c r="B313" s="268"/>
      <c r="C313" s="276"/>
      <c r="D313" s="276"/>
      <c r="E313" s="268"/>
      <c r="F313" s="268"/>
      <c r="G313" s="268"/>
      <c r="H313" s="268"/>
      <c r="I313" s="343"/>
      <c r="J313" s="268"/>
      <c r="K313" s="276"/>
      <c r="L313" s="276"/>
      <c r="M313" s="343"/>
      <c r="N313" s="276"/>
      <c r="O313" s="276"/>
      <c r="P313" s="276"/>
      <c r="Q313" s="343"/>
      <c r="R313" s="268"/>
      <c r="T313" s="268"/>
      <c r="U313" s="268"/>
      <c r="X313" s="343" t="n">
        <v>0</v>
      </c>
      <c r="Y313" s="2" t="n">
        <v>0</v>
      </c>
      <c r="Z313" s="268" t="n">
        <v>0</v>
      </c>
      <c r="AA313" s="343" t="n">
        <v>0</v>
      </c>
      <c r="AB313" s="343" t="n">
        <v>1</v>
      </c>
      <c r="AC313" s="343" t="n">
        <v>0</v>
      </c>
      <c r="AD313" s="2" t="n">
        <v>0</v>
      </c>
      <c r="AE313" s="2" t="n">
        <v>0</v>
      </c>
      <c r="AF313" s="2" t="n">
        <v>0</v>
      </c>
      <c r="AH313" s="340"/>
      <c r="AI313" s="2" t="n">
        <v>0</v>
      </c>
      <c r="AJ313" s="343"/>
      <c r="AK313" s="343"/>
      <c r="AL313" s="2" t="n">
        <v>0</v>
      </c>
      <c r="AM313" s="2" t="n">
        <v>0</v>
      </c>
      <c r="AN313" s="2" t="n">
        <v>0</v>
      </c>
      <c r="AO313" s="2" t="n">
        <v>0</v>
      </c>
      <c r="AP313" s="2" t="n">
        <v>0</v>
      </c>
      <c r="AQ313" s="2" t="n">
        <v>0</v>
      </c>
      <c r="AR313" s="2" t="n">
        <v>0</v>
      </c>
      <c r="AS313" s="2" t="n">
        <v>0</v>
      </c>
      <c r="AV313" s="2" t="n">
        <v>0</v>
      </c>
      <c r="AW313" s="2" t="n">
        <v>0</v>
      </c>
      <c r="AX313" s="2" t="n">
        <v>0</v>
      </c>
      <c r="AY313" s="2" t="n">
        <v>0</v>
      </c>
      <c r="AZ313" s="2" t="n">
        <v>0</v>
      </c>
      <c r="BA313" s="2" t="n">
        <v>0</v>
      </c>
      <c r="BC313" s="2" t="n">
        <v>0</v>
      </c>
      <c r="BD313" s="2" t="n">
        <v>0</v>
      </c>
      <c r="BE313" s="2" t="n">
        <v>0</v>
      </c>
      <c r="BG313" s="268"/>
      <c r="BH313" s="268"/>
      <c r="BI313" s="268"/>
      <c r="BJ313" s="268"/>
      <c r="BK313" s="268"/>
      <c r="BL313" s="268"/>
      <c r="BM313" s="268"/>
      <c r="BN313" s="268"/>
      <c r="BO313" s="358"/>
      <c r="BP313" s="358"/>
      <c r="BQ313" s="268"/>
      <c r="BR313" s="358"/>
      <c r="BS313" s="384"/>
      <c r="BT313" s="268"/>
      <c r="BU313" s="268"/>
      <c r="BV313" s="268"/>
      <c r="BW313" s="268"/>
      <c r="BX313" s="268"/>
      <c r="BY313" s="268"/>
      <c r="BZ313" s="268"/>
      <c r="CA313" s="268"/>
      <c r="CB313" s="268"/>
      <c r="CC313" s="268"/>
      <c r="CD313" s="268"/>
      <c r="CE313" s="268"/>
      <c r="CF313" s="268"/>
      <c r="CG313" s="268"/>
      <c r="CH313" s="268"/>
      <c r="CI313" s="268"/>
      <c r="CJ313" s="268"/>
      <c r="CK313" s="268"/>
      <c r="CL313" s="268"/>
      <c r="CM313" s="268"/>
      <c r="CN313" s="268"/>
      <c r="CO313" s="268"/>
      <c r="CP313" s="268"/>
      <c r="CQ313" s="268"/>
      <c r="CR313" s="268"/>
      <c r="CS313" s="268"/>
      <c r="CT313" s="268"/>
      <c r="CU313" s="268"/>
      <c r="CV313" s="268"/>
      <c r="CW313" s="268"/>
      <c r="CX313" s="268"/>
      <c r="CY313" s="268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</row>
    <row r="314" customFormat="false" ht="12.75" hidden="false" customHeight="false" outlineLevel="0" collapsed="false">
      <c r="A314" s="359"/>
      <c r="B314" s="268"/>
      <c r="C314" s="276"/>
      <c r="D314" s="276"/>
      <c r="E314" s="268"/>
      <c r="F314" s="268"/>
      <c r="G314" s="268"/>
      <c r="H314" s="268"/>
      <c r="I314" s="343"/>
      <c r="J314" s="268"/>
      <c r="K314" s="276"/>
      <c r="L314" s="276"/>
      <c r="M314" s="343"/>
      <c r="N314" s="276"/>
      <c r="O314" s="276"/>
      <c r="P314" s="276"/>
      <c r="Q314" s="343"/>
      <c r="R314" s="268"/>
      <c r="T314" s="268"/>
      <c r="U314" s="268"/>
      <c r="X314" s="343" t="n">
        <v>0</v>
      </c>
      <c r="Y314" s="2" t="n">
        <v>0</v>
      </c>
      <c r="Z314" s="268" t="n">
        <v>0</v>
      </c>
      <c r="AA314" s="343" t="n">
        <v>0</v>
      </c>
      <c r="AB314" s="343" t="n">
        <v>1</v>
      </c>
      <c r="AC314" s="343" t="n">
        <v>0</v>
      </c>
      <c r="AD314" s="2" t="n">
        <v>0</v>
      </c>
      <c r="AE314" s="2" t="n">
        <v>0</v>
      </c>
      <c r="AF314" s="2" t="n">
        <v>0</v>
      </c>
      <c r="AH314" s="340"/>
      <c r="AI314" s="2" t="n">
        <v>0</v>
      </c>
      <c r="AJ314" s="343"/>
      <c r="AK314" s="343"/>
      <c r="AL314" s="2" t="n">
        <v>0</v>
      </c>
      <c r="AM314" s="2" t="n">
        <v>0</v>
      </c>
      <c r="AN314" s="2" t="n">
        <v>0</v>
      </c>
      <c r="AO314" s="2" t="n">
        <v>0</v>
      </c>
      <c r="AP314" s="2" t="n">
        <v>0</v>
      </c>
      <c r="AQ314" s="2" t="n">
        <v>0</v>
      </c>
      <c r="AR314" s="2" t="n">
        <v>0</v>
      </c>
      <c r="AS314" s="2" t="n">
        <v>0</v>
      </c>
      <c r="AV314" s="2" t="n">
        <v>0</v>
      </c>
      <c r="AW314" s="2" t="n">
        <v>0</v>
      </c>
      <c r="AX314" s="2" t="n">
        <v>0</v>
      </c>
      <c r="AY314" s="2" t="n">
        <v>0</v>
      </c>
      <c r="AZ314" s="2" t="n">
        <v>0</v>
      </c>
      <c r="BA314" s="2" t="n">
        <v>0</v>
      </c>
      <c r="BC314" s="2" t="n">
        <v>0</v>
      </c>
      <c r="BD314" s="2" t="n">
        <v>0</v>
      </c>
      <c r="BE314" s="2" t="n">
        <v>0</v>
      </c>
      <c r="BG314" s="268"/>
      <c r="BH314" s="268"/>
      <c r="BI314" s="268"/>
      <c r="BJ314" s="268"/>
      <c r="BK314" s="268"/>
      <c r="BL314" s="268"/>
      <c r="BM314" s="268"/>
      <c r="BN314" s="268"/>
      <c r="BO314" s="358"/>
      <c r="BP314" s="358"/>
      <c r="BQ314" s="268"/>
      <c r="BR314" s="358"/>
      <c r="BS314" s="384"/>
      <c r="BT314" s="268"/>
      <c r="BU314" s="268"/>
      <c r="BV314" s="268"/>
      <c r="BW314" s="268"/>
      <c r="BX314" s="268"/>
      <c r="BY314" s="268"/>
      <c r="BZ314" s="268"/>
      <c r="CA314" s="268"/>
      <c r="CB314" s="268"/>
      <c r="CC314" s="268"/>
      <c r="CD314" s="268"/>
      <c r="CE314" s="268"/>
      <c r="CF314" s="268"/>
      <c r="CG314" s="268"/>
      <c r="CH314" s="268"/>
      <c r="CI314" s="268"/>
      <c r="CJ314" s="268"/>
      <c r="CK314" s="268"/>
      <c r="CL314" s="268"/>
      <c r="CM314" s="268"/>
      <c r="CN314" s="268"/>
      <c r="CO314" s="268"/>
      <c r="CP314" s="268"/>
      <c r="CQ314" s="268"/>
      <c r="CR314" s="268"/>
      <c r="CS314" s="268"/>
      <c r="CT314" s="268"/>
      <c r="CU314" s="268"/>
      <c r="CV314" s="268"/>
      <c r="CW314" s="268"/>
      <c r="CX314" s="268"/>
      <c r="CY314" s="268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</row>
    <row r="315" customFormat="false" ht="12.75" hidden="false" customHeight="false" outlineLevel="0" collapsed="false">
      <c r="A315" s="359"/>
      <c r="B315" s="268"/>
      <c r="C315" s="276"/>
      <c r="D315" s="276"/>
      <c r="E315" s="268"/>
      <c r="F315" s="268"/>
      <c r="G315" s="268"/>
      <c r="H315" s="268"/>
      <c r="I315" s="343"/>
      <c r="J315" s="268"/>
      <c r="K315" s="276"/>
      <c r="L315" s="276"/>
      <c r="M315" s="343"/>
      <c r="N315" s="276"/>
      <c r="O315" s="276"/>
      <c r="P315" s="276"/>
      <c r="Q315" s="343"/>
      <c r="R315" s="268"/>
      <c r="T315" s="268"/>
      <c r="U315" s="268"/>
      <c r="X315" s="343" t="n">
        <v>0</v>
      </c>
      <c r="Y315" s="2" t="n">
        <v>0</v>
      </c>
      <c r="Z315" s="268" t="n">
        <v>0</v>
      </c>
      <c r="AA315" s="343" t="n">
        <v>0</v>
      </c>
      <c r="AB315" s="343" t="n">
        <v>1</v>
      </c>
      <c r="AC315" s="343" t="n">
        <v>0</v>
      </c>
      <c r="AD315" s="2" t="n">
        <v>0</v>
      </c>
      <c r="AE315" s="2" t="n">
        <v>0</v>
      </c>
      <c r="AF315" s="2" t="n">
        <v>0</v>
      </c>
      <c r="AH315" s="340"/>
      <c r="AI315" s="2" t="n">
        <v>0</v>
      </c>
      <c r="AJ315" s="343"/>
      <c r="AK315" s="343"/>
      <c r="AL315" s="2" t="n">
        <v>0</v>
      </c>
      <c r="AM315" s="2" t="n">
        <v>0</v>
      </c>
      <c r="AN315" s="2" t="n">
        <v>0</v>
      </c>
      <c r="AO315" s="2" t="n">
        <v>0</v>
      </c>
      <c r="AP315" s="2" t="n">
        <v>0</v>
      </c>
      <c r="AQ315" s="2" t="n">
        <v>0</v>
      </c>
      <c r="AR315" s="2" t="n">
        <v>0</v>
      </c>
      <c r="AS315" s="2" t="n">
        <v>0</v>
      </c>
      <c r="AV315" s="2" t="n">
        <v>0</v>
      </c>
      <c r="AW315" s="2" t="n">
        <v>0</v>
      </c>
      <c r="AX315" s="2" t="n">
        <v>0</v>
      </c>
      <c r="AY315" s="2" t="n">
        <v>0</v>
      </c>
      <c r="AZ315" s="2" t="n">
        <v>0</v>
      </c>
      <c r="BA315" s="2" t="n">
        <v>0</v>
      </c>
      <c r="BC315" s="2" t="n">
        <v>0</v>
      </c>
      <c r="BD315" s="2" t="n">
        <v>0</v>
      </c>
      <c r="BE315" s="2" t="n">
        <v>0</v>
      </c>
      <c r="BG315" s="268"/>
      <c r="BH315" s="268"/>
      <c r="BI315" s="268"/>
      <c r="BJ315" s="268"/>
      <c r="BK315" s="268"/>
      <c r="BL315" s="268"/>
      <c r="BM315" s="268"/>
      <c r="BN315" s="268"/>
      <c r="BO315" s="358"/>
      <c r="BP315" s="358"/>
      <c r="BQ315" s="268"/>
      <c r="BR315" s="358"/>
      <c r="BS315" s="384"/>
      <c r="BT315" s="268"/>
      <c r="BU315" s="268"/>
      <c r="BV315" s="268"/>
      <c r="BW315" s="268"/>
      <c r="BX315" s="268"/>
      <c r="BY315" s="268"/>
      <c r="BZ315" s="268"/>
      <c r="CA315" s="268"/>
      <c r="CB315" s="268"/>
      <c r="CC315" s="268"/>
      <c r="CD315" s="268"/>
      <c r="CE315" s="268"/>
      <c r="CF315" s="268"/>
      <c r="CG315" s="268"/>
      <c r="CH315" s="268"/>
      <c r="CI315" s="268"/>
      <c r="CJ315" s="268"/>
      <c r="CK315" s="268"/>
      <c r="CL315" s="268"/>
      <c r="CM315" s="268"/>
      <c r="CN315" s="268"/>
      <c r="CO315" s="268"/>
      <c r="CP315" s="268"/>
      <c r="CQ315" s="268"/>
      <c r="CR315" s="268"/>
      <c r="CS315" s="268"/>
      <c r="CT315" s="268"/>
      <c r="CU315" s="268"/>
      <c r="CV315" s="268"/>
      <c r="CW315" s="268"/>
      <c r="CX315" s="268"/>
      <c r="CY315" s="268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</row>
    <row r="316" customFormat="false" ht="12.75" hidden="false" customHeight="false" outlineLevel="0" collapsed="false">
      <c r="A316" s="359"/>
      <c r="B316" s="268"/>
      <c r="C316" s="276"/>
      <c r="D316" s="276"/>
      <c r="E316" s="268"/>
      <c r="F316" s="268"/>
      <c r="G316" s="268"/>
      <c r="H316" s="268"/>
      <c r="I316" s="343"/>
      <c r="J316" s="268"/>
      <c r="K316" s="276"/>
      <c r="L316" s="276"/>
      <c r="M316" s="343"/>
      <c r="N316" s="276"/>
      <c r="O316" s="276"/>
      <c r="P316" s="276"/>
      <c r="Q316" s="343"/>
      <c r="R316" s="268"/>
      <c r="T316" s="268"/>
      <c r="U316" s="268"/>
      <c r="X316" s="343" t="n">
        <v>0</v>
      </c>
      <c r="Y316" s="2" t="n">
        <v>0</v>
      </c>
      <c r="Z316" s="268" t="n">
        <v>0</v>
      </c>
      <c r="AA316" s="343" t="n">
        <v>0</v>
      </c>
      <c r="AB316" s="343" t="n">
        <v>1</v>
      </c>
      <c r="AC316" s="343" t="n">
        <v>0</v>
      </c>
      <c r="AD316" s="2" t="n">
        <v>0</v>
      </c>
      <c r="AE316" s="2" t="n">
        <v>0</v>
      </c>
      <c r="AF316" s="2" t="n">
        <v>0</v>
      </c>
      <c r="AH316" s="340"/>
      <c r="AI316" s="2" t="n">
        <v>0</v>
      </c>
      <c r="AJ316" s="343"/>
      <c r="AK316" s="343"/>
      <c r="AL316" s="2" t="n">
        <v>0</v>
      </c>
      <c r="AM316" s="2" t="n">
        <v>0</v>
      </c>
      <c r="AN316" s="2" t="n">
        <v>0</v>
      </c>
      <c r="AO316" s="2" t="n">
        <v>0</v>
      </c>
      <c r="AP316" s="2" t="n">
        <v>0</v>
      </c>
      <c r="AQ316" s="2" t="n">
        <v>0</v>
      </c>
      <c r="AR316" s="2" t="n">
        <v>0</v>
      </c>
      <c r="AS316" s="2" t="n">
        <v>0</v>
      </c>
      <c r="AV316" s="2" t="n">
        <v>0</v>
      </c>
      <c r="AW316" s="2" t="n">
        <v>0</v>
      </c>
      <c r="AX316" s="2" t="n">
        <v>0</v>
      </c>
      <c r="AY316" s="2" t="n">
        <v>0</v>
      </c>
      <c r="AZ316" s="2" t="n">
        <v>0</v>
      </c>
      <c r="BA316" s="2" t="n">
        <v>0</v>
      </c>
      <c r="BC316" s="2" t="n">
        <v>0</v>
      </c>
      <c r="BD316" s="2" t="n">
        <v>0</v>
      </c>
      <c r="BE316" s="2" t="n">
        <v>0</v>
      </c>
      <c r="BG316" s="268"/>
      <c r="BH316" s="268"/>
      <c r="BI316" s="268"/>
      <c r="BJ316" s="268"/>
      <c r="BK316" s="268"/>
      <c r="BL316" s="268"/>
      <c r="BM316" s="268"/>
      <c r="BN316" s="268"/>
      <c r="BO316" s="358"/>
      <c r="BP316" s="358"/>
      <c r="BQ316" s="268"/>
      <c r="BR316" s="358"/>
      <c r="BS316" s="384"/>
      <c r="BT316" s="268"/>
      <c r="BU316" s="268"/>
      <c r="BV316" s="268"/>
      <c r="BW316" s="268"/>
      <c r="BX316" s="268"/>
      <c r="BY316" s="268"/>
      <c r="BZ316" s="268"/>
      <c r="CA316" s="268"/>
      <c r="CB316" s="268"/>
      <c r="CC316" s="268"/>
      <c r="CD316" s="268"/>
      <c r="CE316" s="268"/>
      <c r="CF316" s="268"/>
      <c r="CG316" s="268"/>
      <c r="CH316" s="268"/>
      <c r="CI316" s="268"/>
      <c r="CJ316" s="268"/>
      <c r="CK316" s="268"/>
      <c r="CL316" s="268"/>
      <c r="CM316" s="268"/>
      <c r="CN316" s="268"/>
      <c r="CO316" s="268"/>
      <c r="CP316" s="268"/>
      <c r="CQ316" s="268"/>
      <c r="CR316" s="268"/>
      <c r="CS316" s="268"/>
      <c r="CT316" s="268"/>
      <c r="CU316" s="268"/>
      <c r="CV316" s="268"/>
      <c r="CW316" s="268"/>
      <c r="CX316" s="268"/>
      <c r="CY316" s="268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</row>
    <row r="317" customFormat="false" ht="12.75" hidden="false" customHeight="false" outlineLevel="0" collapsed="false">
      <c r="A317" s="359"/>
      <c r="B317" s="268"/>
      <c r="C317" s="276"/>
      <c r="D317" s="276"/>
      <c r="E317" s="268"/>
      <c r="F317" s="268"/>
      <c r="G317" s="268"/>
      <c r="H317" s="268"/>
      <c r="I317" s="343"/>
      <c r="J317" s="268"/>
      <c r="K317" s="276"/>
      <c r="L317" s="276"/>
      <c r="M317" s="343"/>
      <c r="N317" s="276"/>
      <c r="O317" s="276"/>
      <c r="P317" s="276"/>
      <c r="Q317" s="343"/>
      <c r="R317" s="268"/>
      <c r="T317" s="268"/>
      <c r="U317" s="268"/>
      <c r="X317" s="343" t="n">
        <v>0</v>
      </c>
      <c r="Y317" s="2" t="n">
        <v>0</v>
      </c>
      <c r="Z317" s="268" t="n">
        <v>0</v>
      </c>
      <c r="AA317" s="343" t="n">
        <v>0</v>
      </c>
      <c r="AB317" s="343" t="n">
        <v>1</v>
      </c>
      <c r="AC317" s="343" t="n">
        <v>0</v>
      </c>
      <c r="AD317" s="2" t="n">
        <v>0</v>
      </c>
      <c r="AE317" s="2" t="n">
        <v>0</v>
      </c>
      <c r="AF317" s="2" t="n">
        <v>0</v>
      </c>
      <c r="AH317" s="340"/>
      <c r="AI317" s="2" t="n">
        <v>0</v>
      </c>
      <c r="AJ317" s="343"/>
      <c r="AK317" s="343"/>
      <c r="AL317" s="2" t="n">
        <v>0</v>
      </c>
      <c r="AM317" s="2" t="n">
        <v>0</v>
      </c>
      <c r="AN317" s="2" t="n">
        <v>0</v>
      </c>
      <c r="AO317" s="2" t="n">
        <v>0</v>
      </c>
      <c r="AP317" s="2" t="n">
        <v>0</v>
      </c>
      <c r="AQ317" s="2" t="n">
        <v>0</v>
      </c>
      <c r="AR317" s="2" t="n">
        <v>0</v>
      </c>
      <c r="AS317" s="2" t="n">
        <v>0</v>
      </c>
      <c r="AV317" s="2" t="n">
        <v>0</v>
      </c>
      <c r="AW317" s="2" t="n">
        <v>0</v>
      </c>
      <c r="AX317" s="2" t="n">
        <v>0</v>
      </c>
      <c r="AY317" s="2" t="n">
        <v>0</v>
      </c>
      <c r="AZ317" s="2" t="n">
        <v>0</v>
      </c>
      <c r="BA317" s="2" t="n">
        <v>0</v>
      </c>
      <c r="BC317" s="2" t="n">
        <v>0</v>
      </c>
      <c r="BD317" s="2" t="n">
        <v>0</v>
      </c>
      <c r="BE317" s="2" t="n">
        <v>0</v>
      </c>
      <c r="BG317" s="268"/>
      <c r="BH317" s="268"/>
      <c r="BI317" s="268"/>
      <c r="BJ317" s="268"/>
      <c r="BK317" s="268"/>
      <c r="BL317" s="268"/>
      <c r="BM317" s="268"/>
      <c r="BN317" s="268"/>
      <c r="BO317" s="358"/>
      <c r="BP317" s="358"/>
      <c r="BQ317" s="268"/>
      <c r="BR317" s="358"/>
      <c r="BS317" s="384"/>
      <c r="BT317" s="268"/>
      <c r="BU317" s="268"/>
      <c r="BV317" s="268"/>
      <c r="BW317" s="268"/>
      <c r="BX317" s="268"/>
      <c r="BY317" s="268"/>
      <c r="BZ317" s="268"/>
      <c r="CA317" s="268"/>
      <c r="CB317" s="268"/>
      <c r="CC317" s="268"/>
      <c r="CD317" s="268"/>
      <c r="CE317" s="268"/>
      <c r="CF317" s="268"/>
      <c r="CG317" s="268"/>
      <c r="CH317" s="268"/>
      <c r="CI317" s="268"/>
      <c r="CJ317" s="268"/>
      <c r="CK317" s="268"/>
      <c r="CL317" s="268"/>
      <c r="CM317" s="268"/>
      <c r="CN317" s="268"/>
      <c r="CO317" s="268"/>
      <c r="CP317" s="268"/>
      <c r="CQ317" s="268"/>
      <c r="CR317" s="268"/>
      <c r="CS317" s="268"/>
      <c r="CT317" s="268"/>
      <c r="CU317" s="268"/>
      <c r="CV317" s="268"/>
      <c r="CW317" s="268"/>
      <c r="CX317" s="268"/>
      <c r="CY317" s="268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</row>
    <row r="318" customFormat="false" ht="12.75" hidden="false" customHeight="false" outlineLevel="0" collapsed="false">
      <c r="A318" s="359"/>
      <c r="B318" s="268"/>
      <c r="C318" s="276"/>
      <c r="D318" s="276"/>
      <c r="E318" s="268"/>
      <c r="F318" s="268"/>
      <c r="G318" s="268"/>
      <c r="H318" s="268"/>
      <c r="I318" s="343"/>
      <c r="J318" s="268"/>
      <c r="K318" s="276"/>
      <c r="L318" s="276"/>
      <c r="M318" s="343"/>
      <c r="N318" s="276"/>
      <c r="O318" s="276"/>
      <c r="P318" s="276"/>
      <c r="Q318" s="343"/>
      <c r="R318" s="268"/>
      <c r="T318" s="268"/>
      <c r="U318" s="268"/>
      <c r="X318" s="343" t="n">
        <v>0</v>
      </c>
      <c r="Y318" s="2" t="n">
        <v>0</v>
      </c>
      <c r="Z318" s="268" t="n">
        <v>0</v>
      </c>
      <c r="AA318" s="343" t="n">
        <v>0</v>
      </c>
      <c r="AB318" s="343" t="n">
        <v>1</v>
      </c>
      <c r="AC318" s="343" t="n">
        <v>0</v>
      </c>
      <c r="AD318" s="2" t="n">
        <v>0</v>
      </c>
      <c r="AE318" s="2" t="n">
        <v>0</v>
      </c>
      <c r="AF318" s="2" t="n">
        <v>0</v>
      </c>
      <c r="AH318" s="340"/>
      <c r="AI318" s="2" t="n">
        <v>0</v>
      </c>
      <c r="AJ318" s="343"/>
      <c r="AK318" s="343"/>
      <c r="AL318" s="2" t="n">
        <v>0</v>
      </c>
      <c r="AM318" s="2" t="n">
        <v>0</v>
      </c>
      <c r="AN318" s="2" t="n">
        <v>0</v>
      </c>
      <c r="AO318" s="2" t="n">
        <v>0</v>
      </c>
      <c r="AP318" s="2" t="n">
        <v>0</v>
      </c>
      <c r="AQ318" s="2" t="n">
        <v>0</v>
      </c>
      <c r="AR318" s="2" t="n">
        <v>0</v>
      </c>
      <c r="AS318" s="2" t="n">
        <v>0</v>
      </c>
      <c r="AV318" s="2" t="n">
        <v>0</v>
      </c>
      <c r="AW318" s="2" t="n">
        <v>0</v>
      </c>
      <c r="AX318" s="2" t="n">
        <v>0</v>
      </c>
      <c r="AY318" s="2" t="n">
        <v>0</v>
      </c>
      <c r="AZ318" s="2" t="n">
        <v>0</v>
      </c>
      <c r="BA318" s="2" t="n">
        <v>0</v>
      </c>
      <c r="BC318" s="2" t="n">
        <v>0</v>
      </c>
      <c r="BD318" s="2" t="n">
        <v>0</v>
      </c>
      <c r="BE318" s="2" t="n">
        <v>0</v>
      </c>
      <c r="BG318" s="268"/>
      <c r="BH318" s="268"/>
      <c r="BI318" s="268"/>
      <c r="BJ318" s="268"/>
      <c r="BK318" s="268"/>
      <c r="BL318" s="268"/>
      <c r="BM318" s="268"/>
      <c r="BN318" s="268"/>
      <c r="BO318" s="358"/>
      <c r="BP318" s="358"/>
      <c r="BQ318" s="268"/>
      <c r="BR318" s="358"/>
      <c r="BS318" s="384"/>
      <c r="BT318" s="268"/>
      <c r="BU318" s="268"/>
      <c r="BV318" s="268"/>
      <c r="BW318" s="268"/>
      <c r="BX318" s="268"/>
      <c r="BY318" s="268"/>
      <c r="BZ318" s="268"/>
      <c r="CA318" s="268"/>
      <c r="CB318" s="268"/>
      <c r="CC318" s="268"/>
      <c r="CD318" s="268"/>
      <c r="CE318" s="268"/>
      <c r="CF318" s="268"/>
      <c r="CG318" s="268"/>
      <c r="CH318" s="268"/>
      <c r="CI318" s="268"/>
      <c r="CJ318" s="268"/>
      <c r="CK318" s="268"/>
      <c r="CL318" s="268"/>
      <c r="CM318" s="268"/>
      <c r="CN318" s="268"/>
      <c r="CO318" s="268"/>
      <c r="CP318" s="268"/>
      <c r="CQ318" s="268"/>
      <c r="CR318" s="268"/>
      <c r="CS318" s="268"/>
      <c r="CT318" s="268"/>
      <c r="CU318" s="268"/>
      <c r="CV318" s="268"/>
      <c r="CW318" s="268"/>
      <c r="CX318" s="268"/>
      <c r="CY318" s="268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</row>
    <row r="319" customFormat="false" ht="12.75" hidden="false" customHeight="false" outlineLevel="0" collapsed="false">
      <c r="A319" s="359"/>
      <c r="B319" s="268"/>
      <c r="C319" s="276"/>
      <c r="D319" s="276"/>
      <c r="E319" s="268"/>
      <c r="F319" s="268"/>
      <c r="G319" s="268"/>
      <c r="H319" s="268"/>
      <c r="I319" s="343"/>
      <c r="J319" s="268"/>
      <c r="K319" s="276"/>
      <c r="L319" s="276"/>
      <c r="M319" s="343"/>
      <c r="N319" s="276"/>
      <c r="O319" s="276"/>
      <c r="P319" s="276"/>
      <c r="Q319" s="343"/>
      <c r="R319" s="268"/>
      <c r="T319" s="268"/>
      <c r="U319" s="268"/>
      <c r="X319" s="343" t="n">
        <v>0</v>
      </c>
      <c r="Y319" s="2" t="n">
        <v>0</v>
      </c>
      <c r="Z319" s="268" t="n">
        <v>0</v>
      </c>
      <c r="AA319" s="343" t="n">
        <v>0</v>
      </c>
      <c r="AB319" s="343" t="n">
        <v>1</v>
      </c>
      <c r="AC319" s="343" t="n">
        <v>0</v>
      </c>
      <c r="AD319" s="2" t="n">
        <v>0</v>
      </c>
      <c r="AE319" s="2" t="n">
        <v>0</v>
      </c>
      <c r="AF319" s="2" t="n">
        <v>0</v>
      </c>
      <c r="AH319" s="340"/>
      <c r="AI319" s="2" t="n">
        <v>0</v>
      </c>
      <c r="AJ319" s="343"/>
      <c r="AK319" s="343"/>
      <c r="AL319" s="2" t="n">
        <v>0</v>
      </c>
      <c r="AM319" s="2" t="n">
        <v>0</v>
      </c>
      <c r="AN319" s="2" t="n">
        <v>0</v>
      </c>
      <c r="AO319" s="2" t="n">
        <v>0</v>
      </c>
      <c r="AP319" s="2" t="n">
        <v>0</v>
      </c>
      <c r="AQ319" s="2" t="n">
        <v>0</v>
      </c>
      <c r="AR319" s="2" t="n">
        <v>0</v>
      </c>
      <c r="AS319" s="2" t="n">
        <v>0</v>
      </c>
      <c r="AV319" s="2" t="n">
        <v>0</v>
      </c>
      <c r="AW319" s="2" t="n">
        <v>0</v>
      </c>
      <c r="AX319" s="2" t="n">
        <v>0</v>
      </c>
      <c r="AY319" s="2" t="n">
        <v>0</v>
      </c>
      <c r="AZ319" s="2" t="n">
        <v>0</v>
      </c>
      <c r="BA319" s="2" t="n">
        <v>0</v>
      </c>
      <c r="BC319" s="2" t="n">
        <v>0</v>
      </c>
      <c r="BD319" s="2" t="n">
        <v>0</v>
      </c>
      <c r="BE319" s="2" t="n">
        <v>0</v>
      </c>
      <c r="BG319" s="268"/>
      <c r="BH319" s="268"/>
      <c r="BI319" s="268"/>
      <c r="BJ319" s="268"/>
      <c r="BK319" s="268"/>
      <c r="BL319" s="268"/>
      <c r="BM319" s="268"/>
      <c r="BN319" s="268"/>
      <c r="BO319" s="358"/>
      <c r="BP319" s="358"/>
      <c r="BQ319" s="268"/>
      <c r="BR319" s="358"/>
      <c r="BS319" s="384"/>
      <c r="BT319" s="268"/>
      <c r="BU319" s="268"/>
      <c r="BV319" s="268"/>
      <c r="BW319" s="268"/>
      <c r="BX319" s="268"/>
      <c r="BY319" s="268"/>
      <c r="BZ319" s="268"/>
      <c r="CA319" s="268"/>
      <c r="CB319" s="268"/>
      <c r="CC319" s="268"/>
      <c r="CD319" s="268"/>
      <c r="CE319" s="268"/>
      <c r="CF319" s="268"/>
      <c r="CG319" s="268"/>
      <c r="CH319" s="268"/>
      <c r="CI319" s="268"/>
      <c r="CJ319" s="268"/>
      <c r="CK319" s="268"/>
      <c r="CL319" s="268"/>
      <c r="CM319" s="268"/>
      <c r="CN319" s="268"/>
      <c r="CO319" s="268"/>
      <c r="CP319" s="268"/>
      <c r="CQ319" s="268"/>
      <c r="CR319" s="268"/>
      <c r="CS319" s="268"/>
      <c r="CT319" s="268"/>
      <c r="CU319" s="268"/>
      <c r="CV319" s="268"/>
      <c r="CW319" s="268"/>
      <c r="CX319" s="268"/>
      <c r="CY319" s="268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</row>
    <row r="320" customFormat="false" ht="12.75" hidden="false" customHeight="false" outlineLevel="0" collapsed="false">
      <c r="A320" s="359"/>
      <c r="B320" s="268"/>
      <c r="C320" s="276"/>
      <c r="D320" s="276"/>
      <c r="E320" s="268"/>
      <c r="F320" s="268"/>
      <c r="G320" s="268"/>
      <c r="H320" s="268"/>
      <c r="I320" s="343"/>
      <c r="J320" s="268"/>
      <c r="K320" s="276"/>
      <c r="L320" s="276"/>
      <c r="M320" s="343"/>
      <c r="N320" s="276"/>
      <c r="O320" s="276"/>
      <c r="P320" s="276"/>
      <c r="Q320" s="343"/>
      <c r="R320" s="268"/>
      <c r="T320" s="268"/>
      <c r="U320" s="268"/>
      <c r="X320" s="343" t="n">
        <v>0</v>
      </c>
      <c r="Y320" s="2" t="n">
        <v>0</v>
      </c>
      <c r="Z320" s="268" t="n">
        <v>0</v>
      </c>
      <c r="AA320" s="343" t="n">
        <v>0</v>
      </c>
      <c r="AB320" s="343" t="n">
        <v>1</v>
      </c>
      <c r="AC320" s="343" t="n">
        <v>0</v>
      </c>
      <c r="AD320" s="2" t="n">
        <v>0</v>
      </c>
      <c r="AE320" s="2" t="n">
        <v>0</v>
      </c>
      <c r="AF320" s="2" t="n">
        <v>0</v>
      </c>
      <c r="AH320" s="340"/>
      <c r="AI320" s="2" t="n">
        <v>0</v>
      </c>
      <c r="AJ320" s="343"/>
      <c r="AK320" s="343"/>
      <c r="AL320" s="2" t="n">
        <v>0</v>
      </c>
      <c r="AM320" s="2" t="n">
        <v>0</v>
      </c>
      <c r="AN320" s="2" t="n">
        <v>0</v>
      </c>
      <c r="AO320" s="2" t="n">
        <v>0</v>
      </c>
      <c r="AP320" s="2" t="n">
        <v>0</v>
      </c>
      <c r="AQ320" s="2" t="n">
        <v>0</v>
      </c>
      <c r="AR320" s="2" t="n">
        <v>0</v>
      </c>
      <c r="AS320" s="2" t="n">
        <v>0</v>
      </c>
      <c r="AV320" s="2" t="n">
        <v>0</v>
      </c>
      <c r="AW320" s="2" t="n">
        <v>0</v>
      </c>
      <c r="AX320" s="2" t="n">
        <v>0</v>
      </c>
      <c r="AY320" s="2" t="n">
        <v>0</v>
      </c>
      <c r="AZ320" s="2" t="n">
        <v>0</v>
      </c>
      <c r="BA320" s="2" t="n">
        <v>0</v>
      </c>
      <c r="BC320" s="2" t="n">
        <v>0</v>
      </c>
      <c r="BD320" s="2" t="n">
        <v>0</v>
      </c>
      <c r="BE320" s="2" t="n">
        <v>0</v>
      </c>
      <c r="BG320" s="268"/>
      <c r="BH320" s="268"/>
      <c r="BI320" s="268"/>
      <c r="BJ320" s="268"/>
      <c r="BK320" s="268"/>
      <c r="BL320" s="268"/>
      <c r="BM320" s="268"/>
      <c r="BN320" s="268"/>
      <c r="BO320" s="358"/>
      <c r="BP320" s="358"/>
      <c r="BQ320" s="268"/>
      <c r="BR320" s="358"/>
      <c r="BS320" s="384"/>
      <c r="BT320" s="268"/>
      <c r="BU320" s="268"/>
      <c r="BV320" s="268"/>
      <c r="BW320" s="268"/>
      <c r="BX320" s="268"/>
      <c r="BY320" s="268"/>
      <c r="BZ320" s="268"/>
      <c r="CA320" s="268"/>
      <c r="CB320" s="268"/>
      <c r="CC320" s="268"/>
      <c r="CD320" s="268"/>
      <c r="CE320" s="268"/>
      <c r="CF320" s="268"/>
      <c r="CG320" s="268"/>
      <c r="CH320" s="268"/>
      <c r="CI320" s="268"/>
      <c r="CJ320" s="268"/>
      <c r="CK320" s="268"/>
      <c r="CL320" s="268"/>
      <c r="CM320" s="268"/>
      <c r="CN320" s="268"/>
      <c r="CO320" s="268"/>
      <c r="CP320" s="268"/>
      <c r="CQ320" s="268"/>
      <c r="CR320" s="268"/>
      <c r="CS320" s="268"/>
      <c r="CT320" s="268"/>
      <c r="CU320" s="268"/>
      <c r="CV320" s="268"/>
      <c r="CW320" s="268"/>
      <c r="CX320" s="268"/>
      <c r="CY320" s="268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</row>
    <row r="321" customFormat="false" ht="12.75" hidden="false" customHeight="false" outlineLevel="0" collapsed="false">
      <c r="A321" s="359"/>
      <c r="B321" s="268"/>
      <c r="C321" s="276"/>
      <c r="D321" s="276"/>
      <c r="E321" s="268"/>
      <c r="F321" s="268"/>
      <c r="G321" s="268"/>
      <c r="H321" s="268"/>
      <c r="I321" s="343"/>
      <c r="J321" s="268"/>
      <c r="K321" s="276"/>
      <c r="L321" s="276"/>
      <c r="M321" s="343"/>
      <c r="N321" s="276"/>
      <c r="O321" s="276"/>
      <c r="P321" s="276"/>
      <c r="Q321" s="343"/>
      <c r="R321" s="268"/>
      <c r="T321" s="268"/>
      <c r="U321" s="268"/>
      <c r="X321" s="343" t="n">
        <v>0</v>
      </c>
      <c r="Y321" s="2" t="n">
        <v>0</v>
      </c>
      <c r="Z321" s="268" t="n">
        <v>0</v>
      </c>
      <c r="AA321" s="343" t="n">
        <v>0</v>
      </c>
      <c r="AB321" s="343" t="n">
        <v>1</v>
      </c>
      <c r="AC321" s="343" t="n">
        <v>0</v>
      </c>
      <c r="AD321" s="2" t="n">
        <v>0</v>
      </c>
      <c r="AE321" s="2" t="n">
        <v>0</v>
      </c>
      <c r="AF321" s="2" t="n">
        <v>0</v>
      </c>
      <c r="AH321" s="340"/>
      <c r="AI321" s="2" t="n">
        <v>0</v>
      </c>
      <c r="AJ321" s="343"/>
      <c r="AK321" s="343"/>
      <c r="AL321" s="2" t="n">
        <v>0</v>
      </c>
      <c r="AM321" s="2" t="n">
        <v>0</v>
      </c>
      <c r="AN321" s="2" t="n">
        <v>0</v>
      </c>
      <c r="AO321" s="2" t="n">
        <v>0</v>
      </c>
      <c r="AP321" s="2" t="n">
        <v>0</v>
      </c>
      <c r="AQ321" s="2" t="n">
        <v>0</v>
      </c>
      <c r="AR321" s="2" t="n">
        <v>0</v>
      </c>
      <c r="AS321" s="2" t="n">
        <v>0</v>
      </c>
      <c r="AV321" s="2" t="n">
        <v>0</v>
      </c>
      <c r="AW321" s="2" t="n">
        <v>0</v>
      </c>
      <c r="AX321" s="2" t="n">
        <v>0</v>
      </c>
      <c r="AY321" s="2" t="n">
        <v>0</v>
      </c>
      <c r="AZ321" s="2" t="n">
        <v>0</v>
      </c>
      <c r="BA321" s="2" t="n">
        <v>0</v>
      </c>
      <c r="BC321" s="2" t="n">
        <v>0</v>
      </c>
      <c r="BD321" s="2" t="n">
        <v>0</v>
      </c>
      <c r="BE321" s="2" t="n">
        <v>0</v>
      </c>
      <c r="BG321" s="268"/>
      <c r="BH321" s="268"/>
      <c r="BI321" s="268"/>
      <c r="BJ321" s="268"/>
      <c r="BK321" s="268"/>
      <c r="BL321" s="268"/>
      <c r="BM321" s="268"/>
      <c r="BN321" s="268"/>
      <c r="BO321" s="358"/>
      <c r="BP321" s="358"/>
      <c r="BQ321" s="268"/>
      <c r="BR321" s="358"/>
      <c r="BS321" s="384"/>
      <c r="BT321" s="268"/>
      <c r="BU321" s="268"/>
      <c r="BV321" s="268"/>
      <c r="BW321" s="268"/>
      <c r="BX321" s="268"/>
      <c r="BY321" s="268"/>
      <c r="BZ321" s="268"/>
      <c r="CA321" s="268"/>
      <c r="CB321" s="268"/>
      <c r="CC321" s="268"/>
      <c r="CD321" s="268"/>
      <c r="CE321" s="268"/>
      <c r="CF321" s="268"/>
      <c r="CG321" s="268"/>
      <c r="CH321" s="268"/>
      <c r="CI321" s="268"/>
      <c r="CJ321" s="268"/>
      <c r="CK321" s="268"/>
      <c r="CL321" s="268"/>
      <c r="CM321" s="268"/>
      <c r="CN321" s="268"/>
      <c r="CO321" s="268"/>
      <c r="CP321" s="268"/>
      <c r="CQ321" s="268"/>
      <c r="CR321" s="268"/>
      <c r="CS321" s="268"/>
      <c r="CT321" s="268"/>
      <c r="CU321" s="268"/>
      <c r="CV321" s="268"/>
      <c r="CW321" s="268"/>
      <c r="CX321" s="268"/>
      <c r="CY321" s="268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</row>
    <row r="322" customFormat="false" ht="12.75" hidden="false" customHeight="false" outlineLevel="0" collapsed="false">
      <c r="A322" s="359"/>
      <c r="B322" s="268"/>
      <c r="C322" s="276"/>
      <c r="D322" s="276"/>
      <c r="E322" s="268"/>
      <c r="F322" s="268"/>
      <c r="G322" s="268"/>
      <c r="H322" s="268"/>
      <c r="I322" s="343"/>
      <c r="J322" s="268"/>
      <c r="K322" s="276"/>
      <c r="L322" s="276"/>
      <c r="M322" s="343"/>
      <c r="N322" s="276"/>
      <c r="O322" s="276"/>
      <c r="P322" s="276"/>
      <c r="Q322" s="343"/>
      <c r="R322" s="268"/>
      <c r="T322" s="268"/>
      <c r="U322" s="268"/>
      <c r="X322" s="343" t="n">
        <v>0</v>
      </c>
      <c r="Y322" s="2" t="n">
        <v>0</v>
      </c>
      <c r="Z322" s="268" t="n">
        <v>0</v>
      </c>
      <c r="AA322" s="343" t="n">
        <v>0</v>
      </c>
      <c r="AB322" s="343" t="n">
        <v>1</v>
      </c>
      <c r="AC322" s="343" t="n">
        <v>0</v>
      </c>
      <c r="AD322" s="2" t="n">
        <v>0</v>
      </c>
      <c r="AE322" s="2" t="n">
        <v>0</v>
      </c>
      <c r="AF322" s="2" t="n">
        <v>0</v>
      </c>
      <c r="AH322" s="340"/>
      <c r="AI322" s="2" t="n">
        <v>0</v>
      </c>
      <c r="AJ322" s="343"/>
      <c r="AK322" s="343"/>
      <c r="AL322" s="2" t="n">
        <v>0</v>
      </c>
      <c r="AM322" s="2" t="n">
        <v>0</v>
      </c>
      <c r="AN322" s="2" t="n">
        <v>0</v>
      </c>
      <c r="AO322" s="2" t="n">
        <v>0</v>
      </c>
      <c r="AP322" s="2" t="n">
        <v>0</v>
      </c>
      <c r="AQ322" s="2" t="n">
        <v>0</v>
      </c>
      <c r="AR322" s="2" t="n">
        <v>0</v>
      </c>
      <c r="AS322" s="2" t="n">
        <v>0</v>
      </c>
      <c r="AV322" s="2" t="n">
        <v>0</v>
      </c>
      <c r="AW322" s="2" t="n">
        <v>0</v>
      </c>
      <c r="AX322" s="2" t="n">
        <v>0</v>
      </c>
      <c r="AY322" s="2" t="n">
        <v>0</v>
      </c>
      <c r="AZ322" s="2" t="n">
        <v>0</v>
      </c>
      <c r="BA322" s="2" t="n">
        <v>0</v>
      </c>
      <c r="BC322" s="2" t="n">
        <v>0</v>
      </c>
      <c r="BD322" s="2" t="n">
        <v>0</v>
      </c>
      <c r="BE322" s="2" t="n">
        <v>0</v>
      </c>
      <c r="BG322" s="268"/>
      <c r="BH322" s="268"/>
      <c r="BI322" s="268"/>
      <c r="BJ322" s="268"/>
      <c r="BK322" s="268"/>
      <c r="BL322" s="268"/>
      <c r="BM322" s="268"/>
      <c r="BN322" s="268"/>
      <c r="BO322" s="358"/>
      <c r="BP322" s="358"/>
      <c r="BQ322" s="268"/>
      <c r="BR322" s="358"/>
      <c r="BS322" s="384"/>
      <c r="BT322" s="268"/>
      <c r="BU322" s="268"/>
      <c r="BV322" s="268"/>
      <c r="BW322" s="268"/>
      <c r="BX322" s="268"/>
      <c r="BY322" s="268"/>
      <c r="BZ322" s="268"/>
      <c r="CA322" s="268"/>
      <c r="CB322" s="268"/>
      <c r="CC322" s="268"/>
      <c r="CD322" s="268"/>
      <c r="CE322" s="268"/>
      <c r="CF322" s="268"/>
      <c r="CG322" s="268"/>
      <c r="CH322" s="268"/>
      <c r="CI322" s="268"/>
      <c r="CJ322" s="268"/>
      <c r="CK322" s="268"/>
      <c r="CL322" s="268"/>
      <c r="CM322" s="268"/>
      <c r="CN322" s="268"/>
      <c r="CO322" s="268"/>
      <c r="CP322" s="268"/>
      <c r="CQ322" s="268"/>
      <c r="CR322" s="268"/>
      <c r="CS322" s="268"/>
      <c r="CT322" s="268"/>
      <c r="CU322" s="268"/>
      <c r="CV322" s="268"/>
      <c r="CW322" s="268"/>
      <c r="CX322" s="268"/>
      <c r="CY322" s="268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</row>
    <row r="323" customFormat="false" ht="12.75" hidden="false" customHeight="false" outlineLevel="0" collapsed="false">
      <c r="A323" s="359"/>
      <c r="B323" s="268"/>
      <c r="C323" s="276"/>
      <c r="D323" s="276"/>
      <c r="E323" s="268"/>
      <c r="F323" s="268"/>
      <c r="G323" s="268"/>
      <c r="H323" s="268"/>
      <c r="I323" s="343"/>
      <c r="J323" s="268"/>
      <c r="K323" s="276"/>
      <c r="L323" s="276"/>
      <c r="M323" s="343"/>
      <c r="N323" s="276"/>
      <c r="O323" s="276"/>
      <c r="P323" s="276"/>
      <c r="Q323" s="343"/>
      <c r="R323" s="268"/>
      <c r="T323" s="268"/>
      <c r="U323" s="268"/>
      <c r="X323" s="343" t="n">
        <v>0</v>
      </c>
      <c r="Y323" s="2" t="n">
        <v>0</v>
      </c>
      <c r="Z323" s="268" t="n">
        <v>0</v>
      </c>
      <c r="AA323" s="343" t="n">
        <v>0</v>
      </c>
      <c r="AB323" s="343" t="n">
        <v>1</v>
      </c>
      <c r="AC323" s="343" t="n">
        <v>0</v>
      </c>
      <c r="AD323" s="2" t="n">
        <v>0</v>
      </c>
      <c r="AE323" s="2" t="n">
        <v>0</v>
      </c>
      <c r="AF323" s="2" t="n">
        <v>0</v>
      </c>
      <c r="AH323" s="340"/>
      <c r="AI323" s="2" t="n">
        <v>0</v>
      </c>
      <c r="AJ323" s="343"/>
      <c r="AK323" s="343"/>
      <c r="AL323" s="2" t="n">
        <v>0</v>
      </c>
      <c r="AM323" s="2" t="n">
        <v>0</v>
      </c>
      <c r="AN323" s="2" t="n">
        <v>0</v>
      </c>
      <c r="AO323" s="2" t="n">
        <v>0</v>
      </c>
      <c r="AP323" s="2" t="n">
        <v>0</v>
      </c>
      <c r="AQ323" s="2" t="n">
        <v>0</v>
      </c>
      <c r="AR323" s="2" t="n">
        <v>0</v>
      </c>
      <c r="AS323" s="2" t="n">
        <v>0</v>
      </c>
      <c r="AV323" s="2" t="n">
        <v>0</v>
      </c>
      <c r="AW323" s="2" t="n">
        <v>0</v>
      </c>
      <c r="AX323" s="2" t="n">
        <v>0</v>
      </c>
      <c r="AY323" s="2" t="n">
        <v>0</v>
      </c>
      <c r="AZ323" s="2" t="n">
        <v>0</v>
      </c>
      <c r="BA323" s="2" t="n">
        <v>0</v>
      </c>
      <c r="BC323" s="2" t="n">
        <v>0</v>
      </c>
      <c r="BD323" s="2" t="n">
        <v>0</v>
      </c>
      <c r="BE323" s="2" t="n">
        <v>0</v>
      </c>
      <c r="BG323" s="268"/>
      <c r="BH323" s="268"/>
      <c r="BI323" s="268"/>
      <c r="BJ323" s="268"/>
      <c r="BK323" s="268"/>
      <c r="BL323" s="268"/>
      <c r="BM323" s="268"/>
      <c r="BN323" s="268"/>
      <c r="BO323" s="358"/>
      <c r="BP323" s="358"/>
      <c r="BQ323" s="268"/>
      <c r="BR323" s="358"/>
      <c r="BS323" s="384"/>
      <c r="BT323" s="268"/>
      <c r="BU323" s="268"/>
      <c r="BV323" s="268"/>
      <c r="BW323" s="268"/>
      <c r="BX323" s="268"/>
      <c r="BY323" s="268"/>
      <c r="BZ323" s="268"/>
      <c r="CA323" s="268"/>
      <c r="CB323" s="268"/>
      <c r="CC323" s="268"/>
      <c r="CD323" s="268"/>
      <c r="CE323" s="268"/>
      <c r="CF323" s="268"/>
      <c r="CG323" s="268"/>
      <c r="CH323" s="268"/>
      <c r="CI323" s="268"/>
      <c r="CJ323" s="268"/>
      <c r="CK323" s="268"/>
      <c r="CL323" s="268"/>
      <c r="CM323" s="268"/>
      <c r="CN323" s="268"/>
      <c r="CO323" s="268"/>
      <c r="CP323" s="268"/>
      <c r="CQ323" s="268"/>
      <c r="CR323" s="268"/>
      <c r="CS323" s="268"/>
      <c r="CT323" s="268"/>
      <c r="CU323" s="268"/>
      <c r="CV323" s="268"/>
      <c r="CW323" s="268"/>
      <c r="CX323" s="268"/>
      <c r="CY323" s="268"/>
      <c r="CZ323" s="32"/>
      <c r="DA323" s="32"/>
      <c r="DB323" s="32"/>
      <c r="DC323" s="32"/>
      <c r="DD323" s="32"/>
      <c r="DE323" s="32"/>
      <c r="DF323" s="32"/>
      <c r="DG323" s="32"/>
      <c r="DH323" s="32"/>
      <c r="DI323" s="32"/>
      <c r="DJ323" s="32"/>
      <c r="DK323" s="32"/>
      <c r="DL323" s="32"/>
      <c r="DM323" s="32"/>
    </row>
    <row r="324" customFormat="false" ht="12.75" hidden="false" customHeight="false" outlineLevel="0" collapsed="false">
      <c r="A324" s="359"/>
      <c r="B324" s="268"/>
      <c r="C324" s="276"/>
      <c r="D324" s="276"/>
      <c r="E324" s="268"/>
      <c r="F324" s="268"/>
      <c r="G324" s="268"/>
      <c r="H324" s="268"/>
      <c r="I324" s="343"/>
      <c r="J324" s="268"/>
      <c r="K324" s="276"/>
      <c r="L324" s="276"/>
      <c r="M324" s="343"/>
      <c r="N324" s="276"/>
      <c r="O324" s="276"/>
      <c r="P324" s="276"/>
      <c r="Q324" s="343"/>
      <c r="R324" s="268"/>
      <c r="T324" s="268"/>
      <c r="U324" s="268"/>
      <c r="X324" s="343" t="n">
        <v>0</v>
      </c>
      <c r="Y324" s="2" t="n">
        <v>0</v>
      </c>
      <c r="Z324" s="268" t="n">
        <v>0</v>
      </c>
      <c r="AA324" s="343" t="n">
        <v>0</v>
      </c>
      <c r="AB324" s="343" t="n">
        <v>1</v>
      </c>
      <c r="AC324" s="343" t="n">
        <v>0</v>
      </c>
      <c r="AD324" s="2" t="n">
        <v>0</v>
      </c>
      <c r="AE324" s="2" t="n">
        <v>0</v>
      </c>
      <c r="AF324" s="2" t="n">
        <v>0</v>
      </c>
      <c r="AH324" s="340"/>
      <c r="AI324" s="2" t="n">
        <v>0</v>
      </c>
      <c r="AJ324" s="343"/>
      <c r="AK324" s="343"/>
      <c r="AL324" s="2" t="n">
        <v>0</v>
      </c>
      <c r="AM324" s="2" t="n">
        <v>0</v>
      </c>
      <c r="AN324" s="2" t="n">
        <v>0</v>
      </c>
      <c r="AO324" s="2" t="n">
        <v>0</v>
      </c>
      <c r="AP324" s="2" t="n">
        <v>0</v>
      </c>
      <c r="AQ324" s="2" t="n">
        <v>0</v>
      </c>
      <c r="AR324" s="2" t="n">
        <v>0</v>
      </c>
      <c r="AS324" s="2" t="n">
        <v>0</v>
      </c>
      <c r="AV324" s="2" t="n">
        <v>0</v>
      </c>
      <c r="AW324" s="2" t="n">
        <v>0</v>
      </c>
      <c r="AX324" s="2" t="n">
        <v>0</v>
      </c>
      <c r="AY324" s="2" t="n">
        <v>0</v>
      </c>
      <c r="AZ324" s="2" t="n">
        <v>0</v>
      </c>
      <c r="BA324" s="2" t="n">
        <v>0</v>
      </c>
      <c r="BC324" s="2" t="n">
        <v>0</v>
      </c>
      <c r="BD324" s="2" t="n">
        <v>0</v>
      </c>
      <c r="BE324" s="2" t="n">
        <v>0</v>
      </c>
      <c r="BG324" s="268"/>
      <c r="BH324" s="268"/>
      <c r="BI324" s="268"/>
      <c r="BJ324" s="268"/>
      <c r="BK324" s="268"/>
      <c r="BL324" s="268"/>
      <c r="BM324" s="268"/>
      <c r="BN324" s="268"/>
      <c r="BO324" s="358"/>
      <c r="BP324" s="358"/>
      <c r="BQ324" s="268"/>
      <c r="BR324" s="358"/>
      <c r="BS324" s="384"/>
      <c r="BT324" s="268"/>
      <c r="BU324" s="268"/>
      <c r="BV324" s="268"/>
      <c r="BW324" s="268"/>
      <c r="BX324" s="268"/>
      <c r="BY324" s="268"/>
      <c r="BZ324" s="268"/>
      <c r="CA324" s="268"/>
      <c r="CB324" s="268"/>
      <c r="CC324" s="268"/>
      <c r="CD324" s="268"/>
      <c r="CE324" s="268"/>
      <c r="CF324" s="268"/>
      <c r="CG324" s="268"/>
      <c r="CH324" s="268"/>
      <c r="CI324" s="268"/>
      <c r="CJ324" s="268"/>
      <c r="CK324" s="268"/>
      <c r="CL324" s="268"/>
      <c r="CM324" s="268"/>
      <c r="CN324" s="268"/>
      <c r="CO324" s="268"/>
      <c r="CP324" s="268"/>
      <c r="CQ324" s="268"/>
      <c r="CR324" s="268"/>
      <c r="CS324" s="268"/>
      <c r="CT324" s="268"/>
      <c r="CU324" s="268"/>
      <c r="CV324" s="268"/>
      <c r="CW324" s="268"/>
      <c r="CX324" s="268"/>
      <c r="CY324" s="268"/>
      <c r="CZ324" s="32"/>
      <c r="DA324" s="32"/>
      <c r="DB324" s="32"/>
      <c r="DC324" s="32"/>
      <c r="DD324" s="32"/>
      <c r="DE324" s="32"/>
      <c r="DF324" s="32"/>
      <c r="DG324" s="32"/>
      <c r="DH324" s="32"/>
      <c r="DI324" s="32"/>
      <c r="DJ324" s="32"/>
      <c r="DK324" s="32"/>
      <c r="DL324" s="32"/>
      <c r="DM324" s="32"/>
    </row>
    <row r="325" customFormat="false" ht="12.75" hidden="false" customHeight="false" outlineLevel="0" collapsed="false">
      <c r="A325" s="359"/>
      <c r="B325" s="268"/>
      <c r="C325" s="276"/>
      <c r="D325" s="276"/>
      <c r="E325" s="268"/>
      <c r="F325" s="268"/>
      <c r="G325" s="268"/>
      <c r="H325" s="268"/>
      <c r="I325" s="343"/>
      <c r="J325" s="268"/>
      <c r="K325" s="276"/>
      <c r="L325" s="276"/>
      <c r="M325" s="343"/>
      <c r="N325" s="276"/>
      <c r="O325" s="276"/>
      <c r="P325" s="276"/>
      <c r="Q325" s="343"/>
      <c r="R325" s="268"/>
      <c r="T325" s="268"/>
      <c r="U325" s="268"/>
      <c r="X325" s="343" t="n">
        <v>0</v>
      </c>
      <c r="Y325" s="2" t="n">
        <v>0</v>
      </c>
      <c r="Z325" s="268" t="n">
        <v>0</v>
      </c>
      <c r="AA325" s="343" t="n">
        <v>0</v>
      </c>
      <c r="AB325" s="343" t="n">
        <v>1</v>
      </c>
      <c r="AC325" s="343" t="n">
        <v>0</v>
      </c>
      <c r="AD325" s="2" t="n">
        <v>0</v>
      </c>
      <c r="AE325" s="2" t="n">
        <v>0</v>
      </c>
      <c r="AF325" s="2" t="n">
        <v>0</v>
      </c>
      <c r="AH325" s="340"/>
      <c r="AI325" s="2" t="n">
        <v>0</v>
      </c>
      <c r="AJ325" s="343"/>
      <c r="AK325" s="343"/>
      <c r="AL325" s="2" t="n">
        <v>0</v>
      </c>
      <c r="AM325" s="2" t="n">
        <v>0</v>
      </c>
      <c r="AN325" s="2" t="n">
        <v>0</v>
      </c>
      <c r="AO325" s="2" t="n">
        <v>0</v>
      </c>
      <c r="AP325" s="2" t="n">
        <v>0</v>
      </c>
      <c r="AQ325" s="2" t="n">
        <v>0</v>
      </c>
      <c r="AR325" s="2" t="n">
        <v>0</v>
      </c>
      <c r="AS325" s="2" t="n">
        <v>0</v>
      </c>
      <c r="AV325" s="2" t="n">
        <v>0</v>
      </c>
      <c r="AW325" s="2" t="n">
        <v>0</v>
      </c>
      <c r="AX325" s="2" t="n">
        <v>0</v>
      </c>
      <c r="AY325" s="2" t="n">
        <v>0</v>
      </c>
      <c r="AZ325" s="2" t="n">
        <v>0</v>
      </c>
      <c r="BA325" s="2" t="n">
        <v>0</v>
      </c>
      <c r="BC325" s="2" t="n">
        <v>0</v>
      </c>
      <c r="BD325" s="2" t="n">
        <v>0</v>
      </c>
      <c r="BE325" s="2" t="n">
        <v>0</v>
      </c>
      <c r="BG325" s="268"/>
      <c r="BH325" s="268"/>
      <c r="BI325" s="268"/>
      <c r="BJ325" s="268"/>
      <c r="BK325" s="268"/>
      <c r="BL325" s="268"/>
      <c r="BM325" s="268"/>
      <c r="BN325" s="268"/>
      <c r="BO325" s="358"/>
      <c r="BP325" s="358"/>
      <c r="BQ325" s="268"/>
      <c r="BR325" s="358"/>
      <c r="BS325" s="384"/>
      <c r="BT325" s="268"/>
      <c r="BU325" s="268"/>
      <c r="BV325" s="268"/>
      <c r="BW325" s="268"/>
      <c r="BX325" s="268"/>
      <c r="BY325" s="268"/>
      <c r="BZ325" s="268"/>
      <c r="CA325" s="268"/>
      <c r="CB325" s="268"/>
      <c r="CC325" s="268"/>
      <c r="CD325" s="268"/>
      <c r="CE325" s="268"/>
      <c r="CF325" s="268"/>
      <c r="CG325" s="268"/>
      <c r="CH325" s="268"/>
      <c r="CI325" s="268"/>
      <c r="CJ325" s="268"/>
      <c r="CK325" s="268"/>
      <c r="CL325" s="268"/>
      <c r="CM325" s="268"/>
      <c r="CN325" s="268"/>
      <c r="CO325" s="268"/>
      <c r="CP325" s="268"/>
      <c r="CQ325" s="268"/>
      <c r="CR325" s="268"/>
      <c r="CS325" s="268"/>
      <c r="CT325" s="268"/>
      <c r="CU325" s="268"/>
      <c r="CV325" s="268"/>
      <c r="CW325" s="268"/>
      <c r="CX325" s="268"/>
      <c r="CY325" s="268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</row>
    <row r="326" customFormat="false" ht="12.75" hidden="false" customHeight="false" outlineLevel="0" collapsed="false">
      <c r="A326" s="359"/>
      <c r="B326" s="268"/>
      <c r="C326" s="276"/>
      <c r="D326" s="276"/>
      <c r="E326" s="268"/>
      <c r="F326" s="268"/>
      <c r="G326" s="268"/>
      <c r="H326" s="268"/>
      <c r="I326" s="343"/>
      <c r="J326" s="268"/>
      <c r="K326" s="276"/>
      <c r="L326" s="276"/>
      <c r="M326" s="343"/>
      <c r="N326" s="276"/>
      <c r="O326" s="276"/>
      <c r="P326" s="276"/>
      <c r="Q326" s="343"/>
      <c r="R326" s="268"/>
      <c r="T326" s="268"/>
      <c r="U326" s="268"/>
      <c r="X326" s="343" t="n">
        <v>0</v>
      </c>
      <c r="Y326" s="2" t="n">
        <v>0</v>
      </c>
      <c r="Z326" s="268" t="n">
        <v>0</v>
      </c>
      <c r="AA326" s="343" t="n">
        <v>0</v>
      </c>
      <c r="AB326" s="343" t="n">
        <v>1</v>
      </c>
      <c r="AC326" s="343" t="n">
        <v>0</v>
      </c>
      <c r="AD326" s="2" t="n">
        <v>0</v>
      </c>
      <c r="AE326" s="2" t="n">
        <v>0</v>
      </c>
      <c r="AF326" s="2" t="n">
        <v>0</v>
      </c>
      <c r="AH326" s="340"/>
      <c r="AI326" s="2" t="n">
        <v>0</v>
      </c>
      <c r="AJ326" s="343"/>
      <c r="AK326" s="343"/>
      <c r="AL326" s="2" t="n">
        <v>0</v>
      </c>
      <c r="AM326" s="2" t="n">
        <v>0</v>
      </c>
      <c r="AN326" s="2" t="n">
        <v>0</v>
      </c>
      <c r="AO326" s="2" t="n">
        <v>0</v>
      </c>
      <c r="AP326" s="2" t="n">
        <v>0</v>
      </c>
      <c r="AQ326" s="2" t="n">
        <v>0</v>
      </c>
      <c r="AR326" s="2" t="n">
        <v>0</v>
      </c>
      <c r="AS326" s="2" t="n">
        <v>0</v>
      </c>
      <c r="AV326" s="2" t="n">
        <v>0</v>
      </c>
      <c r="AW326" s="2" t="n">
        <v>0</v>
      </c>
      <c r="AX326" s="2" t="n">
        <v>0</v>
      </c>
      <c r="AY326" s="2" t="n">
        <v>0</v>
      </c>
      <c r="AZ326" s="2" t="n">
        <v>0</v>
      </c>
      <c r="BA326" s="2" t="n">
        <v>0</v>
      </c>
      <c r="BC326" s="2" t="n">
        <v>0</v>
      </c>
      <c r="BD326" s="2" t="n">
        <v>0</v>
      </c>
      <c r="BE326" s="2" t="n">
        <v>0</v>
      </c>
      <c r="BG326" s="268"/>
      <c r="BH326" s="268"/>
      <c r="BI326" s="268"/>
      <c r="BJ326" s="268"/>
      <c r="BK326" s="268"/>
      <c r="BL326" s="268"/>
      <c r="BM326" s="268"/>
      <c r="BN326" s="268"/>
      <c r="BO326" s="358"/>
      <c r="BP326" s="358"/>
      <c r="BQ326" s="268"/>
      <c r="BR326" s="358"/>
      <c r="BS326" s="384"/>
      <c r="BT326" s="268"/>
      <c r="BU326" s="268"/>
      <c r="BV326" s="268"/>
      <c r="BW326" s="268"/>
      <c r="BX326" s="268"/>
      <c r="BY326" s="268"/>
      <c r="BZ326" s="268"/>
      <c r="CA326" s="268"/>
      <c r="CB326" s="268"/>
      <c r="CC326" s="268"/>
      <c r="CD326" s="268"/>
      <c r="CE326" s="268"/>
      <c r="CF326" s="268"/>
      <c r="CG326" s="268"/>
      <c r="CH326" s="268"/>
      <c r="CI326" s="268"/>
      <c r="CJ326" s="268"/>
      <c r="CK326" s="268"/>
      <c r="CL326" s="268"/>
      <c r="CM326" s="268"/>
      <c r="CN326" s="268"/>
      <c r="CO326" s="268"/>
      <c r="CP326" s="268"/>
      <c r="CQ326" s="268"/>
      <c r="CR326" s="268"/>
      <c r="CS326" s="268"/>
      <c r="CT326" s="268"/>
      <c r="CU326" s="268"/>
      <c r="CV326" s="268"/>
      <c r="CW326" s="268"/>
      <c r="CX326" s="268"/>
      <c r="CY326" s="268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</row>
    <row r="327" customFormat="false" ht="12.75" hidden="false" customHeight="false" outlineLevel="0" collapsed="false">
      <c r="A327" s="359"/>
      <c r="B327" s="268"/>
      <c r="C327" s="276"/>
      <c r="D327" s="276"/>
      <c r="E327" s="268"/>
      <c r="F327" s="268"/>
      <c r="G327" s="268"/>
      <c r="H327" s="268"/>
      <c r="I327" s="343"/>
      <c r="J327" s="268"/>
      <c r="K327" s="276"/>
      <c r="L327" s="276"/>
      <c r="M327" s="343"/>
      <c r="N327" s="276"/>
      <c r="O327" s="276"/>
      <c r="P327" s="276"/>
      <c r="Q327" s="343"/>
      <c r="R327" s="268"/>
      <c r="T327" s="268"/>
      <c r="U327" s="268"/>
      <c r="X327" s="343" t="n">
        <v>0</v>
      </c>
      <c r="Y327" s="2" t="n">
        <v>0</v>
      </c>
      <c r="Z327" s="268" t="n">
        <v>0</v>
      </c>
      <c r="AA327" s="343" t="n">
        <v>0</v>
      </c>
      <c r="AB327" s="343" t="n">
        <v>1</v>
      </c>
      <c r="AC327" s="343" t="n">
        <v>0</v>
      </c>
      <c r="AD327" s="2" t="n">
        <v>0</v>
      </c>
      <c r="AE327" s="2" t="n">
        <v>0</v>
      </c>
      <c r="AF327" s="2" t="n">
        <v>0</v>
      </c>
      <c r="AH327" s="340"/>
      <c r="AI327" s="2" t="n">
        <v>0</v>
      </c>
      <c r="AJ327" s="343"/>
      <c r="AK327" s="343"/>
      <c r="AL327" s="2" t="n">
        <v>0</v>
      </c>
      <c r="AM327" s="2" t="n">
        <v>0</v>
      </c>
      <c r="AN327" s="2" t="n">
        <v>0</v>
      </c>
      <c r="AO327" s="2" t="n">
        <v>0</v>
      </c>
      <c r="AP327" s="2" t="n">
        <v>0</v>
      </c>
      <c r="AQ327" s="2" t="n">
        <v>0</v>
      </c>
      <c r="AR327" s="2" t="n">
        <v>0</v>
      </c>
      <c r="AS327" s="2" t="n">
        <v>0</v>
      </c>
      <c r="AV327" s="2" t="n">
        <v>0</v>
      </c>
      <c r="AW327" s="2" t="n">
        <v>0</v>
      </c>
      <c r="AX327" s="2" t="n">
        <v>0</v>
      </c>
      <c r="AY327" s="2" t="n">
        <v>0</v>
      </c>
      <c r="AZ327" s="2" t="n">
        <v>0</v>
      </c>
      <c r="BA327" s="2" t="n">
        <v>0</v>
      </c>
      <c r="BC327" s="2" t="n">
        <v>0</v>
      </c>
      <c r="BD327" s="2" t="n">
        <v>0</v>
      </c>
      <c r="BE327" s="2" t="n">
        <v>0</v>
      </c>
      <c r="BG327" s="268"/>
      <c r="BH327" s="268"/>
      <c r="BI327" s="268"/>
      <c r="BJ327" s="268"/>
      <c r="BK327" s="268"/>
      <c r="BL327" s="268"/>
      <c r="BM327" s="268"/>
      <c r="BN327" s="268"/>
      <c r="BO327" s="358"/>
      <c r="BP327" s="358"/>
      <c r="BQ327" s="268"/>
      <c r="BR327" s="358"/>
      <c r="BS327" s="384"/>
      <c r="BT327" s="268"/>
      <c r="BU327" s="268"/>
      <c r="BV327" s="268"/>
      <c r="BW327" s="268"/>
      <c r="BX327" s="268"/>
      <c r="BY327" s="268"/>
      <c r="BZ327" s="268"/>
      <c r="CA327" s="268"/>
      <c r="CB327" s="268"/>
      <c r="CC327" s="268"/>
      <c r="CD327" s="268"/>
      <c r="CE327" s="268"/>
      <c r="CF327" s="268"/>
      <c r="CG327" s="268"/>
      <c r="CH327" s="268"/>
      <c r="CI327" s="268"/>
      <c r="CJ327" s="268"/>
      <c r="CK327" s="268"/>
      <c r="CL327" s="268"/>
      <c r="CM327" s="268"/>
      <c r="CN327" s="268"/>
      <c r="CO327" s="268"/>
      <c r="CP327" s="268"/>
      <c r="CQ327" s="268"/>
      <c r="CR327" s="268"/>
      <c r="CS327" s="268"/>
      <c r="CT327" s="268"/>
      <c r="CU327" s="268"/>
      <c r="CV327" s="268"/>
      <c r="CW327" s="268"/>
      <c r="CX327" s="268"/>
      <c r="CY327" s="268"/>
      <c r="CZ327" s="3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  <c r="DK327" s="32"/>
      <c r="DL327" s="32"/>
      <c r="DM327" s="32"/>
    </row>
    <row r="328" customFormat="false" ht="12.75" hidden="false" customHeight="false" outlineLevel="0" collapsed="false">
      <c r="A328" s="359"/>
      <c r="B328" s="268"/>
      <c r="C328" s="276"/>
      <c r="D328" s="276"/>
      <c r="E328" s="268"/>
      <c r="F328" s="268"/>
      <c r="G328" s="268"/>
      <c r="H328" s="268"/>
      <c r="I328" s="343"/>
      <c r="J328" s="268"/>
      <c r="K328" s="276"/>
      <c r="L328" s="276"/>
      <c r="M328" s="343"/>
      <c r="N328" s="276"/>
      <c r="O328" s="276"/>
      <c r="P328" s="276"/>
      <c r="Q328" s="343"/>
      <c r="R328" s="268"/>
      <c r="T328" s="268"/>
      <c r="U328" s="268"/>
      <c r="X328" s="343" t="n">
        <v>0</v>
      </c>
      <c r="Y328" s="2" t="n">
        <v>0</v>
      </c>
      <c r="Z328" s="268" t="n">
        <v>0</v>
      </c>
      <c r="AA328" s="343" t="n">
        <v>0</v>
      </c>
      <c r="AB328" s="343" t="n">
        <v>1</v>
      </c>
      <c r="AC328" s="343" t="n">
        <v>0</v>
      </c>
      <c r="AD328" s="2" t="n">
        <v>0</v>
      </c>
      <c r="AE328" s="2" t="n">
        <v>0</v>
      </c>
      <c r="AF328" s="2" t="n">
        <v>0</v>
      </c>
      <c r="AH328" s="340"/>
      <c r="AI328" s="2" t="n">
        <v>0</v>
      </c>
      <c r="AJ328" s="343"/>
      <c r="AK328" s="343"/>
      <c r="AL328" s="2" t="n">
        <v>0</v>
      </c>
      <c r="AM328" s="2" t="n">
        <v>0</v>
      </c>
      <c r="AN328" s="2" t="n">
        <v>0</v>
      </c>
      <c r="AO328" s="2" t="n">
        <v>0</v>
      </c>
      <c r="AP328" s="2" t="n">
        <v>0</v>
      </c>
      <c r="AQ328" s="2" t="n">
        <v>0</v>
      </c>
      <c r="AR328" s="2" t="n">
        <v>0</v>
      </c>
      <c r="AS328" s="2" t="n">
        <v>0</v>
      </c>
      <c r="AV328" s="2" t="n">
        <v>0</v>
      </c>
      <c r="AW328" s="2" t="n">
        <v>0</v>
      </c>
      <c r="AX328" s="2" t="n">
        <v>0</v>
      </c>
      <c r="AY328" s="2" t="n">
        <v>0</v>
      </c>
      <c r="AZ328" s="2" t="n">
        <v>0</v>
      </c>
      <c r="BA328" s="2" t="n">
        <v>0</v>
      </c>
      <c r="BC328" s="2" t="n">
        <v>0</v>
      </c>
      <c r="BD328" s="2" t="n">
        <v>0</v>
      </c>
      <c r="BE328" s="2" t="n">
        <v>0</v>
      </c>
      <c r="BG328" s="268"/>
      <c r="BH328" s="268"/>
      <c r="BI328" s="268"/>
      <c r="BJ328" s="268"/>
      <c r="BK328" s="268"/>
      <c r="BL328" s="268"/>
      <c r="BM328" s="268"/>
      <c r="BN328" s="268"/>
      <c r="BO328" s="358"/>
      <c r="BP328" s="358"/>
      <c r="BQ328" s="268"/>
      <c r="BR328" s="358"/>
      <c r="BS328" s="384"/>
      <c r="BT328" s="268"/>
      <c r="BU328" s="268"/>
      <c r="BV328" s="268"/>
      <c r="BW328" s="268"/>
      <c r="BX328" s="268"/>
      <c r="BY328" s="268"/>
      <c r="BZ328" s="268"/>
      <c r="CA328" s="268"/>
      <c r="CB328" s="268"/>
      <c r="CC328" s="268"/>
      <c r="CD328" s="268"/>
      <c r="CE328" s="268"/>
      <c r="CF328" s="268"/>
      <c r="CG328" s="268"/>
      <c r="CH328" s="268"/>
      <c r="CI328" s="268"/>
      <c r="CJ328" s="268"/>
      <c r="CK328" s="268"/>
      <c r="CL328" s="268"/>
      <c r="CM328" s="268"/>
      <c r="CN328" s="268"/>
      <c r="CO328" s="268"/>
      <c r="CP328" s="268"/>
      <c r="CQ328" s="268"/>
      <c r="CR328" s="268"/>
      <c r="CS328" s="268"/>
      <c r="CT328" s="268"/>
      <c r="CU328" s="268"/>
      <c r="CV328" s="268"/>
      <c r="CW328" s="268"/>
      <c r="CX328" s="268"/>
      <c r="CY328" s="268"/>
      <c r="CZ328" s="32"/>
      <c r="DA328" s="32"/>
      <c r="DB328" s="32"/>
      <c r="DC328" s="32"/>
      <c r="DD328" s="32"/>
      <c r="DE328" s="32"/>
      <c r="DF328" s="32"/>
      <c r="DG328" s="32"/>
      <c r="DH328" s="32"/>
      <c r="DI328" s="32"/>
      <c r="DJ328" s="32"/>
      <c r="DK328" s="32"/>
      <c r="DL328" s="32"/>
      <c r="DM328" s="32"/>
    </row>
    <row r="329" customFormat="false" ht="12.75" hidden="false" customHeight="false" outlineLevel="0" collapsed="false">
      <c r="A329" s="359"/>
      <c r="B329" s="268"/>
      <c r="C329" s="276"/>
      <c r="D329" s="276"/>
      <c r="E329" s="268"/>
      <c r="F329" s="268"/>
      <c r="G329" s="268"/>
      <c r="H329" s="268"/>
      <c r="I329" s="343"/>
      <c r="J329" s="268"/>
      <c r="K329" s="276"/>
      <c r="L329" s="276"/>
      <c r="M329" s="343"/>
      <c r="N329" s="276"/>
      <c r="O329" s="276"/>
      <c r="P329" s="276"/>
      <c r="Q329" s="343"/>
      <c r="R329" s="268"/>
      <c r="T329" s="268"/>
      <c r="U329" s="268"/>
      <c r="X329" s="343" t="n">
        <v>0</v>
      </c>
      <c r="Y329" s="2" t="n">
        <v>0</v>
      </c>
      <c r="Z329" s="268" t="n">
        <v>0</v>
      </c>
      <c r="AA329" s="343" t="n">
        <v>0</v>
      </c>
      <c r="AB329" s="343" t="n">
        <v>1</v>
      </c>
      <c r="AC329" s="343" t="n">
        <v>0</v>
      </c>
      <c r="AD329" s="2" t="n">
        <v>0</v>
      </c>
      <c r="AE329" s="2" t="n">
        <v>0</v>
      </c>
      <c r="AF329" s="2" t="n">
        <v>0</v>
      </c>
      <c r="AH329" s="340"/>
      <c r="AI329" s="2" t="n">
        <v>0</v>
      </c>
      <c r="AJ329" s="343"/>
      <c r="AK329" s="343"/>
      <c r="AL329" s="2" t="n">
        <v>0</v>
      </c>
      <c r="AM329" s="2" t="n">
        <v>0</v>
      </c>
      <c r="AN329" s="2" t="n">
        <v>0</v>
      </c>
      <c r="AO329" s="2" t="n">
        <v>0</v>
      </c>
      <c r="AP329" s="2" t="n">
        <v>0</v>
      </c>
      <c r="AQ329" s="2" t="n">
        <v>0</v>
      </c>
      <c r="AR329" s="2" t="n">
        <v>0</v>
      </c>
      <c r="AS329" s="2" t="n">
        <v>0</v>
      </c>
      <c r="AV329" s="2" t="n">
        <v>0</v>
      </c>
      <c r="AW329" s="2" t="n">
        <v>0</v>
      </c>
      <c r="AX329" s="2" t="n">
        <v>0</v>
      </c>
      <c r="AY329" s="2" t="n">
        <v>0</v>
      </c>
      <c r="AZ329" s="2" t="n">
        <v>0</v>
      </c>
      <c r="BA329" s="2" t="n">
        <v>0</v>
      </c>
      <c r="BC329" s="2" t="n">
        <v>0</v>
      </c>
      <c r="BD329" s="2" t="n">
        <v>0</v>
      </c>
      <c r="BE329" s="2" t="n">
        <v>0</v>
      </c>
      <c r="BG329" s="268"/>
      <c r="BH329" s="268"/>
      <c r="BI329" s="268"/>
      <c r="BJ329" s="268"/>
      <c r="BK329" s="268"/>
      <c r="BL329" s="268"/>
      <c r="BM329" s="268"/>
      <c r="BN329" s="268"/>
      <c r="BO329" s="358"/>
      <c r="BP329" s="358"/>
      <c r="BQ329" s="268"/>
      <c r="BR329" s="358"/>
      <c r="BS329" s="384"/>
      <c r="BT329" s="268"/>
      <c r="BU329" s="268"/>
      <c r="BV329" s="268"/>
      <c r="BW329" s="268"/>
      <c r="BX329" s="268"/>
      <c r="BY329" s="268"/>
      <c r="BZ329" s="268"/>
      <c r="CA329" s="268"/>
      <c r="CB329" s="268"/>
      <c r="CC329" s="268"/>
      <c r="CD329" s="268"/>
      <c r="CE329" s="268"/>
      <c r="CF329" s="268"/>
      <c r="CG329" s="268"/>
      <c r="CH329" s="268"/>
      <c r="CI329" s="268"/>
      <c r="CJ329" s="268"/>
      <c r="CK329" s="268"/>
      <c r="CL329" s="268"/>
      <c r="CM329" s="268"/>
      <c r="CN329" s="268"/>
      <c r="CO329" s="268"/>
      <c r="CP329" s="268"/>
      <c r="CQ329" s="268"/>
      <c r="CR329" s="268"/>
      <c r="CS329" s="268"/>
      <c r="CT329" s="268"/>
      <c r="CU329" s="268"/>
      <c r="CV329" s="268"/>
      <c r="CW329" s="268"/>
      <c r="CX329" s="268"/>
      <c r="CY329" s="268"/>
      <c r="CZ329" s="32"/>
      <c r="DA329" s="32"/>
      <c r="DB329" s="32"/>
      <c r="DC329" s="32"/>
      <c r="DD329" s="32"/>
      <c r="DE329" s="32"/>
      <c r="DF329" s="32"/>
      <c r="DG329" s="32"/>
      <c r="DH329" s="32"/>
      <c r="DI329" s="32"/>
      <c r="DJ329" s="32"/>
      <c r="DK329" s="32"/>
      <c r="DL329" s="32"/>
      <c r="DM329" s="32"/>
    </row>
    <row r="330" customFormat="false" ht="12.75" hidden="false" customHeight="false" outlineLevel="0" collapsed="false">
      <c r="A330" s="359"/>
      <c r="B330" s="268"/>
      <c r="C330" s="276"/>
      <c r="D330" s="276"/>
      <c r="E330" s="268"/>
      <c r="F330" s="268"/>
      <c r="G330" s="268"/>
      <c r="H330" s="268"/>
      <c r="I330" s="343"/>
      <c r="J330" s="268"/>
      <c r="K330" s="276"/>
      <c r="L330" s="276"/>
      <c r="M330" s="343"/>
      <c r="N330" s="276"/>
      <c r="O330" s="276"/>
      <c r="P330" s="276"/>
      <c r="Q330" s="343"/>
      <c r="R330" s="268"/>
      <c r="T330" s="268"/>
      <c r="U330" s="268"/>
      <c r="X330" s="343" t="n">
        <v>0</v>
      </c>
      <c r="Y330" s="2" t="n">
        <v>0</v>
      </c>
      <c r="Z330" s="268" t="n">
        <v>0</v>
      </c>
      <c r="AA330" s="343" t="n">
        <v>0</v>
      </c>
      <c r="AB330" s="343" t="n">
        <v>1</v>
      </c>
      <c r="AC330" s="343" t="n">
        <v>0</v>
      </c>
      <c r="AD330" s="2" t="n">
        <v>0</v>
      </c>
      <c r="AE330" s="2" t="n">
        <v>0</v>
      </c>
      <c r="AF330" s="2" t="n">
        <v>0</v>
      </c>
      <c r="AH330" s="340"/>
      <c r="AI330" s="2" t="n">
        <v>0</v>
      </c>
      <c r="AJ330" s="343"/>
      <c r="AK330" s="343"/>
      <c r="AL330" s="2" t="n">
        <v>0</v>
      </c>
      <c r="AM330" s="2" t="n">
        <v>0</v>
      </c>
      <c r="AN330" s="2" t="n">
        <v>0</v>
      </c>
      <c r="AO330" s="2" t="n">
        <v>0</v>
      </c>
      <c r="AP330" s="2" t="n">
        <v>0</v>
      </c>
      <c r="AQ330" s="2" t="n">
        <v>0</v>
      </c>
      <c r="AR330" s="2" t="n">
        <v>0</v>
      </c>
      <c r="AS330" s="2" t="n">
        <v>0</v>
      </c>
      <c r="AV330" s="2" t="n">
        <v>0</v>
      </c>
      <c r="AW330" s="2" t="n">
        <v>0</v>
      </c>
      <c r="AX330" s="2" t="n">
        <v>0</v>
      </c>
      <c r="AY330" s="2" t="n">
        <v>0</v>
      </c>
      <c r="AZ330" s="2" t="n">
        <v>0</v>
      </c>
      <c r="BA330" s="2" t="n">
        <v>0</v>
      </c>
      <c r="BC330" s="2" t="n">
        <v>0</v>
      </c>
      <c r="BD330" s="2" t="n">
        <v>0</v>
      </c>
      <c r="BE330" s="2" t="n">
        <v>0</v>
      </c>
      <c r="BG330" s="268"/>
      <c r="BH330" s="268"/>
      <c r="BI330" s="268"/>
      <c r="BJ330" s="268"/>
      <c r="BK330" s="268"/>
      <c r="BL330" s="268"/>
      <c r="BM330" s="268"/>
      <c r="BN330" s="268"/>
      <c r="BO330" s="358"/>
      <c r="BP330" s="358"/>
      <c r="BQ330" s="268"/>
      <c r="BR330" s="358"/>
      <c r="BS330" s="384"/>
      <c r="BT330" s="268"/>
      <c r="BU330" s="268"/>
      <c r="BV330" s="268"/>
      <c r="BW330" s="268"/>
      <c r="BX330" s="268"/>
      <c r="BY330" s="268"/>
      <c r="BZ330" s="268"/>
      <c r="CA330" s="268"/>
      <c r="CB330" s="268"/>
      <c r="CC330" s="268"/>
      <c r="CD330" s="268"/>
      <c r="CE330" s="268"/>
      <c r="CF330" s="268"/>
      <c r="CG330" s="268"/>
      <c r="CH330" s="268"/>
      <c r="CI330" s="268"/>
      <c r="CJ330" s="268"/>
      <c r="CK330" s="268"/>
      <c r="CL330" s="268"/>
      <c r="CM330" s="268"/>
      <c r="CN330" s="268"/>
      <c r="CO330" s="268"/>
      <c r="CP330" s="268"/>
      <c r="CQ330" s="268"/>
      <c r="CR330" s="268"/>
      <c r="CS330" s="268"/>
      <c r="CT330" s="268"/>
      <c r="CU330" s="268"/>
      <c r="CV330" s="268"/>
      <c r="CW330" s="268"/>
      <c r="CX330" s="268"/>
      <c r="CY330" s="268"/>
      <c r="CZ330" s="32"/>
      <c r="DA330" s="32"/>
      <c r="DB330" s="32"/>
      <c r="DC330" s="32"/>
      <c r="DD330" s="32"/>
      <c r="DE330" s="32"/>
      <c r="DF330" s="32"/>
      <c r="DG330" s="32"/>
      <c r="DH330" s="32"/>
      <c r="DI330" s="32"/>
      <c r="DJ330" s="32"/>
      <c r="DK330" s="32"/>
      <c r="DL330" s="32"/>
      <c r="DM330" s="32"/>
    </row>
    <row r="331" customFormat="false" ht="12.75" hidden="false" customHeight="false" outlineLevel="0" collapsed="false">
      <c r="A331" s="359"/>
      <c r="B331" s="268"/>
      <c r="C331" s="276"/>
      <c r="D331" s="276"/>
      <c r="E331" s="268"/>
      <c r="F331" s="268"/>
      <c r="G331" s="268"/>
      <c r="H331" s="268"/>
      <c r="I331" s="343"/>
      <c r="J331" s="268"/>
      <c r="K331" s="276"/>
      <c r="L331" s="276"/>
      <c r="M331" s="343"/>
      <c r="N331" s="276"/>
      <c r="O331" s="276"/>
      <c r="P331" s="276"/>
      <c r="Q331" s="343"/>
      <c r="R331" s="268"/>
      <c r="T331" s="268"/>
      <c r="U331" s="268"/>
      <c r="X331" s="343" t="n">
        <v>0</v>
      </c>
      <c r="Y331" s="2" t="n">
        <v>0</v>
      </c>
      <c r="Z331" s="268" t="n">
        <v>0</v>
      </c>
      <c r="AA331" s="343" t="n">
        <v>0</v>
      </c>
      <c r="AB331" s="343" t="n">
        <v>1</v>
      </c>
      <c r="AC331" s="343" t="n">
        <v>0</v>
      </c>
      <c r="AD331" s="2" t="n">
        <v>0</v>
      </c>
      <c r="AE331" s="2" t="n">
        <v>0</v>
      </c>
      <c r="AF331" s="2" t="n">
        <v>0</v>
      </c>
      <c r="AH331" s="340"/>
      <c r="AI331" s="2" t="n">
        <v>0</v>
      </c>
      <c r="AJ331" s="343"/>
      <c r="AK331" s="343"/>
      <c r="AL331" s="2" t="n">
        <v>0</v>
      </c>
      <c r="AM331" s="2" t="n">
        <v>0</v>
      </c>
      <c r="AN331" s="2" t="n">
        <v>0</v>
      </c>
      <c r="AO331" s="2" t="n">
        <v>0</v>
      </c>
      <c r="AP331" s="2" t="n">
        <v>0</v>
      </c>
      <c r="AQ331" s="2" t="n">
        <v>0</v>
      </c>
      <c r="AR331" s="2" t="n">
        <v>0</v>
      </c>
      <c r="AS331" s="2" t="n">
        <v>0</v>
      </c>
      <c r="AV331" s="2" t="n">
        <v>0</v>
      </c>
      <c r="AW331" s="2" t="n">
        <v>0</v>
      </c>
      <c r="AX331" s="2" t="n">
        <v>0</v>
      </c>
      <c r="AY331" s="2" t="n">
        <v>0</v>
      </c>
      <c r="AZ331" s="2" t="n">
        <v>0</v>
      </c>
      <c r="BA331" s="2" t="n">
        <v>0</v>
      </c>
      <c r="BC331" s="2" t="n">
        <v>0</v>
      </c>
      <c r="BD331" s="2" t="n">
        <v>0</v>
      </c>
      <c r="BE331" s="2" t="n">
        <v>0</v>
      </c>
      <c r="BG331" s="268"/>
      <c r="BH331" s="268"/>
      <c r="BI331" s="268"/>
      <c r="BJ331" s="268"/>
      <c r="BK331" s="268"/>
      <c r="BL331" s="268"/>
      <c r="BM331" s="268"/>
      <c r="BN331" s="268"/>
      <c r="BO331" s="358"/>
      <c r="BP331" s="358"/>
      <c r="BQ331" s="268"/>
      <c r="BR331" s="358"/>
      <c r="BS331" s="384"/>
      <c r="BT331" s="268"/>
      <c r="BU331" s="268"/>
      <c r="BV331" s="268"/>
      <c r="BW331" s="268"/>
      <c r="BX331" s="268"/>
      <c r="BY331" s="268"/>
      <c r="BZ331" s="268"/>
      <c r="CA331" s="268"/>
      <c r="CB331" s="268"/>
      <c r="CC331" s="268"/>
      <c r="CD331" s="268"/>
      <c r="CE331" s="268"/>
      <c r="CF331" s="268"/>
      <c r="CG331" s="268"/>
      <c r="CH331" s="268"/>
      <c r="CI331" s="268"/>
      <c r="CJ331" s="268"/>
      <c r="CK331" s="268"/>
      <c r="CL331" s="268"/>
      <c r="CM331" s="268"/>
      <c r="CN331" s="268"/>
      <c r="CO331" s="268"/>
      <c r="CP331" s="268"/>
      <c r="CQ331" s="268"/>
      <c r="CR331" s="268"/>
      <c r="CS331" s="268"/>
      <c r="CT331" s="268"/>
      <c r="CU331" s="268"/>
      <c r="CV331" s="268"/>
      <c r="CW331" s="268"/>
      <c r="CX331" s="268"/>
      <c r="CY331" s="268"/>
      <c r="CZ331" s="32"/>
      <c r="DA331" s="32"/>
      <c r="DB331" s="32"/>
      <c r="DC331" s="32"/>
      <c r="DD331" s="32"/>
      <c r="DE331" s="32"/>
      <c r="DF331" s="32"/>
      <c r="DG331" s="32"/>
      <c r="DH331" s="32"/>
      <c r="DI331" s="32"/>
      <c r="DJ331" s="32"/>
      <c r="DK331" s="32"/>
      <c r="DL331" s="32"/>
      <c r="DM331" s="32"/>
    </row>
    <row r="332" customFormat="false" ht="12.75" hidden="false" customHeight="false" outlineLevel="0" collapsed="false">
      <c r="A332" s="359"/>
      <c r="B332" s="268"/>
      <c r="C332" s="276"/>
      <c r="D332" s="276"/>
      <c r="E332" s="268"/>
      <c r="F332" s="268"/>
      <c r="G332" s="268"/>
      <c r="H332" s="268"/>
      <c r="I332" s="268"/>
      <c r="J332" s="268"/>
      <c r="K332" s="276"/>
      <c r="L332" s="276"/>
      <c r="M332" s="268"/>
      <c r="N332" s="276"/>
      <c r="O332" s="276"/>
      <c r="P332" s="276"/>
      <c r="Q332" s="268"/>
      <c r="R332" s="268"/>
      <c r="T332" s="268"/>
      <c r="U332" s="268"/>
      <c r="X332" s="268" t="n">
        <v>0</v>
      </c>
      <c r="Y332" s="2" t="n">
        <v>0</v>
      </c>
      <c r="Z332" s="268" t="n">
        <v>0</v>
      </c>
      <c r="AA332" s="268" t="n">
        <v>0</v>
      </c>
      <c r="AB332" s="268" t="n">
        <v>1</v>
      </c>
      <c r="AC332" s="268" t="n">
        <v>0</v>
      </c>
      <c r="AD332" s="2" t="n">
        <v>0</v>
      </c>
      <c r="AE332" s="2" t="n">
        <v>0</v>
      </c>
      <c r="AF332" s="2" t="n">
        <v>0</v>
      </c>
      <c r="AH332" s="306"/>
      <c r="AI332" s="2" t="n">
        <v>0</v>
      </c>
      <c r="AJ332" s="343"/>
      <c r="AK332" s="343"/>
      <c r="AL332" s="2" t="n">
        <v>0</v>
      </c>
      <c r="AM332" s="2" t="n">
        <v>0</v>
      </c>
      <c r="AN332" s="2" t="n">
        <v>0</v>
      </c>
      <c r="AO332" s="2" t="n">
        <v>0</v>
      </c>
      <c r="AP332" s="2" t="n">
        <v>0</v>
      </c>
      <c r="AQ332" s="2" t="n">
        <v>0</v>
      </c>
      <c r="AR332" s="2" t="n">
        <v>0</v>
      </c>
      <c r="AS332" s="2" t="n">
        <v>0</v>
      </c>
      <c r="AV332" s="2" t="n">
        <v>0</v>
      </c>
      <c r="AW332" s="2" t="n">
        <v>0</v>
      </c>
      <c r="AX332" s="2" t="n">
        <v>0</v>
      </c>
      <c r="AY332" s="2" t="n">
        <v>0</v>
      </c>
      <c r="AZ332" s="2" t="n">
        <v>0</v>
      </c>
      <c r="BA332" s="2" t="n">
        <v>0</v>
      </c>
      <c r="BC332" s="2" t="n">
        <v>0</v>
      </c>
      <c r="BD332" s="2" t="n">
        <v>0</v>
      </c>
      <c r="BE332" s="2" t="n">
        <v>0</v>
      </c>
      <c r="BG332" s="268"/>
      <c r="BH332" s="268"/>
      <c r="BI332" s="268"/>
      <c r="BJ332" s="268"/>
      <c r="BK332" s="268"/>
      <c r="BL332" s="268"/>
      <c r="BM332" s="268"/>
      <c r="BN332" s="268"/>
      <c r="BO332" s="358"/>
      <c r="BP332" s="358"/>
      <c r="BQ332" s="268"/>
      <c r="BR332" s="358"/>
      <c r="BS332" s="384"/>
      <c r="BT332" s="268"/>
      <c r="BU332" s="268"/>
      <c r="BV332" s="268"/>
      <c r="BW332" s="268"/>
      <c r="BX332" s="268"/>
      <c r="BY332" s="268"/>
      <c r="BZ332" s="268"/>
      <c r="CA332" s="268"/>
      <c r="CB332" s="268"/>
      <c r="CC332" s="268"/>
      <c r="CD332" s="268"/>
      <c r="CE332" s="268"/>
      <c r="CF332" s="268"/>
      <c r="CG332" s="268"/>
      <c r="CH332" s="268"/>
      <c r="CI332" s="268"/>
      <c r="CJ332" s="268"/>
      <c r="CK332" s="268"/>
      <c r="CL332" s="268"/>
      <c r="CM332" s="268"/>
      <c r="CN332" s="268"/>
      <c r="CO332" s="268"/>
      <c r="CP332" s="268"/>
      <c r="CQ332" s="268"/>
      <c r="CR332" s="268"/>
      <c r="CS332" s="268"/>
      <c r="CT332" s="268"/>
      <c r="CU332" s="268"/>
      <c r="CV332" s="268"/>
      <c r="CW332" s="268"/>
      <c r="CX332" s="268"/>
      <c r="CY332" s="268"/>
      <c r="CZ332" s="32"/>
      <c r="DA332" s="32"/>
      <c r="DB332" s="32"/>
      <c r="DC332" s="32"/>
      <c r="DD332" s="32"/>
      <c r="DE332" s="32"/>
      <c r="DF332" s="32"/>
      <c r="DG332" s="32"/>
      <c r="DH332" s="32"/>
      <c r="DI332" s="32"/>
      <c r="DJ332" s="32"/>
      <c r="DK332" s="32"/>
      <c r="DL332" s="32"/>
      <c r="DM332" s="32"/>
    </row>
    <row r="333" customFormat="false" ht="12.75" hidden="false" customHeight="false" outlineLevel="0" collapsed="false">
      <c r="A333" s="359"/>
      <c r="B333" s="268"/>
      <c r="C333" s="276"/>
      <c r="D333" s="276"/>
      <c r="E333" s="268"/>
      <c r="F333" s="268"/>
      <c r="G333" s="268"/>
      <c r="H333" s="268"/>
      <c r="I333" s="268"/>
      <c r="J333" s="268"/>
      <c r="K333" s="276"/>
      <c r="L333" s="276"/>
      <c r="M333" s="268"/>
      <c r="N333" s="276"/>
      <c r="O333" s="276"/>
      <c r="P333" s="276"/>
      <c r="Q333" s="268"/>
      <c r="R333" s="268"/>
      <c r="T333" s="268"/>
      <c r="U333" s="268"/>
      <c r="X333" s="268" t="n">
        <v>0</v>
      </c>
      <c r="Z333" s="268" t="n">
        <v>0</v>
      </c>
      <c r="AA333" s="268" t="n">
        <v>0</v>
      </c>
      <c r="AB333" s="268" t="n">
        <v>1</v>
      </c>
      <c r="AC333" s="268" t="n">
        <v>0</v>
      </c>
      <c r="AH333" s="306"/>
      <c r="AI333" s="268"/>
      <c r="AJ333" s="268"/>
      <c r="AK333" s="268"/>
      <c r="AL333" s="268"/>
      <c r="AM333" s="268"/>
      <c r="AN333" s="268"/>
      <c r="AO333" s="268"/>
      <c r="AP333" s="268"/>
      <c r="AQ333" s="268"/>
      <c r="AR333" s="268"/>
      <c r="AS333" s="268"/>
      <c r="AT333" s="268"/>
      <c r="AU333" s="268"/>
      <c r="AV333" s="268"/>
      <c r="AW333" s="268"/>
      <c r="AX333" s="268"/>
      <c r="AY333" s="268"/>
      <c r="AZ333" s="268"/>
      <c r="BA333" s="268"/>
      <c r="BB333" s="268"/>
      <c r="BC333" s="268"/>
      <c r="BD333" s="268"/>
      <c r="BE333" s="268"/>
      <c r="BF333" s="268"/>
      <c r="BG333" s="268"/>
      <c r="BH333" s="268"/>
      <c r="BI333" s="268"/>
      <c r="BJ333" s="268"/>
      <c r="BK333" s="268"/>
      <c r="BL333" s="268"/>
      <c r="BM333" s="268"/>
      <c r="BN333" s="268"/>
      <c r="BO333" s="358"/>
      <c r="BP333" s="358"/>
      <c r="BQ333" s="268"/>
      <c r="BR333" s="358"/>
      <c r="BS333" s="384"/>
      <c r="BT333" s="268"/>
      <c r="BU333" s="268"/>
      <c r="BV333" s="268"/>
      <c r="BW333" s="268"/>
      <c r="BX333" s="268"/>
      <c r="BY333" s="268"/>
      <c r="BZ333" s="268"/>
      <c r="CA333" s="268"/>
      <c r="CB333" s="268"/>
      <c r="CC333" s="268"/>
      <c r="CD333" s="268"/>
      <c r="CE333" s="268"/>
      <c r="CF333" s="268"/>
      <c r="CG333" s="268"/>
      <c r="CH333" s="268"/>
      <c r="CI333" s="268"/>
      <c r="CJ333" s="268"/>
      <c r="CK333" s="268"/>
      <c r="CL333" s="268"/>
      <c r="CM333" s="268"/>
      <c r="CN333" s="268"/>
      <c r="CO333" s="268"/>
      <c r="CP333" s="268"/>
      <c r="CQ333" s="268"/>
      <c r="CR333" s="268"/>
      <c r="CS333" s="268"/>
      <c r="CT333" s="268"/>
      <c r="CU333" s="268"/>
      <c r="CV333" s="268"/>
      <c r="CW333" s="268"/>
      <c r="CX333" s="268"/>
      <c r="CY333" s="268"/>
      <c r="CZ333" s="32"/>
      <c r="DA333" s="32"/>
      <c r="DB333" s="32"/>
      <c r="DC333" s="32"/>
      <c r="DD333" s="32"/>
      <c r="DE333" s="32"/>
      <c r="DF333" s="32"/>
      <c r="DG333" s="32"/>
      <c r="DH333" s="32"/>
      <c r="DI333" s="32"/>
      <c r="DJ333" s="32"/>
      <c r="DK333" s="32"/>
      <c r="DL333" s="32"/>
      <c r="DM333" s="32"/>
    </row>
    <row r="334" customFormat="false" ht="12.75" hidden="false" customHeight="false" outlineLevel="0" collapsed="false">
      <c r="A334" s="359"/>
      <c r="B334" s="268"/>
      <c r="C334" s="276"/>
      <c r="D334" s="276"/>
      <c r="E334" s="268"/>
      <c r="F334" s="268"/>
      <c r="G334" s="268"/>
      <c r="H334" s="268"/>
      <c r="I334" s="268"/>
      <c r="J334" s="268"/>
      <c r="K334" s="276"/>
      <c r="L334" s="276"/>
      <c r="M334" s="268"/>
      <c r="N334" s="276"/>
      <c r="O334" s="276"/>
      <c r="P334" s="276"/>
      <c r="Q334" s="268"/>
      <c r="R334" s="268"/>
      <c r="T334" s="268"/>
      <c r="U334" s="268"/>
      <c r="X334" s="268"/>
      <c r="Z334" s="268"/>
      <c r="AA334" s="268"/>
      <c r="AB334" s="268"/>
      <c r="AC334" s="268"/>
      <c r="AH334" s="306"/>
      <c r="AI334" s="268"/>
      <c r="AJ334" s="268"/>
      <c r="AK334" s="268"/>
      <c r="AL334" s="268"/>
      <c r="AM334" s="268"/>
      <c r="AN334" s="268"/>
      <c r="AO334" s="268"/>
      <c r="AP334" s="268"/>
      <c r="AQ334" s="268"/>
      <c r="AR334" s="268"/>
      <c r="AS334" s="268"/>
      <c r="AT334" s="268"/>
      <c r="AU334" s="268"/>
      <c r="AV334" s="268"/>
      <c r="AW334" s="268"/>
      <c r="AX334" s="268"/>
      <c r="AY334" s="268"/>
      <c r="AZ334" s="268"/>
      <c r="BA334" s="268"/>
      <c r="BB334" s="268"/>
      <c r="BC334" s="268"/>
      <c r="BD334" s="268"/>
      <c r="BE334" s="268"/>
      <c r="BF334" s="268"/>
      <c r="BG334" s="268"/>
      <c r="BH334" s="268"/>
      <c r="BI334" s="268"/>
      <c r="BJ334" s="268"/>
      <c r="BK334" s="268"/>
      <c r="BL334" s="268"/>
      <c r="BM334" s="268"/>
      <c r="BN334" s="268"/>
      <c r="BO334" s="358"/>
      <c r="BP334" s="358"/>
      <c r="BQ334" s="268"/>
      <c r="BR334" s="358"/>
      <c r="BS334" s="384"/>
      <c r="BT334" s="268"/>
      <c r="BU334" s="268"/>
      <c r="BV334" s="268"/>
      <c r="BW334" s="268"/>
      <c r="BX334" s="268"/>
      <c r="BY334" s="268"/>
      <c r="BZ334" s="268"/>
      <c r="CA334" s="268"/>
      <c r="CB334" s="268"/>
      <c r="CC334" s="268"/>
      <c r="CD334" s="268"/>
      <c r="CE334" s="268"/>
      <c r="CF334" s="268"/>
      <c r="CG334" s="268"/>
      <c r="CH334" s="268"/>
      <c r="CI334" s="268"/>
      <c r="CJ334" s="268"/>
      <c r="CK334" s="268"/>
      <c r="CL334" s="268"/>
      <c r="CM334" s="268"/>
      <c r="CN334" s="268"/>
      <c r="CO334" s="268"/>
      <c r="CP334" s="268"/>
      <c r="CQ334" s="268"/>
      <c r="CR334" s="268"/>
      <c r="CS334" s="268"/>
      <c r="CT334" s="268"/>
      <c r="CU334" s="268"/>
      <c r="CV334" s="268"/>
      <c r="CW334" s="268"/>
      <c r="CX334" s="268"/>
      <c r="CY334" s="268"/>
      <c r="CZ334" s="32"/>
      <c r="DA334" s="32"/>
      <c r="DB334" s="32"/>
      <c r="DC334" s="32"/>
      <c r="DD334" s="32"/>
      <c r="DE334" s="32"/>
      <c r="DF334" s="32"/>
      <c r="DG334" s="32"/>
      <c r="DH334" s="32"/>
      <c r="DI334" s="32"/>
      <c r="DJ334" s="32"/>
      <c r="DK334" s="32"/>
      <c r="DL334" s="32"/>
      <c r="DM334" s="32"/>
    </row>
    <row r="335" customFormat="false" ht="12.75" hidden="false" customHeight="false" outlineLevel="0" collapsed="false">
      <c r="A335" s="359"/>
      <c r="B335" s="268"/>
      <c r="C335" s="276"/>
      <c r="D335" s="276"/>
      <c r="E335" s="268"/>
      <c r="F335" s="268"/>
      <c r="G335" s="268"/>
      <c r="H335" s="268"/>
      <c r="I335" s="268"/>
      <c r="J335" s="268"/>
      <c r="K335" s="276"/>
      <c r="L335" s="276"/>
      <c r="M335" s="268"/>
      <c r="N335" s="276"/>
      <c r="O335" s="276"/>
      <c r="P335" s="276"/>
      <c r="Q335" s="268"/>
      <c r="R335" s="268"/>
      <c r="T335" s="268"/>
      <c r="U335" s="268"/>
      <c r="X335" s="268"/>
      <c r="Z335" s="268"/>
      <c r="AA335" s="268"/>
      <c r="AB335" s="268"/>
      <c r="AC335" s="268"/>
      <c r="AH335" s="306"/>
      <c r="AI335" s="268"/>
      <c r="AJ335" s="268"/>
      <c r="AK335" s="268"/>
      <c r="AL335" s="268"/>
      <c r="AM335" s="268"/>
      <c r="AN335" s="268"/>
      <c r="AO335" s="268"/>
      <c r="AP335" s="268"/>
      <c r="AQ335" s="268"/>
      <c r="AR335" s="268"/>
      <c r="AS335" s="268"/>
      <c r="AT335" s="268"/>
      <c r="AU335" s="268"/>
      <c r="AV335" s="268"/>
      <c r="AW335" s="268"/>
      <c r="AX335" s="268"/>
      <c r="AY335" s="268"/>
      <c r="AZ335" s="268"/>
      <c r="BA335" s="268"/>
      <c r="BB335" s="268"/>
      <c r="BC335" s="268"/>
      <c r="BD335" s="268"/>
      <c r="BE335" s="268"/>
      <c r="BF335" s="268"/>
      <c r="BG335" s="268"/>
      <c r="BH335" s="268"/>
      <c r="BI335" s="268"/>
      <c r="BJ335" s="268"/>
      <c r="BK335" s="268"/>
      <c r="BL335" s="268"/>
      <c r="BM335" s="268"/>
      <c r="BN335" s="268"/>
      <c r="BO335" s="358"/>
      <c r="BP335" s="358"/>
      <c r="BQ335" s="268"/>
      <c r="BR335" s="358"/>
      <c r="BS335" s="384"/>
      <c r="BT335" s="268"/>
      <c r="BU335" s="268"/>
      <c r="BV335" s="268"/>
      <c r="BW335" s="268"/>
      <c r="BX335" s="268"/>
      <c r="BY335" s="268"/>
      <c r="BZ335" s="268"/>
      <c r="CA335" s="268"/>
      <c r="CB335" s="268"/>
      <c r="CC335" s="268"/>
      <c r="CD335" s="268"/>
      <c r="CE335" s="268"/>
      <c r="CF335" s="268"/>
      <c r="CG335" s="268"/>
      <c r="CH335" s="268"/>
      <c r="CI335" s="268"/>
      <c r="CJ335" s="268"/>
      <c r="CK335" s="268"/>
      <c r="CL335" s="268"/>
      <c r="CM335" s="268"/>
      <c r="CN335" s="268"/>
      <c r="CO335" s="268"/>
      <c r="CP335" s="268"/>
      <c r="CQ335" s="268"/>
      <c r="CR335" s="268"/>
      <c r="CS335" s="268"/>
      <c r="CT335" s="268"/>
      <c r="CU335" s="268"/>
      <c r="CV335" s="268"/>
      <c r="CW335" s="268"/>
      <c r="CX335" s="268"/>
      <c r="CY335" s="268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</row>
    <row r="336" customFormat="false" ht="12.75" hidden="false" customHeight="false" outlineLevel="0" collapsed="false">
      <c r="A336" s="359"/>
      <c r="B336" s="268"/>
      <c r="C336" s="276"/>
      <c r="D336" s="276"/>
      <c r="E336" s="268"/>
      <c r="F336" s="268"/>
      <c r="G336" s="268"/>
      <c r="H336" s="268"/>
      <c r="I336" s="268"/>
      <c r="J336" s="268"/>
      <c r="K336" s="276"/>
      <c r="L336" s="276"/>
      <c r="M336" s="268"/>
      <c r="N336" s="276"/>
      <c r="O336" s="276"/>
      <c r="P336" s="276"/>
      <c r="Q336" s="268"/>
      <c r="R336" s="268"/>
      <c r="T336" s="268"/>
      <c r="U336" s="268"/>
      <c r="X336" s="268"/>
      <c r="Z336" s="268"/>
      <c r="AA336" s="268"/>
      <c r="AB336" s="268"/>
      <c r="AC336" s="268"/>
      <c r="AH336" s="306"/>
      <c r="AI336" s="268"/>
      <c r="AJ336" s="268"/>
      <c r="AK336" s="268"/>
      <c r="AL336" s="268"/>
      <c r="AM336" s="268"/>
      <c r="AN336" s="268"/>
      <c r="AO336" s="268"/>
      <c r="AP336" s="268"/>
      <c r="AQ336" s="268"/>
      <c r="AR336" s="268"/>
      <c r="AS336" s="268"/>
      <c r="AT336" s="268"/>
      <c r="AU336" s="268"/>
      <c r="AV336" s="268"/>
      <c r="AW336" s="268"/>
      <c r="AX336" s="268"/>
      <c r="AY336" s="268"/>
      <c r="AZ336" s="268"/>
      <c r="BA336" s="268"/>
      <c r="BB336" s="268"/>
      <c r="BC336" s="268"/>
      <c r="BD336" s="268"/>
      <c r="BE336" s="268"/>
      <c r="BF336" s="268"/>
      <c r="BG336" s="268"/>
      <c r="BH336" s="268"/>
      <c r="BI336" s="268"/>
      <c r="BJ336" s="268"/>
      <c r="BK336" s="268"/>
      <c r="BL336" s="268"/>
      <c r="BM336" s="268"/>
      <c r="BN336" s="268"/>
      <c r="BO336" s="358"/>
      <c r="BP336" s="358"/>
      <c r="BQ336" s="268"/>
      <c r="BR336" s="358"/>
      <c r="BS336" s="384"/>
      <c r="BT336" s="268"/>
      <c r="BU336" s="268"/>
      <c r="BV336" s="268"/>
      <c r="BW336" s="268"/>
      <c r="BX336" s="268"/>
      <c r="BY336" s="268"/>
      <c r="BZ336" s="268"/>
      <c r="CA336" s="268"/>
      <c r="CB336" s="268"/>
      <c r="CC336" s="268"/>
      <c r="CD336" s="268"/>
      <c r="CE336" s="268"/>
      <c r="CF336" s="268"/>
      <c r="CG336" s="268"/>
      <c r="CH336" s="268"/>
      <c r="CI336" s="268"/>
      <c r="CJ336" s="268"/>
      <c r="CK336" s="268"/>
      <c r="CL336" s="268"/>
      <c r="CM336" s="268"/>
      <c r="CN336" s="268"/>
      <c r="CO336" s="268"/>
      <c r="CP336" s="268"/>
      <c r="CQ336" s="268"/>
      <c r="CR336" s="268"/>
      <c r="CS336" s="268"/>
      <c r="CT336" s="268"/>
      <c r="CU336" s="268"/>
      <c r="CV336" s="268"/>
      <c r="CW336" s="268"/>
      <c r="CX336" s="268"/>
      <c r="CY336" s="268"/>
      <c r="CZ336" s="32"/>
      <c r="DA336" s="32"/>
      <c r="DB336" s="32"/>
      <c r="DC336" s="32"/>
      <c r="DD336" s="32"/>
      <c r="DE336" s="32"/>
      <c r="DF336" s="32"/>
      <c r="DG336" s="32"/>
      <c r="DH336" s="32"/>
      <c r="DI336" s="32"/>
      <c r="DJ336" s="32"/>
      <c r="DK336" s="32"/>
      <c r="DL336" s="32"/>
      <c r="DM336" s="32"/>
    </row>
    <row r="337" customFormat="false" ht="12.75" hidden="false" customHeight="false" outlineLevel="0" collapsed="false">
      <c r="A337" s="359"/>
      <c r="B337" s="268"/>
      <c r="C337" s="276"/>
      <c r="D337" s="276"/>
      <c r="E337" s="268"/>
      <c r="F337" s="268"/>
      <c r="G337" s="268"/>
      <c r="H337" s="268"/>
      <c r="I337" s="268"/>
      <c r="J337" s="268"/>
      <c r="K337" s="276"/>
      <c r="L337" s="276"/>
      <c r="M337" s="268"/>
      <c r="N337" s="276"/>
      <c r="O337" s="276"/>
      <c r="P337" s="276"/>
      <c r="Q337" s="268"/>
      <c r="R337" s="268"/>
      <c r="T337" s="268"/>
      <c r="U337" s="268"/>
      <c r="X337" s="268"/>
      <c r="Z337" s="268"/>
      <c r="AA337" s="268"/>
      <c r="AB337" s="268"/>
      <c r="AC337" s="268"/>
      <c r="AH337" s="306"/>
      <c r="AI337" s="268"/>
      <c r="AJ337" s="268"/>
      <c r="AK337" s="268"/>
      <c r="AL337" s="268"/>
      <c r="AM337" s="268"/>
      <c r="AN337" s="268"/>
      <c r="AO337" s="268"/>
      <c r="AP337" s="268"/>
      <c r="AQ337" s="268"/>
      <c r="AR337" s="268"/>
      <c r="AS337" s="268"/>
      <c r="AT337" s="268"/>
      <c r="AU337" s="268"/>
      <c r="AV337" s="268"/>
      <c r="AW337" s="268"/>
      <c r="AX337" s="268"/>
      <c r="AY337" s="268"/>
      <c r="AZ337" s="268"/>
      <c r="BA337" s="268"/>
      <c r="BB337" s="268"/>
      <c r="BC337" s="268"/>
      <c r="BD337" s="268"/>
      <c r="BE337" s="268"/>
      <c r="BF337" s="268"/>
      <c r="BG337" s="268"/>
      <c r="BH337" s="268"/>
      <c r="BI337" s="268"/>
      <c r="BJ337" s="268"/>
      <c r="BK337" s="268"/>
      <c r="BL337" s="268"/>
      <c r="BM337" s="268"/>
      <c r="BN337" s="268"/>
      <c r="BO337" s="358"/>
      <c r="BP337" s="358"/>
      <c r="BQ337" s="268"/>
      <c r="BR337" s="358"/>
      <c r="BS337" s="268"/>
      <c r="BT337" s="268"/>
      <c r="BU337" s="268"/>
      <c r="BV337" s="268"/>
      <c r="BW337" s="268"/>
      <c r="BX337" s="268"/>
      <c r="BY337" s="268"/>
      <c r="BZ337" s="268"/>
      <c r="CA337" s="268"/>
      <c r="CB337" s="268"/>
      <c r="CC337" s="268"/>
      <c r="CD337" s="268"/>
      <c r="CE337" s="268"/>
      <c r="CF337" s="268"/>
      <c r="CG337" s="268"/>
      <c r="CH337" s="268"/>
      <c r="CI337" s="268"/>
      <c r="CJ337" s="268"/>
      <c r="CK337" s="268"/>
      <c r="CL337" s="268"/>
      <c r="CM337" s="268"/>
      <c r="CN337" s="268"/>
      <c r="CO337" s="268"/>
      <c r="CP337" s="268"/>
      <c r="CQ337" s="268"/>
      <c r="CR337" s="268"/>
      <c r="CS337" s="268"/>
      <c r="CT337" s="268"/>
      <c r="CU337" s="268"/>
      <c r="CV337" s="268"/>
      <c r="CW337" s="268"/>
      <c r="CX337" s="268"/>
      <c r="CY337" s="268"/>
      <c r="CZ337" s="32"/>
      <c r="DA337" s="32"/>
      <c r="DB337" s="32"/>
      <c r="DC337" s="32"/>
      <c r="DD337" s="32"/>
      <c r="DE337" s="32"/>
      <c r="DF337" s="32"/>
      <c r="DG337" s="32"/>
      <c r="DH337" s="32"/>
      <c r="DI337" s="32"/>
      <c r="DJ337" s="32"/>
      <c r="DK337" s="32"/>
      <c r="DL337" s="32"/>
      <c r="DM337" s="32"/>
    </row>
    <row r="338" customFormat="false" ht="12.75" hidden="false" customHeight="false" outlineLevel="0" collapsed="false">
      <c r="A338" s="359"/>
      <c r="B338" s="268"/>
      <c r="C338" s="276"/>
      <c r="D338" s="276"/>
      <c r="E338" s="268"/>
      <c r="F338" s="268"/>
      <c r="G338" s="268"/>
      <c r="H338" s="268"/>
      <c r="I338" s="268"/>
      <c r="J338" s="268"/>
      <c r="K338" s="276"/>
      <c r="L338" s="276"/>
      <c r="M338" s="268"/>
      <c r="N338" s="276"/>
      <c r="O338" s="276"/>
      <c r="P338" s="276"/>
      <c r="Q338" s="268"/>
      <c r="R338" s="268"/>
      <c r="T338" s="268"/>
      <c r="U338" s="268"/>
      <c r="X338" s="268"/>
      <c r="Z338" s="268"/>
      <c r="AA338" s="268"/>
      <c r="AB338" s="268"/>
      <c r="AC338" s="268"/>
      <c r="AH338" s="306"/>
      <c r="AI338" s="268"/>
      <c r="AJ338" s="268"/>
      <c r="AK338" s="268"/>
      <c r="AL338" s="268"/>
      <c r="AM338" s="268"/>
      <c r="AN338" s="268"/>
      <c r="AO338" s="268"/>
      <c r="AP338" s="268"/>
      <c r="AQ338" s="268"/>
      <c r="AR338" s="268"/>
      <c r="AS338" s="268"/>
      <c r="AT338" s="268"/>
      <c r="AU338" s="268"/>
      <c r="AV338" s="268"/>
      <c r="AW338" s="268"/>
      <c r="AX338" s="268"/>
      <c r="AY338" s="268"/>
      <c r="AZ338" s="268"/>
      <c r="BA338" s="268"/>
      <c r="BB338" s="268"/>
      <c r="BC338" s="268"/>
      <c r="BD338" s="268"/>
      <c r="BE338" s="268"/>
      <c r="BF338" s="268"/>
      <c r="BG338" s="268"/>
      <c r="BH338" s="268"/>
      <c r="BI338" s="268"/>
      <c r="BJ338" s="268"/>
      <c r="BK338" s="268"/>
      <c r="BL338" s="268"/>
      <c r="BM338" s="268"/>
      <c r="BN338" s="268"/>
      <c r="BO338" s="358"/>
      <c r="BP338" s="358"/>
      <c r="BQ338" s="268"/>
      <c r="BR338" s="358"/>
      <c r="BS338" s="268"/>
      <c r="BT338" s="268"/>
      <c r="BU338" s="268"/>
      <c r="BV338" s="268"/>
      <c r="BW338" s="268"/>
      <c r="BX338" s="268"/>
      <c r="BY338" s="268"/>
      <c r="BZ338" s="268"/>
      <c r="CA338" s="268"/>
      <c r="CB338" s="268"/>
      <c r="CC338" s="268"/>
      <c r="CD338" s="268"/>
      <c r="CE338" s="268"/>
      <c r="CF338" s="268"/>
      <c r="CG338" s="268"/>
      <c r="CH338" s="268"/>
      <c r="CI338" s="268"/>
      <c r="CJ338" s="268"/>
      <c r="CK338" s="268"/>
      <c r="CL338" s="268"/>
      <c r="CM338" s="268"/>
      <c r="CN338" s="268"/>
      <c r="CO338" s="268"/>
      <c r="CP338" s="268"/>
      <c r="CQ338" s="268"/>
      <c r="CR338" s="268"/>
      <c r="CS338" s="268"/>
      <c r="CT338" s="268"/>
      <c r="CU338" s="268"/>
      <c r="CV338" s="268"/>
      <c r="CW338" s="268"/>
      <c r="CX338" s="268"/>
      <c r="CY338" s="268"/>
      <c r="CZ338" s="32"/>
      <c r="DA338" s="32"/>
      <c r="DB338" s="32"/>
      <c r="DC338" s="32"/>
      <c r="DD338" s="32"/>
      <c r="DE338" s="32"/>
      <c r="DF338" s="32"/>
      <c r="DG338" s="32"/>
      <c r="DH338" s="32"/>
      <c r="DI338" s="32"/>
      <c r="DJ338" s="32"/>
      <c r="DK338" s="32"/>
      <c r="DL338" s="32"/>
      <c r="DM338" s="32"/>
    </row>
    <row r="339" customFormat="false" ht="12.75" hidden="false" customHeight="false" outlineLevel="0" collapsed="false">
      <c r="A339" s="359"/>
      <c r="B339" s="268"/>
      <c r="C339" s="276"/>
      <c r="D339" s="276"/>
      <c r="E339" s="268"/>
      <c r="F339" s="268"/>
      <c r="G339" s="268"/>
      <c r="H339" s="268"/>
      <c r="I339" s="268"/>
      <c r="J339" s="268"/>
      <c r="K339" s="276"/>
      <c r="L339" s="276"/>
      <c r="M339" s="268"/>
      <c r="N339" s="276"/>
      <c r="O339" s="276"/>
      <c r="P339" s="276"/>
      <c r="Q339" s="268"/>
      <c r="R339" s="268"/>
      <c r="T339" s="268"/>
      <c r="U339" s="268"/>
      <c r="X339" s="268"/>
      <c r="Z339" s="268"/>
      <c r="AA339" s="268"/>
      <c r="AB339" s="268"/>
      <c r="AC339" s="268"/>
      <c r="AH339" s="306"/>
      <c r="AI339" s="268"/>
      <c r="AJ339" s="268"/>
      <c r="AK339" s="268"/>
      <c r="AL339" s="268"/>
      <c r="AM339" s="268"/>
      <c r="AN339" s="268"/>
      <c r="AO339" s="268"/>
      <c r="AP339" s="268"/>
      <c r="AQ339" s="268"/>
      <c r="AR339" s="268"/>
      <c r="AS339" s="268"/>
      <c r="AT339" s="268"/>
      <c r="AU339" s="268"/>
      <c r="AV339" s="268"/>
      <c r="AW339" s="268"/>
      <c r="AX339" s="268"/>
      <c r="AY339" s="268"/>
      <c r="AZ339" s="268"/>
      <c r="BA339" s="268"/>
      <c r="BB339" s="268"/>
      <c r="BC339" s="268"/>
      <c r="BD339" s="268"/>
      <c r="BE339" s="268"/>
      <c r="BF339" s="268"/>
      <c r="BG339" s="268"/>
      <c r="BH339" s="268"/>
      <c r="BI339" s="268"/>
      <c r="BJ339" s="268"/>
      <c r="BK339" s="268"/>
      <c r="BL339" s="268"/>
      <c r="BM339" s="268"/>
      <c r="BN339" s="268"/>
      <c r="BO339" s="358"/>
      <c r="BP339" s="358"/>
      <c r="BQ339" s="268"/>
      <c r="BR339" s="358"/>
      <c r="BS339" s="268"/>
      <c r="BT339" s="268"/>
      <c r="BU339" s="268"/>
      <c r="BV339" s="268"/>
      <c r="BW339" s="268"/>
      <c r="BX339" s="268"/>
      <c r="BY339" s="268"/>
      <c r="BZ339" s="268"/>
      <c r="CA339" s="268"/>
      <c r="CB339" s="268"/>
      <c r="CC339" s="268"/>
      <c r="CD339" s="268"/>
      <c r="CE339" s="268"/>
      <c r="CF339" s="268"/>
      <c r="CG339" s="268"/>
      <c r="CH339" s="268"/>
      <c r="CI339" s="268"/>
      <c r="CJ339" s="268"/>
      <c r="CK339" s="268"/>
      <c r="CL339" s="268"/>
      <c r="CM339" s="268"/>
      <c r="CN339" s="268"/>
      <c r="CO339" s="268"/>
      <c r="CP339" s="268"/>
      <c r="CQ339" s="268"/>
      <c r="CR339" s="268"/>
      <c r="CS339" s="268"/>
      <c r="CT339" s="268"/>
      <c r="CU339" s="268"/>
      <c r="CV339" s="268"/>
      <c r="CW339" s="268"/>
      <c r="CX339" s="268"/>
      <c r="CY339" s="268"/>
      <c r="CZ339" s="32"/>
      <c r="DA339" s="32"/>
      <c r="DB339" s="32"/>
      <c r="DC339" s="32"/>
      <c r="DD339" s="32"/>
      <c r="DE339" s="32"/>
      <c r="DF339" s="32"/>
      <c r="DG339" s="32"/>
      <c r="DH339" s="32"/>
      <c r="DI339" s="32"/>
      <c r="DJ339" s="32"/>
      <c r="DK339" s="32"/>
      <c r="DL339" s="32"/>
      <c r="DM339" s="32"/>
    </row>
    <row r="340" customFormat="false" ht="12.75" hidden="false" customHeight="false" outlineLevel="0" collapsed="false">
      <c r="A340" s="359"/>
      <c r="B340" s="268"/>
      <c r="C340" s="276"/>
      <c r="D340" s="276"/>
      <c r="E340" s="268"/>
      <c r="F340" s="268"/>
      <c r="G340" s="268"/>
      <c r="H340" s="268"/>
      <c r="I340" s="268"/>
      <c r="J340" s="268"/>
      <c r="K340" s="276"/>
      <c r="L340" s="276"/>
      <c r="M340" s="268"/>
      <c r="N340" s="276"/>
      <c r="O340" s="276"/>
      <c r="P340" s="276"/>
      <c r="Q340" s="268"/>
      <c r="R340" s="268"/>
      <c r="T340" s="268"/>
      <c r="U340" s="268"/>
      <c r="X340" s="268"/>
      <c r="Z340" s="268"/>
      <c r="AA340" s="268"/>
      <c r="AB340" s="268"/>
      <c r="AC340" s="268"/>
      <c r="AH340" s="306"/>
      <c r="AI340" s="268"/>
      <c r="AJ340" s="268"/>
      <c r="AK340" s="268"/>
      <c r="AL340" s="268"/>
      <c r="AM340" s="268"/>
      <c r="AN340" s="268"/>
      <c r="AO340" s="268"/>
      <c r="AP340" s="268"/>
      <c r="AQ340" s="268"/>
      <c r="AR340" s="268"/>
      <c r="AS340" s="268"/>
      <c r="AT340" s="268"/>
      <c r="AU340" s="268"/>
      <c r="AV340" s="268"/>
      <c r="AW340" s="268"/>
      <c r="AX340" s="268"/>
      <c r="AY340" s="268"/>
      <c r="AZ340" s="268"/>
      <c r="BA340" s="268"/>
      <c r="BB340" s="268"/>
      <c r="BC340" s="268"/>
      <c r="BD340" s="268"/>
      <c r="BE340" s="268"/>
      <c r="BF340" s="268"/>
      <c r="BG340" s="268"/>
      <c r="BH340" s="268"/>
      <c r="BI340" s="268"/>
      <c r="BJ340" s="268"/>
      <c r="BK340" s="268"/>
      <c r="BL340" s="268"/>
      <c r="BM340" s="268"/>
      <c r="BN340" s="268"/>
      <c r="BO340" s="358"/>
      <c r="BP340" s="358"/>
      <c r="BQ340" s="268"/>
      <c r="BR340" s="358"/>
      <c r="BS340" s="268"/>
      <c r="BT340" s="268"/>
      <c r="BU340" s="268"/>
      <c r="BV340" s="268"/>
      <c r="BW340" s="268"/>
      <c r="BX340" s="268"/>
      <c r="BY340" s="268"/>
      <c r="BZ340" s="268"/>
      <c r="CA340" s="268"/>
      <c r="CB340" s="268"/>
      <c r="CC340" s="268"/>
      <c r="CD340" s="268"/>
      <c r="CE340" s="268"/>
      <c r="CF340" s="268"/>
      <c r="CG340" s="268"/>
      <c r="CH340" s="268"/>
      <c r="CI340" s="268"/>
      <c r="CJ340" s="268"/>
      <c r="CK340" s="268"/>
      <c r="CL340" s="268"/>
      <c r="CM340" s="268"/>
      <c r="CN340" s="268"/>
      <c r="CO340" s="268"/>
      <c r="CP340" s="268"/>
      <c r="CQ340" s="268"/>
      <c r="CR340" s="268"/>
      <c r="CS340" s="268"/>
      <c r="CT340" s="268"/>
      <c r="CU340" s="268"/>
      <c r="CV340" s="268"/>
      <c r="CW340" s="268"/>
      <c r="CX340" s="268"/>
      <c r="CY340" s="268"/>
      <c r="CZ340" s="32"/>
      <c r="DA340" s="32"/>
      <c r="DB340" s="32"/>
      <c r="DC340" s="32"/>
      <c r="DD340" s="32"/>
      <c r="DE340" s="32"/>
      <c r="DF340" s="32"/>
      <c r="DG340" s="32"/>
      <c r="DH340" s="32"/>
      <c r="DI340" s="32"/>
      <c r="DJ340" s="32"/>
      <c r="DK340" s="32"/>
      <c r="DL340" s="32"/>
      <c r="DM340" s="32"/>
    </row>
    <row r="341" customFormat="false" ht="12.75" hidden="false" customHeight="false" outlineLevel="0" collapsed="false">
      <c r="A341" s="359"/>
      <c r="B341" s="268"/>
      <c r="C341" s="276"/>
      <c r="D341" s="276"/>
      <c r="E341" s="268"/>
      <c r="F341" s="268"/>
      <c r="G341" s="268"/>
      <c r="H341" s="268"/>
      <c r="I341" s="268"/>
      <c r="J341" s="268"/>
      <c r="K341" s="276"/>
      <c r="L341" s="276"/>
      <c r="M341" s="268"/>
      <c r="N341" s="276"/>
      <c r="O341" s="276"/>
      <c r="P341" s="276"/>
      <c r="Q341" s="268"/>
      <c r="R341" s="268"/>
      <c r="T341" s="268"/>
      <c r="U341" s="268"/>
      <c r="X341" s="268"/>
      <c r="Z341" s="268"/>
      <c r="AA341" s="268"/>
      <c r="AB341" s="268"/>
      <c r="AC341" s="268"/>
      <c r="AH341" s="306"/>
      <c r="AI341" s="268"/>
      <c r="AJ341" s="268"/>
      <c r="AK341" s="268"/>
      <c r="AL341" s="268"/>
      <c r="AM341" s="268"/>
      <c r="AN341" s="268"/>
      <c r="AO341" s="268"/>
      <c r="AP341" s="268"/>
      <c r="AQ341" s="268"/>
      <c r="AR341" s="268"/>
      <c r="AS341" s="268"/>
      <c r="AT341" s="268"/>
      <c r="AU341" s="268"/>
      <c r="AV341" s="268"/>
      <c r="AW341" s="268"/>
      <c r="AX341" s="268"/>
      <c r="AY341" s="268"/>
      <c r="AZ341" s="268"/>
      <c r="BA341" s="268"/>
      <c r="BB341" s="268"/>
      <c r="BC341" s="268"/>
      <c r="BD341" s="268"/>
      <c r="BE341" s="268"/>
      <c r="BF341" s="268"/>
      <c r="BG341" s="268"/>
      <c r="BH341" s="268"/>
      <c r="BI341" s="268"/>
      <c r="BJ341" s="268"/>
      <c r="BK341" s="268"/>
      <c r="BL341" s="268"/>
      <c r="BM341" s="268"/>
      <c r="BN341" s="268"/>
      <c r="BO341" s="358"/>
      <c r="BP341" s="358"/>
      <c r="BQ341" s="268"/>
      <c r="BR341" s="358"/>
      <c r="BS341" s="268"/>
      <c r="BT341" s="268"/>
      <c r="BU341" s="268"/>
      <c r="BV341" s="268"/>
      <c r="BW341" s="268"/>
      <c r="BX341" s="268"/>
      <c r="BY341" s="268"/>
      <c r="BZ341" s="268"/>
      <c r="CA341" s="268"/>
      <c r="CB341" s="268"/>
      <c r="CC341" s="268"/>
      <c r="CD341" s="268"/>
      <c r="CE341" s="268"/>
      <c r="CF341" s="268"/>
      <c r="CG341" s="268"/>
      <c r="CH341" s="268"/>
      <c r="CI341" s="268"/>
      <c r="CJ341" s="268"/>
      <c r="CK341" s="268"/>
      <c r="CL341" s="268"/>
      <c r="CM341" s="268"/>
      <c r="CN341" s="268"/>
      <c r="CO341" s="268"/>
      <c r="CP341" s="268"/>
      <c r="CQ341" s="268"/>
      <c r="CR341" s="268"/>
      <c r="CS341" s="268"/>
      <c r="CT341" s="268"/>
      <c r="CU341" s="268"/>
      <c r="CV341" s="268"/>
      <c r="CW341" s="268"/>
      <c r="CX341" s="268"/>
      <c r="CY341" s="268"/>
      <c r="CZ341" s="32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  <c r="DM341" s="32"/>
    </row>
    <row r="342" customFormat="false" ht="12.75" hidden="false" customHeight="false" outlineLevel="0" collapsed="false">
      <c r="A342" s="359"/>
      <c r="B342" s="268"/>
      <c r="C342" s="276"/>
      <c r="D342" s="276"/>
      <c r="E342" s="268"/>
      <c r="F342" s="268"/>
      <c r="G342" s="268"/>
      <c r="H342" s="268"/>
      <c r="I342" s="268"/>
      <c r="J342" s="268"/>
      <c r="K342" s="276"/>
      <c r="L342" s="276"/>
      <c r="M342" s="268"/>
      <c r="N342" s="276"/>
      <c r="O342" s="276"/>
      <c r="P342" s="276"/>
      <c r="Q342" s="268"/>
      <c r="R342" s="268"/>
      <c r="T342" s="268"/>
      <c r="U342" s="268"/>
      <c r="X342" s="268"/>
      <c r="Z342" s="268"/>
      <c r="AA342" s="268"/>
      <c r="AB342" s="268"/>
      <c r="AC342" s="268"/>
      <c r="AH342" s="306"/>
      <c r="AI342" s="268"/>
      <c r="AJ342" s="268"/>
      <c r="AK342" s="268"/>
      <c r="AL342" s="268"/>
      <c r="AM342" s="268"/>
      <c r="AN342" s="268"/>
      <c r="AO342" s="268"/>
      <c r="AP342" s="268"/>
      <c r="AQ342" s="268"/>
      <c r="AR342" s="268"/>
      <c r="AS342" s="268"/>
      <c r="AT342" s="268"/>
      <c r="AU342" s="268"/>
      <c r="AV342" s="268"/>
      <c r="AW342" s="268"/>
      <c r="AX342" s="268"/>
      <c r="AY342" s="268"/>
      <c r="AZ342" s="268"/>
      <c r="BA342" s="268"/>
      <c r="BB342" s="268"/>
      <c r="BC342" s="268"/>
      <c r="BD342" s="268"/>
      <c r="BE342" s="268"/>
      <c r="BF342" s="268"/>
      <c r="BG342" s="268"/>
      <c r="BH342" s="268"/>
      <c r="BI342" s="268"/>
      <c r="BJ342" s="268"/>
      <c r="BK342" s="268"/>
      <c r="BL342" s="268"/>
      <c r="BM342" s="268"/>
      <c r="BN342" s="268"/>
      <c r="BO342" s="358"/>
      <c r="BP342" s="358"/>
      <c r="BQ342" s="268"/>
      <c r="BR342" s="358"/>
      <c r="BS342" s="268"/>
      <c r="BT342" s="268"/>
      <c r="BU342" s="268"/>
      <c r="BV342" s="268"/>
      <c r="BW342" s="268"/>
      <c r="BX342" s="268"/>
      <c r="BY342" s="268"/>
      <c r="BZ342" s="268"/>
      <c r="CA342" s="268"/>
      <c r="CB342" s="268"/>
      <c r="CC342" s="268"/>
      <c r="CD342" s="268"/>
      <c r="CE342" s="268"/>
      <c r="CF342" s="268"/>
      <c r="CG342" s="268"/>
      <c r="CH342" s="268"/>
      <c r="CI342" s="268"/>
      <c r="CJ342" s="268"/>
      <c r="CK342" s="268"/>
      <c r="CL342" s="268"/>
      <c r="CM342" s="268"/>
      <c r="CN342" s="268"/>
      <c r="CO342" s="268"/>
      <c r="CP342" s="268"/>
      <c r="CQ342" s="268"/>
      <c r="CR342" s="268"/>
      <c r="CS342" s="268"/>
      <c r="CT342" s="268"/>
      <c r="CU342" s="268"/>
      <c r="CV342" s="268"/>
      <c r="CW342" s="268"/>
      <c r="CX342" s="268"/>
      <c r="CY342" s="268"/>
      <c r="CZ342" s="32"/>
      <c r="DA342" s="32"/>
      <c r="DB342" s="32"/>
      <c r="DC342" s="32"/>
      <c r="DD342" s="32"/>
      <c r="DE342" s="32"/>
      <c r="DF342" s="32"/>
      <c r="DG342" s="32"/>
      <c r="DH342" s="32"/>
      <c r="DI342" s="32"/>
      <c r="DJ342" s="32"/>
      <c r="DK342" s="32"/>
      <c r="DL342" s="32"/>
      <c r="DM342" s="32"/>
    </row>
    <row r="343" customFormat="false" ht="12.75" hidden="false" customHeight="false" outlineLevel="0" collapsed="false">
      <c r="A343" s="359"/>
      <c r="B343" s="268"/>
      <c r="C343" s="276"/>
      <c r="D343" s="276"/>
      <c r="E343" s="268"/>
      <c r="F343" s="268"/>
      <c r="G343" s="268"/>
      <c r="H343" s="268"/>
      <c r="I343" s="268"/>
      <c r="J343" s="268"/>
      <c r="K343" s="276"/>
      <c r="L343" s="276"/>
      <c r="M343" s="268"/>
      <c r="N343" s="276"/>
      <c r="O343" s="276"/>
      <c r="P343" s="276"/>
      <c r="Q343" s="268"/>
      <c r="R343" s="268"/>
      <c r="T343" s="268"/>
      <c r="U343" s="268"/>
      <c r="X343" s="268"/>
      <c r="Z343" s="268"/>
      <c r="AA343" s="268"/>
      <c r="AB343" s="268"/>
      <c r="AC343" s="268"/>
      <c r="AH343" s="306"/>
      <c r="AI343" s="268"/>
      <c r="AJ343" s="268"/>
      <c r="AK343" s="268"/>
      <c r="AL343" s="268"/>
      <c r="AM343" s="268"/>
      <c r="AN343" s="268"/>
      <c r="AO343" s="268"/>
      <c r="AP343" s="268"/>
      <c r="AQ343" s="268"/>
      <c r="AR343" s="268"/>
      <c r="AS343" s="268"/>
      <c r="AT343" s="268"/>
      <c r="AU343" s="268"/>
      <c r="AV343" s="268"/>
      <c r="AW343" s="268"/>
      <c r="AX343" s="268"/>
      <c r="AY343" s="268"/>
      <c r="AZ343" s="268"/>
      <c r="BA343" s="268"/>
      <c r="BB343" s="268"/>
      <c r="BC343" s="268"/>
      <c r="BD343" s="268"/>
      <c r="BE343" s="268"/>
      <c r="BF343" s="268"/>
      <c r="BG343" s="268"/>
      <c r="BH343" s="268"/>
      <c r="BI343" s="268"/>
      <c r="BJ343" s="268"/>
      <c r="BK343" s="268"/>
      <c r="BL343" s="268"/>
      <c r="BM343" s="268"/>
      <c r="BN343" s="268"/>
      <c r="BO343" s="358"/>
      <c r="BP343" s="358"/>
      <c r="BQ343" s="268"/>
      <c r="BR343" s="358"/>
      <c r="BS343" s="268"/>
      <c r="BT343" s="268"/>
      <c r="BU343" s="268"/>
      <c r="BV343" s="268"/>
      <c r="BW343" s="268"/>
      <c r="BX343" s="268"/>
      <c r="BY343" s="268"/>
      <c r="BZ343" s="268"/>
      <c r="CA343" s="268"/>
      <c r="CB343" s="268"/>
      <c r="CC343" s="268"/>
      <c r="CD343" s="268"/>
      <c r="CE343" s="268"/>
      <c r="CF343" s="268"/>
      <c r="CG343" s="268"/>
      <c r="CH343" s="268"/>
      <c r="CI343" s="268"/>
      <c r="CJ343" s="268"/>
      <c r="CK343" s="268"/>
      <c r="CL343" s="268"/>
      <c r="CM343" s="268"/>
      <c r="CN343" s="268"/>
      <c r="CO343" s="268"/>
      <c r="CP343" s="268"/>
      <c r="CQ343" s="268"/>
      <c r="CR343" s="268"/>
      <c r="CS343" s="268"/>
      <c r="CT343" s="268"/>
      <c r="CU343" s="268"/>
      <c r="CV343" s="268"/>
      <c r="CW343" s="268"/>
      <c r="CX343" s="268"/>
      <c r="CY343" s="268"/>
      <c r="CZ343" s="3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  <c r="DK343" s="32"/>
      <c r="DL343" s="32"/>
      <c r="DM343" s="32"/>
    </row>
    <row r="344" customFormat="false" ht="12.75" hidden="false" customHeight="false" outlineLevel="0" collapsed="false">
      <c r="A344" s="359"/>
      <c r="B344" s="268"/>
      <c r="C344" s="276"/>
      <c r="D344" s="276"/>
      <c r="E344" s="268"/>
      <c r="F344" s="268"/>
      <c r="G344" s="268"/>
      <c r="H344" s="268"/>
      <c r="I344" s="268"/>
      <c r="J344" s="268"/>
      <c r="K344" s="276"/>
      <c r="L344" s="276"/>
      <c r="M344" s="268"/>
      <c r="N344" s="276"/>
      <c r="O344" s="276"/>
      <c r="P344" s="276"/>
      <c r="Q344" s="268"/>
      <c r="R344" s="268"/>
      <c r="T344" s="268"/>
      <c r="U344" s="268"/>
      <c r="X344" s="268"/>
      <c r="Z344" s="268"/>
      <c r="AA344" s="268"/>
      <c r="AB344" s="268"/>
      <c r="AC344" s="268"/>
      <c r="AH344" s="306"/>
      <c r="AI344" s="268"/>
      <c r="AJ344" s="268"/>
      <c r="AK344" s="268"/>
      <c r="AL344" s="268"/>
      <c r="AM344" s="268"/>
      <c r="AN344" s="268"/>
      <c r="AO344" s="268"/>
      <c r="AP344" s="268"/>
      <c r="AQ344" s="268"/>
      <c r="AR344" s="268"/>
      <c r="AS344" s="268"/>
      <c r="AT344" s="268"/>
      <c r="AU344" s="268"/>
      <c r="AV344" s="268"/>
      <c r="AW344" s="268"/>
      <c r="AX344" s="268"/>
      <c r="AY344" s="268"/>
      <c r="AZ344" s="268"/>
      <c r="BA344" s="268"/>
      <c r="BB344" s="268"/>
      <c r="BC344" s="268"/>
      <c r="BD344" s="268"/>
      <c r="BE344" s="268"/>
      <c r="BF344" s="268"/>
      <c r="BG344" s="268"/>
      <c r="BH344" s="268"/>
      <c r="BI344" s="268"/>
      <c r="BJ344" s="268"/>
      <c r="BK344" s="268"/>
      <c r="BL344" s="268"/>
      <c r="BM344" s="268"/>
      <c r="BN344" s="268"/>
      <c r="BO344" s="268"/>
      <c r="BP344" s="358"/>
      <c r="BQ344" s="268"/>
      <c r="BR344" s="358"/>
      <c r="BS344" s="268"/>
      <c r="BT344" s="268"/>
      <c r="BU344" s="268"/>
      <c r="BV344" s="268"/>
      <c r="BW344" s="268"/>
      <c r="BX344" s="268"/>
      <c r="BY344" s="268"/>
      <c r="BZ344" s="268"/>
      <c r="CA344" s="268"/>
      <c r="CB344" s="268"/>
      <c r="CC344" s="268"/>
      <c r="CD344" s="268"/>
      <c r="CE344" s="268"/>
      <c r="CF344" s="268"/>
      <c r="CG344" s="268"/>
      <c r="CH344" s="268"/>
      <c r="CI344" s="268"/>
      <c r="CJ344" s="268"/>
      <c r="CK344" s="268"/>
      <c r="CL344" s="268"/>
      <c r="CM344" s="268"/>
      <c r="CN344" s="268"/>
      <c r="CO344" s="268"/>
      <c r="CP344" s="268"/>
      <c r="CQ344" s="268"/>
      <c r="CR344" s="268"/>
      <c r="CS344" s="268"/>
      <c r="CT344" s="268"/>
      <c r="CU344" s="268"/>
      <c r="CV344" s="268"/>
      <c r="CW344" s="268"/>
      <c r="CX344" s="268"/>
      <c r="CY344" s="268"/>
      <c r="CZ344" s="32"/>
      <c r="DA344" s="32"/>
      <c r="DB344" s="32"/>
      <c r="DC344" s="32"/>
      <c r="DD344" s="32"/>
      <c r="DE344" s="32"/>
      <c r="DF344" s="32"/>
      <c r="DG344" s="32"/>
      <c r="DH344" s="32"/>
      <c r="DI344" s="32"/>
      <c r="DJ344" s="32"/>
      <c r="DK344" s="32"/>
      <c r="DL344" s="32"/>
      <c r="DM344" s="32"/>
    </row>
    <row r="345" customFormat="false" ht="12.75" hidden="false" customHeight="false" outlineLevel="0" collapsed="false">
      <c r="A345" s="359"/>
      <c r="B345" s="268"/>
      <c r="C345" s="276"/>
      <c r="D345" s="276"/>
      <c r="E345" s="268"/>
      <c r="F345" s="268"/>
      <c r="G345" s="268"/>
      <c r="H345" s="268"/>
      <c r="I345" s="268"/>
      <c r="J345" s="268"/>
      <c r="K345" s="276"/>
      <c r="L345" s="276"/>
      <c r="M345" s="268"/>
      <c r="N345" s="276"/>
      <c r="O345" s="276"/>
      <c r="P345" s="276"/>
      <c r="Q345" s="268"/>
      <c r="R345" s="268"/>
      <c r="T345" s="268"/>
      <c r="U345" s="268"/>
      <c r="X345" s="268"/>
      <c r="Z345" s="268"/>
      <c r="AA345" s="268"/>
      <c r="AB345" s="268"/>
      <c r="AC345" s="268"/>
      <c r="AH345" s="306"/>
      <c r="AI345" s="268"/>
      <c r="AJ345" s="268"/>
      <c r="AK345" s="268"/>
      <c r="AL345" s="268"/>
      <c r="AM345" s="268"/>
      <c r="AN345" s="268"/>
      <c r="AO345" s="268"/>
      <c r="AP345" s="268"/>
      <c r="AQ345" s="268"/>
      <c r="AR345" s="268"/>
      <c r="AS345" s="268"/>
      <c r="AT345" s="268"/>
      <c r="AU345" s="268"/>
      <c r="AV345" s="268"/>
      <c r="AW345" s="268"/>
      <c r="AX345" s="268"/>
      <c r="AY345" s="268"/>
      <c r="AZ345" s="268"/>
      <c r="BA345" s="268"/>
      <c r="BB345" s="268"/>
      <c r="BC345" s="268"/>
      <c r="BD345" s="268"/>
      <c r="BE345" s="268"/>
      <c r="BF345" s="268"/>
      <c r="BG345" s="268"/>
      <c r="BH345" s="268"/>
      <c r="BI345" s="268"/>
      <c r="BJ345" s="268"/>
      <c r="BK345" s="268"/>
      <c r="BL345" s="268"/>
      <c r="BM345" s="268"/>
      <c r="BN345" s="268"/>
      <c r="BO345" s="268"/>
      <c r="BP345" s="268"/>
      <c r="BQ345" s="268"/>
      <c r="BR345" s="268"/>
      <c r="BS345" s="268"/>
      <c r="BT345" s="268"/>
      <c r="BU345" s="268"/>
      <c r="BV345" s="268"/>
      <c r="BW345" s="268"/>
      <c r="BX345" s="268"/>
      <c r="BY345" s="268"/>
      <c r="BZ345" s="268"/>
      <c r="CA345" s="268"/>
      <c r="CB345" s="268"/>
      <c r="CC345" s="268"/>
      <c r="CD345" s="268"/>
      <c r="CE345" s="268"/>
      <c r="CF345" s="268"/>
      <c r="CG345" s="268"/>
      <c r="CH345" s="268"/>
      <c r="CI345" s="268"/>
      <c r="CJ345" s="268"/>
      <c r="CK345" s="268"/>
      <c r="CL345" s="268"/>
      <c r="CM345" s="268"/>
      <c r="CN345" s="268"/>
      <c r="CO345" s="268"/>
      <c r="CP345" s="268"/>
      <c r="CQ345" s="268"/>
      <c r="CR345" s="268"/>
      <c r="CS345" s="268"/>
      <c r="CT345" s="268"/>
      <c r="CU345" s="268"/>
      <c r="CV345" s="268"/>
      <c r="CW345" s="268"/>
      <c r="CX345" s="268"/>
      <c r="CY345" s="268"/>
      <c r="CZ345" s="32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</row>
    <row r="346" customFormat="false" ht="12.75" hidden="false" customHeight="false" outlineLevel="0" collapsed="false">
      <c r="A346" s="359"/>
      <c r="B346" s="268"/>
      <c r="C346" s="276"/>
      <c r="D346" s="276"/>
      <c r="E346" s="268"/>
      <c r="F346" s="268"/>
      <c r="G346" s="268"/>
      <c r="H346" s="268"/>
      <c r="I346" s="268"/>
      <c r="J346" s="268"/>
      <c r="K346" s="276"/>
      <c r="L346" s="276"/>
      <c r="M346" s="268"/>
      <c r="N346" s="276"/>
      <c r="O346" s="276"/>
      <c r="P346" s="276"/>
      <c r="Q346" s="268"/>
      <c r="R346" s="268"/>
      <c r="T346" s="268"/>
      <c r="U346" s="268"/>
      <c r="X346" s="268"/>
      <c r="Z346" s="268"/>
      <c r="AA346" s="268"/>
      <c r="AB346" s="268"/>
      <c r="AC346" s="268"/>
      <c r="AH346" s="306"/>
      <c r="AI346" s="268"/>
      <c r="AJ346" s="268"/>
      <c r="AK346" s="268"/>
      <c r="AL346" s="268"/>
      <c r="AM346" s="268"/>
      <c r="AN346" s="268"/>
      <c r="AO346" s="268"/>
      <c r="AP346" s="268"/>
      <c r="AQ346" s="268"/>
      <c r="AR346" s="268"/>
      <c r="AS346" s="268"/>
      <c r="AT346" s="268"/>
      <c r="AU346" s="268"/>
      <c r="AV346" s="268"/>
      <c r="AW346" s="268"/>
      <c r="AX346" s="268"/>
      <c r="AY346" s="268"/>
      <c r="AZ346" s="268"/>
      <c r="BA346" s="268"/>
      <c r="BB346" s="268"/>
      <c r="BC346" s="268"/>
      <c r="BD346" s="268"/>
      <c r="BE346" s="268"/>
      <c r="BF346" s="268"/>
      <c r="BG346" s="268"/>
      <c r="BH346" s="268"/>
      <c r="BI346" s="268"/>
      <c r="BJ346" s="268"/>
      <c r="BK346" s="268"/>
      <c r="BL346" s="268"/>
      <c r="BM346" s="268"/>
      <c r="BN346" s="268"/>
      <c r="BO346" s="268"/>
      <c r="BP346" s="268"/>
      <c r="BQ346" s="268"/>
      <c r="BR346" s="268"/>
      <c r="BS346" s="268"/>
      <c r="BT346" s="268"/>
      <c r="BU346" s="268"/>
      <c r="BV346" s="268"/>
      <c r="BW346" s="268"/>
      <c r="BX346" s="268"/>
      <c r="BY346" s="268"/>
      <c r="BZ346" s="268"/>
      <c r="CA346" s="268"/>
      <c r="CB346" s="268"/>
      <c r="CC346" s="268"/>
      <c r="CD346" s="268"/>
      <c r="CE346" s="268"/>
      <c r="CF346" s="268"/>
      <c r="CG346" s="268"/>
      <c r="CH346" s="268"/>
      <c r="CI346" s="268"/>
      <c r="CJ346" s="268"/>
      <c r="CK346" s="268"/>
      <c r="CL346" s="268"/>
      <c r="CM346" s="268"/>
      <c r="CN346" s="268"/>
      <c r="CO346" s="268"/>
      <c r="CP346" s="268"/>
      <c r="CQ346" s="268"/>
      <c r="CR346" s="268"/>
      <c r="CS346" s="268"/>
      <c r="CT346" s="268"/>
      <c r="CU346" s="268"/>
      <c r="CV346" s="268"/>
      <c r="CW346" s="268"/>
      <c r="CX346" s="268"/>
      <c r="CY346" s="268"/>
      <c r="CZ346" s="32"/>
      <c r="DA346" s="32"/>
      <c r="DB346" s="32"/>
      <c r="DC346" s="32"/>
      <c r="DD346" s="32"/>
      <c r="DE346" s="32"/>
      <c r="DF346" s="32"/>
      <c r="DG346" s="32"/>
      <c r="DH346" s="32"/>
      <c r="DI346" s="32"/>
      <c r="DJ346" s="32"/>
      <c r="DK346" s="32"/>
      <c r="DL346" s="32"/>
      <c r="DM346" s="32"/>
    </row>
    <row r="347" customFormat="false" ht="12.75" hidden="false" customHeight="false" outlineLevel="0" collapsed="false">
      <c r="A347" s="359"/>
      <c r="B347" s="268"/>
      <c r="C347" s="276"/>
      <c r="D347" s="276"/>
      <c r="E347" s="268"/>
      <c r="F347" s="268"/>
      <c r="G347" s="268"/>
      <c r="H347" s="268"/>
      <c r="I347" s="268"/>
      <c r="J347" s="268"/>
      <c r="K347" s="276"/>
      <c r="L347" s="276"/>
      <c r="M347" s="268"/>
      <c r="N347" s="276"/>
      <c r="O347" s="276"/>
      <c r="P347" s="276"/>
      <c r="Q347" s="268"/>
      <c r="R347" s="268"/>
      <c r="T347" s="268"/>
      <c r="U347" s="268"/>
      <c r="X347" s="268"/>
      <c r="Z347" s="268"/>
      <c r="AA347" s="268"/>
      <c r="AB347" s="268"/>
      <c r="AC347" s="268"/>
      <c r="AH347" s="306"/>
      <c r="AI347" s="268"/>
      <c r="AJ347" s="268"/>
      <c r="AK347" s="268"/>
      <c r="AL347" s="268"/>
      <c r="AM347" s="268"/>
      <c r="AN347" s="268"/>
      <c r="AO347" s="268"/>
      <c r="AP347" s="268"/>
      <c r="AQ347" s="268"/>
      <c r="AR347" s="268"/>
      <c r="AS347" s="268"/>
      <c r="AT347" s="268"/>
      <c r="AU347" s="268"/>
      <c r="AV347" s="268"/>
      <c r="AW347" s="268"/>
      <c r="AX347" s="268"/>
      <c r="AY347" s="268"/>
      <c r="AZ347" s="268"/>
      <c r="BA347" s="268"/>
      <c r="BB347" s="268"/>
      <c r="BC347" s="268"/>
      <c r="BD347" s="268"/>
      <c r="BE347" s="268"/>
      <c r="BF347" s="268"/>
      <c r="BG347" s="268"/>
      <c r="BH347" s="268"/>
      <c r="BI347" s="268"/>
      <c r="BJ347" s="268"/>
      <c r="BK347" s="268"/>
      <c r="BL347" s="268"/>
      <c r="BM347" s="268"/>
      <c r="BN347" s="268"/>
      <c r="BO347" s="268"/>
      <c r="BP347" s="268"/>
      <c r="BQ347" s="268"/>
      <c r="BR347" s="268"/>
      <c r="BS347" s="268"/>
      <c r="BT347" s="268"/>
      <c r="BU347" s="268"/>
      <c r="BV347" s="268"/>
      <c r="BW347" s="268"/>
      <c r="BX347" s="268"/>
      <c r="BY347" s="268"/>
      <c r="BZ347" s="268"/>
      <c r="CA347" s="268"/>
      <c r="CB347" s="268"/>
      <c r="CC347" s="268"/>
      <c r="CD347" s="268"/>
      <c r="CE347" s="268"/>
      <c r="CF347" s="268"/>
      <c r="CG347" s="268"/>
      <c r="CH347" s="268"/>
      <c r="CI347" s="268"/>
      <c r="CJ347" s="268"/>
      <c r="CK347" s="268"/>
      <c r="CL347" s="268"/>
      <c r="CM347" s="268"/>
      <c r="CN347" s="268"/>
      <c r="CO347" s="268"/>
      <c r="CP347" s="268"/>
      <c r="CQ347" s="268"/>
      <c r="CR347" s="268"/>
      <c r="CS347" s="268"/>
      <c r="CT347" s="268"/>
      <c r="CU347" s="268"/>
      <c r="CV347" s="268"/>
      <c r="CW347" s="268"/>
      <c r="CX347" s="268"/>
      <c r="CY347" s="268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</row>
    <row r="348" customFormat="false" ht="12.75" hidden="false" customHeight="false" outlineLevel="0" collapsed="false">
      <c r="A348" s="359"/>
      <c r="B348" s="268"/>
      <c r="C348" s="276"/>
      <c r="D348" s="276"/>
      <c r="E348" s="268"/>
      <c r="F348" s="268"/>
      <c r="G348" s="268"/>
      <c r="H348" s="268"/>
      <c r="I348" s="268"/>
      <c r="J348" s="268"/>
      <c r="K348" s="276"/>
      <c r="L348" s="276"/>
      <c r="M348" s="268"/>
      <c r="N348" s="276"/>
      <c r="O348" s="276"/>
      <c r="P348" s="276"/>
      <c r="Q348" s="268"/>
      <c r="R348" s="268"/>
      <c r="T348" s="268"/>
      <c r="U348" s="268"/>
      <c r="X348" s="268"/>
      <c r="Z348" s="268"/>
      <c r="AA348" s="268"/>
      <c r="AB348" s="268"/>
      <c r="AC348" s="268"/>
      <c r="AH348" s="306"/>
      <c r="AI348" s="268"/>
      <c r="AJ348" s="268"/>
      <c r="AK348" s="268"/>
      <c r="AL348" s="268"/>
      <c r="AM348" s="268"/>
      <c r="AN348" s="268"/>
      <c r="AO348" s="268"/>
      <c r="AP348" s="268"/>
      <c r="AQ348" s="268"/>
      <c r="AR348" s="268"/>
      <c r="AS348" s="268"/>
      <c r="AT348" s="268"/>
      <c r="AU348" s="268"/>
      <c r="AV348" s="268"/>
      <c r="AW348" s="268"/>
      <c r="AX348" s="268"/>
      <c r="AY348" s="268"/>
      <c r="AZ348" s="268"/>
      <c r="BA348" s="268"/>
      <c r="BB348" s="268"/>
      <c r="BC348" s="268"/>
      <c r="BD348" s="268"/>
      <c r="BE348" s="268"/>
      <c r="BF348" s="268"/>
      <c r="BG348" s="268"/>
      <c r="BH348" s="268"/>
      <c r="BI348" s="268"/>
      <c r="BJ348" s="268"/>
      <c r="BK348" s="268"/>
      <c r="BL348" s="268"/>
      <c r="BM348" s="268"/>
      <c r="BN348" s="268"/>
      <c r="BO348" s="268"/>
      <c r="BP348" s="268"/>
      <c r="BQ348" s="268"/>
      <c r="BR348" s="268"/>
      <c r="BS348" s="268"/>
      <c r="BT348" s="268"/>
      <c r="BU348" s="268"/>
      <c r="BV348" s="268"/>
      <c r="BW348" s="268"/>
      <c r="BX348" s="268"/>
      <c r="BY348" s="268"/>
      <c r="BZ348" s="268"/>
      <c r="CA348" s="268"/>
      <c r="CB348" s="268"/>
      <c r="CC348" s="268"/>
      <c r="CD348" s="268"/>
      <c r="CE348" s="268"/>
      <c r="CF348" s="268"/>
      <c r="CG348" s="268"/>
      <c r="CH348" s="268"/>
      <c r="CI348" s="268"/>
      <c r="CJ348" s="268"/>
      <c r="CK348" s="268"/>
      <c r="CL348" s="268"/>
      <c r="CM348" s="268"/>
      <c r="CN348" s="268"/>
      <c r="CO348" s="268"/>
      <c r="CP348" s="268"/>
      <c r="CQ348" s="268"/>
      <c r="CR348" s="268"/>
      <c r="CS348" s="268"/>
      <c r="CT348" s="268"/>
      <c r="CU348" s="268"/>
      <c r="CV348" s="268"/>
      <c r="CW348" s="268"/>
      <c r="CX348" s="268"/>
      <c r="CY348" s="268"/>
      <c r="CZ348" s="32"/>
      <c r="DA348" s="32"/>
      <c r="DB348" s="32"/>
      <c r="DC348" s="32"/>
      <c r="DD348" s="32"/>
      <c r="DE348" s="32"/>
      <c r="DF348" s="32"/>
      <c r="DG348" s="32"/>
      <c r="DH348" s="32"/>
      <c r="DI348" s="32"/>
      <c r="DJ348" s="32"/>
      <c r="DK348" s="32"/>
      <c r="DL348" s="32"/>
      <c r="DM348" s="32"/>
    </row>
    <row r="349" customFormat="false" ht="12.75" hidden="false" customHeight="false" outlineLevel="0" collapsed="false">
      <c r="A349" s="359"/>
      <c r="B349" s="268"/>
      <c r="C349" s="276"/>
      <c r="D349" s="276"/>
      <c r="E349" s="268"/>
      <c r="F349" s="268"/>
      <c r="G349" s="268"/>
      <c r="H349" s="268"/>
      <c r="I349" s="268"/>
      <c r="J349" s="268"/>
      <c r="K349" s="276"/>
      <c r="L349" s="276"/>
      <c r="M349" s="268"/>
      <c r="N349" s="276"/>
      <c r="O349" s="276"/>
      <c r="P349" s="276"/>
      <c r="Q349" s="268"/>
      <c r="R349" s="268"/>
      <c r="T349" s="268"/>
      <c r="U349" s="268"/>
      <c r="X349" s="268"/>
      <c r="Z349" s="268"/>
      <c r="AA349" s="268"/>
      <c r="AB349" s="268"/>
      <c r="AC349" s="268"/>
      <c r="AH349" s="306"/>
      <c r="AI349" s="268"/>
      <c r="AJ349" s="268"/>
      <c r="AK349" s="268"/>
      <c r="AL349" s="268"/>
      <c r="AM349" s="268"/>
      <c r="AN349" s="268"/>
      <c r="AO349" s="268"/>
      <c r="AP349" s="268"/>
      <c r="AQ349" s="268"/>
      <c r="AR349" s="268"/>
      <c r="AS349" s="268"/>
      <c r="AT349" s="268"/>
      <c r="AU349" s="268"/>
      <c r="AV349" s="268"/>
      <c r="AW349" s="268"/>
      <c r="AX349" s="268"/>
      <c r="AY349" s="268"/>
      <c r="AZ349" s="268"/>
      <c r="BA349" s="268"/>
      <c r="BB349" s="268"/>
      <c r="BC349" s="268"/>
      <c r="BD349" s="268"/>
      <c r="BE349" s="268"/>
      <c r="BF349" s="268"/>
      <c r="BG349" s="268"/>
      <c r="BH349" s="268"/>
      <c r="BI349" s="268"/>
      <c r="BJ349" s="268"/>
      <c r="BK349" s="268"/>
      <c r="BL349" s="268"/>
      <c r="BM349" s="268"/>
      <c r="BN349" s="268"/>
      <c r="BO349" s="268"/>
      <c r="BP349" s="268"/>
      <c r="BQ349" s="268"/>
      <c r="BR349" s="268"/>
      <c r="BS349" s="268"/>
      <c r="BT349" s="268"/>
      <c r="BU349" s="268"/>
      <c r="BV349" s="268"/>
      <c r="BW349" s="268"/>
      <c r="BX349" s="268"/>
      <c r="BY349" s="268"/>
      <c r="BZ349" s="268"/>
      <c r="CA349" s="268"/>
      <c r="CB349" s="268"/>
      <c r="CC349" s="268"/>
      <c r="CD349" s="268"/>
      <c r="CE349" s="268"/>
      <c r="CF349" s="268"/>
      <c r="CG349" s="268"/>
      <c r="CH349" s="268"/>
      <c r="CI349" s="268"/>
      <c r="CJ349" s="268"/>
      <c r="CK349" s="268"/>
      <c r="CL349" s="268"/>
      <c r="CM349" s="268"/>
      <c r="CN349" s="268"/>
      <c r="CO349" s="268"/>
      <c r="CP349" s="268"/>
      <c r="CQ349" s="268"/>
      <c r="CR349" s="268"/>
      <c r="CS349" s="268"/>
      <c r="CT349" s="268"/>
      <c r="CU349" s="268"/>
      <c r="CV349" s="268"/>
      <c r="CW349" s="268"/>
      <c r="CX349" s="268"/>
      <c r="CY349" s="268"/>
      <c r="CZ349" s="32"/>
      <c r="DA349" s="32"/>
      <c r="DB349" s="32"/>
      <c r="DC349" s="32"/>
      <c r="DD349" s="32"/>
      <c r="DE349" s="32"/>
      <c r="DF349" s="32"/>
      <c r="DG349" s="32"/>
      <c r="DH349" s="32"/>
      <c r="DI349" s="32"/>
      <c r="DJ349" s="32"/>
      <c r="DK349" s="32"/>
      <c r="DL349" s="32"/>
      <c r="DM349" s="32"/>
    </row>
    <row r="350" customFormat="false" ht="12.75" hidden="false" customHeight="false" outlineLevel="0" collapsed="false">
      <c r="A350" s="359"/>
      <c r="B350" s="268"/>
      <c r="C350" s="276"/>
      <c r="D350" s="276"/>
      <c r="E350" s="268"/>
      <c r="F350" s="268"/>
      <c r="G350" s="268"/>
      <c r="H350" s="268"/>
      <c r="I350" s="268"/>
      <c r="J350" s="268"/>
      <c r="K350" s="276"/>
      <c r="L350" s="276"/>
      <c r="M350" s="268"/>
      <c r="N350" s="276"/>
      <c r="O350" s="276"/>
      <c r="P350" s="276"/>
      <c r="Q350" s="268"/>
      <c r="R350" s="268"/>
      <c r="T350" s="268"/>
      <c r="U350" s="268"/>
      <c r="X350" s="268"/>
      <c r="Z350" s="268"/>
      <c r="AA350" s="268"/>
      <c r="AB350" s="268"/>
      <c r="AC350" s="268"/>
      <c r="AH350" s="306"/>
      <c r="AI350" s="268"/>
      <c r="AJ350" s="268"/>
      <c r="AK350" s="268"/>
      <c r="AL350" s="268"/>
      <c r="AM350" s="268"/>
      <c r="AN350" s="268"/>
      <c r="AO350" s="268"/>
      <c r="AP350" s="268"/>
      <c r="AQ350" s="268"/>
      <c r="AR350" s="268"/>
      <c r="AS350" s="268"/>
      <c r="AT350" s="268"/>
      <c r="AU350" s="268"/>
      <c r="AV350" s="268"/>
      <c r="AW350" s="268"/>
      <c r="AX350" s="268"/>
      <c r="AY350" s="268"/>
      <c r="AZ350" s="268"/>
      <c r="BA350" s="268"/>
      <c r="BB350" s="268"/>
      <c r="BC350" s="268"/>
      <c r="BD350" s="268"/>
      <c r="BE350" s="268"/>
      <c r="BF350" s="268"/>
      <c r="BG350" s="268"/>
      <c r="BH350" s="268"/>
      <c r="BI350" s="268"/>
      <c r="BJ350" s="268"/>
      <c r="BK350" s="268"/>
      <c r="BL350" s="268"/>
      <c r="BM350" s="268"/>
      <c r="BN350" s="268"/>
      <c r="BO350" s="268"/>
      <c r="BP350" s="268"/>
      <c r="BQ350" s="268"/>
      <c r="BR350" s="268"/>
      <c r="BS350" s="268"/>
      <c r="BT350" s="268"/>
      <c r="BU350" s="268"/>
      <c r="BV350" s="268"/>
      <c r="BW350" s="268"/>
      <c r="BX350" s="268"/>
      <c r="BY350" s="268"/>
      <c r="BZ350" s="268"/>
      <c r="CA350" s="268"/>
      <c r="CB350" s="268"/>
      <c r="CC350" s="268"/>
      <c r="CD350" s="268"/>
      <c r="CE350" s="268"/>
      <c r="CF350" s="268"/>
      <c r="CG350" s="268"/>
      <c r="CH350" s="268"/>
      <c r="CI350" s="268"/>
      <c r="CJ350" s="268"/>
      <c r="CK350" s="268"/>
      <c r="CL350" s="268"/>
      <c r="CM350" s="268"/>
      <c r="CN350" s="268"/>
      <c r="CO350" s="268"/>
      <c r="CP350" s="268"/>
      <c r="CQ350" s="268"/>
      <c r="CR350" s="268"/>
      <c r="CS350" s="268"/>
      <c r="CT350" s="268"/>
      <c r="CU350" s="268"/>
      <c r="CV350" s="268"/>
      <c r="CW350" s="268"/>
      <c r="CX350" s="268"/>
      <c r="CY350" s="268"/>
      <c r="CZ350" s="32"/>
      <c r="DA350" s="32"/>
      <c r="DB350" s="32"/>
      <c r="DC350" s="32"/>
      <c r="DD350" s="32"/>
      <c r="DE350" s="32"/>
      <c r="DF350" s="32"/>
      <c r="DG350" s="32"/>
      <c r="DH350" s="32"/>
      <c r="DI350" s="32"/>
      <c r="DJ350" s="32"/>
      <c r="DK350" s="32"/>
      <c r="DL350" s="32"/>
      <c r="DM350" s="32"/>
    </row>
    <row r="351" customFormat="false" ht="12.75" hidden="false" customHeight="false" outlineLevel="0" collapsed="false">
      <c r="A351" s="359"/>
      <c r="B351" s="268"/>
      <c r="C351" s="276"/>
      <c r="D351" s="276"/>
      <c r="E351" s="268"/>
      <c r="F351" s="268"/>
      <c r="G351" s="268"/>
      <c r="H351" s="268"/>
      <c r="I351" s="268"/>
      <c r="J351" s="268"/>
      <c r="K351" s="276"/>
      <c r="L351" s="276"/>
      <c r="M351" s="268"/>
      <c r="N351" s="276"/>
      <c r="O351" s="276"/>
      <c r="P351" s="276"/>
      <c r="Q351" s="268"/>
      <c r="R351" s="268"/>
      <c r="T351" s="268"/>
      <c r="U351" s="268"/>
      <c r="X351" s="268"/>
      <c r="Z351" s="268"/>
      <c r="AA351" s="268"/>
      <c r="AB351" s="268"/>
      <c r="AC351" s="268"/>
      <c r="AH351" s="306"/>
      <c r="AI351" s="268"/>
      <c r="AJ351" s="268"/>
      <c r="AK351" s="268"/>
      <c r="AL351" s="268"/>
      <c r="AM351" s="268"/>
      <c r="AN351" s="268"/>
      <c r="AO351" s="268"/>
      <c r="AP351" s="268"/>
      <c r="AQ351" s="268"/>
      <c r="AR351" s="268"/>
      <c r="AS351" s="268"/>
      <c r="AT351" s="268"/>
      <c r="AU351" s="268"/>
      <c r="AV351" s="268"/>
      <c r="AW351" s="268"/>
      <c r="AX351" s="268"/>
      <c r="AY351" s="268"/>
      <c r="AZ351" s="268"/>
      <c r="BA351" s="268"/>
      <c r="BB351" s="268"/>
      <c r="BC351" s="268"/>
      <c r="BD351" s="268"/>
      <c r="BE351" s="268"/>
      <c r="BF351" s="268"/>
      <c r="BG351" s="268"/>
      <c r="BH351" s="268"/>
      <c r="BI351" s="268"/>
      <c r="BJ351" s="268"/>
      <c r="BK351" s="268"/>
      <c r="BL351" s="268"/>
      <c r="BM351" s="268"/>
      <c r="BN351" s="268"/>
      <c r="BO351" s="268"/>
      <c r="BP351" s="268"/>
      <c r="BQ351" s="268"/>
      <c r="BR351" s="268"/>
      <c r="BS351" s="268"/>
      <c r="BT351" s="268"/>
      <c r="BU351" s="268"/>
      <c r="BV351" s="268"/>
      <c r="BW351" s="268"/>
      <c r="BX351" s="268"/>
      <c r="BY351" s="268"/>
      <c r="BZ351" s="268"/>
      <c r="CA351" s="268"/>
      <c r="CB351" s="268"/>
      <c r="CC351" s="268"/>
      <c r="CD351" s="268"/>
      <c r="CE351" s="268"/>
      <c r="CF351" s="268"/>
      <c r="CG351" s="268"/>
      <c r="CH351" s="268"/>
      <c r="CI351" s="268"/>
      <c r="CJ351" s="268"/>
      <c r="CK351" s="268"/>
      <c r="CL351" s="268"/>
      <c r="CM351" s="268"/>
      <c r="CN351" s="268"/>
      <c r="CO351" s="268"/>
      <c r="CP351" s="268"/>
      <c r="CQ351" s="268"/>
      <c r="CR351" s="268"/>
      <c r="CS351" s="268"/>
      <c r="CT351" s="268"/>
      <c r="CU351" s="268"/>
      <c r="CV351" s="268"/>
      <c r="CW351" s="268"/>
      <c r="CX351" s="268"/>
      <c r="CY351" s="268"/>
      <c r="CZ351" s="32"/>
      <c r="DA351" s="32"/>
      <c r="DB351" s="32"/>
      <c r="DC351" s="32"/>
      <c r="DD351" s="32"/>
      <c r="DE351" s="32"/>
      <c r="DF351" s="32"/>
      <c r="DG351" s="32"/>
      <c r="DH351" s="32"/>
      <c r="DI351" s="32"/>
      <c r="DJ351" s="32"/>
      <c r="DK351" s="32"/>
      <c r="DL351" s="32"/>
      <c r="DM351" s="32"/>
    </row>
    <row r="352" customFormat="false" ht="12.75" hidden="false" customHeight="false" outlineLevel="0" collapsed="false">
      <c r="A352" s="359"/>
      <c r="B352" s="268"/>
      <c r="C352" s="276"/>
      <c r="D352" s="276"/>
      <c r="E352" s="268"/>
      <c r="F352" s="268"/>
      <c r="G352" s="268"/>
      <c r="H352" s="268"/>
      <c r="I352" s="268"/>
      <c r="J352" s="268"/>
      <c r="K352" s="276"/>
      <c r="L352" s="276"/>
      <c r="M352" s="268"/>
      <c r="N352" s="276"/>
      <c r="O352" s="276"/>
      <c r="P352" s="276"/>
      <c r="Q352" s="268"/>
      <c r="R352" s="268"/>
      <c r="T352" s="268"/>
      <c r="U352" s="268"/>
      <c r="X352" s="268"/>
      <c r="Z352" s="268"/>
      <c r="AA352" s="268"/>
      <c r="AB352" s="268"/>
      <c r="AC352" s="268"/>
      <c r="AH352" s="306"/>
      <c r="AI352" s="268"/>
      <c r="AJ352" s="268"/>
      <c r="AK352" s="268"/>
      <c r="AL352" s="268"/>
      <c r="AM352" s="268"/>
      <c r="AN352" s="268"/>
      <c r="AO352" s="268"/>
      <c r="AP352" s="268"/>
      <c r="AQ352" s="268"/>
      <c r="AR352" s="268"/>
      <c r="AS352" s="268"/>
      <c r="AT352" s="268"/>
      <c r="AU352" s="268"/>
      <c r="AV352" s="268"/>
      <c r="AW352" s="268"/>
      <c r="AX352" s="268"/>
      <c r="AY352" s="268"/>
      <c r="AZ352" s="268"/>
      <c r="BA352" s="268"/>
      <c r="BB352" s="268"/>
      <c r="BC352" s="268"/>
      <c r="BD352" s="268"/>
      <c r="BE352" s="268"/>
      <c r="BF352" s="268"/>
      <c r="BG352" s="268"/>
      <c r="BH352" s="268"/>
      <c r="BI352" s="268"/>
      <c r="BJ352" s="268"/>
      <c r="BK352" s="268"/>
      <c r="BL352" s="268"/>
      <c r="BM352" s="268"/>
      <c r="BN352" s="268"/>
      <c r="BO352" s="268"/>
      <c r="BP352" s="268"/>
      <c r="BQ352" s="268"/>
      <c r="BR352" s="268"/>
      <c r="BS352" s="268"/>
      <c r="BT352" s="268"/>
      <c r="BU352" s="268"/>
      <c r="BV352" s="268"/>
      <c r="BW352" s="268"/>
      <c r="BX352" s="268"/>
      <c r="BY352" s="268"/>
      <c r="BZ352" s="268"/>
      <c r="CA352" s="268"/>
      <c r="CB352" s="268"/>
      <c r="CC352" s="268"/>
      <c r="CD352" s="268"/>
      <c r="CE352" s="268"/>
      <c r="CF352" s="268"/>
      <c r="CG352" s="268"/>
      <c r="CH352" s="268"/>
      <c r="CI352" s="268"/>
      <c r="CJ352" s="268"/>
      <c r="CK352" s="268"/>
      <c r="CL352" s="268"/>
      <c r="CM352" s="268"/>
      <c r="CN352" s="268"/>
      <c r="CO352" s="268"/>
      <c r="CP352" s="268"/>
      <c r="CQ352" s="268"/>
      <c r="CR352" s="268"/>
      <c r="CS352" s="268"/>
      <c r="CT352" s="268"/>
      <c r="CU352" s="268"/>
      <c r="CV352" s="268"/>
      <c r="CW352" s="268"/>
      <c r="CX352" s="268"/>
      <c r="CY352" s="268"/>
      <c r="CZ352" s="32"/>
      <c r="DA352" s="32"/>
      <c r="DB352" s="32"/>
      <c r="DC352" s="32"/>
      <c r="DD352" s="32"/>
      <c r="DE352" s="32"/>
      <c r="DF352" s="32"/>
      <c r="DG352" s="32"/>
      <c r="DH352" s="32"/>
      <c r="DI352" s="32"/>
      <c r="DJ352" s="32"/>
      <c r="DK352" s="32"/>
      <c r="DL352" s="32"/>
      <c r="DM352" s="32"/>
    </row>
    <row r="353" customFormat="false" ht="12.75" hidden="false" customHeight="false" outlineLevel="0" collapsed="false">
      <c r="A353" s="359"/>
      <c r="B353" s="268"/>
      <c r="C353" s="276"/>
      <c r="D353" s="276"/>
      <c r="E353" s="268"/>
      <c r="F353" s="268"/>
      <c r="G353" s="268"/>
      <c r="H353" s="268"/>
      <c r="I353" s="268"/>
      <c r="J353" s="268"/>
      <c r="K353" s="276"/>
      <c r="L353" s="276"/>
      <c r="M353" s="268"/>
      <c r="N353" s="276"/>
      <c r="O353" s="276"/>
      <c r="P353" s="276"/>
      <c r="Q353" s="268"/>
      <c r="R353" s="268"/>
      <c r="T353" s="268"/>
      <c r="U353" s="268"/>
      <c r="X353" s="268"/>
      <c r="Z353" s="268"/>
      <c r="AA353" s="268"/>
      <c r="AB353" s="268"/>
      <c r="AC353" s="268"/>
      <c r="AH353" s="306"/>
      <c r="AI353" s="268"/>
      <c r="AJ353" s="268"/>
      <c r="AK353" s="268"/>
      <c r="AL353" s="268"/>
      <c r="AM353" s="268"/>
      <c r="AN353" s="268"/>
      <c r="AO353" s="268"/>
      <c r="AP353" s="268"/>
      <c r="AQ353" s="268"/>
      <c r="AR353" s="268"/>
      <c r="AS353" s="268"/>
      <c r="AT353" s="268"/>
      <c r="AU353" s="268"/>
      <c r="AV353" s="268"/>
      <c r="AW353" s="268"/>
      <c r="AX353" s="268"/>
      <c r="AY353" s="268"/>
      <c r="AZ353" s="268"/>
      <c r="BA353" s="268"/>
      <c r="BB353" s="268"/>
      <c r="BC353" s="268"/>
      <c r="BD353" s="268"/>
      <c r="BE353" s="268"/>
      <c r="BF353" s="268"/>
      <c r="BG353" s="268"/>
      <c r="BH353" s="268"/>
      <c r="BI353" s="268"/>
      <c r="BJ353" s="268"/>
      <c r="BK353" s="268"/>
      <c r="BL353" s="268"/>
      <c r="BM353" s="268"/>
      <c r="BN353" s="268"/>
      <c r="BO353" s="268"/>
      <c r="BP353" s="268"/>
      <c r="BQ353" s="268"/>
      <c r="BR353" s="268"/>
      <c r="BS353" s="268"/>
      <c r="BT353" s="268"/>
      <c r="BU353" s="268"/>
      <c r="BV353" s="268"/>
      <c r="BW353" s="268"/>
      <c r="BX353" s="268"/>
      <c r="BY353" s="268"/>
      <c r="BZ353" s="268"/>
      <c r="CA353" s="268"/>
      <c r="CB353" s="268"/>
      <c r="CC353" s="268"/>
      <c r="CD353" s="268"/>
      <c r="CE353" s="268"/>
      <c r="CF353" s="268"/>
      <c r="CG353" s="268"/>
      <c r="CH353" s="268"/>
      <c r="CI353" s="268"/>
      <c r="CJ353" s="268"/>
      <c r="CK353" s="268"/>
      <c r="CL353" s="268"/>
      <c r="CM353" s="268"/>
      <c r="CN353" s="268"/>
      <c r="CO353" s="268"/>
      <c r="CP353" s="268"/>
      <c r="CQ353" s="268"/>
      <c r="CR353" s="268"/>
      <c r="CS353" s="268"/>
      <c r="CT353" s="268"/>
      <c r="CU353" s="268"/>
      <c r="CV353" s="268"/>
      <c r="CW353" s="268"/>
      <c r="CX353" s="268"/>
      <c r="CY353" s="268"/>
      <c r="CZ353" s="32"/>
      <c r="DA353" s="32"/>
      <c r="DB353" s="32"/>
      <c r="DC353" s="32"/>
      <c r="DD353" s="32"/>
      <c r="DE353" s="32"/>
      <c r="DF353" s="32"/>
      <c r="DG353" s="32"/>
      <c r="DH353" s="32"/>
      <c r="DI353" s="32"/>
      <c r="DJ353" s="32"/>
      <c r="DK353" s="32"/>
      <c r="DL353" s="32"/>
      <c r="DM353" s="32"/>
    </row>
    <row r="354" customFormat="false" ht="12.75" hidden="false" customHeight="false" outlineLevel="0" collapsed="false">
      <c r="A354" s="359"/>
      <c r="B354" s="268"/>
      <c r="C354" s="276"/>
      <c r="D354" s="276"/>
      <c r="E354" s="268"/>
      <c r="F354" s="268"/>
      <c r="G354" s="268"/>
      <c r="H354" s="268"/>
      <c r="I354" s="268"/>
      <c r="J354" s="268"/>
      <c r="K354" s="276"/>
      <c r="L354" s="276"/>
      <c r="M354" s="268"/>
      <c r="N354" s="276"/>
      <c r="O354" s="276"/>
      <c r="P354" s="276"/>
      <c r="Q354" s="268"/>
      <c r="R354" s="268"/>
      <c r="T354" s="268"/>
      <c r="U354" s="268"/>
      <c r="X354" s="268"/>
      <c r="Z354" s="268"/>
      <c r="AA354" s="268"/>
      <c r="AB354" s="268"/>
      <c r="AC354" s="268"/>
      <c r="AH354" s="306"/>
      <c r="AI354" s="268"/>
      <c r="AJ354" s="268"/>
      <c r="AK354" s="268"/>
      <c r="AL354" s="268"/>
      <c r="AM354" s="268"/>
      <c r="AN354" s="268"/>
      <c r="AO354" s="268"/>
      <c r="AP354" s="268"/>
      <c r="AQ354" s="268"/>
      <c r="AR354" s="268"/>
      <c r="AS354" s="268"/>
      <c r="AT354" s="268"/>
      <c r="AU354" s="268"/>
      <c r="AV354" s="268"/>
      <c r="AW354" s="268"/>
      <c r="AX354" s="268"/>
      <c r="AY354" s="268"/>
      <c r="AZ354" s="268"/>
      <c r="BA354" s="268"/>
      <c r="BB354" s="268"/>
      <c r="BC354" s="268"/>
      <c r="BD354" s="268"/>
      <c r="BE354" s="268"/>
      <c r="BF354" s="268"/>
      <c r="BG354" s="268"/>
      <c r="BH354" s="268"/>
      <c r="BI354" s="268"/>
      <c r="BJ354" s="268"/>
      <c r="BK354" s="268"/>
      <c r="BL354" s="268"/>
      <c r="BM354" s="268"/>
      <c r="BN354" s="268"/>
      <c r="BO354" s="268"/>
      <c r="BP354" s="268"/>
      <c r="BQ354" s="268"/>
      <c r="BR354" s="268"/>
      <c r="BS354" s="268"/>
      <c r="BT354" s="268"/>
      <c r="BU354" s="268"/>
      <c r="BV354" s="268"/>
      <c r="BW354" s="268"/>
      <c r="BX354" s="268"/>
      <c r="BY354" s="268"/>
      <c r="BZ354" s="268"/>
      <c r="CA354" s="268"/>
      <c r="CB354" s="268"/>
      <c r="CC354" s="268"/>
      <c r="CD354" s="268"/>
      <c r="CE354" s="268"/>
      <c r="CF354" s="268"/>
      <c r="CG354" s="268"/>
      <c r="CH354" s="268"/>
      <c r="CI354" s="268"/>
      <c r="CJ354" s="268"/>
      <c r="CK354" s="268"/>
      <c r="CL354" s="268"/>
      <c r="CM354" s="268"/>
      <c r="CN354" s="268"/>
      <c r="CO354" s="268"/>
      <c r="CP354" s="268"/>
      <c r="CQ354" s="268"/>
      <c r="CR354" s="268"/>
      <c r="CS354" s="268"/>
      <c r="CT354" s="268"/>
      <c r="CU354" s="268"/>
      <c r="CV354" s="268"/>
      <c r="CW354" s="268"/>
      <c r="CX354" s="268"/>
      <c r="CY354" s="268"/>
      <c r="CZ354" s="3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</row>
    <row r="355" customFormat="false" ht="12.75" hidden="false" customHeight="false" outlineLevel="0" collapsed="false">
      <c r="A355" s="359"/>
      <c r="B355" s="268"/>
      <c r="C355" s="276"/>
      <c r="D355" s="276"/>
      <c r="E355" s="268"/>
      <c r="F355" s="268"/>
      <c r="G355" s="268"/>
      <c r="H355" s="268"/>
      <c r="I355" s="268"/>
      <c r="J355" s="268"/>
      <c r="K355" s="276"/>
      <c r="L355" s="276"/>
      <c r="M355" s="268"/>
      <c r="N355" s="276"/>
      <c r="O355" s="276"/>
      <c r="P355" s="276"/>
      <c r="Q355" s="268"/>
      <c r="R355" s="268"/>
      <c r="T355" s="268"/>
      <c r="U355" s="268"/>
      <c r="X355" s="268"/>
      <c r="Z355" s="268"/>
      <c r="AA355" s="268"/>
      <c r="AB355" s="268"/>
      <c r="AC355" s="268"/>
      <c r="AH355" s="306"/>
      <c r="AI355" s="268"/>
      <c r="AJ355" s="268"/>
      <c r="AK355" s="268"/>
      <c r="AL355" s="268"/>
      <c r="AM355" s="268"/>
      <c r="AN355" s="268"/>
      <c r="AO355" s="268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  <c r="AZ355" s="268"/>
      <c r="BA355" s="268"/>
      <c r="BB355" s="268"/>
      <c r="BC355" s="268"/>
      <c r="BD355" s="268"/>
      <c r="BE355" s="268"/>
      <c r="BF355" s="268"/>
      <c r="BG355" s="268"/>
      <c r="BH355" s="268"/>
      <c r="BI355" s="268"/>
      <c r="BJ355" s="268"/>
      <c r="BK355" s="268"/>
      <c r="BL355" s="268"/>
      <c r="BM355" s="268"/>
      <c r="BN355" s="268"/>
      <c r="BO355" s="268"/>
      <c r="BP355" s="268"/>
      <c r="BQ355" s="268"/>
      <c r="BR355" s="268"/>
      <c r="BS355" s="268"/>
      <c r="BT355" s="268"/>
      <c r="BU355" s="268"/>
      <c r="BV355" s="268"/>
      <c r="BW355" s="268"/>
      <c r="BX355" s="268"/>
      <c r="BY355" s="268"/>
      <c r="BZ355" s="268"/>
      <c r="CA355" s="268"/>
      <c r="CB355" s="268"/>
      <c r="CC355" s="268"/>
      <c r="CD355" s="268"/>
      <c r="CE355" s="268"/>
      <c r="CF355" s="268"/>
      <c r="CG355" s="268"/>
      <c r="CH355" s="268"/>
      <c r="CI355" s="268"/>
      <c r="CJ355" s="268"/>
      <c r="CK355" s="268"/>
      <c r="CL355" s="268"/>
      <c r="CM355" s="268"/>
      <c r="CN355" s="268"/>
      <c r="CO355" s="268"/>
      <c r="CP355" s="268"/>
      <c r="CQ355" s="268"/>
      <c r="CR355" s="268"/>
      <c r="CS355" s="268"/>
      <c r="CT355" s="268"/>
      <c r="CU355" s="268"/>
      <c r="CV355" s="268"/>
      <c r="CW355" s="268"/>
      <c r="CX355" s="268"/>
      <c r="CY355" s="268"/>
      <c r="CZ355" s="3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  <c r="DM355" s="32"/>
    </row>
    <row r="356" customFormat="false" ht="12.75" hidden="false" customHeight="false" outlineLevel="0" collapsed="false">
      <c r="A356" s="359"/>
      <c r="B356" s="268"/>
      <c r="C356" s="276"/>
      <c r="D356" s="276"/>
      <c r="E356" s="268"/>
      <c r="F356" s="268"/>
      <c r="G356" s="268"/>
      <c r="H356" s="268"/>
      <c r="I356" s="268"/>
      <c r="J356" s="268"/>
      <c r="K356" s="276"/>
      <c r="L356" s="276"/>
      <c r="M356" s="268"/>
      <c r="N356" s="276"/>
      <c r="O356" s="276"/>
      <c r="P356" s="276"/>
      <c r="Q356" s="268"/>
      <c r="R356" s="268"/>
      <c r="T356" s="268"/>
      <c r="U356" s="268"/>
      <c r="X356" s="268"/>
      <c r="Z356" s="268"/>
      <c r="AA356" s="268"/>
      <c r="AB356" s="268"/>
      <c r="AC356" s="268"/>
      <c r="AH356" s="306"/>
      <c r="AI356" s="268"/>
      <c r="AJ356" s="268"/>
      <c r="AK356" s="268"/>
      <c r="AL356" s="268"/>
      <c r="AM356" s="268"/>
      <c r="AN356" s="268"/>
      <c r="AO356" s="268"/>
      <c r="AP356" s="268"/>
      <c r="AQ356" s="268"/>
      <c r="AR356" s="268"/>
      <c r="AS356" s="268"/>
      <c r="AT356" s="268"/>
      <c r="AU356" s="268"/>
      <c r="AV356" s="268"/>
      <c r="AW356" s="268"/>
      <c r="AX356" s="268"/>
      <c r="AY356" s="268"/>
      <c r="AZ356" s="268"/>
      <c r="BA356" s="268"/>
      <c r="BB356" s="268"/>
      <c r="BC356" s="268"/>
      <c r="BD356" s="268"/>
      <c r="BE356" s="268"/>
      <c r="BF356" s="268"/>
      <c r="BG356" s="268"/>
      <c r="BH356" s="268"/>
      <c r="BI356" s="268"/>
      <c r="BJ356" s="268"/>
      <c r="BK356" s="268"/>
      <c r="BL356" s="268"/>
      <c r="BM356" s="268"/>
      <c r="BN356" s="268"/>
      <c r="BO356" s="268"/>
      <c r="BP356" s="268"/>
      <c r="BQ356" s="268"/>
      <c r="BR356" s="268"/>
      <c r="BS356" s="268"/>
      <c r="BT356" s="268"/>
      <c r="BU356" s="268"/>
      <c r="BV356" s="268"/>
      <c r="BW356" s="268"/>
      <c r="BX356" s="268"/>
      <c r="BY356" s="268"/>
      <c r="BZ356" s="268"/>
      <c r="CA356" s="268"/>
      <c r="CB356" s="268"/>
      <c r="CC356" s="268"/>
      <c r="CD356" s="268"/>
      <c r="CE356" s="268"/>
      <c r="CF356" s="268"/>
      <c r="CG356" s="268"/>
      <c r="CH356" s="268"/>
      <c r="CI356" s="268"/>
      <c r="CJ356" s="268"/>
      <c r="CK356" s="268"/>
      <c r="CL356" s="268"/>
      <c r="CM356" s="268"/>
      <c r="CN356" s="268"/>
      <c r="CO356" s="268"/>
      <c r="CP356" s="268"/>
      <c r="CQ356" s="268"/>
      <c r="CR356" s="268"/>
      <c r="CS356" s="268"/>
      <c r="CT356" s="268"/>
      <c r="CU356" s="268"/>
      <c r="CV356" s="268"/>
      <c r="CW356" s="268"/>
      <c r="CX356" s="268"/>
      <c r="CY356" s="268"/>
      <c r="CZ356" s="32"/>
      <c r="DA356" s="32"/>
      <c r="DB356" s="32"/>
      <c r="DC356" s="32"/>
      <c r="DD356" s="32"/>
      <c r="DE356" s="32"/>
      <c r="DF356" s="32"/>
      <c r="DG356" s="32"/>
      <c r="DH356" s="32"/>
      <c r="DI356" s="32"/>
      <c r="DJ356" s="32"/>
      <c r="DK356" s="32"/>
      <c r="DL356" s="32"/>
      <c r="DM356" s="32"/>
    </row>
    <row r="357" customFormat="false" ht="12.75" hidden="false" customHeight="false" outlineLevel="0" collapsed="false">
      <c r="A357" s="359"/>
      <c r="B357" s="268"/>
      <c r="C357" s="276"/>
      <c r="D357" s="276"/>
      <c r="E357" s="268"/>
      <c r="F357" s="268"/>
      <c r="G357" s="268"/>
      <c r="H357" s="268"/>
      <c r="I357" s="268"/>
      <c r="J357" s="268"/>
      <c r="K357" s="276"/>
      <c r="L357" s="276"/>
      <c r="M357" s="268"/>
      <c r="N357" s="276"/>
      <c r="O357" s="276"/>
      <c r="P357" s="276"/>
      <c r="Q357" s="268"/>
      <c r="R357" s="268"/>
      <c r="T357" s="268"/>
      <c r="U357" s="268"/>
      <c r="X357" s="268"/>
      <c r="Z357" s="268"/>
      <c r="AA357" s="268"/>
      <c r="AB357" s="268"/>
      <c r="AC357" s="268"/>
      <c r="AH357" s="306"/>
      <c r="AI357" s="268"/>
      <c r="AJ357" s="268"/>
      <c r="AK357" s="268"/>
      <c r="AL357" s="268"/>
      <c r="AM357" s="268"/>
      <c r="AN357" s="268"/>
      <c r="AO357" s="268"/>
      <c r="AP357" s="268"/>
      <c r="AQ357" s="268"/>
      <c r="AR357" s="268"/>
      <c r="AS357" s="268"/>
      <c r="AT357" s="268"/>
      <c r="AU357" s="268"/>
      <c r="AV357" s="268"/>
      <c r="AW357" s="268"/>
      <c r="AX357" s="268"/>
      <c r="AY357" s="268"/>
      <c r="AZ357" s="268"/>
      <c r="BA357" s="268"/>
      <c r="BB357" s="268"/>
      <c r="BC357" s="268"/>
      <c r="BD357" s="268"/>
      <c r="BE357" s="268"/>
      <c r="BF357" s="268"/>
      <c r="BG357" s="268"/>
      <c r="BH357" s="268"/>
      <c r="BI357" s="268"/>
      <c r="BJ357" s="268"/>
      <c r="BK357" s="268"/>
      <c r="BL357" s="268"/>
      <c r="BM357" s="268"/>
      <c r="BN357" s="268"/>
      <c r="BO357" s="268"/>
      <c r="BP357" s="268"/>
      <c r="BQ357" s="268"/>
      <c r="BR357" s="268"/>
      <c r="BS357" s="268"/>
      <c r="BT357" s="268"/>
      <c r="BU357" s="268"/>
      <c r="BV357" s="268"/>
      <c r="BW357" s="268"/>
      <c r="BX357" s="268"/>
      <c r="BY357" s="268"/>
      <c r="BZ357" s="268"/>
      <c r="CA357" s="268"/>
      <c r="CB357" s="268"/>
      <c r="CC357" s="268"/>
      <c r="CD357" s="268"/>
      <c r="CE357" s="268"/>
      <c r="CF357" s="268"/>
      <c r="CG357" s="268"/>
      <c r="CH357" s="268"/>
      <c r="CI357" s="268"/>
      <c r="CJ357" s="268"/>
      <c r="CK357" s="268"/>
      <c r="CL357" s="268"/>
      <c r="CM357" s="268"/>
      <c r="CN357" s="268"/>
      <c r="CO357" s="268"/>
      <c r="CP357" s="268"/>
      <c r="CQ357" s="268"/>
      <c r="CR357" s="268"/>
      <c r="CS357" s="268"/>
      <c r="CT357" s="268"/>
      <c r="CU357" s="268"/>
      <c r="CV357" s="268"/>
      <c r="CW357" s="268"/>
      <c r="CX357" s="268"/>
      <c r="CY357" s="268"/>
      <c r="CZ357" s="32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  <c r="DK357" s="32"/>
      <c r="DL357" s="32"/>
      <c r="DM357" s="32"/>
    </row>
    <row r="358" customFormat="false" ht="12.75" hidden="false" customHeight="false" outlineLevel="0" collapsed="false">
      <c r="A358" s="359"/>
      <c r="B358" s="268"/>
      <c r="C358" s="276"/>
      <c r="D358" s="276"/>
      <c r="E358" s="268"/>
      <c r="F358" s="268"/>
      <c r="G358" s="268"/>
      <c r="H358" s="268"/>
      <c r="I358" s="268"/>
      <c r="J358" s="268"/>
      <c r="K358" s="276"/>
      <c r="L358" s="276"/>
      <c r="M358" s="268"/>
      <c r="N358" s="276"/>
      <c r="O358" s="276"/>
      <c r="P358" s="276"/>
      <c r="Q358" s="268"/>
      <c r="R358" s="268"/>
      <c r="T358" s="268"/>
      <c r="U358" s="268"/>
      <c r="X358" s="268"/>
      <c r="Z358" s="268"/>
      <c r="AA358" s="268"/>
      <c r="AB358" s="268"/>
      <c r="AC358" s="268"/>
      <c r="AH358" s="306"/>
      <c r="AI358" s="268"/>
      <c r="AJ358" s="268"/>
      <c r="AK358" s="268"/>
      <c r="AL358" s="268"/>
      <c r="AM358" s="268"/>
      <c r="AN358" s="268"/>
      <c r="AO358" s="268"/>
      <c r="AP358" s="268"/>
      <c r="AQ358" s="268"/>
      <c r="AR358" s="268"/>
      <c r="AS358" s="268"/>
      <c r="AT358" s="268"/>
      <c r="AU358" s="268"/>
      <c r="AV358" s="268"/>
      <c r="AW358" s="268"/>
      <c r="AX358" s="268"/>
      <c r="AY358" s="268"/>
      <c r="AZ358" s="268"/>
      <c r="BA358" s="268"/>
      <c r="BB358" s="268"/>
      <c r="BC358" s="268"/>
      <c r="BD358" s="268"/>
      <c r="BE358" s="268"/>
      <c r="BF358" s="268"/>
      <c r="BG358" s="268"/>
      <c r="BH358" s="268"/>
      <c r="BI358" s="268"/>
      <c r="BJ358" s="268"/>
      <c r="BK358" s="268"/>
      <c r="BL358" s="268"/>
      <c r="BM358" s="268"/>
      <c r="BN358" s="268"/>
      <c r="BO358" s="268"/>
      <c r="BP358" s="268"/>
      <c r="BQ358" s="268"/>
      <c r="BR358" s="268"/>
      <c r="BS358" s="268"/>
      <c r="BT358" s="268"/>
      <c r="BU358" s="268"/>
      <c r="BV358" s="268"/>
      <c r="BW358" s="268"/>
      <c r="BX358" s="268"/>
      <c r="BY358" s="268"/>
      <c r="BZ358" s="268"/>
      <c r="CA358" s="268"/>
      <c r="CB358" s="268"/>
      <c r="CC358" s="268"/>
      <c r="CD358" s="268"/>
      <c r="CE358" s="268"/>
      <c r="CF358" s="268"/>
      <c r="CG358" s="268"/>
      <c r="CH358" s="268"/>
      <c r="CI358" s="268"/>
      <c r="CJ358" s="268"/>
      <c r="CK358" s="268"/>
      <c r="CL358" s="268"/>
      <c r="CM358" s="268"/>
      <c r="CN358" s="268"/>
      <c r="CO358" s="268"/>
      <c r="CP358" s="268"/>
      <c r="CQ358" s="268"/>
      <c r="CR358" s="268"/>
      <c r="CS358" s="268"/>
      <c r="CT358" s="268"/>
      <c r="CU358" s="268"/>
      <c r="CV358" s="268"/>
      <c r="CW358" s="268"/>
      <c r="CX358" s="268"/>
      <c r="CY358" s="268"/>
      <c r="CZ358" s="32"/>
      <c r="DA358" s="32"/>
      <c r="DB358" s="32"/>
      <c r="DC358" s="32"/>
      <c r="DD358" s="32"/>
      <c r="DE358" s="32"/>
      <c r="DF358" s="32"/>
      <c r="DG358" s="32"/>
      <c r="DH358" s="32"/>
      <c r="DI358" s="32"/>
      <c r="DJ358" s="32"/>
      <c r="DK358" s="32"/>
      <c r="DL358" s="32"/>
      <c r="DM358" s="32"/>
    </row>
    <row r="359" customFormat="false" ht="12.75" hidden="false" customHeight="false" outlineLevel="0" collapsed="false">
      <c r="A359" s="359"/>
      <c r="B359" s="268"/>
      <c r="C359" s="276"/>
      <c r="D359" s="276"/>
      <c r="E359" s="268"/>
      <c r="F359" s="268"/>
      <c r="G359" s="268"/>
      <c r="H359" s="268"/>
      <c r="I359" s="268"/>
      <c r="J359" s="268"/>
      <c r="K359" s="276"/>
      <c r="L359" s="276"/>
      <c r="M359" s="268"/>
      <c r="N359" s="276"/>
      <c r="O359" s="276"/>
      <c r="P359" s="276"/>
      <c r="Q359" s="268"/>
      <c r="R359" s="268"/>
      <c r="T359" s="268"/>
      <c r="U359" s="268"/>
      <c r="X359" s="268"/>
      <c r="Z359" s="268"/>
      <c r="AA359" s="268"/>
      <c r="AB359" s="268"/>
      <c r="AC359" s="268"/>
      <c r="AH359" s="306"/>
      <c r="AI359" s="268"/>
      <c r="AJ359" s="268"/>
      <c r="AK359" s="268"/>
      <c r="AL359" s="268"/>
      <c r="AM359" s="268"/>
      <c r="AN359" s="268"/>
      <c r="AO359" s="268"/>
      <c r="AP359" s="268"/>
      <c r="AQ359" s="268"/>
      <c r="AR359" s="268"/>
      <c r="AS359" s="268"/>
      <c r="AT359" s="268"/>
      <c r="AU359" s="268"/>
      <c r="AV359" s="268"/>
      <c r="AW359" s="268"/>
      <c r="AX359" s="268"/>
      <c r="AY359" s="268"/>
      <c r="AZ359" s="268"/>
      <c r="BA359" s="268"/>
      <c r="BB359" s="268"/>
      <c r="BC359" s="268"/>
      <c r="BD359" s="268"/>
      <c r="BE359" s="268"/>
      <c r="BF359" s="268"/>
      <c r="BG359" s="268"/>
      <c r="BH359" s="268"/>
      <c r="BI359" s="268"/>
      <c r="BJ359" s="268"/>
      <c r="BK359" s="268"/>
      <c r="BL359" s="268"/>
      <c r="BM359" s="268"/>
      <c r="BN359" s="268"/>
      <c r="BO359" s="268"/>
      <c r="BP359" s="268"/>
      <c r="BQ359" s="268"/>
      <c r="BR359" s="268"/>
      <c r="BS359" s="268"/>
      <c r="BT359" s="268"/>
      <c r="BU359" s="268"/>
      <c r="BV359" s="268"/>
      <c r="BW359" s="268"/>
      <c r="BX359" s="268"/>
      <c r="BY359" s="268"/>
      <c r="BZ359" s="268"/>
      <c r="CA359" s="268"/>
      <c r="CB359" s="268"/>
      <c r="CC359" s="268"/>
      <c r="CD359" s="268"/>
      <c r="CE359" s="268"/>
      <c r="CF359" s="268"/>
      <c r="CG359" s="268"/>
      <c r="CH359" s="268"/>
      <c r="CI359" s="268"/>
      <c r="CJ359" s="268"/>
      <c r="CK359" s="268"/>
      <c r="CL359" s="268"/>
      <c r="CM359" s="268"/>
      <c r="CN359" s="268"/>
      <c r="CO359" s="268"/>
      <c r="CP359" s="268"/>
      <c r="CQ359" s="268"/>
      <c r="CR359" s="268"/>
      <c r="CS359" s="268"/>
      <c r="CT359" s="268"/>
      <c r="CU359" s="268"/>
      <c r="CV359" s="268"/>
      <c r="CW359" s="268"/>
      <c r="CX359" s="268"/>
      <c r="CY359" s="268"/>
      <c r="CZ359" s="3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  <c r="DK359" s="32"/>
      <c r="DL359" s="32"/>
      <c r="DM359" s="32"/>
    </row>
    <row r="360" customFormat="false" ht="12.75" hidden="false" customHeight="false" outlineLevel="0" collapsed="false">
      <c r="A360" s="359"/>
      <c r="B360" s="268"/>
      <c r="C360" s="276"/>
      <c r="D360" s="276"/>
      <c r="E360" s="268"/>
      <c r="F360" s="268"/>
      <c r="G360" s="268"/>
      <c r="H360" s="268"/>
      <c r="I360" s="268"/>
      <c r="J360" s="268"/>
      <c r="K360" s="276"/>
      <c r="L360" s="276"/>
      <c r="M360" s="268"/>
      <c r="N360" s="276"/>
      <c r="O360" s="276"/>
      <c r="P360" s="276"/>
      <c r="Q360" s="268"/>
      <c r="R360" s="268"/>
      <c r="T360" s="268"/>
      <c r="U360" s="268"/>
      <c r="X360" s="268"/>
      <c r="Z360" s="268"/>
      <c r="AA360" s="268"/>
      <c r="AB360" s="268"/>
      <c r="AC360" s="268"/>
      <c r="AH360" s="306"/>
      <c r="AI360" s="268"/>
      <c r="AJ360" s="268"/>
      <c r="AK360" s="268"/>
      <c r="AL360" s="268"/>
      <c r="AM360" s="268"/>
      <c r="AN360" s="268"/>
      <c r="AO360" s="268"/>
      <c r="AP360" s="268"/>
      <c r="AQ360" s="268"/>
      <c r="AR360" s="268"/>
      <c r="AS360" s="268"/>
      <c r="AT360" s="268"/>
      <c r="AU360" s="268"/>
      <c r="AV360" s="268"/>
      <c r="AW360" s="268"/>
      <c r="AX360" s="268"/>
      <c r="AY360" s="268"/>
      <c r="AZ360" s="268"/>
      <c r="BA360" s="268"/>
      <c r="BB360" s="268"/>
      <c r="BC360" s="268"/>
      <c r="BD360" s="268"/>
      <c r="BE360" s="268"/>
      <c r="BF360" s="268"/>
      <c r="BG360" s="268"/>
      <c r="BH360" s="268"/>
      <c r="BI360" s="268"/>
      <c r="BJ360" s="268"/>
      <c r="BK360" s="268"/>
      <c r="BL360" s="268"/>
      <c r="BM360" s="268"/>
      <c r="BN360" s="268"/>
      <c r="BO360" s="268"/>
      <c r="BP360" s="268"/>
      <c r="BQ360" s="268"/>
      <c r="BR360" s="268"/>
      <c r="BS360" s="268"/>
      <c r="BT360" s="268"/>
      <c r="BU360" s="268"/>
      <c r="BV360" s="268"/>
      <c r="BW360" s="268"/>
      <c r="BX360" s="268"/>
      <c r="BY360" s="268"/>
      <c r="BZ360" s="268"/>
      <c r="CA360" s="268"/>
      <c r="CB360" s="268"/>
      <c r="CC360" s="268"/>
      <c r="CD360" s="268"/>
      <c r="CE360" s="268"/>
      <c r="CF360" s="268"/>
      <c r="CG360" s="268"/>
      <c r="CH360" s="268"/>
      <c r="CI360" s="268"/>
      <c r="CJ360" s="268"/>
      <c r="CK360" s="268"/>
      <c r="CL360" s="268"/>
      <c r="CM360" s="268"/>
      <c r="CN360" s="268"/>
      <c r="CO360" s="268"/>
      <c r="CP360" s="268"/>
      <c r="CQ360" s="268"/>
      <c r="CR360" s="268"/>
      <c r="CS360" s="268"/>
      <c r="CT360" s="268"/>
      <c r="CU360" s="268"/>
      <c r="CV360" s="268"/>
      <c r="CW360" s="268"/>
      <c r="CX360" s="268"/>
      <c r="CY360" s="268"/>
      <c r="CZ360" s="32"/>
      <c r="DA360" s="32"/>
      <c r="DB360" s="32"/>
      <c r="DC360" s="32"/>
      <c r="DD360" s="32"/>
      <c r="DE360" s="32"/>
      <c r="DF360" s="32"/>
      <c r="DG360" s="32"/>
      <c r="DH360" s="32"/>
      <c r="DI360" s="32"/>
      <c r="DJ360" s="32"/>
      <c r="DK360" s="32"/>
      <c r="DL360" s="32"/>
      <c r="DM360" s="32"/>
    </row>
    <row r="361" customFormat="false" ht="12.75" hidden="false" customHeight="false" outlineLevel="0" collapsed="false">
      <c r="A361" s="359"/>
      <c r="B361" s="268"/>
      <c r="C361" s="276"/>
      <c r="D361" s="276"/>
      <c r="E361" s="268"/>
      <c r="F361" s="268"/>
      <c r="G361" s="268"/>
      <c r="H361" s="268"/>
      <c r="I361" s="268"/>
      <c r="J361" s="268"/>
      <c r="K361" s="276"/>
      <c r="L361" s="276"/>
      <c r="M361" s="268"/>
      <c r="N361" s="276"/>
      <c r="O361" s="276"/>
      <c r="P361" s="276"/>
      <c r="Q361" s="268"/>
      <c r="R361" s="268"/>
      <c r="T361" s="268"/>
      <c r="U361" s="268"/>
      <c r="X361" s="268"/>
      <c r="Z361" s="268"/>
      <c r="AA361" s="268"/>
      <c r="AB361" s="268"/>
      <c r="AC361" s="268"/>
      <c r="AH361" s="306"/>
      <c r="AI361" s="268"/>
      <c r="AJ361" s="268"/>
      <c r="AK361" s="268"/>
      <c r="AL361" s="268"/>
      <c r="AM361" s="268"/>
      <c r="AN361" s="268"/>
      <c r="AO361" s="268"/>
      <c r="AP361" s="268"/>
      <c r="AQ361" s="268"/>
      <c r="AR361" s="268"/>
      <c r="AS361" s="268"/>
      <c r="AT361" s="268"/>
      <c r="AU361" s="268"/>
      <c r="AV361" s="268"/>
      <c r="AW361" s="268"/>
      <c r="AX361" s="268"/>
      <c r="AY361" s="268"/>
      <c r="AZ361" s="268"/>
      <c r="BA361" s="268"/>
      <c r="BB361" s="268"/>
      <c r="BC361" s="268"/>
      <c r="BD361" s="268"/>
      <c r="BE361" s="268"/>
      <c r="BF361" s="268"/>
      <c r="BG361" s="268"/>
      <c r="BH361" s="268"/>
      <c r="BI361" s="268"/>
      <c r="BJ361" s="268"/>
      <c r="BK361" s="268"/>
      <c r="BL361" s="268"/>
      <c r="BM361" s="268"/>
      <c r="BN361" s="268"/>
      <c r="BO361" s="268"/>
      <c r="BP361" s="268"/>
      <c r="BQ361" s="268"/>
      <c r="BR361" s="268"/>
      <c r="BS361" s="268"/>
      <c r="BT361" s="268"/>
      <c r="BU361" s="268"/>
      <c r="BV361" s="268"/>
      <c r="BW361" s="268"/>
      <c r="BX361" s="268"/>
      <c r="BY361" s="268"/>
      <c r="BZ361" s="268"/>
      <c r="CA361" s="268"/>
      <c r="CB361" s="268"/>
      <c r="CC361" s="268"/>
      <c r="CD361" s="268"/>
      <c r="CE361" s="268"/>
      <c r="CF361" s="268"/>
      <c r="CG361" s="268"/>
      <c r="CH361" s="268"/>
      <c r="CI361" s="268"/>
      <c r="CJ361" s="268"/>
      <c r="CK361" s="268"/>
      <c r="CL361" s="268"/>
      <c r="CM361" s="268"/>
      <c r="CN361" s="268"/>
      <c r="CO361" s="268"/>
      <c r="CP361" s="268"/>
      <c r="CQ361" s="268"/>
      <c r="CR361" s="268"/>
      <c r="CS361" s="268"/>
      <c r="CT361" s="268"/>
      <c r="CU361" s="268"/>
      <c r="CV361" s="268"/>
      <c r="CW361" s="268"/>
      <c r="CX361" s="268"/>
      <c r="CY361" s="268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</row>
    <row r="362" customFormat="false" ht="12.75" hidden="false" customHeight="false" outlineLevel="0" collapsed="false">
      <c r="A362" s="359"/>
      <c r="B362" s="268"/>
      <c r="C362" s="276"/>
      <c r="D362" s="276"/>
      <c r="E362" s="268"/>
      <c r="F362" s="268"/>
      <c r="G362" s="268"/>
      <c r="H362" s="268"/>
      <c r="I362" s="268"/>
      <c r="J362" s="268"/>
      <c r="K362" s="276"/>
      <c r="L362" s="276"/>
      <c r="M362" s="268"/>
      <c r="N362" s="276"/>
      <c r="O362" s="276"/>
      <c r="P362" s="276"/>
      <c r="Q362" s="268"/>
      <c r="R362" s="268"/>
      <c r="T362" s="268"/>
      <c r="U362" s="268"/>
      <c r="X362" s="268"/>
      <c r="Z362" s="268"/>
      <c r="AA362" s="268"/>
      <c r="AB362" s="268"/>
      <c r="AC362" s="268"/>
      <c r="AH362" s="306"/>
      <c r="AI362" s="268"/>
      <c r="AJ362" s="268"/>
      <c r="AK362" s="268"/>
      <c r="AL362" s="268"/>
      <c r="AM362" s="268"/>
      <c r="AN362" s="268"/>
      <c r="AO362" s="268"/>
      <c r="AP362" s="268"/>
      <c r="AQ362" s="268"/>
      <c r="AR362" s="268"/>
      <c r="AS362" s="268"/>
      <c r="AT362" s="268"/>
      <c r="AU362" s="268"/>
      <c r="AV362" s="268"/>
      <c r="AW362" s="268"/>
      <c r="AX362" s="268"/>
      <c r="AY362" s="268"/>
      <c r="AZ362" s="268"/>
      <c r="BA362" s="268"/>
      <c r="BB362" s="268"/>
      <c r="BC362" s="268"/>
      <c r="BD362" s="268"/>
      <c r="BE362" s="268"/>
      <c r="BF362" s="268"/>
      <c r="BG362" s="268"/>
      <c r="BH362" s="268"/>
      <c r="BI362" s="268"/>
      <c r="BJ362" s="268"/>
      <c r="BK362" s="268"/>
      <c r="BL362" s="268"/>
      <c r="BM362" s="268"/>
      <c r="BN362" s="268"/>
      <c r="BO362" s="268"/>
      <c r="BP362" s="268"/>
      <c r="BQ362" s="268"/>
      <c r="BR362" s="268"/>
      <c r="BS362" s="268"/>
      <c r="BT362" s="268"/>
      <c r="BU362" s="268"/>
      <c r="BV362" s="268"/>
      <c r="BW362" s="268"/>
      <c r="BX362" s="268"/>
      <c r="BY362" s="268"/>
      <c r="BZ362" s="268"/>
      <c r="CA362" s="268"/>
      <c r="CB362" s="268"/>
      <c r="CC362" s="268"/>
      <c r="CD362" s="268"/>
      <c r="CE362" s="268"/>
      <c r="CF362" s="268"/>
      <c r="CG362" s="268"/>
      <c r="CH362" s="268"/>
      <c r="CI362" s="268"/>
      <c r="CJ362" s="268"/>
      <c r="CK362" s="268"/>
      <c r="CL362" s="268"/>
      <c r="CM362" s="268"/>
      <c r="CN362" s="268"/>
      <c r="CO362" s="268"/>
      <c r="CP362" s="268"/>
      <c r="CQ362" s="268"/>
      <c r="CR362" s="268"/>
      <c r="CS362" s="268"/>
      <c r="CT362" s="268"/>
      <c r="CU362" s="268"/>
      <c r="CV362" s="268"/>
      <c r="CW362" s="268"/>
      <c r="CX362" s="268"/>
      <c r="CY362" s="268"/>
      <c r="CZ362" s="32"/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  <c r="DM362" s="32"/>
    </row>
    <row r="363" customFormat="false" ht="12.75" hidden="false" customHeight="false" outlineLevel="0" collapsed="false">
      <c r="A363" s="359"/>
      <c r="B363" s="268"/>
      <c r="C363" s="276"/>
      <c r="D363" s="276"/>
      <c r="E363" s="268"/>
      <c r="F363" s="268"/>
      <c r="G363" s="268"/>
      <c r="H363" s="268"/>
      <c r="I363" s="268"/>
      <c r="J363" s="268"/>
      <c r="K363" s="276"/>
      <c r="L363" s="276"/>
      <c r="M363" s="268"/>
      <c r="N363" s="276"/>
      <c r="O363" s="276"/>
      <c r="P363" s="276"/>
      <c r="Q363" s="268"/>
      <c r="R363" s="268"/>
      <c r="T363" s="268"/>
      <c r="U363" s="268"/>
      <c r="X363" s="268"/>
      <c r="Z363" s="268"/>
      <c r="AA363" s="268"/>
      <c r="AB363" s="268"/>
      <c r="AC363" s="268"/>
      <c r="AH363" s="306"/>
      <c r="AI363" s="268"/>
      <c r="AJ363" s="268"/>
      <c r="AK363" s="268"/>
      <c r="AL363" s="268"/>
      <c r="AM363" s="268"/>
      <c r="AN363" s="268"/>
      <c r="AO363" s="268"/>
      <c r="AP363" s="268"/>
      <c r="AQ363" s="268"/>
      <c r="AR363" s="268"/>
      <c r="AS363" s="268"/>
      <c r="AT363" s="268"/>
      <c r="AU363" s="268"/>
      <c r="AV363" s="268"/>
      <c r="AW363" s="268"/>
      <c r="AX363" s="268"/>
      <c r="AY363" s="268"/>
      <c r="AZ363" s="268"/>
      <c r="BA363" s="268"/>
      <c r="BB363" s="268"/>
      <c r="BC363" s="268"/>
      <c r="BD363" s="268"/>
      <c r="BE363" s="268"/>
      <c r="BF363" s="268"/>
      <c r="BG363" s="268"/>
      <c r="BH363" s="268"/>
      <c r="BI363" s="268"/>
      <c r="BJ363" s="268"/>
      <c r="BK363" s="268"/>
      <c r="BL363" s="268"/>
      <c r="BM363" s="268"/>
      <c r="BN363" s="268"/>
      <c r="BO363" s="268"/>
      <c r="BP363" s="268"/>
      <c r="BQ363" s="268"/>
      <c r="BR363" s="268"/>
      <c r="BS363" s="268"/>
      <c r="BT363" s="268"/>
      <c r="BU363" s="268"/>
      <c r="BV363" s="268"/>
      <c r="BW363" s="268"/>
      <c r="BX363" s="268"/>
      <c r="BY363" s="268"/>
      <c r="BZ363" s="268"/>
      <c r="CA363" s="268"/>
      <c r="CB363" s="268"/>
      <c r="CC363" s="268"/>
      <c r="CD363" s="268"/>
      <c r="CE363" s="268"/>
      <c r="CF363" s="268"/>
      <c r="CG363" s="268"/>
      <c r="CH363" s="268"/>
      <c r="CI363" s="268"/>
      <c r="CJ363" s="268"/>
      <c r="CK363" s="268"/>
      <c r="CL363" s="268"/>
      <c r="CM363" s="268"/>
      <c r="CN363" s="268"/>
      <c r="CO363" s="268"/>
      <c r="CP363" s="268"/>
      <c r="CQ363" s="268"/>
      <c r="CR363" s="268"/>
      <c r="CS363" s="268"/>
      <c r="CT363" s="268"/>
      <c r="CU363" s="268"/>
      <c r="CV363" s="268"/>
      <c r="CW363" s="268"/>
      <c r="CX363" s="268"/>
      <c r="CY363" s="268"/>
      <c r="CZ363" s="32"/>
      <c r="DA363" s="32"/>
      <c r="DB363" s="32"/>
      <c r="DC363" s="32"/>
      <c r="DD363" s="32"/>
      <c r="DE363" s="32"/>
      <c r="DF363" s="32"/>
      <c r="DG363" s="32"/>
      <c r="DH363" s="32"/>
      <c r="DI363" s="32"/>
      <c r="DJ363" s="32"/>
      <c r="DK363" s="32"/>
      <c r="DL363" s="32"/>
      <c r="DM363" s="32"/>
    </row>
    <row r="364" customFormat="false" ht="12.75" hidden="false" customHeight="false" outlineLevel="0" collapsed="false">
      <c r="A364" s="359"/>
      <c r="B364" s="268"/>
      <c r="C364" s="276"/>
      <c r="D364" s="276"/>
      <c r="E364" s="268"/>
      <c r="F364" s="268"/>
      <c r="G364" s="268"/>
      <c r="H364" s="268"/>
      <c r="I364" s="268"/>
      <c r="J364" s="268"/>
      <c r="K364" s="276"/>
      <c r="L364" s="276"/>
      <c r="M364" s="268"/>
      <c r="N364" s="276"/>
      <c r="O364" s="276"/>
      <c r="P364" s="276"/>
      <c r="Q364" s="268"/>
      <c r="R364" s="268"/>
      <c r="T364" s="268"/>
      <c r="U364" s="268"/>
      <c r="X364" s="268"/>
      <c r="Z364" s="268"/>
      <c r="AA364" s="268"/>
      <c r="AB364" s="268"/>
      <c r="AC364" s="268"/>
      <c r="AH364" s="306"/>
      <c r="AI364" s="268"/>
      <c r="AJ364" s="268"/>
      <c r="AK364" s="268"/>
      <c r="AL364" s="268"/>
      <c r="AM364" s="268"/>
      <c r="AN364" s="268"/>
      <c r="AO364" s="268"/>
      <c r="AP364" s="268"/>
      <c r="AQ364" s="268"/>
      <c r="AR364" s="268"/>
      <c r="AS364" s="268"/>
      <c r="AT364" s="268"/>
      <c r="AU364" s="268"/>
      <c r="AV364" s="268"/>
      <c r="AW364" s="268"/>
      <c r="AX364" s="268"/>
      <c r="AY364" s="268"/>
      <c r="AZ364" s="268"/>
      <c r="BA364" s="268"/>
      <c r="BB364" s="268"/>
      <c r="BC364" s="268"/>
      <c r="BD364" s="268"/>
      <c r="BE364" s="268"/>
      <c r="BF364" s="268"/>
      <c r="BG364" s="268"/>
      <c r="BH364" s="268"/>
      <c r="BI364" s="268"/>
      <c r="BJ364" s="268"/>
      <c r="BK364" s="268"/>
      <c r="BL364" s="268"/>
      <c r="BM364" s="268"/>
      <c r="BN364" s="268"/>
      <c r="BO364" s="268"/>
      <c r="BP364" s="268"/>
      <c r="BQ364" s="268"/>
      <c r="BR364" s="268"/>
      <c r="BS364" s="268"/>
      <c r="BT364" s="268"/>
      <c r="BU364" s="268"/>
      <c r="BV364" s="268"/>
      <c r="BW364" s="268"/>
      <c r="BX364" s="268"/>
      <c r="BY364" s="268"/>
      <c r="BZ364" s="268"/>
      <c r="CA364" s="268"/>
      <c r="CB364" s="268"/>
      <c r="CC364" s="268"/>
      <c r="CD364" s="268"/>
      <c r="CE364" s="268"/>
      <c r="CF364" s="268"/>
      <c r="CG364" s="268"/>
      <c r="CH364" s="268"/>
      <c r="CI364" s="268"/>
      <c r="CJ364" s="268"/>
      <c r="CK364" s="268"/>
      <c r="CL364" s="268"/>
      <c r="CM364" s="268"/>
      <c r="CN364" s="268"/>
      <c r="CO364" s="268"/>
      <c r="CP364" s="268"/>
      <c r="CQ364" s="268"/>
      <c r="CR364" s="268"/>
      <c r="CS364" s="268"/>
      <c r="CT364" s="268"/>
      <c r="CU364" s="268"/>
      <c r="CV364" s="268"/>
      <c r="CW364" s="268"/>
      <c r="CX364" s="268"/>
      <c r="CY364" s="268"/>
      <c r="CZ364" s="32"/>
      <c r="DA364" s="32"/>
      <c r="DB364" s="32"/>
      <c r="DC364" s="32"/>
      <c r="DD364" s="32"/>
      <c r="DE364" s="32"/>
      <c r="DF364" s="32"/>
      <c r="DG364" s="32"/>
      <c r="DH364" s="32"/>
      <c r="DI364" s="32"/>
      <c r="DJ364" s="32"/>
      <c r="DK364" s="32"/>
      <c r="DL364" s="32"/>
      <c r="DM364" s="32"/>
    </row>
    <row r="365" customFormat="false" ht="12.75" hidden="false" customHeight="false" outlineLevel="0" collapsed="false">
      <c r="A365" s="359"/>
      <c r="B365" s="268"/>
      <c r="C365" s="276"/>
      <c r="D365" s="276"/>
      <c r="E365" s="268"/>
      <c r="F365" s="268"/>
      <c r="G365" s="268"/>
      <c r="H365" s="268"/>
      <c r="I365" s="268"/>
      <c r="J365" s="268"/>
      <c r="K365" s="276"/>
      <c r="L365" s="276"/>
      <c r="M365" s="268"/>
      <c r="N365" s="276"/>
      <c r="O365" s="276"/>
      <c r="P365" s="276"/>
      <c r="Q365" s="268"/>
      <c r="R365" s="268"/>
      <c r="T365" s="268"/>
      <c r="U365" s="268"/>
      <c r="X365" s="268"/>
      <c r="Z365" s="268"/>
      <c r="AA365" s="268"/>
      <c r="AB365" s="268"/>
      <c r="AC365" s="268"/>
      <c r="AH365" s="306"/>
      <c r="AI365" s="268"/>
      <c r="AJ365" s="268"/>
      <c r="AK365" s="268"/>
      <c r="AL365" s="268"/>
      <c r="AM365" s="268"/>
      <c r="AN365" s="268"/>
      <c r="AO365" s="268"/>
      <c r="AP365" s="268"/>
      <c r="AQ365" s="268"/>
      <c r="AR365" s="268"/>
      <c r="AS365" s="268"/>
      <c r="AT365" s="268"/>
      <c r="AU365" s="268"/>
      <c r="AV365" s="268"/>
      <c r="AW365" s="268"/>
      <c r="AX365" s="268"/>
      <c r="AY365" s="268"/>
      <c r="AZ365" s="268"/>
      <c r="BA365" s="268"/>
      <c r="BB365" s="268"/>
      <c r="BC365" s="268"/>
      <c r="BD365" s="268"/>
      <c r="BE365" s="268"/>
      <c r="BF365" s="268"/>
      <c r="BG365" s="268"/>
      <c r="BH365" s="268"/>
      <c r="BI365" s="268"/>
      <c r="BJ365" s="268"/>
      <c r="BK365" s="268"/>
      <c r="BL365" s="268"/>
      <c r="BM365" s="268"/>
      <c r="BN365" s="268"/>
      <c r="BO365" s="268"/>
      <c r="BP365" s="268"/>
      <c r="BQ365" s="268"/>
      <c r="BR365" s="268"/>
      <c r="BS365" s="268"/>
      <c r="BT365" s="268"/>
      <c r="BU365" s="268"/>
      <c r="BV365" s="268"/>
      <c r="BW365" s="268"/>
      <c r="BX365" s="268"/>
      <c r="BY365" s="268"/>
      <c r="BZ365" s="268"/>
      <c r="CA365" s="268"/>
      <c r="CB365" s="268"/>
      <c r="CC365" s="268"/>
      <c r="CD365" s="268"/>
      <c r="CE365" s="268"/>
      <c r="CF365" s="268"/>
      <c r="CG365" s="268"/>
      <c r="CH365" s="268"/>
      <c r="CI365" s="268"/>
      <c r="CJ365" s="268"/>
      <c r="CK365" s="268"/>
      <c r="CL365" s="268"/>
      <c r="CM365" s="268"/>
      <c r="CN365" s="268"/>
      <c r="CO365" s="268"/>
      <c r="CP365" s="268"/>
      <c r="CQ365" s="268"/>
      <c r="CR365" s="268"/>
      <c r="CS365" s="268"/>
      <c r="CT365" s="268"/>
      <c r="CU365" s="268"/>
      <c r="CV365" s="268"/>
      <c r="CW365" s="268"/>
      <c r="CX365" s="268"/>
      <c r="CY365" s="268"/>
      <c r="CZ365" s="32"/>
      <c r="DA365" s="32"/>
      <c r="DB365" s="32"/>
      <c r="DC365" s="32"/>
      <c r="DD365" s="32"/>
      <c r="DE365" s="32"/>
      <c r="DF365" s="32"/>
      <c r="DG365" s="32"/>
      <c r="DH365" s="32"/>
      <c r="DI365" s="32"/>
      <c r="DJ365" s="32"/>
      <c r="DK365" s="32"/>
      <c r="DL365" s="32"/>
      <c r="DM365" s="32"/>
    </row>
    <row r="366" customFormat="false" ht="12.75" hidden="false" customHeight="false" outlineLevel="0" collapsed="false">
      <c r="AH366" s="6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1998-02-04T14:33:27Z</dcterms:created>
  <dc:creator>Martin Cuilla</dc:creator>
  <dc:description/>
  <dc:language>en-US</dc:language>
  <cp:lastModifiedBy>gstorey</cp:lastModifiedBy>
  <cp:lastPrinted>2000-06-13T20:10:37Z</cp:lastPrinted>
  <cp:revision>0</cp:revision>
  <dc:subject/>
  <dc:title/>
</cp:coreProperties>
</file>